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H:\"/>
    </mc:Choice>
  </mc:AlternateContent>
  <bookViews>
    <workbookView xWindow="-30" yWindow="-30" windowWidth="15390" windowHeight="8190" tabRatio="873"/>
  </bookViews>
  <sheets>
    <sheet name="OLAP" sheetId="61" r:id="rId1"/>
    <sheet name="REVEXPCH" sheetId="23" state="hidden" r:id="rId2"/>
  </sheets>
  <externalReferences>
    <externalReference r:id="rId3"/>
  </externalReferences>
  <definedNames>
    <definedName name="__123Graph_ADEBTSERV" hidden="1">#REF!</definedName>
    <definedName name="__123Graph_AGRAPH" hidden="1">#REF!</definedName>
    <definedName name="__123Graph_BDEBTSERV" hidden="1">#REF!</definedName>
    <definedName name="__123Graph_BGRAPH" hidden="1">#REF!</definedName>
    <definedName name="__123Graph_XDEBTSERV" hidden="1">#REF!</definedName>
    <definedName name="__123Graph_XGRAPH" hidden="1">#REF!</definedName>
    <definedName name="_xlnm._FilterDatabase" localSheetId="0" hidden="1">OLAP!$A$1:$Z$6048</definedName>
    <definedName name="_Regression_Int" localSheetId="1" hidden="1">1</definedName>
    <definedName name="Acct">OLAP!$F$2:$F$6117</definedName>
    <definedName name="Accttitle">OLAP!$G$2:$G$6117</definedName>
    <definedName name="accttype">OLAP!$W$2:$W$6117</definedName>
    <definedName name="accttypeup">OLAP!$U:$U</definedName>
    <definedName name="Auxiliary___Other">OLAP!$S$6117</definedName>
    <definedName name="cyminus1actual">OLAP!$I$2:$I$6117</definedName>
    <definedName name="cyminus2actual">OLAP!$H$2:$H$6117</definedName>
    <definedName name="cyrevbud">OLAP!$J$2:$J$6117</definedName>
    <definedName name="edtech">OLAP!$X$2:$X$6117</definedName>
    <definedName name="fin_mgr">[1]lookup!$A:$V</definedName>
    <definedName name="Financialmanager">OLAP!$C$338:$C$14126</definedName>
    <definedName name="fund">OLAP!$Q$2:$Q$6117</definedName>
    <definedName name="fundtitle">OLAP!$R$2:$R$6117</definedName>
    <definedName name="fundtype">OLAP!$U$2:$U$6117</definedName>
    <definedName name="fundtypetitle">OLAP!$V$2:$V$6117</definedName>
    <definedName name="newbud">OLAP!$L$2:$L$6117</definedName>
    <definedName name="orgacctlookup">[1]lookup!$D:$D</definedName>
    <definedName name="Orgn">OLAP!$D$2:$D$6117</definedName>
    <definedName name="Orgntitle">OLAP!$E$2:$E$14601</definedName>
    <definedName name="_xlnm.Print_Area" localSheetId="0">OLAP!$E$4827:$L$4828</definedName>
    <definedName name="_xlnm.Print_Area" localSheetId="1">REVEXPCH!$A$1:$N$176</definedName>
    <definedName name="Print_Area_MI" localSheetId="1">REVEXPCH!$B$11:$N$176</definedName>
    <definedName name="_xlnm.Print_Titles" localSheetId="0">OLAP!$1:$1</definedName>
    <definedName name="_xlnm.Print_Titles" localSheetId="1">REVEXPCH!$1:$10</definedName>
    <definedName name="Print_Titles_MI" localSheetId="1">REVEXPCH!$1:$10</definedName>
    <definedName name="program">[1]lookup!$A:$M</definedName>
    <definedName name="programcode">OLAP!$S$2:$S$6117</definedName>
    <definedName name="programtitle">OLAP!$T$2:$T$6117</definedName>
    <definedName name="progtitle">[1]lookup!$A:$N</definedName>
  </definedNames>
  <calcPr calcId="152511"/>
</workbook>
</file>

<file path=xl/calcChain.xml><?xml version="1.0" encoding="utf-8"?>
<calcChain xmlns="http://schemas.openxmlformats.org/spreadsheetml/2006/main">
  <c r="O997" i="61" l="1"/>
  <c r="N4469" i="61" l="1"/>
  <c r="N4471" i="61" s="1"/>
  <c r="L2499" i="61" l="1"/>
  <c r="L2387" i="61" l="1"/>
  <c r="L2463" i="61"/>
  <c r="J2489" i="61" l="1"/>
  <c r="J2066" i="61"/>
  <c r="J2049" i="61"/>
  <c r="J2176" i="61"/>
  <c r="L3492" i="61" l="1"/>
  <c r="L3480" i="61"/>
  <c r="I6053" i="61" l="1"/>
  <c r="J4681" i="61" l="1"/>
  <c r="J6053" i="61" s="1"/>
  <c r="H2019" i="61" l="1"/>
  <c r="H6053" i="61" s="1"/>
  <c r="H6054" i="61" s="1"/>
  <c r="L2490" i="61" l="1"/>
  <c r="L4161" i="61" l="1"/>
  <c r="L4146" i="61"/>
  <c r="L2472" i="61" l="1"/>
  <c r="M5125" i="61" l="1"/>
  <c r="M5124" i="61"/>
  <c r="M5123" i="61"/>
  <c r="M5122" i="61"/>
  <c r="M5121" i="61"/>
  <c r="M5120" i="61"/>
  <c r="M5119" i="61"/>
  <c r="M5118" i="61"/>
  <c r="M5117" i="61"/>
  <c r="M5103" i="61"/>
  <c r="M5101" i="61"/>
  <c r="M5100" i="61"/>
  <c r="M5099" i="61"/>
  <c r="M5098" i="61"/>
  <c r="M5097" i="61"/>
  <c r="M5096" i="61"/>
  <c r="M5095" i="61"/>
  <c r="M5094" i="61"/>
  <c r="M5093" i="61"/>
  <c r="M5092" i="61"/>
  <c r="M5091" i="61"/>
  <c r="M5090" i="61"/>
  <c r="M5089" i="61"/>
  <c r="M5088" i="61"/>
  <c r="M5079" i="61"/>
  <c r="M5078" i="61"/>
  <c r="M5077" i="61"/>
  <c r="M5076" i="61"/>
  <c r="M5075" i="61"/>
  <c r="M5074" i="61"/>
  <c r="M5073" i="61"/>
  <c r="M5072" i="61"/>
  <c r="M5071" i="61"/>
  <c r="M5070" i="61"/>
  <c r="M5069" i="61"/>
  <c r="M5068" i="61"/>
  <c r="M5067" i="61"/>
  <c r="M5066" i="61"/>
  <c r="M5059" i="61"/>
  <c r="M5058" i="61"/>
  <c r="M5057" i="61"/>
  <c r="M5056" i="61"/>
  <c r="M5055" i="61"/>
  <c r="M5054" i="61"/>
  <c r="M5053" i="61"/>
  <c r="M5052" i="61"/>
  <c r="M5051" i="61"/>
  <c r="M5050" i="61"/>
  <c r="M5049" i="61"/>
  <c r="M5048" i="61"/>
  <c r="M5047" i="61"/>
  <c r="M5046" i="61"/>
  <c r="M5045" i="61"/>
  <c r="M5044" i="61"/>
  <c r="M5034" i="61"/>
  <c r="M5033" i="61"/>
  <c r="M5032" i="61"/>
  <c r="M5031" i="61"/>
  <c r="M5022" i="61"/>
  <c r="M5021" i="61"/>
  <c r="M5019" i="61"/>
  <c r="M5017" i="61"/>
  <c r="M5016" i="61"/>
  <c r="M5015" i="61"/>
  <c r="M5014" i="61"/>
  <c r="M5013" i="61"/>
  <c r="M5012" i="61"/>
  <c r="M5011" i="61"/>
  <c r="M5010" i="61"/>
  <c r="M5009" i="61"/>
  <c r="M5008" i="61"/>
  <c r="M5007" i="61"/>
  <c r="M5006" i="61"/>
  <c r="M5005" i="61"/>
  <c r="M5004" i="61"/>
  <c r="M5003" i="61"/>
  <c r="M5002" i="61"/>
  <c r="M4993" i="61"/>
  <c r="M4992" i="61"/>
  <c r="M4991" i="61"/>
  <c r="M4990" i="61"/>
  <c r="M4989" i="61"/>
  <c r="M4988" i="61"/>
  <c r="M4987" i="61"/>
  <c r="M4986" i="61"/>
  <c r="M4985" i="61"/>
  <c r="M4984" i="61"/>
  <c r="M4983" i="61"/>
  <c r="M4982" i="61"/>
  <c r="M4981" i="61"/>
  <c r="M4980" i="61"/>
  <c r="M4979" i="61"/>
  <c r="M4978" i="61"/>
  <c r="M4977" i="61"/>
  <c r="M4976" i="61"/>
  <c r="M4975" i="61"/>
  <c r="M4974" i="61"/>
  <c r="M4953" i="61"/>
  <c r="M4952" i="61"/>
  <c r="M4951" i="61"/>
  <c r="M4950" i="61"/>
  <c r="M4949" i="61"/>
  <c r="M4948" i="61"/>
  <c r="M4947" i="61"/>
  <c r="M4946" i="61"/>
  <c r="M4945" i="61"/>
  <c r="M4355" i="61"/>
  <c r="M4354" i="61"/>
  <c r="M4353" i="61"/>
  <c r="M4351" i="61"/>
  <c r="M4350" i="61"/>
  <c r="M4349" i="61"/>
  <c r="M4348" i="61"/>
  <c r="M4347" i="61"/>
  <c r="M4346" i="61"/>
  <c r="M4345" i="61"/>
  <c r="M4344" i="61"/>
  <c r="M4343" i="61"/>
  <c r="M4342" i="61"/>
  <c r="M4341" i="61"/>
  <c r="M4340" i="61"/>
  <c r="M4339" i="61"/>
  <c r="M4338" i="61"/>
  <c r="M4337" i="61"/>
  <c r="M4336" i="61"/>
  <c r="M4334" i="61"/>
  <c r="M4333" i="61"/>
  <c r="M4323" i="61"/>
  <c r="M4322" i="61"/>
  <c r="M4321" i="61"/>
  <c r="M4320" i="61"/>
  <c r="M4319" i="61"/>
  <c r="M4318" i="61"/>
  <c r="M4317" i="61"/>
  <c r="M4316" i="61"/>
  <c r="M4315" i="61"/>
  <c r="M4314" i="61"/>
  <c r="M4313" i="61"/>
  <c r="M4312" i="61"/>
  <c r="M4311" i="61"/>
  <c r="M4310" i="61"/>
  <c r="M4309" i="61"/>
  <c r="M4308" i="61"/>
  <c r="M4307" i="61"/>
  <c r="M4306" i="61"/>
  <c r="M4305" i="61"/>
  <c r="M4304" i="61"/>
  <c r="M4303" i="61"/>
  <c r="M4302" i="61"/>
  <c r="M4301" i="61"/>
  <c r="M4300" i="61"/>
  <c r="M4288" i="61"/>
  <c r="M4287" i="61"/>
  <c r="M4286" i="61"/>
  <c r="M4285" i="61"/>
  <c r="M4284" i="61"/>
  <c r="M4283" i="61"/>
  <c r="M4282" i="61"/>
  <c r="M4281" i="61"/>
  <c r="M4280" i="61"/>
  <c r="M4279" i="61"/>
  <c r="M4278" i="61"/>
  <c r="M4277" i="61"/>
  <c r="M4276" i="61"/>
  <c r="M4275" i="61"/>
  <c r="M4274" i="61"/>
  <c r="M4273" i="61"/>
  <c r="M4272" i="61"/>
  <c r="M4271" i="61"/>
  <c r="M4270" i="61"/>
  <c r="M4269" i="61"/>
  <c r="M4268" i="61"/>
  <c r="M4267" i="61"/>
  <c r="M4266" i="61"/>
  <c r="M4265" i="61"/>
  <c r="M4264" i="61"/>
  <c r="M4263" i="61"/>
  <c r="M4262" i="61"/>
  <c r="M4261" i="61"/>
  <c r="M4260" i="61"/>
  <c r="M4259" i="61"/>
  <c r="M4247" i="61"/>
  <c r="M4246" i="61"/>
  <c r="M4245" i="61"/>
  <c r="M4244" i="61"/>
  <c r="M4243" i="61"/>
  <c r="M4242" i="61"/>
  <c r="M4241" i="61"/>
  <c r="M4240" i="61"/>
  <c r="M4239" i="61"/>
  <c r="M4238" i="61"/>
  <c r="M4237" i="61"/>
  <c r="M4236" i="61"/>
  <c r="M4235" i="61"/>
  <c r="M4231" i="61"/>
  <c r="M4230" i="61"/>
  <c r="M4229" i="61"/>
  <c r="M4228" i="61"/>
  <c r="M4227" i="61"/>
  <c r="M4226" i="61"/>
  <c r="M4225" i="61"/>
  <c r="M4224" i="61"/>
  <c r="M4223" i="61"/>
  <c r="M4214" i="61"/>
  <c r="M4213" i="61"/>
  <c r="M4212" i="61"/>
  <c r="M4211" i="61"/>
  <c r="M4210" i="61"/>
  <c r="M4209" i="61"/>
  <c r="M4208" i="61"/>
  <c r="M4207" i="61"/>
  <c r="M4206" i="61"/>
  <c r="M4205" i="61"/>
  <c r="M4204" i="61"/>
  <c r="M4203" i="61"/>
  <c r="M4202" i="61"/>
  <c r="M4187" i="61"/>
  <c r="M4186" i="61"/>
  <c r="M4185" i="61"/>
  <c r="M4184" i="61"/>
  <c r="M4183" i="61"/>
  <c r="M4182" i="61"/>
  <c r="M4181" i="61"/>
  <c r="M4180" i="61"/>
  <c r="M4179" i="61"/>
  <c r="M3884" i="61"/>
  <c r="M3883" i="61"/>
  <c r="M3882" i="61"/>
  <c r="M3881" i="61"/>
  <c r="M3880" i="61"/>
  <c r="M3879" i="61"/>
  <c r="M3878" i="61"/>
  <c r="M3877" i="61"/>
  <c r="M3876" i="61"/>
  <c r="M3875" i="61"/>
  <c r="M3874" i="61"/>
  <c r="M3873" i="61"/>
  <c r="M3872" i="61"/>
  <c r="M3871" i="61"/>
  <c r="M3870" i="61"/>
  <c r="M3863" i="61"/>
  <c r="M3862" i="61"/>
  <c r="M3861" i="61"/>
  <c r="M3860" i="61"/>
  <c r="M3859" i="61"/>
  <c r="M3858" i="61"/>
  <c r="M3857" i="61"/>
  <c r="M3856" i="61"/>
  <c r="M3849" i="61"/>
  <c r="M3848" i="61"/>
  <c r="M3847" i="61"/>
  <c r="M3842" i="61"/>
  <c r="M3841" i="61"/>
  <c r="M3840" i="61"/>
  <c r="M3839" i="61"/>
  <c r="M3838" i="61"/>
  <c r="M3837" i="61"/>
  <c r="M3836" i="61"/>
  <c r="M3835" i="61"/>
  <c r="M3834" i="61"/>
  <c r="M3833" i="61"/>
  <c r="M3832" i="61"/>
  <c r="M3831" i="61"/>
  <c r="M3830" i="61"/>
  <c r="M3829" i="61"/>
  <c r="M3828" i="61"/>
  <c r="M3817" i="61"/>
  <c r="M3816" i="61"/>
  <c r="M3815" i="61"/>
  <c r="M3814" i="61"/>
  <c r="M3809" i="61"/>
  <c r="M3808" i="61"/>
  <c r="M3807" i="61"/>
  <c r="M3806" i="61"/>
  <c r="M3805" i="61"/>
  <c r="M3804" i="61"/>
  <c r="M3803" i="61"/>
  <c r="M3802" i="61"/>
  <c r="M3801" i="61"/>
  <c r="M3800" i="61"/>
  <c r="M3799" i="61"/>
  <c r="M3798" i="61"/>
  <c r="M3797" i="61"/>
  <c r="M3796" i="61"/>
  <c r="M3795" i="61"/>
  <c r="M3794" i="61"/>
  <c r="M3793" i="61"/>
  <c r="M3792" i="61"/>
  <c r="M3791" i="61"/>
  <c r="M3790" i="61"/>
  <c r="M3789" i="61"/>
  <c r="M3788" i="61"/>
  <c r="M3787" i="61"/>
  <c r="M3772" i="61"/>
  <c r="M3771" i="61"/>
  <c r="M3770" i="61"/>
  <c r="M3769" i="61"/>
  <c r="M3768" i="61"/>
  <c r="M3767" i="61"/>
  <c r="M3766" i="61"/>
  <c r="M3765" i="61"/>
  <c r="M3764" i="61"/>
  <c r="M3763" i="61"/>
  <c r="M3762" i="61"/>
  <c r="M3761" i="61"/>
  <c r="M3760" i="61"/>
  <c r="M3759" i="61"/>
  <c r="M3758" i="61"/>
  <c r="M3757" i="61"/>
  <c r="M3756" i="61"/>
  <c r="M3755" i="61"/>
  <c r="M3754" i="61"/>
  <c r="M3745" i="61"/>
  <c r="M3744" i="61"/>
  <c r="M3743" i="61"/>
  <c r="M3742" i="61"/>
  <c r="M3739" i="61"/>
  <c r="M3738" i="61"/>
  <c r="M3737" i="61"/>
  <c r="M3736" i="61"/>
  <c r="M3735" i="61"/>
  <c r="M3734" i="61"/>
  <c r="M3733" i="61"/>
  <c r="M3732" i="61"/>
  <c r="M3731" i="61"/>
  <c r="M3730" i="61"/>
  <c r="M3729" i="61"/>
  <c r="M3728" i="61"/>
  <c r="M3727" i="61"/>
  <c r="M3726" i="61"/>
  <c r="M3725" i="61"/>
  <c r="M3724" i="61"/>
  <c r="M3723" i="61"/>
  <c r="M3722" i="61"/>
  <c r="M3721" i="61"/>
  <c r="M3720" i="61"/>
  <c r="M3719" i="61"/>
  <c r="M3718" i="61"/>
  <c r="M3717" i="61"/>
  <c r="M3703" i="61"/>
  <c r="M3702" i="61"/>
  <c r="M3701" i="61"/>
  <c r="M3700" i="61"/>
  <c r="M3699" i="61"/>
  <c r="M3698" i="61"/>
  <c r="M3697" i="61"/>
  <c r="M3696" i="61"/>
  <c r="M3695" i="61"/>
  <c r="M3694" i="61"/>
  <c r="M3693" i="61"/>
  <c r="M3692" i="61"/>
  <c r="M3691" i="61"/>
  <c r="M3690" i="61"/>
  <c r="M3689" i="61"/>
  <c r="M3688" i="61"/>
  <c r="M3687" i="61"/>
  <c r="M3686" i="61"/>
  <c r="M3685" i="61"/>
  <c r="M3684" i="61"/>
  <c r="M3676" i="61"/>
  <c r="M3675" i="61"/>
  <c r="M3674" i="61"/>
  <c r="M3673" i="61"/>
  <c r="M3666" i="61"/>
  <c r="M3665" i="61"/>
  <c r="M3664" i="61"/>
  <c r="M3663" i="61"/>
  <c r="M3662" i="61"/>
  <c r="M3661" i="61"/>
  <c r="M3660" i="61"/>
  <c r="M3659" i="61"/>
  <c r="M3658" i="61"/>
  <c r="M3657" i="61"/>
  <c r="M3656" i="61"/>
  <c r="M3655" i="61"/>
  <c r="M3654" i="61"/>
  <c r="M3653" i="61"/>
  <c r="M3652" i="61"/>
  <c r="M3651" i="61"/>
  <c r="M3650" i="61"/>
  <c r="M3649" i="61"/>
  <c r="M3648" i="61"/>
  <c r="M3635" i="61"/>
  <c r="M3634" i="61"/>
  <c r="M3633" i="61"/>
  <c r="M3632" i="61"/>
  <c r="M3631" i="61"/>
  <c r="M3630" i="61"/>
  <c r="M3629" i="61"/>
  <c r="M3628" i="61"/>
  <c r="M3627" i="61"/>
  <c r="M3626" i="61"/>
  <c r="M3619" i="61"/>
  <c r="M3618" i="61"/>
  <c r="M3617" i="61"/>
  <c r="M3616" i="61"/>
  <c r="M3615" i="61"/>
  <c r="M3614" i="61"/>
  <c r="M3613" i="61"/>
  <c r="M3612" i="61"/>
  <c r="M3611" i="61"/>
  <c r="M3610" i="61"/>
  <c r="M3609" i="61"/>
  <c r="M3602" i="61"/>
  <c r="M3601" i="61"/>
  <c r="M3600" i="61"/>
  <c r="M3599" i="61"/>
  <c r="M3598" i="61"/>
  <c r="M3597" i="61"/>
  <c r="M3596" i="61"/>
  <c r="M3595" i="61"/>
  <c r="M3594" i="61"/>
  <c r="M3593" i="61"/>
  <c r="M3592" i="61"/>
  <c r="M3591" i="61"/>
  <c r="M3583" i="61"/>
  <c r="M3582" i="61"/>
  <c r="M3581" i="61"/>
  <c r="M3580" i="61"/>
  <c r="M3579" i="61"/>
  <c r="M3578" i="61"/>
  <c r="M3577" i="61"/>
  <c r="M3576" i="61"/>
  <c r="M3575" i="61"/>
  <c r="M3574" i="61"/>
  <c r="M3573" i="61"/>
  <c r="M3572" i="61"/>
  <c r="M3571" i="61"/>
  <c r="M3557" i="61"/>
  <c r="M3556" i="61"/>
  <c r="M3555" i="61"/>
  <c r="M3346" i="61"/>
  <c r="M3345" i="61"/>
  <c r="M3344" i="61"/>
  <c r="M3343" i="61"/>
  <c r="M3342" i="61"/>
  <c r="M3341" i="61"/>
  <c r="M3340" i="61"/>
  <c r="M3335" i="61"/>
  <c r="M3334" i="61"/>
  <c r="M3333" i="61"/>
  <c r="M3332" i="61"/>
  <c r="M3331" i="61"/>
  <c r="M3330" i="61"/>
  <c r="M3329" i="61"/>
  <c r="M3328" i="61"/>
  <c r="M3327" i="61"/>
  <c r="M3326" i="61"/>
  <c r="M3325" i="61"/>
  <c r="M3324" i="61"/>
  <c r="M3323" i="61"/>
  <c r="M3322" i="61"/>
  <c r="M3321" i="61"/>
  <c r="M3311" i="61"/>
  <c r="M3310" i="61"/>
  <c r="M3309" i="61"/>
  <c r="M3308" i="61"/>
  <c r="M3307" i="61"/>
  <c r="M3306" i="61"/>
  <c r="M3302" i="61"/>
  <c r="M3301" i="61"/>
  <c r="M3299" i="61"/>
  <c r="M3298" i="61"/>
  <c r="M3297" i="61"/>
  <c r="M3296" i="61"/>
  <c r="M3295" i="61"/>
  <c r="M3294" i="61"/>
  <c r="M3285" i="61"/>
  <c r="M3284" i="61"/>
  <c r="M3279" i="61"/>
  <c r="M3278" i="61"/>
  <c r="M3275" i="61"/>
  <c r="M3274" i="61"/>
  <c r="M3273" i="61"/>
  <c r="M3272" i="61"/>
  <c r="M3271" i="61"/>
  <c r="M3270" i="61"/>
  <c r="M3269" i="61"/>
  <c r="M3261" i="61"/>
  <c r="M3260" i="61"/>
  <c r="M3256" i="61"/>
  <c r="M3255" i="61"/>
  <c r="M3251" i="61"/>
  <c r="M3250" i="61"/>
  <c r="M3249" i="61"/>
  <c r="M3248" i="61"/>
  <c r="M3247" i="61"/>
  <c r="M3246" i="61"/>
  <c r="M3245" i="61"/>
  <c r="M3244" i="61"/>
  <c r="M3235" i="61"/>
  <c r="M3234" i="61"/>
  <c r="M3233" i="61"/>
  <c r="M3231" i="61"/>
  <c r="M3230" i="61"/>
  <c r="M3229" i="61"/>
  <c r="M3228" i="61"/>
  <c r="M3227" i="61"/>
  <c r="M3224" i="61"/>
  <c r="M3223" i="61"/>
  <c r="M3222" i="61"/>
  <c r="M3221" i="61"/>
  <c r="M3217" i="61"/>
  <c r="M3216" i="61"/>
  <c r="M3215" i="61"/>
  <c r="M3214" i="61"/>
  <c r="M3213" i="61"/>
  <c r="M3212" i="61"/>
  <c r="M3206" i="61"/>
  <c r="M3205" i="61"/>
  <c r="M3204" i="61"/>
  <c r="M3202" i="61"/>
  <c r="M3201" i="61"/>
  <c r="M3199" i="61"/>
  <c r="M3198" i="61"/>
  <c r="M3197" i="61"/>
  <c r="M3196" i="61"/>
  <c r="M3195" i="61"/>
  <c r="M3194" i="61"/>
  <c r="M3193" i="61"/>
  <c r="M3185" i="61"/>
  <c r="M3184" i="61"/>
  <c r="M3183" i="61"/>
  <c r="M3182" i="61"/>
  <c r="M3181" i="61"/>
  <c r="M3180" i="61"/>
  <c r="M3179" i="61"/>
  <c r="M3177" i="61"/>
  <c r="M3175" i="61"/>
  <c r="M3174" i="61"/>
  <c r="M3173" i="61"/>
  <c r="M3172" i="61"/>
  <c r="M3171" i="61"/>
  <c r="M3170" i="61"/>
  <c r="M3169" i="61"/>
  <c r="M3168" i="61"/>
  <c r="M3167" i="61"/>
  <c r="M3166" i="61"/>
  <c r="M3156" i="61"/>
  <c r="M3155" i="61"/>
  <c r="M3154" i="61"/>
  <c r="M3153" i="61"/>
  <c r="M3149" i="61"/>
  <c r="M3148" i="61"/>
  <c r="M3147" i="61"/>
  <c r="M3146" i="61"/>
  <c r="M3145" i="61"/>
  <c r="M3144" i="61"/>
  <c r="M3138" i="61"/>
  <c r="M3137" i="61"/>
  <c r="M3136" i="61"/>
  <c r="M3133" i="61"/>
  <c r="M3132" i="61"/>
  <c r="M3131" i="61"/>
  <c r="M3130" i="61"/>
  <c r="M3129" i="61"/>
  <c r="M3128" i="61"/>
  <c r="M3127" i="61"/>
  <c r="M3126" i="61"/>
  <c r="M3049" i="61"/>
  <c r="M3048" i="61"/>
  <c r="M3047" i="61"/>
  <c r="M3046" i="61"/>
  <c r="M3045" i="61"/>
  <c r="M3044" i="61"/>
  <c r="M3043" i="61"/>
  <c r="M3042" i="61"/>
  <c r="M3041" i="61"/>
  <c r="M3040" i="61"/>
  <c r="M3039" i="61"/>
  <c r="M3038" i="61"/>
  <c r="M3037" i="61"/>
  <c r="M3036" i="61"/>
  <c r="M3035" i="61"/>
  <c r="M3034" i="61"/>
  <c r="M3033" i="61"/>
  <c r="M3032" i="61"/>
  <c r="M3031" i="61"/>
  <c r="M3030" i="61"/>
  <c r="M3029" i="61"/>
  <c r="M3028" i="61"/>
  <c r="M3027" i="61"/>
  <c r="M2961" i="61"/>
  <c r="M2960" i="61"/>
  <c r="M2959" i="61"/>
  <c r="M2958" i="61"/>
  <c r="M2957" i="61"/>
  <c r="M2956" i="61"/>
  <c r="M2955" i="61"/>
  <c r="M2953" i="61"/>
  <c r="M2952" i="61"/>
  <c r="M2951" i="61"/>
  <c r="M2950" i="61"/>
  <c r="M2949" i="61"/>
  <c r="M2948" i="61"/>
  <c r="M2947" i="61"/>
  <c r="M2937" i="61"/>
  <c r="M2936" i="61"/>
  <c r="M2935" i="61"/>
  <c r="M2934" i="61"/>
  <c r="M2933" i="61"/>
  <c r="M2932" i="61"/>
  <c r="M2931" i="61"/>
  <c r="M2930" i="61"/>
  <c r="M2929" i="61"/>
  <c r="M2928" i="61"/>
  <c r="M2927" i="61"/>
  <c r="M2926" i="61"/>
  <c r="M2925" i="61"/>
  <c r="M2924" i="61"/>
  <c r="M2923" i="61"/>
  <c r="M2922" i="61"/>
  <c r="M2921" i="61"/>
  <c r="M2920" i="61"/>
  <c r="M2919" i="61"/>
  <c r="M2918" i="61"/>
  <c r="M2917" i="61"/>
  <c r="M2916" i="61"/>
  <c r="M2915" i="61"/>
  <c r="M2895" i="61"/>
  <c r="M2893" i="61"/>
  <c r="M2892" i="61"/>
  <c r="M2891" i="61"/>
  <c r="M2890" i="61"/>
  <c r="M2889" i="61"/>
  <c r="M2888" i="61"/>
  <c r="M2887" i="61"/>
  <c r="M2886" i="61"/>
  <c r="M2878" i="61"/>
  <c r="M2877" i="61"/>
  <c r="M2876" i="61"/>
  <c r="M2875" i="61"/>
  <c r="M2874" i="61"/>
  <c r="M2873" i="61"/>
  <c r="M2872" i="61"/>
  <c r="M2871" i="61"/>
  <c r="M2870" i="61"/>
  <c r="M2862" i="61"/>
  <c r="M2861" i="61"/>
  <c r="M2859" i="61"/>
  <c r="M2858" i="61"/>
  <c r="M2857" i="61"/>
  <c r="M2856" i="61"/>
  <c r="M2855" i="61"/>
  <c r="M2854" i="61"/>
  <c r="M2846" i="61"/>
  <c r="M2845" i="61"/>
  <c r="M2844" i="61"/>
  <c r="M2843" i="61"/>
  <c r="M2842" i="61"/>
  <c r="M2841" i="61"/>
  <c r="M2840" i="61"/>
  <c r="M2829" i="61"/>
  <c r="M2828" i="61"/>
  <c r="M2827" i="61"/>
  <c r="M2826" i="61"/>
  <c r="M2824" i="61"/>
  <c r="M2823" i="61"/>
  <c r="M2822" i="61"/>
  <c r="M2821" i="61"/>
  <c r="M2820" i="61"/>
  <c r="M2819" i="61"/>
  <c r="M2818" i="61"/>
  <c r="M2808" i="61"/>
  <c r="M2807" i="61"/>
  <c r="M2806" i="61"/>
  <c r="M2805" i="61"/>
  <c r="M2799" i="61"/>
  <c r="M2798" i="61"/>
  <c r="M2797" i="61"/>
  <c r="M2796" i="61"/>
  <c r="M2795" i="61"/>
  <c r="M2794" i="61"/>
  <c r="M2793" i="61"/>
  <c r="M2792" i="61"/>
  <c r="M2782" i="61"/>
  <c r="M2781" i="61"/>
  <c r="M2775" i="61"/>
  <c r="M2774" i="61"/>
  <c r="M2773" i="61"/>
  <c r="M2772" i="61"/>
  <c r="M2771" i="61"/>
  <c r="M2770" i="61"/>
  <c r="M2769" i="61"/>
  <c r="M2768" i="61"/>
  <c r="M2760" i="61"/>
  <c r="M2759" i="61"/>
  <c r="M2758" i="61"/>
  <c r="M2757" i="61"/>
  <c r="M2756" i="61"/>
  <c r="M2755" i="61"/>
  <c r="M2754" i="61"/>
  <c r="M2745" i="61"/>
  <c r="M2744" i="61"/>
  <c r="M2743" i="61"/>
  <c r="M2742" i="61"/>
  <c r="M2741" i="61"/>
  <c r="M2740" i="61"/>
  <c r="M2739" i="61"/>
  <c r="M2738" i="61"/>
  <c r="M2737" i="61"/>
  <c r="M2726" i="61"/>
  <c r="M2725" i="61"/>
  <c r="M2724" i="61"/>
  <c r="M2723" i="61"/>
  <c r="M2722" i="61"/>
  <c r="M2721" i="61"/>
  <c r="M2720" i="61"/>
  <c r="M2719" i="61"/>
  <c r="M2716" i="61"/>
  <c r="M2715" i="61"/>
  <c r="M2714" i="61"/>
  <c r="M2713" i="61"/>
  <c r="M2712" i="61"/>
  <c r="M2704" i="61"/>
  <c r="M2703" i="61"/>
  <c r="M2702" i="61"/>
  <c r="M2701" i="61"/>
  <c r="M2700" i="61"/>
  <c r="M2699" i="61"/>
  <c r="M2698" i="61"/>
  <c r="M2697" i="61"/>
  <c r="M2696" i="61"/>
  <c r="M2695" i="61"/>
  <c r="M2694" i="61"/>
  <c r="M2693" i="61"/>
  <c r="M2692" i="61"/>
  <c r="M2691" i="61"/>
  <c r="M2690" i="61"/>
  <c r="M2689" i="61"/>
  <c r="M2672" i="61"/>
  <c r="M2671" i="61"/>
  <c r="M2670" i="61"/>
  <c r="M2669" i="61"/>
  <c r="M2668" i="61"/>
  <c r="M2663" i="61"/>
  <c r="M2662" i="61"/>
  <c r="M2661" i="61"/>
  <c r="M2660" i="61"/>
  <c r="M2659" i="61"/>
  <c r="M2658" i="61"/>
  <c r="M2653" i="61"/>
  <c r="M2652" i="61"/>
  <c r="M2651" i="61"/>
  <c r="M2650" i="61"/>
  <c r="M2649" i="61"/>
  <c r="M2648" i="61"/>
  <c r="M2647" i="61"/>
  <c r="M2646" i="61"/>
  <c r="M2645" i="61"/>
  <c r="M2644" i="61"/>
  <c r="M2643" i="61"/>
  <c r="M2628" i="61"/>
  <c r="M2627" i="61"/>
  <c r="M2326" i="61"/>
  <c r="M2325" i="61"/>
  <c r="M2324" i="61"/>
  <c r="M2323" i="61"/>
  <c r="M2322" i="61"/>
  <c r="M2321" i="61"/>
  <c r="M2315" i="61"/>
  <c r="M2314" i="61"/>
  <c r="M2313" i="61"/>
  <c r="M2312" i="61"/>
  <c r="M2311" i="61"/>
  <c r="M2310" i="61"/>
  <c r="M2309" i="61"/>
  <c r="M2308" i="61"/>
  <c r="M2307" i="61"/>
  <c r="M2298" i="61"/>
  <c r="M2297" i="61"/>
  <c r="M2296" i="61"/>
  <c r="M2295" i="61"/>
  <c r="M2294" i="61"/>
  <c r="M2293" i="61"/>
  <c r="M2292" i="61"/>
  <c r="M2291" i="61"/>
  <c r="M2283" i="61"/>
  <c r="M2282" i="61"/>
  <c r="M2281" i="61"/>
  <c r="M2280" i="61"/>
  <c r="M2279" i="61"/>
  <c r="M2278" i="61"/>
  <c r="M2277" i="61"/>
  <c r="M2276" i="61"/>
  <c r="M2271" i="61"/>
  <c r="M2270" i="61"/>
  <c r="M2269" i="61"/>
  <c r="M2268" i="61"/>
  <c r="M2267" i="61"/>
  <c r="M2266" i="61"/>
  <c r="M2265" i="61"/>
  <c r="M2256" i="61"/>
  <c r="M2255" i="61"/>
  <c r="M2254" i="61"/>
  <c r="M2253" i="61"/>
  <c r="M2252" i="61"/>
  <c r="M2251" i="61"/>
  <c r="M2250" i="61"/>
  <c r="M2249" i="61"/>
  <c r="M2245" i="61"/>
  <c r="M2244" i="61"/>
  <c r="M2243" i="61"/>
  <c r="M2242" i="61"/>
  <c r="M2241" i="61"/>
  <c r="M2240" i="61"/>
  <c r="M2239" i="61"/>
  <c r="M2233" i="61"/>
  <c r="M2232" i="61"/>
  <c r="M2231" i="61"/>
  <c r="M2230" i="61"/>
  <c r="M2229" i="61"/>
  <c r="M2223" i="61"/>
  <c r="M2222" i="61"/>
  <c r="M2221" i="61"/>
  <c r="M2220" i="61"/>
  <c r="M2219" i="61"/>
  <c r="M2211" i="61"/>
  <c r="M2210" i="61"/>
  <c r="M2209" i="61"/>
  <c r="M2208" i="61"/>
  <c r="M2207" i="61"/>
  <c r="M2206" i="61"/>
  <c r="M2205" i="61"/>
  <c r="M2204" i="61"/>
  <c r="M2203" i="61"/>
  <c r="M2199" i="61"/>
  <c r="M2198" i="61"/>
  <c r="M2197" i="61"/>
  <c r="M2196" i="61"/>
  <c r="M2195" i="61"/>
  <c r="M2194" i="61"/>
  <c r="M2186" i="61"/>
  <c r="M2185" i="61"/>
  <c r="M2184" i="61"/>
  <c r="M2183" i="61"/>
  <c r="M2182" i="61"/>
  <c r="M2181" i="61"/>
  <c r="M2180" i="61"/>
  <c r="M2179" i="61"/>
  <c r="M2178" i="61"/>
  <c r="M2169" i="61"/>
  <c r="M2168" i="61"/>
  <c r="M2167" i="61"/>
  <c r="M2166" i="61"/>
  <c r="M1786" i="61"/>
  <c r="M1785" i="61"/>
  <c r="M1783" i="61"/>
  <c r="M1782" i="61"/>
  <c r="M1781" i="61"/>
  <c r="M1777" i="61"/>
  <c r="M1776" i="61"/>
  <c r="M1775" i="61"/>
  <c r="M1774" i="61"/>
  <c r="M1773" i="61"/>
  <c r="M1772" i="61"/>
  <c r="M1771" i="61"/>
  <c r="M1770" i="61"/>
  <c r="M1769" i="61"/>
  <c r="M1768" i="61"/>
  <c r="M1767" i="61"/>
  <c r="M1766" i="61"/>
  <c r="M1765" i="61"/>
  <c r="M1764" i="61"/>
  <c r="M1752" i="61"/>
  <c r="M1751" i="61"/>
  <c r="M1743" i="61"/>
  <c r="M1742" i="61"/>
  <c r="M1741" i="61"/>
  <c r="M1740" i="61"/>
  <c r="M1739" i="61"/>
  <c r="M1738" i="61"/>
  <c r="M1737" i="61"/>
  <c r="M1736" i="61"/>
  <c r="M1735" i="61"/>
  <c r="M1734" i="61"/>
  <c r="M1726" i="61"/>
  <c r="M1725" i="61"/>
  <c r="M1724" i="61"/>
  <c r="M1723" i="61"/>
  <c r="M1722" i="61"/>
  <c r="M1721" i="61"/>
  <c r="M1720" i="61"/>
  <c r="M1719" i="61"/>
  <c r="M1718" i="61"/>
  <c r="M1717" i="61"/>
  <c r="M1716" i="61"/>
  <c r="M1715" i="61"/>
  <c r="M1714" i="61"/>
  <c r="M1713" i="61"/>
  <c r="M1704" i="61"/>
  <c r="M1703" i="61"/>
  <c r="M1701" i="61"/>
  <c r="M1700" i="61"/>
  <c r="M1699" i="61"/>
  <c r="M1698" i="61"/>
  <c r="M1697" i="61"/>
  <c r="M1696" i="61"/>
  <c r="M1695" i="61"/>
  <c r="M1694" i="61"/>
  <c r="M1693" i="61"/>
  <c r="M1692" i="61"/>
  <c r="M1686" i="61"/>
  <c r="M1685" i="61"/>
  <c r="M1684" i="61"/>
  <c r="M1683" i="61"/>
  <c r="M1682" i="61"/>
  <c r="M1681" i="61"/>
  <c r="M1680" i="61"/>
  <c r="M1679" i="61"/>
  <c r="M1678" i="61"/>
  <c r="M1677" i="61"/>
  <c r="M1676" i="61"/>
  <c r="M1675" i="61"/>
  <c r="M1674" i="61"/>
  <c r="M1673" i="61"/>
  <c r="M1672" i="61"/>
  <c r="M1671" i="61"/>
  <c r="M1670" i="61"/>
  <c r="M1669" i="61"/>
  <c r="M1668" i="61"/>
  <c r="M1667" i="61"/>
  <c r="M1666" i="61"/>
  <c r="M1665" i="61"/>
  <c r="M1651" i="61"/>
  <c r="M1650" i="61"/>
  <c r="M1649" i="61"/>
  <c r="M1648" i="61"/>
  <c r="M1647" i="61"/>
  <c r="M1646" i="61"/>
  <c r="M1645" i="61"/>
  <c r="M1637" i="61"/>
  <c r="M1634" i="61"/>
  <c r="M1633" i="61"/>
  <c r="M1632" i="61"/>
  <c r="M1630" i="61"/>
  <c r="M1629" i="61"/>
  <c r="M1628" i="61"/>
  <c r="M1627" i="61"/>
  <c r="M1626" i="61"/>
  <c r="M1625" i="61"/>
  <c r="M1624" i="61"/>
  <c r="M1623" i="61"/>
  <c r="M1622" i="61"/>
  <c r="M1621" i="61"/>
  <c r="M1613" i="61"/>
  <c r="M1612" i="61"/>
  <c r="M1611" i="61"/>
  <c r="M1610" i="61"/>
  <c r="M1609" i="61"/>
  <c r="M1608" i="61"/>
  <c r="M1607" i="61"/>
  <c r="M1606" i="61"/>
  <c r="M1605" i="61"/>
  <c r="M1604" i="61"/>
  <c r="M1603" i="61"/>
  <c r="M1602" i="61"/>
  <c r="M1601" i="61"/>
  <c r="M1600" i="61"/>
  <c r="M1599" i="61"/>
  <c r="M1598" i="61"/>
  <c r="M1597" i="61"/>
  <c r="M1596" i="61"/>
  <c r="M1595" i="61"/>
  <c r="M1579" i="61"/>
  <c r="M1578" i="61"/>
  <c r="M1577" i="61"/>
  <c r="M1576" i="61"/>
  <c r="M1575" i="61"/>
  <c r="M1574" i="61"/>
  <c r="M1573" i="61"/>
  <c r="M1572" i="61"/>
  <c r="M1564" i="61"/>
  <c r="M1563" i="61"/>
  <c r="M1562" i="61"/>
  <c r="M1561" i="61"/>
  <c r="M1560" i="61"/>
  <c r="M1559" i="61"/>
  <c r="M1553" i="61"/>
  <c r="M1552" i="61"/>
  <c r="M1551" i="61"/>
  <c r="M1550" i="61"/>
  <c r="M1549" i="61"/>
  <c r="M1548" i="61"/>
  <c r="M1547" i="61"/>
  <c r="M1546" i="61"/>
  <c r="M1545" i="61"/>
  <c r="M1544" i="61"/>
  <c r="M1543" i="61"/>
  <c r="M1542" i="61"/>
  <c r="M1541" i="61"/>
  <c r="M1540" i="61"/>
  <c r="M1539" i="61"/>
  <c r="M1538" i="61"/>
  <c r="M1537" i="61"/>
  <c r="M1523" i="61"/>
  <c r="M1522" i="61"/>
  <c r="M1520" i="61"/>
  <c r="M1519" i="61"/>
  <c r="M1518" i="61"/>
  <c r="M1517" i="61"/>
  <c r="M1516" i="61"/>
  <c r="M1515" i="61"/>
  <c r="M1511" i="61"/>
  <c r="M1510" i="61"/>
  <c r="M1509" i="61"/>
  <c r="M1508" i="61"/>
  <c r="M1507" i="61"/>
  <c r="M1506" i="61"/>
  <c r="M1505" i="61"/>
  <c r="M1504" i="61"/>
  <c r="M1503" i="61"/>
  <c r="M1502" i="61"/>
  <c r="M1501" i="61"/>
  <c r="M1500" i="61"/>
  <c r="M1499" i="61"/>
  <c r="M1498" i="61"/>
  <c r="M1497" i="61"/>
  <c r="M1496" i="61"/>
  <c r="M1495" i="61"/>
  <c r="M1494" i="61"/>
  <c r="M1493" i="61"/>
  <c r="M1492" i="61"/>
  <c r="M1491" i="61"/>
  <c r="M1490" i="61"/>
  <c r="M1489" i="61"/>
  <c r="M1488" i="61"/>
  <c r="M1487" i="61"/>
  <c r="M1466" i="61"/>
  <c r="M1465" i="61"/>
  <c r="M1464" i="61"/>
  <c r="M1463" i="61"/>
  <c r="M1461" i="61"/>
  <c r="M1460" i="61"/>
  <c r="M1459" i="61"/>
  <c r="M1458" i="61"/>
  <c r="M1457" i="61"/>
  <c r="M1456" i="61"/>
  <c r="M1455" i="61"/>
  <c r="M1454" i="61"/>
  <c r="M1444" i="61"/>
  <c r="M1443" i="61"/>
  <c r="M1442" i="61"/>
  <c r="M1441" i="61"/>
  <c r="M1440" i="61"/>
  <c r="M1439" i="61"/>
  <c r="M1438" i="61"/>
  <c r="M1437" i="61"/>
  <c r="M1436" i="61"/>
  <c r="M1435" i="61"/>
  <c r="M1434" i="61"/>
  <c r="M1433" i="61"/>
  <c r="M1432" i="61"/>
  <c r="M1431" i="61"/>
  <c r="M1418" i="61"/>
  <c r="M1417" i="61"/>
  <c r="M1416" i="61"/>
  <c r="M1354" i="61"/>
  <c r="M1353" i="61"/>
  <c r="M1352" i="61"/>
  <c r="M1351" i="61"/>
  <c r="M1350" i="61"/>
  <c r="M1344" i="61"/>
  <c r="M1343" i="61"/>
  <c r="M1342" i="61"/>
  <c r="M1341" i="61"/>
  <c r="M1340" i="61"/>
  <c r="M1339" i="61"/>
  <c r="M1338" i="61"/>
  <c r="M1329" i="61"/>
  <c r="M1328" i="61"/>
  <c r="M1327" i="61"/>
  <c r="M1326" i="61"/>
  <c r="M1325" i="61"/>
  <c r="M1324" i="61"/>
  <c r="M1323" i="61"/>
  <c r="M1322" i="61"/>
  <c r="M1315" i="61"/>
  <c r="M1314" i="61"/>
  <c r="M1313" i="61"/>
  <c r="M1312" i="61"/>
  <c r="M1311" i="61"/>
  <c r="M1310" i="61"/>
  <c r="M1300" i="61"/>
  <c r="M1299" i="61"/>
  <c r="M1298" i="61"/>
  <c r="M1297" i="61"/>
  <c r="M1296" i="61"/>
  <c r="M1289" i="61"/>
  <c r="M1288" i="61"/>
  <c r="M1287" i="61"/>
  <c r="M1286" i="61"/>
  <c r="M1285" i="61"/>
  <c r="M1278" i="61"/>
  <c r="M1277" i="61"/>
  <c r="M1276" i="61"/>
  <c r="M1275" i="61"/>
  <c r="M1274" i="61"/>
  <c r="M1268" i="61"/>
  <c r="M1267" i="61"/>
  <c r="M1266" i="61"/>
  <c r="M1265" i="61"/>
  <c r="M1264" i="61"/>
  <c r="M1263" i="61"/>
  <c r="M1262" i="61"/>
  <c r="M1255" i="61"/>
  <c r="M1254" i="61"/>
  <c r="M1253" i="61"/>
  <c r="M1252" i="61"/>
  <c r="M1251" i="61"/>
  <c r="M1250" i="61"/>
  <c r="M1249" i="61"/>
  <c r="M1248" i="61"/>
  <c r="M1247" i="61"/>
  <c r="M1246" i="61"/>
  <c r="M1245" i="61"/>
  <c r="M1239" i="61"/>
  <c r="M1238" i="61"/>
  <c r="M1237" i="61"/>
  <c r="M1236" i="61"/>
  <c r="M1235" i="61"/>
  <c r="M1226" i="61"/>
  <c r="M1225" i="61"/>
  <c r="M1224" i="61"/>
  <c r="M1223" i="61"/>
  <c r="M1222" i="61"/>
  <c r="M1221" i="61"/>
  <c r="M1220" i="61"/>
  <c r="M1212" i="61"/>
  <c r="M1211" i="61"/>
  <c r="M1210" i="61"/>
  <c r="M1209" i="61"/>
  <c r="M1011" i="61"/>
  <c r="M1010" i="61"/>
  <c r="M1009" i="61"/>
  <c r="M1008" i="61"/>
  <c r="M1007" i="61"/>
  <c r="M1006" i="61"/>
  <c r="M1005" i="61"/>
  <c r="M994" i="61"/>
  <c r="M988" i="61"/>
  <c r="M987" i="61"/>
  <c r="M986" i="61"/>
  <c r="M985" i="61"/>
  <c r="M984" i="61"/>
  <c r="M976" i="61"/>
  <c r="M975" i="61"/>
  <c r="M974" i="61"/>
  <c r="M973" i="61"/>
  <c r="M972" i="61"/>
  <c r="M971" i="61"/>
  <c r="M970" i="61"/>
  <c r="M962" i="61"/>
  <c r="M961" i="61"/>
  <c r="M960" i="61"/>
  <c r="M959" i="61"/>
  <c r="M958" i="61"/>
  <c r="M957" i="61"/>
  <c r="M956" i="61"/>
  <c r="M955" i="61"/>
  <c r="M954" i="61"/>
  <c r="M946" i="61"/>
  <c r="M945" i="61"/>
  <c r="M940" i="61"/>
  <c r="M939" i="61"/>
  <c r="M938" i="61"/>
  <c r="M937" i="61"/>
  <c r="M936" i="61"/>
  <c r="M930" i="61"/>
  <c r="M929" i="61"/>
  <c r="M928" i="61"/>
  <c r="M925" i="61"/>
  <c r="M924" i="61"/>
  <c r="M923" i="61"/>
  <c r="M922" i="61"/>
  <c r="M921" i="61"/>
  <c r="M920" i="61"/>
  <c r="M919" i="61"/>
  <c r="M918" i="61"/>
  <c r="M917" i="61"/>
  <c r="M916" i="61"/>
  <c r="M915" i="61"/>
  <c r="M906" i="61"/>
  <c r="M905" i="61"/>
  <c r="M899" i="61"/>
  <c r="M898" i="61"/>
  <c r="M897" i="61"/>
  <c r="M896" i="61"/>
  <c r="M890" i="61"/>
  <c r="M889" i="61"/>
  <c r="M888" i="61"/>
  <c r="M887" i="61"/>
  <c r="M886" i="61"/>
  <c r="M885" i="61"/>
  <c r="M884" i="61"/>
  <c r="M883" i="61"/>
  <c r="M882" i="61"/>
  <c r="M881" i="61"/>
  <c r="M873" i="61"/>
  <c r="M868" i="61"/>
  <c r="M867" i="61"/>
  <c r="M866" i="61"/>
  <c r="M865" i="61"/>
  <c r="M864" i="61"/>
  <c r="M863" i="61"/>
  <c r="M857" i="61"/>
  <c r="M851" i="61"/>
  <c r="M850" i="61"/>
  <c r="M849" i="61"/>
  <c r="M848" i="61"/>
  <c r="M847" i="61"/>
  <c r="M846" i="61"/>
  <c r="M845" i="61"/>
  <c r="M844" i="61"/>
  <c r="M835" i="61"/>
  <c r="M834" i="61"/>
  <c r="M832" i="61"/>
  <c r="M831" i="61"/>
  <c r="M828" i="61"/>
  <c r="M827" i="61"/>
  <c r="M826" i="61"/>
  <c r="M825" i="61"/>
  <c r="M824" i="61"/>
  <c r="M823" i="61"/>
  <c r="M822" i="61"/>
  <c r="M821" i="61"/>
  <c r="M820" i="61"/>
  <c r="M819" i="61"/>
  <c r="M811" i="61"/>
  <c r="M808" i="61"/>
  <c r="M807" i="61"/>
  <c r="M806" i="61"/>
  <c r="M805" i="61"/>
  <c r="M804" i="61"/>
  <c r="M803" i="61"/>
  <c r="M802" i="61"/>
  <c r="M801" i="61"/>
  <c r="M800" i="61"/>
  <c r="M799" i="61"/>
  <c r="M792" i="61"/>
  <c r="M791" i="61"/>
  <c r="M790" i="61"/>
  <c r="M789" i="61"/>
  <c r="M788" i="61"/>
  <c r="M787" i="61"/>
  <c r="M780" i="61"/>
  <c r="M779" i="61"/>
  <c r="M778" i="61"/>
  <c r="M772" i="61"/>
  <c r="M771" i="61"/>
  <c r="M770" i="61"/>
  <c r="M769" i="61"/>
  <c r="M768" i="61"/>
  <c r="M767" i="61"/>
  <c r="M766" i="61"/>
  <c r="M765" i="61"/>
  <c r="M757" i="61"/>
  <c r="M756" i="61"/>
  <c r="M755" i="61"/>
  <c r="M754" i="61"/>
  <c r="M753" i="61"/>
  <c r="M747" i="61"/>
  <c r="M746" i="61"/>
  <c r="M745" i="61"/>
  <c r="M740" i="61"/>
  <c r="M735" i="61"/>
  <c r="M734" i="61"/>
  <c r="M733" i="61"/>
  <c r="M732" i="61"/>
  <c r="M731" i="61"/>
  <c r="M730" i="61"/>
  <c r="M729" i="61"/>
  <c r="M722" i="61"/>
  <c r="M721" i="61"/>
  <c r="M717" i="61"/>
  <c r="M716" i="61"/>
  <c r="M715" i="61"/>
  <c r="M714" i="61"/>
  <c r="M713" i="61"/>
  <c r="M712" i="61"/>
  <c r="M711" i="61"/>
  <c r="M710" i="61"/>
  <c r="M709" i="61"/>
  <c r="M708" i="61"/>
  <c r="M698" i="61"/>
  <c r="M697" i="61"/>
  <c r="M696" i="61"/>
  <c r="M695" i="61"/>
  <c r="M694" i="61"/>
  <c r="M693" i="61"/>
  <c r="M692" i="61"/>
  <c r="M691" i="61"/>
  <c r="M690" i="61"/>
  <c r="M689" i="61"/>
  <c r="M688" i="61"/>
  <c r="M687" i="61"/>
  <c r="M686" i="61"/>
  <c r="M685" i="61"/>
  <c r="M669" i="61"/>
  <c r="M668" i="61"/>
  <c r="M667" i="61"/>
  <c r="M666" i="61"/>
  <c r="M665" i="61"/>
  <c r="M664" i="61"/>
  <c r="M663" i="61"/>
  <c r="M662" i="61"/>
  <c r="M655" i="61"/>
  <c r="M654" i="61"/>
  <c r="M648" i="61"/>
  <c r="M647" i="61"/>
  <c r="M641" i="61"/>
  <c r="M640" i="61"/>
  <c r="M639" i="61"/>
  <c r="M638" i="61"/>
  <c r="M637" i="61"/>
  <c r="M636" i="61"/>
  <c r="M628" i="61"/>
  <c r="M622" i="61"/>
  <c r="M621" i="61"/>
  <c r="M620" i="61"/>
  <c r="M619" i="61"/>
  <c r="M618" i="61"/>
  <c r="M617" i="61"/>
  <c r="M616" i="61"/>
  <c r="M615" i="61"/>
  <c r="M608" i="61"/>
  <c r="M607" i="61"/>
  <c r="M606" i="61"/>
  <c r="M605" i="61"/>
  <c r="M604" i="61"/>
  <c r="M598" i="61"/>
  <c r="M597" i="61"/>
  <c r="M596" i="61"/>
  <c r="M595" i="61"/>
  <c r="M594" i="61"/>
  <c r="M593" i="61"/>
  <c r="M592" i="61"/>
  <c r="M583" i="61"/>
  <c r="M582" i="61"/>
  <c r="M575" i="61"/>
  <c r="M574" i="61"/>
  <c r="M573" i="61"/>
  <c r="M572" i="61"/>
  <c r="M571" i="61"/>
  <c r="M570" i="61"/>
  <c r="M569" i="61"/>
  <c r="M568" i="61"/>
  <c r="M559" i="61"/>
  <c r="M558" i="61"/>
  <c r="M557" i="61"/>
  <c r="M497" i="61"/>
  <c r="M496" i="61"/>
  <c r="M495" i="61"/>
  <c r="M494" i="61"/>
  <c r="M493" i="61"/>
  <c r="M492" i="61"/>
  <c r="M491" i="61"/>
  <c r="M490" i="61"/>
  <c r="M480" i="61"/>
  <c r="M477" i="61"/>
  <c r="M476" i="61"/>
  <c r="M475" i="61"/>
  <c r="M471" i="61"/>
  <c r="M470" i="61"/>
  <c r="M469" i="61"/>
  <c r="M468" i="61"/>
  <c r="M467" i="61"/>
  <c r="M466" i="61"/>
  <c r="M465" i="61"/>
  <c r="M455" i="61"/>
  <c r="M454" i="61"/>
  <c r="M453" i="61"/>
  <c r="M452" i="61"/>
  <c r="M451" i="61"/>
  <c r="M450" i="61"/>
  <c r="M449" i="61"/>
  <c r="M448" i="61"/>
  <c r="M447" i="61"/>
  <c r="M437" i="61"/>
  <c r="M436" i="61"/>
  <c r="M435" i="61"/>
  <c r="M434" i="61"/>
  <c r="M433" i="61"/>
  <c r="M432" i="61"/>
  <c r="M431" i="61"/>
  <c r="M430" i="61"/>
  <c r="M419" i="61"/>
  <c r="M414" i="61"/>
  <c r="M413" i="61"/>
  <c r="M412" i="61"/>
  <c r="M411" i="61"/>
  <c r="M403" i="61"/>
  <c r="M402" i="61"/>
  <c r="M401" i="61"/>
  <c r="M398" i="61"/>
  <c r="M397" i="61"/>
  <c r="M396" i="61"/>
  <c r="M395" i="61"/>
  <c r="M394" i="61"/>
  <c r="M393" i="61"/>
  <c r="M387" i="61"/>
  <c r="M386" i="61"/>
  <c r="M385" i="61"/>
  <c r="M384" i="61"/>
  <c r="M383" i="61"/>
  <c r="M382" i="61"/>
  <c r="M373" i="61"/>
  <c r="M372" i="61"/>
  <c r="M371" i="61"/>
  <c r="M370" i="61"/>
  <c r="M369" i="61"/>
  <c r="M368" i="61"/>
  <c r="M360" i="61"/>
  <c r="M359" i="61"/>
  <c r="M358" i="61"/>
  <c r="M357" i="61"/>
  <c r="M356" i="61"/>
  <c r="M325" i="61"/>
  <c r="M324" i="61"/>
  <c r="M323" i="61"/>
  <c r="M322" i="61"/>
  <c r="M321" i="61"/>
  <c r="M320" i="61"/>
  <c r="M319" i="61"/>
  <c r="M311" i="61"/>
  <c r="M310" i="61"/>
  <c r="M309" i="61"/>
  <c r="M308" i="61"/>
  <c r="M307" i="61"/>
  <c r="M299" i="61"/>
  <c r="M298" i="61"/>
  <c r="M297" i="61"/>
  <c r="M296" i="61"/>
  <c r="M295" i="61"/>
  <c r="M294" i="61"/>
  <c r="M286" i="61"/>
  <c r="M285" i="61"/>
  <c r="M284" i="61"/>
  <c r="M283" i="61"/>
  <c r="M282" i="61"/>
  <c r="M281" i="61"/>
  <c r="M280" i="61"/>
  <c r="M279" i="61"/>
  <c r="M275" i="61"/>
  <c r="M274" i="61"/>
  <c r="M273" i="61"/>
  <c r="M272" i="61"/>
  <c r="M271" i="61"/>
  <c r="M203" i="61"/>
  <c r="M202" i="61"/>
  <c r="M201" i="61"/>
  <c r="M200" i="61"/>
  <c r="M199" i="61"/>
  <c r="M198" i="61"/>
  <c r="M197" i="61"/>
  <c r="M196" i="61"/>
  <c r="M195" i="61"/>
  <c r="M191" i="61"/>
  <c r="M189" i="61"/>
  <c r="M188" i="61"/>
  <c r="M187" i="61"/>
  <c r="M186" i="61"/>
  <c r="M183" i="61"/>
  <c r="M182" i="61"/>
  <c r="M181" i="61"/>
  <c r="M176" i="61"/>
  <c r="M175" i="61"/>
  <c r="M174" i="61"/>
  <c r="M173" i="61"/>
  <c r="M172" i="61"/>
  <c r="M171" i="61"/>
  <c r="M170" i="61"/>
  <c r="M169" i="61"/>
  <c r="M168" i="61"/>
  <c r="M167" i="61"/>
  <c r="M165" i="61"/>
  <c r="M164" i="61"/>
  <c r="M163" i="61"/>
  <c r="M162" i="61"/>
  <c r="M161" i="61"/>
  <c r="M160" i="61"/>
  <c r="M159" i="61"/>
  <c r="M157" i="61"/>
  <c r="M156" i="61"/>
  <c r="M147" i="61"/>
  <c r="M146" i="61"/>
  <c r="M145" i="61"/>
  <c r="M144" i="61"/>
  <c r="M143" i="61"/>
  <c r="M142" i="61"/>
  <c r="M141" i="61"/>
  <c r="M140" i="61"/>
  <c r="M139" i="61"/>
  <c r="M138" i="61"/>
  <c r="M137" i="61"/>
  <c r="M132" i="61"/>
  <c r="M131" i="61"/>
  <c r="M130" i="61"/>
  <c r="M129" i="61"/>
  <c r="M128" i="61"/>
  <c r="M127" i="61"/>
  <c r="M122" i="61"/>
  <c r="M121" i="61"/>
  <c r="M120" i="61"/>
  <c r="M119" i="61"/>
  <c r="M118" i="61"/>
  <c r="M111" i="61"/>
  <c r="M110" i="61"/>
  <c r="M109" i="61"/>
  <c r="M108" i="61"/>
  <c r="M107" i="61"/>
  <c r="M106" i="61"/>
  <c r="M105" i="61"/>
  <c r="M99" i="61"/>
  <c r="M98" i="61"/>
  <c r="M97" i="61"/>
  <c r="M96" i="61"/>
  <c r="M5889" i="61"/>
  <c r="M5888" i="61"/>
  <c r="M5887" i="61"/>
  <c r="M5886" i="61"/>
  <c r="M5885" i="61"/>
  <c r="M5884" i="61"/>
  <c r="M5883" i="61"/>
  <c r="M5882" i="61"/>
  <c r="M5881" i="61"/>
  <c r="M5880" i="61"/>
  <c r="M5879" i="61"/>
  <c r="M5878" i="61"/>
  <c r="M5877" i="61"/>
  <c r="M5876" i="61"/>
  <c r="M5875" i="61"/>
  <c r="M5874" i="61"/>
  <c r="M5873" i="61"/>
  <c r="M5872" i="61"/>
  <c r="M5871" i="61"/>
  <c r="M5870" i="61"/>
  <c r="M5869" i="61"/>
  <c r="M5868" i="61"/>
  <c r="M5867" i="61"/>
  <c r="M5866" i="61"/>
  <c r="M5865" i="61"/>
  <c r="M5864" i="61"/>
  <c r="M5863" i="61"/>
  <c r="M5862" i="61"/>
  <c r="M5861" i="61"/>
  <c r="M5860" i="61"/>
  <c r="M5859" i="61"/>
  <c r="M5858" i="61"/>
  <c r="M5857" i="61"/>
  <c r="M5856" i="61"/>
  <c r="M5855" i="61"/>
  <c r="M5854" i="61"/>
  <c r="M5853" i="61"/>
  <c r="M5852" i="61"/>
  <c r="M5851" i="61"/>
  <c r="M5850" i="61"/>
  <c r="M5849" i="61"/>
  <c r="M5848" i="61"/>
  <c r="M5847" i="61"/>
  <c r="M5846" i="61"/>
  <c r="M5845" i="61"/>
  <c r="M5844" i="61"/>
  <c r="M5843" i="61"/>
  <c r="M5842" i="61"/>
  <c r="M5841" i="61"/>
  <c r="M5840" i="61"/>
  <c r="M5839" i="61"/>
  <c r="M5838" i="61"/>
  <c r="M5837" i="61"/>
  <c r="M5836" i="61"/>
  <c r="M5835" i="61"/>
  <c r="M5834" i="61"/>
  <c r="M5833" i="61"/>
  <c r="M5832" i="61"/>
  <c r="M5831" i="61"/>
  <c r="M5830" i="61"/>
  <c r="M5829" i="61"/>
  <c r="M5828" i="61"/>
  <c r="M5827" i="61"/>
  <c r="M5826" i="61"/>
  <c r="M5825" i="61"/>
  <c r="M5824" i="61"/>
  <c r="M5823" i="61"/>
  <c r="M5822" i="61"/>
  <c r="M5821" i="61"/>
  <c r="M5820" i="61"/>
  <c r="M5819" i="61"/>
  <c r="M5818" i="61"/>
  <c r="M5817" i="61"/>
  <c r="M5816" i="61"/>
  <c r="M5815" i="61"/>
  <c r="M5814" i="61"/>
  <c r="M5813" i="61"/>
  <c r="M5812" i="61"/>
  <c r="M5811" i="61"/>
  <c r="M5810" i="61"/>
  <c r="M5809" i="61"/>
  <c r="M5808" i="61"/>
  <c r="M5807" i="61"/>
  <c r="M5806" i="61"/>
  <c r="M5805" i="61"/>
  <c r="M5804" i="61"/>
  <c r="M5803" i="61"/>
  <c r="M5802" i="61"/>
  <c r="M5801" i="61"/>
  <c r="M5800" i="61"/>
  <c r="M5799" i="61"/>
  <c r="M5798" i="61"/>
  <c r="M5797" i="61"/>
  <c r="M5796" i="61"/>
  <c r="M5795" i="61"/>
  <c r="M5794" i="61"/>
  <c r="M5793" i="61"/>
  <c r="M5792" i="61"/>
  <c r="M5791" i="61"/>
  <c r="M5790" i="61"/>
  <c r="M5789" i="61"/>
  <c r="M5788" i="61"/>
  <c r="M5787" i="61"/>
  <c r="M5786" i="61"/>
  <c r="M5785" i="61"/>
  <c r="M5784" i="61"/>
  <c r="M5783" i="61"/>
  <c r="M5782" i="61"/>
  <c r="M5781" i="61"/>
  <c r="M5780" i="61"/>
  <c r="M5779" i="61"/>
  <c r="M5778" i="61"/>
  <c r="M5777" i="61"/>
  <c r="M5776" i="61"/>
  <c r="M5775" i="61"/>
  <c r="M5774" i="61"/>
  <c r="M5773" i="61"/>
  <c r="M5772" i="61"/>
  <c r="M5771" i="61"/>
  <c r="M5770" i="61"/>
  <c r="M5769" i="61"/>
  <c r="M5768" i="61"/>
  <c r="M5767" i="61"/>
  <c r="M5766" i="61"/>
  <c r="M5765" i="61"/>
  <c r="M5764" i="61"/>
  <c r="M5763" i="61"/>
  <c r="M5762" i="61"/>
  <c r="M5761" i="61"/>
  <c r="M5760" i="61"/>
  <c r="M5759" i="61"/>
  <c r="M5758" i="61"/>
  <c r="M5757" i="61"/>
  <c r="M5756" i="61"/>
  <c r="M5755" i="61"/>
  <c r="M5754" i="61"/>
  <c r="M5753" i="61"/>
  <c r="M5752" i="61"/>
  <c r="M5751" i="61"/>
  <c r="M5750" i="61"/>
  <c r="M5749" i="61"/>
  <c r="M5748" i="61"/>
  <c r="M5747" i="61"/>
  <c r="M5746" i="61"/>
  <c r="M5745" i="61"/>
  <c r="M5744" i="61"/>
  <c r="M5743" i="61"/>
  <c r="M5742" i="61"/>
  <c r="M5147" i="61"/>
  <c r="M5146" i="61"/>
  <c r="M5145" i="61"/>
  <c r="M5144" i="61"/>
  <c r="M5143" i="61"/>
  <c r="M5142" i="61"/>
  <c r="M5141" i="61"/>
  <c r="M5140" i="61"/>
  <c r="M5139" i="61"/>
  <c r="M5138" i="61"/>
  <c r="M5137" i="61"/>
  <c r="M5136" i="61"/>
  <c r="M5135" i="61"/>
  <c r="M5134" i="61"/>
  <c r="M5133" i="61"/>
  <c r="M5132" i="61"/>
  <c r="M5131" i="61"/>
  <c r="M5130" i="61"/>
  <c r="M5129" i="61"/>
  <c r="M5128" i="61"/>
  <c r="M5127" i="61"/>
  <c r="M5126" i="61"/>
  <c r="L190" i="61" l="1"/>
  <c r="M190" i="61" s="1"/>
  <c r="L232" i="61"/>
  <c r="L84" i="61"/>
  <c r="L219" i="61"/>
  <c r="L166" i="61"/>
  <c r="L158" i="61"/>
  <c r="O250" i="61"/>
  <c r="L250" i="61"/>
  <c r="M166" i="61" l="1"/>
  <c r="M158" i="61"/>
  <c r="L2328" i="61"/>
  <c r="M2328" i="61" s="1"/>
  <c r="L5914" i="61"/>
  <c r="L1853" i="61"/>
  <c r="L4135" i="61"/>
  <c r="L4133" i="61"/>
  <c r="L4130" i="61"/>
  <c r="L2331" i="61" l="1"/>
  <c r="L5231" i="61"/>
  <c r="L4631" i="61"/>
  <c r="L4097" i="61"/>
  <c r="L2327" i="61" l="1"/>
  <c r="O6049" i="61"/>
  <c r="L5900" i="61"/>
  <c r="L5347" i="61"/>
  <c r="P6049" i="61"/>
  <c r="L5417" i="61"/>
  <c r="L2954" i="61"/>
  <c r="M2954" i="61" l="1"/>
  <c r="M2327" i="61"/>
  <c r="Z1871" i="61"/>
  <c r="Z1859" i="61"/>
  <c r="Z1861" i="61"/>
  <c r="Z1863" i="61"/>
  <c r="Z1864" i="61"/>
  <c r="L3484" i="61" l="1"/>
  <c r="L3501" i="61"/>
  <c r="L5959" i="61"/>
  <c r="L5300" i="61"/>
  <c r="L5102" i="61"/>
  <c r="L4498" i="61"/>
  <c r="L4335" i="61"/>
  <c r="M4335" i="61" s="1"/>
  <c r="L4056" i="61"/>
  <c r="L4071" i="61"/>
  <c r="L3918" i="61"/>
  <c r="L3914" i="61"/>
  <c r="L3514" i="61"/>
  <c r="L3413" i="61"/>
  <c r="L3383" i="61"/>
  <c r="L3065" i="61"/>
  <c r="L3071" i="61"/>
  <c r="L2783" i="61"/>
  <c r="L1921" i="61"/>
  <c r="L1925" i="61"/>
  <c r="L1904" i="61"/>
  <c r="L1951" i="61"/>
  <c r="L1940" i="61"/>
  <c r="L1911" i="61"/>
  <c r="L1169" i="61"/>
  <c r="M5102" i="61" l="1"/>
  <c r="M6050" i="61" s="1"/>
  <c r="Z539" i="61"/>
  <c r="L1852" i="61" l="1"/>
  <c r="L6053" i="61" l="1"/>
  <c r="O6053" i="61" l="1"/>
  <c r="L6055" i="61"/>
  <c r="H95" i="23" l="1"/>
  <c r="L161" i="23"/>
  <c r="H89" i="23"/>
  <c r="J89" i="23" s="1"/>
  <c r="L132" i="23"/>
  <c r="L134" i="23" s="1"/>
  <c r="D134" i="23"/>
  <c r="D68" i="23"/>
  <c r="D110" i="23"/>
  <c r="D82" i="23"/>
  <c r="D91" i="23"/>
  <c r="F91" i="23" s="1"/>
  <c r="H58" i="23"/>
  <c r="J58" i="23" s="1"/>
  <c r="H59" i="23"/>
  <c r="J59" i="23" s="1"/>
  <c r="H60" i="23"/>
  <c r="J60" i="23" s="1"/>
  <c r="H61" i="23"/>
  <c r="J61" i="23" s="1"/>
  <c r="H62" i="23"/>
  <c r="J62" i="23" s="1"/>
  <c r="H63" i="23"/>
  <c r="J63" i="23" s="1"/>
  <c r="H64" i="23"/>
  <c r="J64" i="23" s="1"/>
  <c r="H65" i="23"/>
  <c r="J65" i="23" s="1"/>
  <c r="H66" i="23"/>
  <c r="J66" i="23" s="1"/>
  <c r="H67" i="23"/>
  <c r="J67" i="23" s="1"/>
  <c r="L58" i="23"/>
  <c r="L59" i="23"/>
  <c r="L60" i="23"/>
  <c r="L61" i="23"/>
  <c r="L62" i="23"/>
  <c r="L63" i="23"/>
  <c r="L64" i="23"/>
  <c r="L66" i="23"/>
  <c r="L162" i="23"/>
  <c r="L164" i="23"/>
  <c r="L166" i="23"/>
  <c r="H160" i="23"/>
  <c r="J160" i="23" s="1"/>
  <c r="H162" i="23"/>
  <c r="H163" i="23"/>
  <c r="J163" i="23" s="1"/>
  <c r="H164" i="23"/>
  <c r="J164" i="23" s="1"/>
  <c r="H165" i="23"/>
  <c r="J165" i="23" s="1"/>
  <c r="H166" i="23"/>
  <c r="J166" i="23" s="1"/>
  <c r="D167" i="23"/>
  <c r="F167" i="23" s="1"/>
  <c r="D155" i="23"/>
  <c r="H147" i="23"/>
  <c r="H155" i="23" s="1"/>
  <c r="H148" i="23"/>
  <c r="J148" i="23" s="1"/>
  <c r="H149" i="23"/>
  <c r="J149" i="23" s="1"/>
  <c r="H150" i="23"/>
  <c r="J150" i="23" s="1"/>
  <c r="H154" i="23"/>
  <c r="J154" i="23" s="1"/>
  <c r="H142" i="23"/>
  <c r="H143" i="23"/>
  <c r="J143" i="23" s="1"/>
  <c r="H137" i="23"/>
  <c r="H138" i="23" s="1"/>
  <c r="J138" i="23" s="1"/>
  <c r="H121" i="23"/>
  <c r="J121" i="23" s="1"/>
  <c r="H122" i="23"/>
  <c r="J122" i="23" s="1"/>
  <c r="H123" i="23"/>
  <c r="J123" i="23" s="1"/>
  <c r="H124" i="23"/>
  <c r="J124" i="23" s="1"/>
  <c r="H126" i="23"/>
  <c r="J126" i="23" s="1"/>
  <c r="H128" i="23"/>
  <c r="J128" i="23" s="1"/>
  <c r="H116" i="23"/>
  <c r="J116" i="23" s="1"/>
  <c r="H117" i="23"/>
  <c r="J117" i="23" s="1"/>
  <c r="H103" i="23"/>
  <c r="J103" i="23" s="1"/>
  <c r="H99" i="23"/>
  <c r="H96" i="23"/>
  <c r="J96" i="23" s="1"/>
  <c r="H78" i="23"/>
  <c r="J78" i="23" s="1"/>
  <c r="H80" i="23"/>
  <c r="J80" i="23" s="1"/>
  <c r="H81" i="23"/>
  <c r="J81" i="23" s="1"/>
  <c r="H83" i="23"/>
  <c r="J83" i="23" s="1"/>
  <c r="H84" i="23"/>
  <c r="J84" i="23" s="1"/>
  <c r="H85" i="23"/>
  <c r="J85" i="23" s="1"/>
  <c r="H86" i="23"/>
  <c r="J86" i="23" s="1"/>
  <c r="H87" i="23"/>
  <c r="J87" i="23" s="1"/>
  <c r="H88" i="23"/>
  <c r="J88" i="23" s="1"/>
  <c r="H90" i="23"/>
  <c r="J90" i="23" s="1"/>
  <c r="L148" i="23"/>
  <c r="L155" i="23" s="1"/>
  <c r="L157" i="23" s="1"/>
  <c r="L149" i="23"/>
  <c r="L150" i="23"/>
  <c r="L152" i="23"/>
  <c r="L154" i="23"/>
  <c r="L142" i="23"/>
  <c r="L144" i="23" s="1"/>
  <c r="L121" i="23"/>
  <c r="L122" i="23"/>
  <c r="L123" i="23"/>
  <c r="L124" i="23"/>
  <c r="L125" i="23"/>
  <c r="L126" i="23"/>
  <c r="L128" i="23"/>
  <c r="L116" i="23"/>
  <c r="L111" i="23"/>
  <c r="L103" i="23"/>
  <c r="L104" i="23"/>
  <c r="L99" i="23"/>
  <c r="L100" i="23"/>
  <c r="L95" i="23"/>
  <c r="L96" i="23"/>
  <c r="L81" i="23"/>
  <c r="L84" i="23"/>
  <c r="L85" i="23"/>
  <c r="L86" i="23"/>
  <c r="L87" i="23"/>
  <c r="L88" i="23"/>
  <c r="L71" i="23" a="1"/>
  <c r="L71" i="23" s="1"/>
  <c r="D144" i="23"/>
  <c r="D138" i="23"/>
  <c r="F138" i="23" s="1"/>
  <c r="D129" i="23"/>
  <c r="D118" i="23"/>
  <c r="D112" i="23"/>
  <c r="D105" i="23"/>
  <c r="D107" i="23" s="1"/>
  <c r="D101" i="23"/>
  <c r="D97" i="23"/>
  <c r="D75" i="23"/>
  <c r="L29" i="23"/>
  <c r="H29" i="23"/>
  <c r="J29" i="23" s="1"/>
  <c r="H31" i="23" a="1"/>
  <c r="H32" i="23" s="1"/>
  <c r="H34" i="23" a="1"/>
  <c r="H35" i="23" s="1"/>
  <c r="J35" i="23" s="1"/>
  <c r="D44" i="23"/>
  <c r="F44" i="23" s="1"/>
  <c r="D36" i="23"/>
  <c r="L23" i="23" a="1"/>
  <c r="L19" i="23"/>
  <c r="L20" i="23" s="1"/>
  <c r="L14" i="23"/>
  <c r="H23" i="23" a="1"/>
  <c r="H23" i="23" s="1"/>
  <c r="H19" i="23"/>
  <c r="H20" i="23" s="1"/>
  <c r="J20" i="23" s="1"/>
  <c r="H14" i="23"/>
  <c r="J14" i="23" s="1"/>
  <c r="H15" i="23"/>
  <c r="J15" i="23" s="1"/>
  <c r="D25" i="23"/>
  <c r="D20" i="23"/>
  <c r="D16" i="23"/>
  <c r="D173" i="23"/>
  <c r="H133" i="23"/>
  <c r="J133" i="23" s="1"/>
  <c r="H132" i="23"/>
  <c r="H134" i="23" s="1"/>
  <c r="L133" i="23"/>
  <c r="L160" i="23"/>
  <c r="L163" i="23"/>
  <c r="L110" i="23"/>
  <c r="L82" i="23"/>
  <c r="L90" i="23"/>
  <c r="L80" i="23"/>
  <c r="L67" i="23"/>
  <c r="L65" i="23"/>
  <c r="L31" i="23" a="1"/>
  <c r="L32" i="23" s="1"/>
  <c r="L34" i="23" a="1"/>
  <c r="L34" i="23" s="1"/>
  <c r="L151" i="23"/>
  <c r="H82" i="23"/>
  <c r="J82" i="23" s="1"/>
  <c r="H110" i="23"/>
  <c r="J110" i="23" s="1"/>
  <c r="H151" i="23"/>
  <c r="J151" i="23" s="1"/>
  <c r="L78" i="23"/>
  <c r="L83" i="23"/>
  <c r="N11" i="23"/>
  <c r="N141" i="23" s="1"/>
  <c r="N9" i="23"/>
  <c r="J152" i="23"/>
  <c r="J127" i="23"/>
  <c r="J153" i="23"/>
  <c r="J161" i="23"/>
  <c r="J79" i="23"/>
  <c r="F161" i="23"/>
  <c r="F162" i="23"/>
  <c r="F117" i="23"/>
  <c r="F86" i="23"/>
  <c r="F71" i="23"/>
  <c r="F31" i="23"/>
  <c r="F127" i="23"/>
  <c r="F150" i="23"/>
  <c r="F128" i="23"/>
  <c r="F100" i="23"/>
  <c r="F65" i="23"/>
  <c r="F43" i="23"/>
  <c r="F13" i="23"/>
  <c r="F15" i="23"/>
  <c r="F36" i="23"/>
  <c r="F75" i="23"/>
  <c r="F95" i="23"/>
  <c r="F123" i="23"/>
  <c r="F172" i="23"/>
  <c r="F34" i="23"/>
  <c r="F50" i="23"/>
  <c r="F73" i="23"/>
  <c r="F67" i="23"/>
  <c r="F88" i="23"/>
  <c r="F103" i="23"/>
  <c r="F121" i="23"/>
  <c r="F137" i="23"/>
  <c r="F165" i="23"/>
  <c r="F173" i="23"/>
  <c r="F14" i="23"/>
  <c r="F29" i="23"/>
  <c r="F35" i="23"/>
  <c r="F42" i="23"/>
  <c r="F58" i="23"/>
  <c r="F68" i="23"/>
  <c r="F74" i="23"/>
  <c r="F64" i="23"/>
  <c r="F78" i="23"/>
  <c r="F85" i="23"/>
  <c r="F90" i="23"/>
  <c r="F99" i="23"/>
  <c r="F104" i="23"/>
  <c r="F116" i="23"/>
  <c r="F122" i="23"/>
  <c r="F126" i="23"/>
  <c r="F160" i="23"/>
  <c r="F171" i="23"/>
  <c r="F148" i="23"/>
  <c r="F79" i="23"/>
  <c r="F111" i="23"/>
  <c r="F81" i="23"/>
  <c r="F141" i="23"/>
  <c r="F153" i="23"/>
  <c r="J141" i="23"/>
  <c r="F89" i="23"/>
  <c r="F23" i="23"/>
  <c r="F59" i="23"/>
  <c r="F80" i="23"/>
  <c r="F142" i="23"/>
  <c r="F41" i="23"/>
  <c r="F61" i="23"/>
  <c r="F63" i="23"/>
  <c r="F84" i="23"/>
  <c r="F97" i="23"/>
  <c r="F115" i="23"/>
  <c r="F125" i="23"/>
  <c r="F147" i="23"/>
  <c r="F82" i="23"/>
  <c r="F24" i="23"/>
  <c r="F25" i="23" s="1"/>
  <c r="F32" i="23"/>
  <c r="F38" i="23"/>
  <c r="F60" i="23"/>
  <c r="F72" i="23"/>
  <c r="F62" i="23"/>
  <c r="F66" i="23"/>
  <c r="F83" i="23"/>
  <c r="F87" i="23"/>
  <c r="F96" i="23"/>
  <c r="F101" i="23"/>
  <c r="F112" i="23"/>
  <c r="F118" i="23"/>
  <c r="F124" i="23"/>
  <c r="F129" i="23"/>
  <c r="F143" i="23"/>
  <c r="F164" i="23"/>
  <c r="F19" i="23"/>
  <c r="F20" i="23"/>
  <c r="F151" i="23"/>
  <c r="F163" i="23"/>
  <c r="F110" i="23"/>
  <c r="F155" i="23"/>
  <c r="F132" i="23"/>
  <c r="F144" i="23"/>
  <c r="F166" i="23"/>
  <c r="F149" i="23"/>
  <c r="F154" i="23"/>
  <c r="F152" i="23"/>
  <c r="F133" i="23"/>
  <c r="F134" i="23"/>
  <c r="F16" i="23"/>
  <c r="F107" i="23" l="1"/>
  <c r="D157" i="23"/>
  <c r="F105" i="23"/>
  <c r="D46" i="23"/>
  <c r="N79" i="23"/>
  <c r="N104" i="23"/>
  <c r="N165" i="23"/>
  <c r="N89" i="23"/>
  <c r="N152" i="23"/>
  <c r="N147" i="23"/>
  <c r="N133" i="23"/>
  <c r="N96" i="23"/>
  <c r="N132" i="23"/>
  <c r="N134" i="23" s="1"/>
  <c r="N86" i="23"/>
  <c r="L167" i="23"/>
  <c r="N167" i="23" s="1"/>
  <c r="N164" i="23"/>
  <c r="N100" i="23"/>
  <c r="J147" i="23"/>
  <c r="N127" i="23"/>
  <c r="N150" i="23"/>
  <c r="N153" i="23"/>
  <c r="N15" i="23"/>
  <c r="N143" i="23"/>
  <c r="N88" i="23"/>
  <c r="N151" i="23"/>
  <c r="N149" i="23"/>
  <c r="N117" i="23"/>
  <c r="N59" i="23"/>
  <c r="N78" i="23"/>
  <c r="N32" i="23"/>
  <c r="N65" i="23"/>
  <c r="N80" i="23"/>
  <c r="N82" i="23"/>
  <c r="N163" i="23"/>
  <c r="N14" i="23"/>
  <c r="N20" i="23"/>
  <c r="N29" i="23"/>
  <c r="N84" i="23"/>
  <c r="N111" i="23"/>
  <c r="N126" i="23"/>
  <c r="N124" i="23"/>
  <c r="N122" i="23"/>
  <c r="N144" i="23"/>
  <c r="N166" i="23"/>
  <c r="N162" i="23"/>
  <c r="N64" i="23"/>
  <c r="N62" i="23"/>
  <c r="N60" i="23"/>
  <c r="N58" i="23"/>
  <c r="N161" i="23"/>
  <c r="N83" i="23"/>
  <c r="N34" i="23"/>
  <c r="N67" i="23"/>
  <c r="N90" i="23"/>
  <c r="N110" i="23"/>
  <c r="N87" i="23"/>
  <c r="N85" i="23"/>
  <c r="N81" i="23"/>
  <c r="N95" i="23"/>
  <c r="N103" i="23"/>
  <c r="N128" i="23"/>
  <c r="N125" i="23"/>
  <c r="N123" i="23"/>
  <c r="N121" i="23"/>
  <c r="N154" i="23"/>
  <c r="N66" i="23"/>
  <c r="N63" i="23"/>
  <c r="N61" i="23"/>
  <c r="N19" i="23"/>
  <c r="N142" i="23"/>
  <c r="J19" i="23"/>
  <c r="H68" i="23"/>
  <c r="J68" i="23" s="1"/>
  <c r="L97" i="23"/>
  <c r="N97" i="23" s="1"/>
  <c r="L101" i="23"/>
  <c r="N101" i="23" s="1"/>
  <c r="L105" i="23"/>
  <c r="N105" i="23" s="1"/>
  <c r="N148" i="23"/>
  <c r="N116" i="23"/>
  <c r="N155" i="23"/>
  <c r="N99" i="23"/>
  <c r="H125" i="23"/>
  <c r="J125" i="23" s="1"/>
  <c r="H167" i="23"/>
  <c r="J167" i="23" s="1"/>
  <c r="J95" i="23"/>
  <c r="H97" i="23"/>
  <c r="J97" i="23" s="1"/>
  <c r="J132" i="23"/>
  <c r="J134" i="23" s="1"/>
  <c r="J137" i="23"/>
  <c r="J162" i="23"/>
  <c r="H71" i="23" a="1"/>
  <c r="H71" i="23" s="1"/>
  <c r="J71" i="23" s="1"/>
  <c r="H34" i="23"/>
  <c r="J34" i="23" s="1"/>
  <c r="H144" i="23"/>
  <c r="J144" i="23" s="1"/>
  <c r="H24" i="23"/>
  <c r="J24" i="23" s="1"/>
  <c r="H31" i="23"/>
  <c r="J31" i="23" s="1"/>
  <c r="H91" i="23"/>
  <c r="J91" i="23" s="1"/>
  <c r="J142" i="23"/>
  <c r="J99" i="23"/>
  <c r="H100" i="23"/>
  <c r="J100" i="23" s="1"/>
  <c r="H104" i="23"/>
  <c r="J104" i="23" s="1"/>
  <c r="H111" i="23"/>
  <c r="J111" i="23" s="1"/>
  <c r="J155" i="23"/>
  <c r="H157" i="23"/>
  <c r="J23" i="23"/>
  <c r="J32" i="23"/>
  <c r="L23" i="23"/>
  <c r="N23" i="23" s="1"/>
  <c r="L74" i="23"/>
  <c r="N74" i="23" s="1"/>
  <c r="L73" i="23"/>
  <c r="N73" i="23" s="1"/>
  <c r="L68" i="23"/>
  <c r="N68" i="23" s="1"/>
  <c r="L91" i="23"/>
  <c r="N91" i="23" s="1"/>
  <c r="N160" i="23"/>
  <c r="L35" i="23"/>
  <c r="N35" i="23" s="1"/>
  <c r="L129" i="23"/>
  <c r="N129" i="23" s="1"/>
  <c r="L112" i="23"/>
  <c r="N112" i="23" s="1"/>
  <c r="L72" i="23"/>
  <c r="N72" i="23" s="1"/>
  <c r="L31" i="23"/>
  <c r="L24" i="23"/>
  <c r="N24" i="23" s="1"/>
  <c r="N71" i="23"/>
  <c r="L169" i="23"/>
  <c r="N157" i="23"/>
  <c r="F46" i="23" l="1"/>
  <c r="D48" i="23"/>
  <c r="D169" i="23"/>
  <c r="F157" i="23"/>
  <c r="H74" i="23"/>
  <c r="J74" i="23" s="1"/>
  <c r="L107" i="23"/>
  <c r="N107" i="23" s="1"/>
  <c r="H72" i="23"/>
  <c r="J72" i="23" s="1"/>
  <c r="L75" i="23"/>
  <c r="N75" i="23" s="1"/>
  <c r="H36" i="23"/>
  <c r="H25" i="23"/>
  <c r="J25" i="23" s="1"/>
  <c r="H73" i="23"/>
  <c r="J73" i="23" s="1"/>
  <c r="H129" i="23"/>
  <c r="J129" i="23" s="1"/>
  <c r="H105" i="23"/>
  <c r="H112" i="23"/>
  <c r="J112" i="23" s="1"/>
  <c r="H101" i="23"/>
  <c r="J101" i="23" s="1"/>
  <c r="J157" i="23"/>
  <c r="H169" i="23"/>
  <c r="L25" i="23"/>
  <c r="N25" i="23" s="1"/>
  <c r="N31" i="23"/>
  <c r="L36" i="23"/>
  <c r="L137" i="23"/>
  <c r="N169" i="23"/>
  <c r="D175" i="23" l="1"/>
  <c r="F175" i="23" s="1"/>
  <c r="F169" i="23"/>
  <c r="F48" i="23"/>
  <c r="D52" i="23"/>
  <c r="F52" i="23" s="1"/>
  <c r="H75" i="23"/>
  <c r="J75" i="23" s="1"/>
  <c r="J36" i="23"/>
  <c r="H107" i="23"/>
  <c r="J107" i="23" s="1"/>
  <c r="J105" i="23"/>
  <c r="J169" i="23"/>
  <c r="N36" i="23"/>
  <c r="N137" i="23"/>
  <c r="L138" i="23"/>
  <c r="N138" i="23" s="1"/>
  <c r="L172" i="23" l="1"/>
  <c r="H38" i="23" l="1"/>
  <c r="J38" i="23" s="1"/>
  <c r="N172" i="23"/>
  <c r="H115" i="23"/>
  <c r="H118" i="23" l="1"/>
  <c r="J118" i="23" s="1"/>
  <c r="J115" i="23"/>
  <c r="H41" i="23" l="1" a="1"/>
  <c r="H42" i="23" l="1"/>
  <c r="J42" i="23" s="1"/>
  <c r="H43" i="23"/>
  <c r="J43" i="23" s="1"/>
  <c r="H41" i="23"/>
  <c r="J41" i="23" s="1"/>
  <c r="H172" i="23" l="1"/>
  <c r="J172" i="23" s="1"/>
  <c r="H44" i="23"/>
  <c r="J44" i="23" s="1"/>
  <c r="H171" i="23"/>
  <c r="J171" i="23" s="1"/>
  <c r="L115" i="23"/>
  <c r="L41" i="23" a="1"/>
  <c r="H50" i="23" l="1"/>
  <c r="J50" i="23" s="1"/>
  <c r="H46" i="23"/>
  <c r="J46" i="23" s="1"/>
  <c r="L42" i="23"/>
  <c r="N42" i="23" s="1"/>
  <c r="L43" i="23"/>
  <c r="N43" i="23" s="1"/>
  <c r="L41" i="23"/>
  <c r="L38" i="23"/>
  <c r="N38" i="23" s="1"/>
  <c r="N115" i="23"/>
  <c r="L118" i="23"/>
  <c r="N118" i="23" s="1"/>
  <c r="H173" i="23" l="1"/>
  <c r="H175" i="23" s="1"/>
  <c r="J175" i="23" s="1"/>
  <c r="N41" i="23"/>
  <c r="L44" i="23"/>
  <c r="J173" i="23" l="1"/>
  <c r="N44" i="23"/>
  <c r="L46" i="23"/>
  <c r="N46" i="23" l="1"/>
  <c r="L171" i="23" l="1"/>
  <c r="H13" i="23"/>
  <c r="L50" i="23" l="1"/>
  <c r="N50" i="23" s="1"/>
  <c r="L173" i="23"/>
  <c r="N173" i="23" s="1"/>
  <c r="N171" i="23"/>
  <c r="L175" i="23"/>
  <c r="N175" i="23" s="1"/>
  <c r="H16" i="23"/>
  <c r="J13" i="23"/>
  <c r="H48" i="23" l="1"/>
  <c r="J16" i="23"/>
  <c r="H52" i="23" l="1"/>
  <c r="J52" i="23" s="1"/>
  <c r="J48" i="23"/>
  <c r="L13" i="23" l="1"/>
  <c r="N13" i="23" s="1"/>
  <c r="L16" i="23" l="1"/>
  <c r="L48" i="23" s="1"/>
  <c r="L52" i="23" s="1"/>
  <c r="N52" i="23" s="1"/>
  <c r="N16" i="23" l="1"/>
  <c r="N48" i="23"/>
</calcChain>
</file>

<file path=xl/sharedStrings.xml><?xml version="1.0" encoding="utf-8"?>
<sst xmlns="http://schemas.openxmlformats.org/spreadsheetml/2006/main" count="36448" uniqueCount="855">
  <si>
    <t xml:space="preserve"> </t>
  </si>
  <si>
    <t>PROPOSED</t>
  </si>
  <si>
    <t>BUDGET</t>
  </si>
  <si>
    <t>REVENUES:</t>
  </si>
  <si>
    <t>AUXILIARY SERVICES REVENUE</t>
  </si>
  <si>
    <t>TOTAL CURRENT FUNDS REVENUE</t>
  </si>
  <si>
    <t>EXPENDITURES:</t>
  </si>
  <si>
    <t xml:space="preserve">  STUDENT SERVICES:</t>
  </si>
  <si>
    <t xml:space="preserve">  TOTAL STUDENT SERVICES</t>
  </si>
  <si>
    <t xml:space="preserve">  STAFF BENEFITS:</t>
  </si>
  <si>
    <t xml:space="preserve">     INSURANCE-HOSPITALIZATION</t>
  </si>
  <si>
    <t xml:space="preserve">     INSURANCE-DENTAL</t>
  </si>
  <si>
    <t xml:space="preserve">     INSURANCE-WORKERS COMP</t>
  </si>
  <si>
    <t xml:space="preserve">     INSURANCE-UNEMPLOYMENT COMP</t>
  </si>
  <si>
    <t xml:space="preserve">     INSURANCE-MEDICARE</t>
  </si>
  <si>
    <t xml:space="preserve">     COURSE BANKING</t>
  </si>
  <si>
    <t xml:space="preserve">     SABBATICALS</t>
  </si>
  <si>
    <t xml:space="preserve">     FICA</t>
  </si>
  <si>
    <t xml:space="preserve">     OTHER STAFF BENEFITS</t>
  </si>
  <si>
    <t xml:space="preserve">  TOTAL STAFF BENEFITS</t>
  </si>
  <si>
    <t xml:space="preserve">  TOTAL GENERAL ACADEMIC</t>
  </si>
  <si>
    <t xml:space="preserve">   TOTAL NON-MANDATORY TRANSFERS</t>
  </si>
  <si>
    <t>NET AUXILIARY SERVICES</t>
  </si>
  <si>
    <t>APPROVED</t>
  </si>
  <si>
    <t>ACTUAL</t>
  </si>
  <si>
    <t>TAXES FOR CURRENT OPERATIONS</t>
  </si>
  <si>
    <t>TOTAL E &amp; G REVENUES</t>
  </si>
  <si>
    <t xml:space="preserve">  TOTAL TECHNICAL-OCCUPATIONAL </t>
  </si>
  <si>
    <t>RESERVE AND ALLOCATIONS:</t>
  </si>
  <si>
    <t>TOTAL CURRENT FUNDS EXPENDITURES</t>
  </si>
  <si>
    <t>COLLIN COUNTY COMMUNITY COLLEGE DISTRICT</t>
  </si>
  <si>
    <t>Student Services</t>
  </si>
  <si>
    <t>Staff Benefits</t>
  </si>
  <si>
    <t>REVENUES AND EXPENDITURES PER 1000 CONTACT HOURS</t>
  </si>
  <si>
    <t>PER 1000</t>
  </si>
  <si>
    <t>CONTACT</t>
  </si>
  <si>
    <t>HOURS</t>
  </si>
  <si>
    <t>AUXILIARY SERVICES EXPENDITURES</t>
  </si>
  <si>
    <t>FY99-00</t>
  </si>
  <si>
    <t xml:space="preserve">     EARLY RETIREMENT EXPENSE</t>
  </si>
  <si>
    <t xml:space="preserve">     TRS - PLANT/AUXILIARY</t>
  </si>
  <si>
    <t xml:space="preserve">     ORP DIFFERENTIAL/BENEFITS</t>
  </si>
  <si>
    <t xml:space="preserve">    1999-00 FISCAL YEAR</t>
  </si>
  <si>
    <t>FY00-01</t>
  </si>
  <si>
    <t>Institutional Support</t>
  </si>
  <si>
    <t>Academic Support</t>
  </si>
  <si>
    <t xml:space="preserve">  INSTRUCTION:</t>
  </si>
  <si>
    <t xml:space="preserve">  TOTAL INSTRUCTION</t>
  </si>
  <si>
    <t>STATE FUNDS:</t>
  </si>
  <si>
    <t>TOTAL STATE FUNDS</t>
  </si>
  <si>
    <t>STATE GRANTS:</t>
  </si>
  <si>
    <t xml:space="preserve">  STATE GRANTS</t>
  </si>
  <si>
    <t>TOTAL STATE GRANTS</t>
  </si>
  <si>
    <t>FEDERAL FUNDS:</t>
  </si>
  <si>
    <t xml:space="preserve">  WORK STUDY</t>
  </si>
  <si>
    <t xml:space="preserve">  GRANTS AND CONTRACTS</t>
  </si>
  <si>
    <t>TOTAL FEDERAL FUNDS</t>
  </si>
  <si>
    <t>LOCAL FUNDS:</t>
  </si>
  <si>
    <t>TOTAL LOCAL FUNDS</t>
  </si>
  <si>
    <t xml:space="preserve">  INSTITUTIONAL SUPPORT:</t>
  </si>
  <si>
    <t xml:space="preserve">  TOTAL INSTITUTIONAL SUPPORT</t>
  </si>
  <si>
    <t xml:space="preserve">  TECHNICAL-OCCUPATIONAL - NONCREDIT:</t>
  </si>
  <si>
    <t xml:space="preserve">  ACADEMIC SUPPORT:</t>
  </si>
  <si>
    <t xml:space="preserve">  TOTAL EXTENSION &amp; PUBLIC SERVICE</t>
  </si>
  <si>
    <t xml:space="preserve">  RENEWAL AND REPLACEMENT:</t>
  </si>
  <si>
    <t xml:space="preserve">  TOTAL RENEWAL AND REPLACEMENT</t>
  </si>
  <si>
    <t xml:space="preserve">  GRANTS AND CONTRACTS:</t>
  </si>
  <si>
    <t xml:space="preserve">  TOTAL GRANTS AND CONTRACTS</t>
  </si>
  <si>
    <t xml:space="preserve">  NON-MANDATORY TRANSFERS:</t>
  </si>
  <si>
    <t xml:space="preserve">  MANDATORY TRANSFERS:</t>
  </si>
  <si>
    <t xml:space="preserve">  TOTAL MANDATORY TRANSFERS</t>
  </si>
  <si>
    <t xml:space="preserve">  RESERVE FOR ENCUMBRANCES</t>
  </si>
  <si>
    <t xml:space="preserve">  RESERVE FOR CURRENT OPERATIONS</t>
  </si>
  <si>
    <t xml:space="preserve">  SALARY INCREASES - FACULTY AND STAFF</t>
  </si>
  <si>
    <t xml:space="preserve">  CAPITAL EQUIPMENT</t>
  </si>
  <si>
    <t xml:space="preserve">  SALARY INCREASES - PART-TIME FACULTY</t>
  </si>
  <si>
    <t>NET TRANSFERS/CHANGES IN FUND BALANCE</t>
  </si>
  <si>
    <t xml:space="preserve">  APPROPRIATION - ACADEMIC</t>
  </si>
  <si>
    <t xml:space="preserve">  APPROPRIATION - VOCATIONAL</t>
  </si>
  <si>
    <t xml:space="preserve">    GOVERNMENT OF INSTITUTION</t>
  </si>
  <si>
    <t xml:space="preserve">    EXECUTIVE OFFICES</t>
  </si>
  <si>
    <t xml:space="preserve">    PERSONNEL</t>
  </si>
  <si>
    <t xml:space="preserve">    RECRUITMENT AND ARO</t>
  </si>
  <si>
    <t xml:space="preserve">    STUDENT FINANCIAL AID</t>
  </si>
  <si>
    <t xml:space="preserve">    STUDENT ACTIVITIES</t>
  </si>
  <si>
    <t>EDUCATIONAL AND GENERAL:</t>
  </si>
  <si>
    <t xml:space="preserve">    GUIDANCE AND COUNSELING</t>
  </si>
  <si>
    <t xml:space="preserve">    PUBLIC INFORMATION</t>
  </si>
  <si>
    <t xml:space="preserve">    DEVELOPMENT/RESEARCH</t>
  </si>
  <si>
    <t xml:space="preserve">    SPECIAL ACTIVITIES</t>
  </si>
  <si>
    <t xml:space="preserve">    TAX APPRAISAL/COLLECTING</t>
  </si>
  <si>
    <t xml:space="preserve">    DATA PROCESSING/TELEPHONE</t>
  </si>
  <si>
    <t xml:space="preserve">    GENERAL ACADEMIC COURSES:</t>
  </si>
  <si>
    <t xml:space="preserve">    INSTRUCTIONAL ADMIN. EXP</t>
  </si>
  <si>
    <t xml:space="preserve">  TOTAL ACADEMIC SUPPORT</t>
  </si>
  <si>
    <t xml:space="preserve">  TECHNICAL-OCCUPATIONAL - CREDIT:</t>
  </si>
  <si>
    <t xml:space="preserve">  TOTAL TECHNICAL-OCCUPATIONAL CREDIT</t>
  </si>
  <si>
    <t xml:space="preserve">    FACULTY SALARIES</t>
  </si>
  <si>
    <t xml:space="preserve">    DEPARTMENTAL OPER. EXP</t>
  </si>
  <si>
    <t xml:space="preserve">    GENERAL SERVICES</t>
  </si>
  <si>
    <t xml:space="preserve">    CAMPUS SECURITY</t>
  </si>
  <si>
    <t xml:space="preserve">    OPERATIONS/MAINTENANCE</t>
  </si>
  <si>
    <t xml:space="preserve">    CUSTODIAL SERVICES</t>
  </si>
  <si>
    <t xml:space="preserve">    GROUNDS MAINTENANCE</t>
  </si>
  <si>
    <t xml:space="preserve">    UTILITIES</t>
  </si>
  <si>
    <t xml:space="preserve">    SUPERDROME</t>
  </si>
  <si>
    <t xml:space="preserve">    DEFERRED MAINTENANCE</t>
  </si>
  <si>
    <t xml:space="preserve">    GRANTS AND CONTRACTS</t>
  </si>
  <si>
    <t xml:space="preserve">    AUXILIARY SERVICES</t>
  </si>
  <si>
    <t xml:space="preserve">    1992 SERIES REVENUE BONDS</t>
  </si>
  <si>
    <t xml:space="preserve">    1993 SERIES REVENUE BONDS</t>
  </si>
  <si>
    <t xml:space="preserve">    1994 SERIES REVENUE BONDS</t>
  </si>
  <si>
    <t xml:space="preserve">    1997 SERIES REVENUE BONDS</t>
  </si>
  <si>
    <t xml:space="preserve">    1998 SERIES REVENUE BONDS</t>
  </si>
  <si>
    <t xml:space="preserve">    PAYING AGENT FEES - REVENUE BONDS</t>
  </si>
  <si>
    <t xml:space="preserve">    1995 SERIES CONTRACTUAL OBLIGATIONS</t>
  </si>
  <si>
    <t xml:space="preserve">    INSTRUCTIONAL ADMIN. EXP.</t>
  </si>
  <si>
    <t xml:space="preserve">  TUITION AND FEES:</t>
  </si>
  <si>
    <t xml:space="preserve">  EXTENSION AND PUBLIC SERVICE:</t>
  </si>
  <si>
    <t xml:space="preserve">  PLANT OPERATION AND MAINTENANCE:</t>
  </si>
  <si>
    <t xml:space="preserve">    BUSINESS AND FISCAL MGMT.</t>
  </si>
  <si>
    <t xml:space="preserve">    LIBRARY AND AUDIO-VISUAL:</t>
  </si>
  <si>
    <t xml:space="preserve">  TOTAL PLANT OPERATION AND MAINTENANCE</t>
  </si>
  <si>
    <t>TOTAL E AND G EXPENDITURES</t>
  </si>
  <si>
    <t>TOTAL E AND G EXP. AND RESERVE</t>
  </si>
  <si>
    <t xml:space="preserve">    OTHER GENERAL INSTITUTION</t>
  </si>
  <si>
    <t xml:space="preserve">    DEPARTMENTAL OPER. EXP.</t>
  </si>
  <si>
    <t xml:space="preserve">    LEASE - PLANO NATATORIUM</t>
  </si>
  <si>
    <t xml:space="preserve">  APPROPRIATION - REMEDIAL EDUCATION</t>
  </si>
  <si>
    <t xml:space="preserve">  TUITION-SEMESTER CREDIT HOUR</t>
  </si>
  <si>
    <t xml:space="preserve">  LESS TRANSFER TO INSTITUTIONAL</t>
  </si>
  <si>
    <t xml:space="preserve">    SCHOLARSHIPS</t>
  </si>
  <si>
    <t xml:space="preserve">  TUITION-NON SEM. CREDIT HOUR</t>
  </si>
  <si>
    <t xml:space="preserve">  LABORATORY AND OTHER FEES</t>
  </si>
  <si>
    <t>TOTAL TUITION AND FEES</t>
  </si>
  <si>
    <t>OTHER INCOME:</t>
  </si>
  <si>
    <t xml:space="preserve">  INTEREST INCOME</t>
  </si>
  <si>
    <t xml:space="preserve">  INDIRECT COST RECOVERY</t>
  </si>
  <si>
    <t xml:space="preserve">  OTHER DISTRICT FUNDS</t>
  </si>
  <si>
    <t>TOTAL OTHER INCOME</t>
  </si>
  <si>
    <t xml:space="preserve">    CHILD CARE</t>
  </si>
  <si>
    <t xml:space="preserve">    CAPITAL PROJECTS      </t>
  </si>
  <si>
    <t xml:space="preserve">  FURNITURE-SPECIAL</t>
  </si>
  <si>
    <t>TOTAL RESERVE AND ALLOCATIONS</t>
  </si>
  <si>
    <t xml:space="preserve">    2000-01 FISCAL YEAR</t>
  </si>
  <si>
    <t xml:space="preserve">   2001-02 FISCAL YEAR</t>
  </si>
  <si>
    <t>FY01-02</t>
  </si>
  <si>
    <t xml:space="preserve">  RESERVE FOR STABILIZATION OF M &amp; O</t>
  </si>
  <si>
    <t xml:space="preserve">    WIDE AREA NETWORK</t>
  </si>
  <si>
    <t xml:space="preserve">     EMPLOYEE ASSISTANCE PROGRAM</t>
  </si>
  <si>
    <t>Instruction</t>
  </si>
  <si>
    <t>Facilities Rental</t>
  </si>
  <si>
    <t>Athletics</t>
  </si>
  <si>
    <t>Motor Pool</t>
  </si>
  <si>
    <t>Refund Petition</t>
  </si>
  <si>
    <t>Decrease in Fund Balance</t>
  </si>
  <si>
    <t>Current Unrestricted Funds</t>
  </si>
  <si>
    <t>Increase in Fund Balance</t>
  </si>
  <si>
    <t>TACC</t>
  </si>
  <si>
    <t>Gifts</t>
  </si>
  <si>
    <t>Indirect Cost Recovery</t>
  </si>
  <si>
    <t>Special Activities</t>
  </si>
  <si>
    <t>Sabbaticals</t>
  </si>
  <si>
    <t>1% of ERS Eligible Salaries</t>
  </si>
  <si>
    <t>Custodial Services</t>
  </si>
  <si>
    <t>Grounds Maintenance</t>
  </si>
  <si>
    <t>Utilities</t>
  </si>
  <si>
    <t>Reserve for Encumbrances</t>
  </si>
  <si>
    <t>Architect</t>
  </si>
  <si>
    <t>Public Service</t>
  </si>
  <si>
    <t>Employee Benefits</t>
  </si>
  <si>
    <t>Operation and Maintenance of Plant</t>
  </si>
  <si>
    <t>Course Banking</t>
  </si>
  <si>
    <t>FINANCIAL_MGR</t>
  </si>
  <si>
    <t>Orgn</t>
  </si>
  <si>
    <t>OrgnTitle</t>
  </si>
  <si>
    <t>Acct</t>
  </si>
  <si>
    <t>AcctTitle</t>
  </si>
  <si>
    <t xml:space="preserve">Telecommunications </t>
  </si>
  <si>
    <t>Supervisory Support Staff - Exempt</t>
  </si>
  <si>
    <t>Non-Supervisory Supp Staff - Exempt</t>
  </si>
  <si>
    <t>Non-Supervisory Supp - Non-Exempt</t>
  </si>
  <si>
    <t>Support Staff PT - Non-Exempt</t>
  </si>
  <si>
    <t>Regular Overtime</t>
  </si>
  <si>
    <t>Other Contract Services</t>
  </si>
  <si>
    <t>Rental - Other</t>
  </si>
  <si>
    <t>Maintenance Agreements</t>
  </si>
  <si>
    <t>Computer Maintenance</t>
  </si>
  <si>
    <t>Office Supplies</t>
  </si>
  <si>
    <t>Audio Visual Supplies</t>
  </si>
  <si>
    <t>Local Travel</t>
  </si>
  <si>
    <t>Professional Development / Travel</t>
  </si>
  <si>
    <t>Vehicle Operating Expense</t>
  </si>
  <si>
    <t>DP - Software</t>
  </si>
  <si>
    <t>Copier Expense</t>
  </si>
  <si>
    <t>Repairs - Equipment</t>
  </si>
  <si>
    <t>Postage</t>
  </si>
  <si>
    <t>Memberships</t>
  </si>
  <si>
    <t>Freight</t>
  </si>
  <si>
    <t>Telephone</t>
  </si>
  <si>
    <t>Internet Connections</t>
  </si>
  <si>
    <t>Telephone - Cellular</t>
  </si>
  <si>
    <t>Telephone - Long Distance</t>
  </si>
  <si>
    <t>Telephone Allocation</t>
  </si>
  <si>
    <t>Equipment/Furniture - CPC</t>
  </si>
  <si>
    <t>Equipment/Furniture - SCC</t>
  </si>
  <si>
    <t>Equipment/Furniture - WAN/LAN</t>
  </si>
  <si>
    <t>Computer/Media Equip</t>
  </si>
  <si>
    <t>Computer Lab 1</t>
  </si>
  <si>
    <t>Supervisory Supp Staff - Non-Exempt</t>
  </si>
  <si>
    <t>Supp Staff - Lab Assist-Non-Exempt</t>
  </si>
  <si>
    <t>Lab Assistants PT - Non-Exempt</t>
  </si>
  <si>
    <t>Student Assistants - Non-Work Study</t>
  </si>
  <si>
    <t>Student Assistants - Non-WS&lt;6 hrs</t>
  </si>
  <si>
    <t>Classroom Supplies</t>
  </si>
  <si>
    <t>Data Processing Supplies</t>
  </si>
  <si>
    <t>Equipment/Furniture - CYC</t>
  </si>
  <si>
    <t>PT Instr Assistant - Non-Exempt</t>
  </si>
  <si>
    <t>Vacation Payoff</t>
  </si>
  <si>
    <t>Equipment/Furniture - HEC</t>
  </si>
  <si>
    <t xml:space="preserve">Academic Computing </t>
  </si>
  <si>
    <t>Admin Salaries - Full-time</t>
  </si>
  <si>
    <t>Consultants</t>
  </si>
  <si>
    <t>Rental - Furniture and Equipment</t>
  </si>
  <si>
    <t>DP - Maintenance and Repair</t>
  </si>
  <si>
    <t>Printing - Other</t>
  </si>
  <si>
    <t>Equipment/Furniture - PRC</t>
  </si>
  <si>
    <t>Equipment/Furniture Non-Depreciable</t>
  </si>
  <si>
    <t>Computer Lab 2 (SCC)</t>
  </si>
  <si>
    <t>Faculty Salaries - Part-time</t>
  </si>
  <si>
    <t>Faculty Part-time - Summer</t>
  </si>
  <si>
    <t>Computer Lab 2 (PRC)</t>
  </si>
  <si>
    <t xml:space="preserve">Media Services </t>
  </si>
  <si>
    <t>Comp Time Payoff</t>
  </si>
  <si>
    <t>In-House Professional Development</t>
  </si>
  <si>
    <t>Computer Lab 3</t>
  </si>
  <si>
    <t>Dual Credit</t>
  </si>
  <si>
    <t>Meetings Expense</t>
  </si>
  <si>
    <t>Printing - Brochures and Handbooks</t>
  </si>
  <si>
    <t>Miscellaneous Operating Expenses</t>
  </si>
  <si>
    <t>Collin Higher Education Center</t>
  </si>
  <si>
    <t>Admin Salaries - Evening</t>
  </si>
  <si>
    <t>Non-Supervisory - PT - Exempt</t>
  </si>
  <si>
    <t>Printing - College Catalog</t>
  </si>
  <si>
    <t>Building Improvements</t>
  </si>
  <si>
    <t>Rockwall Higher Ed Center</t>
  </si>
  <si>
    <t>Rental - Building</t>
  </si>
  <si>
    <t>Collin College Allen Center</t>
  </si>
  <si>
    <t>Custodial Service Contracts</t>
  </si>
  <si>
    <t>Property Insurance</t>
  </si>
  <si>
    <t>Articulation and Transfer</t>
  </si>
  <si>
    <t>Division Books and Booklets</t>
  </si>
  <si>
    <t>Promotional Activities</t>
  </si>
  <si>
    <t>Dean - Business &amp; Computer Science</t>
  </si>
  <si>
    <t>Admin Salaries - Additional Comp</t>
  </si>
  <si>
    <t>Clerical - Non-Exempt</t>
  </si>
  <si>
    <t>Subscriptions</t>
  </si>
  <si>
    <t>Computer Science</t>
  </si>
  <si>
    <t>Faculty Salaries - Full-time</t>
  </si>
  <si>
    <t>Faculty Salaries - Substitute</t>
  </si>
  <si>
    <t>Faculty Full-time Chair Rel</t>
  </si>
  <si>
    <t>Faculty Full-time Non-teaching ES</t>
  </si>
  <si>
    <t>Faculty Full-time - Summer</t>
  </si>
  <si>
    <t>Tutors PT - Non-Exempt</t>
  </si>
  <si>
    <t>Economics</t>
  </si>
  <si>
    <t>Faculty Full-time - Release Time</t>
  </si>
  <si>
    <t>Faculty Full-time - Non-teach Sum</t>
  </si>
  <si>
    <t>Real Estate</t>
  </si>
  <si>
    <t>Culinary Arts</t>
  </si>
  <si>
    <t>Faculty Part-time Non-teaching</t>
  </si>
  <si>
    <t>Accreditation</t>
  </si>
  <si>
    <t>Hospitality</t>
  </si>
  <si>
    <t>Business Administration</t>
  </si>
  <si>
    <t>Accounting</t>
  </si>
  <si>
    <t>Coop Education</t>
  </si>
  <si>
    <t>Student Assistants - Work Study</t>
  </si>
  <si>
    <t>Guest Lecturers</t>
  </si>
  <si>
    <t>Marketing</t>
  </si>
  <si>
    <t>Office Systems Tech</t>
  </si>
  <si>
    <t>Legal Assistant</t>
  </si>
  <si>
    <t>E Business</t>
  </si>
  <si>
    <t>Computer Information System</t>
  </si>
  <si>
    <t>Management Development</t>
  </si>
  <si>
    <t>Finance and Budgeting</t>
  </si>
  <si>
    <t>Repairs - Machinery</t>
  </si>
  <si>
    <t>Bank Service Charge</t>
  </si>
  <si>
    <t>Credit Card Charges</t>
  </si>
  <si>
    <t>Dean  of Student Development SCC</t>
  </si>
  <si>
    <t>Advisors - Non-Exempt</t>
  </si>
  <si>
    <t>Advisors PT - Non-Exempt</t>
  </si>
  <si>
    <t>Physical Plant Support Svcs</t>
  </si>
  <si>
    <t>Supp Staff - Phys Plant-Non-Exempt</t>
  </si>
  <si>
    <t>Building Service</t>
  </si>
  <si>
    <t>Miscellaneous Supplies</t>
  </si>
  <si>
    <t>Repairs - Vehicle</t>
  </si>
  <si>
    <t>Repairs - Building</t>
  </si>
  <si>
    <t>Inventory Variance</t>
  </si>
  <si>
    <t>Building Maintenance</t>
  </si>
  <si>
    <t>Electrical Supplies</t>
  </si>
  <si>
    <t>Plumbing Supplies</t>
  </si>
  <si>
    <t>Painting Supplies</t>
  </si>
  <si>
    <t>Building Materials &lt; $300</t>
  </si>
  <si>
    <t>Repairs - Parking Lot and Road</t>
  </si>
  <si>
    <t>HVAC</t>
  </si>
  <si>
    <t>A/C and Heating Supplies</t>
  </si>
  <si>
    <t>Gas</t>
  </si>
  <si>
    <t>Water</t>
  </si>
  <si>
    <t>Electricity</t>
  </si>
  <si>
    <t>CPC -  Dean Academic Affairs</t>
  </si>
  <si>
    <t>Foreign Languages</t>
  </si>
  <si>
    <t>Nutrition</t>
  </si>
  <si>
    <t>English</t>
  </si>
  <si>
    <t>Speech</t>
  </si>
  <si>
    <t>Writing Ctr (Ctr Acad Assistance)</t>
  </si>
  <si>
    <t>Biology</t>
  </si>
  <si>
    <t>Supp Staff-FT Instructional-Exempt</t>
  </si>
  <si>
    <t>Instructional Service Contract</t>
  </si>
  <si>
    <t>Mathematics</t>
  </si>
  <si>
    <t>Math Lab</t>
  </si>
  <si>
    <t>Humanities</t>
  </si>
  <si>
    <t>Philosophy</t>
  </si>
  <si>
    <t>Chemistry</t>
  </si>
  <si>
    <t>Geology</t>
  </si>
  <si>
    <t>Field Trips</t>
  </si>
  <si>
    <t>Physics</t>
  </si>
  <si>
    <t>Psychology</t>
  </si>
  <si>
    <t>History</t>
  </si>
  <si>
    <t>Political Science</t>
  </si>
  <si>
    <t>Sociology</t>
  </si>
  <si>
    <t>Environmental Tech</t>
  </si>
  <si>
    <t>Dean - Fine Arts</t>
  </si>
  <si>
    <t>Copyrights and Royalties</t>
  </si>
  <si>
    <t>Visual and Performing Arts</t>
  </si>
  <si>
    <t>Supp Staff - Extra Service - Exempt</t>
  </si>
  <si>
    <t>Performers</t>
  </si>
  <si>
    <t>Contract Labor - Individuals</t>
  </si>
  <si>
    <t>Advertising</t>
  </si>
  <si>
    <t>Theater</t>
  </si>
  <si>
    <t>Rental - Vehicle</t>
  </si>
  <si>
    <t>Other Repairs</t>
  </si>
  <si>
    <t>Photography</t>
  </si>
  <si>
    <t>Art</t>
  </si>
  <si>
    <t>Art Gallery</t>
  </si>
  <si>
    <t>Music</t>
  </si>
  <si>
    <t>Audio Engineering</t>
  </si>
  <si>
    <t>Commercial Art</t>
  </si>
  <si>
    <t>Commercial Art, Digital Vid/Web</t>
  </si>
  <si>
    <t>Jazz Camp</t>
  </si>
  <si>
    <t>Miscellaneous Revenue</t>
  </si>
  <si>
    <t>Dance Camp</t>
  </si>
  <si>
    <t>Guitar Camp</t>
  </si>
  <si>
    <t>Fine Arts Performers &amp; Scholarships</t>
  </si>
  <si>
    <t>Financial Aid</t>
  </si>
  <si>
    <t>Transfers from Other Funds</t>
  </si>
  <si>
    <t>North Texas Drama Auditions</t>
  </si>
  <si>
    <t>Internal Auditing</t>
  </si>
  <si>
    <t>Human Resources Office</t>
  </si>
  <si>
    <t>Travel Allowance</t>
  </si>
  <si>
    <t>Admin Salaries - Annuity</t>
  </si>
  <si>
    <t>Admin Salaries - Extra Service</t>
  </si>
  <si>
    <t>Employment Expenses</t>
  </si>
  <si>
    <t>Printing - Forms</t>
  </si>
  <si>
    <t>Professional Development / HR</t>
  </si>
  <si>
    <t>Training Contract</t>
  </si>
  <si>
    <t>Official Functions</t>
  </si>
  <si>
    <t>Teaching and Learning</t>
  </si>
  <si>
    <t>SACS Accreditation</t>
  </si>
  <si>
    <t>Sacs Accreditation</t>
  </si>
  <si>
    <t>Institutional Effectiveness</t>
  </si>
  <si>
    <t>Tests and Testing Services</t>
  </si>
  <si>
    <t>Curriculum</t>
  </si>
  <si>
    <t>CSCE SAFAC</t>
  </si>
  <si>
    <t>Special Functions</t>
  </si>
  <si>
    <t>Other Student Activities</t>
  </si>
  <si>
    <t>Academic Advising-SCC</t>
  </si>
  <si>
    <t>Overtime - Registrar</t>
  </si>
  <si>
    <t>Contract Labor - Temporary Agencies</t>
  </si>
  <si>
    <t>Testing &amp; Assessment-SCC</t>
  </si>
  <si>
    <t>Receiving</t>
  </si>
  <si>
    <t>Physical Plant PT - Non-Exempt</t>
  </si>
  <si>
    <t>Custodial Supplies</t>
  </si>
  <si>
    <t>Utility Allocation</t>
  </si>
  <si>
    <t>Admissions and Records</t>
  </si>
  <si>
    <t>Admissions and Records - CE</t>
  </si>
  <si>
    <t>Student Life-SCC</t>
  </si>
  <si>
    <t>Student Activity Fees</t>
  </si>
  <si>
    <t>Student Activity Fees - Fall</t>
  </si>
  <si>
    <t>Student Activity Fees - Spring</t>
  </si>
  <si>
    <t>Student Activity Fees - Summer</t>
  </si>
  <si>
    <t>SAFAC</t>
  </si>
  <si>
    <t>Student Government Association</t>
  </si>
  <si>
    <t>Fine Arts SAFAC Fund</t>
  </si>
  <si>
    <t>Athletic Travel</t>
  </si>
  <si>
    <t>Weekend College</t>
  </si>
  <si>
    <t>Revenue</t>
  </si>
  <si>
    <t>Tuition - Fall</t>
  </si>
  <si>
    <t>Tuition - Spring</t>
  </si>
  <si>
    <t>Tuition - Summer</t>
  </si>
  <si>
    <t>Waivers - Fall</t>
  </si>
  <si>
    <t>Waivers - Spring</t>
  </si>
  <si>
    <t>Waivers - Summer</t>
  </si>
  <si>
    <t>Lab Fees - Fall</t>
  </si>
  <si>
    <t>Lab Fees - Spring</t>
  </si>
  <si>
    <t>Lab Fees - Summer</t>
  </si>
  <si>
    <t>Late Fees - Fall</t>
  </si>
  <si>
    <t>Late Fees - Spring</t>
  </si>
  <si>
    <t>Late Fees - Summer</t>
  </si>
  <si>
    <t>Trans Inst Scholarships - Fall</t>
  </si>
  <si>
    <t>Trans Inst Scholarships - Spring</t>
  </si>
  <si>
    <t>Trans Inst Scholarships - Summer</t>
  </si>
  <si>
    <t>Building Use Fees - Fall</t>
  </si>
  <si>
    <t>Building Use Fees - Spring</t>
  </si>
  <si>
    <t>Building Use Fees - Summer</t>
  </si>
  <si>
    <t>Student ID Replacement Fee</t>
  </si>
  <si>
    <t>Student Records Fees</t>
  </si>
  <si>
    <t>Credit Special Fees</t>
  </si>
  <si>
    <t>Audit Fees</t>
  </si>
  <si>
    <t>Deferred Payment Processing Fees</t>
  </si>
  <si>
    <t>CE Tuition - 1st Quarter</t>
  </si>
  <si>
    <t>CE Tuition - 2nd Quarter</t>
  </si>
  <si>
    <t>CE Tuition - 3rd Quarter</t>
  </si>
  <si>
    <t>CE Tuition - 4th Quarter</t>
  </si>
  <si>
    <t>Law Enforcement Tuition - 1st Qtr</t>
  </si>
  <si>
    <t>Law Enforcement Tuition - 2nd Qtr</t>
  </si>
  <si>
    <t>Law Enforcement Tuition - 3rd Qtr</t>
  </si>
  <si>
    <t>Law Enforcement Tuition - 4th Qtr</t>
  </si>
  <si>
    <t>Fire Science Tuition - 1st Quarter</t>
  </si>
  <si>
    <t>Fire Science Tuition - 2nd Quarter</t>
  </si>
  <si>
    <t>Fire Science Tuition - 3rd Quarter</t>
  </si>
  <si>
    <t>Fire Science Tuition - 4th Quarter</t>
  </si>
  <si>
    <t>SAIL Tuition</t>
  </si>
  <si>
    <t>CE Waivers 1st Quarter</t>
  </si>
  <si>
    <t>CE Waivers 2nd Quarter</t>
  </si>
  <si>
    <t>CE Waivers 3rd Quarter</t>
  </si>
  <si>
    <t>CE Waivers 4th Quarter</t>
  </si>
  <si>
    <t>CE Trans Inst Schol - 1st Quarter</t>
  </si>
  <si>
    <t>CE Trans Inst Schol - 2nd Quarter</t>
  </si>
  <si>
    <t>CE Trans Inst Schol - 3rd Quarter</t>
  </si>
  <si>
    <t>CE Trans Inst Schol - 4th Quarter</t>
  </si>
  <si>
    <t>Tax Revenue - Current Year</t>
  </si>
  <si>
    <t>Tax Revenue - Prior Year</t>
  </si>
  <si>
    <t>Penalty and Interest - Current Year</t>
  </si>
  <si>
    <t>Penalty and Interest - Prior Year</t>
  </si>
  <si>
    <t>Investment Interest</t>
  </si>
  <si>
    <t>Library Fines</t>
  </si>
  <si>
    <t>Assessment Tests</t>
  </si>
  <si>
    <t>Testing PSB</t>
  </si>
  <si>
    <t>Credit by Exam Fee</t>
  </si>
  <si>
    <t>Theater Ticket Sales</t>
  </si>
  <si>
    <t>Music Ticket Sales</t>
  </si>
  <si>
    <t>Dance Ticket Sales</t>
  </si>
  <si>
    <t>Dental Services</t>
  </si>
  <si>
    <t>Restaurant Sales</t>
  </si>
  <si>
    <t>Surgical Technology Test</t>
  </si>
  <si>
    <t>CPR Course Fee</t>
  </si>
  <si>
    <t>Transcript Fees</t>
  </si>
  <si>
    <t>CHEC University Rental</t>
  </si>
  <si>
    <t>City of Plano - TIF</t>
  </si>
  <si>
    <t>VP of Administrative Services &amp; CFO</t>
  </si>
  <si>
    <t>Awards and Special Expenses</t>
  </si>
  <si>
    <t>General College</t>
  </si>
  <si>
    <t>Interpreter PT - Non-Exempt</t>
  </si>
  <si>
    <t>Legal Fees</t>
  </si>
  <si>
    <t>Election Expense</t>
  </si>
  <si>
    <t>Liability Insurance</t>
  </si>
  <si>
    <t>Vehicle Insurance</t>
  </si>
  <si>
    <t>Deductible expense</t>
  </si>
  <si>
    <t>Bad Debt Expense</t>
  </si>
  <si>
    <t>Collection Agency Fees</t>
  </si>
  <si>
    <t>All-College Council</t>
  </si>
  <si>
    <t>Phi Theta Kappa</t>
  </si>
  <si>
    <t>Psi Beta</t>
  </si>
  <si>
    <t>Sigma Kappa Delta</t>
  </si>
  <si>
    <t>National Technical Honor Society</t>
  </si>
  <si>
    <t>Kappa Delta Pi</t>
  </si>
  <si>
    <t>ADA Requirements</t>
  </si>
  <si>
    <t>Tax Assessing and Collections</t>
  </si>
  <si>
    <t>Tax Collection Fee</t>
  </si>
  <si>
    <t>Appraisal District Fee</t>
  </si>
  <si>
    <t>Legal Fees - Tax Collection</t>
  </si>
  <si>
    <t>Frisco - TIF 1</t>
  </si>
  <si>
    <t>Plano - TIF 1</t>
  </si>
  <si>
    <t>Plano - TIF 2</t>
  </si>
  <si>
    <t>Employer Benefits Suspense</t>
  </si>
  <si>
    <t>Medical Insurance</t>
  </si>
  <si>
    <t>Dental Insurance</t>
  </si>
  <si>
    <t>Unemployment Comp Insurance</t>
  </si>
  <si>
    <t>Workers Comp Insurance</t>
  </si>
  <si>
    <t>TRS Benefits</t>
  </si>
  <si>
    <t>ORP - Others (State, Grant, Aux)</t>
  </si>
  <si>
    <t>ERS Group Insurance</t>
  </si>
  <si>
    <t>FICA - District Match</t>
  </si>
  <si>
    <t>Medicare - District Match</t>
  </si>
  <si>
    <t>ERS Opt Out Credit</t>
  </si>
  <si>
    <t>Employee Education Benefit</t>
  </si>
  <si>
    <t>Employee Assistance Program</t>
  </si>
  <si>
    <t>Vacation Accrual</t>
  </si>
  <si>
    <t>Special Items</t>
  </si>
  <si>
    <t>Reserve for Contingencies</t>
  </si>
  <si>
    <t>Reserve for Salary Increases</t>
  </si>
  <si>
    <t>Reserve for Other</t>
  </si>
  <si>
    <t>Transfer for 2008 Bonds</t>
  </si>
  <si>
    <t>Transfer to Childcare</t>
  </si>
  <si>
    <t>Transfer to Grants and Contracts</t>
  </si>
  <si>
    <t>Transfer - Building Fund</t>
  </si>
  <si>
    <t>Transfer - Other</t>
  </si>
  <si>
    <t>Refund Petition - Fall</t>
  </si>
  <si>
    <t>Refund Petition - Spring</t>
  </si>
  <si>
    <t>Refund Petition - Summer</t>
  </si>
  <si>
    <t>Grounds Renovation</t>
  </si>
  <si>
    <t>G.O. Debt Service</t>
  </si>
  <si>
    <t>Bond Principal - GO Ser 2006</t>
  </si>
  <si>
    <t>Bond Principal - GO Ser 2010</t>
  </si>
  <si>
    <t>Bond Interest - GO Bonds Ser 2006</t>
  </si>
  <si>
    <t>Bond Interest - GO Bonds Ser 2010</t>
  </si>
  <si>
    <t>Paying Agent Fees / Bond Issue Cost</t>
  </si>
  <si>
    <t>Revenue Bond Debt Service</t>
  </si>
  <si>
    <t>Bond Principal - Rev Ser 2008</t>
  </si>
  <si>
    <t>Bond Interest - Rev Bonds Ser 2008</t>
  </si>
  <si>
    <t>SCC - Library</t>
  </si>
  <si>
    <t>Library Supplies</t>
  </si>
  <si>
    <t>Library Books</t>
  </si>
  <si>
    <t>PRC - Dean Academic Affairs - STEM</t>
  </si>
  <si>
    <t>Engineering</t>
  </si>
  <si>
    <t>Computer Network Tech</t>
  </si>
  <si>
    <t>Information Tech Cisco</t>
  </si>
  <si>
    <t>Info Tech Cisco CCNA</t>
  </si>
  <si>
    <t>Electronics Tech</t>
  </si>
  <si>
    <t>Convergence Technology</t>
  </si>
  <si>
    <t>CAD</t>
  </si>
  <si>
    <t>Interior / Comm Design</t>
  </si>
  <si>
    <t>Non-Credit CCNA</t>
  </si>
  <si>
    <t>CE Vocational Administration</t>
  </si>
  <si>
    <t>CE Vocational Instruction</t>
  </si>
  <si>
    <t>Blended Overtime</t>
  </si>
  <si>
    <t>Printing - Class Schedules</t>
  </si>
  <si>
    <t>CE Law Enforcement</t>
  </si>
  <si>
    <t>CE Vocational - CWED</t>
  </si>
  <si>
    <t>CE Avocational Instruction</t>
  </si>
  <si>
    <t>SAIL</t>
  </si>
  <si>
    <t>CE Avoc - CWED</t>
  </si>
  <si>
    <t>Rental Fees</t>
  </si>
  <si>
    <t>Dir - Scholarly &amp; Civic Engagement</t>
  </si>
  <si>
    <t>Dean - Social &amp; Behavioral Sciences</t>
  </si>
  <si>
    <t>Education</t>
  </si>
  <si>
    <t>Anthropology</t>
  </si>
  <si>
    <t>Geography</t>
  </si>
  <si>
    <t>Child Development</t>
  </si>
  <si>
    <t>SCC - Childcare</t>
  </si>
  <si>
    <t>Childcare Fees</t>
  </si>
  <si>
    <t>Food Services</t>
  </si>
  <si>
    <t>Political Science SAFAC</t>
  </si>
  <si>
    <t>Admin Programming</t>
  </si>
  <si>
    <t>Operating Systems</t>
  </si>
  <si>
    <t>Inform. Systems Office</t>
  </si>
  <si>
    <t>Recruitment and Progs-New Students</t>
  </si>
  <si>
    <t>Think Scholarships</t>
  </si>
  <si>
    <t>CPC - Bookstore</t>
  </si>
  <si>
    <t>Used Book - Sales</t>
  </si>
  <si>
    <t>Trade Book - Sales</t>
  </si>
  <si>
    <t>Supplies - Sales</t>
  </si>
  <si>
    <t>Toner Cartridge - Sales</t>
  </si>
  <si>
    <t>Novelties/Soft Good - Sales</t>
  </si>
  <si>
    <t>Candy/Sundry - Sales</t>
  </si>
  <si>
    <t>Division Discounts</t>
  </si>
  <si>
    <t>Commissions</t>
  </si>
  <si>
    <t>Bookstore Operating Expenses</t>
  </si>
  <si>
    <t>New Book - COGS</t>
  </si>
  <si>
    <t>Used Book - COGS</t>
  </si>
  <si>
    <t>Trade Book - COGS</t>
  </si>
  <si>
    <t>Supplies - COGS</t>
  </si>
  <si>
    <t>Toner Cartridge - COGS</t>
  </si>
  <si>
    <t>Novelties/Soft Goods - COGS</t>
  </si>
  <si>
    <t>Candy/Sundry - COGS</t>
  </si>
  <si>
    <t>Cash Over/Short</t>
  </si>
  <si>
    <t>SCC - Bookstore</t>
  </si>
  <si>
    <t>Inventory Loss</t>
  </si>
  <si>
    <t>CYC - Bookstore</t>
  </si>
  <si>
    <t>PRC - Bookstore</t>
  </si>
  <si>
    <t>Printshop</t>
  </si>
  <si>
    <t>Print Shop - Sales</t>
  </si>
  <si>
    <t>Copier - Sales</t>
  </si>
  <si>
    <t>Print Shop - COGS</t>
  </si>
  <si>
    <t>Copier - COGS</t>
  </si>
  <si>
    <t>Printing - Outsource</t>
  </si>
  <si>
    <t>Food Service Income</t>
  </si>
  <si>
    <t>Vending Machines</t>
  </si>
  <si>
    <t>Destination College-Admin</t>
  </si>
  <si>
    <t>Board of Trustees</t>
  </si>
  <si>
    <t>President Office</t>
  </si>
  <si>
    <t>Faculty Council</t>
  </si>
  <si>
    <t>Financial Services</t>
  </si>
  <si>
    <t>Physical Education</t>
  </si>
  <si>
    <t>CE - Fire Protection</t>
  </si>
  <si>
    <t>Surgical</t>
  </si>
  <si>
    <t>Fire Protection Tech</t>
  </si>
  <si>
    <t>Nursing</t>
  </si>
  <si>
    <t>Simulation Lab</t>
  </si>
  <si>
    <t>Respiratory Therapy</t>
  </si>
  <si>
    <t>Polysomnography</t>
  </si>
  <si>
    <t>Dental Hygiene</t>
  </si>
  <si>
    <t>Emergency Medical Tech</t>
  </si>
  <si>
    <t>Health Information Management</t>
  </si>
  <si>
    <t>CE - Emergency Med Services</t>
  </si>
  <si>
    <t>Office - Provost</t>
  </si>
  <si>
    <t>Instructional Office</t>
  </si>
  <si>
    <t>PRC - Library</t>
  </si>
  <si>
    <t>Library Service Contract</t>
  </si>
  <si>
    <t>VHS Tapes/DVDs</t>
  </si>
  <si>
    <t>Library Technical Services</t>
  </si>
  <si>
    <t>Mail Services</t>
  </si>
  <si>
    <t>SCC - Dean Academic Affairs</t>
  </si>
  <si>
    <t>Communication</t>
  </si>
  <si>
    <t>Radio and TV Announcing</t>
  </si>
  <si>
    <t>American Sign Language</t>
  </si>
  <si>
    <t>Interpreter Prep Program</t>
  </si>
  <si>
    <t>Construction Administration</t>
  </si>
  <si>
    <t>Allocation - Vehicle Exp Motor Pool</t>
  </si>
  <si>
    <t>Institutional Research</t>
  </si>
  <si>
    <t>PRC - Dean Academic Affairs</t>
  </si>
  <si>
    <t>Criminal Justice</t>
  </si>
  <si>
    <t>Dean  of Student Development PRC</t>
  </si>
  <si>
    <t>Academic Advising-PRC</t>
  </si>
  <si>
    <t>Testing-PRC</t>
  </si>
  <si>
    <t>Student Life-PRC</t>
  </si>
  <si>
    <t>VP Student Development</t>
  </si>
  <si>
    <t>Commencement Exercises</t>
  </si>
  <si>
    <t>Call Center</t>
  </si>
  <si>
    <t>Fertilizer and Chemicals</t>
  </si>
  <si>
    <t>Superdrome</t>
  </si>
  <si>
    <t>Dean - Math and Natural Sciences</t>
  </si>
  <si>
    <t>Biotechnology</t>
  </si>
  <si>
    <t>CPC - Grounds Maintenance</t>
  </si>
  <si>
    <t>Landscaping Supplies</t>
  </si>
  <si>
    <t>SCC - Grounds Maintenance</t>
  </si>
  <si>
    <t>CYC - Grounds Maintenance</t>
  </si>
  <si>
    <t>PRC - Grounds Maintenance</t>
  </si>
  <si>
    <t>CHEC - Grounds Maintenance</t>
  </si>
  <si>
    <t>Counseling</t>
  </si>
  <si>
    <t>Career Services</t>
  </si>
  <si>
    <t>Career Services SAFAC</t>
  </si>
  <si>
    <t>Counseling SAFAC</t>
  </si>
  <si>
    <t>Contract Services - Programming</t>
  </si>
  <si>
    <t>PE / Athletic Dir</t>
  </si>
  <si>
    <t>CPC - Library</t>
  </si>
  <si>
    <t>CPC - Fitness</t>
  </si>
  <si>
    <t>Membership Dues - Fitness</t>
  </si>
  <si>
    <t>SCC - Fitness</t>
  </si>
  <si>
    <t>PRC - Fitness</t>
  </si>
  <si>
    <t>Coaching - Full-time and Part-time</t>
  </si>
  <si>
    <t>Athletic Officials</t>
  </si>
  <si>
    <t>Insurance - Athletics</t>
  </si>
  <si>
    <t>Basketball - Men</t>
  </si>
  <si>
    <t>Coaching - Release Time</t>
  </si>
  <si>
    <t>Recruitment Expenses</t>
  </si>
  <si>
    <t>Basketball - Women</t>
  </si>
  <si>
    <t>Tennis</t>
  </si>
  <si>
    <t>Athletic Camps</t>
  </si>
  <si>
    <t>Senior Vice President</t>
  </si>
  <si>
    <t>Staff Development / Excellence</t>
  </si>
  <si>
    <t>Office - AVP Academic Outreach</t>
  </si>
  <si>
    <t>Access</t>
  </si>
  <si>
    <t>Interpreters - Non-Exempt</t>
  </si>
  <si>
    <t>e-Learning Centers</t>
  </si>
  <si>
    <t>Development Office</t>
  </si>
  <si>
    <t>Public Relations</t>
  </si>
  <si>
    <t>Photo Supplies and Processing</t>
  </si>
  <si>
    <t>Publications</t>
  </si>
  <si>
    <t>College Success</t>
  </si>
  <si>
    <t>Dean - Developmental Education</t>
  </si>
  <si>
    <t>Developmental - Write</t>
  </si>
  <si>
    <t>Developmental - Math</t>
  </si>
  <si>
    <t>Developmental - ESL</t>
  </si>
  <si>
    <t>Web Services</t>
  </si>
  <si>
    <t>Purchasing</t>
  </si>
  <si>
    <t>Student Loan Collection Service</t>
  </si>
  <si>
    <t>Dean  of Student Development CPC</t>
  </si>
  <si>
    <t>Academic Advising-CPC</t>
  </si>
  <si>
    <t>Testing &amp; Assessment-CPC</t>
  </si>
  <si>
    <t>Student Life-CPC</t>
  </si>
  <si>
    <t>Fund</t>
  </si>
  <si>
    <t>FundTitle</t>
  </si>
  <si>
    <t>Prog</t>
  </si>
  <si>
    <t>ProgTitle</t>
  </si>
  <si>
    <t>FundType</t>
  </si>
  <si>
    <t>FundTypeTitle</t>
  </si>
  <si>
    <t>Auxiliary - Other</t>
  </si>
  <si>
    <t>Auxiliary - Student Activities</t>
  </si>
  <si>
    <t>Honors Institute</t>
  </si>
  <si>
    <t>McRae, Mary</t>
  </si>
  <si>
    <t>edtech</t>
  </si>
  <si>
    <t>Civil Engineering</t>
  </si>
  <si>
    <t>New Student Orientation</t>
  </si>
  <si>
    <t>State Appropriations - Core</t>
  </si>
  <si>
    <t>Barko, Jim</t>
  </si>
  <si>
    <t>Integrated Reading/Writing</t>
  </si>
  <si>
    <t>Copier Overage</t>
  </si>
  <si>
    <t>QEP - SACS</t>
  </si>
  <si>
    <t>Aux Organizational Effectiveness</t>
  </si>
  <si>
    <t>Police Department</t>
  </si>
  <si>
    <t>Gunderson, Wendy</t>
  </si>
  <si>
    <t>Hall, Ralph</t>
  </si>
  <si>
    <t>State Appropriations - Contact Hour</t>
  </si>
  <si>
    <t>State Appropriation-Student Success</t>
  </si>
  <si>
    <t>Retirement Benefits</t>
  </si>
  <si>
    <t>ORP Administration Fees</t>
  </si>
  <si>
    <t>Hatch, Donna</t>
  </si>
  <si>
    <t>Dean - Health Sciences</t>
  </si>
  <si>
    <t>HSA - Director</t>
  </si>
  <si>
    <t>CE - Healthcare</t>
  </si>
  <si>
    <t>Lenhart, Brian</t>
  </si>
  <si>
    <t>Martinez, Raul</t>
  </si>
  <si>
    <t>Day, Dani</t>
  </si>
  <si>
    <t>Purkayastha, Subir</t>
  </si>
  <si>
    <t>Tutors FT - Non-Exempt</t>
  </si>
  <si>
    <t>Operation &amp; Maintenance of Plant</t>
  </si>
  <si>
    <t>Auxiliary Enterprise Fund</t>
  </si>
  <si>
    <t>Debt Service</t>
  </si>
  <si>
    <t>Retirement of Indebtedness</t>
  </si>
  <si>
    <t>Veterans Day-SAFAC</t>
  </si>
  <si>
    <t>Basketball Events - Men</t>
  </si>
  <si>
    <t>Tennis Events</t>
  </si>
  <si>
    <t>Texas Work Study</t>
  </si>
  <si>
    <t>Auxiliary - Bookstore</t>
  </si>
  <si>
    <t>Rental Income - Scholarships</t>
  </si>
  <si>
    <t>Scholarships - Rental Income</t>
  </si>
  <si>
    <t>cyactual</t>
  </si>
  <si>
    <t>cyminus2actual</t>
  </si>
  <si>
    <t>cyminus1actual</t>
  </si>
  <si>
    <t>cyrevbud</t>
  </si>
  <si>
    <t>newbud</t>
  </si>
  <si>
    <t>accttype</t>
  </si>
  <si>
    <t>Ammons, Shane</t>
  </si>
  <si>
    <t>Straight Time over 40 Hours</t>
  </si>
  <si>
    <t>Belt, Sabrina</t>
  </si>
  <si>
    <t>Blitt, Bill</t>
  </si>
  <si>
    <t>Bradley, Julie</t>
  </si>
  <si>
    <t>Brennan, Terrence</t>
  </si>
  <si>
    <t>Butler, Joe</t>
  </si>
  <si>
    <t>Campbell, David</t>
  </si>
  <si>
    <t>Fuel</t>
  </si>
  <si>
    <t>Carter, Brenda</t>
  </si>
  <si>
    <t>Cooksey, Gaye</t>
  </si>
  <si>
    <t>Auxiliary-Other</t>
  </si>
  <si>
    <t>Orth, June</t>
  </si>
  <si>
    <t>Davison, Kim</t>
  </si>
  <si>
    <t>District VP of Organizational &amp; Systems Effectiveness</t>
  </si>
  <si>
    <t>Admin Salaries - Full-Time</t>
  </si>
  <si>
    <t>Admin Salaries - Annutiy</t>
  </si>
  <si>
    <t>Hockenbrough, Terry</t>
  </si>
  <si>
    <t>Dunlap, Ken</t>
  </si>
  <si>
    <t>Fenton, Kathleen</t>
  </si>
  <si>
    <t>Fields, Todd</t>
  </si>
  <si>
    <t>Gromatzky, Michael</t>
  </si>
  <si>
    <t>CPC Police Department</t>
  </si>
  <si>
    <t>FWS Federal Contribution</t>
  </si>
  <si>
    <t>FWS ACA</t>
  </si>
  <si>
    <t>Texas Cont and Grants - Work Study</t>
  </si>
  <si>
    <t>Investment Interest - TPEG</t>
  </si>
  <si>
    <t>Legal Fees - Settlement Expenses</t>
  </si>
  <si>
    <t>DP - Software Training Ellucian</t>
  </si>
  <si>
    <t>ORP - College Portion</t>
  </si>
  <si>
    <t>Reserve for Strategic Initiatives</t>
  </si>
  <si>
    <t>Reserve for Supplemental</t>
  </si>
  <si>
    <t>Auxiliary Other</t>
  </si>
  <si>
    <t>Unexpended - Major Projects</t>
  </si>
  <si>
    <t>Capitalized Buiding Expenditures</t>
  </si>
  <si>
    <t>Unexpended Plant Funds - Unres</t>
  </si>
  <si>
    <t>City of Frisco - TIF</t>
  </si>
  <si>
    <t>CPC - Expansion</t>
  </si>
  <si>
    <t>CPC - Health and Sciences Facility</t>
  </si>
  <si>
    <t>Building Structure</t>
  </si>
  <si>
    <t>Testing - Structure/Material</t>
  </si>
  <si>
    <t>Melissa Police Fire Science Complex</t>
  </si>
  <si>
    <t>Land Improvements</t>
  </si>
  <si>
    <t>HVAC - Air Balance</t>
  </si>
  <si>
    <t>Wylie Sachse Land Purchase</t>
  </si>
  <si>
    <t>Land</t>
  </si>
  <si>
    <t>Contingency - Construction</t>
  </si>
  <si>
    <t>Renewal and Replacement - CPC</t>
  </si>
  <si>
    <t>Renewal and Replacement - SCC</t>
  </si>
  <si>
    <t>Renewal and Replacement - CYC</t>
  </si>
  <si>
    <t>Renewal and Replacement - PRC</t>
  </si>
  <si>
    <t>Renewal and Replacement - CHEC</t>
  </si>
  <si>
    <t>Hardesty, Jon</t>
  </si>
  <si>
    <t>Hardy, Steve</t>
  </si>
  <si>
    <t>Harmon, Shirley</t>
  </si>
  <si>
    <t>Dean - Nursing</t>
  </si>
  <si>
    <t>Hodge, Gary</t>
  </si>
  <si>
    <t>Hoyt, Dave</t>
  </si>
  <si>
    <t>Huppe, Alicia</t>
  </si>
  <si>
    <t>Ingersoll, Brooke</t>
  </si>
  <si>
    <t>Jindra, Barbara</t>
  </si>
  <si>
    <t>Johnson, Abe</t>
  </si>
  <si>
    <t>Respiratory Therapy-HSA</t>
  </si>
  <si>
    <t>HSA - EMT</t>
  </si>
  <si>
    <t>Nursing-HSA</t>
  </si>
  <si>
    <t>Health Information Management - HSA</t>
  </si>
  <si>
    <t>Kessenich, Anna</t>
  </si>
  <si>
    <t>Kihl, Brenda</t>
  </si>
  <si>
    <t>Fidelity Bond</t>
  </si>
  <si>
    <t>Kyprios, Linda</t>
  </si>
  <si>
    <t>Lanius, Kenny</t>
  </si>
  <si>
    <t>Leathers, Ed</t>
  </si>
  <si>
    <t>Lewallen, Charity</t>
  </si>
  <si>
    <t>Martin, Tom</t>
  </si>
  <si>
    <t>Matkin, Neil</t>
  </si>
  <si>
    <t>Admin Salaries - Special</t>
  </si>
  <si>
    <t>SCC Biennial Event-SAFAC</t>
  </si>
  <si>
    <t>Meinhardt, Stephanie</t>
  </si>
  <si>
    <t>Money, Barbara</t>
  </si>
  <si>
    <t>Moses, Thomas</t>
  </si>
  <si>
    <t>Mullin, John</t>
  </si>
  <si>
    <t>Neal, Kenny</t>
  </si>
  <si>
    <t>Neal, Cameron</t>
  </si>
  <si>
    <t>Pixley, Alan</t>
  </si>
  <si>
    <t>Purdom, Jim</t>
  </si>
  <si>
    <t>Qualia, Linda</t>
  </si>
  <si>
    <t>Smith, Colleen</t>
  </si>
  <si>
    <t>Cloud, Gloria</t>
  </si>
  <si>
    <t>Summerville, Jennifer</t>
  </si>
  <si>
    <t>Vasquez, Lisa</t>
  </si>
  <si>
    <t>Weasenforth, Don</t>
  </si>
  <si>
    <t>Webb-Losh, Heather</t>
  </si>
  <si>
    <t>West, Torrey</t>
  </si>
  <si>
    <t>White, Cindy</t>
  </si>
  <si>
    <t xml:space="preserve">Willis, Doug </t>
  </si>
  <si>
    <t>Allen, Norma</t>
  </si>
  <si>
    <t>Evans, Amy</t>
  </si>
  <si>
    <t>Schumann, Sherry</t>
  </si>
  <si>
    <t>Munroe, Amanda</t>
  </si>
  <si>
    <t>Sales - Sales</t>
  </si>
  <si>
    <t>Textbook Rental Replacement Fee</t>
  </si>
  <si>
    <t>Auxiliary -Bookstore</t>
  </si>
  <si>
    <t>Non-Supervisory Supp - Exempt</t>
  </si>
  <si>
    <t>Board/President Scholarships</t>
  </si>
  <si>
    <t>General Auxiliaries</t>
  </si>
  <si>
    <t>Other Programs</t>
  </si>
  <si>
    <t>Hall Ralph</t>
  </si>
  <si>
    <t>Reserve for Innovation Initiatives</t>
  </si>
  <si>
    <t>Reserve for PT Faculty -PC 10</t>
  </si>
  <si>
    <t>Reserve for PT Faculty -PC 20</t>
  </si>
  <si>
    <t>Reserve for PT Faculty -PC 35</t>
  </si>
  <si>
    <t>Inst</t>
  </si>
  <si>
    <t>Lab Instructor - Non - Exempt</t>
  </si>
  <si>
    <t>Non - Supervisory Support Staff - Exempt</t>
  </si>
  <si>
    <t>PRC</t>
  </si>
  <si>
    <t>CPC</t>
  </si>
  <si>
    <t>Allocation to other Campus</t>
  </si>
  <si>
    <t>Operating Proof</t>
  </si>
  <si>
    <t>Reserve for Innovation Initiatives PT FAC</t>
  </si>
  <si>
    <t>Personnel Proof</t>
  </si>
  <si>
    <t>Transfer for call of 2006 Bonds</t>
  </si>
  <si>
    <t>Decrease in fund balance</t>
  </si>
  <si>
    <t>Public Safety Training Center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</si>
</sst>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5" formatCode="&quot;$&quot;#,##0_);\(&quot;$&quot;#,##0\)"/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General_)"/>
    <numFmt numFmtId="165" formatCode=";;;"/>
    <numFmt numFmtId="166" formatCode="_(&quot;$&quot;* #,##0_);_(&quot;$&quot;* \(#,##0\);_(&quot;$&quot;* &quot;-&quot;??_);_(@_)"/>
    <numFmt numFmtId="167" formatCode="&quot;$&quot;#,##0.00"/>
  </numFmts>
  <fonts count="42" x14ac:knownFonts="1">
    <font>
      <sz val="10"/>
      <name val="Helv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Helv"/>
    </font>
    <font>
      <sz val="8"/>
      <name val="Arial"/>
      <family val="2"/>
    </font>
    <font>
      <sz val="10"/>
      <name val="Helv"/>
    </font>
    <font>
      <b/>
      <u/>
      <sz val="8"/>
      <name val="Arial"/>
      <family val="2"/>
    </font>
    <font>
      <sz val="14"/>
      <name val="Arial"/>
      <family val="2"/>
    </font>
    <font>
      <u/>
      <sz val="8"/>
      <name val="Arial"/>
      <family val="2"/>
    </font>
    <font>
      <sz val="12"/>
      <name val="Calibri"/>
      <family val="2"/>
      <scheme val="minor"/>
    </font>
    <font>
      <b/>
      <sz val="12"/>
      <name val="Calibri"/>
      <family val="2"/>
      <scheme val="minor"/>
    </font>
    <font>
      <sz val="1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rgb="FF0000FF"/>
      <name val="Calibri"/>
      <family val="2"/>
      <scheme val="minor"/>
    </font>
  </fonts>
  <fills count="3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66FF"/>
        <bgColor indexed="64"/>
      </patternFill>
    </fill>
    <fill>
      <patternFill patternType="solid">
        <fgColor rgb="FF00B0F0"/>
        <bgColor indexed="64"/>
      </patternFill>
    </fill>
  </fills>
  <borders count="2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indexed="8"/>
      </bottom>
      <diagonal/>
    </border>
    <border>
      <left/>
      <right/>
      <top/>
      <bottom style="double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/>
      <bottom/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 style="thin">
        <color indexed="64"/>
      </left>
      <right/>
      <top/>
      <bottom/>
      <diagonal/>
    </border>
  </borders>
  <cellStyleXfs count="247">
    <xf numFmtId="164" fontId="0" fillId="0" borderId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164" fontId="15" fillId="0" borderId="0"/>
    <xf numFmtId="164" fontId="15" fillId="0" borderId="0"/>
    <xf numFmtId="9" fontId="14" fillId="0" borderId="0" applyFont="0" applyFill="0" applyBorder="0" applyAlignment="0" applyProtection="0"/>
    <xf numFmtId="0" fontId="13" fillId="0" borderId="0"/>
    <xf numFmtId="0" fontId="12" fillId="0" borderId="0"/>
    <xf numFmtId="0" fontId="11" fillId="0" borderId="0"/>
    <xf numFmtId="0" fontId="10" fillId="0" borderId="0"/>
    <xf numFmtId="0" fontId="9" fillId="0" borderId="0"/>
    <xf numFmtId="164" fontId="17" fillId="0" borderId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 applyNumberFormat="0" applyFill="0" applyBorder="0" applyAlignment="0" applyProtection="0"/>
    <xf numFmtId="0" fontId="25" fillId="0" borderId="13" applyNumberFormat="0" applyFill="0" applyAlignment="0" applyProtection="0"/>
    <xf numFmtId="0" fontId="26" fillId="0" borderId="14" applyNumberFormat="0" applyFill="0" applyAlignment="0" applyProtection="0"/>
    <xf numFmtId="0" fontId="27" fillId="0" borderId="15" applyNumberFormat="0" applyFill="0" applyAlignment="0" applyProtection="0"/>
    <xf numFmtId="0" fontId="27" fillId="0" borderId="0" applyNumberFormat="0" applyFill="0" applyBorder="0" applyAlignment="0" applyProtection="0"/>
    <xf numFmtId="0" fontId="28" fillId="3" borderId="0" applyNumberFormat="0" applyBorder="0" applyAlignment="0" applyProtection="0"/>
    <xf numFmtId="0" fontId="29" fillId="4" borderId="0" applyNumberFormat="0" applyBorder="0" applyAlignment="0" applyProtection="0"/>
    <xf numFmtId="0" fontId="30" fillId="5" borderId="0" applyNumberFormat="0" applyBorder="0" applyAlignment="0" applyProtection="0"/>
    <xf numFmtId="0" fontId="31" fillId="6" borderId="16" applyNumberFormat="0" applyAlignment="0" applyProtection="0"/>
    <xf numFmtId="0" fontId="32" fillId="7" borderId="17" applyNumberFormat="0" applyAlignment="0" applyProtection="0"/>
    <xf numFmtId="0" fontId="33" fillId="7" borderId="16" applyNumberFormat="0" applyAlignment="0" applyProtection="0"/>
    <xf numFmtId="0" fontId="34" fillId="0" borderId="18" applyNumberFormat="0" applyFill="0" applyAlignment="0" applyProtection="0"/>
    <xf numFmtId="0" fontId="35" fillId="8" borderId="19" applyNumberFormat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21" applyNumberFormat="0" applyFill="0" applyAlignment="0" applyProtection="0"/>
    <xf numFmtId="0" fontId="39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39" fillId="13" borderId="0" applyNumberFormat="0" applyBorder="0" applyAlignment="0" applyProtection="0"/>
    <xf numFmtId="0" fontId="39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39" fillId="17" borderId="0" applyNumberFormat="0" applyBorder="0" applyAlignment="0" applyProtection="0"/>
    <xf numFmtId="0" fontId="39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39" fillId="21" borderId="0" applyNumberFormat="0" applyBorder="0" applyAlignment="0" applyProtection="0"/>
    <xf numFmtId="0" fontId="39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39" fillId="25" borderId="0" applyNumberFormat="0" applyBorder="0" applyAlignment="0" applyProtection="0"/>
    <xf numFmtId="0" fontId="39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39" fillId="29" borderId="0" applyNumberFormat="0" applyBorder="0" applyAlignment="0" applyProtection="0"/>
    <xf numFmtId="0" fontId="39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39" fillId="3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20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21">
    <xf numFmtId="164" fontId="0" fillId="0" borderId="0" xfId="0"/>
    <xf numFmtId="5" fontId="16" fillId="0" borderId="0" xfId="0" applyNumberFormat="1" applyFont="1" applyProtection="1"/>
    <xf numFmtId="164" fontId="16" fillId="0" borderId="0" xfId="4" applyFont="1"/>
    <xf numFmtId="164" fontId="18" fillId="0" borderId="0" xfId="4" applyFont="1" applyAlignment="1" applyProtection="1">
      <alignment horizontal="left"/>
    </xf>
    <xf numFmtId="37" fontId="16" fillId="0" borderId="0" xfId="4" applyNumberFormat="1" applyFont="1" applyProtection="1"/>
    <xf numFmtId="5" fontId="16" fillId="0" borderId="0" xfId="4" applyNumberFormat="1" applyFont="1" applyProtection="1"/>
    <xf numFmtId="39" fontId="16" fillId="0" borderId="0" xfId="4" applyNumberFormat="1" applyFont="1" applyProtection="1"/>
    <xf numFmtId="37" fontId="16" fillId="0" borderId="0" xfId="4" applyNumberFormat="1" applyFont="1" applyAlignment="1" applyProtection="1">
      <alignment horizontal="left"/>
    </xf>
    <xf numFmtId="37" fontId="16" fillId="0" borderId="0" xfId="0" applyNumberFormat="1" applyFont="1" applyProtection="1"/>
    <xf numFmtId="37" fontId="16" fillId="0" borderId="0" xfId="0" applyNumberFormat="1" applyFont="1" applyBorder="1" applyProtection="1"/>
    <xf numFmtId="37" fontId="16" fillId="0" borderId="1" xfId="0" applyNumberFormat="1" applyFont="1" applyBorder="1" applyProtection="1"/>
    <xf numFmtId="5" fontId="16" fillId="0" borderId="0" xfId="3" applyNumberFormat="1" applyFont="1" applyProtection="1"/>
    <xf numFmtId="37" fontId="16" fillId="0" borderId="0" xfId="3" applyNumberFormat="1" applyFont="1" applyProtection="1"/>
    <xf numFmtId="37" fontId="16" fillId="0" borderId="0" xfId="3" applyNumberFormat="1" applyFont="1" applyBorder="1" applyProtection="1"/>
    <xf numFmtId="37" fontId="16" fillId="0" borderId="1" xfId="3" applyNumberFormat="1" applyFont="1" applyBorder="1" applyProtection="1"/>
    <xf numFmtId="5" fontId="16" fillId="0" borderId="1" xfId="3" applyNumberFormat="1" applyFont="1" applyBorder="1" applyProtection="1"/>
    <xf numFmtId="5" fontId="16" fillId="0" borderId="1" xfId="0" applyNumberFormat="1" applyFont="1" applyBorder="1" applyProtection="1"/>
    <xf numFmtId="164" fontId="16" fillId="0" borderId="0" xfId="4" applyFont="1" applyAlignment="1">
      <alignment horizontal="centerContinuous"/>
    </xf>
    <xf numFmtId="164" fontId="16" fillId="0" borderId="0" xfId="4" applyFont="1" applyAlignment="1" applyProtection="1">
      <alignment horizontal="left"/>
    </xf>
    <xf numFmtId="164" fontId="16" fillId="0" borderId="5" xfId="4" applyFont="1" applyBorder="1" applyAlignment="1" applyProtection="1">
      <alignment horizontal="left"/>
    </xf>
    <xf numFmtId="164" fontId="16" fillId="0" borderId="4" xfId="4" applyFont="1" applyBorder="1"/>
    <xf numFmtId="164" fontId="16" fillId="0" borderId="6" xfId="4" applyFont="1" applyBorder="1"/>
    <xf numFmtId="164" fontId="16" fillId="0" borderId="7" xfId="4" applyFont="1" applyBorder="1"/>
    <xf numFmtId="164" fontId="16" fillId="0" borderId="8" xfId="4" applyFont="1" applyBorder="1"/>
    <xf numFmtId="164" fontId="16" fillId="0" borderId="8" xfId="4" applyFont="1" applyBorder="1" applyAlignment="1" applyProtection="1">
      <alignment horizontal="center"/>
    </xf>
    <xf numFmtId="164" fontId="16" fillId="0" borderId="7" xfId="4" applyFont="1" applyBorder="1" applyAlignment="1" applyProtection="1">
      <alignment horizontal="center"/>
    </xf>
    <xf numFmtId="164" fontId="16" fillId="0" borderId="9" xfId="4" applyFont="1" applyBorder="1"/>
    <xf numFmtId="164" fontId="16" fillId="0" borderId="2" xfId="4" applyFont="1" applyBorder="1"/>
    <xf numFmtId="37" fontId="16" fillId="0" borderId="10" xfId="4" applyNumberFormat="1" applyFont="1" applyBorder="1" applyProtection="1"/>
    <xf numFmtId="165" fontId="16" fillId="0" borderId="0" xfId="4" applyNumberFormat="1" applyFont="1" applyProtection="1"/>
    <xf numFmtId="7" fontId="16" fillId="0" borderId="0" xfId="4" applyNumberFormat="1" applyFont="1" applyProtection="1"/>
    <xf numFmtId="37" fontId="16" fillId="0" borderId="1" xfId="4" applyNumberFormat="1" applyFont="1" applyBorder="1" applyProtection="1"/>
    <xf numFmtId="39" fontId="16" fillId="0" borderId="1" xfId="4" applyNumberFormat="1" applyFont="1" applyBorder="1" applyProtection="1"/>
    <xf numFmtId="164" fontId="16" fillId="0" borderId="0" xfId="4" applyFont="1" applyAlignment="1" applyProtection="1">
      <alignment horizontal="center"/>
    </xf>
    <xf numFmtId="164" fontId="20" fillId="0" borderId="0" xfId="4" applyFont="1"/>
    <xf numFmtId="5" fontId="16" fillId="0" borderId="3" xfId="4" applyNumberFormat="1" applyFont="1" applyBorder="1" applyProtection="1"/>
    <xf numFmtId="7" fontId="16" fillId="0" borderId="3" xfId="4" applyNumberFormat="1" applyFont="1" applyBorder="1" applyProtection="1"/>
    <xf numFmtId="5" fontId="16" fillId="0" borderId="0" xfId="4" applyNumberFormat="1" applyFont="1" applyBorder="1" applyProtection="1"/>
    <xf numFmtId="7" fontId="16" fillId="0" borderId="0" xfId="4" applyNumberFormat="1" applyFont="1" applyBorder="1" applyProtection="1"/>
    <xf numFmtId="5" fontId="16" fillId="0" borderId="1" xfId="0" applyNumberFormat="1" applyFont="1" applyBorder="1"/>
    <xf numFmtId="7" fontId="16" fillId="0" borderId="1" xfId="4" applyNumberFormat="1" applyFont="1" applyBorder="1" applyProtection="1"/>
    <xf numFmtId="37" fontId="16" fillId="0" borderId="2" xfId="4" applyNumberFormat="1" applyFont="1" applyBorder="1" applyProtection="1"/>
    <xf numFmtId="39" fontId="16" fillId="0" borderId="2" xfId="4" applyNumberFormat="1" applyFont="1" applyBorder="1" applyProtection="1"/>
    <xf numFmtId="5" fontId="20" fillId="0" borderId="0" xfId="4" applyNumberFormat="1" applyFont="1" applyProtection="1"/>
    <xf numFmtId="5" fontId="16" fillId="0" borderId="2" xfId="4" applyNumberFormat="1" applyFont="1" applyBorder="1" applyProtection="1"/>
    <xf numFmtId="7" fontId="16" fillId="0" borderId="2" xfId="4" applyNumberFormat="1" applyFont="1" applyBorder="1" applyProtection="1"/>
    <xf numFmtId="5" fontId="20" fillId="0" borderId="0" xfId="4" applyNumberFormat="1" applyFont="1"/>
    <xf numFmtId="37" fontId="20" fillId="0" borderId="0" xfId="4" applyNumberFormat="1" applyFont="1" applyProtection="1"/>
    <xf numFmtId="37" fontId="16" fillId="0" borderId="0" xfId="4" applyNumberFormat="1" applyFont="1" applyBorder="1" applyProtection="1"/>
    <xf numFmtId="39" fontId="16" fillId="0" borderId="0" xfId="4" applyNumberFormat="1" applyFont="1" applyBorder="1" applyProtection="1"/>
    <xf numFmtId="5" fontId="16" fillId="0" borderId="1" xfId="4" applyNumberFormat="1" applyFont="1" applyBorder="1" applyProtection="1"/>
    <xf numFmtId="164" fontId="16" fillId="0" borderId="1" xfId="4" applyFont="1" applyBorder="1"/>
    <xf numFmtId="37" fontId="16" fillId="0" borderId="1" xfId="4" applyNumberFormat="1" applyFont="1" applyBorder="1" applyAlignment="1" applyProtection="1">
      <alignment horizontal="right"/>
    </xf>
    <xf numFmtId="5" fontId="16" fillId="0" borderId="0" xfId="4" applyNumberFormat="1" applyFont="1" applyAlignment="1" applyProtection="1">
      <alignment horizontal="right"/>
    </xf>
    <xf numFmtId="5" fontId="16" fillId="0" borderId="11" xfId="4" applyNumberFormat="1" applyFont="1" applyBorder="1" applyProtection="1"/>
    <xf numFmtId="7" fontId="16" fillId="0" borderId="11" xfId="4" applyNumberFormat="1" applyFont="1" applyBorder="1" applyProtection="1"/>
    <xf numFmtId="39" fontId="16" fillId="0" borderId="11" xfId="4" applyNumberFormat="1" applyFont="1" applyBorder="1" applyProtection="1"/>
    <xf numFmtId="37" fontId="16" fillId="0" borderId="11" xfId="4" applyNumberFormat="1" applyFont="1" applyBorder="1" applyProtection="1"/>
    <xf numFmtId="37" fontId="16" fillId="0" borderId="11" xfId="3" applyNumberFormat="1" applyFont="1" applyBorder="1" applyProtection="1"/>
    <xf numFmtId="37" fontId="16" fillId="0" borderId="11" xfId="0" applyNumberFormat="1" applyFont="1" applyBorder="1" applyProtection="1"/>
    <xf numFmtId="166" fontId="16" fillId="0" borderId="0" xfId="2" applyNumberFormat="1" applyFont="1" applyAlignment="1" applyProtection="1">
      <alignment horizontal="left"/>
    </xf>
    <xf numFmtId="37" fontId="16" fillId="0" borderId="0" xfId="2" applyNumberFormat="1" applyFont="1" applyBorder="1" applyProtection="1"/>
    <xf numFmtId="166" fontId="16" fillId="0" borderId="11" xfId="4" applyNumberFormat="1" applyFont="1" applyBorder="1" applyProtection="1"/>
    <xf numFmtId="39" fontId="16" fillId="0" borderId="0" xfId="2" applyNumberFormat="1" applyFont="1" applyBorder="1" applyProtection="1"/>
    <xf numFmtId="164" fontId="21" fillId="0" borderId="0" xfId="0" applyFont="1" applyFill="1"/>
    <xf numFmtId="164" fontId="22" fillId="0" borderId="0" xfId="0" applyFont="1" applyFill="1" applyAlignment="1">
      <alignment horizontal="center"/>
    </xf>
    <xf numFmtId="164" fontId="21" fillId="0" borderId="0" xfId="0" applyFont="1" applyFill="1"/>
    <xf numFmtId="164" fontId="23" fillId="0" borderId="0" xfId="0" applyFont="1" applyFill="1"/>
    <xf numFmtId="164" fontId="21" fillId="0" borderId="0" xfId="0" applyNumberFormat="1" applyFont="1" applyFill="1" applyAlignment="1">
      <alignment horizontal="center"/>
    </xf>
    <xf numFmtId="49" fontId="22" fillId="0" borderId="0" xfId="0" applyNumberFormat="1" applyFont="1" applyFill="1" applyBorder="1"/>
    <xf numFmtId="49" fontId="22" fillId="0" borderId="0" xfId="0" applyNumberFormat="1" applyFont="1" applyFill="1" applyBorder="1" applyAlignment="1">
      <alignment horizontal="center"/>
    </xf>
    <xf numFmtId="164" fontId="22" fillId="0" borderId="0" xfId="0" applyNumberFormat="1" applyFont="1" applyFill="1" applyBorder="1" applyAlignment="1">
      <alignment horizontal="center"/>
    </xf>
    <xf numFmtId="164" fontId="23" fillId="0" borderId="0" xfId="0" applyFont="1" applyFill="1" applyAlignment="1">
      <alignment horizontal="center"/>
    </xf>
    <xf numFmtId="164" fontId="21" fillId="0" borderId="0" xfId="0" applyFont="1" applyFill="1" applyAlignment="1">
      <alignment horizontal="center"/>
    </xf>
    <xf numFmtId="164" fontId="23" fillId="0" borderId="0" xfId="0" applyFont="1" applyFill="1" applyBorder="1"/>
    <xf numFmtId="164" fontId="23" fillId="0" borderId="0" xfId="0" applyFont="1" applyFill="1" applyBorder="1" applyAlignment="1">
      <alignment horizontal="left"/>
    </xf>
    <xf numFmtId="164" fontId="23" fillId="0" borderId="0" xfId="0" applyFont="1" applyFill="1" applyBorder="1" applyAlignment="1">
      <alignment horizontal="center"/>
    </xf>
    <xf numFmtId="167" fontId="23" fillId="0" borderId="0" xfId="0" applyNumberFormat="1" applyFont="1" applyFill="1" applyBorder="1" applyAlignment="1">
      <alignment horizontal="right"/>
    </xf>
    <xf numFmtId="1" fontId="23" fillId="0" borderId="0" xfId="0" applyNumberFormat="1" applyFont="1" applyFill="1" applyBorder="1" applyAlignment="1" applyProtection="1">
      <alignment horizontal="right"/>
      <protection locked="0"/>
    </xf>
    <xf numFmtId="167" fontId="23" fillId="0" borderId="0" xfId="0" applyNumberFormat="1" applyFont="1" applyFill="1" applyBorder="1" applyAlignment="1" applyProtection="1">
      <alignment horizontal="center"/>
      <protection locked="0"/>
    </xf>
    <xf numFmtId="167" fontId="23" fillId="0" borderId="0" xfId="0" applyNumberFormat="1" applyFont="1" applyFill="1" applyBorder="1" applyAlignment="1" applyProtection="1">
      <alignment horizontal="right"/>
      <protection locked="0"/>
    </xf>
    <xf numFmtId="164" fontId="23" fillId="0" borderId="22" xfId="0" applyFont="1" applyFill="1" applyBorder="1"/>
    <xf numFmtId="164" fontId="23" fillId="0" borderId="22" xfId="0" applyFont="1" applyFill="1" applyBorder="1" applyAlignment="1">
      <alignment horizontal="left"/>
    </xf>
    <xf numFmtId="164" fontId="23" fillId="0" borderId="22" xfId="0" applyFont="1" applyFill="1" applyBorder="1" applyAlignment="1">
      <alignment horizontal="center"/>
    </xf>
    <xf numFmtId="167" fontId="23" fillId="0" borderId="22" xfId="0" applyNumberFormat="1" applyFont="1" applyFill="1" applyBorder="1" applyAlignment="1">
      <alignment horizontal="right"/>
    </xf>
    <xf numFmtId="167" fontId="23" fillId="0" borderId="23" xfId="0" applyNumberFormat="1" applyFont="1" applyFill="1" applyBorder="1" applyAlignment="1">
      <alignment horizontal="right"/>
    </xf>
    <xf numFmtId="164" fontId="23" fillId="0" borderId="0" xfId="0" applyFont="1" applyFill="1" applyAlignment="1">
      <alignment horizontal="left"/>
    </xf>
    <xf numFmtId="167" fontId="23" fillId="0" borderId="0" xfId="0" applyNumberFormat="1" applyFont="1" applyFill="1" applyAlignment="1">
      <alignment horizontal="right"/>
    </xf>
    <xf numFmtId="164" fontId="23" fillId="0" borderId="0" xfId="0" applyFont="1" applyFill="1" applyBorder="1" applyAlignment="1">
      <alignment horizontal="left" vertical="center"/>
    </xf>
    <xf numFmtId="164" fontId="23" fillId="0" borderId="0" xfId="0" applyFont="1" applyFill="1" applyAlignment="1">
      <alignment horizontal="left" vertical="center"/>
    </xf>
    <xf numFmtId="167" fontId="23" fillId="0" borderId="0" xfId="0" applyNumberFormat="1" applyFont="1" applyFill="1" applyBorder="1" applyAlignment="1" applyProtection="1">
      <alignment horizontal="right" vertical="top"/>
      <protection locked="0"/>
    </xf>
    <xf numFmtId="167" fontId="23" fillId="0" borderId="0" xfId="0" applyNumberFormat="1" applyFont="1" applyFill="1" applyAlignment="1" applyProtection="1">
      <alignment horizontal="right"/>
      <protection locked="0"/>
    </xf>
    <xf numFmtId="1" fontId="23" fillId="0" borderId="0" xfId="0" applyNumberFormat="1" applyFont="1" applyFill="1" applyAlignment="1" applyProtection="1">
      <alignment horizontal="right"/>
      <protection locked="0"/>
    </xf>
    <xf numFmtId="1" fontId="23" fillId="0" borderId="0" xfId="0" applyNumberFormat="1" applyFont="1" applyFill="1"/>
    <xf numFmtId="167" fontId="23" fillId="0" borderId="0" xfId="0" applyNumberFormat="1" applyFont="1" applyFill="1" applyAlignment="1" applyProtection="1">
      <alignment horizontal="center"/>
      <protection locked="0"/>
    </xf>
    <xf numFmtId="49" fontId="23" fillId="0" borderId="0" xfId="0" applyNumberFormat="1" applyFont="1" applyFill="1"/>
    <xf numFmtId="1" fontId="23" fillId="0" borderId="0" xfId="0" applyNumberFormat="1" applyFont="1" applyFill="1" applyBorder="1" applyAlignment="1" applyProtection="1">
      <alignment horizontal="right" vertical="top"/>
      <protection locked="0"/>
    </xf>
    <xf numFmtId="164" fontId="40" fillId="0" borderId="0" xfId="0" applyFont="1" applyFill="1" applyAlignment="1">
      <alignment horizontal="center"/>
    </xf>
    <xf numFmtId="164" fontId="40" fillId="0" borderId="0" xfId="0" applyFont="1" applyFill="1" applyBorder="1" applyAlignment="1">
      <alignment horizontal="center"/>
    </xf>
    <xf numFmtId="167" fontId="41" fillId="0" borderId="0" xfId="0" applyNumberFormat="1" applyFont="1" applyFill="1" applyAlignment="1">
      <alignment horizontal="right"/>
    </xf>
    <xf numFmtId="167" fontId="40" fillId="0" borderId="0" xfId="0" applyNumberFormat="1" applyFont="1" applyFill="1" applyAlignment="1">
      <alignment horizontal="right"/>
    </xf>
    <xf numFmtId="167" fontId="40" fillId="0" borderId="0" xfId="0" applyNumberFormat="1" applyFont="1" applyFill="1" applyBorder="1" applyAlignment="1" applyProtection="1">
      <alignment horizontal="right"/>
      <protection locked="0"/>
    </xf>
    <xf numFmtId="164" fontId="21" fillId="2" borderId="0" xfId="0" applyFont="1" applyFill="1"/>
    <xf numFmtId="164" fontId="21" fillId="34" borderId="0" xfId="0" applyFont="1" applyFill="1"/>
    <xf numFmtId="167" fontId="23" fillId="0" borderId="22" xfId="0" applyNumberFormat="1" applyFont="1" applyFill="1" applyBorder="1" applyAlignment="1" applyProtection="1">
      <alignment horizontal="right"/>
      <protection locked="0"/>
    </xf>
    <xf numFmtId="164" fontId="21" fillId="0" borderId="0" xfId="0" applyFont="1" applyFill="1" applyAlignment="1">
      <alignment horizontal="left"/>
    </xf>
    <xf numFmtId="49" fontId="22" fillId="0" borderId="0" xfId="0" applyNumberFormat="1" applyFont="1" applyFill="1" applyBorder="1" applyAlignment="1"/>
    <xf numFmtId="164" fontId="23" fillId="0" borderId="0" xfId="0" applyFont="1" applyFill="1" applyBorder="1" applyAlignment="1"/>
    <xf numFmtId="164" fontId="23" fillId="0" borderId="22" xfId="0" applyFont="1" applyFill="1" applyBorder="1" applyAlignment="1"/>
    <xf numFmtId="164" fontId="23" fillId="0" borderId="0" xfId="0" applyFont="1" applyFill="1" applyAlignment="1"/>
    <xf numFmtId="164" fontId="21" fillId="0" borderId="0" xfId="0" applyFont="1" applyFill="1" applyAlignment="1"/>
    <xf numFmtId="164" fontId="40" fillId="0" borderId="0" xfId="0" applyFont="1" applyFill="1" applyAlignment="1"/>
    <xf numFmtId="164" fontId="21" fillId="0" borderId="0" xfId="0" applyFont="1" applyFill="1" applyAlignment="1">
      <alignment horizontal="right"/>
    </xf>
    <xf numFmtId="43" fontId="21" fillId="0" borderId="0" xfId="1" applyFont="1" applyFill="1"/>
    <xf numFmtId="164" fontId="23" fillId="0" borderId="24" xfId="0" applyFont="1" applyFill="1" applyBorder="1" applyAlignment="1">
      <alignment horizontal="left"/>
    </xf>
    <xf numFmtId="164" fontId="23" fillId="0" borderId="22" xfId="0" applyFont="1" applyFill="1" applyBorder="1" applyAlignment="1">
      <alignment horizontal="left" vertical="center"/>
    </xf>
    <xf numFmtId="164" fontId="21" fillId="35" borderId="0" xfId="0" applyFont="1" applyFill="1"/>
    <xf numFmtId="167" fontId="23" fillId="0" borderId="12" xfId="0" applyNumberFormat="1" applyFont="1" applyFill="1" applyBorder="1" applyAlignment="1" applyProtection="1">
      <alignment horizontal="right"/>
      <protection locked="0"/>
    </xf>
    <xf numFmtId="44" fontId="21" fillId="0" borderId="0" xfId="2" applyFont="1" applyFill="1"/>
    <xf numFmtId="5" fontId="19" fillId="0" borderId="0" xfId="4" applyNumberFormat="1" applyFont="1" applyAlignment="1" applyProtection="1">
      <alignment horizontal="center"/>
    </xf>
    <xf numFmtId="164" fontId="19" fillId="0" borderId="0" xfId="4" applyFont="1" applyAlignment="1" applyProtection="1">
      <alignment horizontal="center"/>
    </xf>
  </cellXfs>
  <cellStyles count="247">
    <cellStyle name="20% - Accent1" xfId="172" builtinId="30" customBuiltin="1"/>
    <cellStyle name="20% - Accent2" xfId="176" builtinId="34" customBuiltin="1"/>
    <cellStyle name="20% - Accent3" xfId="180" builtinId="38" customBuiltin="1"/>
    <cellStyle name="20% - Accent4" xfId="184" builtinId="42" customBuiltin="1"/>
    <cellStyle name="20% - Accent5" xfId="188" builtinId="46" customBuiltin="1"/>
    <cellStyle name="20% - Accent6" xfId="192" builtinId="50" customBuiltin="1"/>
    <cellStyle name="40% - Accent1" xfId="173" builtinId="31" customBuiltin="1"/>
    <cellStyle name="40% - Accent2" xfId="177" builtinId="35" customBuiltin="1"/>
    <cellStyle name="40% - Accent3" xfId="181" builtinId="39" customBuiltin="1"/>
    <cellStyle name="40% - Accent4" xfId="185" builtinId="43" customBuiltin="1"/>
    <cellStyle name="40% - Accent5" xfId="189" builtinId="47" customBuiltin="1"/>
    <cellStyle name="40% - Accent6" xfId="193" builtinId="51" customBuiltin="1"/>
    <cellStyle name="60% - Accent1" xfId="174" builtinId="32" customBuiltin="1"/>
    <cellStyle name="60% - Accent2" xfId="178" builtinId="36" customBuiltin="1"/>
    <cellStyle name="60% - Accent3" xfId="182" builtinId="40" customBuiltin="1"/>
    <cellStyle name="60% - Accent4" xfId="186" builtinId="44" customBuiltin="1"/>
    <cellStyle name="60% - Accent5" xfId="190" builtinId="48" customBuiltin="1"/>
    <cellStyle name="60% - Accent6" xfId="194" builtinId="52" customBuiltin="1"/>
    <cellStyle name="Accent1" xfId="171" builtinId="29" customBuiltin="1"/>
    <cellStyle name="Accent2" xfId="175" builtinId="33" customBuiltin="1"/>
    <cellStyle name="Accent3" xfId="179" builtinId="37" customBuiltin="1"/>
    <cellStyle name="Accent4" xfId="183" builtinId="41" customBuiltin="1"/>
    <cellStyle name="Accent5" xfId="187" builtinId="45" customBuiltin="1"/>
    <cellStyle name="Accent6" xfId="191" builtinId="49" customBuiltin="1"/>
    <cellStyle name="Bad" xfId="161" builtinId="27" customBuiltin="1"/>
    <cellStyle name="Calculation" xfId="165" builtinId="22" customBuiltin="1"/>
    <cellStyle name="Check Cell" xfId="167" builtinId="23" customBuiltin="1"/>
    <cellStyle name="Comma" xfId="1" builtinId="3"/>
    <cellStyle name="Comma 2" xfId="12"/>
    <cellStyle name="Comma 3" xfId="246"/>
    <cellStyle name="Currency" xfId="2" builtinId="4"/>
    <cellStyle name="Currency 2" xfId="13"/>
    <cellStyle name="Currency 3" xfId="195"/>
    <cellStyle name="Explanatory Text" xfId="169" builtinId="53" customBuiltin="1"/>
    <cellStyle name="Good" xfId="160" builtinId="26" customBuiltin="1"/>
    <cellStyle name="Heading 1" xfId="156" builtinId="16" customBuiltin="1"/>
    <cellStyle name="Heading 2" xfId="157" builtinId="17" customBuiltin="1"/>
    <cellStyle name="Heading 3" xfId="158" builtinId="18" customBuiltin="1"/>
    <cellStyle name="Heading 4" xfId="159" builtinId="19" customBuiltin="1"/>
    <cellStyle name="Input" xfId="163" builtinId="20" customBuiltin="1"/>
    <cellStyle name="Linked Cell" xfId="166" builtinId="24" customBuiltin="1"/>
    <cellStyle name="Neutral" xfId="162" builtinId="28" customBuiltin="1"/>
    <cellStyle name="Normal" xfId="0" builtinId="0"/>
    <cellStyle name="Normal 2" xfId="6"/>
    <cellStyle name="Normal 2 2" xfId="8"/>
    <cellStyle name="Normal 2 2 2" xfId="17"/>
    <cellStyle name="Normal 2 2 2 2" xfId="27"/>
    <cellStyle name="Normal 2 2 2 2 2" xfId="51"/>
    <cellStyle name="Normal 2 2 2 2 2 2" xfId="100"/>
    <cellStyle name="Normal 2 2 2 2 2 3" xfId="148"/>
    <cellStyle name="Normal 2 2 2 2 2 4" xfId="237"/>
    <cellStyle name="Normal 2 2 2 2 3" xfId="76"/>
    <cellStyle name="Normal 2 2 2 2 4" xfId="124"/>
    <cellStyle name="Normal 2 2 2 2 5" xfId="213"/>
    <cellStyle name="Normal 2 2 2 3" xfId="41"/>
    <cellStyle name="Normal 2 2 2 3 2" xfId="90"/>
    <cellStyle name="Normal 2 2 2 3 3" xfId="138"/>
    <cellStyle name="Normal 2 2 2 3 4" xfId="227"/>
    <cellStyle name="Normal 2 2 2 4" xfId="66"/>
    <cellStyle name="Normal 2 2 2 5" xfId="114"/>
    <cellStyle name="Normal 2 2 2 6" xfId="203"/>
    <cellStyle name="Normal 2 2 3" xfId="21"/>
    <cellStyle name="Normal 2 2 3 2" xfId="45"/>
    <cellStyle name="Normal 2 2 3 2 2" xfId="94"/>
    <cellStyle name="Normal 2 2 3 2 3" xfId="142"/>
    <cellStyle name="Normal 2 2 3 2 4" xfId="231"/>
    <cellStyle name="Normal 2 2 3 3" xfId="70"/>
    <cellStyle name="Normal 2 2 3 4" xfId="118"/>
    <cellStyle name="Normal 2 2 3 5" xfId="207"/>
    <cellStyle name="Normal 2 2 4" xfId="31"/>
    <cellStyle name="Normal 2 2 4 2" xfId="55"/>
    <cellStyle name="Normal 2 2 4 2 2" xfId="104"/>
    <cellStyle name="Normal 2 2 4 2 3" xfId="152"/>
    <cellStyle name="Normal 2 2 4 2 4" xfId="241"/>
    <cellStyle name="Normal 2 2 4 3" xfId="80"/>
    <cellStyle name="Normal 2 2 4 4" xfId="128"/>
    <cellStyle name="Normal 2 2 4 5" xfId="217"/>
    <cellStyle name="Normal 2 2 5" xfId="36"/>
    <cellStyle name="Normal 2 2 5 2" xfId="85"/>
    <cellStyle name="Normal 2 2 5 3" xfId="133"/>
    <cellStyle name="Normal 2 2 5 4" xfId="222"/>
    <cellStyle name="Normal 2 2 6" xfId="61"/>
    <cellStyle name="Normal 2 2 7" xfId="109"/>
    <cellStyle name="Normal 2 2 8" xfId="198"/>
    <cellStyle name="Normal 2 3" xfId="15"/>
    <cellStyle name="Normal 2 3 2" xfId="25"/>
    <cellStyle name="Normal 2 3 2 2" xfId="49"/>
    <cellStyle name="Normal 2 3 2 2 2" xfId="98"/>
    <cellStyle name="Normal 2 3 2 2 3" xfId="146"/>
    <cellStyle name="Normal 2 3 2 2 4" xfId="235"/>
    <cellStyle name="Normal 2 3 2 3" xfId="74"/>
    <cellStyle name="Normal 2 3 2 4" xfId="122"/>
    <cellStyle name="Normal 2 3 2 5" xfId="211"/>
    <cellStyle name="Normal 2 3 3" xfId="39"/>
    <cellStyle name="Normal 2 3 3 2" xfId="88"/>
    <cellStyle name="Normal 2 3 3 3" xfId="136"/>
    <cellStyle name="Normal 2 3 3 4" xfId="225"/>
    <cellStyle name="Normal 2 3 4" xfId="64"/>
    <cellStyle name="Normal 2 3 5" xfId="112"/>
    <cellStyle name="Normal 2 3 6" xfId="201"/>
    <cellStyle name="Normal 2 4" xfId="20"/>
    <cellStyle name="Normal 2 4 2" xfId="44"/>
    <cellStyle name="Normal 2 4 2 2" xfId="93"/>
    <cellStyle name="Normal 2 4 2 3" xfId="141"/>
    <cellStyle name="Normal 2 4 2 4" xfId="230"/>
    <cellStyle name="Normal 2 4 3" xfId="69"/>
    <cellStyle name="Normal 2 4 4" xfId="117"/>
    <cellStyle name="Normal 2 4 5" xfId="206"/>
    <cellStyle name="Normal 2 5" xfId="30"/>
    <cellStyle name="Normal 2 5 2" xfId="54"/>
    <cellStyle name="Normal 2 5 2 2" xfId="103"/>
    <cellStyle name="Normal 2 5 2 3" xfId="151"/>
    <cellStyle name="Normal 2 5 2 4" xfId="240"/>
    <cellStyle name="Normal 2 5 3" xfId="79"/>
    <cellStyle name="Normal 2 5 4" xfId="127"/>
    <cellStyle name="Normal 2 5 5" xfId="216"/>
    <cellStyle name="Normal 2 6" xfId="34"/>
    <cellStyle name="Normal 2 6 2" xfId="83"/>
    <cellStyle name="Normal 2 6 3" xfId="131"/>
    <cellStyle name="Normal 2 6 4" xfId="220"/>
    <cellStyle name="Normal 2 7" xfId="59"/>
    <cellStyle name="Normal 2 8" xfId="107"/>
    <cellStyle name="Normal 2 9" xfId="196"/>
    <cellStyle name="Normal 3" xfId="7"/>
    <cellStyle name="Normal 3 2" xfId="16"/>
    <cellStyle name="Normal 3 2 2" xfId="26"/>
    <cellStyle name="Normal 3 2 2 2" xfId="50"/>
    <cellStyle name="Normal 3 2 2 2 2" xfId="99"/>
    <cellStyle name="Normal 3 2 2 2 3" xfId="147"/>
    <cellStyle name="Normal 3 2 2 2 4" xfId="236"/>
    <cellStyle name="Normal 3 2 2 3" xfId="75"/>
    <cellStyle name="Normal 3 2 2 4" xfId="123"/>
    <cellStyle name="Normal 3 2 2 5" xfId="212"/>
    <cellStyle name="Normal 3 2 3" xfId="40"/>
    <cellStyle name="Normal 3 2 3 2" xfId="89"/>
    <cellStyle name="Normal 3 2 3 3" xfId="137"/>
    <cellStyle name="Normal 3 2 3 4" xfId="226"/>
    <cellStyle name="Normal 3 2 4" xfId="65"/>
    <cellStyle name="Normal 3 2 5" xfId="113"/>
    <cellStyle name="Normal 3 2 6" xfId="202"/>
    <cellStyle name="Normal 3 3" xfId="22"/>
    <cellStyle name="Normal 3 3 2" xfId="46"/>
    <cellStyle name="Normal 3 3 2 2" xfId="95"/>
    <cellStyle name="Normal 3 3 2 3" xfId="143"/>
    <cellStyle name="Normal 3 3 2 4" xfId="232"/>
    <cellStyle name="Normal 3 3 3" xfId="71"/>
    <cellStyle name="Normal 3 3 4" xfId="119"/>
    <cellStyle name="Normal 3 3 5" xfId="208"/>
    <cellStyle name="Normal 3 4" xfId="32"/>
    <cellStyle name="Normal 3 4 2" xfId="56"/>
    <cellStyle name="Normal 3 4 2 2" xfId="105"/>
    <cellStyle name="Normal 3 4 2 3" xfId="153"/>
    <cellStyle name="Normal 3 4 2 4" xfId="242"/>
    <cellStyle name="Normal 3 4 3" xfId="81"/>
    <cellStyle name="Normal 3 4 4" xfId="129"/>
    <cellStyle name="Normal 3 4 5" xfId="218"/>
    <cellStyle name="Normal 3 5" xfId="35"/>
    <cellStyle name="Normal 3 5 2" xfId="84"/>
    <cellStyle name="Normal 3 5 3" xfId="132"/>
    <cellStyle name="Normal 3 5 4" xfId="221"/>
    <cellStyle name="Normal 3 6" xfId="60"/>
    <cellStyle name="Normal 3 7" xfId="108"/>
    <cellStyle name="Normal 3 8" xfId="197"/>
    <cellStyle name="Normal 4" xfId="9"/>
    <cellStyle name="Normal 4 2" xfId="18"/>
    <cellStyle name="Normal 4 2 2" xfId="28"/>
    <cellStyle name="Normal 4 2 2 2" xfId="52"/>
    <cellStyle name="Normal 4 2 2 2 2" xfId="101"/>
    <cellStyle name="Normal 4 2 2 2 3" xfId="149"/>
    <cellStyle name="Normal 4 2 2 2 4" xfId="238"/>
    <cellStyle name="Normal 4 2 2 3" xfId="77"/>
    <cellStyle name="Normal 4 2 2 4" xfId="125"/>
    <cellStyle name="Normal 4 2 2 5" xfId="214"/>
    <cellStyle name="Normal 4 2 3" xfId="42"/>
    <cellStyle name="Normal 4 2 3 2" xfId="91"/>
    <cellStyle name="Normal 4 2 3 3" xfId="139"/>
    <cellStyle name="Normal 4 2 3 4" xfId="228"/>
    <cellStyle name="Normal 4 2 4" xfId="67"/>
    <cellStyle name="Normal 4 2 5" xfId="115"/>
    <cellStyle name="Normal 4 2 6" xfId="204"/>
    <cellStyle name="Normal 4 3" xfId="23"/>
    <cellStyle name="Normal 4 3 2" xfId="47"/>
    <cellStyle name="Normal 4 3 2 2" xfId="96"/>
    <cellStyle name="Normal 4 3 2 3" xfId="144"/>
    <cellStyle name="Normal 4 3 2 4" xfId="233"/>
    <cellStyle name="Normal 4 3 3" xfId="72"/>
    <cellStyle name="Normal 4 3 4" xfId="120"/>
    <cellStyle name="Normal 4 3 5" xfId="209"/>
    <cellStyle name="Normal 4 4" xfId="33"/>
    <cellStyle name="Normal 4 4 2" xfId="57"/>
    <cellStyle name="Normal 4 4 2 2" xfId="106"/>
    <cellStyle name="Normal 4 4 2 3" xfId="154"/>
    <cellStyle name="Normal 4 4 2 4" xfId="243"/>
    <cellStyle name="Normal 4 4 3" xfId="82"/>
    <cellStyle name="Normal 4 4 4" xfId="130"/>
    <cellStyle name="Normal 4 4 5" xfId="219"/>
    <cellStyle name="Normal 4 5" xfId="37"/>
    <cellStyle name="Normal 4 5 2" xfId="86"/>
    <cellStyle name="Normal 4 5 3" xfId="134"/>
    <cellStyle name="Normal 4 5 4" xfId="223"/>
    <cellStyle name="Normal 4 6" xfId="62"/>
    <cellStyle name="Normal 4 7" xfId="110"/>
    <cellStyle name="Normal 4 8" xfId="199"/>
    <cellStyle name="Normal 5" xfId="11"/>
    <cellStyle name="Normal 6" xfId="10"/>
    <cellStyle name="Normal 6 2" xfId="24"/>
    <cellStyle name="Normal 6 2 2" xfId="48"/>
    <cellStyle name="Normal 6 2 2 2" xfId="97"/>
    <cellStyle name="Normal 6 2 2 3" xfId="145"/>
    <cellStyle name="Normal 6 2 2 4" xfId="234"/>
    <cellStyle name="Normal 6 2 3" xfId="73"/>
    <cellStyle name="Normal 6 2 4" xfId="121"/>
    <cellStyle name="Normal 6 2 5" xfId="210"/>
    <cellStyle name="Normal 6 3" xfId="38"/>
    <cellStyle name="Normal 6 3 2" xfId="87"/>
    <cellStyle name="Normal 6 3 3" xfId="135"/>
    <cellStyle name="Normal 6 3 4" xfId="224"/>
    <cellStyle name="Normal 6 4" xfId="63"/>
    <cellStyle name="Normal 6 5" xfId="111"/>
    <cellStyle name="Normal 6 6" xfId="200"/>
    <cellStyle name="Normal 7" xfId="19"/>
    <cellStyle name="Normal 7 2" xfId="29"/>
    <cellStyle name="Normal 7 2 2" xfId="53"/>
    <cellStyle name="Normal 7 2 2 2" xfId="102"/>
    <cellStyle name="Normal 7 2 2 3" xfId="150"/>
    <cellStyle name="Normal 7 2 2 4" xfId="239"/>
    <cellStyle name="Normal 7 2 3" xfId="78"/>
    <cellStyle name="Normal 7 2 4" xfId="126"/>
    <cellStyle name="Normal 7 2 5" xfId="215"/>
    <cellStyle name="Normal 7 3" xfId="43"/>
    <cellStyle name="Normal 7 3 2" xfId="92"/>
    <cellStyle name="Normal 7 3 3" xfId="140"/>
    <cellStyle name="Normal 7 3 4" xfId="229"/>
    <cellStyle name="Normal 7 4" xfId="68"/>
    <cellStyle name="Normal 7 5" xfId="116"/>
    <cellStyle name="Normal 7 6" xfId="205"/>
    <cellStyle name="Normal 8" xfId="58"/>
    <cellStyle name="Normal_COMPCUF" xfId="3"/>
    <cellStyle name="Normal_REVEXPCH" xfId="4"/>
    <cellStyle name="Note 2" xfId="244"/>
    <cellStyle name="Output" xfId="164" builtinId="21" customBuiltin="1"/>
    <cellStyle name="Percent 2" xfId="5"/>
    <cellStyle name="Percent 3" xfId="14"/>
    <cellStyle name="Percent 4" xfId="245"/>
    <cellStyle name="Title" xfId="155" builtinId="15" customBuiltin="1"/>
    <cellStyle name="Total" xfId="170" builtinId="25" customBuiltin="1"/>
    <cellStyle name="Warning Text" xfId="168" builtinId="11" customBuiltin="1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66FFCC"/>
      <color rgb="FF00FF00"/>
      <color rgb="FFFF66FF"/>
      <color rgb="FF008000"/>
      <color rgb="FF009644"/>
      <color rgb="FF598E9B"/>
      <color rgb="FF0000FF"/>
      <color rgb="FF0066FF"/>
      <color rgb="FF1628AA"/>
      <color rgb="FF33CC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wapps02\vol1\Admin\Accounting\Budgets\2015%20Budget\Budget%20document\2014-15%20Bud%20Dev%20with%20Sa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pload"/>
      <sheetName val="lookup"/>
      <sheetName val="Sheet3"/>
      <sheetName val="Revenues for RGH5-23"/>
      <sheetName val="Sheet303"/>
    </sheetNames>
    <sheetDataSet>
      <sheetData sheetId="0" refreshError="1"/>
      <sheetData sheetId="1" refreshError="1">
        <row r="1">
          <cell r="A1" t="str">
            <v>Orgn</v>
          </cell>
          <cell r="B1" t="str">
            <v>OrgnTitle</v>
          </cell>
          <cell r="C1" t="str">
            <v>Acct</v>
          </cell>
          <cell r="D1" t="str">
            <v>orgacct</v>
          </cell>
          <cell r="E1" t="str">
            <v>AcctTitle</v>
          </cell>
          <cell r="F1" t="str">
            <v>2011YTD</v>
          </cell>
          <cell r="G1" t="str">
            <v>2012YTD</v>
          </cell>
          <cell r="H1" t="str">
            <v>2013REVISED</v>
          </cell>
          <cell r="I1" t="str">
            <v>2013YTD</v>
          </cell>
          <cell r="J1">
            <v>2014</v>
          </cell>
          <cell r="K1" t="str">
            <v>Fund</v>
          </cell>
          <cell r="L1" t="str">
            <v>FundTitle</v>
          </cell>
          <cell r="M1" t="str">
            <v>Prog</v>
          </cell>
          <cell r="N1" t="str">
            <v>ProgTitle</v>
          </cell>
          <cell r="O1" t="str">
            <v>FundType</v>
          </cell>
          <cell r="P1" t="str">
            <v>FundTypeTitle</v>
          </cell>
          <cell r="Q1" t="str">
            <v>AcctType</v>
          </cell>
          <cell r="R1" t="str">
            <v>AcctTypeTitle</v>
          </cell>
          <cell r="S1" t="str">
            <v>OrgnLvl2VPP</v>
          </cell>
          <cell r="T1" t="str">
            <v>OrgnLvl2VPPTitle</v>
          </cell>
          <cell r="U1" t="str">
            <v>edtech</v>
          </cell>
          <cell r="V1" t="str">
            <v>FINANCIAL_MGR</v>
          </cell>
        </row>
        <row r="2">
          <cell r="A2">
            <v>240215</v>
          </cell>
          <cell r="B2" t="str">
            <v xml:space="preserve">Telecommunications </v>
          </cell>
          <cell r="C2">
            <v>611310</v>
          </cell>
          <cell r="D2">
            <v>240215611310</v>
          </cell>
          <cell r="E2" t="str">
            <v>Supervisory Support Staff - Exempt</v>
          </cell>
          <cell r="F2">
            <v>62590.92</v>
          </cell>
          <cell r="G2">
            <v>62591.040000000001</v>
          </cell>
          <cell r="H2">
            <v>64782</v>
          </cell>
          <cell r="I2">
            <v>32390.82</v>
          </cell>
          <cell r="J2">
            <v>64782</v>
          </cell>
          <cell r="K2">
            <v>110010</v>
          </cell>
          <cell r="L2" t="str">
            <v>Current Unrestricted</v>
          </cell>
          <cell r="M2">
            <v>35</v>
          </cell>
          <cell r="N2" t="str">
            <v>Institutional Support</v>
          </cell>
          <cell r="O2">
            <v>11</v>
          </cell>
          <cell r="P2" t="str">
            <v>Current Unrestricted Funds</v>
          </cell>
          <cell r="Q2">
            <v>61</v>
          </cell>
          <cell r="R2" t="str">
            <v>Salaries and Wages</v>
          </cell>
          <cell r="S2">
            <v>50</v>
          </cell>
          <cell r="T2" t="str">
            <v>Administrative Services</v>
          </cell>
          <cell r="U2">
            <v>9</v>
          </cell>
          <cell r="V2" t="str">
            <v>Ammons, Matthew S.</v>
          </cell>
        </row>
        <row r="3">
          <cell r="A3">
            <v>240215</v>
          </cell>
          <cell r="B3" t="str">
            <v xml:space="preserve">Telecommunications </v>
          </cell>
          <cell r="C3">
            <v>611320</v>
          </cell>
          <cell r="D3">
            <v>240215611320</v>
          </cell>
          <cell r="E3" t="str">
            <v>Non-Supervisory Supp Staff - Exempt</v>
          </cell>
          <cell r="F3">
            <v>154757.88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110010</v>
          </cell>
          <cell r="L3" t="str">
            <v>Current Unrestricted</v>
          </cell>
          <cell r="M3">
            <v>35</v>
          </cell>
          <cell r="N3" t="str">
            <v>Institutional Support</v>
          </cell>
          <cell r="O3">
            <v>11</v>
          </cell>
          <cell r="P3" t="str">
            <v>Current Unrestricted Funds</v>
          </cell>
          <cell r="Q3">
            <v>61</v>
          </cell>
          <cell r="R3" t="str">
            <v>Salaries and Wages</v>
          </cell>
          <cell r="S3">
            <v>50</v>
          </cell>
          <cell r="T3" t="str">
            <v>Administrative Services</v>
          </cell>
          <cell r="U3">
            <v>9</v>
          </cell>
          <cell r="V3" t="str">
            <v>Ammons, Matthew S.</v>
          </cell>
        </row>
        <row r="4">
          <cell r="A4">
            <v>240215</v>
          </cell>
          <cell r="B4" t="str">
            <v xml:space="preserve">Telecommunications </v>
          </cell>
          <cell r="C4">
            <v>611420</v>
          </cell>
          <cell r="D4">
            <v>240215611420</v>
          </cell>
          <cell r="E4" t="str">
            <v>Non-Supervisory Supp - Non-Exempt</v>
          </cell>
          <cell r="F4">
            <v>0</v>
          </cell>
          <cell r="G4">
            <v>155397.88</v>
          </cell>
          <cell r="H4">
            <v>161135</v>
          </cell>
          <cell r="I4">
            <v>80567.16</v>
          </cell>
          <cell r="J4">
            <v>161136</v>
          </cell>
          <cell r="K4">
            <v>110010</v>
          </cell>
          <cell r="L4" t="str">
            <v>Current Unrestricted</v>
          </cell>
          <cell r="M4">
            <v>35</v>
          </cell>
          <cell r="N4" t="str">
            <v>Institutional Support</v>
          </cell>
          <cell r="O4">
            <v>11</v>
          </cell>
          <cell r="P4" t="str">
            <v>Current Unrestricted Funds</v>
          </cell>
          <cell r="Q4">
            <v>61</v>
          </cell>
          <cell r="R4" t="str">
            <v>Salaries and Wages</v>
          </cell>
          <cell r="S4">
            <v>50</v>
          </cell>
          <cell r="T4" t="str">
            <v>Administrative Services</v>
          </cell>
          <cell r="U4">
            <v>9</v>
          </cell>
          <cell r="V4" t="str">
            <v>Ammons, Matthew S.</v>
          </cell>
        </row>
        <row r="5">
          <cell r="A5">
            <v>240215</v>
          </cell>
          <cell r="B5" t="str">
            <v xml:space="preserve">Telecommunications </v>
          </cell>
          <cell r="C5">
            <v>611492</v>
          </cell>
          <cell r="D5">
            <v>240215611492</v>
          </cell>
          <cell r="E5" t="str">
            <v>Regular Overtime</v>
          </cell>
          <cell r="F5">
            <v>298.95999999999998</v>
          </cell>
          <cell r="G5">
            <v>90.59</v>
          </cell>
          <cell r="H5">
            <v>0</v>
          </cell>
          <cell r="I5">
            <v>0</v>
          </cell>
          <cell r="J5">
            <v>0</v>
          </cell>
          <cell r="K5">
            <v>110010</v>
          </cell>
          <cell r="L5" t="str">
            <v>Current Unrestricted</v>
          </cell>
          <cell r="M5">
            <v>35</v>
          </cell>
          <cell r="N5" t="str">
            <v>Institutional Support</v>
          </cell>
          <cell r="O5">
            <v>11</v>
          </cell>
          <cell r="P5" t="str">
            <v>Current Unrestricted Funds</v>
          </cell>
          <cell r="Q5">
            <v>61</v>
          </cell>
          <cell r="R5" t="str">
            <v>Salaries and Wages</v>
          </cell>
          <cell r="S5">
            <v>50</v>
          </cell>
          <cell r="T5" t="str">
            <v>Administrative Services</v>
          </cell>
          <cell r="U5">
            <v>9</v>
          </cell>
          <cell r="V5" t="str">
            <v>Ammons, Matthew S.</v>
          </cell>
        </row>
        <row r="6">
          <cell r="A6">
            <v>240215</v>
          </cell>
          <cell r="B6" t="str">
            <v xml:space="preserve">Telecommunications </v>
          </cell>
          <cell r="C6">
            <v>712370</v>
          </cell>
          <cell r="D6">
            <v>240215712370</v>
          </cell>
          <cell r="E6" t="str">
            <v>Other Contract Services</v>
          </cell>
          <cell r="F6">
            <v>82618.19</v>
          </cell>
          <cell r="G6">
            <v>105483.51</v>
          </cell>
          <cell r="H6">
            <v>72377</v>
          </cell>
          <cell r="I6">
            <v>46946.53</v>
          </cell>
          <cell r="J6">
            <v>75000</v>
          </cell>
          <cell r="K6">
            <v>110010</v>
          </cell>
          <cell r="L6" t="str">
            <v>Current Unrestricted</v>
          </cell>
          <cell r="M6">
            <v>35</v>
          </cell>
          <cell r="N6" t="str">
            <v>Institutional Support</v>
          </cell>
          <cell r="O6">
            <v>11</v>
          </cell>
          <cell r="P6" t="str">
            <v>Current Unrestricted Funds</v>
          </cell>
          <cell r="Q6">
            <v>71</v>
          </cell>
          <cell r="R6" t="str">
            <v>Contractual Services</v>
          </cell>
          <cell r="S6">
            <v>50</v>
          </cell>
          <cell r="T6" t="str">
            <v>Administrative Services</v>
          </cell>
          <cell r="U6">
            <v>9</v>
          </cell>
          <cell r="V6" t="str">
            <v>Ammons, Matthew S.</v>
          </cell>
        </row>
        <row r="7">
          <cell r="A7">
            <v>240215</v>
          </cell>
          <cell r="B7" t="str">
            <v xml:space="preserve">Telecommunications </v>
          </cell>
          <cell r="C7">
            <v>712490</v>
          </cell>
          <cell r="D7">
            <v>240215712490</v>
          </cell>
          <cell r="E7" t="str">
            <v>Rental - Other</v>
          </cell>
          <cell r="F7">
            <v>713</v>
          </cell>
          <cell r="G7">
            <v>33105.74</v>
          </cell>
          <cell r="H7">
            <v>44139</v>
          </cell>
          <cell r="I7">
            <v>751</v>
          </cell>
          <cell r="J7">
            <v>35000</v>
          </cell>
          <cell r="K7">
            <v>110010</v>
          </cell>
          <cell r="L7" t="str">
            <v>Current Unrestricted</v>
          </cell>
          <cell r="M7">
            <v>35</v>
          </cell>
          <cell r="N7" t="str">
            <v>Institutional Support</v>
          </cell>
          <cell r="O7">
            <v>11</v>
          </cell>
          <cell r="P7" t="str">
            <v>Current Unrestricted Funds</v>
          </cell>
          <cell r="Q7">
            <v>71</v>
          </cell>
          <cell r="R7" t="str">
            <v>Contractual Services</v>
          </cell>
          <cell r="S7">
            <v>50</v>
          </cell>
          <cell r="T7" t="str">
            <v>Administrative Services</v>
          </cell>
          <cell r="U7">
            <v>9</v>
          </cell>
          <cell r="V7" t="str">
            <v>Ammons, Matthew S.</v>
          </cell>
        </row>
        <row r="8">
          <cell r="A8">
            <v>240215</v>
          </cell>
          <cell r="B8" t="str">
            <v xml:space="preserve">Telecommunications </v>
          </cell>
          <cell r="C8">
            <v>712510</v>
          </cell>
          <cell r="D8">
            <v>240215712510</v>
          </cell>
          <cell r="E8" t="str">
            <v>Maintenance Agreements</v>
          </cell>
          <cell r="F8">
            <v>26980.2</v>
          </cell>
          <cell r="G8">
            <v>28822</v>
          </cell>
          <cell r="H8">
            <v>50434</v>
          </cell>
          <cell r="I8">
            <v>49219.88</v>
          </cell>
          <cell r="J8">
            <v>65000</v>
          </cell>
          <cell r="K8">
            <v>110010</v>
          </cell>
          <cell r="L8" t="str">
            <v>Current Unrestricted</v>
          </cell>
          <cell r="M8">
            <v>35</v>
          </cell>
          <cell r="N8" t="str">
            <v>Institutional Support</v>
          </cell>
          <cell r="O8">
            <v>11</v>
          </cell>
          <cell r="P8" t="str">
            <v>Current Unrestricted Funds</v>
          </cell>
          <cell r="Q8">
            <v>71</v>
          </cell>
          <cell r="R8" t="str">
            <v>Contractual Services</v>
          </cell>
          <cell r="S8">
            <v>50</v>
          </cell>
          <cell r="T8" t="str">
            <v>Administrative Services</v>
          </cell>
          <cell r="U8">
            <v>9</v>
          </cell>
          <cell r="V8" t="str">
            <v>Ammons, Matthew S.</v>
          </cell>
        </row>
        <row r="9">
          <cell r="A9">
            <v>240215</v>
          </cell>
          <cell r="B9" t="str">
            <v xml:space="preserve">Telecommunications </v>
          </cell>
          <cell r="C9">
            <v>712550</v>
          </cell>
          <cell r="D9">
            <v>240215712550</v>
          </cell>
          <cell r="E9" t="str">
            <v>Computer Maintenance</v>
          </cell>
          <cell r="F9">
            <v>72574.92</v>
          </cell>
          <cell r="G9">
            <v>183583.55</v>
          </cell>
          <cell r="H9">
            <v>364611</v>
          </cell>
          <cell r="I9">
            <v>117821.15</v>
          </cell>
          <cell r="J9">
            <v>325000</v>
          </cell>
          <cell r="K9">
            <v>110010</v>
          </cell>
          <cell r="L9" t="str">
            <v>Current Unrestricted</v>
          </cell>
          <cell r="M9">
            <v>35</v>
          </cell>
          <cell r="N9" t="str">
            <v>Institutional Support</v>
          </cell>
          <cell r="O9">
            <v>11</v>
          </cell>
          <cell r="P9" t="str">
            <v>Current Unrestricted Funds</v>
          </cell>
          <cell r="Q9">
            <v>71</v>
          </cell>
          <cell r="R9" t="str">
            <v>Contractual Services</v>
          </cell>
          <cell r="S9">
            <v>50</v>
          </cell>
          <cell r="T9" t="str">
            <v>Administrative Services</v>
          </cell>
          <cell r="U9">
            <v>9</v>
          </cell>
          <cell r="V9" t="str">
            <v>Ammons, Matthew S.</v>
          </cell>
        </row>
        <row r="10">
          <cell r="A10">
            <v>240215</v>
          </cell>
          <cell r="B10" t="str">
            <v xml:space="preserve">Telecommunications </v>
          </cell>
          <cell r="C10">
            <v>733120</v>
          </cell>
          <cell r="D10">
            <v>240215733120</v>
          </cell>
          <cell r="E10" t="str">
            <v>Office Supplies</v>
          </cell>
          <cell r="F10">
            <v>28549.13</v>
          </cell>
          <cell r="G10">
            <v>36090.120000000003</v>
          </cell>
          <cell r="H10">
            <v>21668</v>
          </cell>
          <cell r="I10">
            <v>8307.7999999999993</v>
          </cell>
          <cell r="J10">
            <v>35000</v>
          </cell>
          <cell r="K10">
            <v>110010</v>
          </cell>
          <cell r="L10" t="str">
            <v>Current Unrestricted</v>
          </cell>
          <cell r="M10">
            <v>35</v>
          </cell>
          <cell r="N10" t="str">
            <v>Institutional Support</v>
          </cell>
          <cell r="O10">
            <v>11</v>
          </cell>
          <cell r="P10" t="str">
            <v>Current Unrestricted Funds</v>
          </cell>
          <cell r="Q10">
            <v>73</v>
          </cell>
          <cell r="R10" t="str">
            <v>Supplies</v>
          </cell>
          <cell r="S10">
            <v>50</v>
          </cell>
          <cell r="T10" t="str">
            <v>Administrative Services</v>
          </cell>
          <cell r="U10">
            <v>9</v>
          </cell>
          <cell r="V10" t="str">
            <v>Ammons, Matthew S.</v>
          </cell>
        </row>
        <row r="11">
          <cell r="A11">
            <v>240215</v>
          </cell>
          <cell r="B11" t="str">
            <v xml:space="preserve">Telecommunications </v>
          </cell>
          <cell r="C11">
            <v>733330</v>
          </cell>
          <cell r="D11">
            <v>240215733330</v>
          </cell>
          <cell r="E11" t="str">
            <v>Audio Visual Supplies</v>
          </cell>
          <cell r="F11">
            <v>0</v>
          </cell>
          <cell r="G11">
            <v>7200</v>
          </cell>
          <cell r="H11">
            <v>96320</v>
          </cell>
          <cell r="I11">
            <v>0</v>
          </cell>
          <cell r="J11">
            <v>0</v>
          </cell>
          <cell r="K11">
            <v>110010</v>
          </cell>
          <cell r="L11" t="str">
            <v>Current Unrestricted</v>
          </cell>
          <cell r="M11">
            <v>35</v>
          </cell>
          <cell r="N11" t="str">
            <v>Institutional Support</v>
          </cell>
          <cell r="O11">
            <v>11</v>
          </cell>
          <cell r="P11" t="str">
            <v>Current Unrestricted Funds</v>
          </cell>
          <cell r="Q11">
            <v>73</v>
          </cell>
          <cell r="R11" t="str">
            <v>Supplies</v>
          </cell>
          <cell r="S11">
            <v>50</v>
          </cell>
          <cell r="T11" t="str">
            <v>Administrative Services</v>
          </cell>
          <cell r="U11">
            <v>9</v>
          </cell>
          <cell r="V11" t="str">
            <v>Ammons, Matthew S.</v>
          </cell>
        </row>
        <row r="12">
          <cell r="A12">
            <v>240215</v>
          </cell>
          <cell r="B12" t="str">
            <v xml:space="preserve">Telecommunications </v>
          </cell>
          <cell r="C12">
            <v>744210</v>
          </cell>
          <cell r="D12">
            <v>240215744210</v>
          </cell>
          <cell r="E12" t="str">
            <v>Local Travel</v>
          </cell>
          <cell r="F12">
            <v>3640.3</v>
          </cell>
          <cell r="G12">
            <v>3235</v>
          </cell>
          <cell r="H12">
            <v>2500</v>
          </cell>
          <cell r="I12">
            <v>2021.5</v>
          </cell>
          <cell r="J12">
            <v>3200</v>
          </cell>
          <cell r="K12">
            <v>110010</v>
          </cell>
          <cell r="L12" t="str">
            <v>Current Unrestricted</v>
          </cell>
          <cell r="M12">
            <v>35</v>
          </cell>
          <cell r="N12" t="str">
            <v>Institutional Support</v>
          </cell>
          <cell r="O12">
            <v>11</v>
          </cell>
          <cell r="P12" t="str">
            <v>Current Unrestricted Funds</v>
          </cell>
          <cell r="Q12">
            <v>74</v>
          </cell>
          <cell r="R12" t="str">
            <v>Travel</v>
          </cell>
          <cell r="S12">
            <v>50</v>
          </cell>
          <cell r="T12" t="str">
            <v>Administrative Services</v>
          </cell>
          <cell r="U12">
            <v>9</v>
          </cell>
          <cell r="V12" t="str">
            <v>Ammons, Matthew S.</v>
          </cell>
        </row>
        <row r="13">
          <cell r="A13">
            <v>240215</v>
          </cell>
          <cell r="B13" t="str">
            <v xml:space="preserve">Telecommunications </v>
          </cell>
          <cell r="C13">
            <v>744220</v>
          </cell>
          <cell r="D13">
            <v>240215744220</v>
          </cell>
          <cell r="E13" t="str">
            <v>Professional Development / Travel</v>
          </cell>
          <cell r="F13">
            <v>0</v>
          </cell>
          <cell r="G13">
            <v>19000</v>
          </cell>
          <cell r="H13">
            <v>17000</v>
          </cell>
          <cell r="I13">
            <v>16999.8</v>
          </cell>
          <cell r="J13">
            <v>0</v>
          </cell>
          <cell r="K13">
            <v>110010</v>
          </cell>
          <cell r="L13" t="str">
            <v>Current Unrestricted</v>
          </cell>
          <cell r="M13">
            <v>35</v>
          </cell>
          <cell r="N13" t="str">
            <v>Institutional Support</v>
          </cell>
          <cell r="O13">
            <v>11</v>
          </cell>
          <cell r="P13" t="str">
            <v>Current Unrestricted Funds</v>
          </cell>
          <cell r="Q13">
            <v>74</v>
          </cell>
          <cell r="R13" t="str">
            <v>Travel</v>
          </cell>
          <cell r="S13">
            <v>50</v>
          </cell>
          <cell r="T13" t="str">
            <v>Administrative Services</v>
          </cell>
          <cell r="U13">
            <v>9</v>
          </cell>
          <cell r="V13" t="str">
            <v>Ammons, Matthew S.</v>
          </cell>
        </row>
        <row r="14">
          <cell r="A14">
            <v>240215</v>
          </cell>
          <cell r="B14" t="str">
            <v xml:space="preserve">Telecommunications </v>
          </cell>
          <cell r="C14">
            <v>744370</v>
          </cell>
          <cell r="D14">
            <v>240215744370</v>
          </cell>
          <cell r="E14" t="str">
            <v>Vehicle Operating Expense</v>
          </cell>
          <cell r="F14">
            <v>46.67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110010</v>
          </cell>
          <cell r="L14" t="str">
            <v>Current Unrestricted</v>
          </cell>
          <cell r="M14">
            <v>35</v>
          </cell>
          <cell r="N14" t="str">
            <v>Institutional Support</v>
          </cell>
          <cell r="O14">
            <v>11</v>
          </cell>
          <cell r="P14" t="str">
            <v>Current Unrestricted Funds</v>
          </cell>
          <cell r="Q14">
            <v>74</v>
          </cell>
          <cell r="R14" t="str">
            <v>Travel</v>
          </cell>
          <cell r="S14">
            <v>50</v>
          </cell>
          <cell r="T14" t="str">
            <v>Administrative Services</v>
          </cell>
          <cell r="U14">
            <v>9</v>
          </cell>
          <cell r="V14" t="str">
            <v>Ammons, Matthew S.</v>
          </cell>
        </row>
        <row r="15">
          <cell r="A15">
            <v>240215</v>
          </cell>
          <cell r="B15" t="str">
            <v xml:space="preserve">Telecommunications </v>
          </cell>
          <cell r="C15">
            <v>755240</v>
          </cell>
          <cell r="D15">
            <v>240215755240</v>
          </cell>
          <cell r="E15" t="str">
            <v>DP - Software</v>
          </cell>
          <cell r="F15">
            <v>50946.74</v>
          </cell>
          <cell r="G15">
            <v>39141.769999999997</v>
          </cell>
          <cell r="H15">
            <v>26105</v>
          </cell>
          <cell r="I15">
            <v>15124.57</v>
          </cell>
          <cell r="J15">
            <v>35000</v>
          </cell>
          <cell r="K15">
            <v>110010</v>
          </cell>
          <cell r="L15" t="str">
            <v>Current Unrestricted</v>
          </cell>
          <cell r="M15">
            <v>35</v>
          </cell>
          <cell r="N15" t="str">
            <v>Institutional Support</v>
          </cell>
          <cell r="O15">
            <v>11</v>
          </cell>
          <cell r="P15" t="str">
            <v>Current Unrestricted Funds</v>
          </cell>
          <cell r="Q15">
            <v>75</v>
          </cell>
          <cell r="R15" t="str">
            <v>Other Operating Expenses</v>
          </cell>
          <cell r="S15">
            <v>50</v>
          </cell>
          <cell r="T15" t="str">
            <v>Administrative Services</v>
          </cell>
          <cell r="U15">
            <v>9</v>
          </cell>
          <cell r="V15" t="str">
            <v>Ammons, Matthew S.</v>
          </cell>
        </row>
        <row r="16">
          <cell r="A16">
            <v>240215</v>
          </cell>
          <cell r="B16" t="str">
            <v xml:space="preserve">Telecommunications </v>
          </cell>
          <cell r="C16">
            <v>755310</v>
          </cell>
          <cell r="D16">
            <v>240215755310</v>
          </cell>
          <cell r="E16" t="str">
            <v>Copier Expense</v>
          </cell>
          <cell r="F16">
            <v>0.3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110010</v>
          </cell>
          <cell r="L16" t="str">
            <v>Current Unrestricted</v>
          </cell>
          <cell r="M16">
            <v>35</v>
          </cell>
          <cell r="N16" t="str">
            <v>Institutional Support</v>
          </cell>
          <cell r="O16">
            <v>11</v>
          </cell>
          <cell r="P16" t="str">
            <v>Current Unrestricted Funds</v>
          </cell>
          <cell r="Q16">
            <v>75</v>
          </cell>
          <cell r="R16" t="str">
            <v>Other Operating Expenses</v>
          </cell>
          <cell r="S16">
            <v>50</v>
          </cell>
          <cell r="T16" t="str">
            <v>Administrative Services</v>
          </cell>
          <cell r="U16">
            <v>9</v>
          </cell>
          <cell r="V16" t="str">
            <v>Ammons, Matthew S.</v>
          </cell>
        </row>
        <row r="17">
          <cell r="A17">
            <v>240215</v>
          </cell>
          <cell r="B17" t="str">
            <v xml:space="preserve">Telecommunications </v>
          </cell>
          <cell r="C17">
            <v>755510</v>
          </cell>
          <cell r="D17">
            <v>240215755510</v>
          </cell>
          <cell r="E17" t="str">
            <v>Repairs - Equipment</v>
          </cell>
          <cell r="F17">
            <v>1651.4</v>
          </cell>
          <cell r="G17">
            <v>0</v>
          </cell>
          <cell r="H17">
            <v>21645</v>
          </cell>
          <cell r="I17">
            <v>17901.28</v>
          </cell>
          <cell r="J17">
            <v>35000</v>
          </cell>
          <cell r="K17">
            <v>110010</v>
          </cell>
          <cell r="L17" t="str">
            <v>Current Unrestricted</v>
          </cell>
          <cell r="M17">
            <v>35</v>
          </cell>
          <cell r="N17" t="str">
            <v>Institutional Support</v>
          </cell>
          <cell r="O17">
            <v>11</v>
          </cell>
          <cell r="P17" t="str">
            <v>Current Unrestricted Funds</v>
          </cell>
          <cell r="Q17">
            <v>75</v>
          </cell>
          <cell r="R17" t="str">
            <v>Other Operating Expenses</v>
          </cell>
          <cell r="S17">
            <v>50</v>
          </cell>
          <cell r="T17" t="str">
            <v>Administrative Services</v>
          </cell>
          <cell r="U17">
            <v>9</v>
          </cell>
          <cell r="V17" t="str">
            <v>Ammons, Matthew S.</v>
          </cell>
        </row>
        <row r="18">
          <cell r="A18">
            <v>240215</v>
          </cell>
          <cell r="B18" t="str">
            <v xml:space="preserve">Telecommunications </v>
          </cell>
          <cell r="C18">
            <v>755705</v>
          </cell>
          <cell r="D18">
            <v>240215755705</v>
          </cell>
          <cell r="E18" t="str">
            <v>Postage</v>
          </cell>
          <cell r="F18">
            <v>102.7</v>
          </cell>
          <cell r="G18">
            <v>30.17</v>
          </cell>
          <cell r="H18">
            <v>45</v>
          </cell>
          <cell r="I18">
            <v>31.25</v>
          </cell>
          <cell r="J18">
            <v>45</v>
          </cell>
          <cell r="K18">
            <v>110010</v>
          </cell>
          <cell r="L18" t="str">
            <v>Current Unrestricted</v>
          </cell>
          <cell r="M18">
            <v>35</v>
          </cell>
          <cell r="N18" t="str">
            <v>Institutional Support</v>
          </cell>
          <cell r="O18">
            <v>11</v>
          </cell>
          <cell r="P18" t="str">
            <v>Current Unrestricted Funds</v>
          </cell>
          <cell r="Q18">
            <v>75</v>
          </cell>
          <cell r="R18" t="str">
            <v>Other Operating Expenses</v>
          </cell>
          <cell r="S18">
            <v>50</v>
          </cell>
          <cell r="T18" t="str">
            <v>Administrative Services</v>
          </cell>
          <cell r="U18">
            <v>9</v>
          </cell>
          <cell r="V18" t="str">
            <v>Ammons, Matthew S.</v>
          </cell>
        </row>
        <row r="19">
          <cell r="A19">
            <v>240215</v>
          </cell>
          <cell r="B19" t="str">
            <v xml:space="preserve">Telecommunications </v>
          </cell>
          <cell r="C19">
            <v>755730</v>
          </cell>
          <cell r="D19">
            <v>240215755730</v>
          </cell>
          <cell r="E19" t="str">
            <v>Memberships</v>
          </cell>
          <cell r="F19">
            <v>1291.6600000000001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110010</v>
          </cell>
          <cell r="L19" t="str">
            <v>Current Unrestricted</v>
          </cell>
          <cell r="M19">
            <v>35</v>
          </cell>
          <cell r="N19" t="str">
            <v>Institutional Support</v>
          </cell>
          <cell r="O19">
            <v>11</v>
          </cell>
          <cell r="P19" t="str">
            <v>Current Unrestricted Funds</v>
          </cell>
          <cell r="Q19">
            <v>75</v>
          </cell>
          <cell r="R19" t="str">
            <v>Other Operating Expenses</v>
          </cell>
          <cell r="S19">
            <v>50</v>
          </cell>
          <cell r="T19" t="str">
            <v>Administrative Services</v>
          </cell>
          <cell r="U19">
            <v>9</v>
          </cell>
          <cell r="V19" t="str">
            <v>Ammons, Matthew S.</v>
          </cell>
        </row>
        <row r="20">
          <cell r="A20">
            <v>240215</v>
          </cell>
          <cell r="B20" t="str">
            <v xml:space="preserve">Telecommunications </v>
          </cell>
          <cell r="C20">
            <v>755750</v>
          </cell>
          <cell r="D20">
            <v>240215755750</v>
          </cell>
          <cell r="E20" t="str">
            <v>Freight</v>
          </cell>
          <cell r="F20">
            <v>0</v>
          </cell>
          <cell r="G20">
            <v>8.4</v>
          </cell>
          <cell r="H20">
            <v>0</v>
          </cell>
          <cell r="I20">
            <v>0</v>
          </cell>
          <cell r="J20">
            <v>0</v>
          </cell>
          <cell r="K20">
            <v>110010</v>
          </cell>
          <cell r="L20" t="str">
            <v>Current Unrestricted</v>
          </cell>
          <cell r="M20">
            <v>35</v>
          </cell>
          <cell r="N20" t="str">
            <v>Institutional Support</v>
          </cell>
          <cell r="O20">
            <v>11</v>
          </cell>
          <cell r="P20" t="str">
            <v>Current Unrestricted Funds</v>
          </cell>
          <cell r="Q20">
            <v>75</v>
          </cell>
          <cell r="R20" t="str">
            <v>Other Operating Expenses</v>
          </cell>
          <cell r="S20">
            <v>50</v>
          </cell>
          <cell r="T20" t="str">
            <v>Administrative Services</v>
          </cell>
          <cell r="U20">
            <v>9</v>
          </cell>
          <cell r="V20" t="str">
            <v>Ammons, Matthew S.</v>
          </cell>
        </row>
        <row r="21">
          <cell r="A21">
            <v>240215</v>
          </cell>
          <cell r="B21" t="str">
            <v xml:space="preserve">Telecommunications </v>
          </cell>
          <cell r="C21">
            <v>765420</v>
          </cell>
          <cell r="D21">
            <v>240215765420</v>
          </cell>
          <cell r="E21" t="str">
            <v>Telephone</v>
          </cell>
          <cell r="F21">
            <v>111748.61</v>
          </cell>
          <cell r="G21">
            <v>81950.81</v>
          </cell>
          <cell r="H21">
            <v>153429</v>
          </cell>
          <cell r="I21">
            <v>34505.14</v>
          </cell>
          <cell r="J21">
            <v>80000</v>
          </cell>
          <cell r="K21">
            <v>110010</v>
          </cell>
          <cell r="L21" t="str">
            <v>Current Unrestricted</v>
          </cell>
          <cell r="M21">
            <v>35</v>
          </cell>
          <cell r="N21" t="str">
            <v>Institutional Support</v>
          </cell>
          <cell r="O21">
            <v>11</v>
          </cell>
          <cell r="P21" t="str">
            <v>Current Unrestricted Funds</v>
          </cell>
          <cell r="Q21">
            <v>76</v>
          </cell>
          <cell r="R21" t="str">
            <v>Utilities</v>
          </cell>
          <cell r="S21">
            <v>50</v>
          </cell>
          <cell r="T21" t="str">
            <v>Administrative Services</v>
          </cell>
          <cell r="U21">
            <v>9</v>
          </cell>
          <cell r="V21" t="str">
            <v>Ammons, Matthew S.</v>
          </cell>
        </row>
        <row r="22">
          <cell r="A22">
            <v>240215</v>
          </cell>
          <cell r="B22" t="str">
            <v xml:space="preserve">Telecommunications </v>
          </cell>
          <cell r="C22">
            <v>765422</v>
          </cell>
          <cell r="D22">
            <v>240215765422</v>
          </cell>
          <cell r="E22" t="str">
            <v>Internet Connections</v>
          </cell>
          <cell r="F22">
            <v>267474.18</v>
          </cell>
          <cell r="G22">
            <v>150588.57</v>
          </cell>
          <cell r="H22">
            <v>318035</v>
          </cell>
          <cell r="I22">
            <v>83330.37</v>
          </cell>
          <cell r="J22">
            <v>206247</v>
          </cell>
          <cell r="K22">
            <v>110010</v>
          </cell>
          <cell r="L22" t="str">
            <v>Current Unrestricted</v>
          </cell>
          <cell r="M22">
            <v>35</v>
          </cell>
          <cell r="N22" t="str">
            <v>Institutional Support</v>
          </cell>
          <cell r="O22">
            <v>11</v>
          </cell>
          <cell r="P22" t="str">
            <v>Current Unrestricted Funds</v>
          </cell>
          <cell r="Q22">
            <v>76</v>
          </cell>
          <cell r="R22" t="str">
            <v>Utilities</v>
          </cell>
          <cell r="S22">
            <v>50</v>
          </cell>
          <cell r="T22" t="str">
            <v>Administrative Services</v>
          </cell>
          <cell r="U22">
            <v>9</v>
          </cell>
          <cell r="V22" t="str">
            <v>Ammons, Matthew S.</v>
          </cell>
        </row>
        <row r="23">
          <cell r="A23">
            <v>240215</v>
          </cell>
          <cell r="B23" t="str">
            <v xml:space="preserve">Telecommunications </v>
          </cell>
          <cell r="C23">
            <v>765425</v>
          </cell>
          <cell r="D23">
            <v>240215765425</v>
          </cell>
          <cell r="E23" t="str">
            <v>Telephone - Cellular</v>
          </cell>
          <cell r="F23">
            <v>8792.35</v>
          </cell>
          <cell r="G23">
            <v>1232.19</v>
          </cell>
          <cell r="H23">
            <v>2278</v>
          </cell>
          <cell r="I23">
            <v>378.8</v>
          </cell>
          <cell r="J23">
            <v>1000</v>
          </cell>
          <cell r="K23">
            <v>110010</v>
          </cell>
          <cell r="L23" t="str">
            <v>Current Unrestricted</v>
          </cell>
          <cell r="M23">
            <v>35</v>
          </cell>
          <cell r="N23" t="str">
            <v>Institutional Support</v>
          </cell>
          <cell r="O23">
            <v>11</v>
          </cell>
          <cell r="P23" t="str">
            <v>Current Unrestricted Funds</v>
          </cell>
          <cell r="Q23">
            <v>76</v>
          </cell>
          <cell r="R23" t="str">
            <v>Utilities</v>
          </cell>
          <cell r="S23">
            <v>50</v>
          </cell>
          <cell r="T23" t="str">
            <v>Administrative Services</v>
          </cell>
          <cell r="U23">
            <v>9</v>
          </cell>
          <cell r="V23" t="str">
            <v>Ammons, Matthew S.</v>
          </cell>
        </row>
        <row r="24">
          <cell r="A24">
            <v>240215</v>
          </cell>
          <cell r="B24" t="str">
            <v xml:space="preserve">Telecommunications </v>
          </cell>
          <cell r="C24">
            <v>765430</v>
          </cell>
          <cell r="D24">
            <v>240215765430</v>
          </cell>
          <cell r="E24" t="str">
            <v>Telephone - Long Distance</v>
          </cell>
          <cell r="F24">
            <v>9668.9500000000007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110010</v>
          </cell>
          <cell r="L24" t="str">
            <v>Current Unrestricted</v>
          </cell>
          <cell r="M24">
            <v>35</v>
          </cell>
          <cell r="N24" t="str">
            <v>Institutional Support</v>
          </cell>
          <cell r="O24">
            <v>11</v>
          </cell>
          <cell r="P24" t="str">
            <v>Current Unrestricted Funds</v>
          </cell>
          <cell r="Q24">
            <v>76</v>
          </cell>
          <cell r="R24" t="str">
            <v>Utilities</v>
          </cell>
          <cell r="S24">
            <v>50</v>
          </cell>
          <cell r="T24" t="str">
            <v>Administrative Services</v>
          </cell>
          <cell r="U24">
            <v>9</v>
          </cell>
          <cell r="V24" t="str">
            <v>Ammons, Matthew S.</v>
          </cell>
        </row>
        <row r="25">
          <cell r="A25">
            <v>240215</v>
          </cell>
          <cell r="B25" t="str">
            <v xml:space="preserve">Telecommunications </v>
          </cell>
          <cell r="C25">
            <v>765495</v>
          </cell>
          <cell r="D25">
            <v>240215765495</v>
          </cell>
          <cell r="E25" t="str">
            <v>Telephone Allocation</v>
          </cell>
          <cell r="F25">
            <v>-6390</v>
          </cell>
          <cell r="G25">
            <v>-2970</v>
          </cell>
          <cell r="H25">
            <v>0</v>
          </cell>
          <cell r="I25">
            <v>-1890</v>
          </cell>
          <cell r="J25">
            <v>0</v>
          </cell>
          <cell r="K25">
            <v>110010</v>
          </cell>
          <cell r="L25" t="str">
            <v>Current Unrestricted</v>
          </cell>
          <cell r="M25">
            <v>35</v>
          </cell>
          <cell r="N25" t="str">
            <v>Institutional Support</v>
          </cell>
          <cell r="O25">
            <v>11</v>
          </cell>
          <cell r="P25" t="str">
            <v>Current Unrestricted Funds</v>
          </cell>
          <cell r="Q25">
            <v>76</v>
          </cell>
          <cell r="R25" t="str">
            <v>Utilities</v>
          </cell>
          <cell r="S25">
            <v>50</v>
          </cell>
          <cell r="T25" t="str">
            <v>Administrative Services</v>
          </cell>
          <cell r="U25">
            <v>9</v>
          </cell>
          <cell r="V25" t="str">
            <v>Ammons, Matthew S.</v>
          </cell>
        </row>
        <row r="26">
          <cell r="A26">
            <v>240215</v>
          </cell>
          <cell r="B26" t="str">
            <v xml:space="preserve">Telecommunications </v>
          </cell>
          <cell r="C26">
            <v>777410</v>
          </cell>
          <cell r="D26">
            <v>240215777410</v>
          </cell>
          <cell r="E26" t="str">
            <v>Equipment/Furniture - CPC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245000</v>
          </cell>
          <cell r="K26">
            <v>110010</v>
          </cell>
          <cell r="L26" t="str">
            <v>Current Unrestricted</v>
          </cell>
          <cell r="M26">
            <v>35</v>
          </cell>
          <cell r="N26" t="str">
            <v>Institutional Support</v>
          </cell>
          <cell r="O26">
            <v>11</v>
          </cell>
          <cell r="P26" t="str">
            <v>Current Unrestricted Funds</v>
          </cell>
          <cell r="Q26">
            <v>77</v>
          </cell>
          <cell r="R26" t="str">
            <v>Capital Outlay</v>
          </cell>
          <cell r="S26">
            <v>50</v>
          </cell>
          <cell r="T26" t="str">
            <v>Administrative Services</v>
          </cell>
          <cell r="U26">
            <v>9</v>
          </cell>
          <cell r="V26" t="str">
            <v>Ammons, Matthew S.</v>
          </cell>
        </row>
        <row r="27">
          <cell r="A27">
            <v>240215</v>
          </cell>
          <cell r="B27" t="str">
            <v xml:space="preserve">Telecommunications </v>
          </cell>
          <cell r="C27">
            <v>777412</v>
          </cell>
          <cell r="D27">
            <v>240215777412</v>
          </cell>
          <cell r="E27" t="str">
            <v>Equipment/Furniture - SCC</v>
          </cell>
          <cell r="F27">
            <v>30246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110010</v>
          </cell>
          <cell r="L27" t="str">
            <v>Current Unrestricted</v>
          </cell>
          <cell r="M27">
            <v>35</v>
          </cell>
          <cell r="N27" t="str">
            <v>Institutional Support</v>
          </cell>
          <cell r="O27">
            <v>11</v>
          </cell>
          <cell r="P27" t="str">
            <v>Current Unrestricted Funds</v>
          </cell>
          <cell r="Q27">
            <v>77</v>
          </cell>
          <cell r="R27" t="str">
            <v>Capital Outlay</v>
          </cell>
          <cell r="S27">
            <v>50</v>
          </cell>
          <cell r="T27" t="str">
            <v>Administrative Services</v>
          </cell>
          <cell r="U27">
            <v>9</v>
          </cell>
          <cell r="V27" t="str">
            <v>Ammons, Matthew S.</v>
          </cell>
        </row>
        <row r="28">
          <cell r="A28">
            <v>240215</v>
          </cell>
          <cell r="B28" t="str">
            <v xml:space="preserve">Telecommunications </v>
          </cell>
          <cell r="C28">
            <v>777415</v>
          </cell>
          <cell r="D28">
            <v>240215777415</v>
          </cell>
          <cell r="E28" t="str">
            <v>Equipment/Furniture - WAN/LAN</v>
          </cell>
          <cell r="F28">
            <v>0</v>
          </cell>
          <cell r="G28">
            <v>136212.99</v>
          </cell>
          <cell r="H28">
            <v>0</v>
          </cell>
          <cell r="I28">
            <v>0</v>
          </cell>
          <cell r="J28">
            <v>75900</v>
          </cell>
          <cell r="K28">
            <v>110010</v>
          </cell>
          <cell r="L28" t="str">
            <v>Current Unrestricted</v>
          </cell>
          <cell r="M28">
            <v>35</v>
          </cell>
          <cell r="N28" t="str">
            <v>Institutional Support</v>
          </cell>
          <cell r="O28">
            <v>11</v>
          </cell>
          <cell r="P28" t="str">
            <v>Current Unrestricted Funds</v>
          </cell>
          <cell r="Q28">
            <v>77</v>
          </cell>
          <cell r="R28" t="str">
            <v>Capital Outlay</v>
          </cell>
          <cell r="S28">
            <v>50</v>
          </cell>
          <cell r="T28" t="str">
            <v>Administrative Services</v>
          </cell>
          <cell r="U28">
            <v>9</v>
          </cell>
          <cell r="V28" t="str">
            <v>Ammons, Matthew S.</v>
          </cell>
        </row>
        <row r="29">
          <cell r="A29">
            <v>240215</v>
          </cell>
          <cell r="B29" t="str">
            <v xml:space="preserve">Telecommunications </v>
          </cell>
          <cell r="C29">
            <v>787430</v>
          </cell>
          <cell r="D29">
            <v>240215787430</v>
          </cell>
          <cell r="E29" t="str">
            <v>Computer/Media Equip</v>
          </cell>
          <cell r="F29">
            <v>13169.15</v>
          </cell>
          <cell r="G29">
            <v>101366.83</v>
          </cell>
          <cell r="H29">
            <v>48312</v>
          </cell>
          <cell r="I29">
            <v>22341.65</v>
          </cell>
          <cell r="J29">
            <v>25000</v>
          </cell>
          <cell r="K29">
            <v>110010</v>
          </cell>
          <cell r="L29" t="str">
            <v>Current Unrestricted</v>
          </cell>
          <cell r="M29">
            <v>35</v>
          </cell>
          <cell r="N29" t="str">
            <v>Institutional Support</v>
          </cell>
          <cell r="O29">
            <v>11</v>
          </cell>
          <cell r="P29" t="str">
            <v>Current Unrestricted Funds</v>
          </cell>
          <cell r="Q29">
            <v>78</v>
          </cell>
          <cell r="R29" t="str">
            <v>Non-Capital Outlay</v>
          </cell>
          <cell r="S29">
            <v>50</v>
          </cell>
          <cell r="T29" t="str">
            <v>Administrative Services</v>
          </cell>
          <cell r="U29">
            <v>9</v>
          </cell>
          <cell r="V29" t="str">
            <v>Ammons, Matthew S.</v>
          </cell>
        </row>
        <row r="30">
          <cell r="A30">
            <v>300100</v>
          </cell>
          <cell r="B30" t="str">
            <v>Computer Lab 1</v>
          </cell>
          <cell r="C30">
            <v>611310</v>
          </cell>
          <cell r="D30">
            <v>300100611310</v>
          </cell>
          <cell r="E30" t="str">
            <v>Supervisory Support Staff - Exempt</v>
          </cell>
          <cell r="F30">
            <v>39829.32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110010</v>
          </cell>
          <cell r="L30" t="str">
            <v>Current Unrestricted</v>
          </cell>
          <cell r="M30">
            <v>10</v>
          </cell>
          <cell r="N30" t="str">
            <v>Instruction</v>
          </cell>
          <cell r="O30">
            <v>11</v>
          </cell>
          <cell r="P30" t="str">
            <v>Current Unrestricted Funds</v>
          </cell>
          <cell r="Q30">
            <v>61</v>
          </cell>
          <cell r="R30" t="str">
            <v>Salaries and Wages</v>
          </cell>
          <cell r="S30">
            <v>50</v>
          </cell>
          <cell r="T30" t="str">
            <v>Administrative Services</v>
          </cell>
          <cell r="U30">
            <v>1</v>
          </cell>
          <cell r="V30" t="str">
            <v>Ammons, Matthew S.</v>
          </cell>
        </row>
        <row r="31">
          <cell r="A31">
            <v>300100</v>
          </cell>
          <cell r="B31" t="str">
            <v>Computer Lab 1</v>
          </cell>
          <cell r="C31">
            <v>611410</v>
          </cell>
          <cell r="D31">
            <v>300100611410</v>
          </cell>
          <cell r="E31" t="str">
            <v>Supervisory Supp Staff - Non-Exempt</v>
          </cell>
          <cell r="F31">
            <v>0</v>
          </cell>
          <cell r="G31">
            <v>39829.32</v>
          </cell>
          <cell r="H31">
            <v>41224</v>
          </cell>
          <cell r="I31">
            <v>20611.68</v>
          </cell>
          <cell r="J31">
            <v>41224</v>
          </cell>
          <cell r="K31">
            <v>110010</v>
          </cell>
          <cell r="L31" t="str">
            <v>Current Unrestricted</v>
          </cell>
          <cell r="M31">
            <v>10</v>
          </cell>
          <cell r="N31" t="str">
            <v>Instruction</v>
          </cell>
          <cell r="O31">
            <v>11</v>
          </cell>
          <cell r="P31" t="str">
            <v>Current Unrestricted Funds</v>
          </cell>
          <cell r="Q31">
            <v>61</v>
          </cell>
          <cell r="R31" t="str">
            <v>Salaries and Wages</v>
          </cell>
          <cell r="S31">
            <v>50</v>
          </cell>
          <cell r="T31" t="str">
            <v>Administrative Services</v>
          </cell>
          <cell r="U31">
            <v>1</v>
          </cell>
          <cell r="V31" t="str">
            <v>Ammons, Matthew S.</v>
          </cell>
        </row>
        <row r="32">
          <cell r="A32">
            <v>300100</v>
          </cell>
          <cell r="B32" t="str">
            <v>Computer Lab 1</v>
          </cell>
          <cell r="C32">
            <v>611460</v>
          </cell>
          <cell r="D32">
            <v>300100611460</v>
          </cell>
          <cell r="E32" t="str">
            <v>Support Staff PT - Non-Exempt</v>
          </cell>
          <cell r="F32">
            <v>0</v>
          </cell>
          <cell r="G32">
            <v>2718.44</v>
          </cell>
          <cell r="H32">
            <v>75</v>
          </cell>
          <cell r="I32">
            <v>74.16</v>
          </cell>
          <cell r="J32">
            <v>0</v>
          </cell>
          <cell r="K32">
            <v>110010</v>
          </cell>
          <cell r="L32" t="str">
            <v>Current Unrestricted</v>
          </cell>
          <cell r="M32">
            <v>10</v>
          </cell>
          <cell r="N32" t="str">
            <v>Instruction</v>
          </cell>
          <cell r="O32">
            <v>11</v>
          </cell>
          <cell r="P32" t="str">
            <v>Current Unrestricted Funds</v>
          </cell>
          <cell r="Q32">
            <v>61</v>
          </cell>
          <cell r="R32" t="str">
            <v>Salaries and Wages</v>
          </cell>
          <cell r="S32">
            <v>50</v>
          </cell>
          <cell r="T32" t="str">
            <v>Administrative Services</v>
          </cell>
          <cell r="U32">
            <v>1</v>
          </cell>
          <cell r="V32" t="str">
            <v>Ammons, Matthew S.</v>
          </cell>
        </row>
        <row r="33">
          <cell r="A33">
            <v>300100</v>
          </cell>
          <cell r="B33" t="str">
            <v>Computer Lab 1</v>
          </cell>
          <cell r="C33">
            <v>611475</v>
          </cell>
          <cell r="D33">
            <v>300100611475</v>
          </cell>
          <cell r="E33" t="str">
            <v>Supp Staff - Lab Assist-Non-Exempt</v>
          </cell>
          <cell r="F33">
            <v>39728.04</v>
          </cell>
          <cell r="G33">
            <v>39728.04</v>
          </cell>
          <cell r="H33">
            <v>39729</v>
          </cell>
          <cell r="I33">
            <v>19864.02</v>
          </cell>
          <cell r="J33">
            <v>39728</v>
          </cell>
          <cell r="K33">
            <v>110010</v>
          </cell>
          <cell r="L33" t="str">
            <v>Current Unrestricted</v>
          </cell>
          <cell r="M33">
            <v>10</v>
          </cell>
          <cell r="N33" t="str">
            <v>Instruction</v>
          </cell>
          <cell r="O33">
            <v>11</v>
          </cell>
          <cell r="P33" t="str">
            <v>Current Unrestricted Funds</v>
          </cell>
          <cell r="Q33">
            <v>61</v>
          </cell>
          <cell r="R33" t="str">
            <v>Salaries and Wages</v>
          </cell>
          <cell r="S33">
            <v>50</v>
          </cell>
          <cell r="T33" t="str">
            <v>Administrative Services</v>
          </cell>
          <cell r="U33">
            <v>1</v>
          </cell>
          <cell r="V33" t="str">
            <v>Ammons, Matthew S.</v>
          </cell>
        </row>
        <row r="34">
          <cell r="A34">
            <v>300100</v>
          </cell>
          <cell r="B34" t="str">
            <v>Computer Lab 1</v>
          </cell>
          <cell r="C34">
            <v>611476</v>
          </cell>
          <cell r="D34">
            <v>300100611476</v>
          </cell>
          <cell r="E34" t="str">
            <v>Lab Assistants PT - Non-Exempt</v>
          </cell>
          <cell r="F34">
            <v>23346.15</v>
          </cell>
          <cell r="G34">
            <v>23078.59</v>
          </cell>
          <cell r="H34">
            <v>25358</v>
          </cell>
          <cell r="I34">
            <v>9133.2099999999991</v>
          </cell>
          <cell r="J34">
            <v>20000</v>
          </cell>
          <cell r="K34">
            <v>110010</v>
          </cell>
          <cell r="L34" t="str">
            <v>Current Unrestricted</v>
          </cell>
          <cell r="M34">
            <v>10</v>
          </cell>
          <cell r="N34" t="str">
            <v>Instruction</v>
          </cell>
          <cell r="O34">
            <v>11</v>
          </cell>
          <cell r="P34" t="str">
            <v>Current Unrestricted Funds</v>
          </cell>
          <cell r="Q34">
            <v>61</v>
          </cell>
          <cell r="R34" t="str">
            <v>Salaries and Wages</v>
          </cell>
          <cell r="S34">
            <v>50</v>
          </cell>
          <cell r="T34" t="str">
            <v>Administrative Services</v>
          </cell>
          <cell r="U34">
            <v>1</v>
          </cell>
          <cell r="V34" t="str">
            <v>Ammons, Matthew S.</v>
          </cell>
        </row>
        <row r="35">
          <cell r="A35">
            <v>300100</v>
          </cell>
          <cell r="B35" t="str">
            <v>Computer Lab 1</v>
          </cell>
          <cell r="C35">
            <v>611492</v>
          </cell>
          <cell r="D35">
            <v>300100611492</v>
          </cell>
          <cell r="E35" t="str">
            <v>Regular Overtime</v>
          </cell>
          <cell r="F35">
            <v>1177.67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110010</v>
          </cell>
          <cell r="L35" t="str">
            <v>Current Unrestricted</v>
          </cell>
          <cell r="M35">
            <v>10</v>
          </cell>
          <cell r="N35" t="str">
            <v>Instruction</v>
          </cell>
          <cell r="O35">
            <v>11</v>
          </cell>
          <cell r="P35" t="str">
            <v>Current Unrestricted Funds</v>
          </cell>
          <cell r="Q35">
            <v>61</v>
          </cell>
          <cell r="R35" t="str">
            <v>Salaries and Wages</v>
          </cell>
          <cell r="S35">
            <v>50</v>
          </cell>
          <cell r="T35" t="str">
            <v>Administrative Services</v>
          </cell>
          <cell r="U35">
            <v>1</v>
          </cell>
          <cell r="V35" t="str">
            <v>Ammons, Matthew S.</v>
          </cell>
        </row>
        <row r="36">
          <cell r="A36">
            <v>300100</v>
          </cell>
          <cell r="B36" t="str">
            <v>Computer Lab 1</v>
          </cell>
          <cell r="C36">
            <v>611510</v>
          </cell>
          <cell r="D36">
            <v>300100611510</v>
          </cell>
          <cell r="E36" t="str">
            <v>Student Assistants - Non-Work Study</v>
          </cell>
          <cell r="F36">
            <v>10209.370000000001</v>
          </cell>
          <cell r="G36">
            <v>5828.52</v>
          </cell>
          <cell r="H36">
            <v>16851</v>
          </cell>
          <cell r="I36">
            <v>5465.65</v>
          </cell>
          <cell r="J36">
            <v>13764</v>
          </cell>
          <cell r="K36">
            <v>110010</v>
          </cell>
          <cell r="L36" t="str">
            <v>Current Unrestricted</v>
          </cell>
          <cell r="M36">
            <v>10</v>
          </cell>
          <cell r="N36" t="str">
            <v>Instruction</v>
          </cell>
          <cell r="O36">
            <v>11</v>
          </cell>
          <cell r="P36" t="str">
            <v>Current Unrestricted Funds</v>
          </cell>
          <cell r="Q36">
            <v>61</v>
          </cell>
          <cell r="R36" t="str">
            <v>Salaries and Wages</v>
          </cell>
          <cell r="S36">
            <v>50</v>
          </cell>
          <cell r="T36" t="str">
            <v>Administrative Services</v>
          </cell>
          <cell r="U36">
            <v>1</v>
          </cell>
          <cell r="V36" t="str">
            <v>Ammons, Matthew S.</v>
          </cell>
        </row>
        <row r="37">
          <cell r="A37">
            <v>300100</v>
          </cell>
          <cell r="B37" t="str">
            <v>Computer Lab 1</v>
          </cell>
          <cell r="C37">
            <v>611515</v>
          </cell>
          <cell r="D37">
            <v>300100611515</v>
          </cell>
          <cell r="E37" t="str">
            <v>Student Assistants - Non-WS&lt;6 hrs</v>
          </cell>
          <cell r="F37">
            <v>3997.68</v>
          </cell>
          <cell r="G37">
            <v>4815.78</v>
          </cell>
          <cell r="H37">
            <v>0</v>
          </cell>
          <cell r="I37">
            <v>0</v>
          </cell>
          <cell r="J37">
            <v>0</v>
          </cell>
          <cell r="K37">
            <v>110010</v>
          </cell>
          <cell r="L37" t="str">
            <v>Current Unrestricted</v>
          </cell>
          <cell r="M37">
            <v>10</v>
          </cell>
          <cell r="N37" t="str">
            <v>Instruction</v>
          </cell>
          <cell r="O37">
            <v>11</v>
          </cell>
          <cell r="P37" t="str">
            <v>Current Unrestricted Funds</v>
          </cell>
          <cell r="Q37">
            <v>61</v>
          </cell>
          <cell r="R37" t="str">
            <v>Salaries and Wages</v>
          </cell>
          <cell r="S37">
            <v>50</v>
          </cell>
          <cell r="T37" t="str">
            <v>Administrative Services</v>
          </cell>
          <cell r="U37">
            <v>1</v>
          </cell>
          <cell r="V37" t="str">
            <v>Ammons, Matthew S.</v>
          </cell>
        </row>
        <row r="38">
          <cell r="A38">
            <v>300100</v>
          </cell>
          <cell r="B38" t="str">
            <v>Computer Lab 1</v>
          </cell>
          <cell r="C38">
            <v>733110</v>
          </cell>
          <cell r="D38">
            <v>300100733110</v>
          </cell>
          <cell r="E38" t="str">
            <v>Classroom Supplies</v>
          </cell>
          <cell r="F38">
            <v>11157.81</v>
          </cell>
          <cell r="G38">
            <v>11868.52</v>
          </cell>
          <cell r="H38">
            <v>12708</v>
          </cell>
          <cell r="I38">
            <v>7517.89</v>
          </cell>
          <cell r="J38">
            <v>13000</v>
          </cell>
          <cell r="K38">
            <v>110010</v>
          </cell>
          <cell r="L38" t="str">
            <v>Current Unrestricted</v>
          </cell>
          <cell r="M38">
            <v>10</v>
          </cell>
          <cell r="N38" t="str">
            <v>Instruction</v>
          </cell>
          <cell r="O38">
            <v>11</v>
          </cell>
          <cell r="P38" t="str">
            <v>Current Unrestricted Funds</v>
          </cell>
          <cell r="Q38">
            <v>73</v>
          </cell>
          <cell r="R38" t="str">
            <v>Supplies</v>
          </cell>
          <cell r="S38">
            <v>50</v>
          </cell>
          <cell r="T38" t="str">
            <v>Administrative Services</v>
          </cell>
          <cell r="U38">
            <v>4</v>
          </cell>
          <cell r="V38" t="str">
            <v>Ammons, Matthew S.</v>
          </cell>
        </row>
        <row r="39">
          <cell r="A39">
            <v>300100</v>
          </cell>
          <cell r="B39" t="str">
            <v>Computer Lab 1</v>
          </cell>
          <cell r="C39">
            <v>733120</v>
          </cell>
          <cell r="D39">
            <v>300100733120</v>
          </cell>
          <cell r="E39" t="str">
            <v>Office Supplies</v>
          </cell>
          <cell r="F39">
            <v>78.849999999999994</v>
          </cell>
          <cell r="G39">
            <v>45.8</v>
          </cell>
          <cell r="H39">
            <v>50</v>
          </cell>
          <cell r="I39">
            <v>30.38</v>
          </cell>
          <cell r="J39">
            <v>50</v>
          </cell>
          <cell r="K39">
            <v>110010</v>
          </cell>
          <cell r="L39" t="str">
            <v>Current Unrestricted</v>
          </cell>
          <cell r="M39">
            <v>10</v>
          </cell>
          <cell r="N39" t="str">
            <v>Instruction</v>
          </cell>
          <cell r="O39">
            <v>11</v>
          </cell>
          <cell r="P39" t="str">
            <v>Current Unrestricted Funds</v>
          </cell>
          <cell r="Q39">
            <v>73</v>
          </cell>
          <cell r="R39" t="str">
            <v>Supplies</v>
          </cell>
          <cell r="S39">
            <v>50</v>
          </cell>
          <cell r="T39" t="str">
            <v>Administrative Services</v>
          </cell>
          <cell r="U39">
            <v>4</v>
          </cell>
          <cell r="V39" t="str">
            <v>Ammons, Matthew S.</v>
          </cell>
        </row>
        <row r="40">
          <cell r="A40">
            <v>300100</v>
          </cell>
          <cell r="B40" t="str">
            <v>Computer Lab 1</v>
          </cell>
          <cell r="C40">
            <v>744210</v>
          </cell>
          <cell r="D40">
            <v>300100744210</v>
          </cell>
          <cell r="E40" t="str">
            <v>Local Travel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110010</v>
          </cell>
          <cell r="L40" t="str">
            <v>Current Unrestricted</v>
          </cell>
          <cell r="M40">
            <v>10</v>
          </cell>
          <cell r="N40" t="str">
            <v>Instruction</v>
          </cell>
          <cell r="O40">
            <v>11</v>
          </cell>
          <cell r="P40" t="str">
            <v>Current Unrestricted Funds</v>
          </cell>
          <cell r="Q40">
            <v>74</v>
          </cell>
          <cell r="R40" t="str">
            <v>Travel</v>
          </cell>
          <cell r="S40">
            <v>50</v>
          </cell>
          <cell r="T40" t="str">
            <v>Administrative Services</v>
          </cell>
          <cell r="U40">
            <v>4</v>
          </cell>
          <cell r="V40" t="str">
            <v>Ammons, Matthew S.</v>
          </cell>
        </row>
        <row r="41">
          <cell r="A41">
            <v>300100</v>
          </cell>
          <cell r="B41" t="str">
            <v>Computer Lab 1</v>
          </cell>
          <cell r="C41">
            <v>755310</v>
          </cell>
          <cell r="D41">
            <v>300100755310</v>
          </cell>
          <cell r="E41" t="str">
            <v>Copier Expense</v>
          </cell>
          <cell r="F41">
            <v>0.6</v>
          </cell>
          <cell r="G41">
            <v>14.34</v>
          </cell>
          <cell r="H41">
            <v>25</v>
          </cell>
          <cell r="I41">
            <v>0</v>
          </cell>
          <cell r="J41">
            <v>0</v>
          </cell>
          <cell r="K41">
            <v>110010</v>
          </cell>
          <cell r="L41" t="str">
            <v>Current Unrestricted</v>
          </cell>
          <cell r="M41">
            <v>10</v>
          </cell>
          <cell r="N41" t="str">
            <v>Instruction</v>
          </cell>
          <cell r="O41">
            <v>11</v>
          </cell>
          <cell r="P41" t="str">
            <v>Current Unrestricted Funds</v>
          </cell>
          <cell r="Q41">
            <v>75</v>
          </cell>
          <cell r="R41" t="str">
            <v>Other Operating Expenses</v>
          </cell>
          <cell r="S41">
            <v>50</v>
          </cell>
          <cell r="T41" t="str">
            <v>Administrative Services</v>
          </cell>
          <cell r="U41">
            <v>4</v>
          </cell>
          <cell r="V41" t="str">
            <v>Ammons, Matthew S.</v>
          </cell>
        </row>
        <row r="42">
          <cell r="A42">
            <v>300100</v>
          </cell>
          <cell r="B42" t="str">
            <v>Computer Lab 1</v>
          </cell>
          <cell r="C42">
            <v>755510</v>
          </cell>
          <cell r="D42">
            <v>300100755510</v>
          </cell>
          <cell r="E42" t="str">
            <v>Repairs - Equipment</v>
          </cell>
          <cell r="F42">
            <v>405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110010</v>
          </cell>
          <cell r="L42" t="str">
            <v>Current Unrestricted</v>
          </cell>
          <cell r="M42">
            <v>10</v>
          </cell>
          <cell r="N42" t="str">
            <v>Instruction</v>
          </cell>
          <cell r="O42">
            <v>11</v>
          </cell>
          <cell r="P42" t="str">
            <v>Current Unrestricted Funds</v>
          </cell>
          <cell r="Q42">
            <v>75</v>
          </cell>
          <cell r="R42" t="str">
            <v>Other Operating Expenses</v>
          </cell>
          <cell r="S42">
            <v>50</v>
          </cell>
          <cell r="T42" t="str">
            <v>Administrative Services</v>
          </cell>
          <cell r="U42">
            <v>4</v>
          </cell>
          <cell r="V42" t="str">
            <v>Ammons, Matthew S.</v>
          </cell>
        </row>
        <row r="43">
          <cell r="A43">
            <v>300100</v>
          </cell>
          <cell r="B43" t="str">
            <v>Computer Lab 1</v>
          </cell>
          <cell r="C43">
            <v>787430</v>
          </cell>
          <cell r="D43">
            <v>300100787430</v>
          </cell>
          <cell r="E43" t="str">
            <v>Computer/Media Equip</v>
          </cell>
          <cell r="F43">
            <v>13514.28</v>
          </cell>
          <cell r="G43">
            <v>28842.240000000002</v>
          </cell>
          <cell r="H43">
            <v>5766</v>
          </cell>
          <cell r="I43">
            <v>5765.2</v>
          </cell>
          <cell r="J43">
            <v>41400</v>
          </cell>
          <cell r="K43">
            <v>110010</v>
          </cell>
          <cell r="L43" t="str">
            <v>Current Unrestricted</v>
          </cell>
          <cell r="M43">
            <v>10</v>
          </cell>
          <cell r="N43" t="str">
            <v>Instruction</v>
          </cell>
          <cell r="O43">
            <v>11</v>
          </cell>
          <cell r="P43" t="str">
            <v>Current Unrestricted Funds</v>
          </cell>
          <cell r="Q43">
            <v>78</v>
          </cell>
          <cell r="R43" t="str">
            <v>Non-Capital Outlay</v>
          </cell>
          <cell r="S43">
            <v>50</v>
          </cell>
          <cell r="T43" t="str">
            <v>Administrative Services</v>
          </cell>
          <cell r="U43">
            <v>4</v>
          </cell>
          <cell r="V43" t="str">
            <v>Ammons, Matthew S.</v>
          </cell>
        </row>
        <row r="44">
          <cell r="A44">
            <v>300102</v>
          </cell>
          <cell r="B44" t="str">
            <v>Computer Lab 1</v>
          </cell>
          <cell r="C44">
            <v>611310</v>
          </cell>
          <cell r="D44">
            <v>300102611310</v>
          </cell>
          <cell r="E44" t="str">
            <v>Supervisory Support Staff - Exempt</v>
          </cell>
          <cell r="F44">
            <v>44655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110010</v>
          </cell>
          <cell r="L44" t="str">
            <v>Current Unrestricted</v>
          </cell>
          <cell r="M44">
            <v>10</v>
          </cell>
          <cell r="N44" t="str">
            <v>Instruction</v>
          </cell>
          <cell r="O44">
            <v>11</v>
          </cell>
          <cell r="P44" t="str">
            <v>Current Unrestricted Funds</v>
          </cell>
          <cell r="Q44">
            <v>61</v>
          </cell>
          <cell r="R44" t="str">
            <v>Salaries and Wages</v>
          </cell>
          <cell r="S44">
            <v>50</v>
          </cell>
          <cell r="T44" t="str">
            <v>Administrative Services</v>
          </cell>
          <cell r="U44">
            <v>1</v>
          </cell>
          <cell r="V44" t="str">
            <v>Ammons, Matthew S.</v>
          </cell>
        </row>
        <row r="45">
          <cell r="A45">
            <v>300102</v>
          </cell>
          <cell r="B45" t="str">
            <v>Computer Lab 1</v>
          </cell>
          <cell r="C45">
            <v>611410</v>
          </cell>
          <cell r="D45">
            <v>300102611410</v>
          </cell>
          <cell r="E45" t="str">
            <v>Supervisory Supp Staff - Non-Exempt</v>
          </cell>
          <cell r="F45">
            <v>0</v>
          </cell>
          <cell r="G45">
            <v>44655</v>
          </cell>
          <cell r="H45">
            <v>45994</v>
          </cell>
          <cell r="I45">
            <v>22996.98</v>
          </cell>
          <cell r="J45">
            <v>45994</v>
          </cell>
          <cell r="K45">
            <v>110010</v>
          </cell>
          <cell r="L45" t="str">
            <v>Current Unrestricted</v>
          </cell>
          <cell r="M45">
            <v>10</v>
          </cell>
          <cell r="N45" t="str">
            <v>Instruction</v>
          </cell>
          <cell r="O45">
            <v>11</v>
          </cell>
          <cell r="P45" t="str">
            <v>Current Unrestricted Funds</v>
          </cell>
          <cell r="Q45">
            <v>61</v>
          </cell>
          <cell r="R45" t="str">
            <v>Salaries and Wages</v>
          </cell>
          <cell r="S45">
            <v>50</v>
          </cell>
          <cell r="T45" t="str">
            <v>Administrative Services</v>
          </cell>
          <cell r="U45">
            <v>1</v>
          </cell>
          <cell r="V45" t="str">
            <v>Ammons, Matthew S.</v>
          </cell>
        </row>
        <row r="46">
          <cell r="A46">
            <v>300102</v>
          </cell>
          <cell r="B46" t="str">
            <v>Computer Lab 1</v>
          </cell>
          <cell r="C46">
            <v>611460</v>
          </cell>
          <cell r="D46">
            <v>300102611460</v>
          </cell>
          <cell r="E46" t="str">
            <v>Support Staff PT - Non-Exempt</v>
          </cell>
          <cell r="F46">
            <v>3374.29</v>
          </cell>
          <cell r="G46">
            <v>1747.4</v>
          </cell>
          <cell r="H46">
            <v>242</v>
          </cell>
          <cell r="I46">
            <v>241.02</v>
          </cell>
          <cell r="J46">
            <v>0</v>
          </cell>
          <cell r="K46">
            <v>110010</v>
          </cell>
          <cell r="L46" t="str">
            <v>Current Unrestricted</v>
          </cell>
          <cell r="M46">
            <v>10</v>
          </cell>
          <cell r="N46" t="str">
            <v>Instruction</v>
          </cell>
          <cell r="O46">
            <v>11</v>
          </cell>
          <cell r="P46" t="str">
            <v>Current Unrestricted Funds</v>
          </cell>
          <cell r="Q46">
            <v>61</v>
          </cell>
          <cell r="R46" t="str">
            <v>Salaries and Wages</v>
          </cell>
          <cell r="S46">
            <v>50</v>
          </cell>
          <cell r="T46" t="str">
            <v>Administrative Services</v>
          </cell>
          <cell r="U46">
            <v>1</v>
          </cell>
          <cell r="V46" t="str">
            <v>Ammons, Matthew S.</v>
          </cell>
        </row>
        <row r="47">
          <cell r="A47">
            <v>300102</v>
          </cell>
          <cell r="B47" t="str">
            <v>Computer Lab 1</v>
          </cell>
          <cell r="C47">
            <v>611475</v>
          </cell>
          <cell r="D47">
            <v>300102611475</v>
          </cell>
          <cell r="E47" t="str">
            <v>Supp Staff - Lab Assist-Non-Exempt</v>
          </cell>
          <cell r="F47">
            <v>33589.199999999997</v>
          </cell>
          <cell r="G47">
            <v>33589.199999999997</v>
          </cell>
          <cell r="H47">
            <v>34765</v>
          </cell>
          <cell r="I47">
            <v>17382.36</v>
          </cell>
          <cell r="J47">
            <v>34765</v>
          </cell>
          <cell r="K47">
            <v>110010</v>
          </cell>
          <cell r="L47" t="str">
            <v>Current Unrestricted</v>
          </cell>
          <cell r="M47">
            <v>10</v>
          </cell>
          <cell r="N47" t="str">
            <v>Instruction</v>
          </cell>
          <cell r="O47">
            <v>11</v>
          </cell>
          <cell r="P47" t="str">
            <v>Current Unrestricted Funds</v>
          </cell>
          <cell r="Q47">
            <v>61</v>
          </cell>
          <cell r="R47" t="str">
            <v>Salaries and Wages</v>
          </cell>
          <cell r="S47">
            <v>50</v>
          </cell>
          <cell r="T47" t="str">
            <v>Administrative Services</v>
          </cell>
          <cell r="U47">
            <v>1</v>
          </cell>
          <cell r="V47" t="str">
            <v>Ammons, Matthew S.</v>
          </cell>
        </row>
        <row r="48">
          <cell r="A48">
            <v>300102</v>
          </cell>
          <cell r="B48" t="str">
            <v>Computer Lab 1</v>
          </cell>
          <cell r="C48">
            <v>611476</v>
          </cell>
          <cell r="D48">
            <v>300102611476</v>
          </cell>
          <cell r="E48" t="str">
            <v>Lab Assistants PT - Non-Exempt</v>
          </cell>
          <cell r="F48">
            <v>15553.1</v>
          </cell>
          <cell r="G48">
            <v>17238.330000000002</v>
          </cell>
          <cell r="H48">
            <v>15008</v>
          </cell>
          <cell r="I48">
            <v>9482.0300000000007</v>
          </cell>
          <cell r="J48">
            <v>20000</v>
          </cell>
          <cell r="K48">
            <v>110010</v>
          </cell>
          <cell r="L48" t="str">
            <v>Current Unrestricted</v>
          </cell>
          <cell r="M48">
            <v>10</v>
          </cell>
          <cell r="N48" t="str">
            <v>Instruction</v>
          </cell>
          <cell r="O48">
            <v>11</v>
          </cell>
          <cell r="P48" t="str">
            <v>Current Unrestricted Funds</v>
          </cell>
          <cell r="Q48">
            <v>61</v>
          </cell>
          <cell r="R48" t="str">
            <v>Salaries and Wages</v>
          </cell>
          <cell r="S48">
            <v>50</v>
          </cell>
          <cell r="T48" t="str">
            <v>Administrative Services</v>
          </cell>
          <cell r="U48">
            <v>1</v>
          </cell>
          <cell r="V48" t="str">
            <v>Ammons, Matthew S.</v>
          </cell>
        </row>
        <row r="49">
          <cell r="A49">
            <v>300102</v>
          </cell>
          <cell r="B49" t="str">
            <v>Computer Lab 1</v>
          </cell>
          <cell r="C49">
            <v>611492</v>
          </cell>
          <cell r="D49">
            <v>300102611492</v>
          </cell>
          <cell r="E49" t="str">
            <v>Regular Overtime</v>
          </cell>
          <cell r="F49">
            <v>128.81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110010</v>
          </cell>
          <cell r="L49" t="str">
            <v>Current Unrestricted</v>
          </cell>
          <cell r="M49">
            <v>10</v>
          </cell>
          <cell r="N49" t="str">
            <v>Instruction</v>
          </cell>
          <cell r="O49">
            <v>11</v>
          </cell>
          <cell r="P49" t="str">
            <v>Current Unrestricted Funds</v>
          </cell>
          <cell r="Q49">
            <v>61</v>
          </cell>
          <cell r="R49" t="str">
            <v>Salaries and Wages</v>
          </cell>
          <cell r="S49">
            <v>50</v>
          </cell>
          <cell r="T49" t="str">
            <v>Administrative Services</v>
          </cell>
          <cell r="U49">
            <v>1</v>
          </cell>
          <cell r="V49" t="str">
            <v>Ammons, Matthew S.</v>
          </cell>
        </row>
        <row r="50">
          <cell r="A50">
            <v>300102</v>
          </cell>
          <cell r="B50" t="str">
            <v>Computer Lab 1</v>
          </cell>
          <cell r="C50">
            <v>611510</v>
          </cell>
          <cell r="D50">
            <v>300102611510</v>
          </cell>
          <cell r="E50" t="str">
            <v>Student Assistants - Non-Work Study</v>
          </cell>
          <cell r="F50">
            <v>20503.79</v>
          </cell>
          <cell r="G50">
            <v>24716.720000000001</v>
          </cell>
          <cell r="H50">
            <v>23773</v>
          </cell>
          <cell r="I50">
            <v>13325.59</v>
          </cell>
          <cell r="J50">
            <v>32469</v>
          </cell>
          <cell r="K50">
            <v>110010</v>
          </cell>
          <cell r="L50" t="str">
            <v>Current Unrestricted</v>
          </cell>
          <cell r="M50">
            <v>10</v>
          </cell>
          <cell r="N50" t="str">
            <v>Instruction</v>
          </cell>
          <cell r="O50">
            <v>11</v>
          </cell>
          <cell r="P50" t="str">
            <v>Current Unrestricted Funds</v>
          </cell>
          <cell r="Q50">
            <v>61</v>
          </cell>
          <cell r="R50" t="str">
            <v>Salaries and Wages</v>
          </cell>
          <cell r="S50">
            <v>50</v>
          </cell>
          <cell r="T50" t="str">
            <v>Administrative Services</v>
          </cell>
          <cell r="U50">
            <v>1</v>
          </cell>
          <cell r="V50" t="str">
            <v>Ammons, Matthew S.</v>
          </cell>
        </row>
        <row r="51">
          <cell r="A51">
            <v>300102</v>
          </cell>
          <cell r="B51" t="str">
            <v>Computer Lab 1</v>
          </cell>
          <cell r="C51">
            <v>611515</v>
          </cell>
          <cell r="D51">
            <v>300102611515</v>
          </cell>
          <cell r="E51" t="str">
            <v>Student Assistants - Non-WS&lt;6 hrs</v>
          </cell>
          <cell r="F51">
            <v>5545.79</v>
          </cell>
          <cell r="G51">
            <v>5058.97</v>
          </cell>
          <cell r="H51">
            <v>0</v>
          </cell>
          <cell r="I51">
            <v>0</v>
          </cell>
          <cell r="J51">
            <v>0</v>
          </cell>
          <cell r="K51">
            <v>110010</v>
          </cell>
          <cell r="L51" t="str">
            <v>Current Unrestricted</v>
          </cell>
          <cell r="M51">
            <v>10</v>
          </cell>
          <cell r="N51" t="str">
            <v>Instruction</v>
          </cell>
          <cell r="O51">
            <v>11</v>
          </cell>
          <cell r="P51" t="str">
            <v>Current Unrestricted Funds</v>
          </cell>
          <cell r="Q51">
            <v>61</v>
          </cell>
          <cell r="R51" t="str">
            <v>Salaries and Wages</v>
          </cell>
          <cell r="S51">
            <v>50</v>
          </cell>
          <cell r="T51" t="str">
            <v>Administrative Services</v>
          </cell>
          <cell r="U51">
            <v>1</v>
          </cell>
          <cell r="V51" t="str">
            <v>Ammons, Matthew S.</v>
          </cell>
        </row>
        <row r="52">
          <cell r="A52">
            <v>300102</v>
          </cell>
          <cell r="B52" t="str">
            <v>Computer Lab 1</v>
          </cell>
          <cell r="C52">
            <v>733110</v>
          </cell>
          <cell r="D52">
            <v>300102733110</v>
          </cell>
          <cell r="E52" t="str">
            <v>Classroom Supplies</v>
          </cell>
          <cell r="F52">
            <v>44914.27</v>
          </cell>
          <cell r="G52">
            <v>40728.519999999997</v>
          </cell>
          <cell r="H52">
            <v>35036</v>
          </cell>
          <cell r="I52">
            <v>18034.71</v>
          </cell>
          <cell r="J52">
            <v>40000</v>
          </cell>
          <cell r="K52">
            <v>110010</v>
          </cell>
          <cell r="L52" t="str">
            <v>Current Unrestricted</v>
          </cell>
          <cell r="M52">
            <v>10</v>
          </cell>
          <cell r="N52" t="str">
            <v>Instruction</v>
          </cell>
          <cell r="O52">
            <v>11</v>
          </cell>
          <cell r="P52" t="str">
            <v>Current Unrestricted Funds</v>
          </cell>
          <cell r="Q52">
            <v>73</v>
          </cell>
          <cell r="R52" t="str">
            <v>Supplies</v>
          </cell>
          <cell r="S52">
            <v>50</v>
          </cell>
          <cell r="T52" t="str">
            <v>Administrative Services</v>
          </cell>
          <cell r="U52">
            <v>4</v>
          </cell>
          <cell r="V52" t="str">
            <v>Ammons, Matthew S.</v>
          </cell>
        </row>
        <row r="53">
          <cell r="A53">
            <v>300102</v>
          </cell>
          <cell r="B53" t="str">
            <v>Computer Lab 1</v>
          </cell>
          <cell r="C53">
            <v>733120</v>
          </cell>
          <cell r="D53">
            <v>300102733120</v>
          </cell>
          <cell r="E53" t="str">
            <v>Office Supplies</v>
          </cell>
          <cell r="F53">
            <v>81.99</v>
          </cell>
          <cell r="G53">
            <v>797.15</v>
          </cell>
          <cell r="H53">
            <v>1007</v>
          </cell>
          <cell r="I53">
            <v>1006.56</v>
          </cell>
          <cell r="J53">
            <v>150</v>
          </cell>
          <cell r="K53">
            <v>110010</v>
          </cell>
          <cell r="L53" t="str">
            <v>Current Unrestricted</v>
          </cell>
          <cell r="M53">
            <v>10</v>
          </cell>
          <cell r="N53" t="str">
            <v>Instruction</v>
          </cell>
          <cell r="O53">
            <v>11</v>
          </cell>
          <cell r="P53" t="str">
            <v>Current Unrestricted Funds</v>
          </cell>
          <cell r="Q53">
            <v>73</v>
          </cell>
          <cell r="R53" t="str">
            <v>Supplies</v>
          </cell>
          <cell r="S53">
            <v>50</v>
          </cell>
          <cell r="T53" t="str">
            <v>Administrative Services</v>
          </cell>
          <cell r="U53">
            <v>4</v>
          </cell>
          <cell r="V53" t="str">
            <v>Ammons, Matthew S.</v>
          </cell>
        </row>
        <row r="54">
          <cell r="A54">
            <v>300102</v>
          </cell>
          <cell r="B54" t="str">
            <v>Computer Lab 1</v>
          </cell>
          <cell r="C54">
            <v>755240</v>
          </cell>
          <cell r="D54">
            <v>300102755240</v>
          </cell>
          <cell r="E54" t="str">
            <v>DP - Software</v>
          </cell>
          <cell r="F54">
            <v>18274.55</v>
          </cell>
          <cell r="G54">
            <v>10033.120000000001</v>
          </cell>
          <cell r="H54">
            <v>26400</v>
          </cell>
          <cell r="I54">
            <v>11614.7</v>
          </cell>
          <cell r="J54">
            <v>30000</v>
          </cell>
          <cell r="K54">
            <v>110010</v>
          </cell>
          <cell r="L54" t="str">
            <v>Current Unrestricted</v>
          </cell>
          <cell r="M54">
            <v>10</v>
          </cell>
          <cell r="N54" t="str">
            <v>Instruction</v>
          </cell>
          <cell r="O54">
            <v>11</v>
          </cell>
          <cell r="P54" t="str">
            <v>Current Unrestricted Funds</v>
          </cell>
          <cell r="Q54">
            <v>75</v>
          </cell>
          <cell r="R54" t="str">
            <v>Other Operating Expenses</v>
          </cell>
          <cell r="S54">
            <v>50</v>
          </cell>
          <cell r="T54" t="str">
            <v>Administrative Services</v>
          </cell>
          <cell r="U54">
            <v>4</v>
          </cell>
          <cell r="V54" t="str">
            <v>Ammons, Matthew S.</v>
          </cell>
        </row>
        <row r="55">
          <cell r="A55">
            <v>300102</v>
          </cell>
          <cell r="B55" t="str">
            <v>Computer Lab 1</v>
          </cell>
          <cell r="C55">
            <v>755310</v>
          </cell>
          <cell r="D55">
            <v>300102755310</v>
          </cell>
          <cell r="E55" t="str">
            <v>Copier Expense</v>
          </cell>
          <cell r="F55">
            <v>69.3</v>
          </cell>
          <cell r="G55">
            <v>46.92</v>
          </cell>
          <cell r="H55">
            <v>35</v>
          </cell>
          <cell r="I55">
            <v>17.04</v>
          </cell>
          <cell r="J55">
            <v>35</v>
          </cell>
          <cell r="K55">
            <v>110010</v>
          </cell>
          <cell r="L55" t="str">
            <v>Current Unrestricted</v>
          </cell>
          <cell r="M55">
            <v>10</v>
          </cell>
          <cell r="N55" t="str">
            <v>Instruction</v>
          </cell>
          <cell r="O55">
            <v>11</v>
          </cell>
          <cell r="P55" t="str">
            <v>Current Unrestricted Funds</v>
          </cell>
          <cell r="Q55">
            <v>75</v>
          </cell>
          <cell r="R55" t="str">
            <v>Other Operating Expenses</v>
          </cell>
          <cell r="S55">
            <v>50</v>
          </cell>
          <cell r="T55" t="str">
            <v>Administrative Services</v>
          </cell>
          <cell r="U55">
            <v>4</v>
          </cell>
          <cell r="V55" t="str">
            <v>Ammons, Matthew S.</v>
          </cell>
        </row>
        <row r="56">
          <cell r="A56">
            <v>300102</v>
          </cell>
          <cell r="B56" t="str">
            <v>Computer Lab 1</v>
          </cell>
          <cell r="C56">
            <v>755510</v>
          </cell>
          <cell r="D56">
            <v>300102755510</v>
          </cell>
          <cell r="E56" t="str">
            <v>Repairs - Equipment</v>
          </cell>
          <cell r="F56">
            <v>229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110010</v>
          </cell>
          <cell r="L56" t="str">
            <v>Current Unrestricted</v>
          </cell>
          <cell r="M56">
            <v>10</v>
          </cell>
          <cell r="N56" t="str">
            <v>Instruction</v>
          </cell>
          <cell r="O56">
            <v>11</v>
          </cell>
          <cell r="P56" t="str">
            <v>Current Unrestricted Funds</v>
          </cell>
          <cell r="Q56">
            <v>75</v>
          </cell>
          <cell r="R56" t="str">
            <v>Other Operating Expenses</v>
          </cell>
          <cell r="S56">
            <v>50</v>
          </cell>
          <cell r="T56" t="str">
            <v>Administrative Services</v>
          </cell>
          <cell r="U56">
            <v>4</v>
          </cell>
          <cell r="V56" t="str">
            <v>Ammons, Matthew S.</v>
          </cell>
        </row>
        <row r="57">
          <cell r="A57">
            <v>300102</v>
          </cell>
          <cell r="B57" t="str">
            <v>Computer Lab 1</v>
          </cell>
          <cell r="C57">
            <v>787430</v>
          </cell>
          <cell r="D57">
            <v>300102787430</v>
          </cell>
          <cell r="E57" t="str">
            <v>Computer/Media Equip</v>
          </cell>
          <cell r="F57">
            <v>6006.6</v>
          </cell>
          <cell r="G57">
            <v>24950.06</v>
          </cell>
          <cell r="H57">
            <v>0</v>
          </cell>
          <cell r="I57">
            <v>0</v>
          </cell>
          <cell r="J57">
            <v>4500</v>
          </cell>
          <cell r="K57">
            <v>110010</v>
          </cell>
          <cell r="L57" t="str">
            <v>Current Unrestricted</v>
          </cell>
          <cell r="M57">
            <v>10</v>
          </cell>
          <cell r="N57" t="str">
            <v>Instruction</v>
          </cell>
          <cell r="O57">
            <v>11</v>
          </cell>
          <cell r="P57" t="str">
            <v>Current Unrestricted Funds</v>
          </cell>
          <cell r="Q57">
            <v>78</v>
          </cell>
          <cell r="R57" t="str">
            <v>Non-Capital Outlay</v>
          </cell>
          <cell r="S57">
            <v>50</v>
          </cell>
          <cell r="T57" t="str">
            <v>Administrative Services</v>
          </cell>
          <cell r="U57">
            <v>4</v>
          </cell>
          <cell r="V57" t="str">
            <v>Ammons, Matthew S.</v>
          </cell>
        </row>
        <row r="58">
          <cell r="A58">
            <v>300104</v>
          </cell>
          <cell r="B58" t="str">
            <v>Computer Lab 1</v>
          </cell>
          <cell r="C58">
            <v>611310</v>
          </cell>
          <cell r="D58">
            <v>300104611310</v>
          </cell>
          <cell r="E58" t="str">
            <v>Supervisory Support Staff - Exempt</v>
          </cell>
          <cell r="F58">
            <v>37347.96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110010</v>
          </cell>
          <cell r="L58" t="str">
            <v>Current Unrestricted</v>
          </cell>
          <cell r="M58">
            <v>10</v>
          </cell>
          <cell r="N58" t="str">
            <v>Instruction</v>
          </cell>
          <cell r="O58">
            <v>11</v>
          </cell>
          <cell r="P58" t="str">
            <v>Current Unrestricted Funds</v>
          </cell>
          <cell r="Q58">
            <v>61</v>
          </cell>
          <cell r="R58" t="str">
            <v>Salaries and Wages</v>
          </cell>
          <cell r="S58">
            <v>50</v>
          </cell>
          <cell r="T58" t="str">
            <v>Administrative Services</v>
          </cell>
          <cell r="U58">
            <v>1</v>
          </cell>
          <cell r="V58" t="str">
            <v>Ammons, Matthew S.</v>
          </cell>
        </row>
        <row r="59">
          <cell r="A59">
            <v>300104</v>
          </cell>
          <cell r="B59" t="str">
            <v>Computer Lab 1</v>
          </cell>
          <cell r="C59">
            <v>611410</v>
          </cell>
          <cell r="D59">
            <v>300104611410</v>
          </cell>
          <cell r="E59" t="str">
            <v>Supervisory Supp Staff - Non-Exempt</v>
          </cell>
          <cell r="F59">
            <v>0</v>
          </cell>
          <cell r="G59">
            <v>31333.32</v>
          </cell>
          <cell r="H59">
            <v>34424</v>
          </cell>
          <cell r="I59">
            <v>17212.2</v>
          </cell>
          <cell r="J59">
            <v>34425</v>
          </cell>
          <cell r="K59">
            <v>110010</v>
          </cell>
          <cell r="L59" t="str">
            <v>Current Unrestricted</v>
          </cell>
          <cell r="M59">
            <v>10</v>
          </cell>
          <cell r="N59" t="str">
            <v>Instruction</v>
          </cell>
          <cell r="O59">
            <v>11</v>
          </cell>
          <cell r="P59" t="str">
            <v>Current Unrestricted Funds</v>
          </cell>
          <cell r="Q59">
            <v>61</v>
          </cell>
          <cell r="R59" t="str">
            <v>Salaries and Wages</v>
          </cell>
          <cell r="S59">
            <v>50</v>
          </cell>
          <cell r="T59" t="str">
            <v>Administrative Services</v>
          </cell>
          <cell r="U59">
            <v>1</v>
          </cell>
          <cell r="V59" t="str">
            <v>Ammons, Matthew S.</v>
          </cell>
        </row>
        <row r="60">
          <cell r="A60">
            <v>300104</v>
          </cell>
          <cell r="B60" t="str">
            <v>Computer Lab 1</v>
          </cell>
          <cell r="C60">
            <v>611475</v>
          </cell>
          <cell r="D60">
            <v>300104611475</v>
          </cell>
          <cell r="E60" t="str">
            <v>Supp Staff - Lab Assist-Non-Exempt</v>
          </cell>
          <cell r="F60">
            <v>29147.16</v>
          </cell>
          <cell r="G60">
            <v>29147.16</v>
          </cell>
          <cell r="H60">
            <v>30168</v>
          </cell>
          <cell r="I60">
            <v>15083.64</v>
          </cell>
          <cell r="J60">
            <v>30168</v>
          </cell>
          <cell r="K60">
            <v>110010</v>
          </cell>
          <cell r="L60" t="str">
            <v>Current Unrestricted</v>
          </cell>
          <cell r="M60">
            <v>10</v>
          </cell>
          <cell r="N60" t="str">
            <v>Instruction</v>
          </cell>
          <cell r="O60">
            <v>11</v>
          </cell>
          <cell r="P60" t="str">
            <v>Current Unrestricted Funds</v>
          </cell>
          <cell r="Q60">
            <v>61</v>
          </cell>
          <cell r="R60" t="str">
            <v>Salaries and Wages</v>
          </cell>
          <cell r="S60">
            <v>50</v>
          </cell>
          <cell r="T60" t="str">
            <v>Administrative Services</v>
          </cell>
          <cell r="U60">
            <v>1</v>
          </cell>
          <cell r="V60" t="str">
            <v>Ammons, Matthew S.</v>
          </cell>
        </row>
        <row r="61">
          <cell r="A61">
            <v>300104</v>
          </cell>
          <cell r="B61" t="str">
            <v>Computer Lab 1</v>
          </cell>
          <cell r="C61">
            <v>611476</v>
          </cell>
          <cell r="D61">
            <v>300104611476</v>
          </cell>
          <cell r="E61" t="str">
            <v>Lab Assistants PT - Non-Exempt</v>
          </cell>
          <cell r="F61">
            <v>30146.91</v>
          </cell>
          <cell r="G61">
            <v>31076.06</v>
          </cell>
          <cell r="H61">
            <v>25358</v>
          </cell>
          <cell r="I61">
            <v>15698.29</v>
          </cell>
          <cell r="J61">
            <v>32000</v>
          </cell>
          <cell r="K61">
            <v>110010</v>
          </cell>
          <cell r="L61" t="str">
            <v>Current Unrestricted</v>
          </cell>
          <cell r="M61">
            <v>10</v>
          </cell>
          <cell r="N61" t="str">
            <v>Instruction</v>
          </cell>
          <cell r="O61">
            <v>11</v>
          </cell>
          <cell r="P61" t="str">
            <v>Current Unrestricted Funds</v>
          </cell>
          <cell r="Q61">
            <v>61</v>
          </cell>
          <cell r="R61" t="str">
            <v>Salaries and Wages</v>
          </cell>
          <cell r="S61">
            <v>50</v>
          </cell>
          <cell r="T61" t="str">
            <v>Administrative Services</v>
          </cell>
          <cell r="U61">
            <v>1</v>
          </cell>
          <cell r="V61" t="str">
            <v>Ammons, Matthew S.</v>
          </cell>
        </row>
        <row r="62">
          <cell r="A62">
            <v>300104</v>
          </cell>
          <cell r="B62" t="str">
            <v>Computer Lab 1</v>
          </cell>
          <cell r="C62">
            <v>611492</v>
          </cell>
          <cell r="D62">
            <v>300104611492</v>
          </cell>
          <cell r="E62" t="str">
            <v>Regular Overtime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75</v>
          </cell>
          <cell r="K62">
            <v>110010</v>
          </cell>
          <cell r="L62" t="str">
            <v>Current Unrestricted</v>
          </cell>
          <cell r="M62">
            <v>10</v>
          </cell>
          <cell r="N62" t="str">
            <v>Instruction</v>
          </cell>
          <cell r="O62">
            <v>11</v>
          </cell>
          <cell r="P62" t="str">
            <v>Current Unrestricted Funds</v>
          </cell>
          <cell r="Q62">
            <v>61</v>
          </cell>
          <cell r="R62" t="str">
            <v>Salaries and Wages</v>
          </cell>
          <cell r="S62">
            <v>50</v>
          </cell>
          <cell r="T62" t="str">
            <v>Administrative Services</v>
          </cell>
          <cell r="U62">
            <v>1</v>
          </cell>
          <cell r="V62" t="str">
            <v>Ammons, Matthew S.</v>
          </cell>
        </row>
        <row r="63">
          <cell r="A63">
            <v>300104</v>
          </cell>
          <cell r="B63" t="str">
            <v>Computer Lab 1</v>
          </cell>
          <cell r="C63">
            <v>611492</v>
          </cell>
          <cell r="D63">
            <v>300104611492</v>
          </cell>
          <cell r="E63" t="str">
            <v>Regular Overtime</v>
          </cell>
          <cell r="F63">
            <v>255.88</v>
          </cell>
          <cell r="G63">
            <v>121.2</v>
          </cell>
          <cell r="H63">
            <v>300</v>
          </cell>
          <cell r="I63">
            <v>37.24</v>
          </cell>
          <cell r="J63">
            <v>0</v>
          </cell>
          <cell r="K63">
            <v>110010</v>
          </cell>
          <cell r="L63" t="str">
            <v>Current Unrestricted</v>
          </cell>
          <cell r="M63">
            <v>10</v>
          </cell>
          <cell r="N63" t="str">
            <v>Instruction</v>
          </cell>
          <cell r="O63">
            <v>11</v>
          </cell>
          <cell r="P63" t="str">
            <v>Current Unrestricted Funds</v>
          </cell>
          <cell r="Q63">
            <v>61</v>
          </cell>
          <cell r="R63" t="str">
            <v>Salaries and Wages</v>
          </cell>
          <cell r="S63">
            <v>50</v>
          </cell>
          <cell r="T63" t="str">
            <v>Administrative Services</v>
          </cell>
          <cell r="U63">
            <v>1</v>
          </cell>
          <cell r="V63" t="str">
            <v>Ammons, Matthew S.</v>
          </cell>
        </row>
        <row r="64">
          <cell r="A64">
            <v>300104</v>
          </cell>
          <cell r="B64" t="str">
            <v>Computer Lab 1</v>
          </cell>
          <cell r="C64">
            <v>733110</v>
          </cell>
          <cell r="D64">
            <v>300104733110</v>
          </cell>
          <cell r="E64" t="str">
            <v>Classroom Supplies</v>
          </cell>
          <cell r="F64">
            <v>1344.05</v>
          </cell>
          <cell r="G64">
            <v>2517.48</v>
          </cell>
          <cell r="H64">
            <v>1550</v>
          </cell>
          <cell r="I64">
            <v>934.37</v>
          </cell>
          <cell r="J64">
            <v>2400</v>
          </cell>
          <cell r="K64">
            <v>110010</v>
          </cell>
          <cell r="L64" t="str">
            <v>Current Unrestricted</v>
          </cell>
          <cell r="M64">
            <v>10</v>
          </cell>
          <cell r="N64" t="str">
            <v>Instruction</v>
          </cell>
          <cell r="O64">
            <v>11</v>
          </cell>
          <cell r="P64" t="str">
            <v>Current Unrestricted Funds</v>
          </cell>
          <cell r="Q64">
            <v>73</v>
          </cell>
          <cell r="R64" t="str">
            <v>Supplies</v>
          </cell>
          <cell r="S64">
            <v>50</v>
          </cell>
          <cell r="T64" t="str">
            <v>Administrative Services</v>
          </cell>
          <cell r="U64">
            <v>4</v>
          </cell>
          <cell r="V64" t="str">
            <v>Ammons, Matthew S.</v>
          </cell>
        </row>
        <row r="65">
          <cell r="A65">
            <v>300104</v>
          </cell>
          <cell r="B65" t="str">
            <v>Computer Lab 1</v>
          </cell>
          <cell r="C65">
            <v>733120</v>
          </cell>
          <cell r="D65">
            <v>300104733120</v>
          </cell>
          <cell r="E65" t="str">
            <v>Office Supplies</v>
          </cell>
          <cell r="F65">
            <v>4.25</v>
          </cell>
          <cell r="G65">
            <v>61</v>
          </cell>
          <cell r="H65">
            <v>25</v>
          </cell>
          <cell r="I65">
            <v>0</v>
          </cell>
          <cell r="J65">
            <v>25</v>
          </cell>
          <cell r="K65">
            <v>110010</v>
          </cell>
          <cell r="L65" t="str">
            <v>Current Unrestricted</v>
          </cell>
          <cell r="M65">
            <v>10</v>
          </cell>
          <cell r="N65" t="str">
            <v>Instruction</v>
          </cell>
          <cell r="O65">
            <v>11</v>
          </cell>
          <cell r="P65" t="str">
            <v>Current Unrestricted Funds</v>
          </cell>
          <cell r="Q65">
            <v>73</v>
          </cell>
          <cell r="R65" t="str">
            <v>Supplies</v>
          </cell>
          <cell r="S65">
            <v>50</v>
          </cell>
          <cell r="T65" t="str">
            <v>Administrative Services</v>
          </cell>
          <cell r="U65">
            <v>4</v>
          </cell>
          <cell r="V65" t="str">
            <v>Ammons, Matthew S.</v>
          </cell>
        </row>
        <row r="66">
          <cell r="A66">
            <v>300104</v>
          </cell>
          <cell r="B66" t="str">
            <v>Computer Lab 1</v>
          </cell>
          <cell r="C66">
            <v>733310</v>
          </cell>
          <cell r="D66">
            <v>300104733310</v>
          </cell>
          <cell r="E66" t="str">
            <v>Data Processing Supplies</v>
          </cell>
          <cell r="F66">
            <v>0</v>
          </cell>
          <cell r="G66">
            <v>331.9</v>
          </cell>
          <cell r="H66">
            <v>0</v>
          </cell>
          <cell r="I66">
            <v>0</v>
          </cell>
          <cell r="J66">
            <v>0</v>
          </cell>
          <cell r="K66">
            <v>110010</v>
          </cell>
          <cell r="L66" t="str">
            <v>Current Unrestricted</v>
          </cell>
          <cell r="M66">
            <v>10</v>
          </cell>
          <cell r="N66" t="str">
            <v>Instruction</v>
          </cell>
          <cell r="O66">
            <v>11</v>
          </cell>
          <cell r="P66" t="str">
            <v>Current Unrestricted Funds</v>
          </cell>
          <cell r="Q66">
            <v>73</v>
          </cell>
          <cell r="R66" t="str">
            <v>Supplies</v>
          </cell>
          <cell r="S66">
            <v>50</v>
          </cell>
          <cell r="T66" t="str">
            <v>Administrative Services</v>
          </cell>
          <cell r="U66">
            <v>4</v>
          </cell>
          <cell r="V66" t="str">
            <v>Ammons, Matthew S.</v>
          </cell>
        </row>
        <row r="67">
          <cell r="A67">
            <v>300104</v>
          </cell>
          <cell r="B67" t="str">
            <v>Computer Lab 1</v>
          </cell>
          <cell r="C67">
            <v>744210</v>
          </cell>
          <cell r="D67">
            <v>300104744210</v>
          </cell>
          <cell r="E67" t="str">
            <v>Local Travel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110010</v>
          </cell>
          <cell r="L67" t="str">
            <v>Current Unrestricted</v>
          </cell>
          <cell r="M67">
            <v>10</v>
          </cell>
          <cell r="N67" t="str">
            <v>Instruction</v>
          </cell>
          <cell r="O67">
            <v>11</v>
          </cell>
          <cell r="P67" t="str">
            <v>Current Unrestricted Funds</v>
          </cell>
          <cell r="Q67">
            <v>74</v>
          </cell>
          <cell r="R67" t="str">
            <v>Travel</v>
          </cell>
          <cell r="S67">
            <v>50</v>
          </cell>
          <cell r="T67" t="str">
            <v>Administrative Services</v>
          </cell>
          <cell r="U67">
            <v>4</v>
          </cell>
          <cell r="V67" t="str">
            <v>Ammons, Matthew S.</v>
          </cell>
        </row>
        <row r="68">
          <cell r="A68">
            <v>300104</v>
          </cell>
          <cell r="B68" t="str">
            <v>Computer Lab 1</v>
          </cell>
          <cell r="C68">
            <v>755310</v>
          </cell>
          <cell r="D68">
            <v>300104755310</v>
          </cell>
          <cell r="E68" t="str">
            <v>Copier Expense</v>
          </cell>
          <cell r="F68">
            <v>0</v>
          </cell>
          <cell r="G68">
            <v>5.16</v>
          </cell>
          <cell r="H68">
            <v>10</v>
          </cell>
          <cell r="I68">
            <v>0</v>
          </cell>
          <cell r="J68">
            <v>0</v>
          </cell>
          <cell r="K68">
            <v>110010</v>
          </cell>
          <cell r="L68" t="str">
            <v>Current Unrestricted</v>
          </cell>
          <cell r="M68">
            <v>10</v>
          </cell>
          <cell r="N68" t="str">
            <v>Instruction</v>
          </cell>
          <cell r="O68">
            <v>11</v>
          </cell>
          <cell r="P68" t="str">
            <v>Current Unrestricted Funds</v>
          </cell>
          <cell r="Q68">
            <v>75</v>
          </cell>
          <cell r="R68" t="str">
            <v>Other Operating Expenses</v>
          </cell>
          <cell r="S68">
            <v>50</v>
          </cell>
          <cell r="T68" t="str">
            <v>Administrative Services</v>
          </cell>
          <cell r="U68">
            <v>4</v>
          </cell>
          <cell r="V68" t="str">
            <v>Ammons, Matthew S.</v>
          </cell>
        </row>
        <row r="69">
          <cell r="A69">
            <v>300104</v>
          </cell>
          <cell r="B69" t="str">
            <v>Computer Lab 1</v>
          </cell>
          <cell r="C69">
            <v>755510</v>
          </cell>
          <cell r="D69">
            <v>300104755510</v>
          </cell>
          <cell r="E69" t="str">
            <v>Repairs - Equipment</v>
          </cell>
          <cell r="F69">
            <v>0</v>
          </cell>
          <cell r="G69">
            <v>0</v>
          </cell>
          <cell r="H69">
            <v>1950</v>
          </cell>
          <cell r="I69">
            <v>1950</v>
          </cell>
          <cell r="J69">
            <v>1950</v>
          </cell>
          <cell r="K69">
            <v>110010</v>
          </cell>
          <cell r="L69" t="str">
            <v>Current Unrestricted</v>
          </cell>
          <cell r="M69">
            <v>10</v>
          </cell>
          <cell r="N69" t="str">
            <v>Instruction</v>
          </cell>
          <cell r="O69">
            <v>11</v>
          </cell>
          <cell r="P69" t="str">
            <v>Current Unrestricted Funds</v>
          </cell>
          <cell r="Q69">
            <v>75</v>
          </cell>
          <cell r="R69" t="str">
            <v>Other Operating Expenses</v>
          </cell>
          <cell r="S69">
            <v>50</v>
          </cell>
          <cell r="T69" t="str">
            <v>Administrative Services</v>
          </cell>
          <cell r="U69">
            <v>4</v>
          </cell>
          <cell r="V69" t="str">
            <v>Ammons, Matthew S.</v>
          </cell>
        </row>
        <row r="70">
          <cell r="A70">
            <v>300104</v>
          </cell>
          <cell r="B70" t="str">
            <v>Computer Lab 1</v>
          </cell>
          <cell r="C70">
            <v>777414</v>
          </cell>
          <cell r="D70">
            <v>300104777414</v>
          </cell>
          <cell r="E70" t="str">
            <v>Equipment/Furniture - CYC</v>
          </cell>
          <cell r="F70">
            <v>25000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110010</v>
          </cell>
          <cell r="L70" t="str">
            <v>Current Unrestricted</v>
          </cell>
          <cell r="M70">
            <v>10</v>
          </cell>
          <cell r="N70" t="str">
            <v>Instruction</v>
          </cell>
          <cell r="O70">
            <v>11</v>
          </cell>
          <cell r="P70" t="str">
            <v>Current Unrestricted Funds</v>
          </cell>
          <cell r="Q70">
            <v>77</v>
          </cell>
          <cell r="R70" t="str">
            <v>Capital Outlay</v>
          </cell>
          <cell r="S70">
            <v>50</v>
          </cell>
          <cell r="T70" t="str">
            <v>Administrative Services</v>
          </cell>
          <cell r="U70">
            <v>4</v>
          </cell>
          <cell r="V70" t="str">
            <v>Ammons, Matthew S.</v>
          </cell>
        </row>
        <row r="71">
          <cell r="A71">
            <v>300104</v>
          </cell>
          <cell r="B71" t="str">
            <v>Computer Lab 1</v>
          </cell>
          <cell r="C71">
            <v>787430</v>
          </cell>
          <cell r="D71">
            <v>300104787430</v>
          </cell>
          <cell r="E71" t="str">
            <v>Computer/Media Equip</v>
          </cell>
          <cell r="F71">
            <v>106693.89</v>
          </cell>
          <cell r="G71">
            <v>72742.45</v>
          </cell>
          <cell r="H71">
            <v>0</v>
          </cell>
          <cell r="I71">
            <v>0</v>
          </cell>
          <cell r="J71">
            <v>53276</v>
          </cell>
          <cell r="K71">
            <v>110010</v>
          </cell>
          <cell r="L71" t="str">
            <v>Current Unrestricted</v>
          </cell>
          <cell r="M71">
            <v>10</v>
          </cell>
          <cell r="N71" t="str">
            <v>Instruction</v>
          </cell>
          <cell r="O71">
            <v>11</v>
          </cell>
          <cell r="P71" t="str">
            <v>Current Unrestricted Funds</v>
          </cell>
          <cell r="Q71">
            <v>78</v>
          </cell>
          <cell r="R71" t="str">
            <v>Non-Capital Outlay</v>
          </cell>
          <cell r="S71">
            <v>50</v>
          </cell>
          <cell r="T71" t="str">
            <v>Administrative Services</v>
          </cell>
          <cell r="U71">
            <v>4</v>
          </cell>
          <cell r="V71" t="str">
            <v>Ammons, Matthew S.</v>
          </cell>
        </row>
        <row r="72">
          <cell r="A72">
            <v>300106</v>
          </cell>
          <cell r="B72" t="str">
            <v>Computer Lab 1</v>
          </cell>
          <cell r="C72">
            <v>611310</v>
          </cell>
          <cell r="D72">
            <v>300106611310</v>
          </cell>
          <cell r="E72" t="str">
            <v>Supervisory Support Staff - Exempt</v>
          </cell>
          <cell r="F72">
            <v>36284.879999999997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110010</v>
          </cell>
          <cell r="L72" t="str">
            <v>Current Unrestricted</v>
          </cell>
          <cell r="M72">
            <v>10</v>
          </cell>
          <cell r="N72" t="str">
            <v>Instruction</v>
          </cell>
          <cell r="O72">
            <v>11</v>
          </cell>
          <cell r="P72" t="str">
            <v>Current Unrestricted Funds</v>
          </cell>
          <cell r="Q72">
            <v>61</v>
          </cell>
          <cell r="R72" t="str">
            <v>Salaries and Wages</v>
          </cell>
          <cell r="S72">
            <v>50</v>
          </cell>
          <cell r="T72" t="str">
            <v>Administrative Services</v>
          </cell>
          <cell r="U72">
            <v>1</v>
          </cell>
          <cell r="V72" t="str">
            <v>Ammons, Matthew S.</v>
          </cell>
        </row>
        <row r="73">
          <cell r="A73">
            <v>300106</v>
          </cell>
          <cell r="B73" t="str">
            <v>Computer Lab 1</v>
          </cell>
          <cell r="C73">
            <v>611410</v>
          </cell>
          <cell r="D73">
            <v>300106611410</v>
          </cell>
          <cell r="E73" t="str">
            <v>Supervisory Supp Staff - Non-Exempt</v>
          </cell>
          <cell r="F73">
            <v>0</v>
          </cell>
          <cell r="G73">
            <v>36284.879999999997</v>
          </cell>
          <cell r="H73">
            <v>37555</v>
          </cell>
          <cell r="I73">
            <v>18777.419999999998</v>
          </cell>
          <cell r="J73">
            <v>37555</v>
          </cell>
          <cell r="K73">
            <v>110010</v>
          </cell>
          <cell r="L73" t="str">
            <v>Current Unrestricted</v>
          </cell>
          <cell r="M73">
            <v>10</v>
          </cell>
          <cell r="N73" t="str">
            <v>Instruction</v>
          </cell>
          <cell r="O73">
            <v>11</v>
          </cell>
          <cell r="P73" t="str">
            <v>Current Unrestricted Funds</v>
          </cell>
          <cell r="Q73">
            <v>61</v>
          </cell>
          <cell r="R73" t="str">
            <v>Salaries and Wages</v>
          </cell>
          <cell r="S73">
            <v>50</v>
          </cell>
          <cell r="T73" t="str">
            <v>Administrative Services</v>
          </cell>
          <cell r="U73">
            <v>1</v>
          </cell>
          <cell r="V73" t="str">
            <v>Ammons, Matthew S.</v>
          </cell>
        </row>
        <row r="74">
          <cell r="A74">
            <v>300106</v>
          </cell>
          <cell r="B74" t="str">
            <v>Computer Lab 1</v>
          </cell>
          <cell r="C74">
            <v>611475</v>
          </cell>
          <cell r="D74">
            <v>300106611475</v>
          </cell>
          <cell r="E74" t="str">
            <v>Supp Staff - Lab Assist-Non-Exempt</v>
          </cell>
          <cell r="F74">
            <v>35272.800000000003</v>
          </cell>
          <cell r="G74">
            <v>35272.800000000003</v>
          </cell>
          <cell r="H74">
            <v>36508</v>
          </cell>
          <cell r="I74">
            <v>18253.68</v>
          </cell>
          <cell r="J74">
            <v>36508</v>
          </cell>
          <cell r="K74">
            <v>110010</v>
          </cell>
          <cell r="L74" t="str">
            <v>Current Unrestricted</v>
          </cell>
          <cell r="M74">
            <v>10</v>
          </cell>
          <cell r="N74" t="str">
            <v>Instruction</v>
          </cell>
          <cell r="O74">
            <v>11</v>
          </cell>
          <cell r="P74" t="str">
            <v>Current Unrestricted Funds</v>
          </cell>
          <cell r="Q74">
            <v>61</v>
          </cell>
          <cell r="R74" t="str">
            <v>Salaries and Wages</v>
          </cell>
          <cell r="S74">
            <v>50</v>
          </cell>
          <cell r="T74" t="str">
            <v>Administrative Services</v>
          </cell>
          <cell r="U74">
            <v>1</v>
          </cell>
          <cell r="V74" t="str">
            <v>Ammons, Matthew S.</v>
          </cell>
        </row>
        <row r="75">
          <cell r="A75">
            <v>300106</v>
          </cell>
          <cell r="B75" t="str">
            <v>Computer Lab 1</v>
          </cell>
          <cell r="C75">
            <v>733110</v>
          </cell>
          <cell r="D75">
            <v>300106733110</v>
          </cell>
          <cell r="E75" t="str">
            <v>Classroom Supplies</v>
          </cell>
          <cell r="F75">
            <v>4863.3500000000004</v>
          </cell>
          <cell r="G75">
            <v>4539.62</v>
          </cell>
          <cell r="H75">
            <v>4901</v>
          </cell>
          <cell r="I75">
            <v>1940.34</v>
          </cell>
          <cell r="J75">
            <v>5000</v>
          </cell>
          <cell r="K75">
            <v>110010</v>
          </cell>
          <cell r="L75" t="str">
            <v>Current Unrestricted</v>
          </cell>
          <cell r="M75">
            <v>10</v>
          </cell>
          <cell r="N75" t="str">
            <v>Instruction</v>
          </cell>
          <cell r="O75">
            <v>11</v>
          </cell>
          <cell r="P75" t="str">
            <v>Current Unrestricted Funds</v>
          </cell>
          <cell r="Q75">
            <v>73</v>
          </cell>
          <cell r="R75" t="str">
            <v>Supplies</v>
          </cell>
          <cell r="S75">
            <v>50</v>
          </cell>
          <cell r="T75" t="str">
            <v>Administrative Services</v>
          </cell>
          <cell r="U75">
            <v>4</v>
          </cell>
          <cell r="V75" t="str">
            <v>Ammons, Matthew S.</v>
          </cell>
        </row>
        <row r="76">
          <cell r="A76">
            <v>300106</v>
          </cell>
          <cell r="B76" t="str">
            <v>Computer Lab 1</v>
          </cell>
          <cell r="C76">
            <v>733120</v>
          </cell>
          <cell r="D76">
            <v>300106733120</v>
          </cell>
          <cell r="E76" t="str">
            <v>Office Supplies</v>
          </cell>
          <cell r="F76">
            <v>0</v>
          </cell>
          <cell r="G76">
            <v>234.59</v>
          </cell>
          <cell r="H76">
            <v>50</v>
          </cell>
          <cell r="I76">
            <v>0</v>
          </cell>
          <cell r="J76">
            <v>50</v>
          </cell>
          <cell r="K76">
            <v>110010</v>
          </cell>
          <cell r="L76" t="str">
            <v>Current Unrestricted</v>
          </cell>
          <cell r="M76">
            <v>10</v>
          </cell>
          <cell r="N76" t="str">
            <v>Instruction</v>
          </cell>
          <cell r="O76">
            <v>11</v>
          </cell>
          <cell r="P76" t="str">
            <v>Current Unrestricted Funds</v>
          </cell>
          <cell r="Q76">
            <v>73</v>
          </cell>
          <cell r="R76" t="str">
            <v>Supplies</v>
          </cell>
          <cell r="S76">
            <v>50</v>
          </cell>
          <cell r="T76" t="str">
            <v>Administrative Services</v>
          </cell>
          <cell r="U76">
            <v>4</v>
          </cell>
          <cell r="V76" t="str">
            <v>Ammons, Matthew S.</v>
          </cell>
        </row>
        <row r="77">
          <cell r="A77">
            <v>300106</v>
          </cell>
          <cell r="B77" t="str">
            <v>Computer Lab 1</v>
          </cell>
          <cell r="C77">
            <v>744210</v>
          </cell>
          <cell r="D77">
            <v>300106744210</v>
          </cell>
          <cell r="E77" t="str">
            <v>Local Travel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110010</v>
          </cell>
          <cell r="L77" t="str">
            <v>Current Unrestricted</v>
          </cell>
          <cell r="M77">
            <v>10</v>
          </cell>
          <cell r="N77" t="str">
            <v>Instruction</v>
          </cell>
          <cell r="O77">
            <v>11</v>
          </cell>
          <cell r="P77" t="str">
            <v>Current Unrestricted Funds</v>
          </cell>
          <cell r="Q77">
            <v>74</v>
          </cell>
          <cell r="R77" t="str">
            <v>Travel</v>
          </cell>
          <cell r="S77">
            <v>50</v>
          </cell>
          <cell r="T77" t="str">
            <v>Administrative Services</v>
          </cell>
          <cell r="U77">
            <v>4</v>
          </cell>
          <cell r="V77" t="str">
            <v>Ammons, Matthew S.</v>
          </cell>
        </row>
        <row r="78">
          <cell r="A78">
            <v>300106</v>
          </cell>
          <cell r="B78" t="str">
            <v>Computer Lab 1</v>
          </cell>
          <cell r="C78">
            <v>755240</v>
          </cell>
          <cell r="D78">
            <v>300106755240</v>
          </cell>
          <cell r="E78" t="str">
            <v>DP - Software</v>
          </cell>
          <cell r="F78">
            <v>18142.55</v>
          </cell>
          <cell r="G78">
            <v>3850</v>
          </cell>
          <cell r="H78">
            <v>14133</v>
          </cell>
          <cell r="I78">
            <v>0</v>
          </cell>
          <cell r="J78">
            <v>10000</v>
          </cell>
          <cell r="K78">
            <v>110010</v>
          </cell>
          <cell r="L78" t="str">
            <v>Current Unrestricted</v>
          </cell>
          <cell r="M78">
            <v>10</v>
          </cell>
          <cell r="N78" t="str">
            <v>Instruction</v>
          </cell>
          <cell r="O78">
            <v>11</v>
          </cell>
          <cell r="P78" t="str">
            <v>Current Unrestricted Funds</v>
          </cell>
          <cell r="Q78">
            <v>75</v>
          </cell>
          <cell r="R78" t="str">
            <v>Other Operating Expenses</v>
          </cell>
          <cell r="S78">
            <v>50</v>
          </cell>
          <cell r="T78" t="str">
            <v>Administrative Services</v>
          </cell>
          <cell r="U78">
            <v>4</v>
          </cell>
          <cell r="V78" t="str">
            <v>Ammons, Matthew S.</v>
          </cell>
        </row>
        <row r="79">
          <cell r="A79">
            <v>300106</v>
          </cell>
          <cell r="B79" t="str">
            <v>Computer Lab 1</v>
          </cell>
          <cell r="C79">
            <v>755310</v>
          </cell>
          <cell r="D79">
            <v>300106755310</v>
          </cell>
          <cell r="E79" t="str">
            <v>Copier Expense</v>
          </cell>
          <cell r="F79">
            <v>5.16</v>
          </cell>
          <cell r="G79">
            <v>2.2200000000000002</v>
          </cell>
          <cell r="H79">
            <v>10</v>
          </cell>
          <cell r="I79">
            <v>0.12</v>
          </cell>
          <cell r="J79">
            <v>10</v>
          </cell>
          <cell r="K79">
            <v>110010</v>
          </cell>
          <cell r="L79" t="str">
            <v>Current Unrestricted</v>
          </cell>
          <cell r="M79">
            <v>10</v>
          </cell>
          <cell r="N79" t="str">
            <v>Instruction</v>
          </cell>
          <cell r="O79">
            <v>11</v>
          </cell>
          <cell r="P79" t="str">
            <v>Current Unrestricted Funds</v>
          </cell>
          <cell r="Q79">
            <v>75</v>
          </cell>
          <cell r="R79" t="str">
            <v>Other Operating Expenses</v>
          </cell>
          <cell r="S79">
            <v>50</v>
          </cell>
          <cell r="T79" t="str">
            <v>Administrative Services</v>
          </cell>
          <cell r="U79">
            <v>4</v>
          </cell>
          <cell r="V79" t="str">
            <v>Ammons, Matthew S.</v>
          </cell>
        </row>
        <row r="80">
          <cell r="A80">
            <v>300106</v>
          </cell>
          <cell r="B80" t="str">
            <v>Computer Lab 1</v>
          </cell>
          <cell r="C80">
            <v>755510</v>
          </cell>
          <cell r="D80">
            <v>300106755510</v>
          </cell>
          <cell r="E80" t="str">
            <v>Repairs - Equipment</v>
          </cell>
          <cell r="F80">
            <v>0</v>
          </cell>
          <cell r="G80">
            <v>25</v>
          </cell>
          <cell r="H80">
            <v>50</v>
          </cell>
          <cell r="I80">
            <v>0</v>
          </cell>
          <cell r="J80">
            <v>0</v>
          </cell>
          <cell r="K80">
            <v>110010</v>
          </cell>
          <cell r="L80" t="str">
            <v>Current Unrestricted</v>
          </cell>
          <cell r="M80">
            <v>10</v>
          </cell>
          <cell r="N80" t="str">
            <v>Instruction</v>
          </cell>
          <cell r="O80">
            <v>11</v>
          </cell>
          <cell r="P80" t="str">
            <v>Current Unrestricted Funds</v>
          </cell>
          <cell r="Q80">
            <v>75</v>
          </cell>
          <cell r="R80" t="str">
            <v>Other Operating Expenses</v>
          </cell>
          <cell r="S80">
            <v>50</v>
          </cell>
          <cell r="T80" t="str">
            <v>Administrative Services</v>
          </cell>
          <cell r="U80">
            <v>4</v>
          </cell>
          <cell r="V80" t="str">
            <v>Ammons, Matthew S.</v>
          </cell>
        </row>
        <row r="81">
          <cell r="A81">
            <v>300106</v>
          </cell>
          <cell r="B81" t="str">
            <v>Computer Lab 1</v>
          </cell>
          <cell r="C81">
            <v>787430</v>
          </cell>
          <cell r="D81">
            <v>300106787430</v>
          </cell>
          <cell r="E81" t="str">
            <v>Computer/Media Equip</v>
          </cell>
          <cell r="F81">
            <v>1932.62</v>
          </cell>
          <cell r="G81">
            <v>60544.4</v>
          </cell>
          <cell r="H81">
            <v>0</v>
          </cell>
          <cell r="I81">
            <v>0</v>
          </cell>
          <cell r="J81">
            <v>8015</v>
          </cell>
          <cell r="K81">
            <v>110010</v>
          </cell>
          <cell r="L81" t="str">
            <v>Current Unrestricted</v>
          </cell>
          <cell r="M81">
            <v>10</v>
          </cell>
          <cell r="N81" t="str">
            <v>Instruction</v>
          </cell>
          <cell r="O81">
            <v>11</v>
          </cell>
          <cell r="P81" t="str">
            <v>Current Unrestricted Funds</v>
          </cell>
          <cell r="Q81">
            <v>78</v>
          </cell>
          <cell r="R81" t="str">
            <v>Non-Capital Outlay</v>
          </cell>
          <cell r="S81">
            <v>50</v>
          </cell>
          <cell r="T81" t="str">
            <v>Administrative Services</v>
          </cell>
          <cell r="U81">
            <v>4</v>
          </cell>
          <cell r="V81" t="str">
            <v>Ammons, Matthew S.</v>
          </cell>
        </row>
        <row r="82">
          <cell r="A82">
            <v>300107</v>
          </cell>
          <cell r="B82" t="str">
            <v>Computer Lab 1</v>
          </cell>
          <cell r="C82">
            <v>611310</v>
          </cell>
          <cell r="D82">
            <v>300107611310</v>
          </cell>
          <cell r="E82" t="str">
            <v>Supervisory Support Staff - Exempt</v>
          </cell>
          <cell r="F82">
            <v>41440.92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110010</v>
          </cell>
          <cell r="L82" t="str">
            <v>Current Unrestricted</v>
          </cell>
          <cell r="M82">
            <v>10</v>
          </cell>
          <cell r="N82" t="str">
            <v>Instruction</v>
          </cell>
          <cell r="O82">
            <v>11</v>
          </cell>
          <cell r="P82" t="str">
            <v>Current Unrestricted Funds</v>
          </cell>
          <cell r="Q82">
            <v>61</v>
          </cell>
          <cell r="R82" t="str">
            <v>Salaries and Wages</v>
          </cell>
          <cell r="S82">
            <v>50</v>
          </cell>
          <cell r="T82" t="str">
            <v>Administrative Services</v>
          </cell>
          <cell r="U82">
            <v>1</v>
          </cell>
          <cell r="V82" t="str">
            <v>Ammons, Matthew S.</v>
          </cell>
        </row>
        <row r="83">
          <cell r="A83">
            <v>300107</v>
          </cell>
          <cell r="B83" t="str">
            <v>Computer Lab 1</v>
          </cell>
          <cell r="C83">
            <v>611410</v>
          </cell>
          <cell r="D83">
            <v>300107611410</v>
          </cell>
          <cell r="E83" t="str">
            <v>Supervisory Supp Staff - Non-Exempt</v>
          </cell>
          <cell r="F83">
            <v>0</v>
          </cell>
          <cell r="G83">
            <v>39115.769999999997</v>
          </cell>
          <cell r="H83">
            <v>39683</v>
          </cell>
          <cell r="I83">
            <v>19841.34</v>
          </cell>
          <cell r="J83">
            <v>39683</v>
          </cell>
          <cell r="K83">
            <v>110010</v>
          </cell>
          <cell r="L83" t="str">
            <v>Current Unrestricted</v>
          </cell>
          <cell r="M83">
            <v>10</v>
          </cell>
          <cell r="N83" t="str">
            <v>Instruction</v>
          </cell>
          <cell r="O83">
            <v>11</v>
          </cell>
          <cell r="P83" t="str">
            <v>Current Unrestricted Funds</v>
          </cell>
          <cell r="Q83">
            <v>61</v>
          </cell>
          <cell r="R83" t="str">
            <v>Salaries and Wages</v>
          </cell>
          <cell r="S83">
            <v>50</v>
          </cell>
          <cell r="T83" t="str">
            <v>Administrative Services</v>
          </cell>
          <cell r="U83">
            <v>1</v>
          </cell>
          <cell r="V83" t="str">
            <v>Ammons, Matthew S.</v>
          </cell>
        </row>
        <row r="84">
          <cell r="A84">
            <v>300107</v>
          </cell>
          <cell r="B84" t="str">
            <v>Computer Lab 1</v>
          </cell>
          <cell r="C84">
            <v>611420</v>
          </cell>
          <cell r="D84">
            <v>300107611420</v>
          </cell>
          <cell r="E84" t="str">
            <v>Non-Supervisory Supp - Non-Exempt</v>
          </cell>
          <cell r="F84">
            <v>2825.81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110010</v>
          </cell>
          <cell r="L84" t="str">
            <v>Current Unrestricted</v>
          </cell>
          <cell r="M84">
            <v>10</v>
          </cell>
          <cell r="N84" t="str">
            <v>Instruction</v>
          </cell>
          <cell r="O84">
            <v>11</v>
          </cell>
          <cell r="P84" t="str">
            <v>Current Unrestricted Funds</v>
          </cell>
          <cell r="Q84">
            <v>61</v>
          </cell>
          <cell r="R84" t="str">
            <v>Salaries and Wages</v>
          </cell>
          <cell r="S84">
            <v>50</v>
          </cell>
          <cell r="T84" t="str">
            <v>Administrative Services</v>
          </cell>
          <cell r="U84">
            <v>1</v>
          </cell>
          <cell r="V84" t="str">
            <v>Ammons, Matthew S.</v>
          </cell>
        </row>
        <row r="85">
          <cell r="A85">
            <v>300107</v>
          </cell>
          <cell r="B85" t="str">
            <v>Computer Lab 1</v>
          </cell>
          <cell r="C85">
            <v>611455</v>
          </cell>
          <cell r="D85">
            <v>300107611455</v>
          </cell>
          <cell r="E85" t="str">
            <v>PT Instr Assistant - Non-Exempt</v>
          </cell>
          <cell r="F85">
            <v>18992.23</v>
          </cell>
          <cell r="G85">
            <v>15112.74</v>
          </cell>
          <cell r="H85">
            <v>12679</v>
          </cell>
          <cell r="I85">
            <v>9551.1200000000008</v>
          </cell>
          <cell r="J85">
            <v>20000</v>
          </cell>
          <cell r="K85">
            <v>110010</v>
          </cell>
          <cell r="L85" t="str">
            <v>Current Unrestricted</v>
          </cell>
          <cell r="M85">
            <v>10</v>
          </cell>
          <cell r="N85" t="str">
            <v>Instruction</v>
          </cell>
          <cell r="O85">
            <v>11</v>
          </cell>
          <cell r="P85" t="str">
            <v>Current Unrestricted Funds</v>
          </cell>
          <cell r="Q85">
            <v>61</v>
          </cell>
          <cell r="R85" t="str">
            <v>Salaries and Wages</v>
          </cell>
          <cell r="S85">
            <v>50</v>
          </cell>
          <cell r="T85" t="str">
            <v>Administrative Services</v>
          </cell>
          <cell r="U85">
            <v>1</v>
          </cell>
          <cell r="V85" t="str">
            <v>Ammons, Matthew S.</v>
          </cell>
        </row>
        <row r="86">
          <cell r="A86">
            <v>300107</v>
          </cell>
          <cell r="B86" t="str">
            <v>Computer Lab 1</v>
          </cell>
          <cell r="C86">
            <v>611492</v>
          </cell>
          <cell r="D86">
            <v>300107611492</v>
          </cell>
          <cell r="E86" t="str">
            <v>Regular Overtime</v>
          </cell>
          <cell r="F86">
            <v>104.6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110010</v>
          </cell>
          <cell r="L86" t="str">
            <v>Current Unrestricted</v>
          </cell>
          <cell r="M86">
            <v>10</v>
          </cell>
          <cell r="N86" t="str">
            <v>Instruction</v>
          </cell>
          <cell r="O86">
            <v>11</v>
          </cell>
          <cell r="P86" t="str">
            <v>Current Unrestricted Funds</v>
          </cell>
          <cell r="Q86">
            <v>61</v>
          </cell>
          <cell r="R86" t="str">
            <v>Salaries and Wages</v>
          </cell>
          <cell r="S86">
            <v>50</v>
          </cell>
          <cell r="T86" t="str">
            <v>Administrative Services</v>
          </cell>
          <cell r="U86">
            <v>1</v>
          </cell>
          <cell r="V86" t="str">
            <v>Ammons, Matthew S.</v>
          </cell>
        </row>
        <row r="87">
          <cell r="A87">
            <v>300107</v>
          </cell>
          <cell r="B87" t="str">
            <v>Computer Lab 1</v>
          </cell>
          <cell r="C87">
            <v>611493</v>
          </cell>
          <cell r="D87">
            <v>300107611493</v>
          </cell>
          <cell r="E87" t="str">
            <v>Vacation Payoff</v>
          </cell>
          <cell r="F87">
            <v>782.55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110010</v>
          </cell>
          <cell r="L87" t="str">
            <v>Current Unrestricted</v>
          </cell>
          <cell r="M87">
            <v>10</v>
          </cell>
          <cell r="N87" t="str">
            <v>Instruction</v>
          </cell>
          <cell r="O87">
            <v>11</v>
          </cell>
          <cell r="P87" t="str">
            <v>Current Unrestricted Funds</v>
          </cell>
          <cell r="Q87">
            <v>61</v>
          </cell>
          <cell r="R87" t="str">
            <v>Salaries and Wages</v>
          </cell>
          <cell r="S87">
            <v>50</v>
          </cell>
          <cell r="T87" t="str">
            <v>Administrative Services</v>
          </cell>
          <cell r="U87">
            <v>1</v>
          </cell>
          <cell r="V87" t="str">
            <v>Ammons, Matthew S.</v>
          </cell>
        </row>
        <row r="88">
          <cell r="A88">
            <v>300107</v>
          </cell>
          <cell r="B88" t="str">
            <v>Computer Lab 1</v>
          </cell>
          <cell r="C88">
            <v>712370</v>
          </cell>
          <cell r="D88">
            <v>300107712370</v>
          </cell>
          <cell r="E88" t="str">
            <v>Other Contract Services</v>
          </cell>
          <cell r="F88">
            <v>0</v>
          </cell>
          <cell r="G88">
            <v>1190</v>
          </cell>
          <cell r="H88">
            <v>1200</v>
          </cell>
          <cell r="I88">
            <v>0</v>
          </cell>
          <cell r="J88">
            <v>0</v>
          </cell>
          <cell r="K88">
            <v>110010</v>
          </cell>
          <cell r="L88" t="str">
            <v>Current Unrestricted</v>
          </cell>
          <cell r="M88">
            <v>10</v>
          </cell>
          <cell r="N88" t="str">
            <v>Instruction</v>
          </cell>
          <cell r="O88">
            <v>11</v>
          </cell>
          <cell r="P88" t="str">
            <v>Current Unrestricted Funds</v>
          </cell>
          <cell r="Q88">
            <v>71</v>
          </cell>
          <cell r="R88" t="str">
            <v>Contractual Services</v>
          </cell>
          <cell r="S88">
            <v>50</v>
          </cell>
          <cell r="T88" t="str">
            <v>Administrative Services</v>
          </cell>
          <cell r="U88">
            <v>4</v>
          </cell>
          <cell r="V88" t="str">
            <v>Ammons, Matthew S.</v>
          </cell>
        </row>
        <row r="89">
          <cell r="A89">
            <v>300107</v>
          </cell>
          <cell r="B89" t="str">
            <v>Computer Lab 1</v>
          </cell>
          <cell r="C89">
            <v>733110</v>
          </cell>
          <cell r="D89">
            <v>300107733110</v>
          </cell>
          <cell r="E89" t="str">
            <v>Classroom Supplies</v>
          </cell>
          <cell r="F89">
            <v>2502.85</v>
          </cell>
          <cell r="G89">
            <v>2160.8000000000002</v>
          </cell>
          <cell r="H89">
            <v>2652</v>
          </cell>
          <cell r="I89">
            <v>2152.83</v>
          </cell>
          <cell r="J89">
            <v>3800</v>
          </cell>
          <cell r="K89">
            <v>110010</v>
          </cell>
          <cell r="L89" t="str">
            <v>Current Unrestricted</v>
          </cell>
          <cell r="M89">
            <v>10</v>
          </cell>
          <cell r="N89" t="str">
            <v>Instruction</v>
          </cell>
          <cell r="O89">
            <v>11</v>
          </cell>
          <cell r="P89" t="str">
            <v>Current Unrestricted Funds</v>
          </cell>
          <cell r="Q89">
            <v>73</v>
          </cell>
          <cell r="R89" t="str">
            <v>Supplies</v>
          </cell>
          <cell r="S89">
            <v>50</v>
          </cell>
          <cell r="T89" t="str">
            <v>Administrative Services</v>
          </cell>
          <cell r="U89">
            <v>4</v>
          </cell>
          <cell r="V89" t="str">
            <v>Ammons, Matthew S.</v>
          </cell>
        </row>
        <row r="90">
          <cell r="A90">
            <v>300107</v>
          </cell>
          <cell r="B90" t="str">
            <v>Computer Lab 1</v>
          </cell>
          <cell r="C90">
            <v>733120</v>
          </cell>
          <cell r="D90">
            <v>300107733120</v>
          </cell>
          <cell r="E90" t="str">
            <v>Office Supplies</v>
          </cell>
          <cell r="F90">
            <v>16.14</v>
          </cell>
          <cell r="G90">
            <v>749.23</v>
          </cell>
          <cell r="H90">
            <v>75</v>
          </cell>
          <cell r="I90">
            <v>56.6</v>
          </cell>
          <cell r="J90">
            <v>100</v>
          </cell>
          <cell r="K90">
            <v>110010</v>
          </cell>
          <cell r="L90" t="str">
            <v>Current Unrestricted</v>
          </cell>
          <cell r="M90">
            <v>10</v>
          </cell>
          <cell r="N90" t="str">
            <v>Instruction</v>
          </cell>
          <cell r="O90">
            <v>11</v>
          </cell>
          <cell r="P90" t="str">
            <v>Current Unrestricted Funds</v>
          </cell>
          <cell r="Q90">
            <v>73</v>
          </cell>
          <cell r="R90" t="str">
            <v>Supplies</v>
          </cell>
          <cell r="S90">
            <v>50</v>
          </cell>
          <cell r="T90" t="str">
            <v>Administrative Services</v>
          </cell>
          <cell r="U90">
            <v>4</v>
          </cell>
          <cell r="V90" t="str">
            <v>Ammons, Matthew S.</v>
          </cell>
        </row>
        <row r="91">
          <cell r="A91">
            <v>300107</v>
          </cell>
          <cell r="B91" t="str">
            <v>Computer Lab 1</v>
          </cell>
          <cell r="C91">
            <v>733330</v>
          </cell>
          <cell r="D91">
            <v>300107733330</v>
          </cell>
          <cell r="E91" t="str">
            <v>Audio Visual Supplies</v>
          </cell>
          <cell r="F91">
            <v>1777</v>
          </cell>
          <cell r="G91">
            <v>396</v>
          </cell>
          <cell r="H91">
            <v>791</v>
          </cell>
          <cell r="I91">
            <v>791</v>
          </cell>
          <cell r="J91">
            <v>2000</v>
          </cell>
          <cell r="K91">
            <v>110010</v>
          </cell>
          <cell r="L91" t="str">
            <v>Current Unrestricted</v>
          </cell>
          <cell r="M91">
            <v>10</v>
          </cell>
          <cell r="N91" t="str">
            <v>Instruction</v>
          </cell>
          <cell r="O91">
            <v>11</v>
          </cell>
          <cell r="P91" t="str">
            <v>Current Unrestricted Funds</v>
          </cell>
          <cell r="Q91">
            <v>73</v>
          </cell>
          <cell r="R91" t="str">
            <v>Supplies</v>
          </cell>
          <cell r="S91">
            <v>50</v>
          </cell>
          <cell r="T91" t="str">
            <v>Administrative Services</v>
          </cell>
          <cell r="U91">
            <v>4</v>
          </cell>
          <cell r="V91" t="str">
            <v>Ammons, Matthew S.</v>
          </cell>
        </row>
        <row r="92">
          <cell r="A92">
            <v>300107</v>
          </cell>
          <cell r="B92" t="str">
            <v>Computer Lab 1</v>
          </cell>
          <cell r="C92">
            <v>744210</v>
          </cell>
          <cell r="D92">
            <v>300107744210</v>
          </cell>
          <cell r="E92" t="str">
            <v>Local Travel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110010</v>
          </cell>
          <cell r="L92" t="str">
            <v>Current Unrestricted</v>
          </cell>
          <cell r="M92">
            <v>10</v>
          </cell>
          <cell r="N92" t="str">
            <v>Instruction</v>
          </cell>
          <cell r="O92">
            <v>11</v>
          </cell>
          <cell r="P92" t="str">
            <v>Current Unrestricted Funds</v>
          </cell>
          <cell r="Q92">
            <v>74</v>
          </cell>
          <cell r="R92" t="str">
            <v>Travel</v>
          </cell>
          <cell r="S92">
            <v>50</v>
          </cell>
          <cell r="T92" t="str">
            <v>Administrative Services</v>
          </cell>
          <cell r="U92">
            <v>4</v>
          </cell>
          <cell r="V92" t="str">
            <v>Ammons, Matthew S.</v>
          </cell>
        </row>
        <row r="93">
          <cell r="A93">
            <v>300107</v>
          </cell>
          <cell r="B93" t="str">
            <v>Computer Lab 1</v>
          </cell>
          <cell r="C93">
            <v>755310</v>
          </cell>
          <cell r="D93">
            <v>300107755310</v>
          </cell>
          <cell r="E93" t="str">
            <v>Copier Expense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110010</v>
          </cell>
          <cell r="L93" t="str">
            <v>Current Unrestricted</v>
          </cell>
          <cell r="M93">
            <v>10</v>
          </cell>
          <cell r="N93" t="str">
            <v>Instruction</v>
          </cell>
          <cell r="O93">
            <v>11</v>
          </cell>
          <cell r="P93" t="str">
            <v>Current Unrestricted Funds</v>
          </cell>
          <cell r="Q93">
            <v>75</v>
          </cell>
          <cell r="R93" t="str">
            <v>Other Operating Expenses</v>
          </cell>
          <cell r="S93">
            <v>50</v>
          </cell>
          <cell r="T93" t="str">
            <v>Administrative Services</v>
          </cell>
          <cell r="U93">
            <v>4</v>
          </cell>
          <cell r="V93" t="str">
            <v>Ammons, Matthew S.</v>
          </cell>
        </row>
        <row r="94">
          <cell r="A94">
            <v>300107</v>
          </cell>
          <cell r="B94" t="str">
            <v>Computer Lab 1</v>
          </cell>
          <cell r="C94">
            <v>755510</v>
          </cell>
          <cell r="D94">
            <v>300107755510</v>
          </cell>
          <cell r="E94" t="str">
            <v>Repairs - Equipment</v>
          </cell>
          <cell r="F94">
            <v>0</v>
          </cell>
          <cell r="G94">
            <v>140.13999999999999</v>
          </cell>
          <cell r="H94">
            <v>480</v>
          </cell>
          <cell r="I94">
            <v>430</v>
          </cell>
          <cell r="J94">
            <v>600</v>
          </cell>
          <cell r="K94">
            <v>110010</v>
          </cell>
          <cell r="L94" t="str">
            <v>Current Unrestricted</v>
          </cell>
          <cell r="M94">
            <v>10</v>
          </cell>
          <cell r="N94" t="str">
            <v>Instruction</v>
          </cell>
          <cell r="O94">
            <v>11</v>
          </cell>
          <cell r="P94" t="str">
            <v>Current Unrestricted Funds</v>
          </cell>
          <cell r="Q94">
            <v>75</v>
          </cell>
          <cell r="R94" t="str">
            <v>Other Operating Expenses</v>
          </cell>
          <cell r="S94">
            <v>50</v>
          </cell>
          <cell r="T94" t="str">
            <v>Administrative Services</v>
          </cell>
          <cell r="U94">
            <v>4</v>
          </cell>
          <cell r="V94" t="str">
            <v>Ammons, Matthew S.</v>
          </cell>
        </row>
        <row r="95">
          <cell r="A95">
            <v>300107</v>
          </cell>
          <cell r="B95" t="str">
            <v>Computer Lab 1</v>
          </cell>
          <cell r="C95">
            <v>755705</v>
          </cell>
          <cell r="D95">
            <v>300107755705</v>
          </cell>
          <cell r="E95" t="str">
            <v>Postage</v>
          </cell>
          <cell r="F95">
            <v>0</v>
          </cell>
          <cell r="G95">
            <v>0</v>
          </cell>
          <cell r="H95">
            <v>47</v>
          </cell>
          <cell r="I95">
            <v>46.96</v>
          </cell>
          <cell r="J95">
            <v>50</v>
          </cell>
          <cell r="K95">
            <v>110010</v>
          </cell>
          <cell r="L95" t="str">
            <v>Current Unrestricted</v>
          </cell>
          <cell r="M95">
            <v>10</v>
          </cell>
          <cell r="N95" t="str">
            <v>Instruction</v>
          </cell>
          <cell r="O95">
            <v>11</v>
          </cell>
          <cell r="P95" t="str">
            <v>Current Unrestricted Funds</v>
          </cell>
          <cell r="Q95">
            <v>75</v>
          </cell>
          <cell r="R95" t="str">
            <v>Other Operating Expenses</v>
          </cell>
          <cell r="S95">
            <v>50</v>
          </cell>
          <cell r="T95" t="str">
            <v>Administrative Services</v>
          </cell>
          <cell r="U95">
            <v>4</v>
          </cell>
          <cell r="V95" t="str">
            <v>Ammons, Matthew S.</v>
          </cell>
        </row>
        <row r="96">
          <cell r="A96">
            <v>300107</v>
          </cell>
          <cell r="B96" t="str">
            <v>Computer Lab 1</v>
          </cell>
          <cell r="C96">
            <v>777417</v>
          </cell>
          <cell r="D96">
            <v>300107777417</v>
          </cell>
          <cell r="E96" t="str">
            <v>Equipment/Furniture - HEC</v>
          </cell>
          <cell r="F96">
            <v>44346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110010</v>
          </cell>
          <cell r="L96" t="str">
            <v>Current Unrestricted</v>
          </cell>
          <cell r="M96">
            <v>10</v>
          </cell>
          <cell r="N96" t="str">
            <v>Instruction</v>
          </cell>
          <cell r="O96">
            <v>11</v>
          </cell>
          <cell r="P96" t="str">
            <v>Current Unrestricted Funds</v>
          </cell>
          <cell r="Q96">
            <v>77</v>
          </cell>
          <cell r="R96" t="str">
            <v>Capital Outlay</v>
          </cell>
          <cell r="S96">
            <v>50</v>
          </cell>
          <cell r="T96" t="str">
            <v>Administrative Services</v>
          </cell>
          <cell r="U96">
            <v>4</v>
          </cell>
          <cell r="V96" t="str">
            <v>Ammons, Matthew S.</v>
          </cell>
        </row>
        <row r="97">
          <cell r="A97">
            <v>300107</v>
          </cell>
          <cell r="B97" t="str">
            <v>Computer Lab 1</v>
          </cell>
          <cell r="C97">
            <v>787430</v>
          </cell>
          <cell r="D97">
            <v>300107787430</v>
          </cell>
          <cell r="E97" t="str">
            <v>Computer/Media Equip</v>
          </cell>
          <cell r="F97">
            <v>11479.72</v>
          </cell>
          <cell r="G97">
            <v>9182.7800000000007</v>
          </cell>
          <cell r="H97">
            <v>0</v>
          </cell>
          <cell r="I97">
            <v>0</v>
          </cell>
          <cell r="J97">
            <v>8150</v>
          </cell>
          <cell r="K97">
            <v>110010</v>
          </cell>
          <cell r="L97" t="str">
            <v>Current Unrestricted</v>
          </cell>
          <cell r="M97">
            <v>10</v>
          </cell>
          <cell r="N97" t="str">
            <v>Instruction</v>
          </cell>
          <cell r="O97">
            <v>11</v>
          </cell>
          <cell r="P97" t="str">
            <v>Current Unrestricted Funds</v>
          </cell>
          <cell r="Q97">
            <v>78</v>
          </cell>
          <cell r="R97" t="str">
            <v>Non-Capital Outlay</v>
          </cell>
          <cell r="S97">
            <v>50</v>
          </cell>
          <cell r="T97" t="str">
            <v>Administrative Services</v>
          </cell>
          <cell r="U97">
            <v>4</v>
          </cell>
          <cell r="V97" t="str">
            <v>Ammons, Matthew S.</v>
          </cell>
        </row>
        <row r="98">
          <cell r="A98">
            <v>300108</v>
          </cell>
          <cell r="B98" t="str">
            <v xml:space="preserve">Academic Computing </v>
          </cell>
          <cell r="C98">
            <v>611210</v>
          </cell>
          <cell r="D98">
            <v>300108611210</v>
          </cell>
          <cell r="E98" t="str">
            <v>Admin Salaries - Full-time</v>
          </cell>
          <cell r="F98">
            <v>94791.360000000001</v>
          </cell>
          <cell r="G98">
            <v>95231.48</v>
          </cell>
          <cell r="H98">
            <v>98590</v>
          </cell>
          <cell r="I98">
            <v>49294.559999999998</v>
          </cell>
          <cell r="J98">
            <v>170369</v>
          </cell>
          <cell r="K98">
            <v>110010</v>
          </cell>
          <cell r="L98" t="str">
            <v>Current Unrestricted</v>
          </cell>
          <cell r="M98">
            <v>10</v>
          </cell>
          <cell r="N98" t="str">
            <v>Instruction</v>
          </cell>
          <cell r="O98">
            <v>11</v>
          </cell>
          <cell r="P98" t="str">
            <v>Current Unrestricted Funds</v>
          </cell>
          <cell r="Q98">
            <v>61</v>
          </cell>
          <cell r="R98" t="str">
            <v>Salaries and Wages</v>
          </cell>
          <cell r="S98">
            <v>50</v>
          </cell>
          <cell r="T98" t="str">
            <v>Administrative Services</v>
          </cell>
          <cell r="U98">
            <v>1</v>
          </cell>
          <cell r="V98" t="str">
            <v>Ammons, Matthew S.</v>
          </cell>
        </row>
        <row r="99">
          <cell r="A99">
            <v>300108</v>
          </cell>
          <cell r="B99" t="str">
            <v xml:space="preserve">Academic Computing </v>
          </cell>
          <cell r="C99">
            <v>611310</v>
          </cell>
          <cell r="D99">
            <v>300108611310</v>
          </cell>
          <cell r="E99" t="str">
            <v>Supervisory Support Staff - Exempt</v>
          </cell>
          <cell r="F99">
            <v>237150.72</v>
          </cell>
          <cell r="G99">
            <v>237590.72</v>
          </cell>
          <cell r="H99">
            <v>197567</v>
          </cell>
          <cell r="I99">
            <v>103617.88</v>
          </cell>
          <cell r="J99">
            <v>243056</v>
          </cell>
          <cell r="K99">
            <v>110010</v>
          </cell>
          <cell r="L99" t="str">
            <v>Current Unrestricted</v>
          </cell>
          <cell r="M99">
            <v>10</v>
          </cell>
          <cell r="N99" t="str">
            <v>Instruction</v>
          </cell>
          <cell r="O99">
            <v>11</v>
          </cell>
          <cell r="P99" t="str">
            <v>Current Unrestricted Funds</v>
          </cell>
          <cell r="Q99">
            <v>61</v>
          </cell>
          <cell r="R99" t="str">
            <v>Salaries and Wages</v>
          </cell>
          <cell r="S99">
            <v>50</v>
          </cell>
          <cell r="T99" t="str">
            <v>Administrative Services</v>
          </cell>
          <cell r="U99">
            <v>1</v>
          </cell>
          <cell r="V99" t="str">
            <v>Ammons, Matthew S.</v>
          </cell>
        </row>
        <row r="100">
          <cell r="A100">
            <v>300108</v>
          </cell>
          <cell r="B100" t="str">
            <v xml:space="preserve">Academic Computing </v>
          </cell>
          <cell r="C100">
            <v>611320</v>
          </cell>
          <cell r="D100">
            <v>300108611320</v>
          </cell>
          <cell r="E100" t="str">
            <v>Non-Supervisory Supp Staff - Exempt</v>
          </cell>
          <cell r="F100">
            <v>381525.07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110010</v>
          </cell>
          <cell r="L100" t="str">
            <v>Current Unrestricted</v>
          </cell>
          <cell r="M100">
            <v>10</v>
          </cell>
          <cell r="N100" t="str">
            <v>Instruction</v>
          </cell>
          <cell r="O100">
            <v>11</v>
          </cell>
          <cell r="P100" t="str">
            <v>Current Unrestricted Funds</v>
          </cell>
          <cell r="Q100">
            <v>61</v>
          </cell>
          <cell r="R100" t="str">
            <v>Salaries and Wages</v>
          </cell>
          <cell r="S100">
            <v>50</v>
          </cell>
          <cell r="T100" t="str">
            <v>Administrative Services</v>
          </cell>
          <cell r="U100">
            <v>1</v>
          </cell>
          <cell r="V100" t="str">
            <v>Ammons, Matthew S.</v>
          </cell>
        </row>
        <row r="101">
          <cell r="A101">
            <v>300108</v>
          </cell>
          <cell r="B101" t="str">
            <v xml:space="preserve">Academic Computing </v>
          </cell>
          <cell r="C101">
            <v>611410</v>
          </cell>
          <cell r="D101">
            <v>300108611410</v>
          </cell>
          <cell r="E101" t="str">
            <v>Supervisory Supp Staff - Non-Exempt</v>
          </cell>
          <cell r="F101">
            <v>54770.28</v>
          </cell>
          <cell r="G101">
            <v>54770.28</v>
          </cell>
          <cell r="H101">
            <v>56688</v>
          </cell>
          <cell r="I101">
            <v>28343.58</v>
          </cell>
          <cell r="J101">
            <v>56688</v>
          </cell>
          <cell r="K101">
            <v>110010</v>
          </cell>
          <cell r="L101" t="str">
            <v>Current Unrestricted</v>
          </cell>
          <cell r="M101">
            <v>10</v>
          </cell>
          <cell r="N101" t="str">
            <v>Instruction</v>
          </cell>
          <cell r="O101">
            <v>11</v>
          </cell>
          <cell r="P101" t="str">
            <v>Current Unrestricted Funds</v>
          </cell>
          <cell r="Q101">
            <v>61</v>
          </cell>
          <cell r="R101" t="str">
            <v>Salaries and Wages</v>
          </cell>
          <cell r="S101">
            <v>50</v>
          </cell>
          <cell r="T101" t="str">
            <v>Administrative Services</v>
          </cell>
          <cell r="U101">
            <v>1</v>
          </cell>
          <cell r="V101" t="str">
            <v>Ammons, Matthew S.</v>
          </cell>
        </row>
        <row r="102">
          <cell r="A102">
            <v>300108</v>
          </cell>
          <cell r="B102" t="str">
            <v xml:space="preserve">Academic Computing </v>
          </cell>
          <cell r="C102">
            <v>611420</v>
          </cell>
          <cell r="D102">
            <v>300108611420</v>
          </cell>
          <cell r="E102" t="str">
            <v>Non-Supervisory Supp - Non-Exempt</v>
          </cell>
          <cell r="F102">
            <v>80067.67</v>
          </cell>
          <cell r="G102">
            <v>458735.33</v>
          </cell>
          <cell r="H102">
            <v>481292</v>
          </cell>
          <cell r="I102">
            <v>240645.78</v>
          </cell>
          <cell r="J102">
            <v>481297</v>
          </cell>
          <cell r="K102">
            <v>110010</v>
          </cell>
          <cell r="L102" t="str">
            <v>Current Unrestricted</v>
          </cell>
          <cell r="M102">
            <v>10</v>
          </cell>
          <cell r="N102" t="str">
            <v>Instruction</v>
          </cell>
          <cell r="O102">
            <v>11</v>
          </cell>
          <cell r="P102" t="str">
            <v>Current Unrestricted Funds</v>
          </cell>
          <cell r="Q102">
            <v>61</v>
          </cell>
          <cell r="R102" t="str">
            <v>Salaries and Wages</v>
          </cell>
          <cell r="S102">
            <v>50</v>
          </cell>
          <cell r="T102" t="str">
            <v>Administrative Services</v>
          </cell>
          <cell r="U102">
            <v>1</v>
          </cell>
          <cell r="V102" t="str">
            <v>Ammons, Matthew S.</v>
          </cell>
        </row>
        <row r="103">
          <cell r="A103">
            <v>300108</v>
          </cell>
          <cell r="B103" t="str">
            <v xml:space="preserve">Academic Computing </v>
          </cell>
          <cell r="C103">
            <v>611492</v>
          </cell>
          <cell r="D103">
            <v>300108611492</v>
          </cell>
          <cell r="E103" t="str">
            <v>Regular Overtime</v>
          </cell>
          <cell r="F103">
            <v>6721.82</v>
          </cell>
          <cell r="G103">
            <v>4284.74</v>
          </cell>
          <cell r="H103">
            <v>3623</v>
          </cell>
          <cell r="I103">
            <v>2863.27</v>
          </cell>
          <cell r="J103">
            <v>5000</v>
          </cell>
          <cell r="K103">
            <v>110010</v>
          </cell>
          <cell r="L103" t="str">
            <v>Current Unrestricted</v>
          </cell>
          <cell r="M103">
            <v>10</v>
          </cell>
          <cell r="N103" t="str">
            <v>Instruction</v>
          </cell>
          <cell r="O103">
            <v>11</v>
          </cell>
          <cell r="P103" t="str">
            <v>Current Unrestricted Funds</v>
          </cell>
          <cell r="Q103">
            <v>61</v>
          </cell>
          <cell r="R103" t="str">
            <v>Salaries and Wages</v>
          </cell>
          <cell r="S103">
            <v>50</v>
          </cell>
          <cell r="T103" t="str">
            <v>Administrative Services</v>
          </cell>
          <cell r="U103">
            <v>1</v>
          </cell>
          <cell r="V103" t="str">
            <v>Ammons, Matthew S.</v>
          </cell>
        </row>
        <row r="104">
          <cell r="A104">
            <v>300108</v>
          </cell>
          <cell r="B104" t="str">
            <v xml:space="preserve">Academic Computing </v>
          </cell>
          <cell r="C104">
            <v>611493</v>
          </cell>
          <cell r="D104">
            <v>300108611493</v>
          </cell>
          <cell r="E104" t="str">
            <v>Vacation Payoff</v>
          </cell>
          <cell r="F104">
            <v>1038.5</v>
          </cell>
          <cell r="G104">
            <v>310.19</v>
          </cell>
          <cell r="H104">
            <v>2567</v>
          </cell>
          <cell r="I104">
            <v>2566.2199999999998</v>
          </cell>
          <cell r="J104">
            <v>0</v>
          </cell>
          <cell r="K104">
            <v>110010</v>
          </cell>
          <cell r="L104" t="str">
            <v>Current Unrestricted</v>
          </cell>
          <cell r="M104">
            <v>10</v>
          </cell>
          <cell r="N104" t="str">
            <v>Instruction</v>
          </cell>
          <cell r="O104">
            <v>11</v>
          </cell>
          <cell r="P104" t="str">
            <v>Current Unrestricted Funds</v>
          </cell>
          <cell r="Q104">
            <v>61</v>
          </cell>
          <cell r="R104" t="str">
            <v>Salaries and Wages</v>
          </cell>
          <cell r="S104">
            <v>50</v>
          </cell>
          <cell r="T104" t="str">
            <v>Administrative Services</v>
          </cell>
          <cell r="U104">
            <v>1</v>
          </cell>
          <cell r="V104" t="str">
            <v>Ammons, Matthew S.</v>
          </cell>
        </row>
        <row r="105">
          <cell r="A105">
            <v>300108</v>
          </cell>
          <cell r="B105" t="str">
            <v xml:space="preserve">Academic Computing </v>
          </cell>
          <cell r="C105">
            <v>712310</v>
          </cell>
          <cell r="D105">
            <v>300108712310</v>
          </cell>
          <cell r="E105" t="str">
            <v>Consultants</v>
          </cell>
          <cell r="F105">
            <v>0</v>
          </cell>
          <cell r="G105">
            <v>9406.25</v>
          </cell>
          <cell r="H105">
            <v>0</v>
          </cell>
          <cell r="I105">
            <v>0</v>
          </cell>
          <cell r="J105">
            <v>0</v>
          </cell>
          <cell r="K105">
            <v>110010</v>
          </cell>
          <cell r="L105" t="str">
            <v>Current Unrestricted</v>
          </cell>
          <cell r="M105">
            <v>10</v>
          </cell>
          <cell r="N105" t="str">
            <v>Instruction</v>
          </cell>
          <cell r="O105">
            <v>11</v>
          </cell>
          <cell r="P105" t="str">
            <v>Current Unrestricted Funds</v>
          </cell>
          <cell r="Q105">
            <v>71</v>
          </cell>
          <cell r="R105" t="str">
            <v>Contractual Services</v>
          </cell>
          <cell r="S105">
            <v>50</v>
          </cell>
          <cell r="T105" t="str">
            <v>Administrative Services</v>
          </cell>
          <cell r="U105">
            <v>4</v>
          </cell>
          <cell r="V105" t="str">
            <v>Ammons, Matthew S.</v>
          </cell>
        </row>
        <row r="106">
          <cell r="A106">
            <v>300108</v>
          </cell>
          <cell r="B106" t="str">
            <v xml:space="preserve">Academic Computing </v>
          </cell>
          <cell r="C106">
            <v>712370</v>
          </cell>
          <cell r="D106">
            <v>300108712370</v>
          </cell>
          <cell r="E106" t="str">
            <v>Other Contract Services</v>
          </cell>
          <cell r="F106">
            <v>238145</v>
          </cell>
          <cell r="G106">
            <v>213433.86</v>
          </cell>
          <cell r="H106">
            <v>278983</v>
          </cell>
          <cell r="I106">
            <v>80232</v>
          </cell>
          <cell r="J106">
            <v>225000</v>
          </cell>
          <cell r="K106">
            <v>110010</v>
          </cell>
          <cell r="L106" t="str">
            <v>Current Unrestricted</v>
          </cell>
          <cell r="M106">
            <v>10</v>
          </cell>
          <cell r="N106" t="str">
            <v>Instruction</v>
          </cell>
          <cell r="O106">
            <v>11</v>
          </cell>
          <cell r="P106" t="str">
            <v>Current Unrestricted Funds</v>
          </cell>
          <cell r="Q106">
            <v>71</v>
          </cell>
          <cell r="R106" t="str">
            <v>Contractual Services</v>
          </cell>
          <cell r="S106">
            <v>50</v>
          </cell>
          <cell r="T106" t="str">
            <v>Administrative Services</v>
          </cell>
          <cell r="U106">
            <v>4</v>
          </cell>
          <cell r="V106" t="str">
            <v>Ammons, Matthew S.</v>
          </cell>
        </row>
        <row r="107">
          <cell r="A107">
            <v>300108</v>
          </cell>
          <cell r="B107" t="str">
            <v xml:space="preserve">Academic Computing </v>
          </cell>
          <cell r="C107">
            <v>712420</v>
          </cell>
          <cell r="D107">
            <v>300108712420</v>
          </cell>
          <cell r="E107" t="str">
            <v>Rental - Furniture and Equipment</v>
          </cell>
          <cell r="F107">
            <v>1343.7</v>
          </cell>
          <cell r="G107">
            <v>904.89</v>
          </cell>
          <cell r="H107">
            <v>1548</v>
          </cell>
          <cell r="I107">
            <v>210.04</v>
          </cell>
          <cell r="J107">
            <v>1300</v>
          </cell>
          <cell r="K107">
            <v>110010</v>
          </cell>
          <cell r="L107" t="str">
            <v>Current Unrestricted</v>
          </cell>
          <cell r="M107">
            <v>10</v>
          </cell>
          <cell r="N107" t="str">
            <v>Instruction</v>
          </cell>
          <cell r="O107">
            <v>11</v>
          </cell>
          <cell r="P107" t="str">
            <v>Current Unrestricted Funds</v>
          </cell>
          <cell r="Q107">
            <v>71</v>
          </cell>
          <cell r="R107" t="str">
            <v>Contractual Services</v>
          </cell>
          <cell r="S107">
            <v>50</v>
          </cell>
          <cell r="T107" t="str">
            <v>Administrative Services</v>
          </cell>
          <cell r="U107">
            <v>4</v>
          </cell>
          <cell r="V107" t="str">
            <v>Ammons, Matthew S.</v>
          </cell>
        </row>
        <row r="108">
          <cell r="A108">
            <v>300108</v>
          </cell>
          <cell r="B108" t="str">
            <v xml:space="preserve">Academic Computing </v>
          </cell>
          <cell r="C108">
            <v>712550</v>
          </cell>
          <cell r="D108">
            <v>300108712550</v>
          </cell>
          <cell r="E108" t="str">
            <v>Computer Maintenance</v>
          </cell>
          <cell r="F108">
            <v>13817.16</v>
          </cell>
          <cell r="G108">
            <v>32640.639999999999</v>
          </cell>
          <cell r="H108">
            <v>72120</v>
          </cell>
          <cell r="I108">
            <v>59438.47</v>
          </cell>
          <cell r="J108">
            <v>77000</v>
          </cell>
          <cell r="K108">
            <v>110010</v>
          </cell>
          <cell r="L108" t="str">
            <v>Current Unrestricted</v>
          </cell>
          <cell r="M108">
            <v>10</v>
          </cell>
          <cell r="N108" t="str">
            <v>Instruction</v>
          </cell>
          <cell r="O108">
            <v>11</v>
          </cell>
          <cell r="P108" t="str">
            <v>Current Unrestricted Funds</v>
          </cell>
          <cell r="Q108">
            <v>71</v>
          </cell>
          <cell r="R108" t="str">
            <v>Contractual Services</v>
          </cell>
          <cell r="S108">
            <v>50</v>
          </cell>
          <cell r="T108" t="str">
            <v>Administrative Services</v>
          </cell>
          <cell r="U108">
            <v>4</v>
          </cell>
          <cell r="V108" t="str">
            <v>Ammons, Matthew S.</v>
          </cell>
        </row>
        <row r="109">
          <cell r="A109">
            <v>300108</v>
          </cell>
          <cell r="B109" t="str">
            <v xml:space="preserve">Academic Computing </v>
          </cell>
          <cell r="C109">
            <v>733110</v>
          </cell>
          <cell r="D109">
            <v>300108733110</v>
          </cell>
          <cell r="E109" t="str">
            <v>Classroom Supplies</v>
          </cell>
          <cell r="F109">
            <v>25977.48</v>
          </cell>
          <cell r="G109">
            <v>7834.26</v>
          </cell>
          <cell r="H109">
            <v>85</v>
          </cell>
          <cell r="I109">
            <v>367.9</v>
          </cell>
          <cell r="J109">
            <v>0</v>
          </cell>
          <cell r="K109">
            <v>110010</v>
          </cell>
          <cell r="L109" t="str">
            <v>Current Unrestricted</v>
          </cell>
          <cell r="M109">
            <v>10</v>
          </cell>
          <cell r="N109" t="str">
            <v>Instruction</v>
          </cell>
          <cell r="O109">
            <v>11</v>
          </cell>
          <cell r="P109" t="str">
            <v>Current Unrestricted Funds</v>
          </cell>
          <cell r="Q109">
            <v>73</v>
          </cell>
          <cell r="R109" t="str">
            <v>Supplies</v>
          </cell>
          <cell r="S109">
            <v>50</v>
          </cell>
          <cell r="T109" t="str">
            <v>Administrative Services</v>
          </cell>
          <cell r="U109">
            <v>4</v>
          </cell>
          <cell r="V109" t="str">
            <v>Ammons, Matthew S.</v>
          </cell>
        </row>
        <row r="110">
          <cell r="A110">
            <v>300108</v>
          </cell>
          <cell r="B110" t="str">
            <v xml:space="preserve">Academic Computing </v>
          </cell>
          <cell r="C110">
            <v>733120</v>
          </cell>
          <cell r="D110">
            <v>300108733120</v>
          </cell>
          <cell r="E110" t="str">
            <v>Office Supplies</v>
          </cell>
          <cell r="F110">
            <v>65020.25</v>
          </cell>
          <cell r="G110">
            <v>82712.89</v>
          </cell>
          <cell r="H110">
            <v>46123</v>
          </cell>
          <cell r="I110">
            <v>34887</v>
          </cell>
          <cell r="J110">
            <v>75000</v>
          </cell>
          <cell r="K110">
            <v>110010</v>
          </cell>
          <cell r="L110" t="str">
            <v>Current Unrestricted</v>
          </cell>
          <cell r="M110">
            <v>10</v>
          </cell>
          <cell r="N110" t="str">
            <v>Instruction</v>
          </cell>
          <cell r="O110">
            <v>11</v>
          </cell>
          <cell r="P110" t="str">
            <v>Current Unrestricted Funds</v>
          </cell>
          <cell r="Q110">
            <v>73</v>
          </cell>
          <cell r="R110" t="str">
            <v>Supplies</v>
          </cell>
          <cell r="S110">
            <v>50</v>
          </cell>
          <cell r="T110" t="str">
            <v>Administrative Services</v>
          </cell>
          <cell r="U110">
            <v>4</v>
          </cell>
          <cell r="V110" t="str">
            <v>Ammons, Matthew S.</v>
          </cell>
        </row>
        <row r="111">
          <cell r="A111">
            <v>300108</v>
          </cell>
          <cell r="B111" t="str">
            <v xml:space="preserve">Academic Computing </v>
          </cell>
          <cell r="C111">
            <v>733310</v>
          </cell>
          <cell r="D111">
            <v>300108733310</v>
          </cell>
          <cell r="E111" t="str">
            <v>Data Processing Supplies</v>
          </cell>
          <cell r="F111">
            <v>0</v>
          </cell>
          <cell r="G111">
            <v>876</v>
          </cell>
          <cell r="H111">
            <v>890</v>
          </cell>
          <cell r="I111">
            <v>0</v>
          </cell>
          <cell r="J111">
            <v>0</v>
          </cell>
          <cell r="K111">
            <v>110010</v>
          </cell>
          <cell r="L111" t="str">
            <v>Current Unrestricted</v>
          </cell>
          <cell r="M111">
            <v>10</v>
          </cell>
          <cell r="N111" t="str">
            <v>Instruction</v>
          </cell>
          <cell r="O111">
            <v>11</v>
          </cell>
          <cell r="P111" t="str">
            <v>Current Unrestricted Funds</v>
          </cell>
          <cell r="Q111">
            <v>73</v>
          </cell>
          <cell r="R111" t="str">
            <v>Supplies</v>
          </cell>
          <cell r="S111">
            <v>50</v>
          </cell>
          <cell r="T111" t="str">
            <v>Administrative Services</v>
          </cell>
          <cell r="U111">
            <v>4</v>
          </cell>
          <cell r="V111" t="str">
            <v>Ammons, Matthew S.</v>
          </cell>
        </row>
        <row r="112">
          <cell r="A112">
            <v>300108</v>
          </cell>
          <cell r="B112" t="str">
            <v xml:space="preserve">Academic Computing </v>
          </cell>
          <cell r="C112">
            <v>744210</v>
          </cell>
          <cell r="D112">
            <v>300108744210</v>
          </cell>
          <cell r="E112" t="str">
            <v>Local Travel</v>
          </cell>
          <cell r="F112">
            <v>341.5</v>
          </cell>
          <cell r="G112">
            <v>200</v>
          </cell>
          <cell r="H112">
            <v>300</v>
          </cell>
          <cell r="I112">
            <v>150.5</v>
          </cell>
          <cell r="J112">
            <v>350</v>
          </cell>
          <cell r="K112">
            <v>110010</v>
          </cell>
          <cell r="L112" t="str">
            <v>Current Unrestricted</v>
          </cell>
          <cell r="M112">
            <v>10</v>
          </cell>
          <cell r="N112" t="str">
            <v>Instruction</v>
          </cell>
          <cell r="O112">
            <v>11</v>
          </cell>
          <cell r="P112" t="str">
            <v>Current Unrestricted Funds</v>
          </cell>
          <cell r="Q112">
            <v>74</v>
          </cell>
          <cell r="R112" t="str">
            <v>Travel</v>
          </cell>
          <cell r="S112">
            <v>50</v>
          </cell>
          <cell r="T112" t="str">
            <v>Administrative Services</v>
          </cell>
          <cell r="U112">
            <v>4</v>
          </cell>
          <cell r="V112" t="str">
            <v>Ammons, Matthew S.</v>
          </cell>
        </row>
        <row r="113">
          <cell r="A113">
            <v>300108</v>
          </cell>
          <cell r="B113" t="str">
            <v xml:space="preserve">Academic Computing </v>
          </cell>
          <cell r="C113">
            <v>744220</v>
          </cell>
          <cell r="D113">
            <v>300108744220</v>
          </cell>
          <cell r="E113" t="str">
            <v>Professional Development / Travel</v>
          </cell>
          <cell r="F113">
            <v>0</v>
          </cell>
          <cell r="G113">
            <v>1627</v>
          </cell>
          <cell r="H113">
            <v>1500</v>
          </cell>
          <cell r="I113">
            <v>602</v>
          </cell>
          <cell r="J113">
            <v>1000</v>
          </cell>
          <cell r="K113">
            <v>110010</v>
          </cell>
          <cell r="L113" t="str">
            <v>Current Unrestricted</v>
          </cell>
          <cell r="M113">
            <v>10</v>
          </cell>
          <cell r="N113" t="str">
            <v>Instruction</v>
          </cell>
          <cell r="O113">
            <v>11</v>
          </cell>
          <cell r="P113" t="str">
            <v>Current Unrestricted Funds</v>
          </cell>
          <cell r="Q113">
            <v>74</v>
          </cell>
          <cell r="R113" t="str">
            <v>Travel</v>
          </cell>
          <cell r="S113">
            <v>50</v>
          </cell>
          <cell r="T113" t="str">
            <v>Administrative Services</v>
          </cell>
          <cell r="U113">
            <v>4</v>
          </cell>
          <cell r="V113" t="str">
            <v>Ammons, Matthew S.</v>
          </cell>
        </row>
        <row r="114">
          <cell r="A114">
            <v>300108</v>
          </cell>
          <cell r="B114" t="str">
            <v xml:space="preserve">Academic Computing </v>
          </cell>
          <cell r="C114">
            <v>755230</v>
          </cell>
          <cell r="D114">
            <v>300108755230</v>
          </cell>
          <cell r="E114" t="str">
            <v>DP - Maintenance and Repair</v>
          </cell>
          <cell r="F114">
            <v>303.75</v>
          </cell>
          <cell r="G114">
            <v>747.33</v>
          </cell>
          <cell r="H114">
            <v>1300</v>
          </cell>
          <cell r="I114">
            <v>450.92</v>
          </cell>
          <cell r="J114">
            <v>500</v>
          </cell>
          <cell r="K114">
            <v>110010</v>
          </cell>
          <cell r="L114" t="str">
            <v>Current Unrestricted</v>
          </cell>
          <cell r="M114">
            <v>10</v>
          </cell>
          <cell r="N114" t="str">
            <v>Instruction</v>
          </cell>
          <cell r="O114">
            <v>11</v>
          </cell>
          <cell r="P114" t="str">
            <v>Current Unrestricted Funds</v>
          </cell>
          <cell r="Q114">
            <v>75</v>
          </cell>
          <cell r="R114" t="str">
            <v>Other Operating Expenses</v>
          </cell>
          <cell r="S114">
            <v>50</v>
          </cell>
          <cell r="T114" t="str">
            <v>Administrative Services</v>
          </cell>
          <cell r="U114">
            <v>4</v>
          </cell>
          <cell r="V114" t="str">
            <v>Ammons, Matthew S.</v>
          </cell>
        </row>
        <row r="115">
          <cell r="A115">
            <v>300108</v>
          </cell>
          <cell r="B115" t="str">
            <v xml:space="preserve">Academic Computing </v>
          </cell>
          <cell r="C115">
            <v>755240</v>
          </cell>
          <cell r="D115">
            <v>300108755240</v>
          </cell>
          <cell r="E115" t="str">
            <v>DP - Software</v>
          </cell>
          <cell r="F115">
            <v>242072.77</v>
          </cell>
          <cell r="G115">
            <v>292039.11</v>
          </cell>
          <cell r="H115">
            <v>419718</v>
          </cell>
          <cell r="I115">
            <v>397038.93</v>
          </cell>
          <cell r="J115">
            <v>459300</v>
          </cell>
          <cell r="K115">
            <v>110010</v>
          </cell>
          <cell r="L115" t="str">
            <v>Current Unrestricted</v>
          </cell>
          <cell r="M115">
            <v>10</v>
          </cell>
          <cell r="N115" t="str">
            <v>Instruction</v>
          </cell>
          <cell r="O115">
            <v>11</v>
          </cell>
          <cell r="P115" t="str">
            <v>Current Unrestricted Funds</v>
          </cell>
          <cell r="Q115">
            <v>75</v>
          </cell>
          <cell r="R115" t="str">
            <v>Other Operating Expenses</v>
          </cell>
          <cell r="S115">
            <v>50</v>
          </cell>
          <cell r="T115" t="str">
            <v>Administrative Services</v>
          </cell>
          <cell r="U115">
            <v>4</v>
          </cell>
          <cell r="V115" t="str">
            <v>Ammons, Matthew S.</v>
          </cell>
        </row>
        <row r="116">
          <cell r="A116">
            <v>300108</v>
          </cell>
          <cell r="B116" t="str">
            <v xml:space="preserve">Academic Computing </v>
          </cell>
          <cell r="C116">
            <v>755310</v>
          </cell>
          <cell r="D116">
            <v>300108755310</v>
          </cell>
          <cell r="E116" t="str">
            <v>Copier Expense</v>
          </cell>
          <cell r="F116">
            <v>0.06</v>
          </cell>
          <cell r="G116">
            <v>0</v>
          </cell>
          <cell r="H116">
            <v>0</v>
          </cell>
          <cell r="I116">
            <v>0</v>
          </cell>
          <cell r="J116">
            <v>50</v>
          </cell>
          <cell r="K116">
            <v>110010</v>
          </cell>
          <cell r="L116" t="str">
            <v>Current Unrestricted</v>
          </cell>
          <cell r="M116">
            <v>10</v>
          </cell>
          <cell r="N116" t="str">
            <v>Instruction</v>
          </cell>
          <cell r="O116">
            <v>11</v>
          </cell>
          <cell r="P116" t="str">
            <v>Current Unrestricted Funds</v>
          </cell>
          <cell r="Q116">
            <v>75</v>
          </cell>
          <cell r="R116" t="str">
            <v>Other Operating Expenses</v>
          </cell>
          <cell r="S116">
            <v>50</v>
          </cell>
          <cell r="T116" t="str">
            <v>Administrative Services</v>
          </cell>
          <cell r="U116">
            <v>4</v>
          </cell>
          <cell r="V116" t="str">
            <v>Ammons, Matthew S.</v>
          </cell>
        </row>
        <row r="117">
          <cell r="A117">
            <v>300108</v>
          </cell>
          <cell r="B117" t="str">
            <v xml:space="preserve">Academic Computing </v>
          </cell>
          <cell r="C117">
            <v>755360</v>
          </cell>
          <cell r="D117">
            <v>300108755360</v>
          </cell>
          <cell r="E117" t="str">
            <v>Printing - Other</v>
          </cell>
          <cell r="F117">
            <v>20</v>
          </cell>
          <cell r="G117">
            <v>260.5</v>
          </cell>
          <cell r="H117">
            <v>300</v>
          </cell>
          <cell r="I117">
            <v>20</v>
          </cell>
          <cell r="J117">
            <v>0</v>
          </cell>
          <cell r="K117">
            <v>110010</v>
          </cell>
          <cell r="L117" t="str">
            <v>Current Unrestricted</v>
          </cell>
          <cell r="M117">
            <v>10</v>
          </cell>
          <cell r="N117" t="str">
            <v>Instruction</v>
          </cell>
          <cell r="O117">
            <v>11</v>
          </cell>
          <cell r="P117" t="str">
            <v>Current Unrestricted Funds</v>
          </cell>
          <cell r="Q117">
            <v>75</v>
          </cell>
          <cell r="R117" t="str">
            <v>Other Operating Expenses</v>
          </cell>
          <cell r="S117">
            <v>50</v>
          </cell>
          <cell r="T117" t="str">
            <v>Administrative Services</v>
          </cell>
          <cell r="U117">
            <v>4</v>
          </cell>
          <cell r="V117" t="str">
            <v>Ammons, Matthew S.</v>
          </cell>
        </row>
        <row r="118">
          <cell r="A118">
            <v>300108</v>
          </cell>
          <cell r="B118" t="str">
            <v xml:space="preserve">Academic Computing </v>
          </cell>
          <cell r="C118">
            <v>755510</v>
          </cell>
          <cell r="D118">
            <v>300108755510</v>
          </cell>
          <cell r="E118" t="str">
            <v>Repairs - Equipment</v>
          </cell>
          <cell r="F118">
            <v>604</v>
          </cell>
          <cell r="G118">
            <v>185</v>
          </cell>
          <cell r="H118">
            <v>500</v>
          </cell>
          <cell r="I118">
            <v>0</v>
          </cell>
          <cell r="J118">
            <v>0</v>
          </cell>
          <cell r="K118">
            <v>110010</v>
          </cell>
          <cell r="L118" t="str">
            <v>Current Unrestricted</v>
          </cell>
          <cell r="M118">
            <v>10</v>
          </cell>
          <cell r="N118" t="str">
            <v>Instruction</v>
          </cell>
          <cell r="O118">
            <v>11</v>
          </cell>
          <cell r="P118" t="str">
            <v>Current Unrestricted Funds</v>
          </cell>
          <cell r="Q118">
            <v>75</v>
          </cell>
          <cell r="R118" t="str">
            <v>Other Operating Expenses</v>
          </cell>
          <cell r="S118">
            <v>50</v>
          </cell>
          <cell r="T118" t="str">
            <v>Administrative Services</v>
          </cell>
          <cell r="U118">
            <v>4</v>
          </cell>
          <cell r="V118" t="str">
            <v>Ammons, Matthew S.</v>
          </cell>
        </row>
        <row r="119">
          <cell r="A119">
            <v>300108</v>
          </cell>
          <cell r="B119" t="str">
            <v xml:space="preserve">Academic Computing </v>
          </cell>
          <cell r="C119">
            <v>755705</v>
          </cell>
          <cell r="D119">
            <v>300108755705</v>
          </cell>
          <cell r="E119" t="str">
            <v>Postage</v>
          </cell>
          <cell r="F119">
            <v>36.46</v>
          </cell>
          <cell r="G119">
            <v>45.41</v>
          </cell>
          <cell r="H119">
            <v>10</v>
          </cell>
          <cell r="I119">
            <v>0</v>
          </cell>
          <cell r="J119">
            <v>0</v>
          </cell>
          <cell r="K119">
            <v>110010</v>
          </cell>
          <cell r="L119" t="str">
            <v>Current Unrestricted</v>
          </cell>
          <cell r="M119">
            <v>10</v>
          </cell>
          <cell r="N119" t="str">
            <v>Instruction</v>
          </cell>
          <cell r="O119">
            <v>11</v>
          </cell>
          <cell r="P119" t="str">
            <v>Current Unrestricted Funds</v>
          </cell>
          <cell r="Q119">
            <v>75</v>
          </cell>
          <cell r="R119" t="str">
            <v>Other Operating Expenses</v>
          </cell>
          <cell r="S119">
            <v>50</v>
          </cell>
          <cell r="T119" t="str">
            <v>Administrative Services</v>
          </cell>
          <cell r="U119">
            <v>4</v>
          </cell>
          <cell r="V119" t="str">
            <v>Ammons, Matthew S.</v>
          </cell>
        </row>
        <row r="120">
          <cell r="A120">
            <v>300108</v>
          </cell>
          <cell r="B120" t="str">
            <v xml:space="preserve">Academic Computing </v>
          </cell>
          <cell r="C120">
            <v>755730</v>
          </cell>
          <cell r="D120">
            <v>300108755730</v>
          </cell>
          <cell r="E120" t="str">
            <v>Memberships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110010</v>
          </cell>
          <cell r="L120" t="str">
            <v>Current Unrestricted</v>
          </cell>
          <cell r="M120">
            <v>10</v>
          </cell>
          <cell r="N120" t="str">
            <v>Instruction</v>
          </cell>
          <cell r="O120">
            <v>11</v>
          </cell>
          <cell r="P120" t="str">
            <v>Current Unrestricted Funds</v>
          </cell>
          <cell r="Q120">
            <v>75</v>
          </cell>
          <cell r="R120" t="str">
            <v>Other Operating Expenses</v>
          </cell>
          <cell r="S120">
            <v>50</v>
          </cell>
          <cell r="T120" t="str">
            <v>Administrative Services</v>
          </cell>
          <cell r="U120">
            <v>4</v>
          </cell>
          <cell r="V120" t="str">
            <v>Ammons, Matthew S.</v>
          </cell>
        </row>
        <row r="121">
          <cell r="A121">
            <v>300108</v>
          </cell>
          <cell r="B121" t="str">
            <v xml:space="preserve">Academic Computing </v>
          </cell>
          <cell r="C121">
            <v>765425</v>
          </cell>
          <cell r="D121">
            <v>300108765425</v>
          </cell>
          <cell r="E121" t="str">
            <v>Telephone - Cellular</v>
          </cell>
          <cell r="F121">
            <v>2243.19</v>
          </cell>
          <cell r="G121">
            <v>1289.94</v>
          </cell>
          <cell r="H121">
            <v>2050</v>
          </cell>
          <cell r="I121">
            <v>375.12</v>
          </cell>
          <cell r="J121">
            <v>900</v>
          </cell>
          <cell r="K121">
            <v>110010</v>
          </cell>
          <cell r="L121" t="str">
            <v>Current Unrestricted</v>
          </cell>
          <cell r="M121">
            <v>10</v>
          </cell>
          <cell r="N121" t="str">
            <v>Instruction</v>
          </cell>
          <cell r="O121">
            <v>11</v>
          </cell>
          <cell r="P121" t="str">
            <v>Current Unrestricted Funds</v>
          </cell>
          <cell r="Q121">
            <v>76</v>
          </cell>
          <cell r="R121" t="str">
            <v>Utilities</v>
          </cell>
          <cell r="S121">
            <v>50</v>
          </cell>
          <cell r="T121" t="str">
            <v>Administrative Services</v>
          </cell>
          <cell r="U121">
            <v>4</v>
          </cell>
          <cell r="V121" t="str">
            <v>Ammons, Matthew S.</v>
          </cell>
        </row>
        <row r="122">
          <cell r="A122">
            <v>300108</v>
          </cell>
          <cell r="B122" t="str">
            <v xml:space="preserve">Academic Computing </v>
          </cell>
          <cell r="C122">
            <v>777410</v>
          </cell>
          <cell r="D122">
            <v>300108777410</v>
          </cell>
          <cell r="E122" t="str">
            <v>Equipment/Furniture - CPC</v>
          </cell>
          <cell r="F122">
            <v>160431.59</v>
          </cell>
          <cell r="G122">
            <v>0</v>
          </cell>
          <cell r="H122">
            <v>183000</v>
          </cell>
          <cell r="I122">
            <v>12606.97</v>
          </cell>
          <cell r="J122">
            <v>0</v>
          </cell>
          <cell r="K122">
            <v>110010</v>
          </cell>
          <cell r="L122" t="str">
            <v>Current Unrestricted</v>
          </cell>
          <cell r="M122">
            <v>10</v>
          </cell>
          <cell r="N122" t="str">
            <v>Instruction</v>
          </cell>
          <cell r="O122">
            <v>11</v>
          </cell>
          <cell r="P122" t="str">
            <v>Current Unrestricted Funds</v>
          </cell>
          <cell r="Q122">
            <v>77</v>
          </cell>
          <cell r="R122" t="str">
            <v>Capital Outlay</v>
          </cell>
          <cell r="S122">
            <v>50</v>
          </cell>
          <cell r="T122" t="str">
            <v>Administrative Services</v>
          </cell>
          <cell r="U122">
            <v>4</v>
          </cell>
          <cell r="V122" t="str">
            <v>Ammons, Matthew S.</v>
          </cell>
        </row>
        <row r="123">
          <cell r="A123">
            <v>300108</v>
          </cell>
          <cell r="B123" t="str">
            <v xml:space="preserve">Academic Computing </v>
          </cell>
          <cell r="C123">
            <v>777414</v>
          </cell>
          <cell r="D123">
            <v>300108777414</v>
          </cell>
          <cell r="E123" t="str">
            <v>Equipment/Furniture - CYC</v>
          </cell>
          <cell r="F123">
            <v>6007.63</v>
          </cell>
          <cell r="G123">
            <v>62455</v>
          </cell>
          <cell r="H123">
            <v>168200</v>
          </cell>
          <cell r="I123">
            <v>6200</v>
          </cell>
          <cell r="J123">
            <v>43000</v>
          </cell>
          <cell r="K123">
            <v>110010</v>
          </cell>
          <cell r="L123" t="str">
            <v>Current Unrestricted</v>
          </cell>
          <cell r="M123">
            <v>10</v>
          </cell>
          <cell r="N123" t="str">
            <v>Instruction</v>
          </cell>
          <cell r="O123">
            <v>11</v>
          </cell>
          <cell r="P123" t="str">
            <v>Current Unrestricted Funds</v>
          </cell>
          <cell r="Q123">
            <v>77</v>
          </cell>
          <cell r="R123" t="str">
            <v>Capital Outlay</v>
          </cell>
          <cell r="S123">
            <v>50</v>
          </cell>
          <cell r="T123" t="str">
            <v>Administrative Services</v>
          </cell>
          <cell r="U123">
            <v>4</v>
          </cell>
          <cell r="V123" t="str">
            <v>Ammons, Matthew S.</v>
          </cell>
        </row>
        <row r="124">
          <cell r="A124">
            <v>300108</v>
          </cell>
          <cell r="B124" t="str">
            <v xml:space="preserve">Academic Computing </v>
          </cell>
          <cell r="C124">
            <v>777415</v>
          </cell>
          <cell r="D124">
            <v>300108777415</v>
          </cell>
          <cell r="E124" t="str">
            <v>Equipment/Furniture - WAN/LAN</v>
          </cell>
          <cell r="F124">
            <v>0</v>
          </cell>
          <cell r="G124">
            <v>27956.3</v>
          </cell>
          <cell r="H124">
            <v>0</v>
          </cell>
          <cell r="I124">
            <v>0</v>
          </cell>
          <cell r="J124">
            <v>0</v>
          </cell>
          <cell r="K124">
            <v>110010</v>
          </cell>
          <cell r="L124" t="str">
            <v>Current Unrestricted</v>
          </cell>
          <cell r="M124">
            <v>10</v>
          </cell>
          <cell r="N124" t="str">
            <v>Instruction</v>
          </cell>
          <cell r="O124">
            <v>11</v>
          </cell>
          <cell r="P124" t="str">
            <v>Current Unrestricted Funds</v>
          </cell>
          <cell r="Q124">
            <v>77</v>
          </cell>
          <cell r="R124" t="str">
            <v>Capital Outlay</v>
          </cell>
          <cell r="S124">
            <v>50</v>
          </cell>
          <cell r="T124" t="str">
            <v>Administrative Services</v>
          </cell>
          <cell r="U124">
            <v>4</v>
          </cell>
          <cell r="V124" t="str">
            <v>Ammons, Matthew S.</v>
          </cell>
        </row>
        <row r="125">
          <cell r="A125">
            <v>300108</v>
          </cell>
          <cell r="B125" t="str">
            <v xml:space="preserve">Academic Computing </v>
          </cell>
          <cell r="C125">
            <v>777416</v>
          </cell>
          <cell r="D125">
            <v>300108777416</v>
          </cell>
          <cell r="E125" t="str">
            <v>Equipment/Furniture - PRC</v>
          </cell>
          <cell r="F125">
            <v>10449.040000000001</v>
          </cell>
          <cell r="G125">
            <v>17627</v>
          </cell>
          <cell r="H125">
            <v>0</v>
          </cell>
          <cell r="I125">
            <v>0</v>
          </cell>
          <cell r="J125">
            <v>194000</v>
          </cell>
          <cell r="K125">
            <v>110010</v>
          </cell>
          <cell r="L125" t="str">
            <v>Current Unrestricted</v>
          </cell>
          <cell r="M125">
            <v>10</v>
          </cell>
          <cell r="N125" t="str">
            <v>Instruction</v>
          </cell>
          <cell r="O125">
            <v>11</v>
          </cell>
          <cell r="P125" t="str">
            <v>Current Unrestricted Funds</v>
          </cell>
          <cell r="Q125">
            <v>77</v>
          </cell>
          <cell r="R125" t="str">
            <v>Capital Outlay</v>
          </cell>
          <cell r="S125">
            <v>50</v>
          </cell>
          <cell r="T125" t="str">
            <v>Administrative Services</v>
          </cell>
          <cell r="U125">
            <v>4</v>
          </cell>
          <cell r="V125" t="str">
            <v>Ammons, Matthew S.</v>
          </cell>
        </row>
        <row r="126">
          <cell r="A126">
            <v>300108</v>
          </cell>
          <cell r="B126" t="str">
            <v xml:space="preserve">Academic Computing </v>
          </cell>
          <cell r="C126">
            <v>787410</v>
          </cell>
          <cell r="D126">
            <v>300108787410</v>
          </cell>
          <cell r="E126" t="str">
            <v>Equipment/Furniture Non-Depreciable</v>
          </cell>
          <cell r="F126">
            <v>0</v>
          </cell>
          <cell r="G126">
            <v>904.34</v>
          </cell>
          <cell r="H126">
            <v>0</v>
          </cell>
          <cell r="I126">
            <v>0</v>
          </cell>
          <cell r="J126">
            <v>0</v>
          </cell>
          <cell r="K126">
            <v>110010</v>
          </cell>
          <cell r="L126" t="str">
            <v>Current Unrestricted</v>
          </cell>
          <cell r="M126">
            <v>10</v>
          </cell>
          <cell r="N126" t="str">
            <v>Instruction</v>
          </cell>
          <cell r="O126">
            <v>11</v>
          </cell>
          <cell r="P126" t="str">
            <v>Current Unrestricted Funds</v>
          </cell>
          <cell r="Q126">
            <v>78</v>
          </cell>
          <cell r="R126" t="str">
            <v>Non-Capital Outlay</v>
          </cell>
          <cell r="S126">
            <v>50</v>
          </cell>
          <cell r="T126" t="str">
            <v>Administrative Services</v>
          </cell>
          <cell r="U126">
            <v>4</v>
          </cell>
          <cell r="V126" t="str">
            <v>Ammons, Matthew S.</v>
          </cell>
        </row>
        <row r="127">
          <cell r="A127">
            <v>300108</v>
          </cell>
          <cell r="B127" t="str">
            <v xml:space="preserve">Academic Computing </v>
          </cell>
          <cell r="C127">
            <v>787430</v>
          </cell>
          <cell r="D127">
            <v>300108787430</v>
          </cell>
          <cell r="E127" t="str">
            <v>Computer/Media Equip</v>
          </cell>
          <cell r="F127">
            <v>8266.08</v>
          </cell>
          <cell r="G127">
            <v>15912.68</v>
          </cell>
          <cell r="H127">
            <v>32052</v>
          </cell>
          <cell r="I127">
            <v>31251.09</v>
          </cell>
          <cell r="J127">
            <v>3000</v>
          </cell>
          <cell r="K127">
            <v>110010</v>
          </cell>
          <cell r="L127" t="str">
            <v>Current Unrestricted</v>
          </cell>
          <cell r="M127">
            <v>10</v>
          </cell>
          <cell r="N127" t="str">
            <v>Instruction</v>
          </cell>
          <cell r="O127">
            <v>11</v>
          </cell>
          <cell r="P127" t="str">
            <v>Current Unrestricted Funds</v>
          </cell>
          <cell r="Q127">
            <v>78</v>
          </cell>
          <cell r="R127" t="str">
            <v>Non-Capital Outlay</v>
          </cell>
          <cell r="S127">
            <v>50</v>
          </cell>
          <cell r="T127" t="str">
            <v>Administrative Services</v>
          </cell>
          <cell r="U127">
            <v>4</v>
          </cell>
          <cell r="V127" t="str">
            <v>Ammons, Matthew S.</v>
          </cell>
        </row>
        <row r="128">
          <cell r="A128">
            <v>300109</v>
          </cell>
          <cell r="B128" t="str">
            <v>Computer Lab 1</v>
          </cell>
          <cell r="C128">
            <v>611310</v>
          </cell>
          <cell r="D128">
            <v>300109611310</v>
          </cell>
          <cell r="E128" t="str">
            <v>Supervisory Support Staff - Exempt</v>
          </cell>
          <cell r="F128">
            <v>8315.07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110010</v>
          </cell>
          <cell r="L128" t="str">
            <v>Current Unrestricted</v>
          </cell>
          <cell r="M128">
            <v>10</v>
          </cell>
          <cell r="N128" t="str">
            <v>Instruction</v>
          </cell>
          <cell r="O128">
            <v>11</v>
          </cell>
          <cell r="P128" t="str">
            <v>Current Unrestricted Funds</v>
          </cell>
          <cell r="Q128">
            <v>61</v>
          </cell>
          <cell r="R128" t="str">
            <v>Salaries and Wages</v>
          </cell>
          <cell r="S128">
            <v>50</v>
          </cell>
          <cell r="T128" t="str">
            <v>Administrative Services</v>
          </cell>
          <cell r="U128">
            <v>1</v>
          </cell>
          <cell r="V128" t="str">
            <v>Ammons, Matthew S.</v>
          </cell>
        </row>
        <row r="129">
          <cell r="A129">
            <v>300109</v>
          </cell>
          <cell r="B129" t="str">
            <v>Computer Lab 1</v>
          </cell>
          <cell r="C129">
            <v>611410</v>
          </cell>
          <cell r="D129">
            <v>300109611410</v>
          </cell>
          <cell r="E129" t="str">
            <v>Supervisory Supp Staff - Non-Exempt</v>
          </cell>
          <cell r="F129">
            <v>789.33</v>
          </cell>
          <cell r="G129">
            <v>32963.31</v>
          </cell>
          <cell r="H129">
            <v>35224</v>
          </cell>
          <cell r="I129">
            <v>17611.98</v>
          </cell>
          <cell r="J129">
            <v>35224</v>
          </cell>
          <cell r="K129">
            <v>110010</v>
          </cell>
          <cell r="L129" t="str">
            <v>Current Unrestricted</v>
          </cell>
          <cell r="M129">
            <v>10</v>
          </cell>
          <cell r="N129" t="str">
            <v>Instruction</v>
          </cell>
          <cell r="O129">
            <v>11</v>
          </cell>
          <cell r="P129" t="str">
            <v>Current Unrestricted Funds</v>
          </cell>
          <cell r="Q129">
            <v>61</v>
          </cell>
          <cell r="R129" t="str">
            <v>Salaries and Wages</v>
          </cell>
          <cell r="S129">
            <v>50</v>
          </cell>
          <cell r="T129" t="str">
            <v>Administrative Services</v>
          </cell>
          <cell r="U129">
            <v>1</v>
          </cell>
          <cell r="V129" t="str">
            <v>Ammons, Matthew S.</v>
          </cell>
        </row>
        <row r="130">
          <cell r="A130">
            <v>300109</v>
          </cell>
          <cell r="B130" t="str">
            <v>Computer Lab 1</v>
          </cell>
          <cell r="C130">
            <v>611475</v>
          </cell>
          <cell r="D130">
            <v>300109611475</v>
          </cell>
          <cell r="E130" t="str">
            <v>Supp Staff - Lab Assist-Non-Exempt</v>
          </cell>
          <cell r="F130">
            <v>29716.92</v>
          </cell>
          <cell r="G130">
            <v>22879.040000000001</v>
          </cell>
          <cell r="H130">
            <v>28745</v>
          </cell>
          <cell r="I130">
            <v>14372.04</v>
          </cell>
          <cell r="J130">
            <v>28745</v>
          </cell>
          <cell r="K130">
            <v>110010</v>
          </cell>
          <cell r="L130" t="str">
            <v>Current Unrestricted</v>
          </cell>
          <cell r="M130">
            <v>10</v>
          </cell>
          <cell r="N130" t="str">
            <v>Instruction</v>
          </cell>
          <cell r="O130">
            <v>11</v>
          </cell>
          <cell r="P130" t="str">
            <v>Current Unrestricted Funds</v>
          </cell>
          <cell r="Q130">
            <v>61</v>
          </cell>
          <cell r="R130" t="str">
            <v>Salaries and Wages</v>
          </cell>
          <cell r="S130">
            <v>50</v>
          </cell>
          <cell r="T130" t="str">
            <v>Administrative Services</v>
          </cell>
          <cell r="U130">
            <v>1</v>
          </cell>
          <cell r="V130" t="str">
            <v>Ammons, Matthew S.</v>
          </cell>
        </row>
        <row r="131">
          <cell r="A131">
            <v>300109</v>
          </cell>
          <cell r="B131" t="str">
            <v>Computer Lab 1</v>
          </cell>
          <cell r="C131">
            <v>611476</v>
          </cell>
          <cell r="D131">
            <v>300109611476</v>
          </cell>
          <cell r="E131" t="str">
            <v>Lab Assistants PT - Non-Exempt</v>
          </cell>
          <cell r="F131">
            <v>19044.060000000001</v>
          </cell>
          <cell r="G131">
            <v>13416.1</v>
          </cell>
          <cell r="H131">
            <v>25358</v>
          </cell>
          <cell r="I131">
            <v>8017.58</v>
          </cell>
          <cell r="J131">
            <v>17500</v>
          </cell>
          <cell r="K131">
            <v>110010</v>
          </cell>
          <cell r="L131" t="str">
            <v>Current Unrestricted</v>
          </cell>
          <cell r="M131">
            <v>10</v>
          </cell>
          <cell r="N131" t="str">
            <v>Instruction</v>
          </cell>
          <cell r="O131">
            <v>11</v>
          </cell>
          <cell r="P131" t="str">
            <v>Current Unrestricted Funds</v>
          </cell>
          <cell r="Q131">
            <v>61</v>
          </cell>
          <cell r="R131" t="str">
            <v>Salaries and Wages</v>
          </cell>
          <cell r="S131">
            <v>50</v>
          </cell>
          <cell r="T131" t="str">
            <v>Administrative Services</v>
          </cell>
          <cell r="U131">
            <v>1</v>
          </cell>
          <cell r="V131" t="str">
            <v>Ammons, Matthew S.</v>
          </cell>
        </row>
        <row r="132">
          <cell r="A132">
            <v>300109</v>
          </cell>
          <cell r="B132" t="str">
            <v>Computer Lab 1</v>
          </cell>
          <cell r="C132">
            <v>611492</v>
          </cell>
          <cell r="D132">
            <v>300109611492</v>
          </cell>
          <cell r="E132" t="str">
            <v>Regular Overtime</v>
          </cell>
          <cell r="F132">
            <v>479.72</v>
          </cell>
          <cell r="G132">
            <v>12.09</v>
          </cell>
          <cell r="H132">
            <v>0</v>
          </cell>
          <cell r="I132">
            <v>0</v>
          </cell>
          <cell r="J132">
            <v>0</v>
          </cell>
          <cell r="K132">
            <v>110010</v>
          </cell>
          <cell r="L132" t="str">
            <v>Current Unrestricted</v>
          </cell>
          <cell r="M132">
            <v>10</v>
          </cell>
          <cell r="N132" t="str">
            <v>Instruction</v>
          </cell>
          <cell r="O132">
            <v>11</v>
          </cell>
          <cell r="P132" t="str">
            <v>Current Unrestricted Funds</v>
          </cell>
          <cell r="Q132">
            <v>61</v>
          </cell>
          <cell r="R132" t="str">
            <v>Salaries and Wages</v>
          </cell>
          <cell r="S132">
            <v>50</v>
          </cell>
          <cell r="T132" t="str">
            <v>Administrative Services</v>
          </cell>
          <cell r="U132">
            <v>1</v>
          </cell>
          <cell r="V132" t="str">
            <v>Ammons, Matthew S.</v>
          </cell>
        </row>
        <row r="133">
          <cell r="A133">
            <v>300109</v>
          </cell>
          <cell r="B133" t="str">
            <v>Computer Lab 1</v>
          </cell>
          <cell r="C133">
            <v>611493</v>
          </cell>
          <cell r="D133">
            <v>300109611493</v>
          </cell>
          <cell r="E133" t="str">
            <v>Vacation Payoff</v>
          </cell>
          <cell r="F133">
            <v>0</v>
          </cell>
          <cell r="G133">
            <v>1687.83</v>
          </cell>
          <cell r="H133">
            <v>0</v>
          </cell>
          <cell r="I133">
            <v>0</v>
          </cell>
          <cell r="J133">
            <v>0</v>
          </cell>
          <cell r="K133">
            <v>110010</v>
          </cell>
          <cell r="L133" t="str">
            <v>Current Unrestricted</v>
          </cell>
          <cell r="M133">
            <v>10</v>
          </cell>
          <cell r="N133" t="str">
            <v>Instruction</v>
          </cell>
          <cell r="O133">
            <v>11</v>
          </cell>
          <cell r="P133" t="str">
            <v>Current Unrestricted Funds</v>
          </cell>
          <cell r="Q133">
            <v>61</v>
          </cell>
          <cell r="R133" t="str">
            <v>Salaries and Wages</v>
          </cell>
          <cell r="S133">
            <v>50</v>
          </cell>
          <cell r="T133" t="str">
            <v>Administrative Services</v>
          </cell>
          <cell r="U133">
            <v>1</v>
          </cell>
          <cell r="V133" t="str">
            <v>Ammons, Matthew S.</v>
          </cell>
        </row>
        <row r="134">
          <cell r="A134">
            <v>300109</v>
          </cell>
          <cell r="B134" t="str">
            <v>Computer Lab 1</v>
          </cell>
          <cell r="C134">
            <v>733110</v>
          </cell>
          <cell r="D134">
            <v>300109733110</v>
          </cell>
          <cell r="E134" t="str">
            <v>Classroom Supplies</v>
          </cell>
          <cell r="F134">
            <v>827.9</v>
          </cell>
          <cell r="G134">
            <v>306.94</v>
          </cell>
          <cell r="H134">
            <v>1132</v>
          </cell>
          <cell r="I134">
            <v>686.62</v>
          </cell>
          <cell r="J134">
            <v>1200</v>
          </cell>
          <cell r="K134">
            <v>110010</v>
          </cell>
          <cell r="L134" t="str">
            <v>Current Unrestricted</v>
          </cell>
          <cell r="M134">
            <v>10</v>
          </cell>
          <cell r="N134" t="str">
            <v>Instruction</v>
          </cell>
          <cell r="O134">
            <v>11</v>
          </cell>
          <cell r="P134" t="str">
            <v>Current Unrestricted Funds</v>
          </cell>
          <cell r="Q134">
            <v>73</v>
          </cell>
          <cell r="R134" t="str">
            <v>Supplies</v>
          </cell>
          <cell r="S134">
            <v>50</v>
          </cell>
          <cell r="T134" t="str">
            <v>Administrative Services</v>
          </cell>
          <cell r="U134">
            <v>4</v>
          </cell>
          <cell r="V134" t="str">
            <v>Ammons, Matthew S.</v>
          </cell>
        </row>
        <row r="135">
          <cell r="A135">
            <v>300109</v>
          </cell>
          <cell r="B135" t="str">
            <v>Computer Lab 1</v>
          </cell>
          <cell r="C135">
            <v>733120</v>
          </cell>
          <cell r="D135">
            <v>300109733120</v>
          </cell>
          <cell r="E135" t="str">
            <v>Office Supplies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110010</v>
          </cell>
          <cell r="L135" t="str">
            <v>Current Unrestricted</v>
          </cell>
          <cell r="M135">
            <v>10</v>
          </cell>
          <cell r="N135" t="str">
            <v>Instruction</v>
          </cell>
          <cell r="O135">
            <v>11</v>
          </cell>
          <cell r="P135" t="str">
            <v>Current Unrestricted Funds</v>
          </cell>
          <cell r="Q135">
            <v>73</v>
          </cell>
          <cell r="R135" t="str">
            <v>Supplies</v>
          </cell>
          <cell r="S135">
            <v>50</v>
          </cell>
          <cell r="T135" t="str">
            <v>Administrative Services</v>
          </cell>
          <cell r="U135">
            <v>4</v>
          </cell>
          <cell r="V135" t="str">
            <v>Ammons, Matthew S.</v>
          </cell>
        </row>
        <row r="136">
          <cell r="A136">
            <v>300109</v>
          </cell>
          <cell r="B136" t="str">
            <v>Computer Lab 1</v>
          </cell>
          <cell r="C136">
            <v>733330</v>
          </cell>
          <cell r="D136">
            <v>300109733330</v>
          </cell>
          <cell r="E136" t="str">
            <v>Audio Visual Supplies</v>
          </cell>
          <cell r="F136">
            <v>950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110010</v>
          </cell>
          <cell r="L136" t="str">
            <v>Current Unrestricted</v>
          </cell>
          <cell r="M136">
            <v>10</v>
          </cell>
          <cell r="N136" t="str">
            <v>Instruction</v>
          </cell>
          <cell r="O136">
            <v>11</v>
          </cell>
          <cell r="P136" t="str">
            <v>Current Unrestricted Funds</v>
          </cell>
          <cell r="Q136">
            <v>73</v>
          </cell>
          <cell r="R136" t="str">
            <v>Supplies</v>
          </cell>
          <cell r="S136">
            <v>50</v>
          </cell>
          <cell r="T136" t="str">
            <v>Administrative Services</v>
          </cell>
          <cell r="U136">
            <v>4</v>
          </cell>
          <cell r="V136" t="str">
            <v>Ammons, Matthew S.</v>
          </cell>
        </row>
        <row r="137">
          <cell r="A137">
            <v>300109</v>
          </cell>
          <cell r="B137" t="str">
            <v>Computer Lab 1</v>
          </cell>
          <cell r="C137">
            <v>744210</v>
          </cell>
          <cell r="D137">
            <v>300109744210</v>
          </cell>
          <cell r="E137" t="str">
            <v>Local Travel</v>
          </cell>
          <cell r="F137">
            <v>0</v>
          </cell>
          <cell r="G137">
            <v>27.5</v>
          </cell>
          <cell r="H137">
            <v>50</v>
          </cell>
          <cell r="I137">
            <v>0</v>
          </cell>
          <cell r="J137">
            <v>0</v>
          </cell>
          <cell r="K137">
            <v>110010</v>
          </cell>
          <cell r="L137" t="str">
            <v>Current Unrestricted</v>
          </cell>
          <cell r="M137">
            <v>10</v>
          </cell>
          <cell r="N137" t="str">
            <v>Instruction</v>
          </cell>
          <cell r="O137">
            <v>11</v>
          </cell>
          <cell r="P137" t="str">
            <v>Current Unrestricted Funds</v>
          </cell>
          <cell r="Q137">
            <v>74</v>
          </cell>
          <cell r="R137" t="str">
            <v>Travel</v>
          </cell>
          <cell r="S137">
            <v>50</v>
          </cell>
          <cell r="T137" t="str">
            <v>Administrative Services</v>
          </cell>
          <cell r="U137">
            <v>4</v>
          </cell>
          <cell r="V137" t="str">
            <v>Ammons, Matthew S.</v>
          </cell>
        </row>
        <row r="138">
          <cell r="A138">
            <v>300109</v>
          </cell>
          <cell r="B138" t="str">
            <v>Computer Lab 1</v>
          </cell>
          <cell r="C138">
            <v>755310</v>
          </cell>
          <cell r="D138">
            <v>300109755310</v>
          </cell>
          <cell r="E138" t="str">
            <v>Copier Expense</v>
          </cell>
          <cell r="F138">
            <v>15.12</v>
          </cell>
          <cell r="G138">
            <v>13.08</v>
          </cell>
          <cell r="H138">
            <v>10</v>
          </cell>
          <cell r="I138">
            <v>0</v>
          </cell>
          <cell r="J138">
            <v>0</v>
          </cell>
          <cell r="K138">
            <v>110010</v>
          </cell>
          <cell r="L138" t="str">
            <v>Current Unrestricted</v>
          </cell>
          <cell r="M138">
            <v>10</v>
          </cell>
          <cell r="N138" t="str">
            <v>Instruction</v>
          </cell>
          <cell r="O138">
            <v>11</v>
          </cell>
          <cell r="P138" t="str">
            <v>Current Unrestricted Funds</v>
          </cell>
          <cell r="Q138">
            <v>75</v>
          </cell>
          <cell r="R138" t="str">
            <v>Other Operating Expenses</v>
          </cell>
          <cell r="S138">
            <v>50</v>
          </cell>
          <cell r="T138" t="str">
            <v>Administrative Services</v>
          </cell>
          <cell r="U138">
            <v>4</v>
          </cell>
          <cell r="V138" t="str">
            <v>Ammons, Matthew S.</v>
          </cell>
        </row>
        <row r="139">
          <cell r="A139">
            <v>300109</v>
          </cell>
          <cell r="B139" t="str">
            <v>Computer Lab 1</v>
          </cell>
          <cell r="C139">
            <v>777419</v>
          </cell>
          <cell r="D139">
            <v>300109777419</v>
          </cell>
          <cell r="E139" t="str">
            <v>Equipment/Furniture - Allen</v>
          </cell>
          <cell r="F139">
            <v>5739.01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110010</v>
          </cell>
          <cell r="L139" t="str">
            <v>Current Unrestricted</v>
          </cell>
          <cell r="M139">
            <v>10</v>
          </cell>
          <cell r="N139" t="str">
            <v>Instruction</v>
          </cell>
          <cell r="O139">
            <v>11</v>
          </cell>
          <cell r="P139" t="str">
            <v>Current Unrestricted Funds</v>
          </cell>
          <cell r="Q139">
            <v>77</v>
          </cell>
          <cell r="R139" t="str">
            <v>Capital Outlay</v>
          </cell>
          <cell r="S139">
            <v>50</v>
          </cell>
          <cell r="T139" t="str">
            <v>Administrative Services</v>
          </cell>
          <cell r="U139">
            <v>4</v>
          </cell>
          <cell r="V139" t="str">
            <v>Ammons, Matthew S.</v>
          </cell>
        </row>
        <row r="140">
          <cell r="A140">
            <v>300109</v>
          </cell>
          <cell r="B140" t="str">
            <v>Computer Lab 1</v>
          </cell>
          <cell r="C140">
            <v>777419</v>
          </cell>
          <cell r="D140">
            <v>300109777419</v>
          </cell>
          <cell r="E140" t="str">
            <v>Equipment/Furniture - Allen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110010</v>
          </cell>
          <cell r="L140" t="str">
            <v>Current Unrestricted</v>
          </cell>
          <cell r="M140">
            <v>10</v>
          </cell>
          <cell r="N140" t="str">
            <v>Instruction</v>
          </cell>
          <cell r="O140">
            <v>11</v>
          </cell>
          <cell r="P140" t="str">
            <v>Current Unrestricted Funds</v>
          </cell>
          <cell r="Q140">
            <v>77</v>
          </cell>
          <cell r="R140" t="str">
            <v>Capital Outlay</v>
          </cell>
          <cell r="S140">
            <v>50</v>
          </cell>
          <cell r="T140" t="str">
            <v>Administrative Services</v>
          </cell>
          <cell r="U140">
            <v>4</v>
          </cell>
          <cell r="V140" t="str">
            <v>Ammons, Matthew S.</v>
          </cell>
        </row>
        <row r="141">
          <cell r="A141">
            <v>300109</v>
          </cell>
          <cell r="B141" t="str">
            <v>Computer Lab 1</v>
          </cell>
          <cell r="C141">
            <v>787430</v>
          </cell>
          <cell r="D141">
            <v>300109787430</v>
          </cell>
          <cell r="E141" t="str">
            <v>Computer/Media Equip</v>
          </cell>
          <cell r="F141">
            <v>7014.2</v>
          </cell>
          <cell r="G141">
            <v>0</v>
          </cell>
          <cell r="H141">
            <v>7198</v>
          </cell>
          <cell r="I141">
            <v>7009.2</v>
          </cell>
          <cell r="J141">
            <v>0</v>
          </cell>
          <cell r="K141">
            <v>110010</v>
          </cell>
          <cell r="L141" t="str">
            <v>Current Unrestricted</v>
          </cell>
          <cell r="M141">
            <v>10</v>
          </cell>
          <cell r="N141" t="str">
            <v>Instruction</v>
          </cell>
          <cell r="O141">
            <v>11</v>
          </cell>
          <cell r="P141" t="str">
            <v>Current Unrestricted Funds</v>
          </cell>
          <cell r="Q141">
            <v>78</v>
          </cell>
          <cell r="R141" t="str">
            <v>Non-Capital Outlay</v>
          </cell>
          <cell r="S141">
            <v>50</v>
          </cell>
          <cell r="T141" t="str">
            <v>Administrative Services</v>
          </cell>
          <cell r="U141">
            <v>4</v>
          </cell>
          <cell r="V141" t="str">
            <v>Ammons, Matthew S.</v>
          </cell>
        </row>
        <row r="142">
          <cell r="A142">
            <v>362243</v>
          </cell>
          <cell r="B142" t="str">
            <v>Computer Lab 2 (SCC)</v>
          </cell>
          <cell r="C142">
            <v>611310</v>
          </cell>
          <cell r="D142">
            <v>362243611310</v>
          </cell>
          <cell r="E142" t="str">
            <v>Supervisory Support Staff - Exempt</v>
          </cell>
          <cell r="F142">
            <v>37637.480000000003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110010</v>
          </cell>
          <cell r="L142" t="str">
            <v>Current Unrestricted</v>
          </cell>
          <cell r="M142">
            <v>10</v>
          </cell>
          <cell r="N142" t="str">
            <v>Instruction</v>
          </cell>
          <cell r="O142">
            <v>11</v>
          </cell>
          <cell r="P142" t="str">
            <v>Current Unrestricted Funds</v>
          </cell>
          <cell r="Q142">
            <v>61</v>
          </cell>
          <cell r="R142" t="str">
            <v>Salaries and Wages</v>
          </cell>
          <cell r="S142">
            <v>50</v>
          </cell>
          <cell r="T142" t="str">
            <v>Administrative Services</v>
          </cell>
          <cell r="U142">
            <v>1</v>
          </cell>
          <cell r="V142" t="str">
            <v>Ammons, Matthew S.</v>
          </cell>
        </row>
        <row r="143">
          <cell r="A143">
            <v>362243</v>
          </cell>
          <cell r="B143" t="str">
            <v>Computer Lab 2 (SCC)</v>
          </cell>
          <cell r="C143">
            <v>611410</v>
          </cell>
          <cell r="D143">
            <v>362243611410</v>
          </cell>
          <cell r="E143" t="str">
            <v>Supervisory Supp Staff - Non-Exempt</v>
          </cell>
          <cell r="F143">
            <v>0</v>
          </cell>
          <cell r="G143">
            <v>24945.21</v>
          </cell>
          <cell r="H143">
            <v>34313</v>
          </cell>
          <cell r="I143">
            <v>17156.16</v>
          </cell>
          <cell r="J143">
            <v>34313</v>
          </cell>
          <cell r="K143">
            <v>110010</v>
          </cell>
          <cell r="L143" t="str">
            <v>Current Unrestricted</v>
          </cell>
          <cell r="M143">
            <v>10</v>
          </cell>
          <cell r="N143" t="str">
            <v>Instruction</v>
          </cell>
          <cell r="O143">
            <v>11</v>
          </cell>
          <cell r="P143" t="str">
            <v>Current Unrestricted Funds</v>
          </cell>
          <cell r="Q143">
            <v>61</v>
          </cell>
          <cell r="R143" t="str">
            <v>Salaries and Wages</v>
          </cell>
          <cell r="S143">
            <v>50</v>
          </cell>
          <cell r="T143" t="str">
            <v>Administrative Services</v>
          </cell>
          <cell r="U143">
            <v>1</v>
          </cell>
          <cell r="V143" t="str">
            <v>Ammons, Matthew S.</v>
          </cell>
        </row>
        <row r="144">
          <cell r="A144">
            <v>362243</v>
          </cell>
          <cell r="B144" t="str">
            <v>Computer Lab 2 (SCC)</v>
          </cell>
          <cell r="C144">
            <v>611475</v>
          </cell>
          <cell r="D144">
            <v>362243611475</v>
          </cell>
          <cell r="E144" t="str">
            <v>Supp Staff - Lab Assist-Non-Exempt</v>
          </cell>
          <cell r="F144">
            <v>26210.55</v>
          </cell>
          <cell r="G144">
            <v>29721.119999999999</v>
          </cell>
          <cell r="H144">
            <v>30762</v>
          </cell>
          <cell r="I144">
            <v>15380.7</v>
          </cell>
          <cell r="J144">
            <v>30762</v>
          </cell>
          <cell r="K144">
            <v>110010</v>
          </cell>
          <cell r="L144" t="str">
            <v>Current Unrestricted</v>
          </cell>
          <cell r="M144">
            <v>10</v>
          </cell>
          <cell r="N144" t="str">
            <v>Instruction</v>
          </cell>
          <cell r="O144">
            <v>11</v>
          </cell>
          <cell r="P144" t="str">
            <v>Current Unrestricted Funds</v>
          </cell>
          <cell r="Q144">
            <v>61</v>
          </cell>
          <cell r="R144" t="str">
            <v>Salaries and Wages</v>
          </cell>
          <cell r="S144">
            <v>50</v>
          </cell>
          <cell r="T144" t="str">
            <v>Administrative Services</v>
          </cell>
          <cell r="U144">
            <v>1</v>
          </cell>
          <cell r="V144" t="str">
            <v>Ammons, Matthew S.</v>
          </cell>
        </row>
        <row r="145">
          <cell r="A145">
            <v>362243</v>
          </cell>
          <cell r="B145" t="str">
            <v>Computer Lab 2 (SCC)</v>
          </cell>
          <cell r="C145">
            <v>611493</v>
          </cell>
          <cell r="D145">
            <v>362243611493</v>
          </cell>
          <cell r="E145" t="str">
            <v>Vacation Payoff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110010</v>
          </cell>
          <cell r="L145" t="str">
            <v>Current Unrestricted</v>
          </cell>
          <cell r="M145">
            <v>10</v>
          </cell>
          <cell r="N145" t="str">
            <v>Instruction</v>
          </cell>
          <cell r="O145">
            <v>11</v>
          </cell>
          <cell r="P145" t="str">
            <v>Current Unrestricted Funds</v>
          </cell>
          <cell r="Q145">
            <v>61</v>
          </cell>
          <cell r="R145" t="str">
            <v>Salaries and Wages</v>
          </cell>
          <cell r="S145">
            <v>50</v>
          </cell>
          <cell r="T145" t="str">
            <v>Administrative Services</v>
          </cell>
          <cell r="U145">
            <v>1</v>
          </cell>
          <cell r="V145" t="str">
            <v>Ammons, Matthew S.</v>
          </cell>
        </row>
        <row r="146">
          <cell r="A146">
            <v>362243</v>
          </cell>
          <cell r="B146" t="str">
            <v>Computer Lab 2 (SCC)</v>
          </cell>
          <cell r="C146">
            <v>611493</v>
          </cell>
          <cell r="D146">
            <v>362243611493</v>
          </cell>
          <cell r="E146" t="str">
            <v>Vacation Payoff</v>
          </cell>
          <cell r="F146">
            <v>4041.45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110010</v>
          </cell>
          <cell r="L146" t="str">
            <v>Current Unrestricted</v>
          </cell>
          <cell r="M146">
            <v>10</v>
          </cell>
          <cell r="N146" t="str">
            <v>Instruction</v>
          </cell>
          <cell r="O146">
            <v>11</v>
          </cell>
          <cell r="P146" t="str">
            <v>Current Unrestricted Funds</v>
          </cell>
          <cell r="Q146">
            <v>61</v>
          </cell>
          <cell r="R146" t="str">
            <v>Salaries and Wages</v>
          </cell>
          <cell r="S146">
            <v>50</v>
          </cell>
          <cell r="T146" t="str">
            <v>Administrative Services</v>
          </cell>
          <cell r="U146">
            <v>1</v>
          </cell>
          <cell r="V146" t="str">
            <v>Ammons, Matthew S.</v>
          </cell>
        </row>
        <row r="147">
          <cell r="A147">
            <v>362243</v>
          </cell>
          <cell r="B147" t="str">
            <v>Computer Lab 2 (SCC)</v>
          </cell>
          <cell r="C147">
            <v>733110</v>
          </cell>
          <cell r="D147">
            <v>362243733110</v>
          </cell>
          <cell r="E147" t="str">
            <v>Classroom Supplies</v>
          </cell>
          <cell r="F147">
            <v>5459.53</v>
          </cell>
          <cell r="G147">
            <v>7073.49</v>
          </cell>
          <cell r="H147">
            <v>8849</v>
          </cell>
          <cell r="I147">
            <v>4581</v>
          </cell>
          <cell r="J147">
            <v>7000</v>
          </cell>
          <cell r="K147">
            <v>110010</v>
          </cell>
          <cell r="L147" t="str">
            <v>Current Unrestricted</v>
          </cell>
          <cell r="M147">
            <v>10</v>
          </cell>
          <cell r="N147" t="str">
            <v>Instruction</v>
          </cell>
          <cell r="O147">
            <v>11</v>
          </cell>
          <cell r="P147" t="str">
            <v>Current Unrestricted Funds</v>
          </cell>
          <cell r="Q147">
            <v>73</v>
          </cell>
          <cell r="R147" t="str">
            <v>Supplies</v>
          </cell>
          <cell r="S147">
            <v>50</v>
          </cell>
          <cell r="T147" t="str">
            <v>Administrative Services</v>
          </cell>
          <cell r="U147">
            <v>4</v>
          </cell>
          <cell r="V147" t="str">
            <v>Ammons, Matthew S.</v>
          </cell>
        </row>
        <row r="148">
          <cell r="A148">
            <v>362243</v>
          </cell>
          <cell r="B148" t="str">
            <v>Computer Lab 2 (SCC)</v>
          </cell>
          <cell r="C148">
            <v>733120</v>
          </cell>
          <cell r="D148">
            <v>362243733120</v>
          </cell>
          <cell r="E148" t="str">
            <v>Office Supplies</v>
          </cell>
          <cell r="F148">
            <v>61</v>
          </cell>
          <cell r="G148">
            <v>0</v>
          </cell>
          <cell r="H148">
            <v>99</v>
          </cell>
          <cell r="I148">
            <v>35</v>
          </cell>
          <cell r="J148">
            <v>75</v>
          </cell>
          <cell r="K148">
            <v>110010</v>
          </cell>
          <cell r="L148" t="str">
            <v>Current Unrestricted</v>
          </cell>
          <cell r="M148">
            <v>10</v>
          </cell>
          <cell r="N148" t="str">
            <v>Instruction</v>
          </cell>
          <cell r="O148">
            <v>11</v>
          </cell>
          <cell r="P148" t="str">
            <v>Current Unrestricted Funds</v>
          </cell>
          <cell r="Q148">
            <v>73</v>
          </cell>
          <cell r="R148" t="str">
            <v>Supplies</v>
          </cell>
          <cell r="S148">
            <v>50</v>
          </cell>
          <cell r="T148" t="str">
            <v>Administrative Services</v>
          </cell>
          <cell r="U148">
            <v>4</v>
          </cell>
          <cell r="V148" t="str">
            <v>Ammons, Matthew S.</v>
          </cell>
        </row>
        <row r="149">
          <cell r="A149">
            <v>362243</v>
          </cell>
          <cell r="B149" t="str">
            <v>Computer Lab 2 (SCC)</v>
          </cell>
          <cell r="C149">
            <v>733330</v>
          </cell>
          <cell r="D149">
            <v>362243733330</v>
          </cell>
          <cell r="E149" t="str">
            <v>Audio Visual Supplies</v>
          </cell>
          <cell r="F149">
            <v>8235.1200000000008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110010</v>
          </cell>
          <cell r="L149" t="str">
            <v>Current Unrestricted</v>
          </cell>
          <cell r="M149">
            <v>10</v>
          </cell>
          <cell r="N149" t="str">
            <v>Instruction</v>
          </cell>
          <cell r="O149">
            <v>11</v>
          </cell>
          <cell r="P149" t="str">
            <v>Current Unrestricted Funds</v>
          </cell>
          <cell r="Q149">
            <v>73</v>
          </cell>
          <cell r="R149" t="str">
            <v>Supplies</v>
          </cell>
          <cell r="S149">
            <v>50</v>
          </cell>
          <cell r="T149" t="str">
            <v>Administrative Services</v>
          </cell>
          <cell r="U149">
            <v>4</v>
          </cell>
          <cell r="V149" t="str">
            <v>Ammons, Matthew S.</v>
          </cell>
        </row>
        <row r="150">
          <cell r="A150">
            <v>362243</v>
          </cell>
          <cell r="B150" t="str">
            <v>Computer Lab 2 (SCC)</v>
          </cell>
          <cell r="C150">
            <v>744210</v>
          </cell>
          <cell r="D150">
            <v>362243744210</v>
          </cell>
          <cell r="E150" t="str">
            <v>Local Travel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110010</v>
          </cell>
          <cell r="L150" t="str">
            <v>Current Unrestricted</v>
          </cell>
          <cell r="M150">
            <v>10</v>
          </cell>
          <cell r="N150" t="str">
            <v>Instruction</v>
          </cell>
          <cell r="O150">
            <v>11</v>
          </cell>
          <cell r="P150" t="str">
            <v>Current Unrestricted Funds</v>
          </cell>
          <cell r="Q150">
            <v>74</v>
          </cell>
          <cell r="R150" t="str">
            <v>Travel</v>
          </cell>
          <cell r="S150">
            <v>50</v>
          </cell>
          <cell r="T150" t="str">
            <v>Administrative Services</v>
          </cell>
          <cell r="U150">
            <v>4</v>
          </cell>
          <cell r="V150" t="str">
            <v>Ammons, Matthew S.</v>
          </cell>
        </row>
        <row r="151">
          <cell r="A151">
            <v>362243</v>
          </cell>
          <cell r="B151" t="str">
            <v>Computer Lab 2 (SCC)</v>
          </cell>
          <cell r="C151">
            <v>755240</v>
          </cell>
          <cell r="D151">
            <v>362243755240</v>
          </cell>
          <cell r="E151" t="str">
            <v>DP - Software</v>
          </cell>
          <cell r="F151">
            <v>92338.2</v>
          </cell>
          <cell r="G151">
            <v>57386.03</v>
          </cell>
          <cell r="H151">
            <v>49000</v>
          </cell>
          <cell r="I151">
            <v>12804.18</v>
          </cell>
          <cell r="J151">
            <v>32000</v>
          </cell>
          <cell r="K151">
            <v>110010</v>
          </cell>
          <cell r="L151" t="str">
            <v>Current Unrestricted</v>
          </cell>
          <cell r="M151">
            <v>10</v>
          </cell>
          <cell r="N151" t="str">
            <v>Instruction</v>
          </cell>
          <cell r="O151">
            <v>11</v>
          </cell>
          <cell r="P151" t="str">
            <v>Current Unrestricted Funds</v>
          </cell>
          <cell r="Q151">
            <v>75</v>
          </cell>
          <cell r="R151" t="str">
            <v>Other Operating Expenses</v>
          </cell>
          <cell r="S151">
            <v>50</v>
          </cell>
          <cell r="T151" t="str">
            <v>Administrative Services</v>
          </cell>
          <cell r="U151">
            <v>4</v>
          </cell>
          <cell r="V151" t="str">
            <v>Ammons, Matthew S.</v>
          </cell>
        </row>
        <row r="152">
          <cell r="A152">
            <v>362243</v>
          </cell>
          <cell r="B152" t="str">
            <v>Computer Lab 2 (SCC)</v>
          </cell>
          <cell r="C152">
            <v>755310</v>
          </cell>
          <cell r="D152">
            <v>362243755310</v>
          </cell>
          <cell r="E152" t="str">
            <v>Copier Expense</v>
          </cell>
          <cell r="F152">
            <v>16.8</v>
          </cell>
          <cell r="G152">
            <v>0</v>
          </cell>
          <cell r="H152">
            <v>1</v>
          </cell>
          <cell r="I152">
            <v>0.18</v>
          </cell>
          <cell r="J152">
            <v>0</v>
          </cell>
          <cell r="K152">
            <v>110010</v>
          </cell>
          <cell r="L152" t="str">
            <v>Current Unrestricted</v>
          </cell>
          <cell r="M152">
            <v>10</v>
          </cell>
          <cell r="N152" t="str">
            <v>Instruction</v>
          </cell>
          <cell r="O152">
            <v>11</v>
          </cell>
          <cell r="P152" t="str">
            <v>Current Unrestricted Funds</v>
          </cell>
          <cell r="Q152">
            <v>75</v>
          </cell>
          <cell r="R152" t="str">
            <v>Other Operating Expenses</v>
          </cell>
          <cell r="S152">
            <v>50</v>
          </cell>
          <cell r="T152" t="str">
            <v>Administrative Services</v>
          </cell>
          <cell r="U152">
            <v>4</v>
          </cell>
          <cell r="V152" t="str">
            <v>Ammons, Matthew S.</v>
          </cell>
        </row>
        <row r="153">
          <cell r="A153">
            <v>362243</v>
          </cell>
          <cell r="B153" t="str">
            <v>Computer Lab 2 (SCC)</v>
          </cell>
          <cell r="C153">
            <v>755510</v>
          </cell>
          <cell r="D153">
            <v>362243755510</v>
          </cell>
          <cell r="E153" t="str">
            <v>Repairs - Equipment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110010</v>
          </cell>
          <cell r="L153" t="str">
            <v>Current Unrestricted</v>
          </cell>
          <cell r="M153">
            <v>10</v>
          </cell>
          <cell r="N153" t="str">
            <v>Instruction</v>
          </cell>
          <cell r="O153">
            <v>11</v>
          </cell>
          <cell r="P153" t="str">
            <v>Current Unrestricted Funds</v>
          </cell>
          <cell r="Q153">
            <v>75</v>
          </cell>
          <cell r="R153" t="str">
            <v>Other Operating Expenses</v>
          </cell>
          <cell r="S153">
            <v>50</v>
          </cell>
          <cell r="T153" t="str">
            <v>Administrative Services</v>
          </cell>
          <cell r="U153">
            <v>4</v>
          </cell>
          <cell r="V153" t="str">
            <v>Ammons, Matthew S.</v>
          </cell>
        </row>
        <row r="154">
          <cell r="A154">
            <v>362243</v>
          </cell>
          <cell r="B154" t="str">
            <v>Computer Lab 2 (SCC)</v>
          </cell>
          <cell r="C154">
            <v>787430</v>
          </cell>
          <cell r="D154">
            <v>362243787430</v>
          </cell>
          <cell r="E154" t="str">
            <v>Computer/Media Equip</v>
          </cell>
          <cell r="F154">
            <v>80382.78</v>
          </cell>
          <cell r="G154">
            <v>4421</v>
          </cell>
          <cell r="H154">
            <v>186995</v>
          </cell>
          <cell r="I154">
            <v>152964.31</v>
          </cell>
          <cell r="J154">
            <v>2700</v>
          </cell>
          <cell r="K154">
            <v>110010</v>
          </cell>
          <cell r="L154" t="str">
            <v>Current Unrestricted</v>
          </cell>
          <cell r="M154">
            <v>10</v>
          </cell>
          <cell r="N154" t="str">
            <v>Instruction</v>
          </cell>
          <cell r="O154">
            <v>11</v>
          </cell>
          <cell r="P154" t="str">
            <v>Current Unrestricted Funds</v>
          </cell>
          <cell r="Q154">
            <v>78</v>
          </cell>
          <cell r="R154" t="str">
            <v>Non-Capital Outlay</v>
          </cell>
          <cell r="S154">
            <v>50</v>
          </cell>
          <cell r="T154" t="str">
            <v>Administrative Services</v>
          </cell>
          <cell r="U154">
            <v>4</v>
          </cell>
          <cell r="V154" t="str">
            <v>Ammons, Matthew S.</v>
          </cell>
        </row>
        <row r="155">
          <cell r="A155">
            <v>380343</v>
          </cell>
          <cell r="B155" t="str">
            <v>Computer Lab 2 (SCC)</v>
          </cell>
          <cell r="C155">
            <v>611120</v>
          </cell>
          <cell r="D155">
            <v>380343611120</v>
          </cell>
          <cell r="E155" t="str">
            <v>Faculty Salaries - Part-time</v>
          </cell>
          <cell r="F155">
            <v>0</v>
          </cell>
          <cell r="G155">
            <v>0</v>
          </cell>
          <cell r="H155">
            <v>4923</v>
          </cell>
          <cell r="I155">
            <v>0</v>
          </cell>
          <cell r="J155">
            <v>0</v>
          </cell>
          <cell r="K155">
            <v>110010</v>
          </cell>
          <cell r="L155" t="str">
            <v>Current Unrestricted</v>
          </cell>
          <cell r="M155">
            <v>10</v>
          </cell>
          <cell r="N155" t="str">
            <v>Instruction</v>
          </cell>
          <cell r="O155">
            <v>11</v>
          </cell>
          <cell r="P155" t="str">
            <v>Current Unrestricted Funds</v>
          </cell>
          <cell r="Q155">
            <v>61</v>
          </cell>
          <cell r="R155" t="str">
            <v>Salaries and Wages</v>
          </cell>
          <cell r="S155">
            <v>50</v>
          </cell>
          <cell r="T155" t="str">
            <v>Administrative Services</v>
          </cell>
          <cell r="U155">
            <v>1</v>
          </cell>
          <cell r="V155" t="str">
            <v>Ammons, Matthew S.</v>
          </cell>
        </row>
        <row r="156">
          <cell r="A156">
            <v>380343</v>
          </cell>
          <cell r="B156" t="str">
            <v>Computer Lab 2 (SCC)</v>
          </cell>
          <cell r="C156">
            <v>611160</v>
          </cell>
          <cell r="D156">
            <v>380343611160</v>
          </cell>
          <cell r="E156" t="str">
            <v>Faculty Part-time - Summer</v>
          </cell>
          <cell r="F156">
            <v>0</v>
          </cell>
          <cell r="G156">
            <v>0</v>
          </cell>
          <cell r="H156">
            <v>909</v>
          </cell>
          <cell r="I156">
            <v>0</v>
          </cell>
          <cell r="J156">
            <v>0</v>
          </cell>
          <cell r="K156">
            <v>110010</v>
          </cell>
          <cell r="L156" t="str">
            <v>Current Unrestricted</v>
          </cell>
          <cell r="M156">
            <v>10</v>
          </cell>
          <cell r="N156" t="str">
            <v>Instruction</v>
          </cell>
          <cell r="O156">
            <v>11</v>
          </cell>
          <cell r="P156" t="str">
            <v>Current Unrestricted Funds</v>
          </cell>
          <cell r="Q156">
            <v>61</v>
          </cell>
          <cell r="R156" t="str">
            <v>Salaries and Wages</v>
          </cell>
          <cell r="S156">
            <v>50</v>
          </cell>
          <cell r="T156" t="str">
            <v>Administrative Services</v>
          </cell>
          <cell r="U156">
            <v>1</v>
          </cell>
          <cell r="V156" t="str">
            <v>Ammons, Matthew S.</v>
          </cell>
        </row>
        <row r="157">
          <cell r="A157">
            <v>380343</v>
          </cell>
          <cell r="B157" t="str">
            <v>Computer Lab 2 (SCC)</v>
          </cell>
          <cell r="C157">
            <v>611460</v>
          </cell>
          <cell r="D157">
            <v>380343611460</v>
          </cell>
          <cell r="E157" t="str">
            <v>Support Staff PT - Non-Exempt</v>
          </cell>
          <cell r="F157">
            <v>0</v>
          </cell>
          <cell r="G157">
            <v>0</v>
          </cell>
          <cell r="H157">
            <v>420</v>
          </cell>
          <cell r="I157">
            <v>0</v>
          </cell>
          <cell r="J157">
            <v>0</v>
          </cell>
          <cell r="K157">
            <v>110010</v>
          </cell>
          <cell r="L157" t="str">
            <v>Current Unrestricted</v>
          </cell>
          <cell r="M157">
            <v>10</v>
          </cell>
          <cell r="N157" t="str">
            <v>Instruction</v>
          </cell>
          <cell r="O157">
            <v>11</v>
          </cell>
          <cell r="P157" t="str">
            <v>Current Unrestricted Funds</v>
          </cell>
          <cell r="Q157">
            <v>61</v>
          </cell>
          <cell r="R157" t="str">
            <v>Salaries and Wages</v>
          </cell>
          <cell r="S157">
            <v>50</v>
          </cell>
          <cell r="T157" t="str">
            <v>Administrative Services</v>
          </cell>
          <cell r="U157">
            <v>1</v>
          </cell>
          <cell r="V157" t="str">
            <v>Ammons, Matthew S.</v>
          </cell>
        </row>
        <row r="158">
          <cell r="A158">
            <v>380343</v>
          </cell>
          <cell r="B158" t="str">
            <v>Computer Lab 2 (SCC)</v>
          </cell>
          <cell r="C158">
            <v>755240</v>
          </cell>
          <cell r="D158">
            <v>380343755240</v>
          </cell>
          <cell r="E158" t="str">
            <v>DP - Software</v>
          </cell>
          <cell r="F158">
            <v>350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110010</v>
          </cell>
          <cell r="L158" t="str">
            <v>Current Unrestricted</v>
          </cell>
          <cell r="M158">
            <v>10</v>
          </cell>
          <cell r="N158" t="str">
            <v>Instruction</v>
          </cell>
          <cell r="O158">
            <v>11</v>
          </cell>
          <cell r="P158" t="str">
            <v>Current Unrestricted Funds</v>
          </cell>
          <cell r="Q158">
            <v>75</v>
          </cell>
          <cell r="R158" t="str">
            <v>Other Operating Expenses</v>
          </cell>
          <cell r="S158">
            <v>50</v>
          </cell>
          <cell r="T158" t="str">
            <v>Administrative Services</v>
          </cell>
          <cell r="U158">
            <v>4</v>
          </cell>
          <cell r="V158" t="str">
            <v>Ammons, Matthew S.</v>
          </cell>
        </row>
        <row r="159">
          <cell r="A159">
            <v>384413</v>
          </cell>
          <cell r="B159" t="str">
            <v>Computer Lab 2 (PRC)</v>
          </cell>
          <cell r="C159">
            <v>611310</v>
          </cell>
          <cell r="D159">
            <v>384413611310</v>
          </cell>
          <cell r="E159" t="str">
            <v>Supervisory Support Staff - Exempt</v>
          </cell>
          <cell r="F159">
            <v>36459.96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110010</v>
          </cell>
          <cell r="L159" t="str">
            <v>Current Unrestricted</v>
          </cell>
          <cell r="M159">
            <v>10</v>
          </cell>
          <cell r="N159" t="str">
            <v>Instruction</v>
          </cell>
          <cell r="O159">
            <v>11</v>
          </cell>
          <cell r="P159" t="str">
            <v>Current Unrestricted Funds</v>
          </cell>
          <cell r="Q159">
            <v>61</v>
          </cell>
          <cell r="R159" t="str">
            <v>Salaries and Wages</v>
          </cell>
          <cell r="S159">
            <v>50</v>
          </cell>
          <cell r="T159" t="str">
            <v>Administrative Services</v>
          </cell>
          <cell r="U159">
            <v>1</v>
          </cell>
          <cell r="V159" t="str">
            <v>Ammons, Matthew S.</v>
          </cell>
        </row>
        <row r="160">
          <cell r="A160">
            <v>384413</v>
          </cell>
          <cell r="B160" t="str">
            <v>Computer Lab 2 (PRC)</v>
          </cell>
          <cell r="C160">
            <v>611410</v>
          </cell>
          <cell r="D160">
            <v>384413611410</v>
          </cell>
          <cell r="E160" t="str">
            <v>Supervisory Supp Staff - Non-Exempt</v>
          </cell>
          <cell r="F160">
            <v>0</v>
          </cell>
          <cell r="G160">
            <v>36459.96</v>
          </cell>
          <cell r="H160">
            <v>37737</v>
          </cell>
          <cell r="I160">
            <v>18868.02</v>
          </cell>
          <cell r="J160">
            <v>37737</v>
          </cell>
          <cell r="K160">
            <v>110010</v>
          </cell>
          <cell r="L160" t="str">
            <v>Current Unrestricted</v>
          </cell>
          <cell r="M160">
            <v>10</v>
          </cell>
          <cell r="N160" t="str">
            <v>Instruction</v>
          </cell>
          <cell r="O160">
            <v>11</v>
          </cell>
          <cell r="P160" t="str">
            <v>Current Unrestricted Funds</v>
          </cell>
          <cell r="Q160">
            <v>61</v>
          </cell>
          <cell r="R160" t="str">
            <v>Salaries and Wages</v>
          </cell>
          <cell r="S160">
            <v>50</v>
          </cell>
          <cell r="T160" t="str">
            <v>Administrative Services</v>
          </cell>
          <cell r="U160">
            <v>1</v>
          </cell>
          <cell r="V160" t="str">
            <v>Ammons, Matthew S.</v>
          </cell>
        </row>
        <row r="161">
          <cell r="A161">
            <v>384413</v>
          </cell>
          <cell r="B161" t="str">
            <v>Computer Lab 2 (PRC)</v>
          </cell>
          <cell r="C161">
            <v>611475</v>
          </cell>
          <cell r="D161">
            <v>384413611475</v>
          </cell>
          <cell r="E161" t="str">
            <v>Supp Staff - Lab Assist-Non-Exempt</v>
          </cell>
          <cell r="F161">
            <v>31000.560000000001</v>
          </cell>
          <cell r="G161">
            <v>31000.560000000001</v>
          </cell>
          <cell r="H161">
            <v>32086</v>
          </cell>
          <cell r="I161">
            <v>16042.8</v>
          </cell>
          <cell r="J161">
            <v>32086</v>
          </cell>
          <cell r="K161">
            <v>110010</v>
          </cell>
          <cell r="L161" t="str">
            <v>Current Unrestricted</v>
          </cell>
          <cell r="M161">
            <v>10</v>
          </cell>
          <cell r="N161" t="str">
            <v>Instruction</v>
          </cell>
          <cell r="O161">
            <v>11</v>
          </cell>
          <cell r="P161" t="str">
            <v>Current Unrestricted Funds</v>
          </cell>
          <cell r="Q161">
            <v>61</v>
          </cell>
          <cell r="R161" t="str">
            <v>Salaries and Wages</v>
          </cell>
          <cell r="S161">
            <v>50</v>
          </cell>
          <cell r="T161" t="str">
            <v>Administrative Services</v>
          </cell>
          <cell r="U161">
            <v>1</v>
          </cell>
          <cell r="V161" t="str">
            <v>Ammons, Matthew S.</v>
          </cell>
        </row>
        <row r="162">
          <cell r="A162">
            <v>384413</v>
          </cell>
          <cell r="B162" t="str">
            <v>Computer Lab 2 (PRC)</v>
          </cell>
          <cell r="C162">
            <v>611492</v>
          </cell>
          <cell r="D162">
            <v>384413611492</v>
          </cell>
          <cell r="E162" t="str">
            <v>Regular Overtime</v>
          </cell>
          <cell r="F162">
            <v>0</v>
          </cell>
          <cell r="G162">
            <v>559.48</v>
          </cell>
          <cell r="H162">
            <v>0</v>
          </cell>
          <cell r="I162">
            <v>0</v>
          </cell>
          <cell r="J162">
            <v>0</v>
          </cell>
          <cell r="K162">
            <v>110010</v>
          </cell>
          <cell r="L162" t="str">
            <v>Current Unrestricted</v>
          </cell>
          <cell r="M162">
            <v>10</v>
          </cell>
          <cell r="N162" t="str">
            <v>Instruction</v>
          </cell>
          <cell r="O162">
            <v>11</v>
          </cell>
          <cell r="P162" t="str">
            <v>Current Unrestricted Funds</v>
          </cell>
          <cell r="Q162">
            <v>61</v>
          </cell>
          <cell r="R162" t="str">
            <v>Salaries and Wages</v>
          </cell>
          <cell r="S162">
            <v>50</v>
          </cell>
          <cell r="T162" t="str">
            <v>Administrative Services</v>
          </cell>
          <cell r="U162">
            <v>1</v>
          </cell>
          <cell r="V162" t="str">
            <v>Ammons, Matthew S.</v>
          </cell>
        </row>
        <row r="163">
          <cell r="A163">
            <v>384413</v>
          </cell>
          <cell r="B163" t="str">
            <v>Computer Lab 2 (PRC)</v>
          </cell>
          <cell r="C163">
            <v>733110</v>
          </cell>
          <cell r="D163">
            <v>384413733110</v>
          </cell>
          <cell r="E163" t="str">
            <v>Classroom Supplies</v>
          </cell>
          <cell r="F163">
            <v>3943.88</v>
          </cell>
          <cell r="G163">
            <v>8399.6299999999992</v>
          </cell>
          <cell r="H163">
            <v>9225</v>
          </cell>
          <cell r="I163">
            <v>3326.35</v>
          </cell>
          <cell r="J163">
            <v>7000</v>
          </cell>
          <cell r="K163">
            <v>110010</v>
          </cell>
          <cell r="L163" t="str">
            <v>Current Unrestricted</v>
          </cell>
          <cell r="M163">
            <v>10</v>
          </cell>
          <cell r="N163" t="str">
            <v>Instruction</v>
          </cell>
          <cell r="O163">
            <v>11</v>
          </cell>
          <cell r="P163" t="str">
            <v>Current Unrestricted Funds</v>
          </cell>
          <cell r="Q163">
            <v>73</v>
          </cell>
          <cell r="R163" t="str">
            <v>Supplies</v>
          </cell>
          <cell r="S163">
            <v>50</v>
          </cell>
          <cell r="T163" t="str">
            <v>Administrative Services</v>
          </cell>
          <cell r="U163">
            <v>4</v>
          </cell>
          <cell r="V163" t="str">
            <v>Ammons, Matthew S.</v>
          </cell>
        </row>
        <row r="164">
          <cell r="A164">
            <v>384413</v>
          </cell>
          <cell r="B164" t="str">
            <v>Computer Lab 2 (PRC)</v>
          </cell>
          <cell r="C164">
            <v>733120</v>
          </cell>
          <cell r="D164">
            <v>384413733120</v>
          </cell>
          <cell r="E164" t="str">
            <v>Office Supplies</v>
          </cell>
          <cell r="F164">
            <v>524.71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110010</v>
          </cell>
          <cell r="L164" t="str">
            <v>Current Unrestricted</v>
          </cell>
          <cell r="M164">
            <v>10</v>
          </cell>
          <cell r="N164" t="str">
            <v>Instruction</v>
          </cell>
          <cell r="O164">
            <v>11</v>
          </cell>
          <cell r="P164" t="str">
            <v>Current Unrestricted Funds</v>
          </cell>
          <cell r="Q164">
            <v>73</v>
          </cell>
          <cell r="R164" t="str">
            <v>Supplies</v>
          </cell>
          <cell r="S164">
            <v>50</v>
          </cell>
          <cell r="T164" t="str">
            <v>Administrative Services</v>
          </cell>
          <cell r="U164">
            <v>4</v>
          </cell>
          <cell r="V164" t="str">
            <v>Ammons, Matthew S.</v>
          </cell>
        </row>
        <row r="165">
          <cell r="A165">
            <v>384413</v>
          </cell>
          <cell r="B165" t="str">
            <v>Computer Lab 2 (PRC)</v>
          </cell>
          <cell r="C165">
            <v>733310</v>
          </cell>
          <cell r="D165">
            <v>384413733310</v>
          </cell>
          <cell r="E165" t="str">
            <v>Data Processing Supplies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110010</v>
          </cell>
          <cell r="L165" t="str">
            <v>Current Unrestricted</v>
          </cell>
          <cell r="M165">
            <v>10</v>
          </cell>
          <cell r="N165" t="str">
            <v>Instruction</v>
          </cell>
          <cell r="O165">
            <v>11</v>
          </cell>
          <cell r="P165" t="str">
            <v>Current Unrestricted Funds</v>
          </cell>
          <cell r="Q165">
            <v>73</v>
          </cell>
          <cell r="R165" t="str">
            <v>Supplies</v>
          </cell>
          <cell r="S165">
            <v>50</v>
          </cell>
          <cell r="T165" t="str">
            <v>Administrative Services</v>
          </cell>
          <cell r="U165">
            <v>4</v>
          </cell>
          <cell r="V165" t="str">
            <v>Ammons, Matthew S.</v>
          </cell>
        </row>
        <row r="166">
          <cell r="A166">
            <v>384413</v>
          </cell>
          <cell r="B166" t="str">
            <v>Computer Lab 2 (PRC)</v>
          </cell>
          <cell r="C166">
            <v>755240</v>
          </cell>
          <cell r="D166">
            <v>384413755240</v>
          </cell>
          <cell r="E166" t="str">
            <v>DP - Software</v>
          </cell>
          <cell r="F166">
            <v>81736.3</v>
          </cell>
          <cell r="G166">
            <v>18548.45</v>
          </cell>
          <cell r="H166">
            <v>33474</v>
          </cell>
          <cell r="I166">
            <v>20241</v>
          </cell>
          <cell r="J166">
            <v>35000</v>
          </cell>
          <cell r="K166">
            <v>110010</v>
          </cell>
          <cell r="L166" t="str">
            <v>Current Unrestricted</v>
          </cell>
          <cell r="M166">
            <v>10</v>
          </cell>
          <cell r="N166" t="str">
            <v>Instruction</v>
          </cell>
          <cell r="O166">
            <v>11</v>
          </cell>
          <cell r="P166" t="str">
            <v>Current Unrestricted Funds</v>
          </cell>
          <cell r="Q166">
            <v>75</v>
          </cell>
          <cell r="R166" t="str">
            <v>Other Operating Expenses</v>
          </cell>
          <cell r="S166">
            <v>50</v>
          </cell>
          <cell r="T166" t="str">
            <v>Administrative Services</v>
          </cell>
          <cell r="U166">
            <v>4</v>
          </cell>
          <cell r="V166" t="str">
            <v>Ammons, Matthew S.</v>
          </cell>
        </row>
        <row r="167">
          <cell r="A167">
            <v>384413</v>
          </cell>
          <cell r="B167" t="str">
            <v>Computer Lab 2 (PRC)</v>
          </cell>
          <cell r="C167">
            <v>755310</v>
          </cell>
          <cell r="D167">
            <v>384413755310</v>
          </cell>
          <cell r="E167" t="str">
            <v>Copier Expense</v>
          </cell>
          <cell r="F167">
            <v>3.54</v>
          </cell>
          <cell r="G167">
            <v>3.66</v>
          </cell>
          <cell r="H167">
            <v>25</v>
          </cell>
          <cell r="I167">
            <v>2.2200000000000002</v>
          </cell>
          <cell r="J167">
            <v>10</v>
          </cell>
          <cell r="K167">
            <v>110010</v>
          </cell>
          <cell r="L167" t="str">
            <v>Current Unrestricted</v>
          </cell>
          <cell r="M167">
            <v>10</v>
          </cell>
          <cell r="N167" t="str">
            <v>Instruction</v>
          </cell>
          <cell r="O167">
            <v>11</v>
          </cell>
          <cell r="P167" t="str">
            <v>Current Unrestricted Funds</v>
          </cell>
          <cell r="Q167">
            <v>75</v>
          </cell>
          <cell r="R167" t="str">
            <v>Other Operating Expenses</v>
          </cell>
          <cell r="S167">
            <v>50</v>
          </cell>
          <cell r="T167" t="str">
            <v>Administrative Services</v>
          </cell>
          <cell r="U167">
            <v>4</v>
          </cell>
          <cell r="V167" t="str">
            <v>Ammons, Matthew S.</v>
          </cell>
        </row>
        <row r="168">
          <cell r="A168">
            <v>384413</v>
          </cell>
          <cell r="B168" t="str">
            <v>Computer Lab 2 (PRC)</v>
          </cell>
          <cell r="C168">
            <v>755510</v>
          </cell>
          <cell r="D168">
            <v>384413755510</v>
          </cell>
          <cell r="E168" t="str">
            <v>Repairs - Equipment</v>
          </cell>
          <cell r="F168">
            <v>2365</v>
          </cell>
          <cell r="G168">
            <v>2664</v>
          </cell>
          <cell r="H168">
            <v>3518</v>
          </cell>
          <cell r="I168">
            <v>2300</v>
          </cell>
          <cell r="J168">
            <v>2300</v>
          </cell>
          <cell r="K168">
            <v>110010</v>
          </cell>
          <cell r="L168" t="str">
            <v>Current Unrestricted</v>
          </cell>
          <cell r="M168">
            <v>10</v>
          </cell>
          <cell r="N168" t="str">
            <v>Instruction</v>
          </cell>
          <cell r="O168">
            <v>11</v>
          </cell>
          <cell r="P168" t="str">
            <v>Current Unrestricted Funds</v>
          </cell>
          <cell r="Q168">
            <v>75</v>
          </cell>
          <cell r="R168" t="str">
            <v>Other Operating Expenses</v>
          </cell>
          <cell r="S168">
            <v>50</v>
          </cell>
          <cell r="T168" t="str">
            <v>Administrative Services</v>
          </cell>
          <cell r="U168">
            <v>4</v>
          </cell>
          <cell r="V168" t="str">
            <v>Ammons, Matthew S.</v>
          </cell>
        </row>
        <row r="169">
          <cell r="A169">
            <v>384413</v>
          </cell>
          <cell r="B169" t="str">
            <v>Computer Lab 2 (PRC)</v>
          </cell>
          <cell r="C169">
            <v>787430</v>
          </cell>
          <cell r="D169">
            <v>384413787430</v>
          </cell>
          <cell r="E169" t="str">
            <v>Computer/Media Equip</v>
          </cell>
          <cell r="F169">
            <v>1932.62</v>
          </cell>
          <cell r="G169">
            <v>63625.59</v>
          </cell>
          <cell r="H169">
            <v>4000</v>
          </cell>
          <cell r="I169">
            <v>3352.14</v>
          </cell>
          <cell r="J169">
            <v>14400</v>
          </cell>
          <cell r="K169">
            <v>110010</v>
          </cell>
          <cell r="L169" t="str">
            <v>Current Unrestricted</v>
          </cell>
          <cell r="M169">
            <v>10</v>
          </cell>
          <cell r="N169" t="str">
            <v>Instruction</v>
          </cell>
          <cell r="O169">
            <v>11</v>
          </cell>
          <cell r="P169" t="str">
            <v>Current Unrestricted Funds</v>
          </cell>
          <cell r="Q169">
            <v>78</v>
          </cell>
          <cell r="R169" t="str">
            <v>Non-Capital Outlay</v>
          </cell>
          <cell r="S169">
            <v>50</v>
          </cell>
          <cell r="T169" t="str">
            <v>Administrative Services</v>
          </cell>
          <cell r="U169">
            <v>4</v>
          </cell>
          <cell r="V169" t="str">
            <v>Ammons, Matthew S.</v>
          </cell>
        </row>
        <row r="170">
          <cell r="A170">
            <v>393000</v>
          </cell>
          <cell r="B170" t="str">
            <v xml:space="preserve">Media Services </v>
          </cell>
          <cell r="C170">
            <v>611310</v>
          </cell>
          <cell r="D170">
            <v>393000611310</v>
          </cell>
          <cell r="E170" t="str">
            <v>Supervisory Support Staff - Exempt</v>
          </cell>
          <cell r="F170">
            <v>38211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110010</v>
          </cell>
          <cell r="L170" t="str">
            <v>Current Unrestricted</v>
          </cell>
          <cell r="M170">
            <v>25</v>
          </cell>
          <cell r="N170" t="str">
            <v>Academic Support</v>
          </cell>
          <cell r="O170">
            <v>11</v>
          </cell>
          <cell r="P170" t="str">
            <v>Current Unrestricted Funds</v>
          </cell>
          <cell r="Q170">
            <v>61</v>
          </cell>
          <cell r="R170" t="str">
            <v>Salaries and Wages</v>
          </cell>
          <cell r="S170">
            <v>50</v>
          </cell>
          <cell r="T170" t="str">
            <v>Administrative Services</v>
          </cell>
          <cell r="U170">
            <v>9</v>
          </cell>
          <cell r="V170" t="str">
            <v>Ammons, Matthew S.</v>
          </cell>
        </row>
        <row r="171">
          <cell r="A171">
            <v>393000</v>
          </cell>
          <cell r="B171" t="str">
            <v xml:space="preserve">Media Services </v>
          </cell>
          <cell r="C171">
            <v>611410</v>
          </cell>
          <cell r="D171">
            <v>393000611410</v>
          </cell>
          <cell r="E171" t="str">
            <v>Supervisory Supp Staff - Non-Exempt</v>
          </cell>
          <cell r="F171">
            <v>0</v>
          </cell>
          <cell r="G171">
            <v>37743.129999999997</v>
          </cell>
          <cell r="H171">
            <v>42892</v>
          </cell>
          <cell r="I171">
            <v>21445.68</v>
          </cell>
          <cell r="J171">
            <v>42892</v>
          </cell>
          <cell r="K171">
            <v>110010</v>
          </cell>
          <cell r="L171" t="str">
            <v>Current Unrestricted</v>
          </cell>
          <cell r="M171">
            <v>25</v>
          </cell>
          <cell r="N171" t="str">
            <v>Academic Support</v>
          </cell>
          <cell r="O171">
            <v>11</v>
          </cell>
          <cell r="P171" t="str">
            <v>Current Unrestricted Funds</v>
          </cell>
          <cell r="Q171">
            <v>61</v>
          </cell>
          <cell r="R171" t="str">
            <v>Salaries and Wages</v>
          </cell>
          <cell r="S171">
            <v>50</v>
          </cell>
          <cell r="T171" t="str">
            <v>Administrative Services</v>
          </cell>
          <cell r="U171">
            <v>9</v>
          </cell>
          <cell r="V171" t="str">
            <v>Ammons, Matthew S.</v>
          </cell>
        </row>
        <row r="172">
          <cell r="A172">
            <v>393000</v>
          </cell>
          <cell r="B172" t="str">
            <v xml:space="preserve">Media Services </v>
          </cell>
          <cell r="C172">
            <v>611420</v>
          </cell>
          <cell r="D172">
            <v>393000611420</v>
          </cell>
          <cell r="E172" t="str">
            <v>Non-Supervisory Supp - Non-Exempt</v>
          </cell>
          <cell r="F172">
            <v>39339.24</v>
          </cell>
          <cell r="G172">
            <v>39339.24</v>
          </cell>
          <cell r="H172">
            <v>40717</v>
          </cell>
          <cell r="I172">
            <v>18337.02</v>
          </cell>
          <cell r="J172">
            <v>32632</v>
          </cell>
          <cell r="K172">
            <v>110010</v>
          </cell>
          <cell r="L172" t="str">
            <v>Current Unrestricted</v>
          </cell>
          <cell r="M172">
            <v>25</v>
          </cell>
          <cell r="N172" t="str">
            <v>Academic Support</v>
          </cell>
          <cell r="O172">
            <v>11</v>
          </cell>
          <cell r="P172" t="str">
            <v>Current Unrestricted Funds</v>
          </cell>
          <cell r="Q172">
            <v>61</v>
          </cell>
          <cell r="R172" t="str">
            <v>Salaries and Wages</v>
          </cell>
          <cell r="S172">
            <v>50</v>
          </cell>
          <cell r="T172" t="str">
            <v>Administrative Services</v>
          </cell>
          <cell r="U172">
            <v>9</v>
          </cell>
          <cell r="V172" t="str">
            <v>Ammons, Matthew S.</v>
          </cell>
        </row>
        <row r="173">
          <cell r="A173">
            <v>393000</v>
          </cell>
          <cell r="B173" t="str">
            <v xml:space="preserve">Media Services </v>
          </cell>
          <cell r="C173">
            <v>611455</v>
          </cell>
          <cell r="D173">
            <v>393000611455</v>
          </cell>
          <cell r="E173" t="str">
            <v>PT Instr Assistant - Non-Exempt</v>
          </cell>
          <cell r="F173">
            <v>11562.65</v>
          </cell>
          <cell r="G173">
            <v>12579.63</v>
          </cell>
          <cell r="H173">
            <v>12679</v>
          </cell>
          <cell r="I173">
            <v>2197.59</v>
          </cell>
          <cell r="J173">
            <v>5000</v>
          </cell>
          <cell r="K173">
            <v>110010</v>
          </cell>
          <cell r="L173" t="str">
            <v>Current Unrestricted</v>
          </cell>
          <cell r="M173">
            <v>25</v>
          </cell>
          <cell r="N173" t="str">
            <v>Academic Support</v>
          </cell>
          <cell r="O173">
            <v>11</v>
          </cell>
          <cell r="P173" t="str">
            <v>Current Unrestricted Funds</v>
          </cell>
          <cell r="Q173">
            <v>61</v>
          </cell>
          <cell r="R173" t="str">
            <v>Salaries and Wages</v>
          </cell>
          <cell r="S173">
            <v>50</v>
          </cell>
          <cell r="T173" t="str">
            <v>Administrative Services</v>
          </cell>
          <cell r="U173">
            <v>9</v>
          </cell>
          <cell r="V173" t="str">
            <v>Ammons, Matthew S.</v>
          </cell>
        </row>
        <row r="174">
          <cell r="A174">
            <v>393000</v>
          </cell>
          <cell r="B174" t="str">
            <v xml:space="preserve">Media Services </v>
          </cell>
          <cell r="C174">
            <v>611491</v>
          </cell>
          <cell r="D174">
            <v>393000611491</v>
          </cell>
          <cell r="E174" t="str">
            <v>Comp Time Payoff</v>
          </cell>
          <cell r="F174">
            <v>0</v>
          </cell>
          <cell r="G174">
            <v>74.709999999999994</v>
          </cell>
          <cell r="H174">
            <v>0</v>
          </cell>
          <cell r="I174">
            <v>0</v>
          </cell>
          <cell r="J174">
            <v>0</v>
          </cell>
          <cell r="K174">
            <v>110010</v>
          </cell>
          <cell r="L174" t="str">
            <v>Current Unrestricted</v>
          </cell>
          <cell r="M174">
            <v>25</v>
          </cell>
          <cell r="N174" t="str">
            <v>Academic Support</v>
          </cell>
          <cell r="O174">
            <v>11</v>
          </cell>
          <cell r="P174" t="str">
            <v>Current Unrestricted Funds</v>
          </cell>
          <cell r="Q174">
            <v>61</v>
          </cell>
          <cell r="R174" t="str">
            <v>Salaries and Wages</v>
          </cell>
          <cell r="S174">
            <v>50</v>
          </cell>
          <cell r="T174" t="str">
            <v>Administrative Services</v>
          </cell>
          <cell r="U174">
            <v>9</v>
          </cell>
          <cell r="V174" t="str">
            <v>Ammons, Matthew S.</v>
          </cell>
        </row>
        <row r="175">
          <cell r="A175">
            <v>393000</v>
          </cell>
          <cell r="B175" t="str">
            <v xml:space="preserve">Media Services </v>
          </cell>
          <cell r="C175">
            <v>611492</v>
          </cell>
          <cell r="D175">
            <v>393000611492</v>
          </cell>
          <cell r="E175" t="str">
            <v>Regular Overtime</v>
          </cell>
          <cell r="F175">
            <v>0</v>
          </cell>
          <cell r="G175">
            <v>0</v>
          </cell>
          <cell r="H175">
            <v>500</v>
          </cell>
          <cell r="I175">
            <v>0</v>
          </cell>
          <cell r="J175">
            <v>350</v>
          </cell>
          <cell r="K175">
            <v>110010</v>
          </cell>
          <cell r="L175" t="str">
            <v>Current Unrestricted</v>
          </cell>
          <cell r="M175">
            <v>25</v>
          </cell>
          <cell r="N175" t="str">
            <v>Academic Support</v>
          </cell>
          <cell r="O175">
            <v>11</v>
          </cell>
          <cell r="P175" t="str">
            <v>Current Unrestricted Funds</v>
          </cell>
          <cell r="Q175">
            <v>61</v>
          </cell>
          <cell r="R175" t="str">
            <v>Salaries and Wages</v>
          </cell>
          <cell r="S175">
            <v>50</v>
          </cell>
          <cell r="T175" t="str">
            <v>Administrative Services</v>
          </cell>
          <cell r="U175">
            <v>9</v>
          </cell>
          <cell r="V175" t="str">
            <v>Ammons, Matthew S.</v>
          </cell>
        </row>
        <row r="176">
          <cell r="A176">
            <v>393000</v>
          </cell>
          <cell r="B176" t="str">
            <v xml:space="preserve">Media Services </v>
          </cell>
          <cell r="C176">
            <v>611510</v>
          </cell>
          <cell r="D176">
            <v>393000611510</v>
          </cell>
          <cell r="E176" t="str">
            <v>Student Assistants - Non-Work Study</v>
          </cell>
          <cell r="F176">
            <v>1425.6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110010</v>
          </cell>
          <cell r="L176" t="str">
            <v>Current Unrestricted</v>
          </cell>
          <cell r="M176">
            <v>25</v>
          </cell>
          <cell r="N176" t="str">
            <v>Academic Support</v>
          </cell>
          <cell r="O176">
            <v>11</v>
          </cell>
          <cell r="P176" t="str">
            <v>Current Unrestricted Funds</v>
          </cell>
          <cell r="Q176">
            <v>61</v>
          </cell>
          <cell r="R176" t="str">
            <v>Salaries and Wages</v>
          </cell>
          <cell r="S176">
            <v>50</v>
          </cell>
          <cell r="T176" t="str">
            <v>Administrative Services</v>
          </cell>
          <cell r="U176">
            <v>9</v>
          </cell>
          <cell r="V176" t="str">
            <v>Ammons, Matthew S.</v>
          </cell>
        </row>
        <row r="177">
          <cell r="A177">
            <v>393000</v>
          </cell>
          <cell r="B177" t="str">
            <v xml:space="preserve">Media Services </v>
          </cell>
          <cell r="C177">
            <v>712370</v>
          </cell>
          <cell r="D177">
            <v>393000712370</v>
          </cell>
          <cell r="E177" t="str">
            <v>Other Contract Services</v>
          </cell>
          <cell r="F177">
            <v>645</v>
          </cell>
          <cell r="G177">
            <v>407.4</v>
          </cell>
          <cell r="H177">
            <v>0</v>
          </cell>
          <cell r="I177">
            <v>0</v>
          </cell>
          <cell r="J177">
            <v>0</v>
          </cell>
          <cell r="K177">
            <v>110010</v>
          </cell>
          <cell r="L177" t="str">
            <v>Current Unrestricted</v>
          </cell>
          <cell r="M177">
            <v>25</v>
          </cell>
          <cell r="N177" t="str">
            <v>Academic Support</v>
          </cell>
          <cell r="O177">
            <v>11</v>
          </cell>
          <cell r="P177" t="str">
            <v>Current Unrestricted Funds</v>
          </cell>
          <cell r="Q177">
            <v>71</v>
          </cell>
          <cell r="R177" t="str">
            <v>Contractual Services</v>
          </cell>
          <cell r="S177">
            <v>50</v>
          </cell>
          <cell r="T177" t="str">
            <v>Administrative Services</v>
          </cell>
          <cell r="U177">
            <v>9</v>
          </cell>
          <cell r="V177" t="str">
            <v>Ammons, Matthew S.</v>
          </cell>
        </row>
        <row r="178">
          <cell r="A178">
            <v>393000</v>
          </cell>
          <cell r="B178" t="str">
            <v xml:space="preserve">Media Services </v>
          </cell>
          <cell r="C178">
            <v>712510</v>
          </cell>
          <cell r="D178">
            <v>393000712510</v>
          </cell>
          <cell r="E178" t="str">
            <v>Maintenance Agreements</v>
          </cell>
          <cell r="F178">
            <v>3068.85</v>
          </cell>
          <cell r="G178">
            <v>5009.0600000000004</v>
          </cell>
          <cell r="H178">
            <v>7028</v>
          </cell>
          <cell r="I178">
            <v>4426.68</v>
          </cell>
          <cell r="J178">
            <v>4500</v>
          </cell>
          <cell r="K178">
            <v>110010</v>
          </cell>
          <cell r="L178" t="str">
            <v>Current Unrestricted</v>
          </cell>
          <cell r="M178">
            <v>25</v>
          </cell>
          <cell r="N178" t="str">
            <v>Academic Support</v>
          </cell>
          <cell r="O178">
            <v>11</v>
          </cell>
          <cell r="P178" t="str">
            <v>Current Unrestricted Funds</v>
          </cell>
          <cell r="Q178">
            <v>71</v>
          </cell>
          <cell r="R178" t="str">
            <v>Contractual Services</v>
          </cell>
          <cell r="S178">
            <v>50</v>
          </cell>
          <cell r="T178" t="str">
            <v>Administrative Services</v>
          </cell>
          <cell r="U178">
            <v>9</v>
          </cell>
          <cell r="V178" t="str">
            <v>Ammons, Matthew S.</v>
          </cell>
        </row>
        <row r="179">
          <cell r="A179">
            <v>393000</v>
          </cell>
          <cell r="B179" t="str">
            <v xml:space="preserve">Media Services </v>
          </cell>
          <cell r="C179">
            <v>733120</v>
          </cell>
          <cell r="D179">
            <v>393000733120</v>
          </cell>
          <cell r="E179" t="str">
            <v>Office Supplies</v>
          </cell>
          <cell r="F179">
            <v>177.32</v>
          </cell>
          <cell r="G179">
            <v>32.89</v>
          </cell>
          <cell r="H179">
            <v>100</v>
          </cell>
          <cell r="I179">
            <v>80.61</v>
          </cell>
          <cell r="J179">
            <v>150</v>
          </cell>
          <cell r="K179">
            <v>110010</v>
          </cell>
          <cell r="L179" t="str">
            <v>Current Unrestricted</v>
          </cell>
          <cell r="M179">
            <v>25</v>
          </cell>
          <cell r="N179" t="str">
            <v>Academic Support</v>
          </cell>
          <cell r="O179">
            <v>11</v>
          </cell>
          <cell r="P179" t="str">
            <v>Current Unrestricted Funds</v>
          </cell>
          <cell r="Q179">
            <v>73</v>
          </cell>
          <cell r="R179" t="str">
            <v>Supplies</v>
          </cell>
          <cell r="S179">
            <v>50</v>
          </cell>
          <cell r="T179" t="str">
            <v>Administrative Services</v>
          </cell>
          <cell r="U179">
            <v>9</v>
          </cell>
          <cell r="V179" t="str">
            <v>Ammons, Matthew S.</v>
          </cell>
        </row>
        <row r="180">
          <cell r="A180">
            <v>393000</v>
          </cell>
          <cell r="B180" t="str">
            <v xml:space="preserve">Media Services </v>
          </cell>
          <cell r="C180">
            <v>733330</v>
          </cell>
          <cell r="D180">
            <v>393000733330</v>
          </cell>
          <cell r="E180" t="str">
            <v>Audio Visual Supplies</v>
          </cell>
          <cell r="F180">
            <v>2976.8</v>
          </cell>
          <cell r="G180">
            <v>1680</v>
          </cell>
          <cell r="H180">
            <v>2400</v>
          </cell>
          <cell r="I180">
            <v>1453.69</v>
          </cell>
          <cell r="J180">
            <v>2500</v>
          </cell>
          <cell r="K180">
            <v>110010</v>
          </cell>
          <cell r="L180" t="str">
            <v>Current Unrestricted</v>
          </cell>
          <cell r="M180">
            <v>25</v>
          </cell>
          <cell r="N180" t="str">
            <v>Academic Support</v>
          </cell>
          <cell r="O180">
            <v>11</v>
          </cell>
          <cell r="P180" t="str">
            <v>Current Unrestricted Funds</v>
          </cell>
          <cell r="Q180">
            <v>73</v>
          </cell>
          <cell r="R180" t="str">
            <v>Supplies</v>
          </cell>
          <cell r="S180">
            <v>50</v>
          </cell>
          <cell r="T180" t="str">
            <v>Administrative Services</v>
          </cell>
          <cell r="U180">
            <v>9</v>
          </cell>
          <cell r="V180" t="str">
            <v>Ammons, Matthew S.</v>
          </cell>
        </row>
        <row r="181">
          <cell r="A181">
            <v>393000</v>
          </cell>
          <cell r="B181" t="str">
            <v xml:space="preserve">Media Services </v>
          </cell>
          <cell r="C181">
            <v>744210</v>
          </cell>
          <cell r="D181">
            <v>393000744210</v>
          </cell>
          <cell r="E181" t="str">
            <v>Local Travel</v>
          </cell>
          <cell r="F181">
            <v>0</v>
          </cell>
          <cell r="G181">
            <v>463.5</v>
          </cell>
          <cell r="H181">
            <v>200</v>
          </cell>
          <cell r="I181">
            <v>198.5</v>
          </cell>
          <cell r="J181">
            <v>0</v>
          </cell>
          <cell r="K181">
            <v>110010</v>
          </cell>
          <cell r="L181" t="str">
            <v>Current Unrestricted</v>
          </cell>
          <cell r="M181">
            <v>25</v>
          </cell>
          <cell r="N181" t="str">
            <v>Academic Support</v>
          </cell>
          <cell r="O181">
            <v>11</v>
          </cell>
          <cell r="P181" t="str">
            <v>Current Unrestricted Funds</v>
          </cell>
          <cell r="Q181">
            <v>74</v>
          </cell>
          <cell r="R181" t="str">
            <v>Travel</v>
          </cell>
          <cell r="S181">
            <v>50</v>
          </cell>
          <cell r="T181" t="str">
            <v>Administrative Services</v>
          </cell>
          <cell r="U181">
            <v>9</v>
          </cell>
          <cell r="V181" t="str">
            <v>Ammons, Matthew S.</v>
          </cell>
        </row>
        <row r="182">
          <cell r="A182">
            <v>393000</v>
          </cell>
          <cell r="B182" t="str">
            <v xml:space="preserve">Media Services </v>
          </cell>
          <cell r="C182">
            <v>755310</v>
          </cell>
          <cell r="D182">
            <v>393000755310</v>
          </cell>
          <cell r="E182" t="str">
            <v>Copier Expense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110010</v>
          </cell>
          <cell r="L182" t="str">
            <v>Current Unrestricted</v>
          </cell>
          <cell r="M182">
            <v>25</v>
          </cell>
          <cell r="N182" t="str">
            <v>Academic Support</v>
          </cell>
          <cell r="O182">
            <v>11</v>
          </cell>
          <cell r="P182" t="str">
            <v>Current Unrestricted Funds</v>
          </cell>
          <cell r="Q182">
            <v>75</v>
          </cell>
          <cell r="R182" t="str">
            <v>Other Operating Expenses</v>
          </cell>
          <cell r="S182">
            <v>50</v>
          </cell>
          <cell r="T182" t="str">
            <v>Administrative Services</v>
          </cell>
          <cell r="U182">
            <v>9</v>
          </cell>
          <cell r="V182" t="str">
            <v>Ammons, Matthew S.</v>
          </cell>
        </row>
        <row r="183">
          <cell r="A183">
            <v>393000</v>
          </cell>
          <cell r="B183" t="str">
            <v xml:space="preserve">Media Services </v>
          </cell>
          <cell r="C183">
            <v>755510</v>
          </cell>
          <cell r="D183">
            <v>393000755510</v>
          </cell>
          <cell r="E183" t="str">
            <v>Repairs - Equipment</v>
          </cell>
          <cell r="F183">
            <v>328</v>
          </cell>
          <cell r="G183">
            <v>0</v>
          </cell>
          <cell r="H183">
            <v>0</v>
          </cell>
          <cell r="I183">
            <v>0</v>
          </cell>
          <cell r="J183">
            <v>1100</v>
          </cell>
          <cell r="K183">
            <v>110010</v>
          </cell>
          <cell r="L183" t="str">
            <v>Current Unrestricted</v>
          </cell>
          <cell r="M183">
            <v>25</v>
          </cell>
          <cell r="N183" t="str">
            <v>Academic Support</v>
          </cell>
          <cell r="O183">
            <v>11</v>
          </cell>
          <cell r="P183" t="str">
            <v>Current Unrestricted Funds</v>
          </cell>
          <cell r="Q183">
            <v>75</v>
          </cell>
          <cell r="R183" t="str">
            <v>Other Operating Expenses</v>
          </cell>
          <cell r="S183">
            <v>50</v>
          </cell>
          <cell r="T183" t="str">
            <v>Administrative Services</v>
          </cell>
          <cell r="U183">
            <v>9</v>
          </cell>
          <cell r="V183" t="str">
            <v>Ammons, Matthew S.</v>
          </cell>
        </row>
        <row r="184">
          <cell r="A184">
            <v>393000</v>
          </cell>
          <cell r="B184" t="str">
            <v xml:space="preserve">Media Services </v>
          </cell>
          <cell r="C184">
            <v>755705</v>
          </cell>
          <cell r="D184">
            <v>393000755705</v>
          </cell>
          <cell r="E184" t="str">
            <v>Postage</v>
          </cell>
          <cell r="F184">
            <v>11.49</v>
          </cell>
          <cell r="G184">
            <v>34.11</v>
          </cell>
          <cell r="H184">
            <v>30</v>
          </cell>
          <cell r="I184">
            <v>9.94</v>
          </cell>
          <cell r="J184">
            <v>15</v>
          </cell>
          <cell r="K184">
            <v>110010</v>
          </cell>
          <cell r="L184" t="str">
            <v>Current Unrestricted</v>
          </cell>
          <cell r="M184">
            <v>25</v>
          </cell>
          <cell r="N184" t="str">
            <v>Academic Support</v>
          </cell>
          <cell r="O184">
            <v>11</v>
          </cell>
          <cell r="P184" t="str">
            <v>Current Unrestricted Funds</v>
          </cell>
          <cell r="Q184">
            <v>75</v>
          </cell>
          <cell r="R184" t="str">
            <v>Other Operating Expenses</v>
          </cell>
          <cell r="S184">
            <v>50</v>
          </cell>
          <cell r="T184" t="str">
            <v>Administrative Services</v>
          </cell>
          <cell r="U184">
            <v>9</v>
          </cell>
          <cell r="V184" t="str">
            <v>Ammons, Matthew S.</v>
          </cell>
        </row>
        <row r="185">
          <cell r="A185">
            <v>393000</v>
          </cell>
          <cell r="B185" t="str">
            <v xml:space="preserve">Media Services </v>
          </cell>
          <cell r="C185">
            <v>777410</v>
          </cell>
          <cell r="D185">
            <v>393000777410</v>
          </cell>
          <cell r="E185" t="str">
            <v>Equipment/Furniture - CPC</v>
          </cell>
          <cell r="F185">
            <v>36001.06</v>
          </cell>
          <cell r="G185">
            <v>5769</v>
          </cell>
          <cell r="H185">
            <v>0</v>
          </cell>
          <cell r="I185">
            <v>0</v>
          </cell>
          <cell r="J185">
            <v>72000</v>
          </cell>
          <cell r="K185">
            <v>110010</v>
          </cell>
          <cell r="L185" t="str">
            <v>Current Unrestricted</v>
          </cell>
          <cell r="M185">
            <v>25</v>
          </cell>
          <cell r="N185" t="str">
            <v>Academic Support</v>
          </cell>
          <cell r="O185">
            <v>11</v>
          </cell>
          <cell r="P185" t="str">
            <v>Current Unrestricted Funds</v>
          </cell>
          <cell r="Q185">
            <v>77</v>
          </cell>
          <cell r="R185" t="str">
            <v>Capital Outlay</v>
          </cell>
          <cell r="S185">
            <v>50</v>
          </cell>
          <cell r="T185" t="str">
            <v>Administrative Services</v>
          </cell>
          <cell r="U185">
            <v>9</v>
          </cell>
          <cell r="V185" t="str">
            <v>Ammons, Matthew S.</v>
          </cell>
        </row>
        <row r="186">
          <cell r="A186">
            <v>393000</v>
          </cell>
          <cell r="B186" t="str">
            <v xml:space="preserve">Media Services </v>
          </cell>
          <cell r="C186">
            <v>787430</v>
          </cell>
          <cell r="D186">
            <v>393000787430</v>
          </cell>
          <cell r="E186" t="str">
            <v>Computer/Media Equip</v>
          </cell>
          <cell r="F186">
            <v>48921.2</v>
          </cell>
          <cell r="G186">
            <v>24021.1</v>
          </cell>
          <cell r="H186">
            <v>9515</v>
          </cell>
          <cell r="I186">
            <v>9515</v>
          </cell>
          <cell r="J186">
            <v>20160</v>
          </cell>
          <cell r="K186">
            <v>110010</v>
          </cell>
          <cell r="L186" t="str">
            <v>Current Unrestricted</v>
          </cell>
          <cell r="M186">
            <v>25</v>
          </cell>
          <cell r="N186" t="str">
            <v>Academic Support</v>
          </cell>
          <cell r="O186">
            <v>11</v>
          </cell>
          <cell r="P186" t="str">
            <v>Current Unrestricted Funds</v>
          </cell>
          <cell r="Q186">
            <v>78</v>
          </cell>
          <cell r="R186" t="str">
            <v>Non-Capital Outlay</v>
          </cell>
          <cell r="S186">
            <v>50</v>
          </cell>
          <cell r="T186" t="str">
            <v>Administrative Services</v>
          </cell>
          <cell r="U186">
            <v>9</v>
          </cell>
          <cell r="V186" t="str">
            <v>Ammons, Matthew S.</v>
          </cell>
        </row>
        <row r="187">
          <cell r="A187">
            <v>393002</v>
          </cell>
          <cell r="B187" t="str">
            <v xml:space="preserve">Media Services </v>
          </cell>
          <cell r="C187">
            <v>611310</v>
          </cell>
          <cell r="D187">
            <v>393002611310</v>
          </cell>
          <cell r="E187" t="str">
            <v>Supervisory Support Staff - Exempt</v>
          </cell>
          <cell r="F187">
            <v>38340.720000000001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110010</v>
          </cell>
          <cell r="L187" t="str">
            <v>Current Unrestricted</v>
          </cell>
          <cell r="M187">
            <v>25</v>
          </cell>
          <cell r="N187" t="str">
            <v>Academic Support</v>
          </cell>
          <cell r="O187">
            <v>11</v>
          </cell>
          <cell r="P187" t="str">
            <v>Current Unrestricted Funds</v>
          </cell>
          <cell r="Q187">
            <v>61</v>
          </cell>
          <cell r="R187" t="str">
            <v>Salaries and Wages</v>
          </cell>
          <cell r="S187">
            <v>50</v>
          </cell>
          <cell r="T187" t="str">
            <v>Administrative Services</v>
          </cell>
          <cell r="U187">
            <v>9</v>
          </cell>
          <cell r="V187" t="str">
            <v>Ammons, Matthew S.</v>
          </cell>
        </row>
        <row r="188">
          <cell r="A188">
            <v>393002</v>
          </cell>
          <cell r="B188" t="str">
            <v xml:space="preserve">Media Services </v>
          </cell>
          <cell r="C188">
            <v>611320</v>
          </cell>
          <cell r="D188">
            <v>393002611320</v>
          </cell>
          <cell r="E188" t="str">
            <v>Non-Supervisory Supp Staff - Exempt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110010</v>
          </cell>
          <cell r="L188" t="str">
            <v>Current Unrestricted</v>
          </cell>
          <cell r="M188">
            <v>25</v>
          </cell>
          <cell r="N188" t="str">
            <v>Academic Support</v>
          </cell>
          <cell r="O188">
            <v>11</v>
          </cell>
          <cell r="P188" t="str">
            <v>Current Unrestricted Funds</v>
          </cell>
          <cell r="Q188">
            <v>61</v>
          </cell>
          <cell r="R188" t="str">
            <v>Salaries and Wages</v>
          </cell>
          <cell r="S188">
            <v>50</v>
          </cell>
          <cell r="T188" t="str">
            <v>Administrative Services</v>
          </cell>
          <cell r="U188">
            <v>9</v>
          </cell>
          <cell r="V188" t="str">
            <v>Ammons, Matthew S.</v>
          </cell>
        </row>
        <row r="189">
          <cell r="A189">
            <v>393002</v>
          </cell>
          <cell r="B189" t="str">
            <v xml:space="preserve">Media Services </v>
          </cell>
          <cell r="C189">
            <v>611410</v>
          </cell>
          <cell r="D189">
            <v>393002611410</v>
          </cell>
          <cell r="E189" t="str">
            <v>Supervisory Supp Staff - Non-Exempt</v>
          </cell>
          <cell r="F189">
            <v>0</v>
          </cell>
          <cell r="G189">
            <v>40671.449999999997</v>
          </cell>
          <cell r="H189">
            <v>42900</v>
          </cell>
          <cell r="I189">
            <v>21449.52</v>
          </cell>
          <cell r="J189">
            <v>42899</v>
          </cell>
          <cell r="K189">
            <v>110010</v>
          </cell>
          <cell r="L189" t="str">
            <v>Current Unrestricted</v>
          </cell>
          <cell r="M189">
            <v>25</v>
          </cell>
          <cell r="N189" t="str">
            <v>Academic Support</v>
          </cell>
          <cell r="O189">
            <v>11</v>
          </cell>
          <cell r="P189" t="str">
            <v>Current Unrestricted Funds</v>
          </cell>
          <cell r="Q189">
            <v>61</v>
          </cell>
          <cell r="R189" t="str">
            <v>Salaries and Wages</v>
          </cell>
          <cell r="S189">
            <v>50</v>
          </cell>
          <cell r="T189" t="str">
            <v>Administrative Services</v>
          </cell>
          <cell r="U189">
            <v>9</v>
          </cell>
          <cell r="V189" t="str">
            <v>Ammons, Matthew S.</v>
          </cell>
        </row>
        <row r="190">
          <cell r="A190">
            <v>393002</v>
          </cell>
          <cell r="B190" t="str">
            <v xml:space="preserve">Media Services </v>
          </cell>
          <cell r="C190">
            <v>611420</v>
          </cell>
          <cell r="D190">
            <v>393002611420</v>
          </cell>
          <cell r="E190" t="str">
            <v>Non-Supervisory Supp - Non-Exempt</v>
          </cell>
          <cell r="F190">
            <v>35315.279999999999</v>
          </cell>
          <cell r="G190">
            <v>31830.48</v>
          </cell>
          <cell r="H190">
            <v>34971</v>
          </cell>
          <cell r="I190">
            <v>11425.24</v>
          </cell>
          <cell r="J190">
            <v>35174</v>
          </cell>
          <cell r="K190">
            <v>110010</v>
          </cell>
          <cell r="L190" t="str">
            <v>Current Unrestricted</v>
          </cell>
          <cell r="M190">
            <v>25</v>
          </cell>
          <cell r="N190" t="str">
            <v>Academic Support</v>
          </cell>
          <cell r="O190">
            <v>11</v>
          </cell>
          <cell r="P190" t="str">
            <v>Current Unrestricted Funds</v>
          </cell>
          <cell r="Q190">
            <v>61</v>
          </cell>
          <cell r="R190" t="str">
            <v>Salaries and Wages</v>
          </cell>
          <cell r="S190">
            <v>50</v>
          </cell>
          <cell r="T190" t="str">
            <v>Administrative Services</v>
          </cell>
          <cell r="U190">
            <v>9</v>
          </cell>
          <cell r="V190" t="str">
            <v>Ammons, Matthew S.</v>
          </cell>
        </row>
        <row r="191">
          <cell r="A191">
            <v>393002</v>
          </cell>
          <cell r="B191" t="str">
            <v xml:space="preserve">Media Services </v>
          </cell>
          <cell r="C191">
            <v>611455</v>
          </cell>
          <cell r="D191">
            <v>393002611455</v>
          </cell>
          <cell r="E191" t="str">
            <v>PT Instr Assistant - Non-Exempt</v>
          </cell>
          <cell r="F191">
            <v>19144.38</v>
          </cell>
          <cell r="G191">
            <v>18895.13</v>
          </cell>
          <cell r="H191">
            <v>25358</v>
          </cell>
          <cell r="I191">
            <v>11526.22</v>
          </cell>
          <cell r="J191">
            <v>23500</v>
          </cell>
          <cell r="K191">
            <v>110010</v>
          </cell>
          <cell r="L191" t="str">
            <v>Current Unrestricted</v>
          </cell>
          <cell r="M191">
            <v>25</v>
          </cell>
          <cell r="N191" t="str">
            <v>Academic Support</v>
          </cell>
          <cell r="O191">
            <v>11</v>
          </cell>
          <cell r="P191" t="str">
            <v>Current Unrestricted Funds</v>
          </cell>
          <cell r="Q191">
            <v>61</v>
          </cell>
          <cell r="R191" t="str">
            <v>Salaries and Wages</v>
          </cell>
          <cell r="S191">
            <v>50</v>
          </cell>
          <cell r="T191" t="str">
            <v>Administrative Services</v>
          </cell>
          <cell r="U191">
            <v>9</v>
          </cell>
          <cell r="V191" t="str">
            <v>Ammons, Matthew S.</v>
          </cell>
        </row>
        <row r="192">
          <cell r="A192">
            <v>393002</v>
          </cell>
          <cell r="B192" t="str">
            <v xml:space="preserve">Media Services </v>
          </cell>
          <cell r="C192">
            <v>611460</v>
          </cell>
          <cell r="D192">
            <v>393002611460</v>
          </cell>
          <cell r="E192" t="str">
            <v>Support Staff PT - Non-Exempt</v>
          </cell>
          <cell r="F192">
            <v>1205.0999999999999</v>
          </cell>
          <cell r="G192">
            <v>2185.41</v>
          </cell>
          <cell r="H192">
            <v>744</v>
          </cell>
          <cell r="I192">
            <v>0</v>
          </cell>
          <cell r="J192">
            <v>0</v>
          </cell>
          <cell r="K192">
            <v>110010</v>
          </cell>
          <cell r="L192" t="str">
            <v>Current Unrestricted</v>
          </cell>
          <cell r="M192">
            <v>25</v>
          </cell>
          <cell r="N192" t="str">
            <v>Academic Support</v>
          </cell>
          <cell r="O192">
            <v>11</v>
          </cell>
          <cell r="P192" t="str">
            <v>Current Unrestricted Funds</v>
          </cell>
          <cell r="Q192">
            <v>61</v>
          </cell>
          <cell r="R192" t="str">
            <v>Salaries and Wages</v>
          </cell>
          <cell r="S192">
            <v>50</v>
          </cell>
          <cell r="T192" t="str">
            <v>Administrative Services</v>
          </cell>
          <cell r="U192">
            <v>9</v>
          </cell>
          <cell r="V192" t="str">
            <v>Ammons, Matthew S.</v>
          </cell>
        </row>
        <row r="193">
          <cell r="A193">
            <v>393002</v>
          </cell>
          <cell r="B193" t="str">
            <v xml:space="preserve">Media Services </v>
          </cell>
          <cell r="C193">
            <v>611476</v>
          </cell>
          <cell r="D193">
            <v>393002611476</v>
          </cell>
          <cell r="E193" t="str">
            <v>Lab Assistants PT - Non-Exempt</v>
          </cell>
          <cell r="F193">
            <v>0</v>
          </cell>
          <cell r="G193">
            <v>633.65</v>
          </cell>
          <cell r="H193">
            <v>0</v>
          </cell>
          <cell r="I193">
            <v>0</v>
          </cell>
          <cell r="J193">
            <v>0</v>
          </cell>
          <cell r="K193">
            <v>110010</v>
          </cell>
          <cell r="L193" t="str">
            <v>Current Unrestricted</v>
          </cell>
          <cell r="M193">
            <v>25</v>
          </cell>
          <cell r="N193" t="str">
            <v>Academic Support</v>
          </cell>
          <cell r="O193">
            <v>11</v>
          </cell>
          <cell r="P193" t="str">
            <v>Current Unrestricted Funds</v>
          </cell>
          <cell r="Q193">
            <v>61</v>
          </cell>
          <cell r="R193" t="str">
            <v>Salaries and Wages</v>
          </cell>
          <cell r="S193">
            <v>50</v>
          </cell>
          <cell r="T193" t="str">
            <v>Administrative Services</v>
          </cell>
          <cell r="U193">
            <v>9</v>
          </cell>
          <cell r="V193" t="str">
            <v>Ammons, Matthew S.</v>
          </cell>
        </row>
        <row r="194">
          <cell r="A194">
            <v>393002</v>
          </cell>
          <cell r="B194" t="str">
            <v xml:space="preserve">Media Services </v>
          </cell>
          <cell r="C194">
            <v>611492</v>
          </cell>
          <cell r="D194">
            <v>393002611492</v>
          </cell>
          <cell r="E194" t="str">
            <v>Regular Overtime</v>
          </cell>
          <cell r="F194">
            <v>55.3</v>
          </cell>
          <cell r="G194">
            <v>711.48</v>
          </cell>
          <cell r="H194">
            <v>867</v>
          </cell>
          <cell r="I194">
            <v>394.45</v>
          </cell>
          <cell r="J194">
            <v>600</v>
          </cell>
          <cell r="K194">
            <v>110010</v>
          </cell>
          <cell r="L194" t="str">
            <v>Current Unrestricted</v>
          </cell>
          <cell r="M194">
            <v>25</v>
          </cell>
          <cell r="N194" t="str">
            <v>Academic Support</v>
          </cell>
          <cell r="O194">
            <v>11</v>
          </cell>
          <cell r="P194" t="str">
            <v>Current Unrestricted Funds</v>
          </cell>
          <cell r="Q194">
            <v>61</v>
          </cell>
          <cell r="R194" t="str">
            <v>Salaries and Wages</v>
          </cell>
          <cell r="S194">
            <v>50</v>
          </cell>
          <cell r="T194" t="str">
            <v>Administrative Services</v>
          </cell>
          <cell r="U194">
            <v>9</v>
          </cell>
          <cell r="V194" t="str">
            <v>Ammons, Matthew S.</v>
          </cell>
        </row>
        <row r="195">
          <cell r="A195">
            <v>393002</v>
          </cell>
          <cell r="B195" t="str">
            <v xml:space="preserve">Media Services </v>
          </cell>
          <cell r="C195">
            <v>611493</v>
          </cell>
          <cell r="D195">
            <v>393002611493</v>
          </cell>
          <cell r="E195" t="str">
            <v>Vacation Payoff</v>
          </cell>
          <cell r="F195">
            <v>0</v>
          </cell>
          <cell r="G195">
            <v>50.94</v>
          </cell>
          <cell r="H195">
            <v>0</v>
          </cell>
          <cell r="I195">
            <v>0</v>
          </cell>
          <cell r="J195">
            <v>0</v>
          </cell>
          <cell r="K195">
            <v>110010</v>
          </cell>
          <cell r="L195" t="str">
            <v>Current Unrestricted</v>
          </cell>
          <cell r="M195">
            <v>25</v>
          </cell>
          <cell r="N195" t="str">
            <v>Academic Support</v>
          </cell>
          <cell r="O195">
            <v>11</v>
          </cell>
          <cell r="P195" t="str">
            <v>Current Unrestricted Funds</v>
          </cell>
          <cell r="Q195">
            <v>61</v>
          </cell>
          <cell r="R195" t="str">
            <v>Salaries and Wages</v>
          </cell>
          <cell r="S195">
            <v>50</v>
          </cell>
          <cell r="T195" t="str">
            <v>Administrative Services</v>
          </cell>
          <cell r="U195">
            <v>9</v>
          </cell>
          <cell r="V195" t="str">
            <v>Ammons, Matthew S.</v>
          </cell>
        </row>
        <row r="196">
          <cell r="A196">
            <v>393002</v>
          </cell>
          <cell r="B196" t="str">
            <v xml:space="preserve">Media Services </v>
          </cell>
          <cell r="C196">
            <v>611510</v>
          </cell>
          <cell r="D196">
            <v>393002611510</v>
          </cell>
          <cell r="E196" t="str">
            <v>Student Assistants - Non-Work Study</v>
          </cell>
          <cell r="F196">
            <v>12938.62</v>
          </cell>
          <cell r="G196">
            <v>10764.82</v>
          </cell>
          <cell r="H196">
            <v>11159</v>
          </cell>
          <cell r="I196">
            <v>6214.78</v>
          </cell>
          <cell r="J196">
            <v>15440</v>
          </cell>
          <cell r="K196">
            <v>110010</v>
          </cell>
          <cell r="L196" t="str">
            <v>Current Unrestricted</v>
          </cell>
          <cell r="M196">
            <v>25</v>
          </cell>
          <cell r="N196" t="str">
            <v>Academic Support</v>
          </cell>
          <cell r="O196">
            <v>11</v>
          </cell>
          <cell r="P196" t="str">
            <v>Current Unrestricted Funds</v>
          </cell>
          <cell r="Q196">
            <v>61</v>
          </cell>
          <cell r="R196" t="str">
            <v>Salaries and Wages</v>
          </cell>
          <cell r="S196">
            <v>50</v>
          </cell>
          <cell r="T196" t="str">
            <v>Administrative Services</v>
          </cell>
          <cell r="U196">
            <v>9</v>
          </cell>
          <cell r="V196" t="str">
            <v>Ammons, Matthew S.</v>
          </cell>
        </row>
        <row r="197">
          <cell r="A197">
            <v>393002</v>
          </cell>
          <cell r="B197" t="str">
            <v xml:space="preserve">Media Services </v>
          </cell>
          <cell r="C197">
            <v>611515</v>
          </cell>
          <cell r="D197">
            <v>393002611515</v>
          </cell>
          <cell r="E197" t="str">
            <v>Student Assistants - Non-WS&lt;6 hrs</v>
          </cell>
          <cell r="F197">
            <v>3149.48</v>
          </cell>
          <cell r="G197">
            <v>2489</v>
          </cell>
          <cell r="H197">
            <v>0</v>
          </cell>
          <cell r="I197">
            <v>0</v>
          </cell>
          <cell r="J197">
            <v>0</v>
          </cell>
          <cell r="K197">
            <v>110010</v>
          </cell>
          <cell r="L197" t="str">
            <v>Current Unrestricted</v>
          </cell>
          <cell r="M197">
            <v>25</v>
          </cell>
          <cell r="N197" t="str">
            <v>Academic Support</v>
          </cell>
          <cell r="O197">
            <v>11</v>
          </cell>
          <cell r="P197" t="str">
            <v>Current Unrestricted Funds</v>
          </cell>
          <cell r="Q197">
            <v>61</v>
          </cell>
          <cell r="R197" t="str">
            <v>Salaries and Wages</v>
          </cell>
          <cell r="S197">
            <v>50</v>
          </cell>
          <cell r="T197" t="str">
            <v>Administrative Services</v>
          </cell>
          <cell r="U197">
            <v>9</v>
          </cell>
          <cell r="V197" t="str">
            <v>Ammons, Matthew S.</v>
          </cell>
        </row>
        <row r="198">
          <cell r="A198">
            <v>393002</v>
          </cell>
          <cell r="B198" t="str">
            <v xml:space="preserve">Media Services </v>
          </cell>
          <cell r="C198">
            <v>712370</v>
          </cell>
          <cell r="D198">
            <v>393002712370</v>
          </cell>
          <cell r="E198" t="str">
            <v>Other Contract Services</v>
          </cell>
          <cell r="F198">
            <v>5350.68</v>
          </cell>
          <cell r="G198">
            <v>2526.25</v>
          </cell>
          <cell r="H198">
            <v>1725</v>
          </cell>
          <cell r="I198">
            <v>1102.8599999999999</v>
          </cell>
          <cell r="J198">
            <v>1110</v>
          </cell>
          <cell r="K198">
            <v>110010</v>
          </cell>
          <cell r="L198" t="str">
            <v>Current Unrestricted</v>
          </cell>
          <cell r="M198">
            <v>25</v>
          </cell>
          <cell r="N198" t="str">
            <v>Academic Support</v>
          </cell>
          <cell r="O198">
            <v>11</v>
          </cell>
          <cell r="P198" t="str">
            <v>Current Unrestricted Funds</v>
          </cell>
          <cell r="Q198">
            <v>71</v>
          </cell>
          <cell r="R198" t="str">
            <v>Contractual Services</v>
          </cell>
          <cell r="S198">
            <v>50</v>
          </cell>
          <cell r="T198" t="str">
            <v>Administrative Services</v>
          </cell>
          <cell r="U198">
            <v>9</v>
          </cell>
          <cell r="V198" t="str">
            <v>Ammons, Matthew S.</v>
          </cell>
        </row>
        <row r="199">
          <cell r="A199">
            <v>393002</v>
          </cell>
          <cell r="B199" t="str">
            <v xml:space="preserve">Media Services </v>
          </cell>
          <cell r="C199">
            <v>733110</v>
          </cell>
          <cell r="D199">
            <v>393002733110</v>
          </cell>
          <cell r="E199" t="str">
            <v>Classroom Supplies</v>
          </cell>
          <cell r="F199">
            <v>0</v>
          </cell>
          <cell r="G199">
            <v>0</v>
          </cell>
          <cell r="H199">
            <v>2046</v>
          </cell>
          <cell r="I199">
            <v>2046</v>
          </cell>
          <cell r="J199">
            <v>0</v>
          </cell>
          <cell r="K199">
            <v>110010</v>
          </cell>
          <cell r="L199" t="str">
            <v>Current Unrestricted</v>
          </cell>
          <cell r="M199">
            <v>25</v>
          </cell>
          <cell r="N199" t="str">
            <v>Academic Support</v>
          </cell>
          <cell r="O199">
            <v>11</v>
          </cell>
          <cell r="P199" t="str">
            <v>Current Unrestricted Funds</v>
          </cell>
          <cell r="Q199">
            <v>73</v>
          </cell>
          <cell r="R199" t="str">
            <v>Supplies</v>
          </cell>
          <cell r="S199">
            <v>50</v>
          </cell>
          <cell r="T199" t="str">
            <v>Administrative Services</v>
          </cell>
          <cell r="U199">
            <v>9</v>
          </cell>
          <cell r="V199" t="str">
            <v>Ammons, Matthew S.</v>
          </cell>
        </row>
        <row r="200">
          <cell r="A200">
            <v>393002</v>
          </cell>
          <cell r="B200" t="str">
            <v xml:space="preserve">Media Services </v>
          </cell>
          <cell r="C200">
            <v>733120</v>
          </cell>
          <cell r="D200">
            <v>393002733120</v>
          </cell>
          <cell r="E200" t="str">
            <v>Office Supplies</v>
          </cell>
          <cell r="F200">
            <v>818.68</v>
          </cell>
          <cell r="G200">
            <v>3348.12</v>
          </cell>
          <cell r="H200">
            <v>4300</v>
          </cell>
          <cell r="I200">
            <v>491.05</v>
          </cell>
          <cell r="J200">
            <v>600</v>
          </cell>
          <cell r="K200">
            <v>110010</v>
          </cell>
          <cell r="L200" t="str">
            <v>Current Unrestricted</v>
          </cell>
          <cell r="M200">
            <v>25</v>
          </cell>
          <cell r="N200" t="str">
            <v>Academic Support</v>
          </cell>
          <cell r="O200">
            <v>11</v>
          </cell>
          <cell r="P200" t="str">
            <v>Current Unrestricted Funds</v>
          </cell>
          <cell r="Q200">
            <v>73</v>
          </cell>
          <cell r="R200" t="str">
            <v>Supplies</v>
          </cell>
          <cell r="S200">
            <v>50</v>
          </cell>
          <cell r="T200" t="str">
            <v>Administrative Services</v>
          </cell>
          <cell r="U200">
            <v>9</v>
          </cell>
          <cell r="V200" t="str">
            <v>Ammons, Matthew S.</v>
          </cell>
        </row>
        <row r="201">
          <cell r="A201">
            <v>393002</v>
          </cell>
          <cell r="B201" t="str">
            <v xml:space="preserve">Media Services </v>
          </cell>
          <cell r="C201">
            <v>733330</v>
          </cell>
          <cell r="D201">
            <v>393002733330</v>
          </cell>
          <cell r="E201" t="str">
            <v>Audio Visual Supplies</v>
          </cell>
          <cell r="F201">
            <v>11274</v>
          </cell>
          <cell r="G201">
            <v>11286.9</v>
          </cell>
          <cell r="H201">
            <v>11661</v>
          </cell>
          <cell r="I201">
            <v>10223.93</v>
          </cell>
          <cell r="J201">
            <v>11000</v>
          </cell>
          <cell r="K201">
            <v>110010</v>
          </cell>
          <cell r="L201" t="str">
            <v>Current Unrestricted</v>
          </cell>
          <cell r="M201">
            <v>25</v>
          </cell>
          <cell r="N201" t="str">
            <v>Academic Support</v>
          </cell>
          <cell r="O201">
            <v>11</v>
          </cell>
          <cell r="P201" t="str">
            <v>Current Unrestricted Funds</v>
          </cell>
          <cell r="Q201">
            <v>73</v>
          </cell>
          <cell r="R201" t="str">
            <v>Supplies</v>
          </cell>
          <cell r="S201">
            <v>50</v>
          </cell>
          <cell r="T201" t="str">
            <v>Administrative Services</v>
          </cell>
          <cell r="U201">
            <v>9</v>
          </cell>
          <cell r="V201" t="str">
            <v>Ammons, Matthew S.</v>
          </cell>
        </row>
        <row r="202">
          <cell r="A202">
            <v>393002</v>
          </cell>
          <cell r="B202" t="str">
            <v xml:space="preserve">Media Services </v>
          </cell>
          <cell r="C202">
            <v>744210</v>
          </cell>
          <cell r="D202">
            <v>393002744210</v>
          </cell>
          <cell r="E202" t="str">
            <v>Local Travel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110010</v>
          </cell>
          <cell r="L202" t="str">
            <v>Current Unrestricted</v>
          </cell>
          <cell r="M202">
            <v>25</v>
          </cell>
          <cell r="N202" t="str">
            <v>Academic Support</v>
          </cell>
          <cell r="O202">
            <v>11</v>
          </cell>
          <cell r="P202" t="str">
            <v>Current Unrestricted Funds</v>
          </cell>
          <cell r="Q202">
            <v>74</v>
          </cell>
          <cell r="R202" t="str">
            <v>Travel</v>
          </cell>
          <cell r="S202">
            <v>50</v>
          </cell>
          <cell r="T202" t="str">
            <v>Administrative Services</v>
          </cell>
          <cell r="U202">
            <v>9</v>
          </cell>
          <cell r="V202" t="str">
            <v>Ammons, Matthew S.</v>
          </cell>
        </row>
        <row r="203">
          <cell r="A203">
            <v>393002</v>
          </cell>
          <cell r="B203" t="str">
            <v xml:space="preserve">Media Services </v>
          </cell>
          <cell r="C203">
            <v>755240</v>
          </cell>
          <cell r="D203">
            <v>393002755240</v>
          </cell>
          <cell r="E203" t="str">
            <v>DP - Software</v>
          </cell>
          <cell r="F203">
            <v>287.7</v>
          </cell>
          <cell r="G203">
            <v>287.7</v>
          </cell>
          <cell r="H203">
            <v>300</v>
          </cell>
          <cell r="I203">
            <v>287.7</v>
          </cell>
          <cell r="J203">
            <v>288</v>
          </cell>
          <cell r="K203">
            <v>110010</v>
          </cell>
          <cell r="L203" t="str">
            <v>Current Unrestricted</v>
          </cell>
          <cell r="M203">
            <v>25</v>
          </cell>
          <cell r="N203" t="str">
            <v>Academic Support</v>
          </cell>
          <cell r="O203">
            <v>11</v>
          </cell>
          <cell r="P203" t="str">
            <v>Current Unrestricted Funds</v>
          </cell>
          <cell r="Q203">
            <v>75</v>
          </cell>
          <cell r="R203" t="str">
            <v>Other Operating Expenses</v>
          </cell>
          <cell r="S203">
            <v>50</v>
          </cell>
          <cell r="T203" t="str">
            <v>Administrative Services</v>
          </cell>
          <cell r="U203">
            <v>9</v>
          </cell>
          <cell r="V203" t="str">
            <v>Ammons, Matthew S.</v>
          </cell>
        </row>
        <row r="204">
          <cell r="A204">
            <v>393002</v>
          </cell>
          <cell r="B204" t="str">
            <v xml:space="preserve">Media Services </v>
          </cell>
          <cell r="C204">
            <v>755510</v>
          </cell>
          <cell r="D204">
            <v>393002755510</v>
          </cell>
          <cell r="E204" t="str">
            <v>Repairs - Equipment</v>
          </cell>
          <cell r="F204">
            <v>1175</v>
          </cell>
          <cell r="G204">
            <v>200</v>
          </cell>
          <cell r="H204">
            <v>1230</v>
          </cell>
          <cell r="I204">
            <v>511</v>
          </cell>
          <cell r="J204">
            <v>1500</v>
          </cell>
          <cell r="K204">
            <v>110010</v>
          </cell>
          <cell r="L204" t="str">
            <v>Current Unrestricted</v>
          </cell>
          <cell r="M204">
            <v>25</v>
          </cell>
          <cell r="N204" t="str">
            <v>Academic Support</v>
          </cell>
          <cell r="O204">
            <v>11</v>
          </cell>
          <cell r="P204" t="str">
            <v>Current Unrestricted Funds</v>
          </cell>
          <cell r="Q204">
            <v>75</v>
          </cell>
          <cell r="R204" t="str">
            <v>Other Operating Expenses</v>
          </cell>
          <cell r="S204">
            <v>50</v>
          </cell>
          <cell r="T204" t="str">
            <v>Administrative Services</v>
          </cell>
          <cell r="U204">
            <v>9</v>
          </cell>
          <cell r="V204" t="str">
            <v>Ammons, Matthew S.</v>
          </cell>
        </row>
        <row r="205">
          <cell r="A205">
            <v>393002</v>
          </cell>
          <cell r="B205" t="str">
            <v xml:space="preserve">Media Services </v>
          </cell>
          <cell r="C205">
            <v>755705</v>
          </cell>
          <cell r="D205">
            <v>393002755705</v>
          </cell>
          <cell r="E205" t="str">
            <v>Postage</v>
          </cell>
          <cell r="F205">
            <v>25.33</v>
          </cell>
          <cell r="G205">
            <v>73.25</v>
          </cell>
          <cell r="H205">
            <v>60</v>
          </cell>
          <cell r="I205">
            <v>0</v>
          </cell>
          <cell r="J205">
            <v>0</v>
          </cell>
          <cell r="K205">
            <v>110010</v>
          </cell>
          <cell r="L205" t="str">
            <v>Current Unrestricted</v>
          </cell>
          <cell r="M205">
            <v>25</v>
          </cell>
          <cell r="N205" t="str">
            <v>Academic Support</v>
          </cell>
          <cell r="O205">
            <v>11</v>
          </cell>
          <cell r="P205" t="str">
            <v>Current Unrestricted Funds</v>
          </cell>
          <cell r="Q205">
            <v>75</v>
          </cell>
          <cell r="R205" t="str">
            <v>Other Operating Expenses</v>
          </cell>
          <cell r="S205">
            <v>50</v>
          </cell>
          <cell r="T205" t="str">
            <v>Administrative Services</v>
          </cell>
          <cell r="U205">
            <v>9</v>
          </cell>
          <cell r="V205" t="str">
            <v>Ammons, Matthew S.</v>
          </cell>
        </row>
        <row r="206">
          <cell r="A206">
            <v>393002</v>
          </cell>
          <cell r="B206" t="str">
            <v xml:space="preserve">Media Services </v>
          </cell>
          <cell r="C206">
            <v>777412</v>
          </cell>
          <cell r="D206">
            <v>393002777412</v>
          </cell>
          <cell r="E206" t="str">
            <v>Equipment/Furniture - SCC</v>
          </cell>
          <cell r="F206">
            <v>16221.02</v>
          </cell>
          <cell r="G206">
            <v>0</v>
          </cell>
          <cell r="H206">
            <v>2205</v>
          </cell>
          <cell r="I206">
            <v>0</v>
          </cell>
          <cell r="J206">
            <v>155600</v>
          </cell>
          <cell r="K206">
            <v>110010</v>
          </cell>
          <cell r="L206" t="str">
            <v>Current Unrestricted</v>
          </cell>
          <cell r="M206">
            <v>25</v>
          </cell>
          <cell r="N206" t="str">
            <v>Academic Support</v>
          </cell>
          <cell r="O206">
            <v>11</v>
          </cell>
          <cell r="P206" t="str">
            <v>Current Unrestricted Funds</v>
          </cell>
          <cell r="Q206">
            <v>77</v>
          </cell>
          <cell r="R206" t="str">
            <v>Capital Outlay</v>
          </cell>
          <cell r="S206">
            <v>50</v>
          </cell>
          <cell r="T206" t="str">
            <v>Administrative Services</v>
          </cell>
          <cell r="U206">
            <v>9</v>
          </cell>
          <cell r="V206" t="str">
            <v>Ammons, Matthew S.</v>
          </cell>
        </row>
        <row r="207">
          <cell r="A207">
            <v>393002</v>
          </cell>
          <cell r="B207" t="str">
            <v xml:space="preserve">Media Services </v>
          </cell>
          <cell r="C207">
            <v>787430</v>
          </cell>
          <cell r="D207">
            <v>393002787430</v>
          </cell>
          <cell r="E207" t="str">
            <v>Computer/Media Equip</v>
          </cell>
          <cell r="F207">
            <v>56341.84</v>
          </cell>
          <cell r="G207">
            <v>64141.9</v>
          </cell>
          <cell r="H207">
            <v>88534</v>
          </cell>
          <cell r="I207">
            <v>85878.16</v>
          </cell>
          <cell r="J207">
            <v>9650</v>
          </cell>
          <cell r="K207">
            <v>110010</v>
          </cell>
          <cell r="L207" t="str">
            <v>Current Unrestricted</v>
          </cell>
          <cell r="M207">
            <v>25</v>
          </cell>
          <cell r="N207" t="str">
            <v>Academic Support</v>
          </cell>
          <cell r="O207">
            <v>11</v>
          </cell>
          <cell r="P207" t="str">
            <v>Current Unrestricted Funds</v>
          </cell>
          <cell r="Q207">
            <v>78</v>
          </cell>
          <cell r="R207" t="str">
            <v>Non-Capital Outlay</v>
          </cell>
          <cell r="S207">
            <v>50</v>
          </cell>
          <cell r="T207" t="str">
            <v>Administrative Services</v>
          </cell>
          <cell r="U207">
            <v>9</v>
          </cell>
          <cell r="V207" t="str">
            <v>Ammons, Matthew S.</v>
          </cell>
        </row>
        <row r="208">
          <cell r="A208">
            <v>393004</v>
          </cell>
          <cell r="B208" t="str">
            <v xml:space="preserve">Media Services </v>
          </cell>
          <cell r="C208">
            <v>611310</v>
          </cell>
          <cell r="D208">
            <v>393004611310</v>
          </cell>
          <cell r="E208" t="str">
            <v>Supervisory Support Staff - Exempt</v>
          </cell>
          <cell r="F208">
            <v>41448.36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110010</v>
          </cell>
          <cell r="L208" t="str">
            <v>Current Unrestricted</v>
          </cell>
          <cell r="M208">
            <v>25</v>
          </cell>
          <cell r="N208" t="str">
            <v>Academic Support</v>
          </cell>
          <cell r="O208">
            <v>11</v>
          </cell>
          <cell r="P208" t="str">
            <v>Current Unrestricted Funds</v>
          </cell>
          <cell r="Q208">
            <v>61</v>
          </cell>
          <cell r="R208" t="str">
            <v>Salaries and Wages</v>
          </cell>
          <cell r="S208">
            <v>50</v>
          </cell>
          <cell r="T208" t="str">
            <v>Administrative Services</v>
          </cell>
          <cell r="U208">
            <v>9</v>
          </cell>
          <cell r="V208" t="str">
            <v>Ammons, Matthew S.</v>
          </cell>
        </row>
        <row r="209">
          <cell r="A209">
            <v>393004</v>
          </cell>
          <cell r="B209" t="str">
            <v xml:space="preserve">Media Services </v>
          </cell>
          <cell r="C209">
            <v>611410</v>
          </cell>
          <cell r="D209">
            <v>393004611410</v>
          </cell>
          <cell r="E209" t="str">
            <v>Supervisory Supp Staff - Non-Exempt</v>
          </cell>
          <cell r="F209">
            <v>0</v>
          </cell>
          <cell r="G209">
            <v>33216.019999999997</v>
          </cell>
          <cell r="H209">
            <v>38592</v>
          </cell>
          <cell r="I209">
            <v>19296</v>
          </cell>
          <cell r="J209">
            <v>38593</v>
          </cell>
          <cell r="K209">
            <v>110010</v>
          </cell>
          <cell r="L209" t="str">
            <v>Current Unrestricted</v>
          </cell>
          <cell r="M209">
            <v>25</v>
          </cell>
          <cell r="N209" t="str">
            <v>Academic Support</v>
          </cell>
          <cell r="O209">
            <v>11</v>
          </cell>
          <cell r="P209" t="str">
            <v>Current Unrestricted Funds</v>
          </cell>
          <cell r="Q209">
            <v>61</v>
          </cell>
          <cell r="R209" t="str">
            <v>Salaries and Wages</v>
          </cell>
          <cell r="S209">
            <v>50</v>
          </cell>
          <cell r="T209" t="str">
            <v>Administrative Services</v>
          </cell>
          <cell r="U209">
            <v>9</v>
          </cell>
          <cell r="V209" t="str">
            <v>Ammons, Matthew S.</v>
          </cell>
        </row>
        <row r="210">
          <cell r="A210">
            <v>393004</v>
          </cell>
          <cell r="B210" t="str">
            <v xml:space="preserve">Media Services </v>
          </cell>
          <cell r="C210">
            <v>611420</v>
          </cell>
          <cell r="D210">
            <v>393004611420</v>
          </cell>
          <cell r="E210" t="str">
            <v>Non-Supervisory Supp - Non-Exempt</v>
          </cell>
          <cell r="F210">
            <v>34477.08</v>
          </cell>
          <cell r="G210">
            <v>34477.08</v>
          </cell>
          <cell r="H210">
            <v>35684</v>
          </cell>
          <cell r="I210">
            <v>17128.2</v>
          </cell>
          <cell r="J210">
            <v>32829</v>
          </cell>
          <cell r="K210">
            <v>110010</v>
          </cell>
          <cell r="L210" t="str">
            <v>Current Unrestricted</v>
          </cell>
          <cell r="M210">
            <v>25</v>
          </cell>
          <cell r="N210" t="str">
            <v>Academic Support</v>
          </cell>
          <cell r="O210">
            <v>11</v>
          </cell>
          <cell r="P210" t="str">
            <v>Current Unrestricted Funds</v>
          </cell>
          <cell r="Q210">
            <v>61</v>
          </cell>
          <cell r="R210" t="str">
            <v>Salaries and Wages</v>
          </cell>
          <cell r="S210">
            <v>50</v>
          </cell>
          <cell r="T210" t="str">
            <v>Administrative Services</v>
          </cell>
          <cell r="U210">
            <v>9</v>
          </cell>
          <cell r="V210" t="str">
            <v>Ammons, Matthew S.</v>
          </cell>
        </row>
        <row r="211">
          <cell r="A211">
            <v>393004</v>
          </cell>
          <cell r="B211" t="str">
            <v xml:space="preserve">Media Services </v>
          </cell>
          <cell r="C211">
            <v>611455</v>
          </cell>
          <cell r="D211">
            <v>393004611455</v>
          </cell>
          <cell r="E211" t="str">
            <v>PT Instr Assistant - Non-Exempt</v>
          </cell>
          <cell r="F211">
            <v>21462.04</v>
          </cell>
          <cell r="G211">
            <v>20985.8</v>
          </cell>
          <cell r="H211">
            <v>25358</v>
          </cell>
          <cell r="I211">
            <v>10071.1</v>
          </cell>
          <cell r="J211">
            <v>21000</v>
          </cell>
          <cell r="K211">
            <v>110010</v>
          </cell>
          <cell r="L211" t="str">
            <v>Current Unrestricted</v>
          </cell>
          <cell r="M211">
            <v>25</v>
          </cell>
          <cell r="N211" t="str">
            <v>Academic Support</v>
          </cell>
          <cell r="O211">
            <v>11</v>
          </cell>
          <cell r="P211" t="str">
            <v>Current Unrestricted Funds</v>
          </cell>
          <cell r="Q211">
            <v>61</v>
          </cell>
          <cell r="R211" t="str">
            <v>Salaries and Wages</v>
          </cell>
          <cell r="S211">
            <v>50</v>
          </cell>
          <cell r="T211" t="str">
            <v>Administrative Services</v>
          </cell>
          <cell r="U211">
            <v>9</v>
          </cell>
          <cell r="V211" t="str">
            <v>Ammons, Matthew S.</v>
          </cell>
        </row>
        <row r="212">
          <cell r="A212">
            <v>393004</v>
          </cell>
          <cell r="B212" t="str">
            <v xml:space="preserve">Media Services </v>
          </cell>
          <cell r="C212">
            <v>611492</v>
          </cell>
          <cell r="D212">
            <v>393004611492</v>
          </cell>
          <cell r="E212" t="str">
            <v>Regular Overtime</v>
          </cell>
          <cell r="F212">
            <v>269.02</v>
          </cell>
          <cell r="G212">
            <v>107.15</v>
          </cell>
          <cell r="H212">
            <v>209</v>
          </cell>
          <cell r="I212">
            <v>208.74</v>
          </cell>
          <cell r="J212">
            <v>250</v>
          </cell>
          <cell r="K212">
            <v>110010</v>
          </cell>
          <cell r="L212" t="str">
            <v>Current Unrestricted</v>
          </cell>
          <cell r="M212">
            <v>25</v>
          </cell>
          <cell r="N212" t="str">
            <v>Academic Support</v>
          </cell>
          <cell r="O212">
            <v>11</v>
          </cell>
          <cell r="P212" t="str">
            <v>Current Unrestricted Funds</v>
          </cell>
          <cell r="Q212">
            <v>61</v>
          </cell>
          <cell r="R212" t="str">
            <v>Salaries and Wages</v>
          </cell>
          <cell r="S212">
            <v>50</v>
          </cell>
          <cell r="T212" t="str">
            <v>Administrative Services</v>
          </cell>
          <cell r="U212">
            <v>9</v>
          </cell>
          <cell r="V212" t="str">
            <v>Ammons, Matthew S.</v>
          </cell>
        </row>
        <row r="213">
          <cell r="A213">
            <v>393004</v>
          </cell>
          <cell r="B213" t="str">
            <v xml:space="preserve">Media Services </v>
          </cell>
          <cell r="C213">
            <v>611493</v>
          </cell>
          <cell r="D213">
            <v>393004611493</v>
          </cell>
          <cell r="E213" t="str">
            <v>Vacation Payoff</v>
          </cell>
          <cell r="F213">
            <v>0</v>
          </cell>
          <cell r="G213">
            <v>1395.74</v>
          </cell>
          <cell r="H213">
            <v>0</v>
          </cell>
          <cell r="I213">
            <v>0</v>
          </cell>
          <cell r="J213">
            <v>0</v>
          </cell>
          <cell r="K213">
            <v>110010</v>
          </cell>
          <cell r="L213" t="str">
            <v>Current Unrestricted</v>
          </cell>
          <cell r="M213">
            <v>25</v>
          </cell>
          <cell r="N213" t="str">
            <v>Academic Support</v>
          </cell>
          <cell r="O213">
            <v>11</v>
          </cell>
          <cell r="P213" t="str">
            <v>Current Unrestricted Funds</v>
          </cell>
          <cell r="Q213">
            <v>61</v>
          </cell>
          <cell r="R213" t="str">
            <v>Salaries and Wages</v>
          </cell>
          <cell r="S213">
            <v>50</v>
          </cell>
          <cell r="T213" t="str">
            <v>Administrative Services</v>
          </cell>
          <cell r="U213">
            <v>9</v>
          </cell>
          <cell r="V213" t="str">
            <v>Ammons, Matthew S.</v>
          </cell>
        </row>
        <row r="214">
          <cell r="A214">
            <v>393004</v>
          </cell>
          <cell r="B214" t="str">
            <v xml:space="preserve">Media Services </v>
          </cell>
          <cell r="C214">
            <v>712370</v>
          </cell>
          <cell r="D214">
            <v>393004712370</v>
          </cell>
          <cell r="E214" t="str">
            <v>Other Contract Services</v>
          </cell>
          <cell r="F214">
            <v>1198.71</v>
          </cell>
          <cell r="G214">
            <v>0</v>
          </cell>
          <cell r="H214">
            <v>1357</v>
          </cell>
          <cell r="I214">
            <v>1351.44</v>
          </cell>
          <cell r="J214">
            <v>1375</v>
          </cell>
          <cell r="K214">
            <v>110010</v>
          </cell>
          <cell r="L214" t="str">
            <v>Current Unrestricted</v>
          </cell>
          <cell r="M214">
            <v>25</v>
          </cell>
          <cell r="N214" t="str">
            <v>Academic Support</v>
          </cell>
          <cell r="O214">
            <v>11</v>
          </cell>
          <cell r="P214" t="str">
            <v>Current Unrestricted Funds</v>
          </cell>
          <cell r="Q214">
            <v>71</v>
          </cell>
          <cell r="R214" t="str">
            <v>Contractual Services</v>
          </cell>
          <cell r="S214">
            <v>50</v>
          </cell>
          <cell r="T214" t="str">
            <v>Administrative Services</v>
          </cell>
          <cell r="U214">
            <v>9</v>
          </cell>
          <cell r="V214" t="str">
            <v>Ammons, Matthew S.</v>
          </cell>
        </row>
        <row r="215">
          <cell r="A215">
            <v>393004</v>
          </cell>
          <cell r="B215" t="str">
            <v xml:space="preserve">Media Services </v>
          </cell>
          <cell r="C215">
            <v>733110</v>
          </cell>
          <cell r="D215">
            <v>393004733110</v>
          </cell>
          <cell r="E215" t="str">
            <v>Classroom Supplies</v>
          </cell>
          <cell r="F215">
            <v>11.27</v>
          </cell>
          <cell r="G215">
            <v>652.44000000000005</v>
          </cell>
          <cell r="H215">
            <v>597</v>
          </cell>
          <cell r="I215">
            <v>596.75</v>
          </cell>
          <cell r="J215">
            <v>0</v>
          </cell>
          <cell r="K215">
            <v>110010</v>
          </cell>
          <cell r="L215" t="str">
            <v>Current Unrestricted</v>
          </cell>
          <cell r="M215">
            <v>25</v>
          </cell>
          <cell r="N215" t="str">
            <v>Academic Support</v>
          </cell>
          <cell r="O215">
            <v>11</v>
          </cell>
          <cell r="P215" t="str">
            <v>Current Unrestricted Funds</v>
          </cell>
          <cell r="Q215">
            <v>73</v>
          </cell>
          <cell r="R215" t="str">
            <v>Supplies</v>
          </cell>
          <cell r="S215">
            <v>50</v>
          </cell>
          <cell r="T215" t="str">
            <v>Administrative Services</v>
          </cell>
          <cell r="U215">
            <v>9</v>
          </cell>
          <cell r="V215" t="str">
            <v>Ammons, Matthew S.</v>
          </cell>
        </row>
        <row r="216">
          <cell r="A216">
            <v>393004</v>
          </cell>
          <cell r="B216" t="str">
            <v xml:space="preserve">Media Services </v>
          </cell>
          <cell r="C216">
            <v>733120</v>
          </cell>
          <cell r="D216">
            <v>393004733120</v>
          </cell>
          <cell r="E216" t="str">
            <v>Office Supplies</v>
          </cell>
          <cell r="F216">
            <v>377.29</v>
          </cell>
          <cell r="G216">
            <v>39.659999999999997</v>
          </cell>
          <cell r="H216">
            <v>125</v>
          </cell>
          <cell r="I216">
            <v>0</v>
          </cell>
          <cell r="J216">
            <v>100</v>
          </cell>
          <cell r="K216">
            <v>110010</v>
          </cell>
          <cell r="L216" t="str">
            <v>Current Unrestricted</v>
          </cell>
          <cell r="M216">
            <v>25</v>
          </cell>
          <cell r="N216" t="str">
            <v>Academic Support</v>
          </cell>
          <cell r="O216">
            <v>11</v>
          </cell>
          <cell r="P216" t="str">
            <v>Current Unrestricted Funds</v>
          </cell>
          <cell r="Q216">
            <v>73</v>
          </cell>
          <cell r="R216" t="str">
            <v>Supplies</v>
          </cell>
          <cell r="S216">
            <v>50</v>
          </cell>
          <cell r="T216" t="str">
            <v>Administrative Services</v>
          </cell>
          <cell r="U216">
            <v>9</v>
          </cell>
          <cell r="V216" t="str">
            <v>Ammons, Matthew S.</v>
          </cell>
        </row>
        <row r="217">
          <cell r="A217">
            <v>393004</v>
          </cell>
          <cell r="B217" t="str">
            <v xml:space="preserve">Media Services </v>
          </cell>
          <cell r="C217">
            <v>733330</v>
          </cell>
          <cell r="D217">
            <v>393004733330</v>
          </cell>
          <cell r="E217" t="str">
            <v>Audio Visual Supplies</v>
          </cell>
          <cell r="F217">
            <v>18219.39</v>
          </cell>
          <cell r="G217">
            <v>2091.5</v>
          </cell>
          <cell r="H217">
            <v>6388</v>
          </cell>
          <cell r="I217">
            <v>892.33</v>
          </cell>
          <cell r="J217">
            <v>2000</v>
          </cell>
          <cell r="K217">
            <v>110010</v>
          </cell>
          <cell r="L217" t="str">
            <v>Current Unrestricted</v>
          </cell>
          <cell r="M217">
            <v>25</v>
          </cell>
          <cell r="N217" t="str">
            <v>Academic Support</v>
          </cell>
          <cell r="O217">
            <v>11</v>
          </cell>
          <cell r="P217" t="str">
            <v>Current Unrestricted Funds</v>
          </cell>
          <cell r="Q217">
            <v>73</v>
          </cell>
          <cell r="R217" t="str">
            <v>Supplies</v>
          </cell>
          <cell r="S217">
            <v>50</v>
          </cell>
          <cell r="T217" t="str">
            <v>Administrative Services</v>
          </cell>
          <cell r="U217">
            <v>9</v>
          </cell>
          <cell r="V217" t="str">
            <v>Ammons, Matthew S.</v>
          </cell>
        </row>
        <row r="218">
          <cell r="A218">
            <v>393004</v>
          </cell>
          <cell r="B218" t="str">
            <v xml:space="preserve">Media Services </v>
          </cell>
          <cell r="C218">
            <v>744210</v>
          </cell>
          <cell r="D218">
            <v>393004744210</v>
          </cell>
          <cell r="E218" t="str">
            <v>Local Travel</v>
          </cell>
          <cell r="F218">
            <v>648.5</v>
          </cell>
          <cell r="G218">
            <v>0</v>
          </cell>
          <cell r="H218">
            <v>0</v>
          </cell>
          <cell r="I218">
            <v>0</v>
          </cell>
          <cell r="J218">
            <v>1000</v>
          </cell>
          <cell r="K218">
            <v>110010</v>
          </cell>
          <cell r="L218" t="str">
            <v>Current Unrestricted</v>
          </cell>
          <cell r="M218">
            <v>25</v>
          </cell>
          <cell r="N218" t="str">
            <v>Academic Support</v>
          </cell>
          <cell r="O218">
            <v>11</v>
          </cell>
          <cell r="P218" t="str">
            <v>Current Unrestricted Funds</v>
          </cell>
          <cell r="Q218">
            <v>74</v>
          </cell>
          <cell r="R218" t="str">
            <v>Travel</v>
          </cell>
          <cell r="S218">
            <v>50</v>
          </cell>
          <cell r="T218" t="str">
            <v>Administrative Services</v>
          </cell>
          <cell r="U218">
            <v>9</v>
          </cell>
          <cell r="V218" t="str">
            <v>Ammons, Matthew S.</v>
          </cell>
        </row>
        <row r="219">
          <cell r="A219">
            <v>393004</v>
          </cell>
          <cell r="B219" t="str">
            <v xml:space="preserve">Media Services </v>
          </cell>
          <cell r="C219">
            <v>744230</v>
          </cell>
          <cell r="D219">
            <v>393004744230</v>
          </cell>
          <cell r="E219" t="str">
            <v>In-House Professional Development</v>
          </cell>
          <cell r="F219">
            <v>0</v>
          </cell>
          <cell r="G219">
            <v>99</v>
          </cell>
          <cell r="H219">
            <v>0</v>
          </cell>
          <cell r="I219">
            <v>0</v>
          </cell>
          <cell r="J219">
            <v>0</v>
          </cell>
          <cell r="K219">
            <v>110010</v>
          </cell>
          <cell r="L219" t="str">
            <v>Current Unrestricted</v>
          </cell>
          <cell r="M219">
            <v>25</v>
          </cell>
          <cell r="N219" t="str">
            <v>Academic Support</v>
          </cell>
          <cell r="O219">
            <v>11</v>
          </cell>
          <cell r="P219" t="str">
            <v>Current Unrestricted Funds</v>
          </cell>
          <cell r="Q219">
            <v>74</v>
          </cell>
          <cell r="R219" t="str">
            <v>Travel</v>
          </cell>
          <cell r="S219">
            <v>50</v>
          </cell>
          <cell r="T219" t="str">
            <v>Administrative Services</v>
          </cell>
          <cell r="U219">
            <v>9</v>
          </cell>
          <cell r="V219" t="str">
            <v>Ammons, Matthew S.</v>
          </cell>
        </row>
        <row r="220">
          <cell r="A220">
            <v>393004</v>
          </cell>
          <cell r="B220" t="str">
            <v xml:space="preserve">Media Services </v>
          </cell>
          <cell r="C220">
            <v>755510</v>
          </cell>
          <cell r="D220">
            <v>393004755510</v>
          </cell>
          <cell r="E220" t="str">
            <v>Repairs - Equipment</v>
          </cell>
          <cell r="F220">
            <v>1237.8499999999999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110010</v>
          </cell>
          <cell r="L220" t="str">
            <v>Current Unrestricted</v>
          </cell>
          <cell r="M220">
            <v>25</v>
          </cell>
          <cell r="N220" t="str">
            <v>Academic Support</v>
          </cell>
          <cell r="O220">
            <v>11</v>
          </cell>
          <cell r="P220" t="str">
            <v>Current Unrestricted Funds</v>
          </cell>
          <cell r="Q220">
            <v>75</v>
          </cell>
          <cell r="R220" t="str">
            <v>Other Operating Expenses</v>
          </cell>
          <cell r="S220">
            <v>50</v>
          </cell>
          <cell r="T220" t="str">
            <v>Administrative Services</v>
          </cell>
          <cell r="U220">
            <v>9</v>
          </cell>
          <cell r="V220" t="str">
            <v>Ammons, Matthew S.</v>
          </cell>
        </row>
        <row r="221">
          <cell r="A221">
            <v>393004</v>
          </cell>
          <cell r="B221" t="str">
            <v xml:space="preserve">Media Services </v>
          </cell>
          <cell r="C221">
            <v>777414</v>
          </cell>
          <cell r="D221">
            <v>393004777414</v>
          </cell>
          <cell r="E221" t="str">
            <v>Equipment/Furniture - CYC</v>
          </cell>
          <cell r="F221">
            <v>0</v>
          </cell>
          <cell r="G221">
            <v>5936.67</v>
          </cell>
          <cell r="H221">
            <v>1875</v>
          </cell>
          <cell r="I221">
            <v>0</v>
          </cell>
          <cell r="J221">
            <v>24000</v>
          </cell>
          <cell r="K221">
            <v>110010</v>
          </cell>
          <cell r="L221" t="str">
            <v>Current Unrestricted</v>
          </cell>
          <cell r="M221">
            <v>25</v>
          </cell>
          <cell r="N221" t="str">
            <v>Academic Support</v>
          </cell>
          <cell r="O221">
            <v>11</v>
          </cell>
          <cell r="P221" t="str">
            <v>Current Unrestricted Funds</v>
          </cell>
          <cell r="Q221">
            <v>77</v>
          </cell>
          <cell r="R221" t="str">
            <v>Capital Outlay</v>
          </cell>
          <cell r="S221">
            <v>50</v>
          </cell>
          <cell r="T221" t="str">
            <v>Administrative Services</v>
          </cell>
          <cell r="U221">
            <v>9</v>
          </cell>
          <cell r="V221" t="str">
            <v>Ammons, Matthew S.</v>
          </cell>
        </row>
        <row r="222">
          <cell r="A222">
            <v>393004</v>
          </cell>
          <cell r="B222" t="str">
            <v xml:space="preserve">Media Services </v>
          </cell>
          <cell r="C222">
            <v>787430</v>
          </cell>
          <cell r="D222">
            <v>393004787430</v>
          </cell>
          <cell r="E222" t="str">
            <v>Computer/Media Equip</v>
          </cell>
          <cell r="F222">
            <v>28909</v>
          </cell>
          <cell r="G222">
            <v>63210.34</v>
          </cell>
          <cell r="H222">
            <v>30999</v>
          </cell>
          <cell r="I222">
            <v>30998.799999999999</v>
          </cell>
          <cell r="J222">
            <v>11660</v>
          </cell>
          <cell r="K222">
            <v>110010</v>
          </cell>
          <cell r="L222" t="str">
            <v>Current Unrestricted</v>
          </cell>
          <cell r="M222">
            <v>25</v>
          </cell>
          <cell r="N222" t="str">
            <v>Academic Support</v>
          </cell>
          <cell r="O222">
            <v>11</v>
          </cell>
          <cell r="P222" t="str">
            <v>Current Unrestricted Funds</v>
          </cell>
          <cell r="Q222">
            <v>78</v>
          </cell>
          <cell r="R222" t="str">
            <v>Non-Capital Outlay</v>
          </cell>
          <cell r="S222">
            <v>50</v>
          </cell>
          <cell r="T222" t="str">
            <v>Administrative Services</v>
          </cell>
          <cell r="U222">
            <v>9</v>
          </cell>
          <cell r="V222" t="str">
            <v>Ammons, Matthew S.</v>
          </cell>
        </row>
        <row r="223">
          <cell r="A223">
            <v>393006</v>
          </cell>
          <cell r="B223" t="str">
            <v xml:space="preserve">Media Services </v>
          </cell>
          <cell r="C223">
            <v>611310</v>
          </cell>
          <cell r="D223">
            <v>393006611310</v>
          </cell>
          <cell r="E223" t="str">
            <v>Supervisory Support Staff - Exempt</v>
          </cell>
          <cell r="F223">
            <v>34560.6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110010</v>
          </cell>
          <cell r="L223" t="str">
            <v>Current Unrestricted</v>
          </cell>
          <cell r="M223">
            <v>25</v>
          </cell>
          <cell r="N223" t="str">
            <v>Academic Support</v>
          </cell>
          <cell r="O223">
            <v>11</v>
          </cell>
          <cell r="P223" t="str">
            <v>Current Unrestricted Funds</v>
          </cell>
          <cell r="Q223">
            <v>61</v>
          </cell>
          <cell r="R223" t="str">
            <v>Salaries and Wages</v>
          </cell>
          <cell r="S223">
            <v>50</v>
          </cell>
          <cell r="T223" t="str">
            <v>Administrative Services</v>
          </cell>
          <cell r="U223">
            <v>9</v>
          </cell>
          <cell r="V223" t="str">
            <v>Ammons, Matthew S.</v>
          </cell>
        </row>
        <row r="224">
          <cell r="A224">
            <v>393006</v>
          </cell>
          <cell r="B224" t="str">
            <v xml:space="preserve">Media Services </v>
          </cell>
          <cell r="C224">
            <v>611410</v>
          </cell>
          <cell r="D224">
            <v>393006611410</v>
          </cell>
          <cell r="E224" t="str">
            <v>Supervisory Supp Staff - Non-Exempt</v>
          </cell>
          <cell r="F224">
            <v>0</v>
          </cell>
          <cell r="G224">
            <v>40188.71</v>
          </cell>
          <cell r="H224">
            <v>39549</v>
          </cell>
          <cell r="I224">
            <v>19774.14</v>
          </cell>
          <cell r="J224">
            <v>39549</v>
          </cell>
          <cell r="K224">
            <v>110010</v>
          </cell>
          <cell r="L224" t="str">
            <v>Current Unrestricted</v>
          </cell>
          <cell r="M224">
            <v>25</v>
          </cell>
          <cell r="N224" t="str">
            <v>Academic Support</v>
          </cell>
          <cell r="O224">
            <v>11</v>
          </cell>
          <cell r="P224" t="str">
            <v>Current Unrestricted Funds</v>
          </cell>
          <cell r="Q224">
            <v>61</v>
          </cell>
          <cell r="R224" t="str">
            <v>Salaries and Wages</v>
          </cell>
          <cell r="S224">
            <v>50</v>
          </cell>
          <cell r="T224" t="str">
            <v>Administrative Services</v>
          </cell>
          <cell r="U224">
            <v>9</v>
          </cell>
          <cell r="V224" t="str">
            <v>Ammons, Matthew S.</v>
          </cell>
        </row>
        <row r="225">
          <cell r="A225">
            <v>393006</v>
          </cell>
          <cell r="B225" t="str">
            <v xml:space="preserve">Media Services </v>
          </cell>
          <cell r="C225">
            <v>611420</v>
          </cell>
          <cell r="D225">
            <v>393006611420</v>
          </cell>
          <cell r="E225" t="str">
            <v>Non-Supervisory Supp - Non-Exempt</v>
          </cell>
          <cell r="F225">
            <v>35200.199999999997</v>
          </cell>
          <cell r="G225">
            <v>32904.53</v>
          </cell>
          <cell r="H225">
            <v>38424</v>
          </cell>
          <cell r="I225">
            <v>18065.09</v>
          </cell>
          <cell r="J225">
            <v>40717</v>
          </cell>
          <cell r="K225">
            <v>110010</v>
          </cell>
          <cell r="L225" t="str">
            <v>Current Unrestricted</v>
          </cell>
          <cell r="M225">
            <v>25</v>
          </cell>
          <cell r="N225" t="str">
            <v>Academic Support</v>
          </cell>
          <cell r="O225">
            <v>11</v>
          </cell>
          <cell r="P225" t="str">
            <v>Current Unrestricted Funds</v>
          </cell>
          <cell r="Q225">
            <v>61</v>
          </cell>
          <cell r="R225" t="str">
            <v>Salaries and Wages</v>
          </cell>
          <cell r="S225">
            <v>50</v>
          </cell>
          <cell r="T225" t="str">
            <v>Administrative Services</v>
          </cell>
          <cell r="U225">
            <v>9</v>
          </cell>
          <cell r="V225" t="str">
            <v>Ammons, Matthew S.</v>
          </cell>
        </row>
        <row r="226">
          <cell r="A226">
            <v>393006</v>
          </cell>
          <cell r="B226" t="str">
            <v xml:space="preserve">Media Services </v>
          </cell>
          <cell r="C226">
            <v>611455</v>
          </cell>
          <cell r="D226">
            <v>393006611455</v>
          </cell>
          <cell r="E226" t="str">
            <v>PT Instr Assistant - Non-Exempt</v>
          </cell>
          <cell r="F226">
            <v>9823.9599999999991</v>
          </cell>
          <cell r="G226">
            <v>9161.2000000000007</v>
          </cell>
          <cell r="H226">
            <v>12679</v>
          </cell>
          <cell r="I226">
            <v>4890.75</v>
          </cell>
          <cell r="J226">
            <v>11000</v>
          </cell>
          <cell r="K226">
            <v>110010</v>
          </cell>
          <cell r="L226" t="str">
            <v>Current Unrestricted</v>
          </cell>
          <cell r="M226">
            <v>25</v>
          </cell>
          <cell r="N226" t="str">
            <v>Academic Support</v>
          </cell>
          <cell r="O226">
            <v>11</v>
          </cell>
          <cell r="P226" t="str">
            <v>Current Unrestricted Funds</v>
          </cell>
          <cell r="Q226">
            <v>61</v>
          </cell>
          <cell r="R226" t="str">
            <v>Salaries and Wages</v>
          </cell>
          <cell r="S226">
            <v>50</v>
          </cell>
          <cell r="T226" t="str">
            <v>Administrative Services</v>
          </cell>
          <cell r="U226">
            <v>9</v>
          </cell>
          <cell r="V226" t="str">
            <v>Ammons, Matthew S.</v>
          </cell>
        </row>
        <row r="227">
          <cell r="A227">
            <v>393006</v>
          </cell>
          <cell r="B227" t="str">
            <v xml:space="preserve">Media Services </v>
          </cell>
          <cell r="C227">
            <v>611492</v>
          </cell>
          <cell r="D227">
            <v>393006611492</v>
          </cell>
          <cell r="E227" t="str">
            <v>Regular Overtime</v>
          </cell>
          <cell r="F227">
            <v>0</v>
          </cell>
          <cell r="G227">
            <v>1120.8800000000001</v>
          </cell>
          <cell r="H227">
            <v>226</v>
          </cell>
          <cell r="I227">
            <v>175.41</v>
          </cell>
          <cell r="J227">
            <v>200</v>
          </cell>
          <cell r="K227">
            <v>110010</v>
          </cell>
          <cell r="L227" t="str">
            <v>Current Unrestricted</v>
          </cell>
          <cell r="M227">
            <v>25</v>
          </cell>
          <cell r="N227" t="str">
            <v>Academic Support</v>
          </cell>
          <cell r="O227">
            <v>11</v>
          </cell>
          <cell r="P227" t="str">
            <v>Current Unrestricted Funds</v>
          </cell>
          <cell r="Q227">
            <v>61</v>
          </cell>
          <cell r="R227" t="str">
            <v>Salaries and Wages</v>
          </cell>
          <cell r="S227">
            <v>50</v>
          </cell>
          <cell r="T227" t="str">
            <v>Administrative Services</v>
          </cell>
          <cell r="U227">
            <v>9</v>
          </cell>
          <cell r="V227" t="str">
            <v>Ammons, Matthew S.</v>
          </cell>
        </row>
        <row r="228">
          <cell r="A228">
            <v>393006</v>
          </cell>
          <cell r="B228" t="str">
            <v xml:space="preserve">Media Services </v>
          </cell>
          <cell r="C228">
            <v>712370</v>
          </cell>
          <cell r="D228">
            <v>393006712370</v>
          </cell>
          <cell r="E228" t="str">
            <v>Other Contract Services</v>
          </cell>
          <cell r="F228">
            <v>187.5</v>
          </cell>
          <cell r="G228">
            <v>785</v>
          </cell>
          <cell r="H228">
            <v>0</v>
          </cell>
          <cell r="I228">
            <v>0</v>
          </cell>
          <cell r="J228">
            <v>0</v>
          </cell>
          <cell r="K228">
            <v>110010</v>
          </cell>
          <cell r="L228" t="str">
            <v>Current Unrestricted</v>
          </cell>
          <cell r="M228">
            <v>25</v>
          </cell>
          <cell r="N228" t="str">
            <v>Academic Support</v>
          </cell>
          <cell r="O228">
            <v>11</v>
          </cell>
          <cell r="P228" t="str">
            <v>Current Unrestricted Funds</v>
          </cell>
          <cell r="Q228">
            <v>71</v>
          </cell>
          <cell r="R228" t="str">
            <v>Contractual Services</v>
          </cell>
          <cell r="S228">
            <v>50</v>
          </cell>
          <cell r="T228" t="str">
            <v>Administrative Services</v>
          </cell>
          <cell r="U228">
            <v>9</v>
          </cell>
          <cell r="V228" t="str">
            <v>Ammons, Matthew S.</v>
          </cell>
        </row>
        <row r="229">
          <cell r="A229">
            <v>393006</v>
          </cell>
          <cell r="B229" t="str">
            <v xml:space="preserve">Media Services </v>
          </cell>
          <cell r="C229">
            <v>733110</v>
          </cell>
          <cell r="D229">
            <v>393006733110</v>
          </cell>
          <cell r="E229" t="str">
            <v>Classroom Supplies</v>
          </cell>
          <cell r="F229">
            <v>0</v>
          </cell>
          <cell r="G229">
            <v>61</v>
          </cell>
          <cell r="H229">
            <v>682</v>
          </cell>
          <cell r="I229">
            <v>682</v>
          </cell>
          <cell r="J229">
            <v>0</v>
          </cell>
          <cell r="K229">
            <v>110010</v>
          </cell>
          <cell r="L229" t="str">
            <v>Current Unrestricted</v>
          </cell>
          <cell r="M229">
            <v>25</v>
          </cell>
          <cell r="N229" t="str">
            <v>Academic Support</v>
          </cell>
          <cell r="O229">
            <v>11</v>
          </cell>
          <cell r="P229" t="str">
            <v>Current Unrestricted Funds</v>
          </cell>
          <cell r="Q229">
            <v>73</v>
          </cell>
          <cell r="R229" t="str">
            <v>Supplies</v>
          </cell>
          <cell r="S229">
            <v>50</v>
          </cell>
          <cell r="T229" t="str">
            <v>Administrative Services</v>
          </cell>
          <cell r="U229">
            <v>9</v>
          </cell>
          <cell r="V229" t="str">
            <v>Ammons, Matthew S.</v>
          </cell>
        </row>
        <row r="230">
          <cell r="A230">
            <v>393006</v>
          </cell>
          <cell r="B230" t="str">
            <v xml:space="preserve">Media Services </v>
          </cell>
          <cell r="C230">
            <v>733120</v>
          </cell>
          <cell r="D230">
            <v>393006733120</v>
          </cell>
          <cell r="E230" t="str">
            <v>Office Supplies</v>
          </cell>
          <cell r="F230">
            <v>372.44</v>
          </cell>
          <cell r="G230">
            <v>3975.28</v>
          </cell>
          <cell r="H230">
            <v>4873</v>
          </cell>
          <cell r="I230">
            <v>174.32</v>
          </cell>
          <cell r="J230">
            <v>200</v>
          </cell>
          <cell r="K230">
            <v>110010</v>
          </cell>
          <cell r="L230" t="str">
            <v>Current Unrestricted</v>
          </cell>
          <cell r="M230">
            <v>25</v>
          </cell>
          <cell r="N230" t="str">
            <v>Academic Support</v>
          </cell>
          <cell r="O230">
            <v>11</v>
          </cell>
          <cell r="P230" t="str">
            <v>Current Unrestricted Funds</v>
          </cell>
          <cell r="Q230">
            <v>73</v>
          </cell>
          <cell r="R230" t="str">
            <v>Supplies</v>
          </cell>
          <cell r="S230">
            <v>50</v>
          </cell>
          <cell r="T230" t="str">
            <v>Administrative Services</v>
          </cell>
          <cell r="U230">
            <v>9</v>
          </cell>
          <cell r="V230" t="str">
            <v>Ammons, Matthew S.</v>
          </cell>
        </row>
        <row r="231">
          <cell r="A231">
            <v>393006</v>
          </cell>
          <cell r="B231" t="str">
            <v xml:space="preserve">Media Services </v>
          </cell>
          <cell r="C231">
            <v>733330</v>
          </cell>
          <cell r="D231">
            <v>393006733330</v>
          </cell>
          <cell r="E231" t="str">
            <v>Audio Visual Supplies</v>
          </cell>
          <cell r="F231">
            <v>9599.25</v>
          </cell>
          <cell r="G231">
            <v>11196.86</v>
          </cell>
          <cell r="H231">
            <v>4103</v>
          </cell>
          <cell r="I231">
            <v>2150.98</v>
          </cell>
          <cell r="J231">
            <v>4500</v>
          </cell>
          <cell r="K231">
            <v>110010</v>
          </cell>
          <cell r="L231" t="str">
            <v>Current Unrestricted</v>
          </cell>
          <cell r="M231">
            <v>25</v>
          </cell>
          <cell r="N231" t="str">
            <v>Academic Support</v>
          </cell>
          <cell r="O231">
            <v>11</v>
          </cell>
          <cell r="P231" t="str">
            <v>Current Unrestricted Funds</v>
          </cell>
          <cell r="Q231">
            <v>73</v>
          </cell>
          <cell r="R231" t="str">
            <v>Supplies</v>
          </cell>
          <cell r="S231">
            <v>50</v>
          </cell>
          <cell r="T231" t="str">
            <v>Administrative Services</v>
          </cell>
          <cell r="U231">
            <v>9</v>
          </cell>
          <cell r="V231" t="str">
            <v>Ammons, Matthew S.</v>
          </cell>
        </row>
        <row r="232">
          <cell r="A232">
            <v>393006</v>
          </cell>
          <cell r="B232" t="str">
            <v xml:space="preserve">Media Services </v>
          </cell>
          <cell r="C232">
            <v>755310</v>
          </cell>
          <cell r="D232">
            <v>393006755310</v>
          </cell>
          <cell r="E232" t="str">
            <v>Copier Expense</v>
          </cell>
          <cell r="F232">
            <v>9.24</v>
          </cell>
          <cell r="G232">
            <v>3.54</v>
          </cell>
          <cell r="H232">
            <v>20</v>
          </cell>
          <cell r="I232">
            <v>0</v>
          </cell>
          <cell r="J232">
            <v>0</v>
          </cell>
          <cell r="K232">
            <v>110010</v>
          </cell>
          <cell r="L232" t="str">
            <v>Current Unrestricted</v>
          </cell>
          <cell r="M232">
            <v>25</v>
          </cell>
          <cell r="N232" t="str">
            <v>Academic Support</v>
          </cell>
          <cell r="O232">
            <v>11</v>
          </cell>
          <cell r="P232" t="str">
            <v>Current Unrestricted Funds</v>
          </cell>
          <cell r="Q232">
            <v>75</v>
          </cell>
          <cell r="R232" t="str">
            <v>Other Operating Expenses</v>
          </cell>
          <cell r="S232">
            <v>50</v>
          </cell>
          <cell r="T232" t="str">
            <v>Administrative Services</v>
          </cell>
          <cell r="U232">
            <v>9</v>
          </cell>
          <cell r="V232" t="str">
            <v>Ammons, Matthew S.</v>
          </cell>
        </row>
        <row r="233">
          <cell r="A233">
            <v>393006</v>
          </cell>
          <cell r="B233" t="str">
            <v xml:space="preserve">Media Services </v>
          </cell>
          <cell r="C233">
            <v>755510</v>
          </cell>
          <cell r="D233">
            <v>393006755510</v>
          </cell>
          <cell r="E233" t="str">
            <v>Repairs - Equipment</v>
          </cell>
          <cell r="F233">
            <v>88</v>
          </cell>
          <cell r="G233">
            <v>744</v>
          </cell>
          <cell r="H233">
            <v>902</v>
          </cell>
          <cell r="I233">
            <v>901</v>
          </cell>
          <cell r="J233">
            <v>2000</v>
          </cell>
          <cell r="K233">
            <v>110010</v>
          </cell>
          <cell r="L233" t="str">
            <v>Current Unrestricted</v>
          </cell>
          <cell r="M233">
            <v>25</v>
          </cell>
          <cell r="N233" t="str">
            <v>Academic Support</v>
          </cell>
          <cell r="O233">
            <v>11</v>
          </cell>
          <cell r="P233" t="str">
            <v>Current Unrestricted Funds</v>
          </cell>
          <cell r="Q233">
            <v>75</v>
          </cell>
          <cell r="R233" t="str">
            <v>Other Operating Expenses</v>
          </cell>
          <cell r="S233">
            <v>50</v>
          </cell>
          <cell r="T233" t="str">
            <v>Administrative Services</v>
          </cell>
          <cell r="U233">
            <v>9</v>
          </cell>
          <cell r="V233" t="str">
            <v>Ammons, Matthew S.</v>
          </cell>
        </row>
        <row r="234">
          <cell r="A234">
            <v>393006</v>
          </cell>
          <cell r="B234" t="str">
            <v xml:space="preserve">Media Services </v>
          </cell>
          <cell r="C234">
            <v>755705</v>
          </cell>
          <cell r="D234">
            <v>393006755705</v>
          </cell>
          <cell r="E234" t="str">
            <v>Postage</v>
          </cell>
          <cell r="F234">
            <v>28.66</v>
          </cell>
          <cell r="G234">
            <v>0</v>
          </cell>
          <cell r="H234">
            <v>30</v>
          </cell>
          <cell r="I234">
            <v>20.88</v>
          </cell>
          <cell r="J234">
            <v>25</v>
          </cell>
          <cell r="K234">
            <v>110010</v>
          </cell>
          <cell r="L234" t="str">
            <v>Current Unrestricted</v>
          </cell>
          <cell r="M234">
            <v>25</v>
          </cell>
          <cell r="N234" t="str">
            <v>Academic Support</v>
          </cell>
          <cell r="O234">
            <v>11</v>
          </cell>
          <cell r="P234" t="str">
            <v>Current Unrestricted Funds</v>
          </cell>
          <cell r="Q234">
            <v>75</v>
          </cell>
          <cell r="R234" t="str">
            <v>Other Operating Expenses</v>
          </cell>
          <cell r="S234">
            <v>50</v>
          </cell>
          <cell r="T234" t="str">
            <v>Administrative Services</v>
          </cell>
          <cell r="U234">
            <v>9</v>
          </cell>
          <cell r="V234" t="str">
            <v>Ammons, Matthew S.</v>
          </cell>
        </row>
        <row r="235">
          <cell r="A235">
            <v>393006</v>
          </cell>
          <cell r="B235" t="str">
            <v xml:space="preserve">Media Services </v>
          </cell>
          <cell r="C235">
            <v>777416</v>
          </cell>
          <cell r="D235">
            <v>393006777416</v>
          </cell>
          <cell r="E235" t="str">
            <v>Equipment/Furniture - PRC</v>
          </cell>
          <cell r="F235">
            <v>30879.06</v>
          </cell>
          <cell r="G235">
            <v>0</v>
          </cell>
          <cell r="H235">
            <v>23370</v>
          </cell>
          <cell r="I235">
            <v>23369.37</v>
          </cell>
          <cell r="J235">
            <v>40000</v>
          </cell>
          <cell r="K235">
            <v>110010</v>
          </cell>
          <cell r="L235" t="str">
            <v>Current Unrestricted</v>
          </cell>
          <cell r="M235">
            <v>25</v>
          </cell>
          <cell r="N235" t="str">
            <v>Academic Support</v>
          </cell>
          <cell r="O235">
            <v>11</v>
          </cell>
          <cell r="P235" t="str">
            <v>Current Unrestricted Funds</v>
          </cell>
          <cell r="Q235">
            <v>77</v>
          </cell>
          <cell r="R235" t="str">
            <v>Capital Outlay</v>
          </cell>
          <cell r="S235">
            <v>50</v>
          </cell>
          <cell r="T235" t="str">
            <v>Administrative Services</v>
          </cell>
          <cell r="U235">
            <v>9</v>
          </cell>
          <cell r="V235" t="str">
            <v>Ammons, Matthew S.</v>
          </cell>
        </row>
        <row r="236">
          <cell r="A236">
            <v>393006</v>
          </cell>
          <cell r="B236" t="str">
            <v xml:space="preserve">Media Services </v>
          </cell>
          <cell r="C236">
            <v>787430</v>
          </cell>
          <cell r="D236">
            <v>393006787430</v>
          </cell>
          <cell r="E236" t="str">
            <v>Computer/Media Equip</v>
          </cell>
          <cell r="F236">
            <v>33873.699999999997</v>
          </cell>
          <cell r="G236">
            <v>124632.17</v>
          </cell>
          <cell r="H236">
            <v>63125</v>
          </cell>
          <cell r="I236">
            <v>63124</v>
          </cell>
          <cell r="J236">
            <v>17550</v>
          </cell>
          <cell r="K236">
            <v>110010</v>
          </cell>
          <cell r="L236" t="str">
            <v>Current Unrestricted</v>
          </cell>
          <cell r="M236">
            <v>25</v>
          </cell>
          <cell r="N236" t="str">
            <v>Academic Support</v>
          </cell>
          <cell r="O236">
            <v>11</v>
          </cell>
          <cell r="P236" t="str">
            <v>Current Unrestricted Funds</v>
          </cell>
          <cell r="Q236">
            <v>78</v>
          </cell>
          <cell r="R236" t="str">
            <v>Non-Capital Outlay</v>
          </cell>
          <cell r="S236">
            <v>50</v>
          </cell>
          <cell r="T236" t="str">
            <v>Administrative Services</v>
          </cell>
          <cell r="U236">
            <v>9</v>
          </cell>
          <cell r="V236" t="str">
            <v>Ammons, Matthew S.</v>
          </cell>
        </row>
        <row r="237">
          <cell r="A237">
            <v>394000</v>
          </cell>
          <cell r="B237" t="str">
            <v>Computer Lab 3</v>
          </cell>
          <cell r="C237">
            <v>611310</v>
          </cell>
          <cell r="D237">
            <v>394000611310</v>
          </cell>
          <cell r="E237" t="str">
            <v>Supervisory Support Staff - Exempt</v>
          </cell>
          <cell r="F237">
            <v>39195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110010</v>
          </cell>
          <cell r="L237" t="str">
            <v>Current Unrestricted</v>
          </cell>
          <cell r="M237">
            <v>10</v>
          </cell>
          <cell r="N237" t="str">
            <v>Instruction</v>
          </cell>
          <cell r="O237">
            <v>11</v>
          </cell>
          <cell r="P237" t="str">
            <v>Current Unrestricted Funds</v>
          </cell>
          <cell r="Q237">
            <v>61</v>
          </cell>
          <cell r="R237" t="str">
            <v>Salaries and Wages</v>
          </cell>
          <cell r="S237">
            <v>50</v>
          </cell>
          <cell r="T237" t="str">
            <v>Administrative Services</v>
          </cell>
          <cell r="U237">
            <v>1</v>
          </cell>
          <cell r="V237" t="str">
            <v>Ammons, Matthew S.</v>
          </cell>
        </row>
        <row r="238">
          <cell r="A238">
            <v>394000</v>
          </cell>
          <cell r="B238" t="str">
            <v>Computer Lab 3</v>
          </cell>
          <cell r="C238">
            <v>611410</v>
          </cell>
          <cell r="D238">
            <v>394000611410</v>
          </cell>
          <cell r="E238" t="str">
            <v>Supervisory Supp Staff - Non-Exempt</v>
          </cell>
          <cell r="F238">
            <v>0</v>
          </cell>
          <cell r="G238">
            <v>39195</v>
          </cell>
          <cell r="H238">
            <v>40567</v>
          </cell>
          <cell r="I238">
            <v>20283.36</v>
          </cell>
          <cell r="J238">
            <v>40567</v>
          </cell>
          <cell r="K238">
            <v>110010</v>
          </cell>
          <cell r="L238" t="str">
            <v>Current Unrestricted</v>
          </cell>
          <cell r="M238">
            <v>10</v>
          </cell>
          <cell r="N238" t="str">
            <v>Instruction</v>
          </cell>
          <cell r="O238">
            <v>11</v>
          </cell>
          <cell r="P238" t="str">
            <v>Current Unrestricted Funds</v>
          </cell>
          <cell r="Q238">
            <v>61</v>
          </cell>
          <cell r="R238" t="str">
            <v>Salaries and Wages</v>
          </cell>
          <cell r="S238">
            <v>50</v>
          </cell>
          <cell r="T238" t="str">
            <v>Administrative Services</v>
          </cell>
          <cell r="U238">
            <v>1</v>
          </cell>
          <cell r="V238" t="str">
            <v>Ammons, Matthew S.</v>
          </cell>
        </row>
        <row r="239">
          <cell r="A239">
            <v>394000</v>
          </cell>
          <cell r="B239" t="str">
            <v>Computer Lab 3</v>
          </cell>
          <cell r="C239">
            <v>611475</v>
          </cell>
          <cell r="D239">
            <v>394000611475</v>
          </cell>
          <cell r="E239" t="str">
            <v>Supp Staff - Lab Assist-Non-Exempt</v>
          </cell>
          <cell r="F239">
            <v>33183.839999999997</v>
          </cell>
          <cell r="G239">
            <v>33183.839999999997</v>
          </cell>
          <cell r="H239">
            <v>34346</v>
          </cell>
          <cell r="I239">
            <v>17172.66</v>
          </cell>
          <cell r="J239">
            <v>34346</v>
          </cell>
          <cell r="K239">
            <v>110010</v>
          </cell>
          <cell r="L239" t="str">
            <v>Current Unrestricted</v>
          </cell>
          <cell r="M239">
            <v>10</v>
          </cell>
          <cell r="N239" t="str">
            <v>Instruction</v>
          </cell>
          <cell r="O239">
            <v>11</v>
          </cell>
          <cell r="P239" t="str">
            <v>Current Unrestricted Funds</v>
          </cell>
          <cell r="Q239">
            <v>61</v>
          </cell>
          <cell r="R239" t="str">
            <v>Salaries and Wages</v>
          </cell>
          <cell r="S239">
            <v>50</v>
          </cell>
          <cell r="T239" t="str">
            <v>Administrative Services</v>
          </cell>
          <cell r="U239">
            <v>1</v>
          </cell>
          <cell r="V239" t="str">
            <v>Ammons, Matthew S.</v>
          </cell>
        </row>
        <row r="240">
          <cell r="A240">
            <v>394000</v>
          </cell>
          <cell r="B240" t="str">
            <v>Computer Lab 3</v>
          </cell>
          <cell r="C240">
            <v>611492</v>
          </cell>
          <cell r="D240">
            <v>394000611492</v>
          </cell>
          <cell r="E240" t="str">
            <v>Regular Overtime</v>
          </cell>
          <cell r="F240">
            <v>847.98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110010</v>
          </cell>
          <cell r="L240" t="str">
            <v>Current Unrestricted</v>
          </cell>
          <cell r="M240">
            <v>10</v>
          </cell>
          <cell r="N240" t="str">
            <v>Instruction</v>
          </cell>
          <cell r="O240">
            <v>11</v>
          </cell>
          <cell r="P240" t="str">
            <v>Current Unrestricted Funds</v>
          </cell>
          <cell r="Q240">
            <v>61</v>
          </cell>
          <cell r="R240" t="str">
            <v>Salaries and Wages</v>
          </cell>
          <cell r="S240">
            <v>50</v>
          </cell>
          <cell r="T240" t="str">
            <v>Administrative Services</v>
          </cell>
          <cell r="U240">
            <v>1</v>
          </cell>
          <cell r="V240" t="str">
            <v>Ammons, Matthew S.</v>
          </cell>
        </row>
        <row r="241">
          <cell r="A241">
            <v>394000</v>
          </cell>
          <cell r="B241" t="str">
            <v>Computer Lab 3</v>
          </cell>
          <cell r="C241">
            <v>733110</v>
          </cell>
          <cell r="D241">
            <v>394000733110</v>
          </cell>
          <cell r="E241" t="str">
            <v>Classroom Supplies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110010</v>
          </cell>
          <cell r="L241" t="str">
            <v>Current Unrestricted</v>
          </cell>
          <cell r="M241">
            <v>10</v>
          </cell>
          <cell r="N241" t="str">
            <v>Instruction</v>
          </cell>
          <cell r="O241">
            <v>11</v>
          </cell>
          <cell r="P241" t="str">
            <v>Current Unrestricted Funds</v>
          </cell>
          <cell r="Q241">
            <v>73</v>
          </cell>
          <cell r="R241" t="str">
            <v>Supplies</v>
          </cell>
          <cell r="S241">
            <v>50</v>
          </cell>
          <cell r="T241" t="str">
            <v>Administrative Services</v>
          </cell>
          <cell r="U241">
            <v>4</v>
          </cell>
          <cell r="V241" t="str">
            <v>Ammons, Matthew S.</v>
          </cell>
        </row>
        <row r="242">
          <cell r="A242">
            <v>394000</v>
          </cell>
          <cell r="B242" t="str">
            <v>Computer Lab 3</v>
          </cell>
          <cell r="C242">
            <v>733110</v>
          </cell>
          <cell r="D242">
            <v>394000733110</v>
          </cell>
          <cell r="E242" t="str">
            <v>Classroom Supplies</v>
          </cell>
          <cell r="F242">
            <v>3623.76</v>
          </cell>
          <cell r="G242">
            <v>4413.76</v>
          </cell>
          <cell r="H242">
            <v>5000</v>
          </cell>
          <cell r="I242">
            <v>1046.17</v>
          </cell>
          <cell r="J242">
            <v>2200</v>
          </cell>
          <cell r="K242">
            <v>110010</v>
          </cell>
          <cell r="L242" t="str">
            <v>Current Unrestricted</v>
          </cell>
          <cell r="M242">
            <v>10</v>
          </cell>
          <cell r="N242" t="str">
            <v>Instruction</v>
          </cell>
          <cell r="O242">
            <v>11</v>
          </cell>
          <cell r="P242" t="str">
            <v>Current Unrestricted Funds</v>
          </cell>
          <cell r="Q242">
            <v>73</v>
          </cell>
          <cell r="R242" t="str">
            <v>Supplies</v>
          </cell>
          <cell r="S242">
            <v>50</v>
          </cell>
          <cell r="T242" t="str">
            <v>Administrative Services</v>
          </cell>
          <cell r="U242">
            <v>4</v>
          </cell>
          <cell r="V242" t="str">
            <v>Ammons, Matthew S.</v>
          </cell>
        </row>
        <row r="243">
          <cell r="A243">
            <v>394000</v>
          </cell>
          <cell r="B243" t="str">
            <v>Computer Lab 3</v>
          </cell>
          <cell r="C243">
            <v>733120</v>
          </cell>
          <cell r="D243">
            <v>394000733120</v>
          </cell>
          <cell r="E243" t="str">
            <v>Office Supplies</v>
          </cell>
          <cell r="F243">
            <v>164.78</v>
          </cell>
          <cell r="G243">
            <v>42.09</v>
          </cell>
          <cell r="H243">
            <v>100</v>
          </cell>
          <cell r="I243">
            <v>46.25</v>
          </cell>
          <cell r="J243">
            <v>100</v>
          </cell>
          <cell r="K243">
            <v>110010</v>
          </cell>
          <cell r="L243" t="str">
            <v>Current Unrestricted</v>
          </cell>
          <cell r="M243">
            <v>10</v>
          </cell>
          <cell r="N243" t="str">
            <v>Instruction</v>
          </cell>
          <cell r="O243">
            <v>11</v>
          </cell>
          <cell r="P243" t="str">
            <v>Current Unrestricted Funds</v>
          </cell>
          <cell r="Q243">
            <v>73</v>
          </cell>
          <cell r="R243" t="str">
            <v>Supplies</v>
          </cell>
          <cell r="S243">
            <v>50</v>
          </cell>
          <cell r="T243" t="str">
            <v>Administrative Services</v>
          </cell>
          <cell r="U243">
            <v>4</v>
          </cell>
          <cell r="V243" t="str">
            <v>Ammons, Matthew S.</v>
          </cell>
        </row>
        <row r="244">
          <cell r="A244">
            <v>394000</v>
          </cell>
          <cell r="B244" t="str">
            <v>Computer Lab 3</v>
          </cell>
          <cell r="C244">
            <v>744210</v>
          </cell>
          <cell r="D244">
            <v>394000744210</v>
          </cell>
          <cell r="E244" t="str">
            <v>Local Travel</v>
          </cell>
          <cell r="F244">
            <v>85</v>
          </cell>
          <cell r="G244">
            <v>0</v>
          </cell>
          <cell r="H244">
            <v>0</v>
          </cell>
          <cell r="I244">
            <v>0</v>
          </cell>
          <cell r="J244">
            <v>100</v>
          </cell>
          <cell r="K244">
            <v>110010</v>
          </cell>
          <cell r="L244" t="str">
            <v>Current Unrestricted</v>
          </cell>
          <cell r="M244">
            <v>10</v>
          </cell>
          <cell r="N244" t="str">
            <v>Instruction</v>
          </cell>
          <cell r="O244">
            <v>11</v>
          </cell>
          <cell r="P244" t="str">
            <v>Current Unrestricted Funds</v>
          </cell>
          <cell r="Q244">
            <v>74</v>
          </cell>
          <cell r="R244" t="str">
            <v>Travel</v>
          </cell>
          <cell r="S244">
            <v>50</v>
          </cell>
          <cell r="T244" t="str">
            <v>Administrative Services</v>
          </cell>
          <cell r="U244">
            <v>4</v>
          </cell>
          <cell r="V244" t="str">
            <v>Ammons, Matthew S.</v>
          </cell>
        </row>
        <row r="245">
          <cell r="A245">
            <v>394000</v>
          </cell>
          <cell r="B245" t="str">
            <v>Computer Lab 3</v>
          </cell>
          <cell r="C245">
            <v>755240</v>
          </cell>
          <cell r="D245">
            <v>394000755240</v>
          </cell>
          <cell r="E245" t="str">
            <v>DP - Software</v>
          </cell>
          <cell r="F245">
            <v>2560</v>
          </cell>
          <cell r="G245">
            <v>0</v>
          </cell>
          <cell r="H245">
            <v>11000</v>
          </cell>
          <cell r="I245">
            <v>0</v>
          </cell>
          <cell r="J245">
            <v>12000</v>
          </cell>
          <cell r="K245">
            <v>110010</v>
          </cell>
          <cell r="L245" t="str">
            <v>Current Unrestricted</v>
          </cell>
          <cell r="M245">
            <v>10</v>
          </cell>
          <cell r="N245" t="str">
            <v>Instruction</v>
          </cell>
          <cell r="O245">
            <v>11</v>
          </cell>
          <cell r="P245" t="str">
            <v>Current Unrestricted Funds</v>
          </cell>
          <cell r="Q245">
            <v>75</v>
          </cell>
          <cell r="R245" t="str">
            <v>Other Operating Expenses</v>
          </cell>
          <cell r="S245">
            <v>50</v>
          </cell>
          <cell r="T245" t="str">
            <v>Administrative Services</v>
          </cell>
          <cell r="U245">
            <v>4</v>
          </cell>
          <cell r="V245" t="str">
            <v>Ammons, Matthew S.</v>
          </cell>
        </row>
        <row r="246">
          <cell r="A246">
            <v>394000</v>
          </cell>
          <cell r="B246" t="str">
            <v>Computer Lab 3</v>
          </cell>
          <cell r="C246">
            <v>787430</v>
          </cell>
          <cell r="D246">
            <v>394000787430</v>
          </cell>
          <cell r="E246" t="str">
            <v>Computer/Media Equip</v>
          </cell>
          <cell r="F246">
            <v>9590</v>
          </cell>
          <cell r="G246">
            <v>25458.959999999999</v>
          </cell>
          <cell r="H246">
            <v>0</v>
          </cell>
          <cell r="I246">
            <v>0</v>
          </cell>
          <cell r="J246">
            <v>0</v>
          </cell>
          <cell r="K246">
            <v>110010</v>
          </cell>
          <cell r="L246" t="str">
            <v>Current Unrestricted</v>
          </cell>
          <cell r="M246">
            <v>10</v>
          </cell>
          <cell r="N246" t="str">
            <v>Instruction</v>
          </cell>
          <cell r="O246">
            <v>11</v>
          </cell>
          <cell r="P246" t="str">
            <v>Current Unrestricted Funds</v>
          </cell>
          <cell r="Q246">
            <v>78</v>
          </cell>
          <cell r="R246" t="str">
            <v>Non-Capital Outlay</v>
          </cell>
          <cell r="S246">
            <v>50</v>
          </cell>
          <cell r="T246" t="str">
            <v>Administrative Services</v>
          </cell>
          <cell r="U246">
            <v>4</v>
          </cell>
          <cell r="V246" t="str">
            <v>Ammons, Matthew S.</v>
          </cell>
        </row>
        <row r="247">
          <cell r="A247">
            <v>394002</v>
          </cell>
          <cell r="B247" t="str">
            <v>Computer Lab 3</v>
          </cell>
          <cell r="C247">
            <v>611310</v>
          </cell>
          <cell r="D247">
            <v>394002611310</v>
          </cell>
          <cell r="E247" t="str">
            <v>Supervisory Support Staff - Exempt</v>
          </cell>
          <cell r="F247">
            <v>37753.199999999997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110010</v>
          </cell>
          <cell r="L247" t="str">
            <v>Current Unrestricted</v>
          </cell>
          <cell r="M247">
            <v>10</v>
          </cell>
          <cell r="N247" t="str">
            <v>Instruction</v>
          </cell>
          <cell r="O247">
            <v>11</v>
          </cell>
          <cell r="P247" t="str">
            <v>Current Unrestricted Funds</v>
          </cell>
          <cell r="Q247">
            <v>61</v>
          </cell>
          <cell r="R247" t="str">
            <v>Salaries and Wages</v>
          </cell>
          <cell r="S247">
            <v>50</v>
          </cell>
          <cell r="T247" t="str">
            <v>Administrative Services</v>
          </cell>
          <cell r="U247">
            <v>1</v>
          </cell>
          <cell r="V247" t="str">
            <v>Ammons, Matthew S.</v>
          </cell>
        </row>
        <row r="248">
          <cell r="A248">
            <v>394002</v>
          </cell>
          <cell r="B248" t="str">
            <v>Computer Lab 3</v>
          </cell>
          <cell r="C248">
            <v>611410</v>
          </cell>
          <cell r="D248">
            <v>394002611410</v>
          </cell>
          <cell r="E248" t="str">
            <v>Supervisory Supp Staff - Non-Exempt</v>
          </cell>
          <cell r="F248">
            <v>0</v>
          </cell>
          <cell r="G248">
            <v>36807.72</v>
          </cell>
          <cell r="H248">
            <v>39075</v>
          </cell>
          <cell r="I248">
            <v>19537.259999999998</v>
          </cell>
          <cell r="J248">
            <v>39075</v>
          </cell>
          <cell r="K248">
            <v>110010</v>
          </cell>
          <cell r="L248" t="str">
            <v>Current Unrestricted</v>
          </cell>
          <cell r="M248">
            <v>10</v>
          </cell>
          <cell r="N248" t="str">
            <v>Instruction</v>
          </cell>
          <cell r="O248">
            <v>11</v>
          </cell>
          <cell r="P248" t="str">
            <v>Current Unrestricted Funds</v>
          </cell>
          <cell r="Q248">
            <v>61</v>
          </cell>
          <cell r="R248" t="str">
            <v>Salaries and Wages</v>
          </cell>
          <cell r="S248">
            <v>50</v>
          </cell>
          <cell r="T248" t="str">
            <v>Administrative Services</v>
          </cell>
          <cell r="U248">
            <v>1</v>
          </cell>
          <cell r="V248" t="str">
            <v>Ammons, Matthew S.</v>
          </cell>
        </row>
        <row r="249">
          <cell r="A249">
            <v>394002</v>
          </cell>
          <cell r="B249" t="str">
            <v>Computer Lab 3</v>
          </cell>
          <cell r="C249">
            <v>611475</v>
          </cell>
          <cell r="D249">
            <v>394002611475</v>
          </cell>
          <cell r="E249" t="str">
            <v>Supp Staff - Lab Assist-Non-Exempt</v>
          </cell>
          <cell r="F249">
            <v>25403.83</v>
          </cell>
          <cell r="G249">
            <v>23942.69</v>
          </cell>
          <cell r="H249">
            <v>40361</v>
          </cell>
          <cell r="I249">
            <v>13453.44</v>
          </cell>
          <cell r="J249">
            <v>29353</v>
          </cell>
          <cell r="K249">
            <v>110010</v>
          </cell>
          <cell r="L249" t="str">
            <v>Current Unrestricted</v>
          </cell>
          <cell r="M249">
            <v>10</v>
          </cell>
          <cell r="N249" t="str">
            <v>Instruction</v>
          </cell>
          <cell r="O249">
            <v>11</v>
          </cell>
          <cell r="P249" t="str">
            <v>Current Unrestricted Funds</v>
          </cell>
          <cell r="Q249">
            <v>61</v>
          </cell>
          <cell r="R249" t="str">
            <v>Salaries and Wages</v>
          </cell>
          <cell r="S249">
            <v>50</v>
          </cell>
          <cell r="T249" t="str">
            <v>Administrative Services</v>
          </cell>
          <cell r="U249">
            <v>1</v>
          </cell>
          <cell r="V249" t="str">
            <v>Ammons, Matthew S.</v>
          </cell>
        </row>
        <row r="250">
          <cell r="A250">
            <v>394002</v>
          </cell>
          <cell r="B250" t="str">
            <v>Computer Lab 3</v>
          </cell>
          <cell r="C250">
            <v>611492</v>
          </cell>
          <cell r="D250">
            <v>394002611492</v>
          </cell>
          <cell r="E250" t="str">
            <v>Regular Overtime</v>
          </cell>
          <cell r="F250">
            <v>1320.48</v>
          </cell>
          <cell r="G250">
            <v>40.840000000000003</v>
          </cell>
          <cell r="H250">
            <v>0</v>
          </cell>
          <cell r="I250">
            <v>0</v>
          </cell>
          <cell r="J250">
            <v>0</v>
          </cell>
          <cell r="K250">
            <v>110010</v>
          </cell>
          <cell r="L250" t="str">
            <v>Current Unrestricted</v>
          </cell>
          <cell r="M250">
            <v>10</v>
          </cell>
          <cell r="N250" t="str">
            <v>Instruction</v>
          </cell>
          <cell r="O250">
            <v>11</v>
          </cell>
          <cell r="P250" t="str">
            <v>Current Unrestricted Funds</v>
          </cell>
          <cell r="Q250">
            <v>61</v>
          </cell>
          <cell r="R250" t="str">
            <v>Salaries and Wages</v>
          </cell>
          <cell r="S250">
            <v>50</v>
          </cell>
          <cell r="T250" t="str">
            <v>Administrative Services</v>
          </cell>
          <cell r="U250">
            <v>1</v>
          </cell>
          <cell r="V250" t="str">
            <v>Ammons, Matthew S.</v>
          </cell>
        </row>
        <row r="251">
          <cell r="A251">
            <v>394002</v>
          </cell>
          <cell r="B251" t="str">
            <v>Computer Lab 3</v>
          </cell>
          <cell r="C251">
            <v>733110</v>
          </cell>
          <cell r="D251">
            <v>394002733110</v>
          </cell>
          <cell r="E251" t="str">
            <v>Classroom Supplies</v>
          </cell>
          <cell r="F251">
            <v>8179.29</v>
          </cell>
          <cell r="G251">
            <v>7686.71</v>
          </cell>
          <cell r="H251">
            <v>9751</v>
          </cell>
          <cell r="I251">
            <v>7080.38</v>
          </cell>
          <cell r="J251">
            <v>12000</v>
          </cell>
          <cell r="K251">
            <v>110010</v>
          </cell>
          <cell r="L251" t="str">
            <v>Current Unrestricted</v>
          </cell>
          <cell r="M251">
            <v>10</v>
          </cell>
          <cell r="N251" t="str">
            <v>Instruction</v>
          </cell>
          <cell r="O251">
            <v>11</v>
          </cell>
          <cell r="P251" t="str">
            <v>Current Unrestricted Funds</v>
          </cell>
          <cell r="Q251">
            <v>73</v>
          </cell>
          <cell r="R251" t="str">
            <v>Supplies</v>
          </cell>
          <cell r="S251">
            <v>50</v>
          </cell>
          <cell r="T251" t="str">
            <v>Administrative Services</v>
          </cell>
          <cell r="U251">
            <v>4</v>
          </cell>
          <cell r="V251" t="str">
            <v>Ammons, Matthew S.</v>
          </cell>
        </row>
        <row r="252">
          <cell r="A252">
            <v>394002</v>
          </cell>
          <cell r="B252" t="str">
            <v>Computer Lab 3</v>
          </cell>
          <cell r="C252">
            <v>733120</v>
          </cell>
          <cell r="D252">
            <v>394002733120</v>
          </cell>
          <cell r="E252" t="str">
            <v>Office Supplies</v>
          </cell>
          <cell r="F252">
            <v>146.93</v>
          </cell>
          <cell r="G252">
            <v>158.11000000000001</v>
          </cell>
          <cell r="H252">
            <v>160</v>
          </cell>
          <cell r="I252">
            <v>42.5</v>
          </cell>
          <cell r="J252">
            <v>100</v>
          </cell>
          <cell r="K252">
            <v>110010</v>
          </cell>
          <cell r="L252" t="str">
            <v>Current Unrestricted</v>
          </cell>
          <cell r="M252">
            <v>10</v>
          </cell>
          <cell r="N252" t="str">
            <v>Instruction</v>
          </cell>
          <cell r="O252">
            <v>11</v>
          </cell>
          <cell r="P252" t="str">
            <v>Current Unrestricted Funds</v>
          </cell>
          <cell r="Q252">
            <v>73</v>
          </cell>
          <cell r="R252" t="str">
            <v>Supplies</v>
          </cell>
          <cell r="S252">
            <v>50</v>
          </cell>
          <cell r="T252" t="str">
            <v>Administrative Services</v>
          </cell>
          <cell r="U252">
            <v>4</v>
          </cell>
          <cell r="V252" t="str">
            <v>Ammons, Matthew S.</v>
          </cell>
        </row>
        <row r="253">
          <cell r="A253">
            <v>394002</v>
          </cell>
          <cell r="B253" t="str">
            <v>Computer Lab 3</v>
          </cell>
          <cell r="C253">
            <v>755240</v>
          </cell>
          <cell r="D253">
            <v>394002755240</v>
          </cell>
          <cell r="E253" t="str">
            <v>DP - Software</v>
          </cell>
          <cell r="F253">
            <v>0</v>
          </cell>
          <cell r="G253">
            <v>7677.34</v>
          </cell>
          <cell r="H253">
            <v>300</v>
          </cell>
          <cell r="I253">
            <v>175</v>
          </cell>
          <cell r="J253">
            <v>0</v>
          </cell>
          <cell r="K253">
            <v>110010</v>
          </cell>
          <cell r="L253" t="str">
            <v>Current Unrestricted</v>
          </cell>
          <cell r="M253">
            <v>10</v>
          </cell>
          <cell r="N253" t="str">
            <v>Instruction</v>
          </cell>
          <cell r="O253">
            <v>11</v>
          </cell>
          <cell r="P253" t="str">
            <v>Current Unrestricted Funds</v>
          </cell>
          <cell r="Q253">
            <v>75</v>
          </cell>
          <cell r="R253" t="str">
            <v>Other Operating Expenses</v>
          </cell>
          <cell r="S253">
            <v>50</v>
          </cell>
          <cell r="T253" t="str">
            <v>Administrative Services</v>
          </cell>
          <cell r="U253">
            <v>4</v>
          </cell>
          <cell r="V253" t="str">
            <v>Ammons, Matthew S.</v>
          </cell>
        </row>
        <row r="254">
          <cell r="A254">
            <v>394002</v>
          </cell>
          <cell r="B254" t="str">
            <v>Computer Lab 3</v>
          </cell>
          <cell r="C254">
            <v>755310</v>
          </cell>
          <cell r="D254">
            <v>394002755310</v>
          </cell>
          <cell r="E254" t="str">
            <v>Copier Expense</v>
          </cell>
          <cell r="F254">
            <v>22.56</v>
          </cell>
          <cell r="G254">
            <v>11.28</v>
          </cell>
          <cell r="H254">
            <v>30</v>
          </cell>
          <cell r="I254">
            <v>6.96</v>
          </cell>
          <cell r="J254">
            <v>25</v>
          </cell>
          <cell r="K254">
            <v>110010</v>
          </cell>
          <cell r="L254" t="str">
            <v>Current Unrestricted</v>
          </cell>
          <cell r="M254">
            <v>10</v>
          </cell>
          <cell r="N254" t="str">
            <v>Instruction</v>
          </cell>
          <cell r="O254">
            <v>11</v>
          </cell>
          <cell r="P254" t="str">
            <v>Current Unrestricted Funds</v>
          </cell>
          <cell r="Q254">
            <v>75</v>
          </cell>
          <cell r="R254" t="str">
            <v>Other Operating Expenses</v>
          </cell>
          <cell r="S254">
            <v>50</v>
          </cell>
          <cell r="T254" t="str">
            <v>Administrative Services</v>
          </cell>
          <cell r="U254">
            <v>4</v>
          </cell>
          <cell r="V254" t="str">
            <v>Ammons, Matthew S.</v>
          </cell>
        </row>
        <row r="255">
          <cell r="A255">
            <v>394002</v>
          </cell>
          <cell r="B255" t="str">
            <v>Computer Lab 3</v>
          </cell>
          <cell r="C255">
            <v>755705</v>
          </cell>
          <cell r="D255">
            <v>394002755705</v>
          </cell>
          <cell r="E255" t="str">
            <v>Postage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110010</v>
          </cell>
          <cell r="L255" t="str">
            <v>Current Unrestricted</v>
          </cell>
          <cell r="M255">
            <v>10</v>
          </cell>
          <cell r="N255" t="str">
            <v>Instruction</v>
          </cell>
          <cell r="O255">
            <v>11</v>
          </cell>
          <cell r="P255" t="str">
            <v>Current Unrestricted Funds</v>
          </cell>
          <cell r="Q255">
            <v>75</v>
          </cell>
          <cell r="R255" t="str">
            <v>Other Operating Expenses</v>
          </cell>
          <cell r="S255">
            <v>50</v>
          </cell>
          <cell r="T255" t="str">
            <v>Administrative Services</v>
          </cell>
          <cell r="U255">
            <v>4</v>
          </cell>
          <cell r="V255" t="str">
            <v>Ammons, Matthew S.</v>
          </cell>
        </row>
        <row r="256">
          <cell r="A256">
            <v>394002</v>
          </cell>
          <cell r="B256" t="str">
            <v>Computer Lab 3</v>
          </cell>
          <cell r="C256">
            <v>787430</v>
          </cell>
          <cell r="D256">
            <v>394002787430</v>
          </cell>
          <cell r="E256" t="str">
            <v>Computer/Media Equip</v>
          </cell>
          <cell r="F256">
            <v>36665</v>
          </cell>
          <cell r="G256">
            <v>55690.75</v>
          </cell>
          <cell r="H256">
            <v>39149</v>
          </cell>
          <cell r="I256">
            <v>37092</v>
          </cell>
          <cell r="J256">
            <v>5400</v>
          </cell>
          <cell r="K256">
            <v>110010</v>
          </cell>
          <cell r="L256" t="str">
            <v>Current Unrestricted</v>
          </cell>
          <cell r="M256">
            <v>10</v>
          </cell>
          <cell r="N256" t="str">
            <v>Instruction</v>
          </cell>
          <cell r="O256">
            <v>11</v>
          </cell>
          <cell r="P256" t="str">
            <v>Current Unrestricted Funds</v>
          </cell>
          <cell r="Q256">
            <v>78</v>
          </cell>
          <cell r="R256" t="str">
            <v>Non-Capital Outlay</v>
          </cell>
          <cell r="S256">
            <v>50</v>
          </cell>
          <cell r="T256" t="str">
            <v>Administrative Services</v>
          </cell>
          <cell r="U256">
            <v>4</v>
          </cell>
          <cell r="V256" t="str">
            <v>Ammons, Matthew S.</v>
          </cell>
        </row>
        <row r="257">
          <cell r="A257">
            <v>394006</v>
          </cell>
          <cell r="B257" t="str">
            <v>Computer Lab 3</v>
          </cell>
          <cell r="C257">
            <v>611310</v>
          </cell>
          <cell r="D257">
            <v>394006611310</v>
          </cell>
          <cell r="E257" t="str">
            <v>Supervisory Support Staff - Exempt</v>
          </cell>
          <cell r="F257">
            <v>33927.599999999999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110010</v>
          </cell>
          <cell r="L257" t="str">
            <v>Current Unrestricted</v>
          </cell>
          <cell r="M257">
            <v>10</v>
          </cell>
          <cell r="N257" t="str">
            <v>Instruction</v>
          </cell>
          <cell r="O257">
            <v>11</v>
          </cell>
          <cell r="P257" t="str">
            <v>Current Unrestricted Funds</v>
          </cell>
          <cell r="Q257">
            <v>61</v>
          </cell>
          <cell r="R257" t="str">
            <v>Salaries and Wages</v>
          </cell>
          <cell r="S257">
            <v>50</v>
          </cell>
          <cell r="T257" t="str">
            <v>Administrative Services</v>
          </cell>
          <cell r="U257">
            <v>1</v>
          </cell>
          <cell r="V257" t="str">
            <v>Ammons, Matthew S.</v>
          </cell>
        </row>
        <row r="258">
          <cell r="A258">
            <v>394006</v>
          </cell>
          <cell r="B258" t="str">
            <v>Computer Lab 3</v>
          </cell>
          <cell r="C258">
            <v>611410</v>
          </cell>
          <cell r="D258">
            <v>394006611410</v>
          </cell>
          <cell r="E258" t="str">
            <v>Supervisory Supp Staff - Non-Exempt</v>
          </cell>
          <cell r="F258">
            <v>0</v>
          </cell>
          <cell r="G258">
            <v>33927.599999999999</v>
          </cell>
          <cell r="H258">
            <v>35115</v>
          </cell>
          <cell r="I258">
            <v>17557.5</v>
          </cell>
          <cell r="J258">
            <v>35116</v>
          </cell>
          <cell r="K258">
            <v>110010</v>
          </cell>
          <cell r="L258" t="str">
            <v>Current Unrestricted</v>
          </cell>
          <cell r="M258">
            <v>10</v>
          </cell>
          <cell r="N258" t="str">
            <v>Instruction</v>
          </cell>
          <cell r="O258">
            <v>11</v>
          </cell>
          <cell r="P258" t="str">
            <v>Current Unrestricted Funds</v>
          </cell>
          <cell r="Q258">
            <v>61</v>
          </cell>
          <cell r="R258" t="str">
            <v>Salaries and Wages</v>
          </cell>
          <cell r="S258">
            <v>50</v>
          </cell>
          <cell r="T258" t="str">
            <v>Administrative Services</v>
          </cell>
          <cell r="U258">
            <v>1</v>
          </cell>
          <cell r="V258" t="str">
            <v>Ammons, Matthew S.</v>
          </cell>
        </row>
        <row r="259">
          <cell r="A259">
            <v>394006</v>
          </cell>
          <cell r="B259" t="str">
            <v>Computer Lab 3</v>
          </cell>
          <cell r="C259">
            <v>611420</v>
          </cell>
          <cell r="D259">
            <v>394006611420</v>
          </cell>
          <cell r="E259" t="str">
            <v>Non-Supervisory Supp - Non-Exempt</v>
          </cell>
          <cell r="F259">
            <v>0</v>
          </cell>
          <cell r="G259">
            <v>3107.21</v>
          </cell>
          <cell r="H259">
            <v>29055</v>
          </cell>
          <cell r="I259">
            <v>14527.02</v>
          </cell>
          <cell r="J259">
            <v>29054</v>
          </cell>
          <cell r="K259">
            <v>110010</v>
          </cell>
          <cell r="L259" t="str">
            <v>Current Unrestricted</v>
          </cell>
          <cell r="M259">
            <v>10</v>
          </cell>
          <cell r="N259" t="str">
            <v>Instruction</v>
          </cell>
          <cell r="O259">
            <v>11</v>
          </cell>
          <cell r="P259" t="str">
            <v>Current Unrestricted Funds</v>
          </cell>
          <cell r="Q259">
            <v>61</v>
          </cell>
          <cell r="R259" t="str">
            <v>Salaries and Wages</v>
          </cell>
          <cell r="S259">
            <v>50</v>
          </cell>
          <cell r="T259" t="str">
            <v>Administrative Services</v>
          </cell>
          <cell r="U259">
            <v>1</v>
          </cell>
          <cell r="V259" t="str">
            <v>Ammons, Matthew S.</v>
          </cell>
        </row>
        <row r="260">
          <cell r="A260">
            <v>394006</v>
          </cell>
          <cell r="B260" t="str">
            <v>Computer Lab 3</v>
          </cell>
          <cell r="C260">
            <v>611460</v>
          </cell>
          <cell r="D260">
            <v>394006611460</v>
          </cell>
          <cell r="E260" t="str">
            <v>Support Staff PT - Non-Exempt</v>
          </cell>
          <cell r="F260">
            <v>3181.93</v>
          </cell>
          <cell r="G260">
            <v>769.41</v>
          </cell>
          <cell r="H260">
            <v>140</v>
          </cell>
          <cell r="I260">
            <v>139.05000000000001</v>
          </cell>
          <cell r="J260">
            <v>0</v>
          </cell>
          <cell r="K260">
            <v>110010</v>
          </cell>
          <cell r="L260" t="str">
            <v>Current Unrestricted</v>
          </cell>
          <cell r="M260">
            <v>10</v>
          </cell>
          <cell r="N260" t="str">
            <v>Instruction</v>
          </cell>
          <cell r="O260">
            <v>11</v>
          </cell>
          <cell r="P260" t="str">
            <v>Current Unrestricted Funds</v>
          </cell>
          <cell r="Q260">
            <v>61</v>
          </cell>
          <cell r="R260" t="str">
            <v>Salaries and Wages</v>
          </cell>
          <cell r="S260">
            <v>50</v>
          </cell>
          <cell r="T260" t="str">
            <v>Administrative Services</v>
          </cell>
          <cell r="U260">
            <v>1</v>
          </cell>
          <cell r="V260" t="str">
            <v>Ammons, Matthew S.</v>
          </cell>
        </row>
        <row r="261">
          <cell r="A261">
            <v>394006</v>
          </cell>
          <cell r="B261" t="str">
            <v>Computer Lab 3</v>
          </cell>
          <cell r="C261">
            <v>611475</v>
          </cell>
          <cell r="D261">
            <v>394006611475</v>
          </cell>
          <cell r="E261" t="str">
            <v>Supp Staff - Lab Assist-Non-Exempt</v>
          </cell>
          <cell r="F261">
            <v>28009.919999999998</v>
          </cell>
          <cell r="G261">
            <v>18562.13</v>
          </cell>
          <cell r="H261">
            <v>0</v>
          </cell>
          <cell r="I261">
            <v>0</v>
          </cell>
          <cell r="J261">
            <v>0</v>
          </cell>
          <cell r="K261">
            <v>110010</v>
          </cell>
          <cell r="L261" t="str">
            <v>Current Unrestricted</v>
          </cell>
          <cell r="M261">
            <v>10</v>
          </cell>
          <cell r="N261" t="str">
            <v>Instruction</v>
          </cell>
          <cell r="O261">
            <v>11</v>
          </cell>
          <cell r="P261" t="str">
            <v>Current Unrestricted Funds</v>
          </cell>
          <cell r="Q261">
            <v>61</v>
          </cell>
          <cell r="R261" t="str">
            <v>Salaries and Wages</v>
          </cell>
          <cell r="S261">
            <v>50</v>
          </cell>
          <cell r="T261" t="str">
            <v>Administrative Services</v>
          </cell>
          <cell r="U261">
            <v>1</v>
          </cell>
          <cell r="V261" t="str">
            <v>Ammons, Matthew S.</v>
          </cell>
        </row>
        <row r="262">
          <cell r="A262">
            <v>394006</v>
          </cell>
          <cell r="B262" t="str">
            <v>Computer Lab 3</v>
          </cell>
          <cell r="C262">
            <v>611476</v>
          </cell>
          <cell r="D262">
            <v>394006611476</v>
          </cell>
          <cell r="E262" t="str">
            <v>Lab Assistants PT - Non-Exempt</v>
          </cell>
          <cell r="F262">
            <v>6483.78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110010</v>
          </cell>
          <cell r="L262" t="str">
            <v>Current Unrestricted</v>
          </cell>
          <cell r="M262">
            <v>10</v>
          </cell>
          <cell r="N262" t="str">
            <v>Instruction</v>
          </cell>
          <cell r="O262">
            <v>11</v>
          </cell>
          <cell r="P262" t="str">
            <v>Current Unrestricted Funds</v>
          </cell>
          <cell r="Q262">
            <v>61</v>
          </cell>
          <cell r="R262" t="str">
            <v>Salaries and Wages</v>
          </cell>
          <cell r="S262">
            <v>50</v>
          </cell>
          <cell r="T262" t="str">
            <v>Administrative Services</v>
          </cell>
          <cell r="U262">
            <v>1</v>
          </cell>
          <cell r="V262" t="str">
            <v>Ammons, Matthew S.</v>
          </cell>
        </row>
        <row r="263">
          <cell r="A263">
            <v>394006</v>
          </cell>
          <cell r="B263" t="str">
            <v>Computer Lab 3</v>
          </cell>
          <cell r="C263">
            <v>611476</v>
          </cell>
          <cell r="D263">
            <v>394006611476</v>
          </cell>
          <cell r="E263" t="str">
            <v>Lab Assistants PT - Non-Exempt</v>
          </cell>
          <cell r="F263">
            <v>13265.44</v>
          </cell>
          <cell r="G263">
            <v>21019.86</v>
          </cell>
          <cell r="H263">
            <v>25358</v>
          </cell>
          <cell r="I263">
            <v>10517.32</v>
          </cell>
          <cell r="J263">
            <v>21800</v>
          </cell>
          <cell r="K263">
            <v>110010</v>
          </cell>
          <cell r="L263" t="str">
            <v>Current Unrestricted</v>
          </cell>
          <cell r="M263">
            <v>10</v>
          </cell>
          <cell r="N263" t="str">
            <v>Instruction</v>
          </cell>
          <cell r="O263">
            <v>11</v>
          </cell>
          <cell r="P263" t="str">
            <v>Current Unrestricted Funds</v>
          </cell>
          <cell r="Q263">
            <v>61</v>
          </cell>
          <cell r="R263" t="str">
            <v>Salaries and Wages</v>
          </cell>
          <cell r="S263">
            <v>50</v>
          </cell>
          <cell r="T263" t="str">
            <v>Administrative Services</v>
          </cell>
          <cell r="U263">
            <v>1</v>
          </cell>
          <cell r="V263" t="str">
            <v>Ammons, Matthew S.</v>
          </cell>
        </row>
        <row r="264">
          <cell r="A264">
            <v>394006</v>
          </cell>
          <cell r="B264" t="str">
            <v>Computer Lab 3</v>
          </cell>
          <cell r="C264">
            <v>611492</v>
          </cell>
          <cell r="D264">
            <v>394006611492</v>
          </cell>
          <cell r="E264" t="str">
            <v>Regular Overtime</v>
          </cell>
          <cell r="F264">
            <v>0</v>
          </cell>
          <cell r="G264">
            <v>24.47</v>
          </cell>
          <cell r="H264">
            <v>0</v>
          </cell>
          <cell r="I264">
            <v>0</v>
          </cell>
          <cell r="J264">
            <v>0</v>
          </cell>
          <cell r="K264">
            <v>110010</v>
          </cell>
          <cell r="L264" t="str">
            <v>Current Unrestricted</v>
          </cell>
          <cell r="M264">
            <v>10</v>
          </cell>
          <cell r="N264" t="str">
            <v>Instruction</v>
          </cell>
          <cell r="O264">
            <v>11</v>
          </cell>
          <cell r="P264" t="str">
            <v>Current Unrestricted Funds</v>
          </cell>
          <cell r="Q264">
            <v>61</v>
          </cell>
          <cell r="R264" t="str">
            <v>Salaries and Wages</v>
          </cell>
          <cell r="S264">
            <v>50</v>
          </cell>
          <cell r="T264" t="str">
            <v>Administrative Services</v>
          </cell>
          <cell r="U264">
            <v>1</v>
          </cell>
          <cell r="V264" t="str">
            <v>Ammons, Matthew S.</v>
          </cell>
        </row>
        <row r="265">
          <cell r="A265">
            <v>394006</v>
          </cell>
          <cell r="B265" t="str">
            <v>Computer Lab 3</v>
          </cell>
          <cell r="C265">
            <v>611493</v>
          </cell>
          <cell r="D265">
            <v>394006611493</v>
          </cell>
          <cell r="E265" t="str">
            <v>Vacation Payoff</v>
          </cell>
          <cell r="F265">
            <v>0</v>
          </cell>
          <cell r="G265">
            <v>592.53</v>
          </cell>
          <cell r="H265">
            <v>0</v>
          </cell>
          <cell r="I265">
            <v>0</v>
          </cell>
          <cell r="J265">
            <v>0</v>
          </cell>
          <cell r="K265">
            <v>110010</v>
          </cell>
          <cell r="L265" t="str">
            <v>Current Unrestricted</v>
          </cell>
          <cell r="M265">
            <v>10</v>
          </cell>
          <cell r="N265" t="str">
            <v>Instruction</v>
          </cell>
          <cell r="O265">
            <v>11</v>
          </cell>
          <cell r="P265" t="str">
            <v>Current Unrestricted Funds</v>
          </cell>
          <cell r="Q265">
            <v>61</v>
          </cell>
          <cell r="R265" t="str">
            <v>Salaries and Wages</v>
          </cell>
          <cell r="S265">
            <v>50</v>
          </cell>
          <cell r="T265" t="str">
            <v>Administrative Services</v>
          </cell>
          <cell r="U265">
            <v>1</v>
          </cell>
          <cell r="V265" t="str">
            <v>Ammons, Matthew S.</v>
          </cell>
        </row>
        <row r="266">
          <cell r="A266">
            <v>394006</v>
          </cell>
          <cell r="B266" t="str">
            <v>Computer Lab 3</v>
          </cell>
          <cell r="C266">
            <v>611510</v>
          </cell>
          <cell r="D266">
            <v>394006611510</v>
          </cell>
          <cell r="E266" t="str">
            <v>Student Assistants - Non-Work Study</v>
          </cell>
          <cell r="F266">
            <v>13563.35</v>
          </cell>
          <cell r="G266">
            <v>19575.939999999999</v>
          </cell>
          <cell r="H266">
            <v>15944</v>
          </cell>
          <cell r="I266">
            <v>6557.91</v>
          </cell>
          <cell r="J266">
            <v>16567</v>
          </cell>
          <cell r="K266">
            <v>110010</v>
          </cell>
          <cell r="L266" t="str">
            <v>Current Unrestricted</v>
          </cell>
          <cell r="M266">
            <v>10</v>
          </cell>
          <cell r="N266" t="str">
            <v>Instruction</v>
          </cell>
          <cell r="O266">
            <v>11</v>
          </cell>
          <cell r="P266" t="str">
            <v>Current Unrestricted Funds</v>
          </cell>
          <cell r="Q266">
            <v>61</v>
          </cell>
          <cell r="R266" t="str">
            <v>Salaries and Wages</v>
          </cell>
          <cell r="S266">
            <v>50</v>
          </cell>
          <cell r="T266" t="str">
            <v>Administrative Services</v>
          </cell>
          <cell r="U266">
            <v>1</v>
          </cell>
          <cell r="V266" t="str">
            <v>Ammons, Matthew S.</v>
          </cell>
        </row>
        <row r="267">
          <cell r="A267">
            <v>394006</v>
          </cell>
          <cell r="B267" t="str">
            <v>Computer Lab 3</v>
          </cell>
          <cell r="C267">
            <v>733110</v>
          </cell>
          <cell r="D267">
            <v>394006733110</v>
          </cell>
          <cell r="E267" t="str">
            <v>Classroom Supplies</v>
          </cell>
          <cell r="F267">
            <v>30607.91</v>
          </cell>
          <cell r="G267">
            <v>31898.67</v>
          </cell>
          <cell r="H267">
            <v>27484</v>
          </cell>
          <cell r="I267">
            <v>10246.09</v>
          </cell>
          <cell r="J267">
            <v>28500</v>
          </cell>
          <cell r="K267">
            <v>110010</v>
          </cell>
          <cell r="L267" t="str">
            <v>Current Unrestricted</v>
          </cell>
          <cell r="M267">
            <v>10</v>
          </cell>
          <cell r="N267" t="str">
            <v>Instruction</v>
          </cell>
          <cell r="O267">
            <v>11</v>
          </cell>
          <cell r="P267" t="str">
            <v>Current Unrestricted Funds</v>
          </cell>
          <cell r="Q267">
            <v>73</v>
          </cell>
          <cell r="R267" t="str">
            <v>Supplies</v>
          </cell>
          <cell r="S267">
            <v>50</v>
          </cell>
          <cell r="T267" t="str">
            <v>Administrative Services</v>
          </cell>
          <cell r="U267">
            <v>4</v>
          </cell>
          <cell r="V267" t="str">
            <v>Ammons, Matthew S.</v>
          </cell>
        </row>
        <row r="268">
          <cell r="A268">
            <v>394006</v>
          </cell>
          <cell r="B268" t="str">
            <v>Computer Lab 3</v>
          </cell>
          <cell r="C268">
            <v>733120</v>
          </cell>
          <cell r="D268">
            <v>394006733120</v>
          </cell>
          <cell r="E268" t="str">
            <v>Office Supplies</v>
          </cell>
          <cell r="F268">
            <v>27.94</v>
          </cell>
          <cell r="G268">
            <v>5.74</v>
          </cell>
          <cell r="H268">
            <v>566</v>
          </cell>
          <cell r="I268">
            <v>566</v>
          </cell>
          <cell r="J268">
            <v>100</v>
          </cell>
          <cell r="K268">
            <v>110010</v>
          </cell>
          <cell r="L268" t="str">
            <v>Current Unrestricted</v>
          </cell>
          <cell r="M268">
            <v>10</v>
          </cell>
          <cell r="N268" t="str">
            <v>Instruction</v>
          </cell>
          <cell r="O268">
            <v>11</v>
          </cell>
          <cell r="P268" t="str">
            <v>Current Unrestricted Funds</v>
          </cell>
          <cell r="Q268">
            <v>73</v>
          </cell>
          <cell r="R268" t="str">
            <v>Supplies</v>
          </cell>
          <cell r="S268">
            <v>50</v>
          </cell>
          <cell r="T268" t="str">
            <v>Administrative Services</v>
          </cell>
          <cell r="U268">
            <v>4</v>
          </cell>
          <cell r="V268" t="str">
            <v>Ammons, Matthew S.</v>
          </cell>
        </row>
        <row r="269">
          <cell r="A269">
            <v>394006</v>
          </cell>
          <cell r="B269" t="str">
            <v>Computer Lab 3</v>
          </cell>
          <cell r="C269">
            <v>733330</v>
          </cell>
          <cell r="D269">
            <v>394006733330</v>
          </cell>
          <cell r="E269" t="str">
            <v>Audio Visual Supplies</v>
          </cell>
          <cell r="F269">
            <v>0</v>
          </cell>
          <cell r="G269">
            <v>365</v>
          </cell>
          <cell r="H269">
            <v>0</v>
          </cell>
          <cell r="I269">
            <v>0</v>
          </cell>
          <cell r="J269">
            <v>0</v>
          </cell>
          <cell r="K269">
            <v>110010</v>
          </cell>
          <cell r="L269" t="str">
            <v>Current Unrestricted</v>
          </cell>
          <cell r="M269">
            <v>10</v>
          </cell>
          <cell r="N269" t="str">
            <v>Instruction</v>
          </cell>
          <cell r="O269">
            <v>11</v>
          </cell>
          <cell r="P269" t="str">
            <v>Current Unrestricted Funds</v>
          </cell>
          <cell r="Q269">
            <v>73</v>
          </cell>
          <cell r="R269" t="str">
            <v>Supplies</v>
          </cell>
          <cell r="S269">
            <v>50</v>
          </cell>
          <cell r="T269" t="str">
            <v>Administrative Services</v>
          </cell>
          <cell r="U269">
            <v>4</v>
          </cell>
          <cell r="V269" t="str">
            <v>Ammons, Matthew S.</v>
          </cell>
        </row>
        <row r="270">
          <cell r="A270">
            <v>394006</v>
          </cell>
          <cell r="B270" t="str">
            <v>Computer Lab 3</v>
          </cell>
          <cell r="C270">
            <v>755310</v>
          </cell>
          <cell r="D270">
            <v>394006755310</v>
          </cell>
          <cell r="E270" t="str">
            <v>Copier Expense</v>
          </cell>
          <cell r="F270">
            <v>10.68</v>
          </cell>
          <cell r="G270">
            <v>19.32</v>
          </cell>
          <cell r="H270">
            <v>15</v>
          </cell>
          <cell r="I270">
            <v>4.8</v>
          </cell>
          <cell r="J270">
            <v>15</v>
          </cell>
          <cell r="K270">
            <v>110010</v>
          </cell>
          <cell r="L270" t="str">
            <v>Current Unrestricted</v>
          </cell>
          <cell r="M270">
            <v>10</v>
          </cell>
          <cell r="N270" t="str">
            <v>Instruction</v>
          </cell>
          <cell r="O270">
            <v>11</v>
          </cell>
          <cell r="P270" t="str">
            <v>Current Unrestricted Funds</v>
          </cell>
          <cell r="Q270">
            <v>75</v>
          </cell>
          <cell r="R270" t="str">
            <v>Other Operating Expenses</v>
          </cell>
          <cell r="S270">
            <v>50</v>
          </cell>
          <cell r="T270" t="str">
            <v>Administrative Services</v>
          </cell>
          <cell r="U270">
            <v>4</v>
          </cell>
          <cell r="V270" t="str">
            <v>Ammons, Matthew S.</v>
          </cell>
        </row>
        <row r="271">
          <cell r="A271">
            <v>394006</v>
          </cell>
          <cell r="B271" t="str">
            <v>Computer Lab 3</v>
          </cell>
          <cell r="C271">
            <v>787430</v>
          </cell>
          <cell r="D271">
            <v>394006787430</v>
          </cell>
          <cell r="E271" t="str">
            <v>Computer/Media Equip</v>
          </cell>
          <cell r="F271">
            <v>4465.95</v>
          </cell>
          <cell r="G271">
            <v>0</v>
          </cell>
          <cell r="H271">
            <v>3799</v>
          </cell>
          <cell r="I271">
            <v>3319.25</v>
          </cell>
          <cell r="J271">
            <v>39600</v>
          </cell>
          <cell r="K271">
            <v>110010</v>
          </cell>
          <cell r="L271" t="str">
            <v>Current Unrestricted</v>
          </cell>
          <cell r="M271">
            <v>10</v>
          </cell>
          <cell r="N271" t="str">
            <v>Instruction</v>
          </cell>
          <cell r="O271">
            <v>11</v>
          </cell>
          <cell r="P271" t="str">
            <v>Current Unrestricted Funds</v>
          </cell>
          <cell r="Q271">
            <v>78</v>
          </cell>
          <cell r="R271" t="str">
            <v>Non-Capital Outlay</v>
          </cell>
          <cell r="S271">
            <v>50</v>
          </cell>
          <cell r="T271" t="str">
            <v>Administrative Services</v>
          </cell>
          <cell r="U271">
            <v>4</v>
          </cell>
          <cell r="V271" t="str">
            <v>Ammons, Matthew S.</v>
          </cell>
        </row>
        <row r="272">
          <cell r="A272">
            <v>300005</v>
          </cell>
          <cell r="B272" t="str">
            <v>Dual Credit</v>
          </cell>
          <cell r="C272">
            <v>611420</v>
          </cell>
          <cell r="D272">
            <v>300005611420</v>
          </cell>
          <cell r="E272" t="str">
            <v>Non-Supervisory Supp - Non-Exempt</v>
          </cell>
          <cell r="F272">
            <v>0</v>
          </cell>
          <cell r="G272">
            <v>110637.73</v>
          </cell>
          <cell r="H272">
            <v>135496</v>
          </cell>
          <cell r="I272">
            <v>67747.62</v>
          </cell>
          <cell r="J272">
            <v>135497</v>
          </cell>
          <cell r="K272">
            <v>110010</v>
          </cell>
          <cell r="L272" t="str">
            <v>Current Unrestricted</v>
          </cell>
          <cell r="M272">
            <v>30</v>
          </cell>
          <cell r="N272" t="str">
            <v>Student Services</v>
          </cell>
          <cell r="O272">
            <v>11</v>
          </cell>
          <cell r="P272" t="str">
            <v>Current Unrestricted Funds</v>
          </cell>
          <cell r="Q272">
            <v>61</v>
          </cell>
          <cell r="R272" t="str">
            <v>Salaries and Wages</v>
          </cell>
          <cell r="S272">
            <v>20</v>
          </cell>
          <cell r="T272" t="str">
            <v>Vice President / Provost - PRC</v>
          </cell>
          <cell r="U272">
            <v>9</v>
          </cell>
          <cell r="V272" t="str">
            <v>Belt, Sabrina D</v>
          </cell>
        </row>
        <row r="273">
          <cell r="A273">
            <v>300005</v>
          </cell>
          <cell r="B273" t="str">
            <v>Dual Credit</v>
          </cell>
          <cell r="C273">
            <v>611491</v>
          </cell>
          <cell r="D273">
            <v>300005611491</v>
          </cell>
          <cell r="E273" t="str">
            <v>Comp Time Payoff</v>
          </cell>
          <cell r="F273">
            <v>0</v>
          </cell>
          <cell r="G273">
            <v>459.14</v>
          </cell>
          <cell r="H273">
            <v>0</v>
          </cell>
          <cell r="I273">
            <v>0</v>
          </cell>
          <cell r="J273">
            <v>0</v>
          </cell>
          <cell r="K273">
            <v>110010</v>
          </cell>
          <cell r="L273" t="str">
            <v>Current Unrestricted</v>
          </cell>
          <cell r="M273">
            <v>30</v>
          </cell>
          <cell r="N273" t="str">
            <v>Student Services</v>
          </cell>
          <cell r="O273">
            <v>11</v>
          </cell>
          <cell r="P273" t="str">
            <v>Current Unrestricted Funds</v>
          </cell>
          <cell r="Q273">
            <v>61</v>
          </cell>
          <cell r="R273" t="str">
            <v>Salaries and Wages</v>
          </cell>
          <cell r="S273">
            <v>20</v>
          </cell>
          <cell r="T273" t="str">
            <v>Vice President / Provost - PRC</v>
          </cell>
          <cell r="U273">
            <v>9</v>
          </cell>
          <cell r="V273" t="str">
            <v>Belt, Sabrina D</v>
          </cell>
        </row>
        <row r="274">
          <cell r="A274">
            <v>300005</v>
          </cell>
          <cell r="B274" t="str">
            <v>Dual Credit</v>
          </cell>
          <cell r="C274">
            <v>611492</v>
          </cell>
          <cell r="D274">
            <v>300005611492</v>
          </cell>
          <cell r="E274" t="str">
            <v>Regular Overtime</v>
          </cell>
          <cell r="F274">
            <v>0</v>
          </cell>
          <cell r="G274">
            <v>658.87</v>
          </cell>
          <cell r="H274">
            <v>200</v>
          </cell>
          <cell r="I274">
            <v>163.52000000000001</v>
          </cell>
          <cell r="J274">
            <v>500</v>
          </cell>
          <cell r="K274">
            <v>110010</v>
          </cell>
          <cell r="L274" t="str">
            <v>Current Unrestricted</v>
          </cell>
          <cell r="M274">
            <v>30</v>
          </cell>
          <cell r="N274" t="str">
            <v>Student Services</v>
          </cell>
          <cell r="O274">
            <v>11</v>
          </cell>
          <cell r="P274" t="str">
            <v>Current Unrestricted Funds</v>
          </cell>
          <cell r="Q274">
            <v>61</v>
          </cell>
          <cell r="R274" t="str">
            <v>Salaries and Wages</v>
          </cell>
          <cell r="S274">
            <v>20</v>
          </cell>
          <cell r="T274" t="str">
            <v>Vice President / Provost - PRC</v>
          </cell>
          <cell r="U274">
            <v>9</v>
          </cell>
          <cell r="V274" t="str">
            <v>Belt, Sabrina D</v>
          </cell>
        </row>
        <row r="275">
          <cell r="A275">
            <v>300005</v>
          </cell>
          <cell r="B275" t="str">
            <v>Dual Credit</v>
          </cell>
          <cell r="C275">
            <v>611493</v>
          </cell>
          <cell r="D275">
            <v>300005611493</v>
          </cell>
          <cell r="E275" t="str">
            <v>Vacation Payoff</v>
          </cell>
          <cell r="F275">
            <v>0</v>
          </cell>
          <cell r="G275">
            <v>1553.26</v>
          </cell>
          <cell r="H275">
            <v>0</v>
          </cell>
          <cell r="I275">
            <v>0</v>
          </cell>
          <cell r="J275">
            <v>0</v>
          </cell>
          <cell r="K275">
            <v>110010</v>
          </cell>
          <cell r="L275" t="str">
            <v>Current Unrestricted</v>
          </cell>
          <cell r="M275">
            <v>30</v>
          </cell>
          <cell r="N275" t="str">
            <v>Student Services</v>
          </cell>
          <cell r="O275">
            <v>11</v>
          </cell>
          <cell r="P275" t="str">
            <v>Current Unrestricted Funds</v>
          </cell>
          <cell r="Q275">
            <v>61</v>
          </cell>
          <cell r="R275" t="str">
            <v>Salaries and Wages</v>
          </cell>
          <cell r="S275">
            <v>20</v>
          </cell>
          <cell r="T275" t="str">
            <v>Vice President / Provost - PRC</v>
          </cell>
          <cell r="U275">
            <v>9</v>
          </cell>
          <cell r="V275" t="str">
            <v>Belt, Sabrina D</v>
          </cell>
        </row>
        <row r="276">
          <cell r="A276">
            <v>300005</v>
          </cell>
          <cell r="B276" t="str">
            <v>Dual Credit</v>
          </cell>
          <cell r="C276">
            <v>712655</v>
          </cell>
          <cell r="D276">
            <v>300005712655</v>
          </cell>
          <cell r="E276" t="str">
            <v>Meetings Expense</v>
          </cell>
          <cell r="F276">
            <v>0</v>
          </cell>
          <cell r="G276">
            <v>0</v>
          </cell>
          <cell r="H276">
            <v>200</v>
          </cell>
          <cell r="I276">
            <v>0</v>
          </cell>
          <cell r="J276">
            <v>300</v>
          </cell>
          <cell r="K276">
            <v>110010</v>
          </cell>
          <cell r="L276" t="str">
            <v>Current Unrestricted</v>
          </cell>
          <cell r="M276">
            <v>30</v>
          </cell>
          <cell r="N276" t="str">
            <v>Student Services</v>
          </cell>
          <cell r="O276">
            <v>11</v>
          </cell>
          <cell r="P276" t="str">
            <v>Current Unrestricted Funds</v>
          </cell>
          <cell r="Q276">
            <v>71</v>
          </cell>
          <cell r="R276" t="str">
            <v>Contractual Services</v>
          </cell>
          <cell r="S276">
            <v>20</v>
          </cell>
          <cell r="T276" t="str">
            <v>Vice President / Provost - PRC</v>
          </cell>
          <cell r="U276">
            <v>9</v>
          </cell>
          <cell r="V276" t="str">
            <v>Belt, Sabrina D</v>
          </cell>
        </row>
        <row r="277">
          <cell r="A277">
            <v>300005</v>
          </cell>
          <cell r="B277" t="str">
            <v>Dual Credit</v>
          </cell>
          <cell r="C277">
            <v>733120</v>
          </cell>
          <cell r="D277">
            <v>300005733120</v>
          </cell>
          <cell r="E277" t="str">
            <v>Office Supplies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700</v>
          </cell>
          <cell r="K277">
            <v>110010</v>
          </cell>
          <cell r="L277" t="str">
            <v>Current Unrestricted</v>
          </cell>
          <cell r="M277">
            <v>30</v>
          </cell>
          <cell r="N277" t="str">
            <v>Student Services</v>
          </cell>
          <cell r="O277">
            <v>11</v>
          </cell>
          <cell r="P277" t="str">
            <v>Current Unrestricted Funds</v>
          </cell>
          <cell r="Q277">
            <v>73</v>
          </cell>
          <cell r="R277" t="str">
            <v>Supplies</v>
          </cell>
          <cell r="S277">
            <v>20</v>
          </cell>
          <cell r="T277" t="str">
            <v>Vice President / Provost - PRC</v>
          </cell>
          <cell r="U277">
            <v>9</v>
          </cell>
          <cell r="V277" t="str">
            <v>Belt, Sabrina D</v>
          </cell>
        </row>
        <row r="278">
          <cell r="A278">
            <v>300005</v>
          </cell>
          <cell r="B278" t="str">
            <v>Dual Credit</v>
          </cell>
          <cell r="C278">
            <v>744210</v>
          </cell>
          <cell r="D278">
            <v>300005744210</v>
          </cell>
          <cell r="E278" t="str">
            <v>Local Travel</v>
          </cell>
          <cell r="F278">
            <v>0</v>
          </cell>
          <cell r="G278">
            <v>1332</v>
          </cell>
          <cell r="H278">
            <v>1600</v>
          </cell>
          <cell r="I278">
            <v>934</v>
          </cell>
          <cell r="J278">
            <v>1800</v>
          </cell>
          <cell r="K278">
            <v>110010</v>
          </cell>
          <cell r="L278" t="str">
            <v>Current Unrestricted</v>
          </cell>
          <cell r="M278">
            <v>30</v>
          </cell>
          <cell r="N278" t="str">
            <v>Student Services</v>
          </cell>
          <cell r="O278">
            <v>11</v>
          </cell>
          <cell r="P278" t="str">
            <v>Current Unrestricted Funds</v>
          </cell>
          <cell r="Q278">
            <v>74</v>
          </cell>
          <cell r="R278" t="str">
            <v>Travel</v>
          </cell>
          <cell r="S278">
            <v>20</v>
          </cell>
          <cell r="T278" t="str">
            <v>Vice President / Provost - PRC</v>
          </cell>
          <cell r="U278">
            <v>9</v>
          </cell>
          <cell r="V278" t="str">
            <v>Belt, Sabrina D</v>
          </cell>
        </row>
        <row r="279">
          <cell r="A279">
            <v>300005</v>
          </cell>
          <cell r="B279" t="str">
            <v>Dual Credit</v>
          </cell>
          <cell r="C279">
            <v>744220</v>
          </cell>
          <cell r="D279">
            <v>300005744220</v>
          </cell>
          <cell r="E279" t="str">
            <v>Professional Development / Travel</v>
          </cell>
          <cell r="F279">
            <v>0</v>
          </cell>
          <cell r="G279">
            <v>0</v>
          </cell>
          <cell r="H279">
            <v>1100</v>
          </cell>
          <cell r="I279">
            <v>553.88</v>
          </cell>
          <cell r="J279">
            <v>3600</v>
          </cell>
          <cell r="K279">
            <v>110010</v>
          </cell>
          <cell r="L279" t="str">
            <v>Current Unrestricted</v>
          </cell>
          <cell r="M279">
            <v>30</v>
          </cell>
          <cell r="N279" t="str">
            <v>Student Services</v>
          </cell>
          <cell r="O279">
            <v>11</v>
          </cell>
          <cell r="P279" t="str">
            <v>Current Unrestricted Funds</v>
          </cell>
          <cell r="Q279">
            <v>74</v>
          </cell>
          <cell r="R279" t="str">
            <v>Travel</v>
          </cell>
          <cell r="S279">
            <v>20</v>
          </cell>
          <cell r="T279" t="str">
            <v>Vice President / Provost - PRC</v>
          </cell>
          <cell r="U279">
            <v>9</v>
          </cell>
          <cell r="V279" t="str">
            <v>Belt, Sabrina D</v>
          </cell>
        </row>
        <row r="280">
          <cell r="A280">
            <v>300005</v>
          </cell>
          <cell r="B280" t="str">
            <v>Dual Credit</v>
          </cell>
          <cell r="C280">
            <v>755310</v>
          </cell>
          <cell r="D280">
            <v>300005755310</v>
          </cell>
          <cell r="E280" t="str">
            <v>Copier Expense</v>
          </cell>
          <cell r="F280">
            <v>0</v>
          </cell>
          <cell r="G280">
            <v>28.44</v>
          </cell>
          <cell r="H280">
            <v>79</v>
          </cell>
          <cell r="I280">
            <v>0</v>
          </cell>
          <cell r="J280">
            <v>179</v>
          </cell>
          <cell r="K280">
            <v>110010</v>
          </cell>
          <cell r="L280" t="str">
            <v>Current Unrestricted</v>
          </cell>
          <cell r="M280">
            <v>30</v>
          </cell>
          <cell r="N280" t="str">
            <v>Student Services</v>
          </cell>
          <cell r="O280">
            <v>11</v>
          </cell>
          <cell r="P280" t="str">
            <v>Current Unrestricted Funds</v>
          </cell>
          <cell r="Q280">
            <v>75</v>
          </cell>
          <cell r="R280" t="str">
            <v>Other Operating Expenses</v>
          </cell>
          <cell r="S280">
            <v>20</v>
          </cell>
          <cell r="T280" t="str">
            <v>Vice President / Provost - PRC</v>
          </cell>
          <cell r="U280">
            <v>9</v>
          </cell>
          <cell r="V280" t="str">
            <v>Belt, Sabrina D</v>
          </cell>
        </row>
        <row r="281">
          <cell r="A281">
            <v>300005</v>
          </cell>
          <cell r="B281" t="str">
            <v>Dual Credit</v>
          </cell>
          <cell r="C281">
            <v>755330</v>
          </cell>
          <cell r="D281">
            <v>300005755330</v>
          </cell>
          <cell r="E281" t="str">
            <v>Printing - Brochures and Handbooks</v>
          </cell>
          <cell r="F281">
            <v>0</v>
          </cell>
          <cell r="G281">
            <v>0</v>
          </cell>
          <cell r="H281">
            <v>565</v>
          </cell>
          <cell r="I281">
            <v>0</v>
          </cell>
          <cell r="J281">
            <v>600</v>
          </cell>
          <cell r="K281">
            <v>110010</v>
          </cell>
          <cell r="L281" t="str">
            <v>Current Unrestricted</v>
          </cell>
          <cell r="M281">
            <v>30</v>
          </cell>
          <cell r="N281" t="str">
            <v>Student Services</v>
          </cell>
          <cell r="O281">
            <v>11</v>
          </cell>
          <cell r="P281" t="str">
            <v>Current Unrestricted Funds</v>
          </cell>
          <cell r="Q281">
            <v>75</v>
          </cell>
          <cell r="R281" t="str">
            <v>Other Operating Expenses</v>
          </cell>
          <cell r="S281">
            <v>20</v>
          </cell>
          <cell r="T281" t="str">
            <v>Vice President / Provost - PRC</v>
          </cell>
          <cell r="U281">
            <v>9</v>
          </cell>
          <cell r="V281" t="str">
            <v>Belt, Sabrina D</v>
          </cell>
        </row>
        <row r="282">
          <cell r="A282">
            <v>300005</v>
          </cell>
          <cell r="B282" t="str">
            <v>Dual Credit</v>
          </cell>
          <cell r="C282">
            <v>755360</v>
          </cell>
          <cell r="D282">
            <v>300005755360</v>
          </cell>
          <cell r="E282" t="str">
            <v>Printing - Other</v>
          </cell>
          <cell r="F282">
            <v>0</v>
          </cell>
          <cell r="G282">
            <v>2409.3000000000002</v>
          </cell>
          <cell r="H282">
            <v>5560</v>
          </cell>
          <cell r="I282">
            <v>3877</v>
          </cell>
          <cell r="J282">
            <v>5500</v>
          </cell>
          <cell r="K282">
            <v>110010</v>
          </cell>
          <cell r="L282" t="str">
            <v>Current Unrestricted</v>
          </cell>
          <cell r="M282">
            <v>30</v>
          </cell>
          <cell r="N282" t="str">
            <v>Student Services</v>
          </cell>
          <cell r="O282">
            <v>11</v>
          </cell>
          <cell r="P282" t="str">
            <v>Current Unrestricted Funds</v>
          </cell>
          <cell r="Q282">
            <v>75</v>
          </cell>
          <cell r="R282" t="str">
            <v>Other Operating Expenses</v>
          </cell>
          <cell r="S282">
            <v>20</v>
          </cell>
          <cell r="T282" t="str">
            <v>Vice President / Provost - PRC</v>
          </cell>
          <cell r="U282">
            <v>9</v>
          </cell>
          <cell r="V282" t="str">
            <v>Belt, Sabrina D</v>
          </cell>
        </row>
        <row r="283">
          <cell r="A283">
            <v>300005</v>
          </cell>
          <cell r="B283" t="str">
            <v>Dual Credit</v>
          </cell>
          <cell r="C283">
            <v>755705</v>
          </cell>
          <cell r="D283">
            <v>300005755705</v>
          </cell>
          <cell r="E283" t="str">
            <v>Postage</v>
          </cell>
          <cell r="F283">
            <v>0</v>
          </cell>
          <cell r="G283">
            <v>184.99</v>
          </cell>
          <cell r="H283">
            <v>125</v>
          </cell>
          <cell r="I283">
            <v>0</v>
          </cell>
          <cell r="J283">
            <v>150</v>
          </cell>
          <cell r="K283">
            <v>110010</v>
          </cell>
          <cell r="L283" t="str">
            <v>Current Unrestricted</v>
          </cell>
          <cell r="M283">
            <v>30</v>
          </cell>
          <cell r="N283" t="str">
            <v>Student Services</v>
          </cell>
          <cell r="O283">
            <v>11</v>
          </cell>
          <cell r="P283" t="str">
            <v>Current Unrestricted Funds</v>
          </cell>
          <cell r="Q283">
            <v>75</v>
          </cell>
          <cell r="R283" t="str">
            <v>Other Operating Expenses</v>
          </cell>
          <cell r="S283">
            <v>20</v>
          </cell>
          <cell r="T283" t="str">
            <v>Vice President / Provost - PRC</v>
          </cell>
          <cell r="U283">
            <v>9</v>
          </cell>
          <cell r="V283" t="str">
            <v>Belt, Sabrina D</v>
          </cell>
        </row>
        <row r="284">
          <cell r="A284">
            <v>300005</v>
          </cell>
          <cell r="B284" t="str">
            <v>Dual Credit</v>
          </cell>
          <cell r="C284">
            <v>755730</v>
          </cell>
          <cell r="D284">
            <v>300005755730</v>
          </cell>
          <cell r="E284" t="str">
            <v>Memberships</v>
          </cell>
          <cell r="F284">
            <v>0</v>
          </cell>
          <cell r="G284">
            <v>0</v>
          </cell>
          <cell r="H284">
            <v>0</v>
          </cell>
          <cell r="I284">
            <v>450</v>
          </cell>
          <cell r="J284">
            <v>0</v>
          </cell>
          <cell r="K284">
            <v>110010</v>
          </cell>
          <cell r="L284" t="str">
            <v>Current Unrestricted</v>
          </cell>
          <cell r="M284">
            <v>30</v>
          </cell>
          <cell r="N284" t="str">
            <v>Student Services</v>
          </cell>
          <cell r="O284">
            <v>11</v>
          </cell>
          <cell r="P284" t="str">
            <v>Current Unrestricted Funds</v>
          </cell>
          <cell r="Q284">
            <v>75</v>
          </cell>
          <cell r="R284" t="str">
            <v>Other Operating Expenses</v>
          </cell>
          <cell r="S284">
            <v>20</v>
          </cell>
          <cell r="T284" t="str">
            <v>Vice President / Provost - PRC</v>
          </cell>
          <cell r="U284">
            <v>9</v>
          </cell>
          <cell r="V284" t="str">
            <v>Belt, Sabrina D</v>
          </cell>
        </row>
        <row r="285">
          <cell r="A285">
            <v>300005</v>
          </cell>
          <cell r="B285" t="str">
            <v>Dual Credit</v>
          </cell>
          <cell r="C285">
            <v>755765</v>
          </cell>
          <cell r="D285">
            <v>300005755765</v>
          </cell>
          <cell r="E285" t="str">
            <v>Miscellaneous Operating Expenses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200</v>
          </cell>
          <cell r="K285">
            <v>110010</v>
          </cell>
          <cell r="L285" t="str">
            <v>Current Unrestricted</v>
          </cell>
          <cell r="M285">
            <v>30</v>
          </cell>
          <cell r="N285" t="str">
            <v>Student Services</v>
          </cell>
          <cell r="O285">
            <v>11</v>
          </cell>
          <cell r="P285" t="str">
            <v>Current Unrestricted Funds</v>
          </cell>
          <cell r="Q285">
            <v>75</v>
          </cell>
          <cell r="R285" t="str">
            <v>Other Operating Expenses</v>
          </cell>
          <cell r="S285">
            <v>20</v>
          </cell>
          <cell r="T285" t="str">
            <v>Vice President / Provost - PRC</v>
          </cell>
          <cell r="U285">
            <v>9</v>
          </cell>
          <cell r="V285" t="str">
            <v>Belt, Sabrina D</v>
          </cell>
        </row>
        <row r="286">
          <cell r="A286">
            <v>300007</v>
          </cell>
          <cell r="B286" t="str">
            <v>Collin Higher Education Center</v>
          </cell>
          <cell r="C286">
            <v>611210</v>
          </cell>
          <cell r="D286">
            <v>300007611210</v>
          </cell>
          <cell r="E286" t="str">
            <v>Admin Salaries - Full-time</v>
          </cell>
          <cell r="F286">
            <v>68846.649999999994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110010</v>
          </cell>
          <cell r="L286" t="str">
            <v>Current Unrestricted</v>
          </cell>
          <cell r="M286">
            <v>25</v>
          </cell>
          <cell r="N286" t="str">
            <v>Academic Support</v>
          </cell>
          <cell r="O286">
            <v>11</v>
          </cell>
          <cell r="P286" t="str">
            <v>Current Unrestricted Funds</v>
          </cell>
          <cell r="Q286">
            <v>61</v>
          </cell>
          <cell r="R286" t="str">
            <v>Salaries and Wages</v>
          </cell>
          <cell r="S286">
            <v>20</v>
          </cell>
          <cell r="T286" t="str">
            <v>Vice President / Provost - PRC</v>
          </cell>
          <cell r="U286">
            <v>9</v>
          </cell>
          <cell r="V286" t="str">
            <v>Belt, Sabrina D</v>
          </cell>
        </row>
        <row r="287">
          <cell r="A287">
            <v>300007</v>
          </cell>
          <cell r="B287" t="str">
            <v>Collin Higher Education Center</v>
          </cell>
          <cell r="C287">
            <v>611310</v>
          </cell>
          <cell r="D287">
            <v>300007611310</v>
          </cell>
          <cell r="E287" t="str">
            <v>Supervisory Support Staff - Exempt</v>
          </cell>
          <cell r="F287">
            <v>0</v>
          </cell>
          <cell r="G287">
            <v>72864.960000000006</v>
          </cell>
          <cell r="H287">
            <v>75416</v>
          </cell>
          <cell r="I287">
            <v>37707.660000000003</v>
          </cell>
          <cell r="J287">
            <v>75416</v>
          </cell>
          <cell r="K287">
            <v>110010</v>
          </cell>
          <cell r="L287" t="str">
            <v>Current Unrestricted</v>
          </cell>
          <cell r="M287">
            <v>25</v>
          </cell>
          <cell r="N287" t="str">
            <v>Academic Support</v>
          </cell>
          <cell r="O287">
            <v>11</v>
          </cell>
          <cell r="P287" t="str">
            <v>Current Unrestricted Funds</v>
          </cell>
          <cell r="Q287">
            <v>61</v>
          </cell>
          <cell r="R287" t="str">
            <v>Salaries and Wages</v>
          </cell>
          <cell r="S287">
            <v>20</v>
          </cell>
          <cell r="T287" t="str">
            <v>Vice President / Provost - PRC</v>
          </cell>
          <cell r="U287">
            <v>9</v>
          </cell>
          <cell r="V287" t="str">
            <v>Belt, Sabrina D</v>
          </cell>
        </row>
        <row r="288">
          <cell r="A288">
            <v>300007</v>
          </cell>
          <cell r="B288" t="str">
            <v>Collin Higher Education Center</v>
          </cell>
          <cell r="C288">
            <v>611325</v>
          </cell>
          <cell r="D288">
            <v>300007611325</v>
          </cell>
          <cell r="E288" t="str">
            <v>Non-Supervisory - PT - Exempt</v>
          </cell>
          <cell r="F288">
            <v>12311.09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110010</v>
          </cell>
          <cell r="L288" t="str">
            <v>Current Unrestricted</v>
          </cell>
          <cell r="M288">
            <v>25</v>
          </cell>
          <cell r="N288" t="str">
            <v>Academic Support</v>
          </cell>
          <cell r="O288">
            <v>11</v>
          </cell>
          <cell r="P288" t="str">
            <v>Current Unrestricted Funds</v>
          </cell>
          <cell r="Q288">
            <v>61</v>
          </cell>
          <cell r="R288" t="str">
            <v>Salaries and Wages</v>
          </cell>
          <cell r="S288">
            <v>20</v>
          </cell>
          <cell r="T288" t="str">
            <v>Vice President / Provost - PRC</v>
          </cell>
          <cell r="U288">
            <v>9</v>
          </cell>
          <cell r="V288" t="str">
            <v>Belt, Sabrina D</v>
          </cell>
        </row>
        <row r="289">
          <cell r="A289">
            <v>300007</v>
          </cell>
          <cell r="B289" t="str">
            <v>Collin Higher Education Center</v>
          </cell>
          <cell r="C289">
            <v>611420</v>
          </cell>
          <cell r="D289">
            <v>300007611420</v>
          </cell>
          <cell r="E289" t="str">
            <v>Non-Supervisory Supp - Non-Exempt</v>
          </cell>
          <cell r="F289">
            <v>19583.09</v>
          </cell>
          <cell r="G289">
            <v>27173.78</v>
          </cell>
          <cell r="H289">
            <v>32503</v>
          </cell>
          <cell r="I289">
            <v>16251.06</v>
          </cell>
          <cell r="J289">
            <v>74067</v>
          </cell>
          <cell r="K289">
            <v>110010</v>
          </cell>
          <cell r="L289" t="str">
            <v>Current Unrestricted</v>
          </cell>
          <cell r="M289">
            <v>25</v>
          </cell>
          <cell r="N289" t="str">
            <v>Academic Support</v>
          </cell>
          <cell r="O289">
            <v>11</v>
          </cell>
          <cell r="P289" t="str">
            <v>Current Unrestricted Funds</v>
          </cell>
          <cell r="Q289">
            <v>61</v>
          </cell>
          <cell r="R289" t="str">
            <v>Salaries and Wages</v>
          </cell>
          <cell r="S289">
            <v>20</v>
          </cell>
          <cell r="T289" t="str">
            <v>Vice President / Provost - PRC</v>
          </cell>
          <cell r="U289">
            <v>9</v>
          </cell>
          <cell r="V289" t="str">
            <v>Belt, Sabrina D</v>
          </cell>
        </row>
        <row r="290">
          <cell r="A290">
            <v>300007</v>
          </cell>
          <cell r="B290" t="str">
            <v>Collin Higher Education Center</v>
          </cell>
          <cell r="C290">
            <v>611460</v>
          </cell>
          <cell r="D290">
            <v>300007611460</v>
          </cell>
          <cell r="E290" t="str">
            <v>Support Staff PT - Non-Exempt</v>
          </cell>
          <cell r="F290">
            <v>0</v>
          </cell>
          <cell r="G290">
            <v>13851.01</v>
          </cell>
          <cell r="H290">
            <v>13403</v>
          </cell>
          <cell r="I290">
            <v>6609.52</v>
          </cell>
          <cell r="J290">
            <v>13403</v>
          </cell>
          <cell r="K290">
            <v>110010</v>
          </cell>
          <cell r="L290" t="str">
            <v>Current Unrestricted</v>
          </cell>
          <cell r="M290">
            <v>25</v>
          </cell>
          <cell r="N290" t="str">
            <v>Academic Support</v>
          </cell>
          <cell r="O290">
            <v>11</v>
          </cell>
          <cell r="P290" t="str">
            <v>Current Unrestricted Funds</v>
          </cell>
          <cell r="Q290">
            <v>61</v>
          </cell>
          <cell r="R290" t="str">
            <v>Salaries and Wages</v>
          </cell>
          <cell r="S290">
            <v>20</v>
          </cell>
          <cell r="T290" t="str">
            <v>Vice President / Provost - PRC</v>
          </cell>
          <cell r="U290">
            <v>9</v>
          </cell>
          <cell r="V290" t="str">
            <v>Belt, Sabrina D</v>
          </cell>
        </row>
        <row r="291">
          <cell r="A291">
            <v>300007</v>
          </cell>
          <cell r="B291" t="str">
            <v>Collin Higher Education Center</v>
          </cell>
          <cell r="C291">
            <v>611492</v>
          </cell>
          <cell r="D291">
            <v>300007611492</v>
          </cell>
          <cell r="E291" t="str">
            <v>Regular Overtime</v>
          </cell>
          <cell r="F291">
            <v>199.56</v>
          </cell>
          <cell r="G291">
            <v>175.5</v>
          </cell>
          <cell r="H291">
            <v>1000</v>
          </cell>
          <cell r="I291">
            <v>398.47</v>
          </cell>
          <cell r="J291">
            <v>300</v>
          </cell>
          <cell r="K291">
            <v>110010</v>
          </cell>
          <cell r="L291" t="str">
            <v>Current Unrestricted</v>
          </cell>
          <cell r="M291">
            <v>25</v>
          </cell>
          <cell r="N291" t="str">
            <v>Academic Support</v>
          </cell>
          <cell r="O291">
            <v>11</v>
          </cell>
          <cell r="P291" t="str">
            <v>Current Unrestricted Funds</v>
          </cell>
          <cell r="Q291">
            <v>61</v>
          </cell>
          <cell r="R291" t="str">
            <v>Salaries and Wages</v>
          </cell>
          <cell r="S291">
            <v>20</v>
          </cell>
          <cell r="T291" t="str">
            <v>Vice President / Provost - PRC</v>
          </cell>
          <cell r="U291">
            <v>9</v>
          </cell>
          <cell r="V291" t="str">
            <v>Belt, Sabrina D</v>
          </cell>
        </row>
        <row r="292">
          <cell r="A292">
            <v>300007</v>
          </cell>
          <cell r="B292" t="str">
            <v>Collin Higher Education Center</v>
          </cell>
          <cell r="C292">
            <v>611493</v>
          </cell>
          <cell r="D292">
            <v>300007611493</v>
          </cell>
          <cell r="E292" t="str">
            <v>Vacation Payoff</v>
          </cell>
          <cell r="F292">
            <v>3629.03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110010</v>
          </cell>
          <cell r="L292" t="str">
            <v>Current Unrestricted</v>
          </cell>
          <cell r="M292">
            <v>25</v>
          </cell>
          <cell r="N292" t="str">
            <v>Academic Support</v>
          </cell>
          <cell r="O292">
            <v>11</v>
          </cell>
          <cell r="P292" t="str">
            <v>Current Unrestricted Funds</v>
          </cell>
          <cell r="Q292">
            <v>61</v>
          </cell>
          <cell r="R292" t="str">
            <v>Salaries and Wages</v>
          </cell>
          <cell r="S292">
            <v>20</v>
          </cell>
          <cell r="T292" t="str">
            <v>Vice President / Provost - PRC</v>
          </cell>
          <cell r="U292">
            <v>9</v>
          </cell>
          <cell r="V292" t="str">
            <v>Belt, Sabrina D</v>
          </cell>
        </row>
        <row r="293">
          <cell r="A293">
            <v>300007</v>
          </cell>
          <cell r="B293" t="str">
            <v>Collin Higher Education Center</v>
          </cell>
          <cell r="C293">
            <v>712655</v>
          </cell>
          <cell r="D293">
            <v>300007712655</v>
          </cell>
          <cell r="E293" t="str">
            <v>Meetings Expense</v>
          </cell>
          <cell r="F293">
            <v>755.25</v>
          </cell>
          <cell r="G293">
            <v>1583.43</v>
          </cell>
          <cell r="H293">
            <v>1000</v>
          </cell>
          <cell r="I293">
            <v>160.4</v>
          </cell>
          <cell r="J293">
            <v>800</v>
          </cell>
          <cell r="K293">
            <v>110010</v>
          </cell>
          <cell r="L293" t="str">
            <v>Current Unrestricted</v>
          </cell>
          <cell r="M293">
            <v>25</v>
          </cell>
          <cell r="N293" t="str">
            <v>Academic Support</v>
          </cell>
          <cell r="O293">
            <v>11</v>
          </cell>
          <cell r="P293" t="str">
            <v>Current Unrestricted Funds</v>
          </cell>
          <cell r="Q293">
            <v>71</v>
          </cell>
          <cell r="R293" t="str">
            <v>Contractual Services</v>
          </cell>
          <cell r="S293">
            <v>20</v>
          </cell>
          <cell r="T293" t="str">
            <v>Vice President / Provost - PRC</v>
          </cell>
          <cell r="U293">
            <v>9</v>
          </cell>
          <cell r="V293" t="str">
            <v>Belt, Sabrina D</v>
          </cell>
        </row>
        <row r="294">
          <cell r="A294">
            <v>300007</v>
          </cell>
          <cell r="B294" t="str">
            <v>Collin Higher Education Center</v>
          </cell>
          <cell r="C294">
            <v>733110</v>
          </cell>
          <cell r="D294">
            <v>300007733110</v>
          </cell>
          <cell r="E294" t="str">
            <v>Classroom Supplies</v>
          </cell>
          <cell r="F294">
            <v>7924.27</v>
          </cell>
          <cell r="G294">
            <v>1117.75</v>
          </cell>
          <cell r="H294">
            <v>2890</v>
          </cell>
          <cell r="I294">
            <v>0</v>
          </cell>
          <cell r="J294">
            <v>2000</v>
          </cell>
          <cell r="K294">
            <v>110010</v>
          </cell>
          <cell r="L294" t="str">
            <v>Current Unrestricted</v>
          </cell>
          <cell r="M294">
            <v>25</v>
          </cell>
          <cell r="N294" t="str">
            <v>Academic Support</v>
          </cell>
          <cell r="O294">
            <v>11</v>
          </cell>
          <cell r="P294" t="str">
            <v>Current Unrestricted Funds</v>
          </cell>
          <cell r="Q294">
            <v>73</v>
          </cell>
          <cell r="R294" t="str">
            <v>Supplies</v>
          </cell>
          <cell r="S294">
            <v>20</v>
          </cell>
          <cell r="T294" t="str">
            <v>Vice President / Provost - PRC</v>
          </cell>
          <cell r="U294">
            <v>9</v>
          </cell>
          <cell r="V294" t="str">
            <v>Belt, Sabrina D</v>
          </cell>
        </row>
        <row r="295">
          <cell r="A295">
            <v>300007</v>
          </cell>
          <cell r="B295" t="str">
            <v>Collin Higher Education Center</v>
          </cell>
          <cell r="C295">
            <v>733120</v>
          </cell>
          <cell r="D295">
            <v>300007733120</v>
          </cell>
          <cell r="E295" t="str">
            <v>Office Supplies</v>
          </cell>
          <cell r="F295">
            <v>2198.9</v>
          </cell>
          <cell r="G295">
            <v>7329.86</v>
          </cell>
          <cell r="H295">
            <v>3200</v>
          </cell>
          <cell r="I295">
            <v>2357.4499999999998</v>
          </cell>
          <cell r="J295">
            <v>2600</v>
          </cell>
          <cell r="K295">
            <v>110010</v>
          </cell>
          <cell r="L295" t="str">
            <v>Current Unrestricted</v>
          </cell>
          <cell r="M295">
            <v>25</v>
          </cell>
          <cell r="N295" t="str">
            <v>Academic Support</v>
          </cell>
          <cell r="O295">
            <v>11</v>
          </cell>
          <cell r="P295" t="str">
            <v>Current Unrestricted Funds</v>
          </cell>
          <cell r="Q295">
            <v>73</v>
          </cell>
          <cell r="R295" t="str">
            <v>Supplies</v>
          </cell>
          <cell r="S295">
            <v>20</v>
          </cell>
          <cell r="T295" t="str">
            <v>Vice President / Provost - PRC</v>
          </cell>
          <cell r="U295">
            <v>9</v>
          </cell>
          <cell r="V295" t="str">
            <v>Belt, Sabrina D</v>
          </cell>
        </row>
        <row r="296">
          <cell r="A296">
            <v>300007</v>
          </cell>
          <cell r="B296" t="str">
            <v>Collin Higher Education Center</v>
          </cell>
          <cell r="C296">
            <v>744210</v>
          </cell>
          <cell r="D296">
            <v>300007744210</v>
          </cell>
          <cell r="E296" t="str">
            <v>Local Travel</v>
          </cell>
          <cell r="F296">
            <v>0</v>
          </cell>
          <cell r="G296">
            <v>854</v>
          </cell>
          <cell r="H296">
            <v>1000</v>
          </cell>
          <cell r="I296">
            <v>463.5</v>
          </cell>
          <cell r="J296">
            <v>1000</v>
          </cell>
          <cell r="K296">
            <v>110010</v>
          </cell>
          <cell r="L296" t="str">
            <v>Current Unrestricted</v>
          </cell>
          <cell r="M296">
            <v>25</v>
          </cell>
          <cell r="N296" t="str">
            <v>Academic Support</v>
          </cell>
          <cell r="O296">
            <v>11</v>
          </cell>
          <cell r="P296" t="str">
            <v>Current Unrestricted Funds</v>
          </cell>
          <cell r="Q296">
            <v>74</v>
          </cell>
          <cell r="R296" t="str">
            <v>Travel</v>
          </cell>
          <cell r="S296">
            <v>20</v>
          </cell>
          <cell r="T296" t="str">
            <v>Vice President / Provost - PRC</v>
          </cell>
          <cell r="U296">
            <v>9</v>
          </cell>
          <cell r="V296" t="str">
            <v>Belt, Sabrina D</v>
          </cell>
        </row>
        <row r="297">
          <cell r="A297">
            <v>300007</v>
          </cell>
          <cell r="B297" t="str">
            <v>Collin Higher Education Center</v>
          </cell>
          <cell r="C297">
            <v>744220</v>
          </cell>
          <cell r="D297">
            <v>300007744220</v>
          </cell>
          <cell r="E297" t="str">
            <v>Professional Development / Travel</v>
          </cell>
          <cell r="F297">
            <v>620.33000000000004</v>
          </cell>
          <cell r="G297">
            <v>943.21</v>
          </cell>
          <cell r="H297">
            <v>2500</v>
          </cell>
          <cell r="I297">
            <v>769.09</v>
          </cell>
          <cell r="J297">
            <v>2500</v>
          </cell>
          <cell r="K297">
            <v>110010</v>
          </cell>
          <cell r="L297" t="str">
            <v>Current Unrestricted</v>
          </cell>
          <cell r="M297">
            <v>25</v>
          </cell>
          <cell r="N297" t="str">
            <v>Academic Support</v>
          </cell>
          <cell r="O297">
            <v>11</v>
          </cell>
          <cell r="P297" t="str">
            <v>Current Unrestricted Funds</v>
          </cell>
          <cell r="Q297">
            <v>74</v>
          </cell>
          <cell r="R297" t="str">
            <v>Travel</v>
          </cell>
          <cell r="S297">
            <v>20</v>
          </cell>
          <cell r="T297" t="str">
            <v>Vice President / Provost - PRC</v>
          </cell>
          <cell r="U297">
            <v>9</v>
          </cell>
          <cell r="V297" t="str">
            <v>Belt, Sabrina D</v>
          </cell>
        </row>
        <row r="298">
          <cell r="A298">
            <v>300007</v>
          </cell>
          <cell r="B298" t="str">
            <v>Collin Higher Education Center</v>
          </cell>
          <cell r="C298">
            <v>755240</v>
          </cell>
          <cell r="D298">
            <v>300007755240</v>
          </cell>
          <cell r="E298" t="str">
            <v>DP - Software</v>
          </cell>
          <cell r="F298">
            <v>0</v>
          </cell>
          <cell r="G298">
            <v>311</v>
          </cell>
          <cell r="H298">
            <v>300</v>
          </cell>
          <cell r="I298">
            <v>0</v>
          </cell>
          <cell r="J298">
            <v>0</v>
          </cell>
          <cell r="K298">
            <v>110010</v>
          </cell>
          <cell r="L298" t="str">
            <v>Current Unrestricted</v>
          </cell>
          <cell r="M298">
            <v>25</v>
          </cell>
          <cell r="N298" t="str">
            <v>Academic Support</v>
          </cell>
          <cell r="O298">
            <v>11</v>
          </cell>
          <cell r="P298" t="str">
            <v>Current Unrestricted Funds</v>
          </cell>
          <cell r="Q298">
            <v>75</v>
          </cell>
          <cell r="R298" t="str">
            <v>Other Operating Expenses</v>
          </cell>
          <cell r="S298">
            <v>20</v>
          </cell>
          <cell r="T298" t="str">
            <v>Vice President / Provost - PRC</v>
          </cell>
          <cell r="U298">
            <v>9</v>
          </cell>
          <cell r="V298" t="str">
            <v>Belt, Sabrina D</v>
          </cell>
        </row>
        <row r="299">
          <cell r="A299">
            <v>300007</v>
          </cell>
          <cell r="B299" t="str">
            <v>Collin Higher Education Center</v>
          </cell>
          <cell r="C299">
            <v>755310</v>
          </cell>
          <cell r="D299">
            <v>300007755310</v>
          </cell>
          <cell r="E299" t="str">
            <v>Copier Expense</v>
          </cell>
          <cell r="F299">
            <v>791.82</v>
          </cell>
          <cell r="G299">
            <v>459.9</v>
          </cell>
          <cell r="H299">
            <v>1000</v>
          </cell>
          <cell r="I299">
            <v>144.18</v>
          </cell>
          <cell r="J299">
            <v>300</v>
          </cell>
          <cell r="K299">
            <v>110010</v>
          </cell>
          <cell r="L299" t="str">
            <v>Current Unrestricted</v>
          </cell>
          <cell r="M299">
            <v>25</v>
          </cell>
          <cell r="N299" t="str">
            <v>Academic Support</v>
          </cell>
          <cell r="O299">
            <v>11</v>
          </cell>
          <cell r="P299" t="str">
            <v>Current Unrestricted Funds</v>
          </cell>
          <cell r="Q299">
            <v>75</v>
          </cell>
          <cell r="R299" t="str">
            <v>Other Operating Expenses</v>
          </cell>
          <cell r="S299">
            <v>20</v>
          </cell>
          <cell r="T299" t="str">
            <v>Vice President / Provost - PRC</v>
          </cell>
          <cell r="U299">
            <v>9</v>
          </cell>
          <cell r="V299" t="str">
            <v>Belt, Sabrina D</v>
          </cell>
        </row>
        <row r="300">
          <cell r="A300">
            <v>300007</v>
          </cell>
          <cell r="B300" t="str">
            <v>Collin Higher Education Center</v>
          </cell>
          <cell r="C300">
            <v>755320</v>
          </cell>
          <cell r="D300">
            <v>300007755320</v>
          </cell>
          <cell r="E300" t="str">
            <v>Printing - College Catalog</v>
          </cell>
          <cell r="F300">
            <v>0</v>
          </cell>
          <cell r="G300">
            <v>88.08</v>
          </cell>
          <cell r="H300">
            <v>0</v>
          </cell>
          <cell r="I300">
            <v>0</v>
          </cell>
          <cell r="J300">
            <v>0</v>
          </cell>
          <cell r="K300">
            <v>110010</v>
          </cell>
          <cell r="L300" t="str">
            <v>Current Unrestricted</v>
          </cell>
          <cell r="M300">
            <v>25</v>
          </cell>
          <cell r="N300" t="str">
            <v>Academic Support</v>
          </cell>
          <cell r="O300">
            <v>11</v>
          </cell>
          <cell r="P300" t="str">
            <v>Current Unrestricted Funds</v>
          </cell>
          <cell r="Q300">
            <v>75</v>
          </cell>
          <cell r="R300" t="str">
            <v>Other Operating Expenses</v>
          </cell>
          <cell r="S300">
            <v>20</v>
          </cell>
          <cell r="T300" t="str">
            <v>Vice President / Provost - PRC</v>
          </cell>
          <cell r="U300">
            <v>9</v>
          </cell>
          <cell r="V300" t="str">
            <v>Belt, Sabrina D</v>
          </cell>
        </row>
        <row r="301">
          <cell r="A301">
            <v>300007</v>
          </cell>
          <cell r="B301" t="str">
            <v>Collin Higher Education Center</v>
          </cell>
          <cell r="C301">
            <v>755330</v>
          </cell>
          <cell r="D301">
            <v>300007755330</v>
          </cell>
          <cell r="E301" t="str">
            <v>Printing - Brochures and Handbooks</v>
          </cell>
          <cell r="F301">
            <v>760</v>
          </cell>
          <cell r="G301">
            <v>621</v>
          </cell>
          <cell r="H301">
            <v>700</v>
          </cell>
          <cell r="I301">
            <v>621</v>
          </cell>
          <cell r="J301">
            <v>700</v>
          </cell>
          <cell r="K301">
            <v>110010</v>
          </cell>
          <cell r="L301" t="str">
            <v>Current Unrestricted</v>
          </cell>
          <cell r="M301">
            <v>25</v>
          </cell>
          <cell r="N301" t="str">
            <v>Academic Support</v>
          </cell>
          <cell r="O301">
            <v>11</v>
          </cell>
          <cell r="P301" t="str">
            <v>Current Unrestricted Funds</v>
          </cell>
          <cell r="Q301">
            <v>75</v>
          </cell>
          <cell r="R301" t="str">
            <v>Other Operating Expenses</v>
          </cell>
          <cell r="S301">
            <v>20</v>
          </cell>
          <cell r="T301" t="str">
            <v>Vice President / Provost - PRC</v>
          </cell>
          <cell r="U301">
            <v>9</v>
          </cell>
          <cell r="V301" t="str">
            <v>Belt, Sabrina D</v>
          </cell>
        </row>
        <row r="302">
          <cell r="A302">
            <v>300007</v>
          </cell>
          <cell r="B302" t="str">
            <v>Collin Higher Education Center</v>
          </cell>
          <cell r="C302">
            <v>755360</v>
          </cell>
          <cell r="D302">
            <v>300007755360</v>
          </cell>
          <cell r="E302" t="str">
            <v>Printing - Other</v>
          </cell>
          <cell r="F302">
            <v>345</v>
          </cell>
          <cell r="G302">
            <v>1106.77</v>
          </cell>
          <cell r="H302">
            <v>3300</v>
          </cell>
          <cell r="I302">
            <v>99.2</v>
          </cell>
          <cell r="J302">
            <v>2700</v>
          </cell>
          <cell r="K302">
            <v>110010</v>
          </cell>
          <cell r="L302" t="str">
            <v>Current Unrestricted</v>
          </cell>
          <cell r="M302">
            <v>25</v>
          </cell>
          <cell r="N302" t="str">
            <v>Academic Support</v>
          </cell>
          <cell r="O302">
            <v>11</v>
          </cell>
          <cell r="P302" t="str">
            <v>Current Unrestricted Funds</v>
          </cell>
          <cell r="Q302">
            <v>75</v>
          </cell>
          <cell r="R302" t="str">
            <v>Other Operating Expenses</v>
          </cell>
          <cell r="S302">
            <v>20</v>
          </cell>
          <cell r="T302" t="str">
            <v>Vice President / Provost - PRC</v>
          </cell>
          <cell r="U302">
            <v>9</v>
          </cell>
          <cell r="V302" t="str">
            <v>Belt, Sabrina D</v>
          </cell>
        </row>
        <row r="303">
          <cell r="A303">
            <v>300007</v>
          </cell>
          <cell r="B303" t="str">
            <v>Collin Higher Education Center</v>
          </cell>
          <cell r="C303">
            <v>755545</v>
          </cell>
          <cell r="D303">
            <v>300007755545</v>
          </cell>
          <cell r="E303" t="str">
            <v>Building Improvements</v>
          </cell>
          <cell r="F303">
            <v>0</v>
          </cell>
          <cell r="G303">
            <v>0</v>
          </cell>
          <cell r="H303">
            <v>282</v>
          </cell>
          <cell r="I303">
            <v>0</v>
          </cell>
          <cell r="J303">
            <v>0</v>
          </cell>
          <cell r="K303">
            <v>110010</v>
          </cell>
          <cell r="L303" t="str">
            <v>Current Unrestricted</v>
          </cell>
          <cell r="M303">
            <v>25</v>
          </cell>
          <cell r="N303" t="str">
            <v>Academic Support</v>
          </cell>
          <cell r="O303">
            <v>11</v>
          </cell>
          <cell r="P303" t="str">
            <v>Current Unrestricted Funds</v>
          </cell>
          <cell r="Q303">
            <v>75</v>
          </cell>
          <cell r="R303" t="str">
            <v>Other Operating Expenses</v>
          </cell>
          <cell r="S303">
            <v>20</v>
          </cell>
          <cell r="T303" t="str">
            <v>Vice President / Provost - PRC</v>
          </cell>
          <cell r="U303">
            <v>9</v>
          </cell>
          <cell r="V303" t="str">
            <v>Belt, Sabrina D</v>
          </cell>
        </row>
        <row r="304">
          <cell r="A304">
            <v>300007</v>
          </cell>
          <cell r="B304" t="str">
            <v>Collin Higher Education Center</v>
          </cell>
          <cell r="C304">
            <v>755705</v>
          </cell>
          <cell r="D304">
            <v>300007755705</v>
          </cell>
          <cell r="E304" t="str">
            <v>Postage</v>
          </cell>
          <cell r="F304">
            <v>8.77</v>
          </cell>
          <cell r="G304">
            <v>95.75</v>
          </cell>
          <cell r="H304">
            <v>500</v>
          </cell>
          <cell r="I304">
            <v>249.13</v>
          </cell>
          <cell r="J304">
            <v>376</v>
          </cell>
          <cell r="K304">
            <v>110010</v>
          </cell>
          <cell r="L304" t="str">
            <v>Current Unrestricted</v>
          </cell>
          <cell r="M304">
            <v>25</v>
          </cell>
          <cell r="N304" t="str">
            <v>Academic Support</v>
          </cell>
          <cell r="O304">
            <v>11</v>
          </cell>
          <cell r="P304" t="str">
            <v>Current Unrestricted Funds</v>
          </cell>
          <cell r="Q304">
            <v>75</v>
          </cell>
          <cell r="R304" t="str">
            <v>Other Operating Expenses</v>
          </cell>
          <cell r="S304">
            <v>20</v>
          </cell>
          <cell r="T304" t="str">
            <v>Vice President / Provost - PRC</v>
          </cell>
          <cell r="U304">
            <v>9</v>
          </cell>
          <cell r="V304" t="str">
            <v>Belt, Sabrina D</v>
          </cell>
        </row>
        <row r="305">
          <cell r="A305">
            <v>300007</v>
          </cell>
          <cell r="B305" t="str">
            <v>Collin Higher Education Center</v>
          </cell>
          <cell r="C305">
            <v>755765</v>
          </cell>
          <cell r="D305">
            <v>300007755765</v>
          </cell>
          <cell r="E305" t="str">
            <v>Miscellaneous Operating Expenses</v>
          </cell>
          <cell r="F305">
            <v>0</v>
          </cell>
          <cell r="G305">
            <v>0</v>
          </cell>
          <cell r="H305">
            <v>1018</v>
          </cell>
          <cell r="I305">
            <v>0</v>
          </cell>
          <cell r="J305">
            <v>1000</v>
          </cell>
          <cell r="K305">
            <v>110010</v>
          </cell>
          <cell r="L305" t="str">
            <v>Current Unrestricted</v>
          </cell>
          <cell r="M305">
            <v>25</v>
          </cell>
          <cell r="N305" t="str">
            <v>Academic Support</v>
          </cell>
          <cell r="O305">
            <v>11</v>
          </cell>
          <cell r="P305" t="str">
            <v>Current Unrestricted Funds</v>
          </cell>
          <cell r="Q305">
            <v>75</v>
          </cell>
          <cell r="R305" t="str">
            <v>Other Operating Expenses</v>
          </cell>
          <cell r="S305">
            <v>20</v>
          </cell>
          <cell r="T305" t="str">
            <v>Vice President / Provost - PRC</v>
          </cell>
          <cell r="U305">
            <v>9</v>
          </cell>
          <cell r="V305" t="str">
            <v>Belt, Sabrina D</v>
          </cell>
        </row>
        <row r="306">
          <cell r="A306">
            <v>300007</v>
          </cell>
          <cell r="B306" t="str">
            <v>Collin Higher Education Center</v>
          </cell>
          <cell r="C306">
            <v>787410</v>
          </cell>
          <cell r="D306">
            <v>300007787410</v>
          </cell>
          <cell r="E306" t="str">
            <v>Equipment/Furniture Non-Depreciable</v>
          </cell>
          <cell r="F306">
            <v>1073.17</v>
          </cell>
          <cell r="G306">
            <v>3752.64</v>
          </cell>
          <cell r="H306">
            <v>700</v>
          </cell>
          <cell r="I306">
            <v>618.9</v>
          </cell>
          <cell r="J306">
            <v>0</v>
          </cell>
          <cell r="K306">
            <v>110010</v>
          </cell>
          <cell r="L306" t="str">
            <v>Current Unrestricted</v>
          </cell>
          <cell r="M306">
            <v>25</v>
          </cell>
          <cell r="N306" t="str">
            <v>Academic Support</v>
          </cell>
          <cell r="O306">
            <v>11</v>
          </cell>
          <cell r="P306" t="str">
            <v>Current Unrestricted Funds</v>
          </cell>
          <cell r="Q306">
            <v>78</v>
          </cell>
          <cell r="R306" t="str">
            <v>Non-Capital Outlay</v>
          </cell>
          <cell r="S306">
            <v>20</v>
          </cell>
          <cell r="T306" t="str">
            <v>Vice President / Provost - PRC</v>
          </cell>
          <cell r="U306">
            <v>9</v>
          </cell>
          <cell r="V306" t="str">
            <v>Belt, Sabrina D</v>
          </cell>
        </row>
        <row r="307">
          <cell r="A307">
            <v>300007</v>
          </cell>
          <cell r="B307" t="str">
            <v>Collin Higher Education Center</v>
          </cell>
          <cell r="C307">
            <v>787430</v>
          </cell>
          <cell r="D307">
            <v>300007787430</v>
          </cell>
          <cell r="E307" t="str">
            <v>Computer/Media Equip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110010</v>
          </cell>
          <cell r="L307" t="str">
            <v>Current Unrestricted</v>
          </cell>
          <cell r="M307">
            <v>25</v>
          </cell>
          <cell r="N307" t="str">
            <v>Academic Support</v>
          </cell>
          <cell r="O307">
            <v>11</v>
          </cell>
          <cell r="P307" t="str">
            <v>Current Unrestricted Funds</v>
          </cell>
          <cell r="Q307">
            <v>78</v>
          </cell>
          <cell r="R307" t="str">
            <v>Non-Capital Outlay</v>
          </cell>
          <cell r="S307">
            <v>20</v>
          </cell>
          <cell r="T307" t="str">
            <v>Vice President / Provost - PRC</v>
          </cell>
          <cell r="U307">
            <v>9</v>
          </cell>
          <cell r="V307" t="str">
            <v>Belt, Sabrina D</v>
          </cell>
        </row>
        <row r="308">
          <cell r="A308">
            <v>300008</v>
          </cell>
          <cell r="B308" t="str">
            <v>Rockwall Higher Ed Center</v>
          </cell>
          <cell r="C308">
            <v>611460</v>
          </cell>
          <cell r="D308">
            <v>300008611460</v>
          </cell>
          <cell r="E308" t="str">
            <v>Support Staff PT - Non-Exempt</v>
          </cell>
          <cell r="F308">
            <v>14839.56</v>
          </cell>
          <cell r="G308">
            <v>15928.99</v>
          </cell>
          <cell r="H308">
            <v>17510</v>
          </cell>
          <cell r="I308">
            <v>8031.19</v>
          </cell>
          <cell r="J308">
            <v>17510</v>
          </cell>
          <cell r="K308">
            <v>110010</v>
          </cell>
          <cell r="L308" t="str">
            <v>Current Unrestricted</v>
          </cell>
          <cell r="M308">
            <v>30</v>
          </cell>
          <cell r="N308" t="str">
            <v>Student Services</v>
          </cell>
          <cell r="O308">
            <v>11</v>
          </cell>
          <cell r="P308" t="str">
            <v>Current Unrestricted Funds</v>
          </cell>
          <cell r="Q308">
            <v>61</v>
          </cell>
          <cell r="R308" t="str">
            <v>Salaries and Wages</v>
          </cell>
          <cell r="S308">
            <v>20</v>
          </cell>
          <cell r="T308" t="str">
            <v>Vice President / Provost - PRC</v>
          </cell>
          <cell r="U308">
            <v>9</v>
          </cell>
          <cell r="V308" t="str">
            <v>Belt, Sabrina D</v>
          </cell>
        </row>
        <row r="309">
          <cell r="A309">
            <v>300008</v>
          </cell>
          <cell r="B309" t="str">
            <v>Rockwall Higher Ed Center</v>
          </cell>
          <cell r="C309">
            <v>712410</v>
          </cell>
          <cell r="D309">
            <v>300008712410</v>
          </cell>
          <cell r="E309" t="str">
            <v>Rental - Building</v>
          </cell>
          <cell r="F309">
            <v>6750</v>
          </cell>
          <cell r="G309">
            <v>9710.82</v>
          </cell>
          <cell r="H309">
            <v>7500</v>
          </cell>
          <cell r="I309">
            <v>0</v>
          </cell>
          <cell r="J309">
            <v>7500</v>
          </cell>
          <cell r="K309">
            <v>110010</v>
          </cell>
          <cell r="L309" t="str">
            <v>Current Unrestricted</v>
          </cell>
          <cell r="M309">
            <v>30</v>
          </cell>
          <cell r="N309" t="str">
            <v>Student Services</v>
          </cell>
          <cell r="O309">
            <v>11</v>
          </cell>
          <cell r="P309" t="str">
            <v>Current Unrestricted Funds</v>
          </cell>
          <cell r="Q309">
            <v>71</v>
          </cell>
          <cell r="R309" t="str">
            <v>Contractual Services</v>
          </cell>
          <cell r="S309">
            <v>20</v>
          </cell>
          <cell r="T309" t="str">
            <v>Vice President / Provost - PRC</v>
          </cell>
          <cell r="U309">
            <v>9</v>
          </cell>
          <cell r="V309" t="str">
            <v>Belt, Sabrina D</v>
          </cell>
        </row>
        <row r="310">
          <cell r="A310">
            <v>300008</v>
          </cell>
          <cell r="B310" t="str">
            <v>Rockwall Higher Ed Center</v>
          </cell>
          <cell r="C310">
            <v>712655</v>
          </cell>
          <cell r="D310">
            <v>300008712655</v>
          </cell>
          <cell r="E310" t="str">
            <v>Meetings Expense</v>
          </cell>
          <cell r="F310">
            <v>0</v>
          </cell>
          <cell r="G310">
            <v>0</v>
          </cell>
          <cell r="H310">
            <v>675</v>
          </cell>
          <cell r="I310">
            <v>311.24</v>
          </cell>
          <cell r="J310">
            <v>300</v>
          </cell>
          <cell r="K310">
            <v>110010</v>
          </cell>
          <cell r="L310" t="str">
            <v>Current Unrestricted</v>
          </cell>
          <cell r="M310">
            <v>30</v>
          </cell>
          <cell r="N310" t="str">
            <v>Student Services</v>
          </cell>
          <cell r="O310">
            <v>11</v>
          </cell>
          <cell r="P310" t="str">
            <v>Current Unrestricted Funds</v>
          </cell>
          <cell r="Q310">
            <v>71</v>
          </cell>
          <cell r="R310" t="str">
            <v>Contractual Services</v>
          </cell>
          <cell r="S310">
            <v>20</v>
          </cell>
          <cell r="T310" t="str">
            <v>Vice President / Provost - PRC</v>
          </cell>
          <cell r="U310">
            <v>9</v>
          </cell>
          <cell r="V310" t="str">
            <v>Belt, Sabrina D</v>
          </cell>
        </row>
        <row r="311">
          <cell r="A311">
            <v>300008</v>
          </cell>
          <cell r="B311" t="str">
            <v>Rockwall Higher Ed Center</v>
          </cell>
          <cell r="C311">
            <v>733120</v>
          </cell>
          <cell r="D311">
            <v>300008733120</v>
          </cell>
          <cell r="E311" t="str">
            <v>Office Supplies</v>
          </cell>
          <cell r="F311">
            <v>335.11</v>
          </cell>
          <cell r="G311">
            <v>580.27</v>
          </cell>
          <cell r="H311">
            <v>350</v>
          </cell>
          <cell r="I311">
            <v>26.07</v>
          </cell>
          <cell r="J311">
            <v>450</v>
          </cell>
          <cell r="K311">
            <v>110010</v>
          </cell>
          <cell r="L311" t="str">
            <v>Current Unrestricted</v>
          </cell>
          <cell r="M311">
            <v>30</v>
          </cell>
          <cell r="N311" t="str">
            <v>Student Services</v>
          </cell>
          <cell r="O311">
            <v>11</v>
          </cell>
          <cell r="P311" t="str">
            <v>Current Unrestricted Funds</v>
          </cell>
          <cell r="Q311">
            <v>73</v>
          </cell>
          <cell r="R311" t="str">
            <v>Supplies</v>
          </cell>
          <cell r="S311">
            <v>20</v>
          </cell>
          <cell r="T311" t="str">
            <v>Vice President / Provost - PRC</v>
          </cell>
          <cell r="U311">
            <v>9</v>
          </cell>
          <cell r="V311" t="str">
            <v>Belt, Sabrina D</v>
          </cell>
        </row>
        <row r="312">
          <cell r="A312">
            <v>300008</v>
          </cell>
          <cell r="B312" t="str">
            <v>Rockwall Higher Ed Center</v>
          </cell>
          <cell r="C312">
            <v>755310</v>
          </cell>
          <cell r="D312">
            <v>300008755310</v>
          </cell>
          <cell r="E312" t="str">
            <v>Copier Expense</v>
          </cell>
          <cell r="F312">
            <v>3368.5</v>
          </cell>
          <cell r="G312">
            <v>3422.2</v>
          </cell>
          <cell r="H312">
            <v>3856</v>
          </cell>
          <cell r="I312">
            <v>1036.2</v>
          </cell>
          <cell r="J312">
            <v>2319</v>
          </cell>
          <cell r="K312">
            <v>110010</v>
          </cell>
          <cell r="L312" t="str">
            <v>Current Unrestricted</v>
          </cell>
          <cell r="M312">
            <v>30</v>
          </cell>
          <cell r="N312" t="str">
            <v>Student Services</v>
          </cell>
          <cell r="O312">
            <v>11</v>
          </cell>
          <cell r="P312" t="str">
            <v>Current Unrestricted Funds</v>
          </cell>
          <cell r="Q312">
            <v>75</v>
          </cell>
          <cell r="R312" t="str">
            <v>Other Operating Expenses</v>
          </cell>
          <cell r="S312">
            <v>20</v>
          </cell>
          <cell r="T312" t="str">
            <v>Vice President / Provost - PRC</v>
          </cell>
          <cell r="U312">
            <v>9</v>
          </cell>
          <cell r="V312" t="str">
            <v>Belt, Sabrina D</v>
          </cell>
        </row>
        <row r="313">
          <cell r="A313">
            <v>300008</v>
          </cell>
          <cell r="B313" t="str">
            <v>Rockwall Higher Ed Center</v>
          </cell>
          <cell r="C313">
            <v>755360</v>
          </cell>
          <cell r="D313">
            <v>300008755360</v>
          </cell>
          <cell r="E313" t="str">
            <v>Printing - Other</v>
          </cell>
          <cell r="F313">
            <v>0</v>
          </cell>
          <cell r="G313">
            <v>1822.4</v>
          </cell>
          <cell r="H313">
            <v>2245</v>
          </cell>
          <cell r="I313">
            <v>0</v>
          </cell>
          <cell r="J313">
            <v>2245</v>
          </cell>
          <cell r="K313">
            <v>110010</v>
          </cell>
          <cell r="L313" t="str">
            <v>Current Unrestricted</v>
          </cell>
          <cell r="M313">
            <v>30</v>
          </cell>
          <cell r="N313" t="str">
            <v>Student Services</v>
          </cell>
          <cell r="O313">
            <v>11</v>
          </cell>
          <cell r="P313" t="str">
            <v>Current Unrestricted Funds</v>
          </cell>
          <cell r="Q313">
            <v>75</v>
          </cell>
          <cell r="R313" t="str">
            <v>Other Operating Expenses</v>
          </cell>
          <cell r="S313">
            <v>20</v>
          </cell>
          <cell r="T313" t="str">
            <v>Vice President / Provost - PRC</v>
          </cell>
          <cell r="U313">
            <v>9</v>
          </cell>
          <cell r="V313" t="str">
            <v>Belt, Sabrina D</v>
          </cell>
        </row>
        <row r="314">
          <cell r="A314">
            <v>300008</v>
          </cell>
          <cell r="B314" t="str">
            <v>Rockwall Higher Ed Center</v>
          </cell>
          <cell r="C314">
            <v>755705</v>
          </cell>
          <cell r="D314">
            <v>300008755705</v>
          </cell>
          <cell r="E314" t="str">
            <v>Postage</v>
          </cell>
          <cell r="F314">
            <v>0</v>
          </cell>
          <cell r="G314">
            <v>6548.12</v>
          </cell>
          <cell r="H314">
            <v>5728</v>
          </cell>
          <cell r="I314">
            <v>0</v>
          </cell>
          <cell r="J314">
            <v>5800</v>
          </cell>
          <cell r="K314">
            <v>110010</v>
          </cell>
          <cell r="L314" t="str">
            <v>Current Unrestricted</v>
          </cell>
          <cell r="M314">
            <v>30</v>
          </cell>
          <cell r="N314" t="str">
            <v>Student Services</v>
          </cell>
          <cell r="O314">
            <v>11</v>
          </cell>
          <cell r="P314" t="str">
            <v>Current Unrestricted Funds</v>
          </cell>
          <cell r="Q314">
            <v>75</v>
          </cell>
          <cell r="R314" t="str">
            <v>Other Operating Expenses</v>
          </cell>
          <cell r="S314">
            <v>20</v>
          </cell>
          <cell r="T314" t="str">
            <v>Vice President / Provost - PRC</v>
          </cell>
          <cell r="U314">
            <v>9</v>
          </cell>
          <cell r="V314" t="str">
            <v>Belt, Sabrina D</v>
          </cell>
        </row>
        <row r="315">
          <cell r="A315">
            <v>300008</v>
          </cell>
          <cell r="B315" t="str">
            <v>Rockwall Higher Ed Center</v>
          </cell>
          <cell r="C315">
            <v>755730</v>
          </cell>
          <cell r="D315">
            <v>300008755730</v>
          </cell>
          <cell r="E315" t="str">
            <v>Memberships</v>
          </cell>
          <cell r="F315">
            <v>0</v>
          </cell>
          <cell r="G315">
            <v>575</v>
          </cell>
          <cell r="H315">
            <v>0</v>
          </cell>
          <cell r="I315">
            <v>0</v>
          </cell>
          <cell r="J315">
            <v>0</v>
          </cell>
          <cell r="K315">
            <v>110010</v>
          </cell>
          <cell r="L315" t="str">
            <v>Current Unrestricted</v>
          </cell>
          <cell r="M315">
            <v>30</v>
          </cell>
          <cell r="N315" t="str">
            <v>Student Services</v>
          </cell>
          <cell r="O315">
            <v>11</v>
          </cell>
          <cell r="P315" t="str">
            <v>Current Unrestricted Funds</v>
          </cell>
          <cell r="Q315">
            <v>75</v>
          </cell>
          <cell r="R315" t="str">
            <v>Other Operating Expenses</v>
          </cell>
          <cell r="S315">
            <v>20</v>
          </cell>
          <cell r="T315" t="str">
            <v>Vice President / Provost - PRC</v>
          </cell>
          <cell r="U315">
            <v>9</v>
          </cell>
          <cell r="V315" t="str">
            <v>Belt, Sabrina D</v>
          </cell>
        </row>
        <row r="316">
          <cell r="A316">
            <v>300008</v>
          </cell>
          <cell r="B316" t="str">
            <v>Rockwall Higher Ed Center</v>
          </cell>
          <cell r="C316">
            <v>765422</v>
          </cell>
          <cell r="D316">
            <v>300008765422</v>
          </cell>
          <cell r="E316" t="str">
            <v>Internet Connections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110010</v>
          </cell>
          <cell r="L316" t="str">
            <v>Current Unrestricted</v>
          </cell>
          <cell r="M316">
            <v>30</v>
          </cell>
          <cell r="N316" t="str">
            <v>Student Services</v>
          </cell>
          <cell r="O316">
            <v>11</v>
          </cell>
          <cell r="P316" t="str">
            <v>Current Unrestricted Funds</v>
          </cell>
          <cell r="Q316">
            <v>76</v>
          </cell>
          <cell r="R316" t="str">
            <v>Utilities</v>
          </cell>
          <cell r="S316">
            <v>20</v>
          </cell>
          <cell r="T316" t="str">
            <v>Vice President / Provost - PRC</v>
          </cell>
          <cell r="U316">
            <v>9</v>
          </cell>
          <cell r="V316" t="str">
            <v>Belt, Sabrina D</v>
          </cell>
        </row>
        <row r="317">
          <cell r="A317">
            <v>300009</v>
          </cell>
          <cell r="B317" t="str">
            <v>Collin College Allen Center</v>
          </cell>
          <cell r="C317">
            <v>611320</v>
          </cell>
          <cell r="D317">
            <v>300009611320</v>
          </cell>
          <cell r="E317" t="str">
            <v>Non-Supervisory Supp Staff - Exempt</v>
          </cell>
          <cell r="F317">
            <v>36099.24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110010</v>
          </cell>
          <cell r="L317" t="str">
            <v>Current Unrestricted</v>
          </cell>
          <cell r="M317">
            <v>30</v>
          </cell>
          <cell r="N317" t="str">
            <v>Academic Support</v>
          </cell>
          <cell r="O317">
            <v>11</v>
          </cell>
          <cell r="P317" t="str">
            <v>Current Unrestricted Funds</v>
          </cell>
          <cell r="Q317">
            <v>61</v>
          </cell>
          <cell r="R317" t="str">
            <v>Salaries and Wages</v>
          </cell>
          <cell r="S317">
            <v>20</v>
          </cell>
          <cell r="T317" t="str">
            <v>Vice President / Provost - PRC</v>
          </cell>
          <cell r="U317">
            <v>9</v>
          </cell>
          <cell r="V317" t="str">
            <v>Belt, Sabrina D</v>
          </cell>
        </row>
        <row r="318">
          <cell r="A318">
            <v>300009</v>
          </cell>
          <cell r="B318" t="str">
            <v>Collin College Allen Center</v>
          </cell>
          <cell r="C318">
            <v>611420</v>
          </cell>
          <cell r="D318">
            <v>300009611420</v>
          </cell>
          <cell r="E318" t="str">
            <v>Non-Supervisory Supp - Non-Exempt</v>
          </cell>
          <cell r="F318">
            <v>0</v>
          </cell>
          <cell r="G318">
            <v>36099.25</v>
          </cell>
          <cell r="H318">
            <v>37363</v>
          </cell>
          <cell r="I318">
            <v>18681.36</v>
          </cell>
          <cell r="J318">
            <v>37363</v>
          </cell>
          <cell r="K318">
            <v>110010</v>
          </cell>
          <cell r="L318" t="str">
            <v>Current Unrestricted</v>
          </cell>
          <cell r="M318">
            <v>30</v>
          </cell>
          <cell r="N318" t="str">
            <v>Academic Support</v>
          </cell>
          <cell r="O318">
            <v>11</v>
          </cell>
          <cell r="P318" t="str">
            <v>Current Unrestricted Funds</v>
          </cell>
          <cell r="Q318">
            <v>61</v>
          </cell>
          <cell r="R318" t="str">
            <v>Salaries and Wages</v>
          </cell>
          <cell r="S318">
            <v>20</v>
          </cell>
          <cell r="T318" t="str">
            <v>Vice President / Provost - PRC</v>
          </cell>
          <cell r="U318">
            <v>9</v>
          </cell>
          <cell r="V318" t="str">
            <v>Belt, Sabrina D</v>
          </cell>
        </row>
        <row r="319">
          <cell r="A319">
            <v>300009</v>
          </cell>
          <cell r="B319" t="str">
            <v>Collin College Allen Center</v>
          </cell>
          <cell r="C319">
            <v>611460</v>
          </cell>
          <cell r="D319">
            <v>300009611460</v>
          </cell>
          <cell r="E319" t="str">
            <v>Support Staff PT - Non-Exempt</v>
          </cell>
          <cell r="F319">
            <v>22639.119999999999</v>
          </cell>
          <cell r="G319">
            <v>12217.7</v>
          </cell>
          <cell r="H319">
            <v>23284</v>
          </cell>
          <cell r="I319">
            <v>6791.9</v>
          </cell>
          <cell r="J319">
            <v>24184</v>
          </cell>
          <cell r="K319">
            <v>110010</v>
          </cell>
          <cell r="L319" t="str">
            <v>Current Unrestricted</v>
          </cell>
          <cell r="M319">
            <v>30</v>
          </cell>
          <cell r="N319" t="str">
            <v>Academic Support</v>
          </cell>
          <cell r="O319">
            <v>11</v>
          </cell>
          <cell r="P319" t="str">
            <v>Current Unrestricted Funds</v>
          </cell>
          <cell r="Q319">
            <v>61</v>
          </cell>
          <cell r="R319" t="str">
            <v>Salaries and Wages</v>
          </cell>
          <cell r="S319">
            <v>20</v>
          </cell>
          <cell r="T319" t="str">
            <v>Vice President / Provost - PRC</v>
          </cell>
          <cell r="U319">
            <v>9</v>
          </cell>
          <cell r="V319" t="str">
            <v>Belt, Sabrina D</v>
          </cell>
        </row>
        <row r="320">
          <cell r="A320">
            <v>300009</v>
          </cell>
          <cell r="B320" t="str">
            <v>Collin College Allen Center</v>
          </cell>
          <cell r="C320">
            <v>611492</v>
          </cell>
          <cell r="D320">
            <v>300009611492</v>
          </cell>
          <cell r="E320" t="str">
            <v>Regular Overtime</v>
          </cell>
          <cell r="F320">
            <v>3169.59</v>
          </cell>
          <cell r="G320">
            <v>2629.37</v>
          </cell>
          <cell r="H320">
            <v>1900</v>
          </cell>
          <cell r="I320">
            <v>1899.59</v>
          </cell>
          <cell r="J320">
            <v>1000</v>
          </cell>
          <cell r="K320">
            <v>110010</v>
          </cell>
          <cell r="L320" t="str">
            <v>Current Unrestricted</v>
          </cell>
          <cell r="M320">
            <v>30</v>
          </cell>
          <cell r="N320" t="str">
            <v>Academic Support</v>
          </cell>
          <cell r="O320">
            <v>11</v>
          </cell>
          <cell r="P320" t="str">
            <v>Current Unrestricted Funds</v>
          </cell>
          <cell r="Q320">
            <v>61</v>
          </cell>
          <cell r="R320" t="str">
            <v>Salaries and Wages</v>
          </cell>
          <cell r="S320">
            <v>20</v>
          </cell>
          <cell r="T320" t="str">
            <v>Vice President / Provost - PRC</v>
          </cell>
          <cell r="U320">
            <v>9</v>
          </cell>
          <cell r="V320" t="str">
            <v>Belt, Sabrina D</v>
          </cell>
        </row>
        <row r="321">
          <cell r="A321">
            <v>300009</v>
          </cell>
          <cell r="B321" t="str">
            <v>Collin College Allen Center</v>
          </cell>
          <cell r="C321">
            <v>712370</v>
          </cell>
          <cell r="D321">
            <v>300009712370</v>
          </cell>
          <cell r="E321" t="str">
            <v>Other Contract Services</v>
          </cell>
          <cell r="F321">
            <v>552.25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110010</v>
          </cell>
          <cell r="L321" t="str">
            <v>Current Unrestricted</v>
          </cell>
          <cell r="M321">
            <v>30</v>
          </cell>
          <cell r="N321" t="str">
            <v>Academic Support</v>
          </cell>
          <cell r="O321">
            <v>11</v>
          </cell>
          <cell r="P321" t="str">
            <v>Current Unrestricted Funds</v>
          </cell>
          <cell r="Q321">
            <v>71</v>
          </cell>
          <cell r="R321" t="str">
            <v>Contractual Services</v>
          </cell>
          <cell r="S321">
            <v>20</v>
          </cell>
          <cell r="T321" t="str">
            <v>Vice President / Provost - PRC</v>
          </cell>
          <cell r="U321">
            <v>9</v>
          </cell>
          <cell r="V321" t="str">
            <v>Belt, Sabrina D</v>
          </cell>
        </row>
        <row r="322">
          <cell r="A322">
            <v>300009</v>
          </cell>
          <cell r="B322" t="str">
            <v>Collin College Allen Center</v>
          </cell>
          <cell r="C322">
            <v>712410</v>
          </cell>
          <cell r="D322">
            <v>300009712410</v>
          </cell>
          <cell r="E322" t="str">
            <v>Rental - Building</v>
          </cell>
          <cell r="F322">
            <v>21000</v>
          </cell>
          <cell r="G322">
            <v>21000</v>
          </cell>
          <cell r="H322">
            <v>21000</v>
          </cell>
          <cell r="I322">
            <v>21000</v>
          </cell>
          <cell r="J322">
            <v>21000</v>
          </cell>
          <cell r="K322">
            <v>110010</v>
          </cell>
          <cell r="L322" t="str">
            <v>Current Unrestricted</v>
          </cell>
          <cell r="M322">
            <v>30</v>
          </cell>
          <cell r="N322" t="str">
            <v>Academic Support</v>
          </cell>
          <cell r="O322">
            <v>11</v>
          </cell>
          <cell r="P322" t="str">
            <v>Current Unrestricted Funds</v>
          </cell>
          <cell r="Q322">
            <v>71</v>
          </cell>
          <cell r="R322" t="str">
            <v>Contractual Services</v>
          </cell>
          <cell r="S322">
            <v>20</v>
          </cell>
          <cell r="T322" t="str">
            <v>Vice President / Provost - PRC</v>
          </cell>
          <cell r="U322">
            <v>9</v>
          </cell>
          <cell r="V322" t="str">
            <v>Belt, Sabrina D</v>
          </cell>
        </row>
        <row r="323">
          <cell r="A323">
            <v>300009</v>
          </cell>
          <cell r="B323" t="str">
            <v>Collin College Allen Center</v>
          </cell>
          <cell r="C323">
            <v>712540</v>
          </cell>
          <cell r="D323">
            <v>300009712540</v>
          </cell>
          <cell r="E323" t="str">
            <v>Custodial Service Contracts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110010</v>
          </cell>
          <cell r="L323" t="str">
            <v>Current Unrestricted</v>
          </cell>
          <cell r="M323">
            <v>30</v>
          </cell>
          <cell r="N323" t="str">
            <v>Academic Support</v>
          </cell>
          <cell r="O323">
            <v>11</v>
          </cell>
          <cell r="P323" t="str">
            <v>Current Unrestricted Funds</v>
          </cell>
          <cell r="Q323">
            <v>71</v>
          </cell>
          <cell r="R323" t="str">
            <v>Contractual Services</v>
          </cell>
          <cell r="S323">
            <v>20</v>
          </cell>
          <cell r="T323" t="str">
            <v>Vice President / Provost - PRC</v>
          </cell>
          <cell r="U323">
            <v>9</v>
          </cell>
          <cell r="V323" t="str">
            <v>Belt, Sabrina D</v>
          </cell>
        </row>
        <row r="324">
          <cell r="A324">
            <v>300009</v>
          </cell>
          <cell r="B324" t="str">
            <v>Collin College Allen Center</v>
          </cell>
          <cell r="C324">
            <v>733110</v>
          </cell>
          <cell r="D324">
            <v>300009733110</v>
          </cell>
          <cell r="E324" t="str">
            <v>Classroom Supplies</v>
          </cell>
          <cell r="F324">
            <v>21928.61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110010</v>
          </cell>
          <cell r="L324" t="str">
            <v>Current Unrestricted</v>
          </cell>
          <cell r="M324">
            <v>30</v>
          </cell>
          <cell r="N324" t="str">
            <v>Academic Support</v>
          </cell>
          <cell r="O324">
            <v>11</v>
          </cell>
          <cell r="P324" t="str">
            <v>Current Unrestricted Funds</v>
          </cell>
          <cell r="Q324">
            <v>73</v>
          </cell>
          <cell r="R324" t="str">
            <v>Supplies</v>
          </cell>
          <cell r="S324">
            <v>20</v>
          </cell>
          <cell r="T324" t="str">
            <v>Vice President / Provost - PRC</v>
          </cell>
          <cell r="U324">
            <v>9</v>
          </cell>
          <cell r="V324" t="str">
            <v>Belt, Sabrina D</v>
          </cell>
        </row>
        <row r="325">
          <cell r="A325">
            <v>300009</v>
          </cell>
          <cell r="B325" t="str">
            <v>Collin College Allen Center</v>
          </cell>
          <cell r="C325">
            <v>733120</v>
          </cell>
          <cell r="D325">
            <v>300009733120</v>
          </cell>
          <cell r="E325" t="str">
            <v>Office Supplies</v>
          </cell>
          <cell r="F325">
            <v>8946.1299999999992</v>
          </cell>
          <cell r="G325">
            <v>0</v>
          </cell>
          <cell r="H325">
            <v>950</v>
          </cell>
          <cell r="I325">
            <v>948.86</v>
          </cell>
          <cell r="J325">
            <v>1000</v>
          </cell>
          <cell r="K325">
            <v>110010</v>
          </cell>
          <cell r="L325" t="str">
            <v>Current Unrestricted</v>
          </cell>
          <cell r="M325">
            <v>30</v>
          </cell>
          <cell r="N325" t="str">
            <v>Academic Support</v>
          </cell>
          <cell r="O325">
            <v>11</v>
          </cell>
          <cell r="P325" t="str">
            <v>Current Unrestricted Funds</v>
          </cell>
          <cell r="Q325">
            <v>73</v>
          </cell>
          <cell r="R325" t="str">
            <v>Supplies</v>
          </cell>
          <cell r="S325">
            <v>20</v>
          </cell>
          <cell r="T325" t="str">
            <v>Vice President / Provost - PRC</v>
          </cell>
          <cell r="U325">
            <v>9</v>
          </cell>
          <cell r="V325" t="str">
            <v>Belt, Sabrina D</v>
          </cell>
        </row>
        <row r="326">
          <cell r="A326">
            <v>300009</v>
          </cell>
          <cell r="B326" t="str">
            <v>Collin College Allen Center</v>
          </cell>
          <cell r="C326">
            <v>744210</v>
          </cell>
          <cell r="D326">
            <v>300009744210</v>
          </cell>
          <cell r="E326" t="str">
            <v>Local Travel</v>
          </cell>
          <cell r="F326">
            <v>0</v>
          </cell>
          <cell r="G326">
            <v>0</v>
          </cell>
          <cell r="H326">
            <v>210</v>
          </cell>
          <cell r="I326">
            <v>206.15</v>
          </cell>
          <cell r="J326">
            <v>50</v>
          </cell>
          <cell r="K326">
            <v>110010</v>
          </cell>
          <cell r="L326" t="str">
            <v>Current Unrestricted</v>
          </cell>
          <cell r="M326">
            <v>30</v>
          </cell>
          <cell r="N326" t="str">
            <v>Academic Support</v>
          </cell>
          <cell r="O326">
            <v>11</v>
          </cell>
          <cell r="P326" t="str">
            <v>Current Unrestricted Funds</v>
          </cell>
          <cell r="Q326">
            <v>74</v>
          </cell>
          <cell r="R326" t="str">
            <v>Travel</v>
          </cell>
          <cell r="S326">
            <v>20</v>
          </cell>
          <cell r="T326" t="str">
            <v>Vice President / Provost - PRC</v>
          </cell>
          <cell r="U326">
            <v>9</v>
          </cell>
          <cell r="V326" t="str">
            <v>Belt, Sabrina D</v>
          </cell>
        </row>
        <row r="327">
          <cell r="A327">
            <v>300009</v>
          </cell>
          <cell r="B327" t="str">
            <v>Collin College Allen Center</v>
          </cell>
          <cell r="C327">
            <v>755310</v>
          </cell>
          <cell r="D327">
            <v>300009755310</v>
          </cell>
          <cell r="E327" t="str">
            <v>Copier Expense</v>
          </cell>
          <cell r="F327">
            <v>114.42</v>
          </cell>
          <cell r="G327">
            <v>266.82</v>
          </cell>
          <cell r="H327">
            <v>150</v>
          </cell>
          <cell r="I327">
            <v>61.86</v>
          </cell>
          <cell r="J327">
            <v>300</v>
          </cell>
          <cell r="K327">
            <v>110010</v>
          </cell>
          <cell r="L327" t="str">
            <v>Current Unrestricted</v>
          </cell>
          <cell r="M327">
            <v>30</v>
          </cell>
          <cell r="N327" t="str">
            <v>Academic Support</v>
          </cell>
          <cell r="O327">
            <v>11</v>
          </cell>
          <cell r="P327" t="str">
            <v>Current Unrestricted Funds</v>
          </cell>
          <cell r="Q327">
            <v>75</v>
          </cell>
          <cell r="R327" t="str">
            <v>Other Operating Expenses</v>
          </cell>
          <cell r="S327">
            <v>20</v>
          </cell>
          <cell r="T327" t="str">
            <v>Vice President / Provost - PRC</v>
          </cell>
          <cell r="U327">
            <v>9</v>
          </cell>
          <cell r="V327" t="str">
            <v>Belt, Sabrina D</v>
          </cell>
        </row>
        <row r="328">
          <cell r="A328">
            <v>300009</v>
          </cell>
          <cell r="B328" t="str">
            <v>Collin College Allen Center</v>
          </cell>
          <cell r="C328">
            <v>755360</v>
          </cell>
          <cell r="D328">
            <v>300009755360</v>
          </cell>
          <cell r="E328" t="str">
            <v>Printing - Other</v>
          </cell>
          <cell r="F328">
            <v>770</v>
          </cell>
          <cell r="G328">
            <v>18</v>
          </cell>
          <cell r="H328">
            <v>0</v>
          </cell>
          <cell r="I328">
            <v>0</v>
          </cell>
          <cell r="J328">
            <v>0</v>
          </cell>
          <cell r="K328">
            <v>110010</v>
          </cell>
          <cell r="L328" t="str">
            <v>Current Unrestricted</v>
          </cell>
          <cell r="M328">
            <v>30</v>
          </cell>
          <cell r="N328" t="str">
            <v>Academic Support</v>
          </cell>
          <cell r="O328">
            <v>11</v>
          </cell>
          <cell r="P328" t="str">
            <v>Current Unrestricted Funds</v>
          </cell>
          <cell r="Q328">
            <v>75</v>
          </cell>
          <cell r="R328" t="str">
            <v>Other Operating Expenses</v>
          </cell>
          <cell r="S328">
            <v>20</v>
          </cell>
          <cell r="T328" t="str">
            <v>Vice President / Provost - PRC</v>
          </cell>
          <cell r="U328">
            <v>9</v>
          </cell>
          <cell r="V328" t="str">
            <v>Belt, Sabrina D</v>
          </cell>
        </row>
        <row r="329">
          <cell r="A329">
            <v>300009</v>
          </cell>
          <cell r="B329" t="str">
            <v>Collin College Allen Center</v>
          </cell>
          <cell r="C329">
            <v>755610</v>
          </cell>
          <cell r="D329">
            <v>300009755610</v>
          </cell>
          <cell r="E329" t="str">
            <v>Property Insurance</v>
          </cell>
          <cell r="F329">
            <v>101</v>
          </cell>
          <cell r="G329">
            <v>32</v>
          </cell>
          <cell r="H329">
            <v>35</v>
          </cell>
          <cell r="I329">
            <v>35</v>
          </cell>
          <cell r="J329">
            <v>35</v>
          </cell>
          <cell r="K329">
            <v>110010</v>
          </cell>
          <cell r="L329" t="str">
            <v>Current Unrestricted</v>
          </cell>
          <cell r="M329">
            <v>30</v>
          </cell>
          <cell r="N329" t="str">
            <v>Academic Support</v>
          </cell>
          <cell r="O329">
            <v>11</v>
          </cell>
          <cell r="P329" t="str">
            <v>Current Unrestricted Funds</v>
          </cell>
          <cell r="Q329">
            <v>75</v>
          </cell>
          <cell r="R329" t="str">
            <v>Other Operating Expenses</v>
          </cell>
          <cell r="S329">
            <v>20</v>
          </cell>
          <cell r="T329" t="str">
            <v>Vice President / Provost - PRC</v>
          </cell>
          <cell r="U329">
            <v>9</v>
          </cell>
          <cell r="V329" t="str">
            <v>Belt, Sabrina D</v>
          </cell>
        </row>
        <row r="330">
          <cell r="A330">
            <v>300009</v>
          </cell>
          <cell r="B330" t="str">
            <v>Collin College Allen Center</v>
          </cell>
          <cell r="C330">
            <v>755705</v>
          </cell>
          <cell r="D330">
            <v>300009755705</v>
          </cell>
          <cell r="E330" t="str">
            <v>Postage</v>
          </cell>
          <cell r="F330">
            <v>0</v>
          </cell>
          <cell r="G330">
            <v>0</v>
          </cell>
          <cell r="H330">
            <v>25</v>
          </cell>
          <cell r="I330">
            <v>0</v>
          </cell>
          <cell r="J330">
            <v>25</v>
          </cell>
          <cell r="K330">
            <v>110010</v>
          </cell>
          <cell r="L330" t="str">
            <v>Current Unrestricted</v>
          </cell>
          <cell r="M330">
            <v>30</v>
          </cell>
          <cell r="N330" t="str">
            <v>Academic Support</v>
          </cell>
          <cell r="O330">
            <v>11</v>
          </cell>
          <cell r="P330" t="str">
            <v>Current Unrestricted Funds</v>
          </cell>
          <cell r="Q330">
            <v>75</v>
          </cell>
          <cell r="R330" t="str">
            <v>Other Operating Expenses</v>
          </cell>
          <cell r="S330">
            <v>20</v>
          </cell>
          <cell r="T330" t="str">
            <v>Vice President / Provost - PRC</v>
          </cell>
          <cell r="U330">
            <v>9</v>
          </cell>
          <cell r="V330" t="str">
            <v>Belt, Sabrina D</v>
          </cell>
        </row>
        <row r="331">
          <cell r="A331">
            <v>300009</v>
          </cell>
          <cell r="B331" t="str">
            <v>Collin College Allen Center</v>
          </cell>
          <cell r="C331">
            <v>755765</v>
          </cell>
          <cell r="D331">
            <v>300009755765</v>
          </cell>
          <cell r="E331" t="str">
            <v>Miscellaneous Operating Expenses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200</v>
          </cell>
          <cell r="K331">
            <v>110010</v>
          </cell>
          <cell r="L331" t="str">
            <v>Current Unrestricted</v>
          </cell>
          <cell r="M331">
            <v>30</v>
          </cell>
          <cell r="N331" t="str">
            <v>Academic Support</v>
          </cell>
          <cell r="O331">
            <v>11</v>
          </cell>
          <cell r="P331" t="str">
            <v>Current Unrestricted Funds</v>
          </cell>
          <cell r="Q331">
            <v>75</v>
          </cell>
          <cell r="R331" t="str">
            <v>Other Operating Expenses</v>
          </cell>
          <cell r="S331">
            <v>20</v>
          </cell>
          <cell r="T331" t="str">
            <v>Vice President / Provost - PRC</v>
          </cell>
          <cell r="U331">
            <v>9</v>
          </cell>
          <cell r="V331" t="str">
            <v>Belt, Sabrina D</v>
          </cell>
        </row>
        <row r="332">
          <cell r="A332">
            <v>300009</v>
          </cell>
          <cell r="B332" t="str">
            <v>Collin College Allen Center</v>
          </cell>
          <cell r="C332">
            <v>787410</v>
          </cell>
          <cell r="D332">
            <v>300009787410</v>
          </cell>
          <cell r="E332" t="str">
            <v>Equipment/Furniture Non-Depreciable</v>
          </cell>
          <cell r="F332">
            <v>28197.08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110010</v>
          </cell>
          <cell r="L332" t="str">
            <v>Current Unrestricted</v>
          </cell>
          <cell r="M332">
            <v>30</v>
          </cell>
          <cell r="N332" t="str">
            <v>Academic Support</v>
          </cell>
          <cell r="O332">
            <v>11</v>
          </cell>
          <cell r="P332" t="str">
            <v>Current Unrestricted Funds</v>
          </cell>
          <cell r="Q332">
            <v>78</v>
          </cell>
          <cell r="R332" t="str">
            <v>Non-Capital Outlay</v>
          </cell>
          <cell r="S332">
            <v>20</v>
          </cell>
          <cell r="T332" t="str">
            <v>Vice President / Provost - PRC</v>
          </cell>
          <cell r="U332">
            <v>9</v>
          </cell>
          <cell r="V332" t="str">
            <v>Belt, Sabrina D</v>
          </cell>
        </row>
        <row r="333">
          <cell r="A333">
            <v>300024</v>
          </cell>
          <cell r="B333" t="str">
            <v>Articulation and Transfer</v>
          </cell>
          <cell r="C333">
            <v>611320</v>
          </cell>
          <cell r="D333">
            <v>300024611320</v>
          </cell>
          <cell r="E333" t="str">
            <v>Non-Supervisory Supp Staff - Exempt</v>
          </cell>
          <cell r="F333">
            <v>49583.040000000001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110010</v>
          </cell>
          <cell r="L333" t="str">
            <v>Current Unrestricted</v>
          </cell>
          <cell r="M333">
            <v>35</v>
          </cell>
          <cell r="N333" t="str">
            <v>Institutional Support</v>
          </cell>
          <cell r="O333">
            <v>11</v>
          </cell>
          <cell r="P333" t="str">
            <v>Current Unrestricted Funds</v>
          </cell>
          <cell r="Q333">
            <v>61</v>
          </cell>
          <cell r="R333" t="str">
            <v>Salaries and Wages</v>
          </cell>
          <cell r="S333">
            <v>20</v>
          </cell>
          <cell r="T333" t="str">
            <v>Vice President / Provost - PRC</v>
          </cell>
          <cell r="U333">
            <v>9</v>
          </cell>
          <cell r="V333" t="str">
            <v>Belt, Sabrina D</v>
          </cell>
        </row>
        <row r="334">
          <cell r="A334">
            <v>300024</v>
          </cell>
          <cell r="B334" t="str">
            <v>Articulation and Transfer</v>
          </cell>
          <cell r="C334">
            <v>611420</v>
          </cell>
          <cell r="D334">
            <v>300024611420</v>
          </cell>
          <cell r="E334" t="str">
            <v>Non-Supervisory Supp - Non-Exempt</v>
          </cell>
          <cell r="F334">
            <v>0</v>
          </cell>
          <cell r="G334">
            <v>36192.870000000003</v>
          </cell>
          <cell r="H334">
            <v>40294</v>
          </cell>
          <cell r="I334">
            <v>20146.98</v>
          </cell>
          <cell r="J334">
            <v>40294</v>
          </cell>
          <cell r="K334">
            <v>110010</v>
          </cell>
          <cell r="L334" t="str">
            <v>Current Unrestricted</v>
          </cell>
          <cell r="M334">
            <v>35</v>
          </cell>
          <cell r="N334" t="str">
            <v>Institutional Support</v>
          </cell>
          <cell r="O334">
            <v>11</v>
          </cell>
          <cell r="P334" t="str">
            <v>Current Unrestricted Funds</v>
          </cell>
          <cell r="Q334">
            <v>61</v>
          </cell>
          <cell r="R334" t="str">
            <v>Salaries and Wages</v>
          </cell>
          <cell r="S334">
            <v>20</v>
          </cell>
          <cell r="T334" t="str">
            <v>Vice President / Provost - PRC</v>
          </cell>
          <cell r="U334">
            <v>9</v>
          </cell>
          <cell r="V334" t="str">
            <v>Belt, Sabrina D</v>
          </cell>
        </row>
        <row r="335">
          <cell r="A335">
            <v>300024</v>
          </cell>
          <cell r="B335" t="str">
            <v>Articulation and Transfer</v>
          </cell>
          <cell r="C335">
            <v>611460</v>
          </cell>
          <cell r="D335">
            <v>300024611460</v>
          </cell>
          <cell r="E335" t="str">
            <v>Support Staff PT - Non-Exempt</v>
          </cell>
          <cell r="F335">
            <v>9957.24</v>
          </cell>
          <cell r="G335">
            <v>10897.6</v>
          </cell>
          <cell r="H335">
            <v>15030</v>
          </cell>
          <cell r="I335">
            <v>6796.55</v>
          </cell>
          <cell r="J335">
            <v>15030</v>
          </cell>
          <cell r="K335">
            <v>110010</v>
          </cell>
          <cell r="L335" t="str">
            <v>Current Unrestricted</v>
          </cell>
          <cell r="M335">
            <v>35</v>
          </cell>
          <cell r="N335" t="str">
            <v>Institutional Support</v>
          </cell>
          <cell r="O335">
            <v>11</v>
          </cell>
          <cell r="P335" t="str">
            <v>Current Unrestricted Funds</v>
          </cell>
          <cell r="Q335">
            <v>61</v>
          </cell>
          <cell r="R335" t="str">
            <v>Salaries and Wages</v>
          </cell>
          <cell r="S335">
            <v>20</v>
          </cell>
          <cell r="T335" t="str">
            <v>Vice President / Provost - PRC</v>
          </cell>
          <cell r="U335">
            <v>9</v>
          </cell>
          <cell r="V335" t="str">
            <v>Belt, Sabrina D</v>
          </cell>
        </row>
        <row r="336">
          <cell r="A336">
            <v>300024</v>
          </cell>
          <cell r="B336" t="str">
            <v>Articulation and Transfer</v>
          </cell>
          <cell r="C336">
            <v>611491</v>
          </cell>
          <cell r="D336">
            <v>300024611491</v>
          </cell>
          <cell r="E336" t="str">
            <v>Comp Time Payoff</v>
          </cell>
          <cell r="F336">
            <v>0</v>
          </cell>
          <cell r="G336">
            <v>393.33</v>
          </cell>
          <cell r="H336">
            <v>0</v>
          </cell>
          <cell r="I336">
            <v>0</v>
          </cell>
          <cell r="J336">
            <v>0</v>
          </cell>
          <cell r="K336">
            <v>110010</v>
          </cell>
          <cell r="L336" t="str">
            <v>Current Unrestricted</v>
          </cell>
          <cell r="M336">
            <v>35</v>
          </cell>
          <cell r="N336" t="str">
            <v>Institutional Support</v>
          </cell>
          <cell r="O336">
            <v>11</v>
          </cell>
          <cell r="P336" t="str">
            <v>Current Unrestricted Funds</v>
          </cell>
          <cell r="Q336">
            <v>61</v>
          </cell>
          <cell r="R336" t="str">
            <v>Salaries and Wages</v>
          </cell>
          <cell r="S336">
            <v>20</v>
          </cell>
          <cell r="T336" t="str">
            <v>Vice President / Provost - PRC</v>
          </cell>
          <cell r="U336">
            <v>9</v>
          </cell>
          <cell r="V336" t="str">
            <v>Belt, Sabrina D</v>
          </cell>
        </row>
        <row r="337">
          <cell r="A337">
            <v>300024</v>
          </cell>
          <cell r="B337" t="str">
            <v>Articulation and Transfer</v>
          </cell>
          <cell r="C337">
            <v>611492</v>
          </cell>
          <cell r="D337">
            <v>300024611492</v>
          </cell>
          <cell r="E337" t="str">
            <v>Regular Overtime</v>
          </cell>
          <cell r="F337">
            <v>831.38</v>
          </cell>
          <cell r="G337">
            <v>268.18</v>
          </cell>
          <cell r="H337">
            <v>680</v>
          </cell>
          <cell r="I337">
            <v>392.28</v>
          </cell>
          <cell r="J337">
            <v>250</v>
          </cell>
          <cell r="K337">
            <v>110010</v>
          </cell>
          <cell r="L337" t="str">
            <v>Current Unrestricted</v>
          </cell>
          <cell r="M337">
            <v>35</v>
          </cell>
          <cell r="N337" t="str">
            <v>Institutional Support</v>
          </cell>
          <cell r="O337">
            <v>11</v>
          </cell>
          <cell r="P337" t="str">
            <v>Current Unrestricted Funds</v>
          </cell>
          <cell r="Q337">
            <v>61</v>
          </cell>
          <cell r="R337" t="str">
            <v>Salaries and Wages</v>
          </cell>
          <cell r="S337">
            <v>20</v>
          </cell>
          <cell r="T337" t="str">
            <v>Vice President / Provost - PRC</v>
          </cell>
          <cell r="U337">
            <v>9</v>
          </cell>
          <cell r="V337" t="str">
            <v>Belt, Sabrina D</v>
          </cell>
        </row>
        <row r="338">
          <cell r="A338">
            <v>300024</v>
          </cell>
          <cell r="B338" t="str">
            <v>Articulation and Transfer</v>
          </cell>
          <cell r="C338">
            <v>611493</v>
          </cell>
          <cell r="D338">
            <v>300024611493</v>
          </cell>
          <cell r="E338" t="str">
            <v>Vacation Payoff</v>
          </cell>
          <cell r="F338">
            <v>0</v>
          </cell>
          <cell r="G338">
            <v>4171.7299999999996</v>
          </cell>
          <cell r="H338">
            <v>0</v>
          </cell>
          <cell r="I338">
            <v>0</v>
          </cell>
          <cell r="J338">
            <v>0</v>
          </cell>
          <cell r="K338">
            <v>110010</v>
          </cell>
          <cell r="L338" t="str">
            <v>Current Unrestricted</v>
          </cell>
          <cell r="M338">
            <v>35</v>
          </cell>
          <cell r="N338" t="str">
            <v>Institutional Support</v>
          </cell>
          <cell r="O338">
            <v>11</v>
          </cell>
          <cell r="P338" t="str">
            <v>Current Unrestricted Funds</v>
          </cell>
          <cell r="Q338">
            <v>61</v>
          </cell>
          <cell r="R338" t="str">
            <v>Salaries and Wages</v>
          </cell>
          <cell r="S338">
            <v>20</v>
          </cell>
          <cell r="T338" t="str">
            <v>Vice President / Provost - PRC</v>
          </cell>
          <cell r="U338">
            <v>9</v>
          </cell>
          <cell r="V338" t="str">
            <v>Belt, Sabrina D</v>
          </cell>
        </row>
        <row r="339">
          <cell r="A339">
            <v>300024</v>
          </cell>
          <cell r="B339" t="str">
            <v>Articulation and Transfer</v>
          </cell>
          <cell r="C339">
            <v>712655</v>
          </cell>
          <cell r="D339">
            <v>300024712655</v>
          </cell>
          <cell r="E339" t="str">
            <v>Meetings Expense</v>
          </cell>
          <cell r="F339">
            <v>2986.19</v>
          </cell>
          <cell r="G339">
            <v>3324</v>
          </cell>
          <cell r="H339">
            <v>3450</v>
          </cell>
          <cell r="I339">
            <v>1162.04</v>
          </cell>
          <cell r="J339">
            <v>3450</v>
          </cell>
          <cell r="K339">
            <v>110010</v>
          </cell>
          <cell r="L339" t="str">
            <v>Current Unrestricted</v>
          </cell>
          <cell r="M339">
            <v>35</v>
          </cell>
          <cell r="N339" t="str">
            <v>Institutional Support</v>
          </cell>
          <cell r="O339">
            <v>11</v>
          </cell>
          <cell r="P339" t="str">
            <v>Current Unrestricted Funds</v>
          </cell>
          <cell r="Q339">
            <v>71</v>
          </cell>
          <cell r="R339" t="str">
            <v>Contractual Services</v>
          </cell>
          <cell r="S339">
            <v>20</v>
          </cell>
          <cell r="T339" t="str">
            <v>Vice President / Provost - PRC</v>
          </cell>
          <cell r="U339">
            <v>9</v>
          </cell>
          <cell r="V339" t="str">
            <v>Belt, Sabrina D</v>
          </cell>
        </row>
        <row r="340">
          <cell r="A340">
            <v>300024</v>
          </cell>
          <cell r="B340" t="str">
            <v>Articulation and Transfer</v>
          </cell>
          <cell r="C340">
            <v>733120</v>
          </cell>
          <cell r="D340">
            <v>300024733120</v>
          </cell>
          <cell r="E340" t="str">
            <v>Office Supplies</v>
          </cell>
          <cell r="F340">
            <v>199.77</v>
          </cell>
          <cell r="G340">
            <v>699.19</v>
          </cell>
          <cell r="H340">
            <v>250</v>
          </cell>
          <cell r="I340">
            <v>245.71</v>
          </cell>
          <cell r="J340">
            <v>250</v>
          </cell>
          <cell r="K340">
            <v>110010</v>
          </cell>
          <cell r="L340" t="str">
            <v>Current Unrestricted</v>
          </cell>
          <cell r="M340">
            <v>35</v>
          </cell>
          <cell r="N340" t="str">
            <v>Institutional Support</v>
          </cell>
          <cell r="O340">
            <v>11</v>
          </cell>
          <cell r="P340" t="str">
            <v>Current Unrestricted Funds</v>
          </cell>
          <cell r="Q340">
            <v>73</v>
          </cell>
          <cell r="R340" t="str">
            <v>Supplies</v>
          </cell>
          <cell r="S340">
            <v>20</v>
          </cell>
          <cell r="T340" t="str">
            <v>Vice President / Provost - PRC</v>
          </cell>
          <cell r="U340">
            <v>9</v>
          </cell>
          <cell r="V340" t="str">
            <v>Belt, Sabrina D</v>
          </cell>
        </row>
        <row r="341">
          <cell r="A341">
            <v>300024</v>
          </cell>
          <cell r="B341" t="str">
            <v>Articulation and Transfer</v>
          </cell>
          <cell r="C341">
            <v>733210</v>
          </cell>
          <cell r="D341">
            <v>300024733210</v>
          </cell>
          <cell r="E341" t="str">
            <v>Division Books and Booklets</v>
          </cell>
          <cell r="F341">
            <v>0</v>
          </cell>
          <cell r="G341">
            <v>0</v>
          </cell>
          <cell r="H341">
            <v>470</v>
          </cell>
          <cell r="I341">
            <v>0</v>
          </cell>
          <cell r="J341">
            <v>500</v>
          </cell>
          <cell r="K341">
            <v>110010</v>
          </cell>
          <cell r="L341" t="str">
            <v>Current Unrestricted</v>
          </cell>
          <cell r="M341">
            <v>35</v>
          </cell>
          <cell r="N341" t="str">
            <v>Institutional Support</v>
          </cell>
          <cell r="O341">
            <v>11</v>
          </cell>
          <cell r="P341" t="str">
            <v>Current Unrestricted Funds</v>
          </cell>
          <cell r="Q341">
            <v>73</v>
          </cell>
          <cell r="R341" t="str">
            <v>Supplies</v>
          </cell>
          <cell r="S341">
            <v>20</v>
          </cell>
          <cell r="T341" t="str">
            <v>Vice President / Provost - PRC</v>
          </cell>
          <cell r="U341">
            <v>9</v>
          </cell>
          <cell r="V341" t="str">
            <v>Belt, Sabrina D</v>
          </cell>
        </row>
        <row r="342">
          <cell r="A342">
            <v>300024</v>
          </cell>
          <cell r="B342" t="str">
            <v>Articulation and Transfer</v>
          </cell>
          <cell r="C342">
            <v>744210</v>
          </cell>
          <cell r="D342">
            <v>300024744210</v>
          </cell>
          <cell r="E342" t="str">
            <v>Local Travel</v>
          </cell>
          <cell r="F342">
            <v>394</v>
          </cell>
          <cell r="G342">
            <v>264</v>
          </cell>
          <cell r="H342">
            <v>400</v>
          </cell>
          <cell r="I342">
            <v>240</v>
          </cell>
          <cell r="J342">
            <v>400</v>
          </cell>
          <cell r="K342">
            <v>110010</v>
          </cell>
          <cell r="L342" t="str">
            <v>Current Unrestricted</v>
          </cell>
          <cell r="M342">
            <v>35</v>
          </cell>
          <cell r="N342" t="str">
            <v>Institutional Support</v>
          </cell>
          <cell r="O342">
            <v>11</v>
          </cell>
          <cell r="P342" t="str">
            <v>Current Unrestricted Funds</v>
          </cell>
          <cell r="Q342">
            <v>74</v>
          </cell>
          <cell r="R342" t="str">
            <v>Travel</v>
          </cell>
          <cell r="S342">
            <v>20</v>
          </cell>
          <cell r="T342" t="str">
            <v>Vice President / Provost - PRC</v>
          </cell>
          <cell r="U342">
            <v>9</v>
          </cell>
          <cell r="V342" t="str">
            <v>Belt, Sabrina D</v>
          </cell>
        </row>
        <row r="343">
          <cell r="A343">
            <v>300024</v>
          </cell>
          <cell r="B343" t="str">
            <v>Articulation and Transfer</v>
          </cell>
          <cell r="C343">
            <v>744220</v>
          </cell>
          <cell r="D343">
            <v>300024744220</v>
          </cell>
          <cell r="E343" t="str">
            <v>Professional Development / Travel</v>
          </cell>
          <cell r="F343">
            <v>1396.36</v>
          </cell>
          <cell r="G343">
            <v>0</v>
          </cell>
          <cell r="H343">
            <v>1400</v>
          </cell>
          <cell r="I343">
            <v>317.8</v>
          </cell>
          <cell r="J343">
            <v>1400</v>
          </cell>
          <cell r="K343">
            <v>110010</v>
          </cell>
          <cell r="L343" t="str">
            <v>Current Unrestricted</v>
          </cell>
          <cell r="M343">
            <v>35</v>
          </cell>
          <cell r="N343" t="str">
            <v>Institutional Support</v>
          </cell>
          <cell r="O343">
            <v>11</v>
          </cell>
          <cell r="P343" t="str">
            <v>Current Unrestricted Funds</v>
          </cell>
          <cell r="Q343">
            <v>74</v>
          </cell>
          <cell r="R343" t="str">
            <v>Travel</v>
          </cell>
          <cell r="S343">
            <v>20</v>
          </cell>
          <cell r="T343" t="str">
            <v>Vice President / Provost - PRC</v>
          </cell>
          <cell r="U343">
            <v>9</v>
          </cell>
          <cell r="V343" t="str">
            <v>Belt, Sabrina D</v>
          </cell>
        </row>
        <row r="344">
          <cell r="A344">
            <v>300024</v>
          </cell>
          <cell r="B344" t="str">
            <v>Articulation and Transfer</v>
          </cell>
          <cell r="C344">
            <v>755310</v>
          </cell>
          <cell r="D344">
            <v>300024755310</v>
          </cell>
          <cell r="E344" t="str">
            <v>Copier Expense</v>
          </cell>
          <cell r="F344">
            <v>0</v>
          </cell>
          <cell r="G344">
            <v>0</v>
          </cell>
          <cell r="H344">
            <v>50</v>
          </cell>
          <cell r="I344">
            <v>29.04</v>
          </cell>
          <cell r="J344">
            <v>50</v>
          </cell>
          <cell r="K344">
            <v>110010</v>
          </cell>
          <cell r="L344" t="str">
            <v>Current Unrestricted</v>
          </cell>
          <cell r="M344">
            <v>35</v>
          </cell>
          <cell r="N344" t="str">
            <v>Institutional Support</v>
          </cell>
          <cell r="O344">
            <v>11</v>
          </cell>
          <cell r="P344" t="str">
            <v>Current Unrestricted Funds</v>
          </cell>
          <cell r="Q344">
            <v>75</v>
          </cell>
          <cell r="R344" t="str">
            <v>Other Operating Expenses</v>
          </cell>
          <cell r="S344">
            <v>20</v>
          </cell>
          <cell r="T344" t="str">
            <v>Vice President / Provost - PRC</v>
          </cell>
          <cell r="U344">
            <v>9</v>
          </cell>
          <cell r="V344" t="str">
            <v>Belt, Sabrina D</v>
          </cell>
        </row>
        <row r="345">
          <cell r="A345">
            <v>300024</v>
          </cell>
          <cell r="B345" t="str">
            <v>Articulation and Transfer</v>
          </cell>
          <cell r="C345">
            <v>755330</v>
          </cell>
          <cell r="D345">
            <v>300024755330</v>
          </cell>
          <cell r="E345" t="str">
            <v>Printing - Brochures and Handbooks</v>
          </cell>
          <cell r="F345">
            <v>1365</v>
          </cell>
          <cell r="G345">
            <v>965</v>
          </cell>
          <cell r="H345">
            <v>1050</v>
          </cell>
          <cell r="I345">
            <v>0</v>
          </cell>
          <cell r="J345">
            <v>1050</v>
          </cell>
          <cell r="K345">
            <v>110010</v>
          </cell>
          <cell r="L345" t="str">
            <v>Current Unrestricted</v>
          </cell>
          <cell r="M345">
            <v>35</v>
          </cell>
          <cell r="N345" t="str">
            <v>Institutional Support</v>
          </cell>
          <cell r="O345">
            <v>11</v>
          </cell>
          <cell r="P345" t="str">
            <v>Current Unrestricted Funds</v>
          </cell>
          <cell r="Q345">
            <v>75</v>
          </cell>
          <cell r="R345" t="str">
            <v>Other Operating Expenses</v>
          </cell>
          <cell r="S345">
            <v>20</v>
          </cell>
          <cell r="T345" t="str">
            <v>Vice President / Provost - PRC</v>
          </cell>
          <cell r="U345">
            <v>9</v>
          </cell>
          <cell r="V345" t="str">
            <v>Belt, Sabrina D</v>
          </cell>
        </row>
        <row r="346">
          <cell r="A346">
            <v>300024</v>
          </cell>
          <cell r="B346" t="str">
            <v>Articulation and Transfer</v>
          </cell>
          <cell r="C346">
            <v>755360</v>
          </cell>
          <cell r="D346">
            <v>300024755360</v>
          </cell>
          <cell r="E346" t="str">
            <v>Printing - Other</v>
          </cell>
          <cell r="F346">
            <v>1211.5999999999999</v>
          </cell>
          <cell r="G346">
            <v>1180.9000000000001</v>
          </cell>
          <cell r="H346">
            <v>600</v>
          </cell>
          <cell r="I346">
            <v>369</v>
          </cell>
          <cell r="J346">
            <v>1000</v>
          </cell>
          <cell r="K346">
            <v>110010</v>
          </cell>
          <cell r="L346" t="str">
            <v>Current Unrestricted</v>
          </cell>
          <cell r="M346">
            <v>35</v>
          </cell>
          <cell r="N346" t="str">
            <v>Institutional Support</v>
          </cell>
          <cell r="O346">
            <v>11</v>
          </cell>
          <cell r="P346" t="str">
            <v>Current Unrestricted Funds</v>
          </cell>
          <cell r="Q346">
            <v>75</v>
          </cell>
          <cell r="R346" t="str">
            <v>Other Operating Expenses</v>
          </cell>
          <cell r="S346">
            <v>20</v>
          </cell>
          <cell r="T346" t="str">
            <v>Vice President / Provost - PRC</v>
          </cell>
          <cell r="U346">
            <v>9</v>
          </cell>
          <cell r="V346" t="str">
            <v>Belt, Sabrina D</v>
          </cell>
        </row>
        <row r="347">
          <cell r="A347">
            <v>300024</v>
          </cell>
          <cell r="B347" t="str">
            <v>Articulation and Transfer</v>
          </cell>
          <cell r="C347">
            <v>755510</v>
          </cell>
          <cell r="D347">
            <v>300024755510</v>
          </cell>
          <cell r="E347" t="str">
            <v>Repairs - Equipment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110010</v>
          </cell>
          <cell r="L347" t="str">
            <v>Current Unrestricted</v>
          </cell>
          <cell r="M347">
            <v>35</v>
          </cell>
          <cell r="N347" t="str">
            <v>Institutional Support</v>
          </cell>
          <cell r="O347">
            <v>11</v>
          </cell>
          <cell r="P347" t="str">
            <v>Current Unrestricted Funds</v>
          </cell>
          <cell r="Q347">
            <v>75</v>
          </cell>
          <cell r="R347" t="str">
            <v>Other Operating Expenses</v>
          </cell>
          <cell r="S347">
            <v>20</v>
          </cell>
          <cell r="T347" t="str">
            <v>Vice President / Provost - PRC</v>
          </cell>
          <cell r="U347">
            <v>9</v>
          </cell>
          <cell r="V347" t="str">
            <v>Belt, Sabrina D</v>
          </cell>
        </row>
        <row r="348">
          <cell r="A348">
            <v>300024</v>
          </cell>
          <cell r="B348" t="str">
            <v>Articulation and Transfer</v>
          </cell>
          <cell r="C348">
            <v>755705</v>
          </cell>
          <cell r="D348">
            <v>300024755705</v>
          </cell>
          <cell r="E348" t="str">
            <v>Postage</v>
          </cell>
          <cell r="F348">
            <v>26.24</v>
          </cell>
          <cell r="G348">
            <v>16.61</v>
          </cell>
          <cell r="H348">
            <v>26</v>
          </cell>
          <cell r="I348">
            <v>5.35</v>
          </cell>
          <cell r="J348">
            <v>26</v>
          </cell>
          <cell r="K348">
            <v>110010</v>
          </cell>
          <cell r="L348" t="str">
            <v>Current Unrestricted</v>
          </cell>
          <cell r="M348">
            <v>35</v>
          </cell>
          <cell r="N348" t="str">
            <v>Institutional Support</v>
          </cell>
          <cell r="O348">
            <v>11</v>
          </cell>
          <cell r="P348" t="str">
            <v>Current Unrestricted Funds</v>
          </cell>
          <cell r="Q348">
            <v>75</v>
          </cell>
          <cell r="R348" t="str">
            <v>Other Operating Expenses</v>
          </cell>
          <cell r="S348">
            <v>20</v>
          </cell>
          <cell r="T348" t="str">
            <v>Vice President / Provost - PRC</v>
          </cell>
          <cell r="U348">
            <v>9</v>
          </cell>
          <cell r="V348" t="str">
            <v>Belt, Sabrina D</v>
          </cell>
        </row>
        <row r="349">
          <cell r="A349">
            <v>300024</v>
          </cell>
          <cell r="B349" t="str">
            <v>Articulation and Transfer</v>
          </cell>
          <cell r="C349">
            <v>755745</v>
          </cell>
          <cell r="D349">
            <v>300024755745</v>
          </cell>
          <cell r="E349" t="str">
            <v>Promotional Activities</v>
          </cell>
          <cell r="F349">
            <v>199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110010</v>
          </cell>
          <cell r="L349" t="str">
            <v>Current Unrestricted</v>
          </cell>
          <cell r="M349">
            <v>35</v>
          </cell>
          <cell r="N349" t="str">
            <v>Institutional Support</v>
          </cell>
          <cell r="O349">
            <v>11</v>
          </cell>
          <cell r="P349" t="str">
            <v>Current Unrestricted Funds</v>
          </cell>
          <cell r="Q349">
            <v>75</v>
          </cell>
          <cell r="R349" t="str">
            <v>Other Operating Expenses</v>
          </cell>
          <cell r="S349">
            <v>20</v>
          </cell>
          <cell r="T349" t="str">
            <v>Vice President / Provost - PRC</v>
          </cell>
          <cell r="U349">
            <v>9</v>
          </cell>
          <cell r="V349" t="str">
            <v>Belt, Sabrina D</v>
          </cell>
        </row>
        <row r="350">
          <cell r="A350">
            <v>300015</v>
          </cell>
          <cell r="B350" t="str">
            <v>Dean - Business &amp; Computer Science</v>
          </cell>
          <cell r="C350">
            <v>611210</v>
          </cell>
          <cell r="D350">
            <v>300015611210</v>
          </cell>
          <cell r="E350" t="str">
            <v>Admin Salaries - Full-time</v>
          </cell>
          <cell r="F350">
            <v>97719.48</v>
          </cell>
          <cell r="G350">
            <v>97719.48</v>
          </cell>
          <cell r="H350">
            <v>101140</v>
          </cell>
          <cell r="I350">
            <v>50569.86</v>
          </cell>
          <cell r="J350">
            <v>101140</v>
          </cell>
          <cell r="K350">
            <v>110010</v>
          </cell>
          <cell r="L350" t="str">
            <v>Current Unrestricted</v>
          </cell>
          <cell r="M350">
            <v>25</v>
          </cell>
          <cell r="N350" t="str">
            <v>Academic Support</v>
          </cell>
          <cell r="O350">
            <v>11</v>
          </cell>
          <cell r="P350" t="str">
            <v>Current Unrestricted Funds</v>
          </cell>
          <cell r="Q350">
            <v>61</v>
          </cell>
          <cell r="R350" t="str">
            <v>Salaries and Wages</v>
          </cell>
          <cell r="S350">
            <v>20</v>
          </cell>
          <cell r="T350" t="str">
            <v>Vice President / Provost - PRC</v>
          </cell>
          <cell r="U350">
            <v>9</v>
          </cell>
          <cell r="V350" t="str">
            <v>Blitt, William J</v>
          </cell>
        </row>
        <row r="351">
          <cell r="A351">
            <v>300015</v>
          </cell>
          <cell r="B351" t="str">
            <v>Dean - Business &amp; Computer Science</v>
          </cell>
          <cell r="C351">
            <v>611212</v>
          </cell>
          <cell r="D351">
            <v>300015611212</v>
          </cell>
          <cell r="E351" t="str">
            <v>Admin Salaries - Additional Comp</v>
          </cell>
          <cell r="F351">
            <v>1000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110010</v>
          </cell>
          <cell r="L351" t="str">
            <v>Current Unrestricted</v>
          </cell>
          <cell r="M351">
            <v>25</v>
          </cell>
          <cell r="N351" t="str">
            <v>Academic Support</v>
          </cell>
          <cell r="O351">
            <v>11</v>
          </cell>
          <cell r="P351" t="str">
            <v>Current Unrestricted Funds</v>
          </cell>
          <cell r="Q351">
            <v>61</v>
          </cell>
          <cell r="R351" t="str">
            <v>Salaries and Wages</v>
          </cell>
          <cell r="S351">
            <v>20</v>
          </cell>
          <cell r="T351" t="str">
            <v>Vice President / Provost - PRC</v>
          </cell>
          <cell r="U351">
            <v>9</v>
          </cell>
          <cell r="V351" t="str">
            <v>Blitt, William J</v>
          </cell>
        </row>
        <row r="352">
          <cell r="A352">
            <v>300015</v>
          </cell>
          <cell r="B352" t="str">
            <v>Dean - Business &amp; Computer Science</v>
          </cell>
          <cell r="C352">
            <v>611320</v>
          </cell>
          <cell r="D352">
            <v>300015611320</v>
          </cell>
          <cell r="E352" t="str">
            <v>Non-Supervisory Supp Staff - Exempt</v>
          </cell>
          <cell r="F352">
            <v>80315.520000000004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110010</v>
          </cell>
          <cell r="L352" t="str">
            <v>Current Unrestricted</v>
          </cell>
          <cell r="M352">
            <v>25</v>
          </cell>
          <cell r="N352" t="str">
            <v>Academic Support</v>
          </cell>
          <cell r="O352">
            <v>11</v>
          </cell>
          <cell r="P352" t="str">
            <v>Current Unrestricted Funds</v>
          </cell>
          <cell r="Q352">
            <v>61</v>
          </cell>
          <cell r="R352" t="str">
            <v>Salaries and Wages</v>
          </cell>
          <cell r="S352">
            <v>20</v>
          </cell>
          <cell r="T352" t="str">
            <v>Vice President / Provost - PRC</v>
          </cell>
          <cell r="U352">
            <v>9</v>
          </cell>
          <cell r="V352" t="str">
            <v>Blitt, William J</v>
          </cell>
        </row>
        <row r="353">
          <cell r="A353">
            <v>300015</v>
          </cell>
          <cell r="B353" t="str">
            <v>Dean - Business &amp; Computer Science</v>
          </cell>
          <cell r="C353">
            <v>611420</v>
          </cell>
          <cell r="D353">
            <v>300015611420</v>
          </cell>
          <cell r="E353" t="str">
            <v>Non-Supervisory Supp - Non-Exempt</v>
          </cell>
          <cell r="F353">
            <v>0</v>
          </cell>
          <cell r="G353">
            <v>80315.520000000004</v>
          </cell>
          <cell r="H353">
            <v>83127</v>
          </cell>
          <cell r="I353">
            <v>41563.26</v>
          </cell>
          <cell r="J353">
            <v>83127</v>
          </cell>
          <cell r="K353">
            <v>110010</v>
          </cell>
          <cell r="L353" t="str">
            <v>Current Unrestricted</v>
          </cell>
          <cell r="M353">
            <v>25</v>
          </cell>
          <cell r="N353" t="str">
            <v>Academic Support</v>
          </cell>
          <cell r="O353">
            <v>11</v>
          </cell>
          <cell r="P353" t="str">
            <v>Current Unrestricted Funds</v>
          </cell>
          <cell r="Q353">
            <v>61</v>
          </cell>
          <cell r="R353" t="str">
            <v>Salaries and Wages</v>
          </cell>
          <cell r="S353">
            <v>20</v>
          </cell>
          <cell r="T353" t="str">
            <v>Vice President / Provost - PRC</v>
          </cell>
          <cell r="U353">
            <v>9</v>
          </cell>
          <cell r="V353" t="str">
            <v>Blitt, William J</v>
          </cell>
        </row>
        <row r="354">
          <cell r="A354">
            <v>300015</v>
          </cell>
          <cell r="B354" t="str">
            <v>Dean - Business &amp; Computer Science</v>
          </cell>
          <cell r="C354">
            <v>611430</v>
          </cell>
          <cell r="D354">
            <v>300015611430</v>
          </cell>
          <cell r="E354" t="str">
            <v>Clerical - Non-Exempt</v>
          </cell>
          <cell r="F354">
            <v>29525.87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110010</v>
          </cell>
          <cell r="L354" t="str">
            <v>Current Unrestricted</v>
          </cell>
          <cell r="M354">
            <v>25</v>
          </cell>
          <cell r="N354" t="str">
            <v>Academic Support</v>
          </cell>
          <cell r="O354">
            <v>11</v>
          </cell>
          <cell r="P354" t="str">
            <v>Current Unrestricted Funds</v>
          </cell>
          <cell r="Q354">
            <v>61</v>
          </cell>
          <cell r="R354" t="str">
            <v>Salaries and Wages</v>
          </cell>
          <cell r="S354">
            <v>20</v>
          </cell>
          <cell r="T354" t="str">
            <v>Vice President / Provost - PRC</v>
          </cell>
          <cell r="U354">
            <v>9</v>
          </cell>
          <cell r="V354" t="str">
            <v>Blitt, William J</v>
          </cell>
        </row>
        <row r="355">
          <cell r="A355">
            <v>300015</v>
          </cell>
          <cell r="B355" t="str">
            <v>Dean - Business &amp; Computer Science</v>
          </cell>
          <cell r="C355">
            <v>611491</v>
          </cell>
          <cell r="D355">
            <v>300015611491</v>
          </cell>
          <cell r="E355" t="str">
            <v>Comp Time Payoff</v>
          </cell>
          <cell r="F355">
            <v>422.28</v>
          </cell>
          <cell r="G355">
            <v>1177.01</v>
          </cell>
          <cell r="H355">
            <v>884</v>
          </cell>
          <cell r="I355">
            <v>0</v>
          </cell>
          <cell r="J355">
            <v>1000</v>
          </cell>
          <cell r="K355">
            <v>110010</v>
          </cell>
          <cell r="L355" t="str">
            <v>Current Unrestricted</v>
          </cell>
          <cell r="M355">
            <v>25</v>
          </cell>
          <cell r="N355" t="str">
            <v>Academic Support</v>
          </cell>
          <cell r="O355">
            <v>11</v>
          </cell>
          <cell r="P355" t="str">
            <v>Current Unrestricted Funds</v>
          </cell>
          <cell r="Q355">
            <v>61</v>
          </cell>
          <cell r="R355" t="str">
            <v>Salaries and Wages</v>
          </cell>
          <cell r="S355">
            <v>20</v>
          </cell>
          <cell r="T355" t="str">
            <v>Vice President / Provost - PRC</v>
          </cell>
          <cell r="U355">
            <v>9</v>
          </cell>
          <cell r="V355" t="str">
            <v>Blitt, William J</v>
          </cell>
        </row>
        <row r="356">
          <cell r="A356">
            <v>300015</v>
          </cell>
          <cell r="B356" t="str">
            <v>Dean - Business &amp; Computer Science</v>
          </cell>
          <cell r="C356">
            <v>611492</v>
          </cell>
          <cell r="D356">
            <v>300015611492</v>
          </cell>
          <cell r="E356" t="str">
            <v>Regular Overtime</v>
          </cell>
          <cell r="F356">
            <v>0</v>
          </cell>
          <cell r="G356">
            <v>69.73</v>
          </cell>
          <cell r="H356">
            <v>116</v>
          </cell>
          <cell r="I356">
            <v>115.47</v>
          </cell>
          <cell r="J356">
            <v>0</v>
          </cell>
          <cell r="K356">
            <v>110010</v>
          </cell>
          <cell r="L356" t="str">
            <v>Current Unrestricted</v>
          </cell>
          <cell r="M356">
            <v>25</v>
          </cell>
          <cell r="N356" t="str">
            <v>Academic Support</v>
          </cell>
          <cell r="O356">
            <v>11</v>
          </cell>
          <cell r="P356" t="str">
            <v>Current Unrestricted Funds</v>
          </cell>
          <cell r="Q356">
            <v>61</v>
          </cell>
          <cell r="R356" t="str">
            <v>Salaries and Wages</v>
          </cell>
          <cell r="S356">
            <v>20</v>
          </cell>
          <cell r="T356" t="str">
            <v>Vice President / Provost - PRC</v>
          </cell>
          <cell r="U356">
            <v>9</v>
          </cell>
          <cell r="V356" t="str">
            <v>Blitt, William J</v>
          </cell>
        </row>
        <row r="357">
          <cell r="A357">
            <v>300015</v>
          </cell>
          <cell r="B357" t="str">
            <v>Dean - Business &amp; Computer Science</v>
          </cell>
          <cell r="C357">
            <v>611493</v>
          </cell>
          <cell r="D357">
            <v>300015611493</v>
          </cell>
          <cell r="E357" t="str">
            <v>Vacation Payoff</v>
          </cell>
          <cell r="F357">
            <v>679.52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110010</v>
          </cell>
          <cell r="L357" t="str">
            <v>Current Unrestricted</v>
          </cell>
          <cell r="M357">
            <v>25</v>
          </cell>
          <cell r="N357" t="str">
            <v>Academic Support</v>
          </cell>
          <cell r="O357">
            <v>11</v>
          </cell>
          <cell r="P357" t="str">
            <v>Current Unrestricted Funds</v>
          </cell>
          <cell r="Q357">
            <v>61</v>
          </cell>
          <cell r="R357" t="str">
            <v>Salaries and Wages</v>
          </cell>
          <cell r="S357">
            <v>20</v>
          </cell>
          <cell r="T357" t="str">
            <v>Vice President / Provost - PRC</v>
          </cell>
          <cell r="U357">
            <v>9</v>
          </cell>
          <cell r="V357" t="str">
            <v>Blitt, William J</v>
          </cell>
        </row>
        <row r="358">
          <cell r="A358">
            <v>300015</v>
          </cell>
          <cell r="B358" t="str">
            <v>Dean - Business &amp; Computer Science</v>
          </cell>
          <cell r="C358">
            <v>712655</v>
          </cell>
          <cell r="D358">
            <v>300015712655</v>
          </cell>
          <cell r="E358" t="str">
            <v>Meetings Expense</v>
          </cell>
          <cell r="F358">
            <v>1125.33</v>
          </cell>
          <cell r="G358">
            <v>3.98</v>
          </cell>
          <cell r="H358">
            <v>1000</v>
          </cell>
          <cell r="I358">
            <v>26.84</v>
          </cell>
          <cell r="J358">
            <v>1000</v>
          </cell>
          <cell r="K358">
            <v>110010</v>
          </cell>
          <cell r="L358" t="str">
            <v>Current Unrestricted</v>
          </cell>
          <cell r="M358">
            <v>25</v>
          </cell>
          <cell r="N358" t="str">
            <v>Academic Support</v>
          </cell>
          <cell r="O358">
            <v>11</v>
          </cell>
          <cell r="P358" t="str">
            <v>Current Unrestricted Funds</v>
          </cell>
          <cell r="Q358">
            <v>71</v>
          </cell>
          <cell r="R358" t="str">
            <v>Contractual Services</v>
          </cell>
          <cell r="S358">
            <v>20</v>
          </cell>
          <cell r="T358" t="str">
            <v>Vice President / Provost - PRC</v>
          </cell>
          <cell r="U358">
            <v>9</v>
          </cell>
          <cell r="V358" t="str">
            <v>Blitt, William J</v>
          </cell>
        </row>
        <row r="359">
          <cell r="A359">
            <v>300015</v>
          </cell>
          <cell r="B359" t="str">
            <v>Dean - Business &amp; Computer Science</v>
          </cell>
          <cell r="C359">
            <v>733110</v>
          </cell>
          <cell r="D359">
            <v>300015733110</v>
          </cell>
          <cell r="E359" t="str">
            <v>Classroom Supplies</v>
          </cell>
          <cell r="F359">
            <v>0</v>
          </cell>
          <cell r="G359">
            <v>0</v>
          </cell>
          <cell r="H359">
            <v>0</v>
          </cell>
          <cell r="I359">
            <v>10.37</v>
          </cell>
          <cell r="J359">
            <v>0</v>
          </cell>
          <cell r="K359">
            <v>110010</v>
          </cell>
          <cell r="L359" t="str">
            <v>Current Unrestricted</v>
          </cell>
          <cell r="M359">
            <v>25</v>
          </cell>
          <cell r="N359" t="str">
            <v>Academic Support</v>
          </cell>
          <cell r="O359">
            <v>11</v>
          </cell>
          <cell r="P359" t="str">
            <v>Current Unrestricted Funds</v>
          </cell>
          <cell r="Q359">
            <v>73</v>
          </cell>
          <cell r="R359" t="str">
            <v>Supplies</v>
          </cell>
          <cell r="S359">
            <v>20</v>
          </cell>
          <cell r="T359" t="str">
            <v>Vice President / Provost - PRC</v>
          </cell>
          <cell r="U359">
            <v>9</v>
          </cell>
          <cell r="V359" t="str">
            <v>Blitt, William J</v>
          </cell>
        </row>
        <row r="360">
          <cell r="A360">
            <v>300015</v>
          </cell>
          <cell r="B360" t="str">
            <v>Dean - Business &amp; Computer Science</v>
          </cell>
          <cell r="C360">
            <v>733120</v>
          </cell>
          <cell r="D360">
            <v>300015733120</v>
          </cell>
          <cell r="E360" t="str">
            <v>Office Supplies</v>
          </cell>
          <cell r="F360">
            <v>4473.3999999999996</v>
          </cell>
          <cell r="G360">
            <v>3153.57</v>
          </cell>
          <cell r="H360">
            <v>3000</v>
          </cell>
          <cell r="I360">
            <v>1137.26</v>
          </cell>
          <cell r="J360">
            <v>3000</v>
          </cell>
          <cell r="K360">
            <v>110010</v>
          </cell>
          <cell r="L360" t="str">
            <v>Current Unrestricted</v>
          </cell>
          <cell r="M360">
            <v>25</v>
          </cell>
          <cell r="N360" t="str">
            <v>Academic Support</v>
          </cell>
          <cell r="O360">
            <v>11</v>
          </cell>
          <cell r="P360" t="str">
            <v>Current Unrestricted Funds</v>
          </cell>
          <cell r="Q360">
            <v>73</v>
          </cell>
          <cell r="R360" t="str">
            <v>Supplies</v>
          </cell>
          <cell r="S360">
            <v>20</v>
          </cell>
          <cell r="T360" t="str">
            <v>Vice President / Provost - PRC</v>
          </cell>
          <cell r="U360">
            <v>9</v>
          </cell>
          <cell r="V360" t="str">
            <v>Blitt, William J</v>
          </cell>
        </row>
        <row r="361">
          <cell r="A361">
            <v>300015</v>
          </cell>
          <cell r="B361" t="str">
            <v>Dean - Business &amp; Computer Science</v>
          </cell>
          <cell r="C361">
            <v>733210</v>
          </cell>
          <cell r="D361">
            <v>300015733210</v>
          </cell>
          <cell r="E361" t="str">
            <v>Division Books and Booklets</v>
          </cell>
          <cell r="F361">
            <v>0</v>
          </cell>
          <cell r="G361">
            <v>0</v>
          </cell>
          <cell r="H361">
            <v>55</v>
          </cell>
          <cell r="I361">
            <v>55</v>
          </cell>
          <cell r="J361">
            <v>100</v>
          </cell>
          <cell r="K361">
            <v>110010</v>
          </cell>
          <cell r="L361" t="str">
            <v>Current Unrestricted</v>
          </cell>
          <cell r="M361">
            <v>25</v>
          </cell>
          <cell r="N361" t="str">
            <v>Academic Support</v>
          </cell>
          <cell r="O361">
            <v>11</v>
          </cell>
          <cell r="P361" t="str">
            <v>Current Unrestricted Funds</v>
          </cell>
          <cell r="Q361">
            <v>73</v>
          </cell>
          <cell r="R361" t="str">
            <v>Supplies</v>
          </cell>
          <cell r="S361">
            <v>20</v>
          </cell>
          <cell r="T361" t="str">
            <v>Vice President / Provost - PRC</v>
          </cell>
          <cell r="U361">
            <v>9</v>
          </cell>
          <cell r="V361" t="str">
            <v>Blitt, William J</v>
          </cell>
        </row>
        <row r="362">
          <cell r="A362">
            <v>300015</v>
          </cell>
          <cell r="B362" t="str">
            <v>Dean - Business &amp; Computer Science</v>
          </cell>
          <cell r="C362">
            <v>733220</v>
          </cell>
          <cell r="D362">
            <v>300015733220</v>
          </cell>
          <cell r="E362" t="str">
            <v>Subscriptions</v>
          </cell>
          <cell r="F362">
            <v>52</v>
          </cell>
          <cell r="G362">
            <v>104</v>
          </cell>
          <cell r="H362">
            <v>150</v>
          </cell>
          <cell r="I362">
            <v>52</v>
          </cell>
          <cell r="J362">
            <v>150</v>
          </cell>
          <cell r="K362">
            <v>110010</v>
          </cell>
          <cell r="L362" t="str">
            <v>Current Unrestricted</v>
          </cell>
          <cell r="M362">
            <v>25</v>
          </cell>
          <cell r="N362" t="str">
            <v>Academic Support</v>
          </cell>
          <cell r="O362">
            <v>11</v>
          </cell>
          <cell r="P362" t="str">
            <v>Current Unrestricted Funds</v>
          </cell>
          <cell r="Q362">
            <v>73</v>
          </cell>
          <cell r="R362" t="str">
            <v>Supplies</v>
          </cell>
          <cell r="S362">
            <v>20</v>
          </cell>
          <cell r="T362" t="str">
            <v>Vice President / Provost - PRC</v>
          </cell>
          <cell r="U362">
            <v>9</v>
          </cell>
          <cell r="V362" t="str">
            <v>Blitt, William J</v>
          </cell>
        </row>
        <row r="363">
          <cell r="A363">
            <v>300015</v>
          </cell>
          <cell r="B363" t="str">
            <v>Dean - Business &amp; Computer Science</v>
          </cell>
          <cell r="C363">
            <v>744210</v>
          </cell>
          <cell r="D363">
            <v>300015744210</v>
          </cell>
          <cell r="E363" t="str">
            <v>Local Travel</v>
          </cell>
          <cell r="F363">
            <v>1107.29</v>
          </cell>
          <cell r="G363">
            <v>915.92</v>
          </cell>
          <cell r="H363">
            <v>1200</v>
          </cell>
          <cell r="I363">
            <v>517.88</v>
          </cell>
          <cell r="J363">
            <v>1300</v>
          </cell>
          <cell r="K363">
            <v>110010</v>
          </cell>
          <cell r="L363" t="str">
            <v>Current Unrestricted</v>
          </cell>
          <cell r="M363">
            <v>25</v>
          </cell>
          <cell r="N363" t="str">
            <v>Academic Support</v>
          </cell>
          <cell r="O363">
            <v>11</v>
          </cell>
          <cell r="P363" t="str">
            <v>Current Unrestricted Funds</v>
          </cell>
          <cell r="Q363">
            <v>74</v>
          </cell>
          <cell r="R363" t="str">
            <v>Travel</v>
          </cell>
          <cell r="S363">
            <v>20</v>
          </cell>
          <cell r="T363" t="str">
            <v>Vice President / Provost - PRC</v>
          </cell>
          <cell r="U363">
            <v>9</v>
          </cell>
          <cell r="V363" t="str">
            <v>Blitt, William J</v>
          </cell>
        </row>
        <row r="364">
          <cell r="A364">
            <v>300015</v>
          </cell>
          <cell r="B364" t="str">
            <v>Dean - Business &amp; Computer Science</v>
          </cell>
          <cell r="C364">
            <v>744220</v>
          </cell>
          <cell r="D364">
            <v>300015744220</v>
          </cell>
          <cell r="E364" t="str">
            <v>Professional Development / Travel</v>
          </cell>
          <cell r="F364">
            <v>4154.26</v>
          </cell>
          <cell r="G364">
            <v>2304.59</v>
          </cell>
          <cell r="H364">
            <v>3000</v>
          </cell>
          <cell r="I364">
            <v>1935.78</v>
          </cell>
          <cell r="J364">
            <v>3500</v>
          </cell>
          <cell r="K364">
            <v>110010</v>
          </cell>
          <cell r="L364" t="str">
            <v>Current Unrestricted</v>
          </cell>
          <cell r="M364">
            <v>25</v>
          </cell>
          <cell r="N364" t="str">
            <v>Academic Support</v>
          </cell>
          <cell r="O364">
            <v>11</v>
          </cell>
          <cell r="P364" t="str">
            <v>Current Unrestricted Funds</v>
          </cell>
          <cell r="Q364">
            <v>74</v>
          </cell>
          <cell r="R364" t="str">
            <v>Travel</v>
          </cell>
          <cell r="S364">
            <v>20</v>
          </cell>
          <cell r="T364" t="str">
            <v>Vice President / Provost - PRC</v>
          </cell>
          <cell r="U364">
            <v>9</v>
          </cell>
          <cell r="V364" t="str">
            <v>Blitt, William J</v>
          </cell>
        </row>
        <row r="365">
          <cell r="A365">
            <v>300015</v>
          </cell>
          <cell r="B365" t="str">
            <v>Dean - Business &amp; Computer Science</v>
          </cell>
          <cell r="C365">
            <v>755240</v>
          </cell>
          <cell r="D365">
            <v>300015755240</v>
          </cell>
          <cell r="E365" t="str">
            <v>DP - Software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110010</v>
          </cell>
          <cell r="L365" t="str">
            <v>Current Unrestricted</v>
          </cell>
          <cell r="M365">
            <v>25</v>
          </cell>
          <cell r="N365" t="str">
            <v>Academic Support</v>
          </cell>
          <cell r="O365">
            <v>11</v>
          </cell>
          <cell r="P365" t="str">
            <v>Current Unrestricted Funds</v>
          </cell>
          <cell r="Q365">
            <v>75</v>
          </cell>
          <cell r="R365" t="str">
            <v>Other Operating Expenses</v>
          </cell>
          <cell r="S365">
            <v>20</v>
          </cell>
          <cell r="T365" t="str">
            <v>Vice President / Provost - PRC</v>
          </cell>
          <cell r="U365">
            <v>9</v>
          </cell>
          <cell r="V365" t="str">
            <v>Blitt, William J</v>
          </cell>
        </row>
        <row r="366">
          <cell r="A366">
            <v>300015</v>
          </cell>
          <cell r="B366" t="str">
            <v>Dean - Business &amp; Computer Science</v>
          </cell>
          <cell r="C366">
            <v>755310</v>
          </cell>
          <cell r="D366">
            <v>300015755310</v>
          </cell>
          <cell r="E366" t="str">
            <v>Copier Expense</v>
          </cell>
          <cell r="F366">
            <v>732.12</v>
          </cell>
          <cell r="G366">
            <v>656.04</v>
          </cell>
          <cell r="H366">
            <v>945</v>
          </cell>
          <cell r="I366">
            <v>141.78</v>
          </cell>
          <cell r="J366">
            <v>1000</v>
          </cell>
          <cell r="K366">
            <v>110010</v>
          </cell>
          <cell r="L366" t="str">
            <v>Current Unrestricted</v>
          </cell>
          <cell r="M366">
            <v>25</v>
          </cell>
          <cell r="N366" t="str">
            <v>Academic Support</v>
          </cell>
          <cell r="O366">
            <v>11</v>
          </cell>
          <cell r="P366" t="str">
            <v>Current Unrestricted Funds</v>
          </cell>
          <cell r="Q366">
            <v>75</v>
          </cell>
          <cell r="R366" t="str">
            <v>Other Operating Expenses</v>
          </cell>
          <cell r="S366">
            <v>20</v>
          </cell>
          <cell r="T366" t="str">
            <v>Vice President / Provost - PRC</v>
          </cell>
          <cell r="U366">
            <v>9</v>
          </cell>
          <cell r="V366" t="str">
            <v>Blitt, William J</v>
          </cell>
        </row>
        <row r="367">
          <cell r="A367">
            <v>300015</v>
          </cell>
          <cell r="B367" t="str">
            <v>Dean - Business &amp; Computer Science</v>
          </cell>
          <cell r="C367">
            <v>755360</v>
          </cell>
          <cell r="D367">
            <v>300015755360</v>
          </cell>
          <cell r="E367" t="str">
            <v>Printing - Other</v>
          </cell>
          <cell r="F367">
            <v>129.30000000000001</v>
          </cell>
          <cell r="G367">
            <v>37.68</v>
          </cell>
          <cell r="H367">
            <v>100</v>
          </cell>
          <cell r="I367">
            <v>9.36</v>
          </cell>
          <cell r="J367">
            <v>0</v>
          </cell>
          <cell r="K367">
            <v>110010</v>
          </cell>
          <cell r="L367" t="str">
            <v>Current Unrestricted</v>
          </cell>
          <cell r="M367">
            <v>25</v>
          </cell>
          <cell r="N367" t="str">
            <v>Academic Support</v>
          </cell>
          <cell r="O367">
            <v>11</v>
          </cell>
          <cell r="P367" t="str">
            <v>Current Unrestricted Funds</v>
          </cell>
          <cell r="Q367">
            <v>75</v>
          </cell>
          <cell r="R367" t="str">
            <v>Other Operating Expenses</v>
          </cell>
          <cell r="S367">
            <v>20</v>
          </cell>
          <cell r="T367" t="str">
            <v>Vice President / Provost - PRC</v>
          </cell>
          <cell r="U367">
            <v>9</v>
          </cell>
          <cell r="V367" t="str">
            <v>Blitt, William J</v>
          </cell>
        </row>
        <row r="368">
          <cell r="A368">
            <v>300015</v>
          </cell>
          <cell r="B368" t="str">
            <v>Dean - Business &amp; Computer Science</v>
          </cell>
          <cell r="C368">
            <v>755705</v>
          </cell>
          <cell r="D368">
            <v>300015755705</v>
          </cell>
          <cell r="E368" t="str">
            <v>Postage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110010</v>
          </cell>
          <cell r="L368" t="str">
            <v>Current Unrestricted</v>
          </cell>
          <cell r="M368">
            <v>25</v>
          </cell>
          <cell r="N368" t="str">
            <v>Academic Support</v>
          </cell>
          <cell r="O368">
            <v>11</v>
          </cell>
          <cell r="P368" t="str">
            <v>Current Unrestricted Funds</v>
          </cell>
          <cell r="Q368">
            <v>75</v>
          </cell>
          <cell r="R368" t="str">
            <v>Other Operating Expenses</v>
          </cell>
          <cell r="S368">
            <v>20</v>
          </cell>
          <cell r="T368" t="str">
            <v>Vice President / Provost - PRC</v>
          </cell>
          <cell r="U368">
            <v>9</v>
          </cell>
          <cell r="V368" t="str">
            <v>Blitt, William J</v>
          </cell>
        </row>
        <row r="369">
          <cell r="A369">
            <v>300015</v>
          </cell>
          <cell r="B369" t="str">
            <v>Dean - Business &amp; Computer Science</v>
          </cell>
          <cell r="C369">
            <v>755705</v>
          </cell>
          <cell r="D369">
            <v>300015755705</v>
          </cell>
          <cell r="E369" t="str">
            <v>Postage</v>
          </cell>
          <cell r="F369">
            <v>40.74</v>
          </cell>
          <cell r="G369">
            <v>19.78</v>
          </cell>
          <cell r="H369">
            <v>100</v>
          </cell>
          <cell r="I369">
            <v>38.6</v>
          </cell>
          <cell r="J369">
            <v>100</v>
          </cell>
          <cell r="K369">
            <v>110010</v>
          </cell>
          <cell r="L369" t="str">
            <v>Current Unrestricted</v>
          </cell>
          <cell r="M369">
            <v>25</v>
          </cell>
          <cell r="N369" t="str">
            <v>Academic Support</v>
          </cell>
          <cell r="O369">
            <v>11</v>
          </cell>
          <cell r="P369" t="str">
            <v>Current Unrestricted Funds</v>
          </cell>
          <cell r="Q369">
            <v>75</v>
          </cell>
          <cell r="R369" t="str">
            <v>Other Operating Expenses</v>
          </cell>
          <cell r="S369">
            <v>20</v>
          </cell>
          <cell r="T369" t="str">
            <v>Vice President / Provost - PRC</v>
          </cell>
          <cell r="U369">
            <v>9</v>
          </cell>
          <cell r="V369" t="str">
            <v>Blitt, William J</v>
          </cell>
        </row>
        <row r="370">
          <cell r="A370">
            <v>311010</v>
          </cell>
          <cell r="B370" t="str">
            <v>Computer Science</v>
          </cell>
          <cell r="C370">
            <v>611110</v>
          </cell>
          <cell r="D370">
            <v>311010611110</v>
          </cell>
          <cell r="E370" t="str">
            <v>Faculty Salaries - Full-time</v>
          </cell>
          <cell r="F370">
            <v>9834.07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110010</v>
          </cell>
          <cell r="L370" t="str">
            <v>Current Unrestricted</v>
          </cell>
          <cell r="M370">
            <v>10</v>
          </cell>
          <cell r="N370" t="str">
            <v>Instruction</v>
          </cell>
          <cell r="O370">
            <v>11</v>
          </cell>
          <cell r="P370" t="str">
            <v>Current Unrestricted Funds</v>
          </cell>
          <cell r="Q370">
            <v>61</v>
          </cell>
          <cell r="R370" t="str">
            <v>Salaries and Wages</v>
          </cell>
          <cell r="S370">
            <v>20</v>
          </cell>
          <cell r="T370" t="str">
            <v>Vice President / Provost - PRC</v>
          </cell>
          <cell r="U370">
            <v>2</v>
          </cell>
          <cell r="V370" t="str">
            <v>Blitt, William J</v>
          </cell>
        </row>
        <row r="371">
          <cell r="A371">
            <v>311010</v>
          </cell>
          <cell r="B371" t="str">
            <v>Computer Science</v>
          </cell>
          <cell r="C371">
            <v>611115</v>
          </cell>
          <cell r="D371">
            <v>311010611115</v>
          </cell>
          <cell r="E371" t="str">
            <v>Faculty Salaries - Substitute</v>
          </cell>
          <cell r="F371">
            <v>130.32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110010</v>
          </cell>
          <cell r="L371" t="str">
            <v>Current Unrestricted</v>
          </cell>
          <cell r="M371">
            <v>10</v>
          </cell>
          <cell r="N371" t="str">
            <v>Instruction</v>
          </cell>
          <cell r="O371">
            <v>11</v>
          </cell>
          <cell r="P371" t="str">
            <v>Current Unrestricted Funds</v>
          </cell>
          <cell r="Q371">
            <v>61</v>
          </cell>
          <cell r="R371" t="str">
            <v>Salaries and Wages</v>
          </cell>
          <cell r="S371">
            <v>20</v>
          </cell>
          <cell r="T371" t="str">
            <v>Vice President / Provost - PRC</v>
          </cell>
          <cell r="U371">
            <v>2</v>
          </cell>
          <cell r="V371" t="str">
            <v>Blitt, William J</v>
          </cell>
        </row>
        <row r="372">
          <cell r="A372">
            <v>311010</v>
          </cell>
          <cell r="B372" t="str">
            <v>Computer Science</v>
          </cell>
          <cell r="C372">
            <v>611120</v>
          </cell>
          <cell r="D372">
            <v>311010611120</v>
          </cell>
          <cell r="E372" t="str">
            <v>Faculty Salaries - Part-time</v>
          </cell>
          <cell r="F372">
            <v>5864.04</v>
          </cell>
          <cell r="G372">
            <v>2085</v>
          </cell>
          <cell r="H372">
            <v>2160</v>
          </cell>
          <cell r="I372">
            <v>2157</v>
          </cell>
          <cell r="J372">
            <v>2158</v>
          </cell>
          <cell r="K372">
            <v>110010</v>
          </cell>
          <cell r="L372" t="str">
            <v>Current Unrestricted</v>
          </cell>
          <cell r="M372">
            <v>10</v>
          </cell>
          <cell r="N372" t="str">
            <v>Instruction</v>
          </cell>
          <cell r="O372">
            <v>11</v>
          </cell>
          <cell r="P372" t="str">
            <v>Current Unrestricted Funds</v>
          </cell>
          <cell r="Q372">
            <v>61</v>
          </cell>
          <cell r="R372" t="str">
            <v>Salaries and Wages</v>
          </cell>
          <cell r="S372">
            <v>20</v>
          </cell>
          <cell r="T372" t="str">
            <v>Vice President / Provost - PRC</v>
          </cell>
          <cell r="U372">
            <v>2</v>
          </cell>
          <cell r="V372" t="str">
            <v>Blitt, William J</v>
          </cell>
        </row>
        <row r="373">
          <cell r="A373">
            <v>311010</v>
          </cell>
          <cell r="B373" t="str">
            <v>Computer Science</v>
          </cell>
          <cell r="C373">
            <v>611160</v>
          </cell>
          <cell r="D373">
            <v>311010611160</v>
          </cell>
          <cell r="E373" t="str">
            <v>Faculty Part-time - Summer</v>
          </cell>
          <cell r="F373">
            <v>0</v>
          </cell>
          <cell r="G373">
            <v>0</v>
          </cell>
          <cell r="H373">
            <v>2158</v>
          </cell>
          <cell r="I373">
            <v>0</v>
          </cell>
          <cell r="J373">
            <v>2158</v>
          </cell>
          <cell r="K373">
            <v>110010</v>
          </cell>
          <cell r="L373" t="str">
            <v>Current Unrestricted</v>
          </cell>
          <cell r="M373">
            <v>10</v>
          </cell>
          <cell r="N373" t="str">
            <v>Instruction</v>
          </cell>
          <cell r="O373">
            <v>11</v>
          </cell>
          <cell r="P373" t="str">
            <v>Current Unrestricted Funds</v>
          </cell>
          <cell r="Q373">
            <v>61</v>
          </cell>
          <cell r="R373" t="str">
            <v>Salaries and Wages</v>
          </cell>
          <cell r="S373">
            <v>20</v>
          </cell>
          <cell r="T373" t="str">
            <v>Vice President / Provost - PRC</v>
          </cell>
          <cell r="U373">
            <v>2</v>
          </cell>
          <cell r="V373" t="str">
            <v>Blitt, William J</v>
          </cell>
        </row>
        <row r="374">
          <cell r="A374">
            <v>311010</v>
          </cell>
          <cell r="B374" t="str">
            <v>Computer Science</v>
          </cell>
          <cell r="C374">
            <v>733110</v>
          </cell>
          <cell r="D374">
            <v>311010733110</v>
          </cell>
          <cell r="E374" t="str">
            <v>Classroom Supplies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110010</v>
          </cell>
          <cell r="L374" t="str">
            <v>Current Unrestricted</v>
          </cell>
          <cell r="M374">
            <v>10</v>
          </cell>
          <cell r="N374" t="str">
            <v>Instruction</v>
          </cell>
          <cell r="O374">
            <v>11</v>
          </cell>
          <cell r="P374" t="str">
            <v>Current Unrestricted Funds</v>
          </cell>
          <cell r="Q374">
            <v>73</v>
          </cell>
          <cell r="R374" t="str">
            <v>Supplies</v>
          </cell>
          <cell r="S374">
            <v>20</v>
          </cell>
          <cell r="T374" t="str">
            <v>Vice President / Provost - PRC</v>
          </cell>
          <cell r="U374">
            <v>4</v>
          </cell>
          <cell r="V374" t="str">
            <v>Blitt, William J</v>
          </cell>
        </row>
        <row r="375">
          <cell r="A375">
            <v>311010</v>
          </cell>
          <cell r="B375" t="str">
            <v>Computer Science</v>
          </cell>
          <cell r="C375">
            <v>755310</v>
          </cell>
          <cell r="D375">
            <v>311010755310</v>
          </cell>
          <cell r="E375" t="str">
            <v>Copier Expense</v>
          </cell>
          <cell r="F375">
            <v>545.94000000000005</v>
          </cell>
          <cell r="G375">
            <v>331.8</v>
          </cell>
          <cell r="H375">
            <v>650</v>
          </cell>
          <cell r="I375">
            <v>0</v>
          </cell>
          <cell r="J375">
            <v>520</v>
          </cell>
          <cell r="K375">
            <v>110010</v>
          </cell>
          <cell r="L375" t="str">
            <v>Current Unrestricted</v>
          </cell>
          <cell r="M375">
            <v>10</v>
          </cell>
          <cell r="N375" t="str">
            <v>Instruction</v>
          </cell>
          <cell r="O375">
            <v>11</v>
          </cell>
          <cell r="P375" t="str">
            <v>Current Unrestricted Funds</v>
          </cell>
          <cell r="Q375">
            <v>75</v>
          </cell>
          <cell r="R375" t="str">
            <v>Other Operating Expenses</v>
          </cell>
          <cell r="S375">
            <v>20</v>
          </cell>
          <cell r="T375" t="str">
            <v>Vice President / Provost - PRC</v>
          </cell>
          <cell r="U375">
            <v>4</v>
          </cell>
          <cell r="V375" t="str">
            <v>Blitt, William J</v>
          </cell>
        </row>
        <row r="376">
          <cell r="A376">
            <v>311010</v>
          </cell>
          <cell r="B376" t="str">
            <v>Computer Science</v>
          </cell>
          <cell r="C376">
            <v>755360</v>
          </cell>
          <cell r="D376">
            <v>311010755360</v>
          </cell>
          <cell r="E376" t="str">
            <v>Printing - Other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110010</v>
          </cell>
          <cell r="L376" t="str">
            <v>Current Unrestricted</v>
          </cell>
          <cell r="M376">
            <v>10</v>
          </cell>
          <cell r="N376" t="str">
            <v>Instruction</v>
          </cell>
          <cell r="O376">
            <v>11</v>
          </cell>
          <cell r="P376" t="str">
            <v>Current Unrestricted Funds</v>
          </cell>
          <cell r="Q376">
            <v>75</v>
          </cell>
          <cell r="R376" t="str">
            <v>Other Operating Expenses</v>
          </cell>
          <cell r="S376">
            <v>20</v>
          </cell>
          <cell r="T376" t="str">
            <v>Vice President / Provost - PRC</v>
          </cell>
          <cell r="U376">
            <v>4</v>
          </cell>
          <cell r="V376" t="str">
            <v>Blitt, William J</v>
          </cell>
        </row>
        <row r="377">
          <cell r="A377">
            <v>311010</v>
          </cell>
          <cell r="B377" t="str">
            <v>Computer Science</v>
          </cell>
          <cell r="C377">
            <v>755705</v>
          </cell>
          <cell r="D377">
            <v>311010755705</v>
          </cell>
          <cell r="E377" t="str">
            <v>Postage</v>
          </cell>
          <cell r="F377">
            <v>25.36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110010</v>
          </cell>
          <cell r="L377" t="str">
            <v>Current Unrestricted</v>
          </cell>
          <cell r="M377">
            <v>10</v>
          </cell>
          <cell r="N377" t="str">
            <v>Instruction</v>
          </cell>
          <cell r="O377">
            <v>11</v>
          </cell>
          <cell r="P377" t="str">
            <v>Current Unrestricted Funds</v>
          </cell>
          <cell r="Q377">
            <v>75</v>
          </cell>
          <cell r="R377" t="str">
            <v>Other Operating Expenses</v>
          </cell>
          <cell r="S377">
            <v>20</v>
          </cell>
          <cell r="T377" t="str">
            <v>Vice President / Provost - PRC</v>
          </cell>
          <cell r="U377">
            <v>4</v>
          </cell>
          <cell r="V377" t="str">
            <v>Blitt, William J</v>
          </cell>
        </row>
        <row r="378">
          <cell r="A378">
            <v>311012</v>
          </cell>
          <cell r="B378" t="str">
            <v>Computer Science</v>
          </cell>
          <cell r="C378">
            <v>611110</v>
          </cell>
          <cell r="D378">
            <v>311012611110</v>
          </cell>
          <cell r="E378" t="str">
            <v>Faculty Salaries - Full-time</v>
          </cell>
          <cell r="F378">
            <v>181405.64</v>
          </cell>
          <cell r="G378">
            <v>193408.76</v>
          </cell>
          <cell r="H378">
            <v>154351</v>
          </cell>
          <cell r="I378">
            <v>83604.070000000007</v>
          </cell>
          <cell r="J378">
            <v>151188</v>
          </cell>
          <cell r="K378">
            <v>110010</v>
          </cell>
          <cell r="L378" t="str">
            <v>Current Unrestricted</v>
          </cell>
          <cell r="M378">
            <v>10</v>
          </cell>
          <cell r="N378" t="str">
            <v>Instruction</v>
          </cell>
          <cell r="O378">
            <v>11</v>
          </cell>
          <cell r="P378" t="str">
            <v>Current Unrestricted Funds</v>
          </cell>
          <cell r="Q378">
            <v>61</v>
          </cell>
          <cell r="R378" t="str">
            <v>Salaries and Wages</v>
          </cell>
          <cell r="S378">
            <v>20</v>
          </cell>
          <cell r="T378" t="str">
            <v>Vice President / Provost - PRC</v>
          </cell>
          <cell r="U378">
            <v>2</v>
          </cell>
          <cell r="V378" t="str">
            <v>Blitt, William J</v>
          </cell>
        </row>
        <row r="379">
          <cell r="A379">
            <v>311012</v>
          </cell>
          <cell r="B379" t="str">
            <v>Computer Science</v>
          </cell>
          <cell r="C379">
            <v>611115</v>
          </cell>
          <cell r="D379">
            <v>311012611115</v>
          </cell>
          <cell r="E379" t="str">
            <v>Faculty Salaries - Substitute</v>
          </cell>
          <cell r="F379">
            <v>695.04</v>
          </cell>
          <cell r="G379">
            <v>516.92999999999995</v>
          </cell>
          <cell r="H379">
            <v>900</v>
          </cell>
          <cell r="I379">
            <v>0</v>
          </cell>
          <cell r="J379">
            <v>900</v>
          </cell>
          <cell r="K379">
            <v>110010</v>
          </cell>
          <cell r="L379" t="str">
            <v>Current Unrestricted</v>
          </cell>
          <cell r="M379">
            <v>10</v>
          </cell>
          <cell r="N379" t="str">
            <v>Instruction</v>
          </cell>
          <cell r="O379">
            <v>11</v>
          </cell>
          <cell r="P379" t="str">
            <v>Current Unrestricted Funds</v>
          </cell>
          <cell r="Q379">
            <v>61</v>
          </cell>
          <cell r="R379" t="str">
            <v>Salaries and Wages</v>
          </cell>
          <cell r="S379">
            <v>20</v>
          </cell>
          <cell r="T379" t="str">
            <v>Vice President / Provost - PRC</v>
          </cell>
          <cell r="U379">
            <v>2</v>
          </cell>
          <cell r="V379" t="str">
            <v>Blitt, William J</v>
          </cell>
        </row>
        <row r="380">
          <cell r="A380">
            <v>311012</v>
          </cell>
          <cell r="B380" t="str">
            <v>Computer Science</v>
          </cell>
          <cell r="C380">
            <v>611120</v>
          </cell>
          <cell r="D380">
            <v>311012611120</v>
          </cell>
          <cell r="E380" t="str">
            <v>Faculty Salaries - Part-time</v>
          </cell>
          <cell r="F380">
            <v>37267.54</v>
          </cell>
          <cell r="G380">
            <v>14317</v>
          </cell>
          <cell r="H380">
            <v>30126</v>
          </cell>
          <cell r="I380">
            <v>18982.12</v>
          </cell>
          <cell r="J380">
            <v>28500</v>
          </cell>
          <cell r="K380">
            <v>110010</v>
          </cell>
          <cell r="L380" t="str">
            <v>Current Unrestricted</v>
          </cell>
          <cell r="M380">
            <v>10</v>
          </cell>
          <cell r="N380" t="str">
            <v>Instruction</v>
          </cell>
          <cell r="O380">
            <v>11</v>
          </cell>
          <cell r="P380" t="str">
            <v>Current Unrestricted Funds</v>
          </cell>
          <cell r="Q380">
            <v>61</v>
          </cell>
          <cell r="R380" t="str">
            <v>Salaries and Wages</v>
          </cell>
          <cell r="S380">
            <v>20</v>
          </cell>
          <cell r="T380" t="str">
            <v>Vice President / Provost - PRC</v>
          </cell>
          <cell r="U380">
            <v>2</v>
          </cell>
          <cell r="V380" t="str">
            <v>Blitt, William J</v>
          </cell>
        </row>
        <row r="381">
          <cell r="A381">
            <v>311012</v>
          </cell>
          <cell r="B381" t="str">
            <v>Computer Science</v>
          </cell>
          <cell r="C381">
            <v>611125</v>
          </cell>
          <cell r="D381">
            <v>311012611125</v>
          </cell>
          <cell r="E381" t="str">
            <v>Faculty Full-time Chair Rel</v>
          </cell>
          <cell r="F381">
            <v>0</v>
          </cell>
          <cell r="G381">
            <v>0</v>
          </cell>
          <cell r="H381">
            <v>15582</v>
          </cell>
          <cell r="I381">
            <v>10563.84</v>
          </cell>
          <cell r="J381">
            <v>10036</v>
          </cell>
          <cell r="K381">
            <v>110010</v>
          </cell>
          <cell r="L381" t="str">
            <v>Current Unrestricted</v>
          </cell>
          <cell r="M381">
            <v>10</v>
          </cell>
          <cell r="N381" t="str">
            <v>Instruction</v>
          </cell>
          <cell r="O381">
            <v>11</v>
          </cell>
          <cell r="P381" t="str">
            <v>Current Unrestricted Funds</v>
          </cell>
          <cell r="Q381">
            <v>61</v>
          </cell>
          <cell r="R381" t="str">
            <v>Salaries and Wages</v>
          </cell>
          <cell r="S381">
            <v>20</v>
          </cell>
          <cell r="T381" t="str">
            <v>Vice President / Provost - PRC</v>
          </cell>
          <cell r="U381">
            <v>2</v>
          </cell>
          <cell r="V381" t="str">
            <v>Blitt, William J</v>
          </cell>
        </row>
        <row r="382">
          <cell r="A382">
            <v>311012</v>
          </cell>
          <cell r="B382" t="str">
            <v>Computer Science</v>
          </cell>
          <cell r="C382">
            <v>611130</v>
          </cell>
          <cell r="D382">
            <v>311012611130</v>
          </cell>
          <cell r="E382" t="str">
            <v>Faculty Full-time Non-teaching ES</v>
          </cell>
          <cell r="F382">
            <v>0</v>
          </cell>
          <cell r="G382">
            <v>0</v>
          </cell>
          <cell r="H382">
            <v>8690</v>
          </cell>
          <cell r="I382">
            <v>8689.5</v>
          </cell>
          <cell r="J382">
            <v>13065</v>
          </cell>
          <cell r="K382">
            <v>110010</v>
          </cell>
          <cell r="L382" t="str">
            <v>Current Unrestricted</v>
          </cell>
          <cell r="M382">
            <v>10</v>
          </cell>
          <cell r="N382" t="str">
            <v>Instruction</v>
          </cell>
          <cell r="O382">
            <v>11</v>
          </cell>
          <cell r="P382" t="str">
            <v>Current Unrestricted Funds</v>
          </cell>
          <cell r="Q382">
            <v>61</v>
          </cell>
          <cell r="R382" t="str">
            <v>Salaries and Wages</v>
          </cell>
          <cell r="S382">
            <v>20</v>
          </cell>
          <cell r="T382" t="str">
            <v>Vice President / Provost - PRC</v>
          </cell>
          <cell r="U382">
            <v>2</v>
          </cell>
          <cell r="V382" t="str">
            <v>Blitt, William J</v>
          </cell>
        </row>
        <row r="383">
          <cell r="A383">
            <v>311012</v>
          </cell>
          <cell r="B383" t="str">
            <v>Computer Science</v>
          </cell>
          <cell r="C383">
            <v>611150</v>
          </cell>
          <cell r="D383">
            <v>311012611150</v>
          </cell>
          <cell r="E383" t="str">
            <v>Faculty Full-time - Summer</v>
          </cell>
          <cell r="F383">
            <v>14389.21</v>
          </cell>
          <cell r="G383">
            <v>9963.18</v>
          </cell>
          <cell r="H383">
            <v>25960</v>
          </cell>
          <cell r="I383">
            <v>0</v>
          </cell>
          <cell r="J383">
            <v>10827</v>
          </cell>
          <cell r="K383">
            <v>110010</v>
          </cell>
          <cell r="L383" t="str">
            <v>Current Unrestricted</v>
          </cell>
          <cell r="M383">
            <v>10</v>
          </cell>
          <cell r="N383" t="str">
            <v>Instruction</v>
          </cell>
          <cell r="O383">
            <v>11</v>
          </cell>
          <cell r="P383" t="str">
            <v>Current Unrestricted Funds</v>
          </cell>
          <cell r="Q383">
            <v>61</v>
          </cell>
          <cell r="R383" t="str">
            <v>Salaries and Wages</v>
          </cell>
          <cell r="S383">
            <v>20</v>
          </cell>
          <cell r="T383" t="str">
            <v>Vice President / Provost - PRC</v>
          </cell>
          <cell r="U383">
            <v>2</v>
          </cell>
          <cell r="V383" t="str">
            <v>Blitt, William J</v>
          </cell>
        </row>
        <row r="384">
          <cell r="A384">
            <v>311012</v>
          </cell>
          <cell r="B384" t="str">
            <v>Computer Science</v>
          </cell>
          <cell r="C384">
            <v>611160</v>
          </cell>
          <cell r="D384">
            <v>311012611160</v>
          </cell>
          <cell r="E384" t="str">
            <v>Faculty Part-time - Summer</v>
          </cell>
          <cell r="F384">
            <v>4170</v>
          </cell>
          <cell r="G384">
            <v>2085</v>
          </cell>
          <cell r="H384">
            <v>6474</v>
          </cell>
          <cell r="I384">
            <v>0</v>
          </cell>
          <cell r="J384">
            <v>6474</v>
          </cell>
          <cell r="K384">
            <v>110010</v>
          </cell>
          <cell r="L384" t="str">
            <v>Current Unrestricted</v>
          </cell>
          <cell r="M384">
            <v>10</v>
          </cell>
          <cell r="N384" t="str">
            <v>Instruction</v>
          </cell>
          <cell r="O384">
            <v>11</v>
          </cell>
          <cell r="P384" t="str">
            <v>Current Unrestricted Funds</v>
          </cell>
          <cell r="Q384">
            <v>61</v>
          </cell>
          <cell r="R384" t="str">
            <v>Salaries and Wages</v>
          </cell>
          <cell r="S384">
            <v>20</v>
          </cell>
          <cell r="T384" t="str">
            <v>Vice President / Provost - PRC</v>
          </cell>
          <cell r="U384">
            <v>2</v>
          </cell>
          <cell r="V384" t="str">
            <v>Blitt, William J</v>
          </cell>
        </row>
        <row r="385">
          <cell r="A385">
            <v>311012</v>
          </cell>
          <cell r="B385" t="str">
            <v>Computer Science</v>
          </cell>
          <cell r="C385">
            <v>611485</v>
          </cell>
          <cell r="D385">
            <v>311012611485</v>
          </cell>
          <cell r="E385" t="str">
            <v>Tutors PT - Non-Exempt</v>
          </cell>
          <cell r="F385">
            <v>15938.1</v>
          </cell>
          <cell r="G385">
            <v>1972.46</v>
          </cell>
          <cell r="H385">
            <v>9129</v>
          </cell>
          <cell r="I385">
            <v>1526.92</v>
          </cell>
          <cell r="J385">
            <v>4477</v>
          </cell>
          <cell r="K385">
            <v>110010</v>
          </cell>
          <cell r="L385" t="str">
            <v>Current Unrestricted</v>
          </cell>
          <cell r="M385">
            <v>10</v>
          </cell>
          <cell r="N385" t="str">
            <v>Instruction</v>
          </cell>
          <cell r="O385">
            <v>11</v>
          </cell>
          <cell r="P385" t="str">
            <v>Current Unrestricted Funds</v>
          </cell>
          <cell r="Q385">
            <v>61</v>
          </cell>
          <cell r="R385" t="str">
            <v>Salaries and Wages</v>
          </cell>
          <cell r="S385">
            <v>20</v>
          </cell>
          <cell r="T385" t="str">
            <v>Vice President / Provost - PRC</v>
          </cell>
          <cell r="U385">
            <v>2</v>
          </cell>
          <cell r="V385" t="str">
            <v>Blitt, William J</v>
          </cell>
        </row>
        <row r="386">
          <cell r="A386">
            <v>311012</v>
          </cell>
          <cell r="B386" t="str">
            <v>Computer Science</v>
          </cell>
          <cell r="C386">
            <v>733110</v>
          </cell>
          <cell r="D386">
            <v>311012733110</v>
          </cell>
          <cell r="E386" t="str">
            <v>Classroom Supplies</v>
          </cell>
          <cell r="F386">
            <v>41.03</v>
          </cell>
          <cell r="G386">
            <v>64</v>
          </cell>
          <cell r="H386">
            <v>450</v>
          </cell>
          <cell r="I386">
            <v>288.63</v>
          </cell>
          <cell r="J386">
            <v>250</v>
          </cell>
          <cell r="K386">
            <v>110010</v>
          </cell>
          <cell r="L386" t="str">
            <v>Current Unrestricted</v>
          </cell>
          <cell r="M386">
            <v>10</v>
          </cell>
          <cell r="N386" t="str">
            <v>Instruction</v>
          </cell>
          <cell r="O386">
            <v>11</v>
          </cell>
          <cell r="P386" t="str">
            <v>Current Unrestricted Funds</v>
          </cell>
          <cell r="Q386">
            <v>73</v>
          </cell>
          <cell r="R386" t="str">
            <v>Supplies</v>
          </cell>
          <cell r="S386">
            <v>20</v>
          </cell>
          <cell r="T386" t="str">
            <v>Vice President / Provost - PRC</v>
          </cell>
          <cell r="U386">
            <v>4</v>
          </cell>
          <cell r="V386" t="str">
            <v>Blitt, William J</v>
          </cell>
        </row>
        <row r="387">
          <cell r="A387">
            <v>311012</v>
          </cell>
          <cell r="B387" t="str">
            <v>Computer Science</v>
          </cell>
          <cell r="C387">
            <v>744210</v>
          </cell>
          <cell r="D387">
            <v>311012744210</v>
          </cell>
          <cell r="E387" t="str">
            <v>Local Travel</v>
          </cell>
          <cell r="F387">
            <v>38.799999999999997</v>
          </cell>
          <cell r="G387">
            <v>204</v>
          </cell>
          <cell r="H387">
            <v>225</v>
          </cell>
          <cell r="I387">
            <v>232</v>
          </cell>
          <cell r="J387">
            <v>300</v>
          </cell>
          <cell r="K387">
            <v>110010</v>
          </cell>
          <cell r="L387" t="str">
            <v>Current Unrestricted</v>
          </cell>
          <cell r="M387">
            <v>10</v>
          </cell>
          <cell r="N387" t="str">
            <v>Instruction</v>
          </cell>
          <cell r="O387">
            <v>11</v>
          </cell>
          <cell r="P387" t="str">
            <v>Current Unrestricted Funds</v>
          </cell>
          <cell r="Q387">
            <v>74</v>
          </cell>
          <cell r="R387" t="str">
            <v>Travel</v>
          </cell>
          <cell r="S387">
            <v>20</v>
          </cell>
          <cell r="T387" t="str">
            <v>Vice President / Provost - PRC</v>
          </cell>
          <cell r="U387">
            <v>4</v>
          </cell>
          <cell r="V387" t="str">
            <v>Blitt, William J</v>
          </cell>
        </row>
        <row r="388">
          <cell r="A388">
            <v>311012</v>
          </cell>
          <cell r="B388" t="str">
            <v>Computer Science</v>
          </cell>
          <cell r="C388">
            <v>744220</v>
          </cell>
          <cell r="D388">
            <v>311012744220</v>
          </cell>
          <cell r="E388" t="str">
            <v>Professional Development / Travel</v>
          </cell>
          <cell r="F388">
            <v>1089.5</v>
          </cell>
          <cell r="G388">
            <v>876.87</v>
          </cell>
          <cell r="H388">
            <v>1500</v>
          </cell>
          <cell r="I388">
            <v>0</v>
          </cell>
          <cell r="J388">
            <v>1500</v>
          </cell>
          <cell r="K388">
            <v>110010</v>
          </cell>
          <cell r="L388" t="str">
            <v>Current Unrestricted</v>
          </cell>
          <cell r="M388">
            <v>10</v>
          </cell>
          <cell r="N388" t="str">
            <v>Instruction</v>
          </cell>
          <cell r="O388">
            <v>11</v>
          </cell>
          <cell r="P388" t="str">
            <v>Current Unrestricted Funds</v>
          </cell>
          <cell r="Q388">
            <v>74</v>
          </cell>
          <cell r="R388" t="str">
            <v>Travel</v>
          </cell>
          <cell r="S388">
            <v>20</v>
          </cell>
          <cell r="T388" t="str">
            <v>Vice President / Provost - PRC</v>
          </cell>
          <cell r="U388">
            <v>4</v>
          </cell>
          <cell r="V388" t="str">
            <v>Blitt, William J</v>
          </cell>
        </row>
        <row r="389">
          <cell r="A389">
            <v>311012</v>
          </cell>
          <cell r="B389" t="str">
            <v>Computer Science</v>
          </cell>
          <cell r="C389">
            <v>755310</v>
          </cell>
          <cell r="D389">
            <v>311012755310</v>
          </cell>
          <cell r="E389" t="str">
            <v>Copier Expense</v>
          </cell>
          <cell r="F389">
            <v>1470.9</v>
          </cell>
          <cell r="G389">
            <v>1224.78</v>
          </cell>
          <cell r="H389">
            <v>1350</v>
          </cell>
          <cell r="I389">
            <v>429.84</v>
          </cell>
          <cell r="J389">
            <v>1080</v>
          </cell>
          <cell r="K389">
            <v>110010</v>
          </cell>
          <cell r="L389" t="str">
            <v>Current Unrestricted</v>
          </cell>
          <cell r="M389">
            <v>10</v>
          </cell>
          <cell r="N389" t="str">
            <v>Instruction</v>
          </cell>
          <cell r="O389">
            <v>11</v>
          </cell>
          <cell r="P389" t="str">
            <v>Current Unrestricted Funds</v>
          </cell>
          <cell r="Q389">
            <v>75</v>
          </cell>
          <cell r="R389" t="str">
            <v>Other Operating Expenses</v>
          </cell>
          <cell r="S389">
            <v>20</v>
          </cell>
          <cell r="T389" t="str">
            <v>Vice President / Provost - PRC</v>
          </cell>
          <cell r="U389">
            <v>4</v>
          </cell>
          <cell r="V389" t="str">
            <v>Blitt, William J</v>
          </cell>
        </row>
        <row r="390">
          <cell r="A390">
            <v>311012</v>
          </cell>
          <cell r="B390" t="str">
            <v>Computer Science</v>
          </cell>
          <cell r="C390">
            <v>755360</v>
          </cell>
          <cell r="D390">
            <v>311012755360</v>
          </cell>
          <cell r="E390" t="str">
            <v>Printing - Other</v>
          </cell>
          <cell r="F390">
            <v>303.52</v>
          </cell>
          <cell r="G390">
            <v>420.24</v>
          </cell>
          <cell r="H390">
            <v>250</v>
          </cell>
          <cell r="I390">
            <v>160.63999999999999</v>
          </cell>
          <cell r="J390">
            <v>250</v>
          </cell>
          <cell r="K390">
            <v>110010</v>
          </cell>
          <cell r="L390" t="str">
            <v>Current Unrestricted</v>
          </cell>
          <cell r="M390">
            <v>10</v>
          </cell>
          <cell r="N390" t="str">
            <v>Instruction</v>
          </cell>
          <cell r="O390">
            <v>11</v>
          </cell>
          <cell r="P390" t="str">
            <v>Current Unrestricted Funds</v>
          </cell>
          <cell r="Q390">
            <v>75</v>
          </cell>
          <cell r="R390" t="str">
            <v>Other Operating Expenses</v>
          </cell>
          <cell r="S390">
            <v>20</v>
          </cell>
          <cell r="T390" t="str">
            <v>Vice President / Provost - PRC</v>
          </cell>
          <cell r="U390">
            <v>4</v>
          </cell>
          <cell r="V390" t="str">
            <v>Blitt, William J</v>
          </cell>
        </row>
        <row r="391">
          <cell r="A391">
            <v>311013</v>
          </cell>
          <cell r="B391" t="str">
            <v>Computer Science</v>
          </cell>
          <cell r="C391">
            <v>611110</v>
          </cell>
          <cell r="D391">
            <v>311013611110</v>
          </cell>
          <cell r="E391" t="str">
            <v>Faculty Salaries - Full-time</v>
          </cell>
          <cell r="F391">
            <v>67819.179999999993</v>
          </cell>
          <cell r="G391">
            <v>43596.67</v>
          </cell>
          <cell r="H391">
            <v>80158</v>
          </cell>
          <cell r="I391">
            <v>39938.94</v>
          </cell>
          <cell r="J391">
            <v>92503</v>
          </cell>
          <cell r="K391">
            <v>110010</v>
          </cell>
          <cell r="L391" t="str">
            <v>Current Unrestricted</v>
          </cell>
          <cell r="M391">
            <v>10</v>
          </cell>
          <cell r="N391" t="str">
            <v>Instruction</v>
          </cell>
          <cell r="O391">
            <v>11</v>
          </cell>
          <cell r="P391" t="str">
            <v>Current Unrestricted Funds</v>
          </cell>
          <cell r="Q391">
            <v>61</v>
          </cell>
          <cell r="R391" t="str">
            <v>Salaries and Wages</v>
          </cell>
          <cell r="S391">
            <v>20</v>
          </cell>
          <cell r="T391" t="str">
            <v>Vice President / Provost - PRC</v>
          </cell>
          <cell r="U391">
            <v>2</v>
          </cell>
          <cell r="V391" t="str">
            <v>Blitt, William J</v>
          </cell>
        </row>
        <row r="392">
          <cell r="A392">
            <v>311013</v>
          </cell>
          <cell r="B392" t="str">
            <v>Computer Science</v>
          </cell>
          <cell r="C392">
            <v>611120</v>
          </cell>
          <cell r="D392">
            <v>311013611120</v>
          </cell>
          <cell r="E392" t="str">
            <v>Faculty Salaries - Part-time</v>
          </cell>
          <cell r="F392">
            <v>15498.52</v>
          </cell>
          <cell r="G392">
            <v>17097</v>
          </cell>
          <cell r="H392">
            <v>15856</v>
          </cell>
          <cell r="I392">
            <v>12590.66</v>
          </cell>
          <cell r="J392">
            <v>15000</v>
          </cell>
          <cell r="K392">
            <v>110010</v>
          </cell>
          <cell r="L392" t="str">
            <v>Current Unrestricted</v>
          </cell>
          <cell r="M392">
            <v>10</v>
          </cell>
          <cell r="N392" t="str">
            <v>Instruction</v>
          </cell>
          <cell r="O392">
            <v>11</v>
          </cell>
          <cell r="P392" t="str">
            <v>Current Unrestricted Funds</v>
          </cell>
          <cell r="Q392">
            <v>61</v>
          </cell>
          <cell r="R392" t="str">
            <v>Salaries and Wages</v>
          </cell>
          <cell r="S392">
            <v>20</v>
          </cell>
          <cell r="T392" t="str">
            <v>Vice President / Provost - PRC</v>
          </cell>
          <cell r="U392">
            <v>2</v>
          </cell>
          <cell r="V392" t="str">
            <v>Blitt, William J</v>
          </cell>
        </row>
        <row r="393">
          <cell r="A393">
            <v>311013</v>
          </cell>
          <cell r="B393" t="str">
            <v>Computer Science</v>
          </cell>
          <cell r="C393">
            <v>611150</v>
          </cell>
          <cell r="D393">
            <v>311013611150</v>
          </cell>
          <cell r="E393" t="str">
            <v>Faculty Full-time - Summer</v>
          </cell>
          <cell r="F393">
            <v>13690.17</v>
          </cell>
          <cell r="G393">
            <v>19238.72</v>
          </cell>
          <cell r="H393">
            <v>0</v>
          </cell>
          <cell r="I393">
            <v>0</v>
          </cell>
          <cell r="J393">
            <v>16713</v>
          </cell>
          <cell r="K393">
            <v>110010</v>
          </cell>
          <cell r="L393" t="str">
            <v>Current Unrestricted</v>
          </cell>
          <cell r="M393">
            <v>10</v>
          </cell>
          <cell r="N393" t="str">
            <v>Instruction</v>
          </cell>
          <cell r="O393">
            <v>11</v>
          </cell>
          <cell r="P393" t="str">
            <v>Current Unrestricted Funds</v>
          </cell>
          <cell r="Q393">
            <v>61</v>
          </cell>
          <cell r="R393" t="str">
            <v>Salaries and Wages</v>
          </cell>
          <cell r="S393">
            <v>20</v>
          </cell>
          <cell r="T393" t="str">
            <v>Vice President / Provost - PRC</v>
          </cell>
          <cell r="U393">
            <v>2</v>
          </cell>
          <cell r="V393" t="str">
            <v>Blitt, William J</v>
          </cell>
        </row>
        <row r="394">
          <cell r="A394">
            <v>311013</v>
          </cell>
          <cell r="B394" t="str">
            <v>Computer Science</v>
          </cell>
          <cell r="C394">
            <v>611160</v>
          </cell>
          <cell r="D394">
            <v>311013611160</v>
          </cell>
          <cell r="E394" t="str">
            <v>Faculty Part-time - Summer</v>
          </cell>
          <cell r="F394">
            <v>2085</v>
          </cell>
          <cell r="G394">
            <v>0</v>
          </cell>
          <cell r="H394">
            <v>6474</v>
          </cell>
          <cell r="I394">
            <v>0</v>
          </cell>
          <cell r="J394">
            <v>6474</v>
          </cell>
          <cell r="K394">
            <v>110010</v>
          </cell>
          <cell r="L394" t="str">
            <v>Current Unrestricted</v>
          </cell>
          <cell r="M394">
            <v>10</v>
          </cell>
          <cell r="N394" t="str">
            <v>Instruction</v>
          </cell>
          <cell r="O394">
            <v>11</v>
          </cell>
          <cell r="P394" t="str">
            <v>Current Unrestricted Funds</v>
          </cell>
          <cell r="Q394">
            <v>61</v>
          </cell>
          <cell r="R394" t="str">
            <v>Salaries and Wages</v>
          </cell>
          <cell r="S394">
            <v>20</v>
          </cell>
          <cell r="T394" t="str">
            <v>Vice President / Provost - PRC</v>
          </cell>
          <cell r="U394">
            <v>2</v>
          </cell>
          <cell r="V394" t="str">
            <v>Blitt, William J</v>
          </cell>
        </row>
        <row r="395">
          <cell r="A395">
            <v>311013</v>
          </cell>
          <cell r="B395" t="str">
            <v>Computer Science</v>
          </cell>
          <cell r="C395">
            <v>755310</v>
          </cell>
          <cell r="D395">
            <v>311013755310</v>
          </cell>
          <cell r="E395" t="str">
            <v>Copier Expense</v>
          </cell>
          <cell r="F395">
            <v>0.06</v>
          </cell>
          <cell r="G395">
            <v>10.08</v>
          </cell>
          <cell r="H395">
            <v>0</v>
          </cell>
          <cell r="I395">
            <v>6</v>
          </cell>
          <cell r="J395">
            <v>0</v>
          </cell>
          <cell r="K395">
            <v>110010</v>
          </cell>
          <cell r="L395" t="str">
            <v>Current Unrestricted</v>
          </cell>
          <cell r="M395">
            <v>10</v>
          </cell>
          <cell r="N395" t="str">
            <v>Instruction</v>
          </cell>
          <cell r="O395">
            <v>11</v>
          </cell>
          <cell r="P395" t="str">
            <v>Current Unrestricted Funds</v>
          </cell>
          <cell r="Q395">
            <v>75</v>
          </cell>
          <cell r="R395" t="str">
            <v>Other Operating Expenses</v>
          </cell>
          <cell r="S395">
            <v>20</v>
          </cell>
          <cell r="T395" t="str">
            <v>Vice President / Provost - PRC</v>
          </cell>
          <cell r="U395">
            <v>4</v>
          </cell>
          <cell r="V395" t="str">
            <v>Blitt, William J</v>
          </cell>
        </row>
        <row r="396">
          <cell r="A396">
            <v>311016</v>
          </cell>
          <cell r="B396" t="str">
            <v>Computer Science</v>
          </cell>
          <cell r="C396">
            <v>611110</v>
          </cell>
          <cell r="D396">
            <v>311016611110</v>
          </cell>
          <cell r="E396" t="str">
            <v>Faculty Salaries - Full-time</v>
          </cell>
          <cell r="F396">
            <v>81278.850000000006</v>
          </cell>
          <cell r="G396">
            <v>74841.53</v>
          </cell>
          <cell r="H396">
            <v>75366</v>
          </cell>
          <cell r="I396">
            <v>44593.31</v>
          </cell>
          <cell r="J396">
            <v>76876</v>
          </cell>
          <cell r="K396">
            <v>110010</v>
          </cell>
          <cell r="L396" t="str">
            <v>Current Unrestricted</v>
          </cell>
          <cell r="M396">
            <v>10</v>
          </cell>
          <cell r="N396" t="str">
            <v>Instruction</v>
          </cell>
          <cell r="O396">
            <v>11</v>
          </cell>
          <cell r="P396" t="str">
            <v>Current Unrestricted Funds</v>
          </cell>
          <cell r="Q396">
            <v>61</v>
          </cell>
          <cell r="R396" t="str">
            <v>Salaries and Wages</v>
          </cell>
          <cell r="S396">
            <v>20</v>
          </cell>
          <cell r="T396" t="str">
            <v>Vice President / Provost - PRC</v>
          </cell>
          <cell r="U396">
            <v>2</v>
          </cell>
          <cell r="V396" t="str">
            <v>Blitt, William J</v>
          </cell>
        </row>
        <row r="397">
          <cell r="A397">
            <v>311016</v>
          </cell>
          <cell r="B397" t="str">
            <v>Computer Science</v>
          </cell>
          <cell r="C397">
            <v>611115</v>
          </cell>
          <cell r="D397">
            <v>311016611115</v>
          </cell>
          <cell r="E397" t="str">
            <v>Faculty Salaries - Substitute</v>
          </cell>
          <cell r="F397">
            <v>234.57</v>
          </cell>
          <cell r="G397">
            <v>403.99</v>
          </cell>
          <cell r="H397">
            <v>600</v>
          </cell>
          <cell r="I397">
            <v>0</v>
          </cell>
          <cell r="J397">
            <v>600</v>
          </cell>
          <cell r="K397">
            <v>110010</v>
          </cell>
          <cell r="L397" t="str">
            <v>Current Unrestricted</v>
          </cell>
          <cell r="M397">
            <v>10</v>
          </cell>
          <cell r="N397" t="str">
            <v>Instruction</v>
          </cell>
          <cell r="O397">
            <v>11</v>
          </cell>
          <cell r="P397" t="str">
            <v>Current Unrestricted Funds</v>
          </cell>
          <cell r="Q397">
            <v>61</v>
          </cell>
          <cell r="R397" t="str">
            <v>Salaries and Wages</v>
          </cell>
          <cell r="S397">
            <v>20</v>
          </cell>
          <cell r="T397" t="str">
            <v>Vice President / Provost - PRC</v>
          </cell>
          <cell r="U397">
            <v>2</v>
          </cell>
          <cell r="V397" t="str">
            <v>Blitt, William J</v>
          </cell>
        </row>
        <row r="398">
          <cell r="A398">
            <v>311016</v>
          </cell>
          <cell r="B398" t="str">
            <v>Computer Science</v>
          </cell>
          <cell r="C398">
            <v>611120</v>
          </cell>
          <cell r="D398">
            <v>311016611120</v>
          </cell>
          <cell r="E398" t="str">
            <v>Faculty Salaries - Part-time</v>
          </cell>
          <cell r="F398">
            <v>19007.400000000001</v>
          </cell>
          <cell r="G398">
            <v>12798.12</v>
          </cell>
          <cell r="H398">
            <v>5257</v>
          </cell>
          <cell r="I398">
            <v>4237</v>
          </cell>
          <cell r="J398">
            <v>5000</v>
          </cell>
          <cell r="K398">
            <v>110010</v>
          </cell>
          <cell r="L398" t="str">
            <v>Current Unrestricted</v>
          </cell>
          <cell r="M398">
            <v>10</v>
          </cell>
          <cell r="N398" t="str">
            <v>Instruction</v>
          </cell>
          <cell r="O398">
            <v>11</v>
          </cell>
          <cell r="P398" t="str">
            <v>Current Unrestricted Funds</v>
          </cell>
          <cell r="Q398">
            <v>61</v>
          </cell>
          <cell r="R398" t="str">
            <v>Salaries and Wages</v>
          </cell>
          <cell r="S398">
            <v>20</v>
          </cell>
          <cell r="T398" t="str">
            <v>Vice President / Provost - PRC</v>
          </cell>
          <cell r="U398">
            <v>2</v>
          </cell>
          <cell r="V398" t="str">
            <v>Blitt, William J</v>
          </cell>
        </row>
        <row r="399">
          <cell r="A399">
            <v>311016</v>
          </cell>
          <cell r="B399" t="str">
            <v>Computer Science</v>
          </cell>
          <cell r="C399">
            <v>611125</v>
          </cell>
          <cell r="D399">
            <v>311016611125</v>
          </cell>
          <cell r="E399" t="str">
            <v>Faculty Full-time Chair Rel</v>
          </cell>
          <cell r="F399">
            <v>17977.080000000002</v>
          </cell>
          <cell r="G399">
            <v>13482.83</v>
          </cell>
          <cell r="H399">
            <v>0</v>
          </cell>
          <cell r="I399">
            <v>0</v>
          </cell>
          <cell r="J399">
            <v>0</v>
          </cell>
          <cell r="K399">
            <v>110010</v>
          </cell>
          <cell r="L399" t="str">
            <v>Current Unrestricted</v>
          </cell>
          <cell r="M399">
            <v>10</v>
          </cell>
          <cell r="N399" t="str">
            <v>Instruction</v>
          </cell>
          <cell r="O399">
            <v>11</v>
          </cell>
          <cell r="P399" t="str">
            <v>Current Unrestricted Funds</v>
          </cell>
          <cell r="Q399">
            <v>61</v>
          </cell>
          <cell r="R399" t="str">
            <v>Salaries and Wages</v>
          </cell>
          <cell r="S399">
            <v>20</v>
          </cell>
          <cell r="T399" t="str">
            <v>Vice President / Provost - PRC</v>
          </cell>
          <cell r="U399">
            <v>2</v>
          </cell>
          <cell r="V399" t="str">
            <v>Blitt, William J</v>
          </cell>
        </row>
        <row r="400">
          <cell r="A400">
            <v>311016</v>
          </cell>
          <cell r="B400" t="str">
            <v>Computer Science</v>
          </cell>
          <cell r="C400">
            <v>611130</v>
          </cell>
          <cell r="D400">
            <v>311016611130</v>
          </cell>
          <cell r="E400" t="str">
            <v>Faculty Full-time Non-teaching ES</v>
          </cell>
          <cell r="F400">
            <v>12796.8</v>
          </cell>
          <cell r="G400">
            <v>12623.04</v>
          </cell>
          <cell r="H400">
            <v>1214</v>
          </cell>
          <cell r="I400">
            <v>1213.31</v>
          </cell>
          <cell r="J400">
            <v>0</v>
          </cell>
          <cell r="K400">
            <v>110010</v>
          </cell>
          <cell r="L400" t="str">
            <v>Current Unrestricted</v>
          </cell>
          <cell r="M400">
            <v>10</v>
          </cell>
          <cell r="N400" t="str">
            <v>Instruction</v>
          </cell>
          <cell r="O400">
            <v>11</v>
          </cell>
          <cell r="P400" t="str">
            <v>Current Unrestricted Funds</v>
          </cell>
          <cell r="Q400">
            <v>61</v>
          </cell>
          <cell r="R400" t="str">
            <v>Salaries and Wages</v>
          </cell>
          <cell r="S400">
            <v>20</v>
          </cell>
          <cell r="T400" t="str">
            <v>Vice President / Provost - PRC</v>
          </cell>
          <cell r="U400">
            <v>2</v>
          </cell>
          <cell r="V400" t="str">
            <v>Blitt, William J</v>
          </cell>
        </row>
        <row r="401">
          <cell r="A401">
            <v>311016</v>
          </cell>
          <cell r="B401" t="str">
            <v>Computer Science</v>
          </cell>
          <cell r="C401">
            <v>611150</v>
          </cell>
          <cell r="D401">
            <v>311016611150</v>
          </cell>
          <cell r="E401" t="str">
            <v>Faculty Full-time - Summer</v>
          </cell>
          <cell r="F401">
            <v>8522.64</v>
          </cell>
          <cell r="G401">
            <v>8522.64</v>
          </cell>
          <cell r="H401">
            <v>21673</v>
          </cell>
          <cell r="I401">
            <v>0</v>
          </cell>
          <cell r="J401">
            <v>9262</v>
          </cell>
          <cell r="K401">
            <v>110010</v>
          </cell>
          <cell r="L401" t="str">
            <v>Current Unrestricted</v>
          </cell>
          <cell r="M401">
            <v>10</v>
          </cell>
          <cell r="N401" t="str">
            <v>Instruction</v>
          </cell>
          <cell r="O401">
            <v>11</v>
          </cell>
          <cell r="P401" t="str">
            <v>Current Unrestricted Funds</v>
          </cell>
          <cell r="Q401">
            <v>61</v>
          </cell>
          <cell r="R401" t="str">
            <v>Salaries and Wages</v>
          </cell>
          <cell r="S401">
            <v>20</v>
          </cell>
          <cell r="T401" t="str">
            <v>Vice President / Provost - PRC</v>
          </cell>
          <cell r="U401">
            <v>2</v>
          </cell>
          <cell r="V401" t="str">
            <v>Blitt, William J</v>
          </cell>
        </row>
        <row r="402">
          <cell r="A402">
            <v>311016</v>
          </cell>
          <cell r="B402" t="str">
            <v>Computer Science</v>
          </cell>
          <cell r="C402">
            <v>611160</v>
          </cell>
          <cell r="D402">
            <v>311016611160</v>
          </cell>
          <cell r="E402" t="str">
            <v>Faculty Part-time - Summer</v>
          </cell>
          <cell r="F402">
            <v>2085</v>
          </cell>
          <cell r="G402">
            <v>0</v>
          </cell>
          <cell r="H402">
            <v>4316</v>
          </cell>
          <cell r="I402">
            <v>0</v>
          </cell>
          <cell r="J402">
            <v>4316</v>
          </cell>
          <cell r="K402">
            <v>110010</v>
          </cell>
          <cell r="L402" t="str">
            <v>Current Unrestricted</v>
          </cell>
          <cell r="M402">
            <v>10</v>
          </cell>
          <cell r="N402" t="str">
            <v>Instruction</v>
          </cell>
          <cell r="O402">
            <v>11</v>
          </cell>
          <cell r="P402" t="str">
            <v>Current Unrestricted Funds</v>
          </cell>
          <cell r="Q402">
            <v>61</v>
          </cell>
          <cell r="R402" t="str">
            <v>Salaries and Wages</v>
          </cell>
          <cell r="S402">
            <v>20</v>
          </cell>
          <cell r="T402" t="str">
            <v>Vice President / Provost - PRC</v>
          </cell>
          <cell r="U402">
            <v>2</v>
          </cell>
          <cell r="V402" t="str">
            <v>Blitt, William J</v>
          </cell>
        </row>
        <row r="403">
          <cell r="A403">
            <v>311016</v>
          </cell>
          <cell r="B403" t="str">
            <v>Computer Science</v>
          </cell>
          <cell r="C403">
            <v>611485</v>
          </cell>
          <cell r="D403">
            <v>311016611485</v>
          </cell>
          <cell r="E403" t="str">
            <v>Tutors PT - Non-Exempt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4477</v>
          </cell>
          <cell r="K403">
            <v>110010</v>
          </cell>
          <cell r="L403" t="str">
            <v>Current Unrestricted</v>
          </cell>
          <cell r="M403">
            <v>10</v>
          </cell>
          <cell r="N403" t="str">
            <v>Instruction</v>
          </cell>
          <cell r="O403">
            <v>11</v>
          </cell>
          <cell r="P403" t="str">
            <v>Current Unrestricted Funds</v>
          </cell>
          <cell r="Q403">
            <v>61</v>
          </cell>
          <cell r="R403" t="str">
            <v>Salaries and Wages</v>
          </cell>
          <cell r="S403">
            <v>20</v>
          </cell>
          <cell r="T403" t="str">
            <v>Vice President / Provost - PRC</v>
          </cell>
          <cell r="U403">
            <v>2</v>
          </cell>
          <cell r="V403" t="str">
            <v>Blitt, William J</v>
          </cell>
        </row>
        <row r="404">
          <cell r="A404">
            <v>311016</v>
          </cell>
          <cell r="B404" t="str">
            <v>Computer Science</v>
          </cell>
          <cell r="C404">
            <v>712655</v>
          </cell>
          <cell r="D404">
            <v>311016712655</v>
          </cell>
          <cell r="E404" t="str">
            <v>Meetings Expense</v>
          </cell>
          <cell r="F404">
            <v>182.35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110010</v>
          </cell>
          <cell r="L404" t="str">
            <v>Current Unrestricted</v>
          </cell>
          <cell r="M404">
            <v>10</v>
          </cell>
          <cell r="N404" t="str">
            <v>Instruction</v>
          </cell>
          <cell r="O404">
            <v>11</v>
          </cell>
          <cell r="P404" t="str">
            <v>Current Unrestricted Funds</v>
          </cell>
          <cell r="Q404">
            <v>71</v>
          </cell>
          <cell r="R404" t="str">
            <v>Contractual Services</v>
          </cell>
          <cell r="S404">
            <v>20</v>
          </cell>
          <cell r="T404" t="str">
            <v>Vice President / Provost - PRC</v>
          </cell>
          <cell r="U404">
            <v>4</v>
          </cell>
          <cell r="V404" t="str">
            <v>Blitt, William J</v>
          </cell>
        </row>
        <row r="405">
          <cell r="A405">
            <v>311016</v>
          </cell>
          <cell r="B405" t="str">
            <v>Computer Science</v>
          </cell>
          <cell r="C405">
            <v>733110</v>
          </cell>
          <cell r="D405">
            <v>311016733110</v>
          </cell>
          <cell r="E405" t="str">
            <v>Classroom Supplies</v>
          </cell>
          <cell r="F405">
            <v>293.02999999999997</v>
          </cell>
          <cell r="G405">
            <v>6.62</v>
          </cell>
          <cell r="H405">
            <v>500</v>
          </cell>
          <cell r="I405">
            <v>0</v>
          </cell>
          <cell r="J405">
            <v>250</v>
          </cell>
          <cell r="K405">
            <v>110010</v>
          </cell>
          <cell r="L405" t="str">
            <v>Current Unrestricted</v>
          </cell>
          <cell r="M405">
            <v>10</v>
          </cell>
          <cell r="N405" t="str">
            <v>Instruction</v>
          </cell>
          <cell r="O405">
            <v>11</v>
          </cell>
          <cell r="P405" t="str">
            <v>Current Unrestricted Funds</v>
          </cell>
          <cell r="Q405">
            <v>73</v>
          </cell>
          <cell r="R405" t="str">
            <v>Supplies</v>
          </cell>
          <cell r="S405">
            <v>20</v>
          </cell>
          <cell r="T405" t="str">
            <v>Vice President / Provost - PRC</v>
          </cell>
          <cell r="U405">
            <v>4</v>
          </cell>
          <cell r="V405" t="str">
            <v>Blitt, William J</v>
          </cell>
        </row>
        <row r="406">
          <cell r="A406">
            <v>311016</v>
          </cell>
          <cell r="B406" t="str">
            <v>Computer Science</v>
          </cell>
          <cell r="C406">
            <v>744210</v>
          </cell>
          <cell r="D406">
            <v>311016744210</v>
          </cell>
          <cell r="E406" t="str">
            <v>Local Travel</v>
          </cell>
          <cell r="F406">
            <v>0</v>
          </cell>
          <cell r="G406">
            <v>0</v>
          </cell>
          <cell r="H406">
            <v>225</v>
          </cell>
          <cell r="I406">
            <v>0</v>
          </cell>
          <cell r="J406">
            <v>250</v>
          </cell>
          <cell r="K406">
            <v>110010</v>
          </cell>
          <cell r="L406" t="str">
            <v>Current Unrestricted</v>
          </cell>
          <cell r="M406">
            <v>10</v>
          </cell>
          <cell r="N406" t="str">
            <v>Instruction</v>
          </cell>
          <cell r="O406">
            <v>11</v>
          </cell>
          <cell r="P406" t="str">
            <v>Current Unrestricted Funds</v>
          </cell>
          <cell r="Q406">
            <v>74</v>
          </cell>
          <cell r="R406" t="str">
            <v>Travel</v>
          </cell>
          <cell r="S406">
            <v>20</v>
          </cell>
          <cell r="T406" t="str">
            <v>Vice President / Provost - PRC</v>
          </cell>
          <cell r="U406">
            <v>4</v>
          </cell>
          <cell r="V406" t="str">
            <v>Blitt, William J</v>
          </cell>
        </row>
        <row r="407">
          <cell r="A407">
            <v>311016</v>
          </cell>
          <cell r="B407" t="str">
            <v>Computer Science</v>
          </cell>
          <cell r="C407">
            <v>744220</v>
          </cell>
          <cell r="D407">
            <v>311016744220</v>
          </cell>
          <cell r="E407" t="str">
            <v>Professional Development / Travel</v>
          </cell>
          <cell r="F407">
            <v>1117.3900000000001</v>
          </cell>
          <cell r="G407">
            <v>1334.63</v>
          </cell>
          <cell r="H407">
            <v>1000</v>
          </cell>
          <cell r="I407">
            <v>0</v>
          </cell>
          <cell r="J407">
            <v>1000</v>
          </cell>
          <cell r="K407">
            <v>110010</v>
          </cell>
          <cell r="L407" t="str">
            <v>Current Unrestricted</v>
          </cell>
          <cell r="M407">
            <v>10</v>
          </cell>
          <cell r="N407" t="str">
            <v>Instruction</v>
          </cell>
          <cell r="O407">
            <v>11</v>
          </cell>
          <cell r="P407" t="str">
            <v>Current Unrestricted Funds</v>
          </cell>
          <cell r="Q407">
            <v>74</v>
          </cell>
          <cell r="R407" t="str">
            <v>Travel</v>
          </cell>
          <cell r="S407">
            <v>20</v>
          </cell>
          <cell r="T407" t="str">
            <v>Vice President / Provost - PRC</v>
          </cell>
          <cell r="U407">
            <v>4</v>
          </cell>
          <cell r="V407" t="str">
            <v>Blitt, William J</v>
          </cell>
        </row>
        <row r="408">
          <cell r="A408">
            <v>311016</v>
          </cell>
          <cell r="B408" t="str">
            <v>Computer Science</v>
          </cell>
          <cell r="C408">
            <v>755240</v>
          </cell>
          <cell r="D408">
            <v>311016755240</v>
          </cell>
          <cell r="E408" t="str">
            <v>DP - Software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110010</v>
          </cell>
          <cell r="L408" t="str">
            <v>Current Unrestricted</v>
          </cell>
          <cell r="M408">
            <v>10</v>
          </cell>
          <cell r="N408" t="str">
            <v>Instruction</v>
          </cell>
          <cell r="O408">
            <v>11</v>
          </cell>
          <cell r="P408" t="str">
            <v>Current Unrestricted Funds</v>
          </cell>
          <cell r="Q408">
            <v>75</v>
          </cell>
          <cell r="R408" t="str">
            <v>Other Operating Expenses</v>
          </cell>
          <cell r="S408">
            <v>20</v>
          </cell>
          <cell r="T408" t="str">
            <v>Vice President / Provost - PRC</v>
          </cell>
          <cell r="U408">
            <v>4</v>
          </cell>
          <cell r="V408" t="str">
            <v>Blitt, William J</v>
          </cell>
        </row>
        <row r="409">
          <cell r="A409">
            <v>311016</v>
          </cell>
          <cell r="B409" t="str">
            <v>Computer Science</v>
          </cell>
          <cell r="C409">
            <v>755310</v>
          </cell>
          <cell r="D409">
            <v>311016755310</v>
          </cell>
          <cell r="E409" t="str">
            <v>Copier Expense</v>
          </cell>
          <cell r="F409">
            <v>825.48</v>
          </cell>
          <cell r="G409">
            <v>818.52</v>
          </cell>
          <cell r="H409">
            <v>1000</v>
          </cell>
          <cell r="I409">
            <v>49.62</v>
          </cell>
          <cell r="J409">
            <v>800</v>
          </cell>
          <cell r="K409">
            <v>110010</v>
          </cell>
          <cell r="L409" t="str">
            <v>Current Unrestricted</v>
          </cell>
          <cell r="M409">
            <v>10</v>
          </cell>
          <cell r="N409" t="str">
            <v>Instruction</v>
          </cell>
          <cell r="O409">
            <v>11</v>
          </cell>
          <cell r="P409" t="str">
            <v>Current Unrestricted Funds</v>
          </cell>
          <cell r="Q409">
            <v>75</v>
          </cell>
          <cell r="R409" t="str">
            <v>Other Operating Expenses</v>
          </cell>
          <cell r="S409">
            <v>20</v>
          </cell>
          <cell r="T409" t="str">
            <v>Vice President / Provost - PRC</v>
          </cell>
          <cell r="U409">
            <v>4</v>
          </cell>
          <cell r="V409" t="str">
            <v>Blitt, William J</v>
          </cell>
        </row>
        <row r="410">
          <cell r="A410">
            <v>311016</v>
          </cell>
          <cell r="B410" t="str">
            <v>Computer Science</v>
          </cell>
          <cell r="C410">
            <v>755360</v>
          </cell>
          <cell r="D410">
            <v>311016755360</v>
          </cell>
          <cell r="E410" t="str">
            <v>Printing - Other</v>
          </cell>
          <cell r="F410">
            <v>18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110010</v>
          </cell>
          <cell r="L410" t="str">
            <v>Current Unrestricted</v>
          </cell>
          <cell r="M410">
            <v>10</v>
          </cell>
          <cell r="N410" t="str">
            <v>Instruction</v>
          </cell>
          <cell r="O410">
            <v>11</v>
          </cell>
          <cell r="P410" t="str">
            <v>Current Unrestricted Funds</v>
          </cell>
          <cell r="Q410">
            <v>75</v>
          </cell>
          <cell r="R410" t="str">
            <v>Other Operating Expenses</v>
          </cell>
          <cell r="S410">
            <v>20</v>
          </cell>
          <cell r="T410" t="str">
            <v>Vice President / Provost - PRC</v>
          </cell>
          <cell r="U410">
            <v>4</v>
          </cell>
          <cell r="V410" t="str">
            <v>Blitt, William J</v>
          </cell>
        </row>
        <row r="411">
          <cell r="A411">
            <v>311016</v>
          </cell>
          <cell r="B411" t="str">
            <v>Computer Science</v>
          </cell>
          <cell r="C411">
            <v>755705</v>
          </cell>
          <cell r="D411">
            <v>311016755705</v>
          </cell>
          <cell r="E411" t="str">
            <v>Postage</v>
          </cell>
          <cell r="F411">
            <v>8.7200000000000006</v>
          </cell>
          <cell r="G411">
            <v>4.5</v>
          </cell>
          <cell r="H411">
            <v>0</v>
          </cell>
          <cell r="I411">
            <v>0</v>
          </cell>
          <cell r="J411">
            <v>0</v>
          </cell>
          <cell r="K411">
            <v>110010</v>
          </cell>
          <cell r="L411" t="str">
            <v>Current Unrestricted</v>
          </cell>
          <cell r="M411">
            <v>10</v>
          </cell>
          <cell r="N411" t="str">
            <v>Instruction</v>
          </cell>
          <cell r="O411">
            <v>11</v>
          </cell>
          <cell r="P411" t="str">
            <v>Current Unrestricted Funds</v>
          </cell>
          <cell r="Q411">
            <v>75</v>
          </cell>
          <cell r="R411" t="str">
            <v>Other Operating Expenses</v>
          </cell>
          <cell r="S411">
            <v>20</v>
          </cell>
          <cell r="T411" t="str">
            <v>Vice President / Provost - PRC</v>
          </cell>
          <cell r="U411">
            <v>4</v>
          </cell>
          <cell r="V411" t="str">
            <v>Blitt, William J</v>
          </cell>
        </row>
        <row r="412">
          <cell r="A412">
            <v>345060</v>
          </cell>
          <cell r="B412" t="str">
            <v>Economics</v>
          </cell>
          <cell r="C412">
            <v>611110</v>
          </cell>
          <cell r="D412">
            <v>345060611110</v>
          </cell>
          <cell r="E412" t="str">
            <v>Faculty Salaries - Full-time</v>
          </cell>
          <cell r="F412">
            <v>32022.48</v>
          </cell>
          <cell r="G412">
            <v>35789.82</v>
          </cell>
          <cell r="H412">
            <v>52419</v>
          </cell>
          <cell r="I412">
            <v>28744.32</v>
          </cell>
          <cell r="J412">
            <v>47348</v>
          </cell>
          <cell r="K412">
            <v>110010</v>
          </cell>
          <cell r="L412" t="str">
            <v>Current Unrestricted</v>
          </cell>
          <cell r="M412">
            <v>10</v>
          </cell>
          <cell r="N412" t="str">
            <v>Instruction</v>
          </cell>
          <cell r="O412">
            <v>11</v>
          </cell>
          <cell r="P412" t="str">
            <v>Current Unrestricted Funds</v>
          </cell>
          <cell r="Q412">
            <v>61</v>
          </cell>
          <cell r="R412" t="str">
            <v>Salaries and Wages</v>
          </cell>
          <cell r="S412">
            <v>20</v>
          </cell>
          <cell r="T412" t="str">
            <v>Vice President / Provost - PRC</v>
          </cell>
          <cell r="U412">
            <v>1</v>
          </cell>
          <cell r="V412" t="str">
            <v>Blitt, William J</v>
          </cell>
        </row>
        <row r="413">
          <cell r="A413">
            <v>345060</v>
          </cell>
          <cell r="B413" t="str">
            <v>Economics</v>
          </cell>
          <cell r="C413">
            <v>611115</v>
          </cell>
          <cell r="D413">
            <v>345060611115</v>
          </cell>
          <cell r="E413" t="str">
            <v>Faculty Salaries - Substitute</v>
          </cell>
          <cell r="F413">
            <v>536.21</v>
          </cell>
          <cell r="G413">
            <v>390.96</v>
          </cell>
          <cell r="H413">
            <v>1300</v>
          </cell>
          <cell r="I413">
            <v>539.28</v>
          </cell>
          <cell r="J413">
            <v>300</v>
          </cell>
          <cell r="K413">
            <v>110010</v>
          </cell>
          <cell r="L413" t="str">
            <v>Current Unrestricted</v>
          </cell>
          <cell r="M413">
            <v>10</v>
          </cell>
          <cell r="N413" t="str">
            <v>Instruction</v>
          </cell>
          <cell r="O413">
            <v>11</v>
          </cell>
          <cell r="P413" t="str">
            <v>Current Unrestricted Funds</v>
          </cell>
          <cell r="Q413">
            <v>61</v>
          </cell>
          <cell r="R413" t="str">
            <v>Salaries and Wages</v>
          </cell>
          <cell r="S413">
            <v>20</v>
          </cell>
          <cell r="T413" t="str">
            <v>Vice President / Provost - PRC</v>
          </cell>
          <cell r="U413">
            <v>1</v>
          </cell>
          <cell r="V413" t="str">
            <v>Blitt, William J</v>
          </cell>
        </row>
        <row r="414">
          <cell r="A414">
            <v>345060</v>
          </cell>
          <cell r="B414" t="str">
            <v>Economics</v>
          </cell>
          <cell r="C414">
            <v>611120</v>
          </cell>
          <cell r="D414">
            <v>345060611120</v>
          </cell>
          <cell r="E414" t="str">
            <v>Faculty Salaries - Part-time</v>
          </cell>
          <cell r="F414">
            <v>12806.1</v>
          </cell>
          <cell r="G414">
            <v>18598.7</v>
          </cell>
          <cell r="H414">
            <v>11948</v>
          </cell>
          <cell r="I414">
            <v>4437.75</v>
          </cell>
          <cell r="J414">
            <v>11895</v>
          </cell>
          <cell r="K414">
            <v>110010</v>
          </cell>
          <cell r="L414" t="str">
            <v>Current Unrestricted</v>
          </cell>
          <cell r="M414">
            <v>10</v>
          </cell>
          <cell r="N414" t="str">
            <v>Instruction</v>
          </cell>
          <cell r="O414">
            <v>11</v>
          </cell>
          <cell r="P414" t="str">
            <v>Current Unrestricted Funds</v>
          </cell>
          <cell r="Q414">
            <v>61</v>
          </cell>
          <cell r="R414" t="str">
            <v>Salaries and Wages</v>
          </cell>
          <cell r="S414">
            <v>20</v>
          </cell>
          <cell r="T414" t="str">
            <v>Vice President / Provost - PRC</v>
          </cell>
          <cell r="U414">
            <v>1</v>
          </cell>
          <cell r="V414" t="str">
            <v>Blitt, William J</v>
          </cell>
        </row>
        <row r="415">
          <cell r="A415">
            <v>345060</v>
          </cell>
          <cell r="B415" t="str">
            <v>Economics</v>
          </cell>
          <cell r="C415">
            <v>611150</v>
          </cell>
          <cell r="D415">
            <v>345060611150</v>
          </cell>
          <cell r="E415" t="str">
            <v>Faculty Full-time - Summer</v>
          </cell>
          <cell r="F415">
            <v>2085</v>
          </cell>
          <cell r="G415">
            <v>2085</v>
          </cell>
          <cell r="H415">
            <v>6555</v>
          </cell>
          <cell r="I415">
            <v>0</v>
          </cell>
          <cell r="J415">
            <v>0</v>
          </cell>
          <cell r="K415">
            <v>110010</v>
          </cell>
          <cell r="L415" t="str">
            <v>Current Unrestricted</v>
          </cell>
          <cell r="M415">
            <v>10</v>
          </cell>
          <cell r="N415" t="str">
            <v>Instruction</v>
          </cell>
          <cell r="O415">
            <v>11</v>
          </cell>
          <cell r="P415" t="str">
            <v>Current Unrestricted Funds</v>
          </cell>
          <cell r="Q415">
            <v>61</v>
          </cell>
          <cell r="R415" t="str">
            <v>Salaries and Wages</v>
          </cell>
          <cell r="S415">
            <v>20</v>
          </cell>
          <cell r="T415" t="str">
            <v>Vice President / Provost - PRC</v>
          </cell>
          <cell r="U415">
            <v>1</v>
          </cell>
          <cell r="V415" t="str">
            <v>Blitt, William J</v>
          </cell>
        </row>
        <row r="416">
          <cell r="A416">
            <v>345060</v>
          </cell>
          <cell r="B416" t="str">
            <v>Economics</v>
          </cell>
          <cell r="C416">
            <v>611160</v>
          </cell>
          <cell r="D416">
            <v>345060611160</v>
          </cell>
          <cell r="E416" t="str">
            <v>Faculty Part-time - Summer</v>
          </cell>
          <cell r="F416">
            <v>4170</v>
          </cell>
          <cell r="G416">
            <v>0</v>
          </cell>
          <cell r="H416">
            <v>8632</v>
          </cell>
          <cell r="I416">
            <v>0</v>
          </cell>
          <cell r="J416">
            <v>8632</v>
          </cell>
          <cell r="K416">
            <v>110010</v>
          </cell>
          <cell r="L416" t="str">
            <v>Current Unrestricted</v>
          </cell>
          <cell r="M416">
            <v>10</v>
          </cell>
          <cell r="N416" t="str">
            <v>Instruction</v>
          </cell>
          <cell r="O416">
            <v>11</v>
          </cell>
          <cell r="P416" t="str">
            <v>Current Unrestricted Funds</v>
          </cell>
          <cell r="Q416">
            <v>61</v>
          </cell>
          <cell r="R416" t="str">
            <v>Salaries and Wages</v>
          </cell>
          <cell r="S416">
            <v>20</v>
          </cell>
          <cell r="T416" t="str">
            <v>Vice President / Provost - PRC</v>
          </cell>
          <cell r="U416">
            <v>1</v>
          </cell>
          <cell r="V416" t="str">
            <v>Blitt, William J</v>
          </cell>
        </row>
        <row r="417">
          <cell r="A417">
            <v>345060</v>
          </cell>
          <cell r="B417" t="str">
            <v>Economics</v>
          </cell>
          <cell r="C417">
            <v>733110</v>
          </cell>
          <cell r="D417">
            <v>345060733110</v>
          </cell>
          <cell r="E417" t="str">
            <v>Classroom Supplies</v>
          </cell>
          <cell r="F417">
            <v>0</v>
          </cell>
          <cell r="G417">
            <v>34.21</v>
          </cell>
          <cell r="H417">
            <v>30</v>
          </cell>
          <cell r="I417">
            <v>15.02</v>
          </cell>
          <cell r="J417">
            <v>50</v>
          </cell>
          <cell r="K417">
            <v>110010</v>
          </cell>
          <cell r="L417" t="str">
            <v>Current Unrestricted</v>
          </cell>
          <cell r="M417">
            <v>10</v>
          </cell>
          <cell r="N417" t="str">
            <v>Instruction</v>
          </cell>
          <cell r="O417">
            <v>11</v>
          </cell>
          <cell r="P417" t="str">
            <v>Current Unrestricted Funds</v>
          </cell>
          <cell r="Q417">
            <v>73</v>
          </cell>
          <cell r="R417" t="str">
            <v>Supplies</v>
          </cell>
          <cell r="S417">
            <v>20</v>
          </cell>
          <cell r="T417" t="str">
            <v>Vice President / Provost - PRC</v>
          </cell>
          <cell r="U417">
            <v>4</v>
          </cell>
          <cell r="V417" t="str">
            <v>Blitt, William J</v>
          </cell>
        </row>
        <row r="418">
          <cell r="A418">
            <v>345060</v>
          </cell>
          <cell r="B418" t="str">
            <v>Economics</v>
          </cell>
          <cell r="C418">
            <v>744210</v>
          </cell>
          <cell r="D418">
            <v>345060744210</v>
          </cell>
          <cell r="E418" t="str">
            <v>Local Travel</v>
          </cell>
          <cell r="F418">
            <v>0</v>
          </cell>
          <cell r="G418">
            <v>0</v>
          </cell>
          <cell r="H418">
            <v>430</v>
          </cell>
          <cell r="I418">
            <v>0</v>
          </cell>
          <cell r="J418">
            <v>250</v>
          </cell>
          <cell r="K418">
            <v>110010</v>
          </cell>
          <cell r="L418" t="str">
            <v>Current Unrestricted</v>
          </cell>
          <cell r="M418">
            <v>10</v>
          </cell>
          <cell r="N418" t="str">
            <v>Instruction</v>
          </cell>
          <cell r="O418">
            <v>11</v>
          </cell>
          <cell r="P418" t="str">
            <v>Current Unrestricted Funds</v>
          </cell>
          <cell r="Q418">
            <v>74</v>
          </cell>
          <cell r="R418" t="str">
            <v>Travel</v>
          </cell>
          <cell r="S418">
            <v>20</v>
          </cell>
          <cell r="T418" t="str">
            <v>Vice President / Provost - PRC</v>
          </cell>
          <cell r="U418">
            <v>4</v>
          </cell>
          <cell r="V418" t="str">
            <v>Blitt, William J</v>
          </cell>
        </row>
        <row r="419">
          <cell r="A419">
            <v>345060</v>
          </cell>
          <cell r="B419" t="str">
            <v>Economics</v>
          </cell>
          <cell r="C419">
            <v>744220</v>
          </cell>
          <cell r="D419">
            <v>345060744220</v>
          </cell>
          <cell r="E419" t="str">
            <v>Professional Development / Travel</v>
          </cell>
          <cell r="F419">
            <v>0</v>
          </cell>
          <cell r="G419">
            <v>0</v>
          </cell>
          <cell r="H419">
            <v>500</v>
          </cell>
          <cell r="I419">
            <v>0</v>
          </cell>
          <cell r="J419">
            <v>500</v>
          </cell>
          <cell r="K419">
            <v>110010</v>
          </cell>
          <cell r="L419" t="str">
            <v>Current Unrestricted</v>
          </cell>
          <cell r="M419">
            <v>10</v>
          </cell>
          <cell r="N419" t="str">
            <v>Instruction</v>
          </cell>
          <cell r="O419">
            <v>11</v>
          </cell>
          <cell r="P419" t="str">
            <v>Current Unrestricted Funds</v>
          </cell>
          <cell r="Q419">
            <v>74</v>
          </cell>
          <cell r="R419" t="str">
            <v>Travel</v>
          </cell>
          <cell r="S419">
            <v>20</v>
          </cell>
          <cell r="T419" t="str">
            <v>Vice President / Provost - PRC</v>
          </cell>
          <cell r="U419">
            <v>4</v>
          </cell>
          <cell r="V419" t="str">
            <v>Blitt, William J</v>
          </cell>
        </row>
        <row r="420">
          <cell r="A420">
            <v>345060</v>
          </cell>
          <cell r="B420" t="str">
            <v>Economics</v>
          </cell>
          <cell r="C420">
            <v>755310</v>
          </cell>
          <cell r="D420">
            <v>345060755310</v>
          </cell>
          <cell r="E420" t="str">
            <v>Copier Expense</v>
          </cell>
          <cell r="F420">
            <v>1161.24</v>
          </cell>
          <cell r="G420">
            <v>959.82</v>
          </cell>
          <cell r="H420">
            <v>800</v>
          </cell>
          <cell r="I420">
            <v>264.06</v>
          </cell>
          <cell r="J420">
            <v>800</v>
          </cell>
          <cell r="K420">
            <v>110010</v>
          </cell>
          <cell r="L420" t="str">
            <v>Current Unrestricted</v>
          </cell>
          <cell r="M420">
            <v>10</v>
          </cell>
          <cell r="N420" t="str">
            <v>Instruction</v>
          </cell>
          <cell r="O420">
            <v>11</v>
          </cell>
          <cell r="P420" t="str">
            <v>Current Unrestricted Funds</v>
          </cell>
          <cell r="Q420">
            <v>75</v>
          </cell>
          <cell r="R420" t="str">
            <v>Other Operating Expenses</v>
          </cell>
          <cell r="S420">
            <v>20</v>
          </cell>
          <cell r="T420" t="str">
            <v>Vice President / Provost - PRC</v>
          </cell>
          <cell r="U420">
            <v>4</v>
          </cell>
          <cell r="V420" t="str">
            <v>Blitt, William J</v>
          </cell>
        </row>
        <row r="421">
          <cell r="A421">
            <v>345060</v>
          </cell>
          <cell r="B421" t="str">
            <v>Economics</v>
          </cell>
          <cell r="C421">
            <v>755360</v>
          </cell>
          <cell r="D421">
            <v>345060755360</v>
          </cell>
          <cell r="E421" t="str">
            <v>Printing - Other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110010</v>
          </cell>
          <cell r="L421" t="str">
            <v>Current Unrestricted</v>
          </cell>
          <cell r="M421">
            <v>10</v>
          </cell>
          <cell r="N421" t="str">
            <v>Instruction</v>
          </cell>
          <cell r="O421">
            <v>11</v>
          </cell>
          <cell r="P421" t="str">
            <v>Current Unrestricted Funds</v>
          </cell>
          <cell r="Q421">
            <v>75</v>
          </cell>
          <cell r="R421" t="str">
            <v>Other Operating Expenses</v>
          </cell>
          <cell r="S421">
            <v>20</v>
          </cell>
          <cell r="T421" t="str">
            <v>Vice President / Provost - PRC</v>
          </cell>
          <cell r="U421">
            <v>4</v>
          </cell>
          <cell r="V421" t="str">
            <v>Blitt, William J</v>
          </cell>
        </row>
        <row r="422">
          <cell r="A422">
            <v>345060</v>
          </cell>
          <cell r="B422" t="str">
            <v>Economics</v>
          </cell>
          <cell r="C422">
            <v>755705</v>
          </cell>
          <cell r="D422">
            <v>345060755705</v>
          </cell>
          <cell r="E422" t="str">
            <v>Postage</v>
          </cell>
          <cell r="F422">
            <v>0.44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110010</v>
          </cell>
          <cell r="L422" t="str">
            <v>Current Unrestricted</v>
          </cell>
          <cell r="M422">
            <v>10</v>
          </cell>
          <cell r="N422" t="str">
            <v>Instruction</v>
          </cell>
          <cell r="O422">
            <v>11</v>
          </cell>
          <cell r="P422" t="str">
            <v>Current Unrestricted Funds</v>
          </cell>
          <cell r="Q422">
            <v>75</v>
          </cell>
          <cell r="R422" t="str">
            <v>Other Operating Expenses</v>
          </cell>
          <cell r="S422">
            <v>20</v>
          </cell>
          <cell r="T422" t="str">
            <v>Vice President / Provost - PRC</v>
          </cell>
          <cell r="U422">
            <v>4</v>
          </cell>
          <cell r="V422" t="str">
            <v>Blitt, William J</v>
          </cell>
        </row>
        <row r="423">
          <cell r="A423">
            <v>345062</v>
          </cell>
          <cell r="B423" t="str">
            <v>Economics</v>
          </cell>
          <cell r="C423">
            <v>611110</v>
          </cell>
          <cell r="D423">
            <v>345062611110</v>
          </cell>
          <cell r="E423" t="str">
            <v>Faculty Salaries - Full-time</v>
          </cell>
          <cell r="F423">
            <v>118123.7</v>
          </cell>
          <cell r="G423">
            <v>165760.59</v>
          </cell>
          <cell r="H423">
            <v>147120</v>
          </cell>
          <cell r="I423">
            <v>77557.56</v>
          </cell>
          <cell r="J423">
            <v>151770</v>
          </cell>
          <cell r="K423">
            <v>110010</v>
          </cell>
          <cell r="L423" t="str">
            <v>Current Unrestricted</v>
          </cell>
          <cell r="M423">
            <v>10</v>
          </cell>
          <cell r="N423" t="str">
            <v>Instruction</v>
          </cell>
          <cell r="O423">
            <v>11</v>
          </cell>
          <cell r="P423" t="str">
            <v>Current Unrestricted Funds</v>
          </cell>
          <cell r="Q423">
            <v>61</v>
          </cell>
          <cell r="R423" t="str">
            <v>Salaries and Wages</v>
          </cell>
          <cell r="S423">
            <v>20</v>
          </cell>
          <cell r="T423" t="str">
            <v>Vice President / Provost - PRC</v>
          </cell>
          <cell r="U423">
            <v>1</v>
          </cell>
          <cell r="V423" t="str">
            <v>Blitt, William J</v>
          </cell>
        </row>
        <row r="424">
          <cell r="A424">
            <v>345062</v>
          </cell>
          <cell r="B424" t="str">
            <v>Economics</v>
          </cell>
          <cell r="C424">
            <v>611115</v>
          </cell>
          <cell r="D424">
            <v>345062611115</v>
          </cell>
          <cell r="E424" t="str">
            <v>Faculty Salaries - Substitute</v>
          </cell>
          <cell r="F424">
            <v>646.16</v>
          </cell>
          <cell r="G424">
            <v>80.09</v>
          </cell>
          <cell r="H424">
            <v>1200</v>
          </cell>
          <cell r="I424">
            <v>404.46</v>
          </cell>
          <cell r="J424">
            <v>1200</v>
          </cell>
          <cell r="K424">
            <v>110010</v>
          </cell>
          <cell r="L424" t="str">
            <v>Current Unrestricted</v>
          </cell>
          <cell r="M424">
            <v>10</v>
          </cell>
          <cell r="N424" t="str">
            <v>Instruction</v>
          </cell>
          <cell r="O424">
            <v>11</v>
          </cell>
          <cell r="P424" t="str">
            <v>Current Unrestricted Funds</v>
          </cell>
          <cell r="Q424">
            <v>61</v>
          </cell>
          <cell r="R424" t="str">
            <v>Salaries and Wages</v>
          </cell>
          <cell r="S424">
            <v>20</v>
          </cell>
          <cell r="T424" t="str">
            <v>Vice President / Provost - PRC</v>
          </cell>
          <cell r="U424">
            <v>1</v>
          </cell>
          <cell r="V424" t="str">
            <v>Blitt, William J</v>
          </cell>
        </row>
        <row r="425">
          <cell r="A425">
            <v>345062</v>
          </cell>
          <cell r="B425" t="str">
            <v>Economics</v>
          </cell>
          <cell r="C425">
            <v>611120</v>
          </cell>
          <cell r="D425">
            <v>345062611120</v>
          </cell>
          <cell r="E425" t="str">
            <v>Faculty Salaries - Part-time</v>
          </cell>
          <cell r="F425">
            <v>161279.92000000001</v>
          </cell>
          <cell r="G425">
            <v>149669.51999999999</v>
          </cell>
          <cell r="H425">
            <v>84110</v>
          </cell>
          <cell r="I425">
            <v>49480.76</v>
          </cell>
          <cell r="J425">
            <v>84727</v>
          </cell>
          <cell r="K425">
            <v>110010</v>
          </cell>
          <cell r="L425" t="str">
            <v>Current Unrestricted</v>
          </cell>
          <cell r="M425">
            <v>10</v>
          </cell>
          <cell r="N425" t="str">
            <v>Instruction</v>
          </cell>
          <cell r="O425">
            <v>11</v>
          </cell>
          <cell r="P425" t="str">
            <v>Current Unrestricted Funds</v>
          </cell>
          <cell r="Q425">
            <v>61</v>
          </cell>
          <cell r="R425" t="str">
            <v>Salaries and Wages</v>
          </cell>
          <cell r="S425">
            <v>20</v>
          </cell>
          <cell r="T425" t="str">
            <v>Vice President / Provost - PRC</v>
          </cell>
          <cell r="U425">
            <v>1</v>
          </cell>
          <cell r="V425" t="str">
            <v>Blitt, William J</v>
          </cell>
        </row>
        <row r="426">
          <cell r="A426">
            <v>345062</v>
          </cell>
          <cell r="B426" t="str">
            <v>Economics</v>
          </cell>
          <cell r="C426">
            <v>611125</v>
          </cell>
          <cell r="D426">
            <v>345062611125</v>
          </cell>
          <cell r="E426" t="str">
            <v>Faculty Full-time Chair Rel</v>
          </cell>
          <cell r="F426">
            <v>12322.44</v>
          </cell>
          <cell r="G426">
            <v>18483.66</v>
          </cell>
          <cell r="H426">
            <v>0</v>
          </cell>
          <cell r="I426">
            <v>0</v>
          </cell>
          <cell r="J426">
            <v>0</v>
          </cell>
          <cell r="K426">
            <v>110010</v>
          </cell>
          <cell r="L426" t="str">
            <v>Current Unrestricted</v>
          </cell>
          <cell r="M426">
            <v>10</v>
          </cell>
          <cell r="N426" t="str">
            <v>Instruction</v>
          </cell>
          <cell r="O426">
            <v>11</v>
          </cell>
          <cell r="P426" t="str">
            <v>Current Unrestricted Funds</v>
          </cell>
          <cell r="Q426">
            <v>61</v>
          </cell>
          <cell r="R426" t="str">
            <v>Salaries and Wages</v>
          </cell>
          <cell r="S426">
            <v>20</v>
          </cell>
          <cell r="T426" t="str">
            <v>Vice President / Provost - PRC</v>
          </cell>
          <cell r="U426">
            <v>1</v>
          </cell>
          <cell r="V426" t="str">
            <v>Blitt, William J</v>
          </cell>
        </row>
        <row r="427">
          <cell r="A427">
            <v>345062</v>
          </cell>
          <cell r="B427" t="str">
            <v>Economics</v>
          </cell>
          <cell r="C427">
            <v>611130</v>
          </cell>
          <cell r="D427">
            <v>345062611130</v>
          </cell>
          <cell r="E427" t="str">
            <v>Faculty Full-time Non-teaching ES</v>
          </cell>
          <cell r="F427">
            <v>14708.06</v>
          </cell>
          <cell r="G427">
            <v>14708.04</v>
          </cell>
          <cell r="H427">
            <v>0</v>
          </cell>
          <cell r="I427">
            <v>0</v>
          </cell>
          <cell r="J427">
            <v>0</v>
          </cell>
          <cell r="K427">
            <v>110010</v>
          </cell>
          <cell r="L427" t="str">
            <v>Current Unrestricted</v>
          </cell>
          <cell r="M427">
            <v>10</v>
          </cell>
          <cell r="N427" t="str">
            <v>Instruction</v>
          </cell>
          <cell r="O427">
            <v>11</v>
          </cell>
          <cell r="P427" t="str">
            <v>Current Unrestricted Funds</v>
          </cell>
          <cell r="Q427">
            <v>61</v>
          </cell>
          <cell r="R427" t="str">
            <v>Salaries and Wages</v>
          </cell>
          <cell r="S427">
            <v>20</v>
          </cell>
          <cell r="T427" t="str">
            <v>Vice President / Provost - PRC</v>
          </cell>
          <cell r="U427">
            <v>1</v>
          </cell>
          <cell r="V427" t="str">
            <v>Blitt, William J</v>
          </cell>
        </row>
        <row r="428">
          <cell r="A428">
            <v>345062</v>
          </cell>
          <cell r="B428" t="str">
            <v>Economics</v>
          </cell>
          <cell r="C428">
            <v>611135</v>
          </cell>
          <cell r="D428">
            <v>345062611135</v>
          </cell>
          <cell r="E428" t="str">
            <v>Faculty Full-time - Release Time</v>
          </cell>
          <cell r="F428">
            <v>0</v>
          </cell>
          <cell r="G428">
            <v>0</v>
          </cell>
          <cell r="H428">
            <v>18179</v>
          </cell>
          <cell r="I428">
            <v>9089.52</v>
          </cell>
          <cell r="J428">
            <v>18179</v>
          </cell>
          <cell r="K428">
            <v>110010</v>
          </cell>
          <cell r="L428" t="str">
            <v>Current Unrestricted</v>
          </cell>
          <cell r="M428">
            <v>10</v>
          </cell>
          <cell r="N428" t="str">
            <v>Instruction</v>
          </cell>
          <cell r="O428">
            <v>11</v>
          </cell>
          <cell r="P428" t="str">
            <v>Current Unrestricted Funds</v>
          </cell>
          <cell r="Q428">
            <v>61</v>
          </cell>
          <cell r="R428" t="str">
            <v>Salaries and Wages</v>
          </cell>
          <cell r="S428">
            <v>20</v>
          </cell>
          <cell r="T428" t="str">
            <v>Vice President / Provost - PRC</v>
          </cell>
          <cell r="U428">
            <v>1</v>
          </cell>
          <cell r="V428" t="str">
            <v>Blitt, William J</v>
          </cell>
        </row>
        <row r="429">
          <cell r="A429">
            <v>345062</v>
          </cell>
          <cell r="B429" t="str">
            <v>Economics</v>
          </cell>
          <cell r="C429">
            <v>611150</v>
          </cell>
          <cell r="D429">
            <v>345062611150</v>
          </cell>
          <cell r="E429" t="str">
            <v>Faculty Full-time - Summer</v>
          </cell>
          <cell r="F429">
            <v>34344.94</v>
          </cell>
          <cell r="G429">
            <v>25150.44</v>
          </cell>
          <cell r="H429">
            <v>40808</v>
          </cell>
          <cell r="I429">
            <v>0</v>
          </cell>
          <cell r="J429">
            <v>36829</v>
          </cell>
          <cell r="K429">
            <v>110010</v>
          </cell>
          <cell r="L429" t="str">
            <v>Current Unrestricted</v>
          </cell>
          <cell r="M429">
            <v>10</v>
          </cell>
          <cell r="N429" t="str">
            <v>Instruction</v>
          </cell>
          <cell r="O429">
            <v>11</v>
          </cell>
          <cell r="P429" t="str">
            <v>Current Unrestricted Funds</v>
          </cell>
          <cell r="Q429">
            <v>61</v>
          </cell>
          <cell r="R429" t="str">
            <v>Salaries and Wages</v>
          </cell>
          <cell r="S429">
            <v>20</v>
          </cell>
          <cell r="T429" t="str">
            <v>Vice President / Provost - PRC</v>
          </cell>
          <cell r="U429">
            <v>1</v>
          </cell>
          <cell r="V429" t="str">
            <v>Blitt, William J</v>
          </cell>
        </row>
        <row r="430">
          <cell r="A430">
            <v>345062</v>
          </cell>
          <cell r="B430" t="str">
            <v>Economics</v>
          </cell>
          <cell r="C430">
            <v>611160</v>
          </cell>
          <cell r="D430">
            <v>345062611160</v>
          </cell>
          <cell r="E430" t="str">
            <v>Faculty Part-time - Summer</v>
          </cell>
          <cell r="F430">
            <v>20660.45</v>
          </cell>
          <cell r="G430">
            <v>16680</v>
          </cell>
          <cell r="H430">
            <v>28054</v>
          </cell>
          <cell r="I430">
            <v>0</v>
          </cell>
          <cell r="J430">
            <v>28054</v>
          </cell>
          <cell r="K430">
            <v>110010</v>
          </cell>
          <cell r="L430" t="str">
            <v>Current Unrestricted</v>
          </cell>
          <cell r="M430">
            <v>10</v>
          </cell>
          <cell r="N430" t="str">
            <v>Instruction</v>
          </cell>
          <cell r="O430">
            <v>11</v>
          </cell>
          <cell r="P430" t="str">
            <v>Current Unrestricted Funds</v>
          </cell>
          <cell r="Q430">
            <v>61</v>
          </cell>
          <cell r="R430" t="str">
            <v>Salaries and Wages</v>
          </cell>
          <cell r="S430">
            <v>20</v>
          </cell>
          <cell r="T430" t="str">
            <v>Vice President / Provost - PRC</v>
          </cell>
          <cell r="U430">
            <v>1</v>
          </cell>
          <cell r="V430" t="str">
            <v>Blitt, William J</v>
          </cell>
        </row>
        <row r="431">
          <cell r="A431">
            <v>345062</v>
          </cell>
          <cell r="B431" t="str">
            <v>Economics</v>
          </cell>
          <cell r="C431">
            <v>733110</v>
          </cell>
          <cell r="D431">
            <v>345062733110</v>
          </cell>
          <cell r="E431" t="str">
            <v>Classroom Supplies</v>
          </cell>
          <cell r="F431">
            <v>17.82</v>
          </cell>
          <cell r="G431">
            <v>94.19</v>
          </cell>
          <cell r="H431">
            <v>370</v>
          </cell>
          <cell r="I431">
            <v>297.49</v>
          </cell>
          <cell r="J431">
            <v>400</v>
          </cell>
          <cell r="K431">
            <v>110010</v>
          </cell>
          <cell r="L431" t="str">
            <v>Current Unrestricted</v>
          </cell>
          <cell r="M431">
            <v>10</v>
          </cell>
          <cell r="N431" t="str">
            <v>Instruction</v>
          </cell>
          <cell r="O431">
            <v>11</v>
          </cell>
          <cell r="P431" t="str">
            <v>Current Unrestricted Funds</v>
          </cell>
          <cell r="Q431">
            <v>73</v>
          </cell>
          <cell r="R431" t="str">
            <v>Supplies</v>
          </cell>
          <cell r="S431">
            <v>20</v>
          </cell>
          <cell r="T431" t="str">
            <v>Vice President / Provost - PRC</v>
          </cell>
          <cell r="U431">
            <v>4</v>
          </cell>
          <cell r="V431" t="str">
            <v>Blitt, William J</v>
          </cell>
        </row>
        <row r="432">
          <cell r="A432">
            <v>345062</v>
          </cell>
          <cell r="B432" t="str">
            <v>Economics</v>
          </cell>
          <cell r="C432">
            <v>744210</v>
          </cell>
          <cell r="D432">
            <v>345062744210</v>
          </cell>
          <cell r="E432" t="str">
            <v>Local Travel</v>
          </cell>
          <cell r="F432">
            <v>168</v>
          </cell>
          <cell r="G432">
            <v>540.5</v>
          </cell>
          <cell r="H432">
            <v>600</v>
          </cell>
          <cell r="I432">
            <v>343.32</v>
          </cell>
          <cell r="J432">
            <v>750</v>
          </cell>
          <cell r="K432">
            <v>110010</v>
          </cell>
          <cell r="L432" t="str">
            <v>Current Unrestricted</v>
          </cell>
          <cell r="M432">
            <v>10</v>
          </cell>
          <cell r="N432" t="str">
            <v>Instruction</v>
          </cell>
          <cell r="O432">
            <v>11</v>
          </cell>
          <cell r="P432" t="str">
            <v>Current Unrestricted Funds</v>
          </cell>
          <cell r="Q432">
            <v>74</v>
          </cell>
          <cell r="R432" t="str">
            <v>Travel</v>
          </cell>
          <cell r="S432">
            <v>20</v>
          </cell>
          <cell r="T432" t="str">
            <v>Vice President / Provost - PRC</v>
          </cell>
          <cell r="U432">
            <v>4</v>
          </cell>
          <cell r="V432" t="str">
            <v>Blitt, William J</v>
          </cell>
        </row>
        <row r="433">
          <cell r="A433">
            <v>345062</v>
          </cell>
          <cell r="B433" t="str">
            <v>Economics</v>
          </cell>
          <cell r="C433">
            <v>744220</v>
          </cell>
          <cell r="D433">
            <v>345062744220</v>
          </cell>
          <cell r="E433" t="str">
            <v>Professional Development / Travel</v>
          </cell>
          <cell r="F433">
            <v>926.96</v>
          </cell>
          <cell r="G433">
            <v>1890.46</v>
          </cell>
          <cell r="H433">
            <v>2000</v>
          </cell>
          <cell r="I433">
            <v>1504.98</v>
          </cell>
          <cell r="J433">
            <v>2000</v>
          </cell>
          <cell r="K433">
            <v>110010</v>
          </cell>
          <cell r="L433" t="str">
            <v>Current Unrestricted</v>
          </cell>
          <cell r="M433">
            <v>10</v>
          </cell>
          <cell r="N433" t="str">
            <v>Instruction</v>
          </cell>
          <cell r="O433">
            <v>11</v>
          </cell>
          <cell r="P433" t="str">
            <v>Current Unrestricted Funds</v>
          </cell>
          <cell r="Q433">
            <v>74</v>
          </cell>
          <cell r="R433" t="str">
            <v>Travel</v>
          </cell>
          <cell r="S433">
            <v>20</v>
          </cell>
          <cell r="T433" t="str">
            <v>Vice President / Provost - PRC</v>
          </cell>
          <cell r="U433">
            <v>4</v>
          </cell>
          <cell r="V433" t="str">
            <v>Blitt, William J</v>
          </cell>
        </row>
        <row r="434">
          <cell r="A434">
            <v>345062</v>
          </cell>
          <cell r="B434" t="str">
            <v>Economics</v>
          </cell>
          <cell r="C434">
            <v>755240</v>
          </cell>
          <cell r="D434">
            <v>345062755240</v>
          </cell>
          <cell r="E434" t="str">
            <v>DP - Software</v>
          </cell>
          <cell r="F434">
            <v>147.80000000000001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110010</v>
          </cell>
          <cell r="L434" t="str">
            <v>Current Unrestricted</v>
          </cell>
          <cell r="M434">
            <v>10</v>
          </cell>
          <cell r="N434" t="str">
            <v>Instruction</v>
          </cell>
          <cell r="O434">
            <v>11</v>
          </cell>
          <cell r="P434" t="str">
            <v>Current Unrestricted Funds</v>
          </cell>
          <cell r="Q434">
            <v>75</v>
          </cell>
          <cell r="R434" t="str">
            <v>Other Operating Expenses</v>
          </cell>
          <cell r="S434">
            <v>20</v>
          </cell>
          <cell r="T434" t="str">
            <v>Vice President / Provost - PRC</v>
          </cell>
          <cell r="U434">
            <v>4</v>
          </cell>
          <cell r="V434" t="str">
            <v>Blitt, William J</v>
          </cell>
        </row>
        <row r="435">
          <cell r="A435">
            <v>345062</v>
          </cell>
          <cell r="B435" t="str">
            <v>Economics</v>
          </cell>
          <cell r="C435">
            <v>755310</v>
          </cell>
          <cell r="D435">
            <v>345062755310</v>
          </cell>
          <cell r="E435" t="str">
            <v>Copier Expense</v>
          </cell>
          <cell r="F435">
            <v>3603.14</v>
          </cell>
          <cell r="G435">
            <v>3910.67</v>
          </cell>
          <cell r="H435">
            <v>6470</v>
          </cell>
          <cell r="I435">
            <v>1110.72</v>
          </cell>
          <cell r="J435">
            <v>5000</v>
          </cell>
          <cell r="K435">
            <v>110010</v>
          </cell>
          <cell r="L435" t="str">
            <v>Current Unrestricted</v>
          </cell>
          <cell r="M435">
            <v>10</v>
          </cell>
          <cell r="N435" t="str">
            <v>Instruction</v>
          </cell>
          <cell r="O435">
            <v>11</v>
          </cell>
          <cell r="P435" t="str">
            <v>Current Unrestricted Funds</v>
          </cell>
          <cell r="Q435">
            <v>75</v>
          </cell>
          <cell r="R435" t="str">
            <v>Other Operating Expenses</v>
          </cell>
          <cell r="S435">
            <v>20</v>
          </cell>
          <cell r="T435" t="str">
            <v>Vice President / Provost - PRC</v>
          </cell>
          <cell r="U435">
            <v>4</v>
          </cell>
          <cell r="V435" t="str">
            <v>Blitt, William J</v>
          </cell>
        </row>
        <row r="436">
          <cell r="A436">
            <v>345062</v>
          </cell>
          <cell r="B436" t="str">
            <v>Economics</v>
          </cell>
          <cell r="C436">
            <v>755360</v>
          </cell>
          <cell r="D436">
            <v>345062755360</v>
          </cell>
          <cell r="E436" t="str">
            <v>Printing - Other</v>
          </cell>
          <cell r="F436">
            <v>615.65</v>
          </cell>
          <cell r="G436">
            <v>195.7</v>
          </cell>
          <cell r="H436">
            <v>200</v>
          </cell>
          <cell r="I436">
            <v>30.88</v>
          </cell>
          <cell r="J436">
            <v>0</v>
          </cell>
          <cell r="K436">
            <v>110010</v>
          </cell>
          <cell r="L436" t="str">
            <v>Current Unrestricted</v>
          </cell>
          <cell r="M436">
            <v>10</v>
          </cell>
          <cell r="N436" t="str">
            <v>Instruction</v>
          </cell>
          <cell r="O436">
            <v>11</v>
          </cell>
          <cell r="P436" t="str">
            <v>Current Unrestricted Funds</v>
          </cell>
          <cell r="Q436">
            <v>75</v>
          </cell>
          <cell r="R436" t="str">
            <v>Other Operating Expenses</v>
          </cell>
          <cell r="S436">
            <v>20</v>
          </cell>
          <cell r="T436" t="str">
            <v>Vice President / Provost - PRC</v>
          </cell>
          <cell r="U436">
            <v>4</v>
          </cell>
          <cell r="V436" t="str">
            <v>Blitt, William J</v>
          </cell>
        </row>
        <row r="437">
          <cell r="A437">
            <v>345062</v>
          </cell>
          <cell r="B437" t="str">
            <v>Economics</v>
          </cell>
          <cell r="C437">
            <v>755705</v>
          </cell>
          <cell r="D437">
            <v>345062755705</v>
          </cell>
          <cell r="E437" t="str">
            <v>Postage</v>
          </cell>
          <cell r="F437">
            <v>0</v>
          </cell>
          <cell r="G437">
            <v>0.44</v>
          </cell>
          <cell r="H437">
            <v>10</v>
          </cell>
          <cell r="I437">
            <v>2.64</v>
          </cell>
          <cell r="J437">
            <v>0</v>
          </cell>
          <cell r="K437">
            <v>110010</v>
          </cell>
          <cell r="L437" t="str">
            <v>Current Unrestricted</v>
          </cell>
          <cell r="M437">
            <v>10</v>
          </cell>
          <cell r="N437" t="str">
            <v>Instruction</v>
          </cell>
          <cell r="O437">
            <v>11</v>
          </cell>
          <cell r="P437" t="str">
            <v>Current Unrestricted Funds</v>
          </cell>
          <cell r="Q437">
            <v>75</v>
          </cell>
          <cell r="R437" t="str">
            <v>Other Operating Expenses</v>
          </cell>
          <cell r="S437">
            <v>20</v>
          </cell>
          <cell r="T437" t="str">
            <v>Vice President / Provost - PRC</v>
          </cell>
          <cell r="U437">
            <v>4</v>
          </cell>
          <cell r="V437" t="str">
            <v>Blitt, William J</v>
          </cell>
        </row>
        <row r="438">
          <cell r="A438">
            <v>345062</v>
          </cell>
          <cell r="B438" t="str">
            <v>Economics</v>
          </cell>
          <cell r="C438">
            <v>755730</v>
          </cell>
          <cell r="D438">
            <v>345062755730</v>
          </cell>
          <cell r="E438" t="str">
            <v>Memberships</v>
          </cell>
          <cell r="F438">
            <v>0</v>
          </cell>
          <cell r="G438">
            <v>0</v>
          </cell>
          <cell r="H438">
            <v>750</v>
          </cell>
          <cell r="I438">
            <v>750</v>
          </cell>
          <cell r="J438">
            <v>0</v>
          </cell>
          <cell r="K438">
            <v>110010</v>
          </cell>
          <cell r="L438" t="str">
            <v>Current Unrestricted</v>
          </cell>
          <cell r="M438">
            <v>10</v>
          </cell>
          <cell r="N438" t="str">
            <v>Instruction</v>
          </cell>
          <cell r="O438">
            <v>11</v>
          </cell>
          <cell r="P438" t="str">
            <v>Current Unrestricted Funds</v>
          </cell>
          <cell r="Q438">
            <v>75</v>
          </cell>
          <cell r="R438" t="str">
            <v>Other Operating Expenses</v>
          </cell>
          <cell r="S438">
            <v>20</v>
          </cell>
          <cell r="T438" t="str">
            <v>Vice President / Provost - PRC</v>
          </cell>
          <cell r="U438">
            <v>4</v>
          </cell>
          <cell r="V438" t="str">
            <v>Blitt, William J</v>
          </cell>
        </row>
        <row r="439">
          <cell r="A439">
            <v>345063</v>
          </cell>
          <cell r="B439" t="str">
            <v>Economics</v>
          </cell>
          <cell r="C439">
            <v>611110</v>
          </cell>
          <cell r="D439">
            <v>345063611110</v>
          </cell>
          <cell r="E439" t="str">
            <v>Faculty Salaries - Full-time</v>
          </cell>
          <cell r="F439">
            <v>83762.509999999995</v>
          </cell>
          <cell r="G439">
            <v>63147</v>
          </cell>
          <cell r="H439">
            <v>104059</v>
          </cell>
          <cell r="I439">
            <v>51106.97</v>
          </cell>
          <cell r="J439">
            <v>109065</v>
          </cell>
          <cell r="K439">
            <v>110010</v>
          </cell>
          <cell r="L439" t="str">
            <v>Current Unrestricted</v>
          </cell>
          <cell r="M439">
            <v>10</v>
          </cell>
          <cell r="N439" t="str">
            <v>Instruction</v>
          </cell>
          <cell r="O439">
            <v>11</v>
          </cell>
          <cell r="P439" t="str">
            <v>Current Unrestricted Funds</v>
          </cell>
          <cell r="Q439">
            <v>61</v>
          </cell>
          <cell r="R439" t="str">
            <v>Salaries and Wages</v>
          </cell>
          <cell r="S439">
            <v>20</v>
          </cell>
          <cell r="T439" t="str">
            <v>Vice President / Provost - PRC</v>
          </cell>
          <cell r="U439">
            <v>1</v>
          </cell>
          <cell r="V439" t="str">
            <v>Blitt, William J</v>
          </cell>
        </row>
        <row r="440">
          <cell r="A440">
            <v>345063</v>
          </cell>
          <cell r="B440" t="str">
            <v>Economics</v>
          </cell>
          <cell r="C440">
            <v>611120</v>
          </cell>
          <cell r="D440">
            <v>345063611120</v>
          </cell>
          <cell r="E440" t="str">
            <v>Faculty Salaries - Part-time</v>
          </cell>
          <cell r="F440">
            <v>15430.04</v>
          </cell>
          <cell r="G440">
            <v>23560.560000000001</v>
          </cell>
          <cell r="H440">
            <v>25896</v>
          </cell>
          <cell r="I440">
            <v>13659</v>
          </cell>
          <cell r="J440">
            <v>25778</v>
          </cell>
          <cell r="K440">
            <v>110010</v>
          </cell>
          <cell r="L440" t="str">
            <v>Current Unrestricted</v>
          </cell>
          <cell r="M440">
            <v>10</v>
          </cell>
          <cell r="N440" t="str">
            <v>Instruction</v>
          </cell>
          <cell r="O440">
            <v>11</v>
          </cell>
          <cell r="P440" t="str">
            <v>Current Unrestricted Funds</v>
          </cell>
          <cell r="Q440">
            <v>61</v>
          </cell>
          <cell r="R440" t="str">
            <v>Salaries and Wages</v>
          </cell>
          <cell r="S440">
            <v>20</v>
          </cell>
          <cell r="T440" t="str">
            <v>Vice President / Provost - PRC</v>
          </cell>
          <cell r="U440">
            <v>1</v>
          </cell>
          <cell r="V440" t="str">
            <v>Blitt, William J</v>
          </cell>
        </row>
        <row r="441">
          <cell r="A441">
            <v>345063</v>
          </cell>
          <cell r="B441" t="str">
            <v>Economics</v>
          </cell>
          <cell r="C441">
            <v>611150</v>
          </cell>
          <cell r="D441">
            <v>345063611150</v>
          </cell>
          <cell r="E441" t="str">
            <v>Faculty Full-time - Summer</v>
          </cell>
          <cell r="F441">
            <v>8639.8799999999992</v>
          </cell>
          <cell r="G441">
            <v>12968.46</v>
          </cell>
          <cell r="H441">
            <v>0</v>
          </cell>
          <cell r="I441">
            <v>0</v>
          </cell>
          <cell r="J441">
            <v>0</v>
          </cell>
          <cell r="K441">
            <v>110010</v>
          </cell>
          <cell r="L441" t="str">
            <v>Current Unrestricted</v>
          </cell>
          <cell r="M441">
            <v>10</v>
          </cell>
          <cell r="N441" t="str">
            <v>Instruction</v>
          </cell>
          <cell r="O441">
            <v>11</v>
          </cell>
          <cell r="P441" t="str">
            <v>Current Unrestricted Funds</v>
          </cell>
          <cell r="Q441">
            <v>61</v>
          </cell>
          <cell r="R441" t="str">
            <v>Salaries and Wages</v>
          </cell>
          <cell r="S441">
            <v>20</v>
          </cell>
          <cell r="T441" t="str">
            <v>Vice President / Provost - PRC</v>
          </cell>
          <cell r="U441">
            <v>1</v>
          </cell>
          <cell r="V441" t="str">
            <v>Blitt, William J</v>
          </cell>
        </row>
        <row r="442">
          <cell r="A442">
            <v>345063</v>
          </cell>
          <cell r="B442" t="str">
            <v>Economics</v>
          </cell>
          <cell r="C442">
            <v>611160</v>
          </cell>
          <cell r="D442">
            <v>345063611160</v>
          </cell>
          <cell r="E442" t="str">
            <v>Faculty Part-time - Summer</v>
          </cell>
          <cell r="F442">
            <v>2085</v>
          </cell>
          <cell r="G442">
            <v>0</v>
          </cell>
          <cell r="H442">
            <v>2158</v>
          </cell>
          <cell r="I442">
            <v>0</v>
          </cell>
          <cell r="J442">
            <v>2158</v>
          </cell>
          <cell r="K442">
            <v>110010</v>
          </cell>
          <cell r="L442" t="str">
            <v>Current Unrestricted</v>
          </cell>
          <cell r="M442">
            <v>10</v>
          </cell>
          <cell r="N442" t="str">
            <v>Instruction</v>
          </cell>
          <cell r="O442">
            <v>11</v>
          </cell>
          <cell r="P442" t="str">
            <v>Current Unrestricted Funds</v>
          </cell>
          <cell r="Q442">
            <v>61</v>
          </cell>
          <cell r="R442" t="str">
            <v>Salaries and Wages</v>
          </cell>
          <cell r="S442">
            <v>20</v>
          </cell>
          <cell r="T442" t="str">
            <v>Vice President / Provost - PRC</v>
          </cell>
          <cell r="U442">
            <v>1</v>
          </cell>
          <cell r="V442" t="str">
            <v>Blitt, William J</v>
          </cell>
        </row>
        <row r="443">
          <cell r="A443">
            <v>345063</v>
          </cell>
          <cell r="B443" t="str">
            <v>Economics</v>
          </cell>
          <cell r="C443">
            <v>755310</v>
          </cell>
          <cell r="D443">
            <v>345063755310</v>
          </cell>
          <cell r="E443" t="str">
            <v>Copier Expense</v>
          </cell>
          <cell r="F443">
            <v>33.9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110010</v>
          </cell>
          <cell r="L443" t="str">
            <v>Current Unrestricted</v>
          </cell>
          <cell r="M443">
            <v>10</v>
          </cell>
          <cell r="N443" t="str">
            <v>Instruction</v>
          </cell>
          <cell r="O443">
            <v>11</v>
          </cell>
          <cell r="P443" t="str">
            <v>Current Unrestricted Funds</v>
          </cell>
          <cell r="Q443">
            <v>75</v>
          </cell>
          <cell r="R443" t="str">
            <v>Other Operating Expenses</v>
          </cell>
          <cell r="S443">
            <v>20</v>
          </cell>
          <cell r="T443" t="str">
            <v>Vice President / Provost - PRC</v>
          </cell>
          <cell r="U443">
            <v>4</v>
          </cell>
          <cell r="V443" t="str">
            <v>Blitt, William J</v>
          </cell>
        </row>
        <row r="444">
          <cell r="A444">
            <v>345065</v>
          </cell>
          <cell r="B444" t="str">
            <v>Economics</v>
          </cell>
          <cell r="C444">
            <v>611110</v>
          </cell>
          <cell r="D444">
            <v>345065611110</v>
          </cell>
          <cell r="E444" t="str">
            <v>Faculty Salaries - Full-time</v>
          </cell>
          <cell r="F444">
            <v>14046.24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110010</v>
          </cell>
          <cell r="L444" t="str">
            <v>Current Unrestricted</v>
          </cell>
          <cell r="M444">
            <v>10</v>
          </cell>
          <cell r="N444" t="str">
            <v>Instruction</v>
          </cell>
          <cell r="O444">
            <v>11</v>
          </cell>
          <cell r="P444" t="str">
            <v>Current Unrestricted Funds</v>
          </cell>
          <cell r="Q444">
            <v>61</v>
          </cell>
          <cell r="R444" t="str">
            <v>Salaries and Wages</v>
          </cell>
          <cell r="S444">
            <v>20</v>
          </cell>
          <cell r="T444" t="str">
            <v>Vice President / Provost - PRC</v>
          </cell>
          <cell r="U444">
            <v>1</v>
          </cell>
          <cell r="V444" t="str">
            <v>Blitt, William J</v>
          </cell>
        </row>
        <row r="445">
          <cell r="A445">
            <v>345065</v>
          </cell>
          <cell r="B445" t="str">
            <v>Economics</v>
          </cell>
          <cell r="C445">
            <v>611120</v>
          </cell>
          <cell r="D445">
            <v>345065611120</v>
          </cell>
          <cell r="E445" t="str">
            <v>Faculty Salaries - Part-time</v>
          </cell>
          <cell r="F445">
            <v>1434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110010</v>
          </cell>
          <cell r="L445" t="str">
            <v>Current Unrestricted</v>
          </cell>
          <cell r="M445">
            <v>10</v>
          </cell>
          <cell r="N445" t="str">
            <v>Instruction</v>
          </cell>
          <cell r="O445">
            <v>11</v>
          </cell>
          <cell r="P445" t="str">
            <v>Current Unrestricted Funds</v>
          </cell>
          <cell r="Q445">
            <v>61</v>
          </cell>
          <cell r="R445" t="str">
            <v>Salaries and Wages</v>
          </cell>
          <cell r="S445">
            <v>20</v>
          </cell>
          <cell r="T445" t="str">
            <v>Vice President / Provost - PRC</v>
          </cell>
          <cell r="U445">
            <v>1</v>
          </cell>
          <cell r="V445" t="str">
            <v>Blitt, William J</v>
          </cell>
        </row>
        <row r="446">
          <cell r="A446">
            <v>345066</v>
          </cell>
          <cell r="B446" t="str">
            <v>Economics</v>
          </cell>
          <cell r="C446">
            <v>611110</v>
          </cell>
          <cell r="D446">
            <v>345066611110</v>
          </cell>
          <cell r="E446" t="str">
            <v>Faculty Salaries - Full-time</v>
          </cell>
          <cell r="F446">
            <v>95485.440000000002</v>
          </cell>
          <cell r="G446">
            <v>134895.18</v>
          </cell>
          <cell r="H446">
            <v>96909</v>
          </cell>
          <cell r="I446">
            <v>61550.18</v>
          </cell>
          <cell r="J446">
            <v>86769</v>
          </cell>
          <cell r="K446">
            <v>110010</v>
          </cell>
          <cell r="L446" t="str">
            <v>Current Unrestricted</v>
          </cell>
          <cell r="M446">
            <v>10</v>
          </cell>
          <cell r="N446" t="str">
            <v>Instruction</v>
          </cell>
          <cell r="O446">
            <v>11</v>
          </cell>
          <cell r="P446" t="str">
            <v>Current Unrestricted Funds</v>
          </cell>
          <cell r="Q446">
            <v>61</v>
          </cell>
          <cell r="R446" t="str">
            <v>Salaries and Wages</v>
          </cell>
          <cell r="S446">
            <v>20</v>
          </cell>
          <cell r="T446" t="str">
            <v>Vice President / Provost - PRC</v>
          </cell>
          <cell r="U446">
            <v>1</v>
          </cell>
          <cell r="V446" t="str">
            <v>Blitt, William J</v>
          </cell>
        </row>
        <row r="447">
          <cell r="A447">
            <v>345066</v>
          </cell>
          <cell r="B447" t="str">
            <v>Economics</v>
          </cell>
          <cell r="C447">
            <v>611115</v>
          </cell>
          <cell r="D447">
            <v>345066611115</v>
          </cell>
          <cell r="E447" t="str">
            <v>Faculty Salaries - Substitute</v>
          </cell>
          <cell r="F447">
            <v>349.73</v>
          </cell>
          <cell r="G447">
            <v>651.57000000000005</v>
          </cell>
          <cell r="H447">
            <v>900</v>
          </cell>
          <cell r="I447">
            <v>509.41</v>
          </cell>
          <cell r="J447">
            <v>900</v>
          </cell>
          <cell r="K447">
            <v>110010</v>
          </cell>
          <cell r="L447" t="str">
            <v>Current Unrestricted</v>
          </cell>
          <cell r="M447">
            <v>10</v>
          </cell>
          <cell r="N447" t="str">
            <v>Instruction</v>
          </cell>
          <cell r="O447">
            <v>11</v>
          </cell>
          <cell r="P447" t="str">
            <v>Current Unrestricted Funds</v>
          </cell>
          <cell r="Q447">
            <v>61</v>
          </cell>
          <cell r="R447" t="str">
            <v>Salaries and Wages</v>
          </cell>
          <cell r="S447">
            <v>20</v>
          </cell>
          <cell r="T447" t="str">
            <v>Vice President / Provost - PRC</v>
          </cell>
          <cell r="U447">
            <v>1</v>
          </cell>
          <cell r="V447" t="str">
            <v>Blitt, William J</v>
          </cell>
        </row>
        <row r="448">
          <cell r="A448">
            <v>345066</v>
          </cell>
          <cell r="B448" t="str">
            <v>Economics</v>
          </cell>
          <cell r="C448">
            <v>611120</v>
          </cell>
          <cell r="D448">
            <v>345066611120</v>
          </cell>
          <cell r="E448" t="str">
            <v>Faculty Salaries - Part-time</v>
          </cell>
          <cell r="F448">
            <v>45503.9</v>
          </cell>
          <cell r="G448">
            <v>40272.379999999997</v>
          </cell>
          <cell r="H448">
            <v>112141</v>
          </cell>
          <cell r="I448">
            <v>75932.88</v>
          </cell>
          <cell r="J448">
            <v>113787</v>
          </cell>
          <cell r="K448">
            <v>110010</v>
          </cell>
          <cell r="L448" t="str">
            <v>Current Unrestricted</v>
          </cell>
          <cell r="M448">
            <v>10</v>
          </cell>
          <cell r="N448" t="str">
            <v>Instruction</v>
          </cell>
          <cell r="O448">
            <v>11</v>
          </cell>
          <cell r="P448" t="str">
            <v>Current Unrestricted Funds</v>
          </cell>
          <cell r="Q448">
            <v>61</v>
          </cell>
          <cell r="R448" t="str">
            <v>Salaries and Wages</v>
          </cell>
          <cell r="S448">
            <v>20</v>
          </cell>
          <cell r="T448" t="str">
            <v>Vice President / Provost - PRC</v>
          </cell>
          <cell r="U448">
            <v>1</v>
          </cell>
          <cell r="V448" t="str">
            <v>Blitt, William J</v>
          </cell>
        </row>
        <row r="449">
          <cell r="A449">
            <v>345066</v>
          </cell>
          <cell r="B449" t="str">
            <v>Economics</v>
          </cell>
          <cell r="C449">
            <v>611125</v>
          </cell>
          <cell r="D449">
            <v>345066611125</v>
          </cell>
          <cell r="E449" t="str">
            <v>Faculty Full-time Chair Rel</v>
          </cell>
          <cell r="F449">
            <v>0</v>
          </cell>
          <cell r="G449">
            <v>0</v>
          </cell>
          <cell r="H449">
            <v>13749</v>
          </cell>
          <cell r="I449">
            <v>9165.59</v>
          </cell>
          <cell r="J449">
            <v>9166</v>
          </cell>
          <cell r="K449">
            <v>110010</v>
          </cell>
          <cell r="L449" t="str">
            <v>Current Unrestricted</v>
          </cell>
          <cell r="M449">
            <v>10</v>
          </cell>
          <cell r="N449" t="str">
            <v>Instruction</v>
          </cell>
          <cell r="O449">
            <v>11</v>
          </cell>
          <cell r="P449" t="str">
            <v>Current Unrestricted Funds</v>
          </cell>
          <cell r="Q449">
            <v>61</v>
          </cell>
          <cell r="R449" t="str">
            <v>Salaries and Wages</v>
          </cell>
          <cell r="S449">
            <v>20</v>
          </cell>
          <cell r="T449" t="str">
            <v>Vice President / Provost - PRC</v>
          </cell>
          <cell r="U449">
            <v>1</v>
          </cell>
          <cell r="V449" t="str">
            <v>Blitt, William J</v>
          </cell>
        </row>
        <row r="450">
          <cell r="A450">
            <v>345066</v>
          </cell>
          <cell r="B450" t="str">
            <v>Economics</v>
          </cell>
          <cell r="C450">
            <v>611130</v>
          </cell>
          <cell r="D450">
            <v>345066611130</v>
          </cell>
          <cell r="E450" t="str">
            <v>Faculty Full-time Non-teaching ES</v>
          </cell>
          <cell r="F450">
            <v>0</v>
          </cell>
          <cell r="G450">
            <v>0</v>
          </cell>
          <cell r="H450">
            <v>11842</v>
          </cell>
          <cell r="I450">
            <v>6532.5</v>
          </cell>
          <cell r="J450">
            <v>13065</v>
          </cell>
          <cell r="K450">
            <v>110010</v>
          </cell>
          <cell r="L450" t="str">
            <v>Current Unrestricted</v>
          </cell>
          <cell r="M450">
            <v>10</v>
          </cell>
          <cell r="N450" t="str">
            <v>Instruction</v>
          </cell>
          <cell r="O450">
            <v>11</v>
          </cell>
          <cell r="P450" t="str">
            <v>Current Unrestricted Funds</v>
          </cell>
          <cell r="Q450">
            <v>61</v>
          </cell>
          <cell r="R450" t="str">
            <v>Salaries and Wages</v>
          </cell>
          <cell r="S450">
            <v>20</v>
          </cell>
          <cell r="T450" t="str">
            <v>Vice President / Provost - PRC</v>
          </cell>
          <cell r="U450">
            <v>1</v>
          </cell>
          <cell r="V450" t="str">
            <v>Blitt, William J</v>
          </cell>
        </row>
        <row r="451">
          <cell r="A451">
            <v>345066</v>
          </cell>
          <cell r="B451" t="str">
            <v>Economics</v>
          </cell>
          <cell r="C451">
            <v>611150</v>
          </cell>
          <cell r="D451">
            <v>345066611150</v>
          </cell>
          <cell r="E451" t="str">
            <v>Faculty Full-time - Summer</v>
          </cell>
          <cell r="F451">
            <v>12712.46</v>
          </cell>
          <cell r="G451">
            <v>19571.2</v>
          </cell>
          <cell r="H451">
            <v>12712</v>
          </cell>
          <cell r="I451">
            <v>0</v>
          </cell>
          <cell r="J451">
            <v>21269</v>
          </cell>
          <cell r="K451">
            <v>110010</v>
          </cell>
          <cell r="L451" t="str">
            <v>Current Unrestricted</v>
          </cell>
          <cell r="M451">
            <v>10</v>
          </cell>
          <cell r="N451" t="str">
            <v>Instruction</v>
          </cell>
          <cell r="O451">
            <v>11</v>
          </cell>
          <cell r="P451" t="str">
            <v>Current Unrestricted Funds</v>
          </cell>
          <cell r="Q451">
            <v>61</v>
          </cell>
          <cell r="R451" t="str">
            <v>Salaries and Wages</v>
          </cell>
          <cell r="S451">
            <v>20</v>
          </cell>
          <cell r="T451" t="str">
            <v>Vice President / Provost - PRC</v>
          </cell>
          <cell r="U451">
            <v>1</v>
          </cell>
          <cell r="V451" t="str">
            <v>Blitt, William J</v>
          </cell>
        </row>
        <row r="452">
          <cell r="A452">
            <v>345066</v>
          </cell>
          <cell r="B452" t="str">
            <v>Economics</v>
          </cell>
          <cell r="C452">
            <v>611155</v>
          </cell>
          <cell r="D452">
            <v>345066611155</v>
          </cell>
          <cell r="E452" t="str">
            <v>Faculty Full-time - Non-teach Sum</v>
          </cell>
          <cell r="F452">
            <v>2085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110010</v>
          </cell>
          <cell r="L452" t="str">
            <v>Current Unrestricted</v>
          </cell>
          <cell r="M452">
            <v>10</v>
          </cell>
          <cell r="N452" t="str">
            <v>Instruction</v>
          </cell>
          <cell r="O452">
            <v>11</v>
          </cell>
          <cell r="P452" t="str">
            <v>Current Unrestricted Funds</v>
          </cell>
          <cell r="Q452">
            <v>61</v>
          </cell>
          <cell r="R452" t="str">
            <v>Salaries and Wages</v>
          </cell>
          <cell r="S452">
            <v>20</v>
          </cell>
          <cell r="T452" t="str">
            <v>Vice President / Provost - PRC</v>
          </cell>
          <cell r="U452">
            <v>1</v>
          </cell>
          <cell r="V452" t="str">
            <v>Blitt, William J</v>
          </cell>
        </row>
        <row r="453">
          <cell r="A453">
            <v>345066</v>
          </cell>
          <cell r="B453" t="str">
            <v>Economics</v>
          </cell>
          <cell r="C453">
            <v>611160</v>
          </cell>
          <cell r="D453">
            <v>345066611160</v>
          </cell>
          <cell r="E453" t="str">
            <v>Faculty Part-time - Summer</v>
          </cell>
          <cell r="F453">
            <v>14595</v>
          </cell>
          <cell r="G453">
            <v>12510</v>
          </cell>
          <cell r="H453">
            <v>12948</v>
          </cell>
          <cell r="I453">
            <v>0</v>
          </cell>
          <cell r="J453">
            <v>12948</v>
          </cell>
          <cell r="K453">
            <v>110010</v>
          </cell>
          <cell r="L453" t="str">
            <v>Current Unrestricted</v>
          </cell>
          <cell r="M453">
            <v>10</v>
          </cell>
          <cell r="N453" t="str">
            <v>Instruction</v>
          </cell>
          <cell r="O453">
            <v>11</v>
          </cell>
          <cell r="P453" t="str">
            <v>Current Unrestricted Funds</v>
          </cell>
          <cell r="Q453">
            <v>61</v>
          </cell>
          <cell r="R453" t="str">
            <v>Salaries and Wages</v>
          </cell>
          <cell r="S453">
            <v>20</v>
          </cell>
          <cell r="T453" t="str">
            <v>Vice President / Provost - PRC</v>
          </cell>
          <cell r="U453">
            <v>1</v>
          </cell>
          <cell r="V453" t="str">
            <v>Blitt, William J</v>
          </cell>
        </row>
        <row r="454">
          <cell r="A454">
            <v>345066</v>
          </cell>
          <cell r="B454" t="str">
            <v>Economics</v>
          </cell>
          <cell r="C454">
            <v>712655</v>
          </cell>
          <cell r="D454">
            <v>345066712655</v>
          </cell>
          <cell r="E454" t="str">
            <v>Meetings Expense</v>
          </cell>
          <cell r="F454">
            <v>83.74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110010</v>
          </cell>
          <cell r="L454" t="str">
            <v>Current Unrestricted</v>
          </cell>
          <cell r="M454">
            <v>10</v>
          </cell>
          <cell r="N454" t="str">
            <v>Instruction</v>
          </cell>
          <cell r="O454">
            <v>11</v>
          </cell>
          <cell r="P454" t="str">
            <v>Current Unrestricted Funds</v>
          </cell>
          <cell r="Q454">
            <v>71</v>
          </cell>
          <cell r="R454" t="str">
            <v>Contractual Services</v>
          </cell>
          <cell r="S454">
            <v>20</v>
          </cell>
          <cell r="T454" t="str">
            <v>Vice President / Provost - PRC</v>
          </cell>
          <cell r="U454">
            <v>4</v>
          </cell>
          <cell r="V454" t="str">
            <v>Blitt, William J</v>
          </cell>
        </row>
        <row r="455">
          <cell r="A455">
            <v>345066</v>
          </cell>
          <cell r="B455" t="str">
            <v>Economics</v>
          </cell>
          <cell r="C455">
            <v>733110</v>
          </cell>
          <cell r="D455">
            <v>345066733110</v>
          </cell>
          <cell r="E455" t="str">
            <v>Classroom Supplies</v>
          </cell>
          <cell r="F455">
            <v>255.95</v>
          </cell>
          <cell r="G455">
            <v>76.87</v>
          </cell>
          <cell r="H455">
            <v>140</v>
          </cell>
          <cell r="I455">
            <v>87.5</v>
          </cell>
          <cell r="J455">
            <v>200</v>
          </cell>
          <cell r="K455">
            <v>110010</v>
          </cell>
          <cell r="L455" t="str">
            <v>Current Unrestricted</v>
          </cell>
          <cell r="M455">
            <v>10</v>
          </cell>
          <cell r="N455" t="str">
            <v>Instruction</v>
          </cell>
          <cell r="O455">
            <v>11</v>
          </cell>
          <cell r="P455" t="str">
            <v>Current Unrestricted Funds</v>
          </cell>
          <cell r="Q455">
            <v>73</v>
          </cell>
          <cell r="R455" t="str">
            <v>Supplies</v>
          </cell>
          <cell r="S455">
            <v>20</v>
          </cell>
          <cell r="T455" t="str">
            <v>Vice President / Provost - PRC</v>
          </cell>
          <cell r="U455">
            <v>4</v>
          </cell>
          <cell r="V455" t="str">
            <v>Blitt, William J</v>
          </cell>
        </row>
        <row r="456">
          <cell r="A456">
            <v>345066</v>
          </cell>
          <cell r="B456" t="str">
            <v>Economics</v>
          </cell>
          <cell r="C456">
            <v>744210</v>
          </cell>
          <cell r="D456">
            <v>345066744210</v>
          </cell>
          <cell r="E456" t="str">
            <v>Local Travel</v>
          </cell>
          <cell r="F456">
            <v>0</v>
          </cell>
          <cell r="G456">
            <v>384.5</v>
          </cell>
          <cell r="H456">
            <v>525</v>
          </cell>
          <cell r="I456">
            <v>394</v>
          </cell>
          <cell r="J456">
            <v>750</v>
          </cell>
          <cell r="K456">
            <v>110010</v>
          </cell>
          <cell r="L456" t="str">
            <v>Current Unrestricted</v>
          </cell>
          <cell r="M456">
            <v>10</v>
          </cell>
          <cell r="N456" t="str">
            <v>Instruction</v>
          </cell>
          <cell r="O456">
            <v>11</v>
          </cell>
          <cell r="P456" t="str">
            <v>Current Unrestricted Funds</v>
          </cell>
          <cell r="Q456">
            <v>74</v>
          </cell>
          <cell r="R456" t="str">
            <v>Travel</v>
          </cell>
          <cell r="S456">
            <v>20</v>
          </cell>
          <cell r="T456" t="str">
            <v>Vice President / Provost - PRC</v>
          </cell>
          <cell r="U456">
            <v>4</v>
          </cell>
          <cell r="V456" t="str">
            <v>Blitt, William J</v>
          </cell>
        </row>
        <row r="457">
          <cell r="A457">
            <v>345066</v>
          </cell>
          <cell r="B457" t="str">
            <v>Economics</v>
          </cell>
          <cell r="C457">
            <v>744220</v>
          </cell>
          <cell r="D457">
            <v>345066744220</v>
          </cell>
          <cell r="E457" t="str">
            <v>Professional Development / Travel</v>
          </cell>
          <cell r="F457">
            <v>885.7</v>
          </cell>
          <cell r="G457">
            <v>0</v>
          </cell>
          <cell r="H457">
            <v>1500</v>
          </cell>
          <cell r="I457">
            <v>0</v>
          </cell>
          <cell r="J457">
            <v>1500</v>
          </cell>
          <cell r="K457">
            <v>110010</v>
          </cell>
          <cell r="L457" t="str">
            <v>Current Unrestricted</v>
          </cell>
          <cell r="M457">
            <v>10</v>
          </cell>
          <cell r="N457" t="str">
            <v>Instruction</v>
          </cell>
          <cell r="O457">
            <v>11</v>
          </cell>
          <cell r="P457" t="str">
            <v>Current Unrestricted Funds</v>
          </cell>
          <cell r="Q457">
            <v>74</v>
          </cell>
          <cell r="R457" t="str">
            <v>Travel</v>
          </cell>
          <cell r="S457">
            <v>20</v>
          </cell>
          <cell r="T457" t="str">
            <v>Vice President / Provost - PRC</v>
          </cell>
          <cell r="U457">
            <v>4</v>
          </cell>
          <cell r="V457" t="str">
            <v>Blitt, William J</v>
          </cell>
        </row>
        <row r="458">
          <cell r="A458">
            <v>345066</v>
          </cell>
          <cell r="B458" t="str">
            <v>Economics</v>
          </cell>
          <cell r="C458">
            <v>755310</v>
          </cell>
          <cell r="D458">
            <v>345066755310</v>
          </cell>
          <cell r="E458" t="str">
            <v>Copier Expense</v>
          </cell>
          <cell r="F458">
            <v>3213.72</v>
          </cell>
          <cell r="G458">
            <v>3923.88</v>
          </cell>
          <cell r="H458">
            <v>2685</v>
          </cell>
          <cell r="I458">
            <v>1574.28</v>
          </cell>
          <cell r="J458">
            <v>2200</v>
          </cell>
          <cell r="K458">
            <v>110010</v>
          </cell>
          <cell r="L458" t="str">
            <v>Current Unrestricted</v>
          </cell>
          <cell r="M458">
            <v>10</v>
          </cell>
          <cell r="N458" t="str">
            <v>Instruction</v>
          </cell>
          <cell r="O458">
            <v>11</v>
          </cell>
          <cell r="P458" t="str">
            <v>Current Unrestricted Funds</v>
          </cell>
          <cell r="Q458">
            <v>75</v>
          </cell>
          <cell r="R458" t="str">
            <v>Other Operating Expenses</v>
          </cell>
          <cell r="S458">
            <v>20</v>
          </cell>
          <cell r="T458" t="str">
            <v>Vice President / Provost - PRC</v>
          </cell>
          <cell r="U458">
            <v>4</v>
          </cell>
          <cell r="V458" t="str">
            <v>Blitt, William J</v>
          </cell>
        </row>
        <row r="459">
          <cell r="A459">
            <v>345066</v>
          </cell>
          <cell r="B459" t="str">
            <v>Economics</v>
          </cell>
          <cell r="C459">
            <v>755360</v>
          </cell>
          <cell r="D459">
            <v>345066755360</v>
          </cell>
          <cell r="E459" t="str">
            <v>Printing - Other</v>
          </cell>
          <cell r="F459">
            <v>0</v>
          </cell>
          <cell r="G459">
            <v>0</v>
          </cell>
          <cell r="H459">
            <v>100</v>
          </cell>
          <cell r="I459">
            <v>18</v>
          </cell>
          <cell r="J459">
            <v>0</v>
          </cell>
          <cell r="K459">
            <v>110010</v>
          </cell>
          <cell r="L459" t="str">
            <v>Current Unrestricted</v>
          </cell>
          <cell r="M459">
            <v>10</v>
          </cell>
          <cell r="N459" t="str">
            <v>Instruction</v>
          </cell>
          <cell r="O459">
            <v>11</v>
          </cell>
          <cell r="P459" t="str">
            <v>Current Unrestricted Funds</v>
          </cell>
          <cell r="Q459">
            <v>75</v>
          </cell>
          <cell r="R459" t="str">
            <v>Other Operating Expenses</v>
          </cell>
          <cell r="S459">
            <v>20</v>
          </cell>
          <cell r="T459" t="str">
            <v>Vice President / Provost - PRC</v>
          </cell>
          <cell r="U459">
            <v>4</v>
          </cell>
          <cell r="V459" t="str">
            <v>Blitt, William J</v>
          </cell>
        </row>
        <row r="460">
          <cell r="A460">
            <v>345066</v>
          </cell>
          <cell r="B460" t="str">
            <v>Economics</v>
          </cell>
          <cell r="C460">
            <v>755705</v>
          </cell>
          <cell r="D460">
            <v>345066755705</v>
          </cell>
          <cell r="E460" t="str">
            <v>Postage</v>
          </cell>
          <cell r="F460">
            <v>0.44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110010</v>
          </cell>
          <cell r="L460" t="str">
            <v>Current Unrestricted</v>
          </cell>
          <cell r="M460">
            <v>10</v>
          </cell>
          <cell r="N460" t="str">
            <v>Instruction</v>
          </cell>
          <cell r="O460">
            <v>11</v>
          </cell>
          <cell r="P460" t="str">
            <v>Current Unrestricted Funds</v>
          </cell>
          <cell r="Q460">
            <v>75</v>
          </cell>
          <cell r="R460" t="str">
            <v>Other Operating Expenses</v>
          </cell>
          <cell r="S460">
            <v>20</v>
          </cell>
          <cell r="T460" t="str">
            <v>Vice President / Provost - PRC</v>
          </cell>
          <cell r="U460">
            <v>4</v>
          </cell>
          <cell r="V460" t="str">
            <v>Blitt, William J</v>
          </cell>
        </row>
        <row r="461">
          <cell r="A461">
            <v>345068</v>
          </cell>
          <cell r="B461" t="str">
            <v>Economics</v>
          </cell>
          <cell r="C461">
            <v>611110</v>
          </cell>
          <cell r="D461">
            <v>345068611110</v>
          </cell>
          <cell r="E461" t="str">
            <v>Faculty Salaries - Full-time</v>
          </cell>
          <cell r="F461">
            <v>0</v>
          </cell>
          <cell r="G461">
            <v>0</v>
          </cell>
          <cell r="H461">
            <v>10142</v>
          </cell>
          <cell r="I461">
            <v>0</v>
          </cell>
          <cell r="J461">
            <v>20283</v>
          </cell>
          <cell r="K461">
            <v>110010</v>
          </cell>
          <cell r="L461" t="str">
            <v>Current Unrestricted</v>
          </cell>
          <cell r="M461">
            <v>10</v>
          </cell>
          <cell r="N461" t="str">
            <v>Instruction</v>
          </cell>
          <cell r="O461">
            <v>11</v>
          </cell>
          <cell r="P461" t="str">
            <v>Current Unrestricted Funds</v>
          </cell>
          <cell r="Q461">
            <v>61</v>
          </cell>
          <cell r="R461" t="str">
            <v>Salaries and Wages</v>
          </cell>
          <cell r="S461">
            <v>20</v>
          </cell>
          <cell r="T461" t="str">
            <v>Vice President / Provost - PRC</v>
          </cell>
          <cell r="U461">
            <v>1</v>
          </cell>
          <cell r="V461" t="str">
            <v>Blitt, William J</v>
          </cell>
        </row>
        <row r="462">
          <cell r="A462">
            <v>345068</v>
          </cell>
          <cell r="B462" t="str">
            <v>Economics</v>
          </cell>
          <cell r="C462">
            <v>611120</v>
          </cell>
          <cell r="D462">
            <v>345068611120</v>
          </cell>
          <cell r="E462" t="str">
            <v>Faculty Salaries - Part-time</v>
          </cell>
          <cell r="F462">
            <v>9774</v>
          </cell>
          <cell r="G462">
            <v>0</v>
          </cell>
          <cell r="H462">
            <v>124</v>
          </cell>
          <cell r="I462">
            <v>123.75</v>
          </cell>
          <cell r="J462">
            <v>0</v>
          </cell>
          <cell r="K462">
            <v>110010</v>
          </cell>
          <cell r="L462" t="str">
            <v>Current Unrestricted</v>
          </cell>
          <cell r="M462">
            <v>10</v>
          </cell>
          <cell r="N462" t="str">
            <v>Instruction</v>
          </cell>
          <cell r="O462">
            <v>11</v>
          </cell>
          <cell r="P462" t="str">
            <v>Current Unrestricted Funds</v>
          </cell>
          <cell r="Q462">
            <v>61</v>
          </cell>
          <cell r="R462" t="str">
            <v>Salaries and Wages</v>
          </cell>
          <cell r="S462">
            <v>20</v>
          </cell>
          <cell r="T462" t="str">
            <v>Vice President / Provost - PRC</v>
          </cell>
          <cell r="U462">
            <v>1</v>
          </cell>
          <cell r="V462" t="str">
            <v>Blitt, William J</v>
          </cell>
        </row>
        <row r="463">
          <cell r="A463">
            <v>345069</v>
          </cell>
          <cell r="B463" t="str">
            <v>Economics</v>
          </cell>
          <cell r="C463">
            <v>611110</v>
          </cell>
          <cell r="D463">
            <v>345069611110</v>
          </cell>
          <cell r="E463" t="str">
            <v>Faculty Salaries - Full-time</v>
          </cell>
          <cell r="F463">
            <v>18188.939999999999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110010</v>
          </cell>
          <cell r="L463" t="str">
            <v>Current Unrestricted</v>
          </cell>
          <cell r="M463">
            <v>10</v>
          </cell>
          <cell r="N463" t="str">
            <v>Instruction</v>
          </cell>
          <cell r="O463">
            <v>11</v>
          </cell>
          <cell r="P463" t="str">
            <v>Current Unrestricted Funds</v>
          </cell>
          <cell r="Q463">
            <v>61</v>
          </cell>
          <cell r="R463" t="str">
            <v>Salaries and Wages</v>
          </cell>
          <cell r="S463">
            <v>20</v>
          </cell>
          <cell r="T463" t="str">
            <v>Vice President / Provost - PRC</v>
          </cell>
          <cell r="U463">
            <v>1</v>
          </cell>
          <cell r="V463" t="str">
            <v>Blitt, William J</v>
          </cell>
        </row>
        <row r="464">
          <cell r="A464">
            <v>345069</v>
          </cell>
          <cell r="B464" t="str">
            <v>Economics</v>
          </cell>
          <cell r="C464">
            <v>611120</v>
          </cell>
          <cell r="D464">
            <v>345069611120</v>
          </cell>
          <cell r="E464" t="str">
            <v>Faculty Salaries - Part-time</v>
          </cell>
          <cell r="F464">
            <v>3997</v>
          </cell>
          <cell r="G464">
            <v>17941</v>
          </cell>
          <cell r="H464">
            <v>17264</v>
          </cell>
          <cell r="I464">
            <v>9945</v>
          </cell>
          <cell r="J464">
            <v>17185</v>
          </cell>
          <cell r="K464">
            <v>110010</v>
          </cell>
          <cell r="L464" t="str">
            <v>Current Unrestricted</v>
          </cell>
          <cell r="M464">
            <v>10</v>
          </cell>
          <cell r="N464" t="str">
            <v>Instruction</v>
          </cell>
          <cell r="O464">
            <v>11</v>
          </cell>
          <cell r="P464" t="str">
            <v>Current Unrestricted Funds</v>
          </cell>
          <cell r="Q464">
            <v>61</v>
          </cell>
          <cell r="R464" t="str">
            <v>Salaries and Wages</v>
          </cell>
          <cell r="S464">
            <v>20</v>
          </cell>
          <cell r="T464" t="str">
            <v>Vice President / Provost - PRC</v>
          </cell>
          <cell r="U464">
            <v>1</v>
          </cell>
          <cell r="V464" t="str">
            <v>Blitt, William J</v>
          </cell>
        </row>
        <row r="465">
          <cell r="A465">
            <v>345069</v>
          </cell>
          <cell r="B465" t="str">
            <v>Economics</v>
          </cell>
          <cell r="C465">
            <v>755310</v>
          </cell>
          <cell r="D465">
            <v>345069755310</v>
          </cell>
          <cell r="E465" t="str">
            <v>Copier Expense</v>
          </cell>
          <cell r="F465">
            <v>0</v>
          </cell>
          <cell r="G465">
            <v>0.84</v>
          </cell>
          <cell r="H465">
            <v>15</v>
          </cell>
          <cell r="I465">
            <v>25.08</v>
          </cell>
          <cell r="J465">
            <v>0</v>
          </cell>
          <cell r="K465">
            <v>110010</v>
          </cell>
          <cell r="L465" t="str">
            <v>Current Unrestricted</v>
          </cell>
          <cell r="M465">
            <v>10</v>
          </cell>
          <cell r="N465" t="str">
            <v>Instruction</v>
          </cell>
          <cell r="O465">
            <v>11</v>
          </cell>
          <cell r="P465" t="str">
            <v>Current Unrestricted Funds</v>
          </cell>
          <cell r="Q465">
            <v>75</v>
          </cell>
          <cell r="R465" t="str">
            <v>Other Operating Expenses</v>
          </cell>
          <cell r="S465">
            <v>20</v>
          </cell>
          <cell r="T465" t="str">
            <v>Vice President / Provost - PRC</v>
          </cell>
          <cell r="U465">
            <v>4</v>
          </cell>
          <cell r="V465" t="str">
            <v>Blitt, William J</v>
          </cell>
        </row>
        <row r="466">
          <cell r="A466">
            <v>354233</v>
          </cell>
          <cell r="B466" t="str">
            <v>Real Estate</v>
          </cell>
          <cell r="C466">
            <v>611110</v>
          </cell>
          <cell r="D466">
            <v>354233611110</v>
          </cell>
          <cell r="E466" t="str">
            <v>Faculty Salaries - Full-time</v>
          </cell>
          <cell r="F466">
            <v>62651.360000000001</v>
          </cell>
          <cell r="G466">
            <v>68435.03</v>
          </cell>
          <cell r="H466">
            <v>70831</v>
          </cell>
          <cell r="I466">
            <v>33170.11</v>
          </cell>
          <cell r="J466">
            <v>75321</v>
          </cell>
          <cell r="K466">
            <v>110010</v>
          </cell>
          <cell r="L466" t="str">
            <v>Current Unrestricted</v>
          </cell>
          <cell r="M466">
            <v>10</v>
          </cell>
          <cell r="N466" t="str">
            <v>Instruction</v>
          </cell>
          <cell r="O466">
            <v>11</v>
          </cell>
          <cell r="P466" t="str">
            <v>Current Unrestricted Funds</v>
          </cell>
          <cell r="Q466">
            <v>61</v>
          </cell>
          <cell r="R466" t="str">
            <v>Salaries and Wages</v>
          </cell>
          <cell r="S466">
            <v>20</v>
          </cell>
          <cell r="T466" t="str">
            <v>Vice President / Provost - PRC</v>
          </cell>
          <cell r="U466">
            <v>2</v>
          </cell>
          <cell r="V466" t="str">
            <v>Blitt, William J</v>
          </cell>
        </row>
        <row r="467">
          <cell r="A467">
            <v>354233</v>
          </cell>
          <cell r="B467" t="str">
            <v>Real Estate</v>
          </cell>
          <cell r="C467">
            <v>611120</v>
          </cell>
          <cell r="D467">
            <v>354233611120</v>
          </cell>
          <cell r="E467" t="str">
            <v>Faculty Salaries - Part-time</v>
          </cell>
          <cell r="F467">
            <v>9384.5</v>
          </cell>
          <cell r="G467">
            <v>6255</v>
          </cell>
          <cell r="H467">
            <v>8630</v>
          </cell>
          <cell r="I467">
            <v>5392.5</v>
          </cell>
          <cell r="J467">
            <v>8632</v>
          </cell>
          <cell r="K467">
            <v>110010</v>
          </cell>
          <cell r="L467" t="str">
            <v>Current Unrestricted</v>
          </cell>
          <cell r="M467">
            <v>10</v>
          </cell>
          <cell r="N467" t="str">
            <v>Instruction</v>
          </cell>
          <cell r="O467">
            <v>11</v>
          </cell>
          <cell r="P467" t="str">
            <v>Current Unrestricted Funds</v>
          </cell>
          <cell r="Q467">
            <v>61</v>
          </cell>
          <cell r="R467" t="str">
            <v>Salaries and Wages</v>
          </cell>
          <cell r="S467">
            <v>20</v>
          </cell>
          <cell r="T467" t="str">
            <v>Vice President / Provost - PRC</v>
          </cell>
          <cell r="U467">
            <v>2</v>
          </cell>
          <cell r="V467" t="str">
            <v>Blitt, William J</v>
          </cell>
        </row>
        <row r="468">
          <cell r="A468">
            <v>354233</v>
          </cell>
          <cell r="B468" t="str">
            <v>Real Estate</v>
          </cell>
          <cell r="C468">
            <v>611150</v>
          </cell>
          <cell r="D468">
            <v>354233611150</v>
          </cell>
          <cell r="E468" t="str">
            <v>Faculty Full-time - Summer</v>
          </cell>
          <cell r="F468">
            <v>15077.08</v>
          </cell>
          <cell r="G468">
            <v>10575.19</v>
          </cell>
          <cell r="H468">
            <v>10907</v>
          </cell>
          <cell r="I468">
            <v>0</v>
          </cell>
          <cell r="J468">
            <v>18453</v>
          </cell>
          <cell r="K468">
            <v>110010</v>
          </cell>
          <cell r="L468" t="str">
            <v>Current Unrestricted</v>
          </cell>
          <cell r="M468">
            <v>10</v>
          </cell>
          <cell r="N468" t="str">
            <v>Instruction</v>
          </cell>
          <cell r="O468">
            <v>11</v>
          </cell>
          <cell r="P468" t="str">
            <v>Current Unrestricted Funds</v>
          </cell>
          <cell r="Q468">
            <v>61</v>
          </cell>
          <cell r="R468" t="str">
            <v>Salaries and Wages</v>
          </cell>
          <cell r="S468">
            <v>20</v>
          </cell>
          <cell r="T468" t="str">
            <v>Vice President / Provost - PRC</v>
          </cell>
          <cell r="U468">
            <v>2</v>
          </cell>
          <cell r="V468" t="str">
            <v>Blitt, William J</v>
          </cell>
        </row>
        <row r="469">
          <cell r="A469">
            <v>354233</v>
          </cell>
          <cell r="B469" t="str">
            <v>Real Estate</v>
          </cell>
          <cell r="C469">
            <v>611160</v>
          </cell>
          <cell r="D469">
            <v>354233611160</v>
          </cell>
          <cell r="E469" t="str">
            <v>Faculty Part-time - Summer</v>
          </cell>
          <cell r="F469">
            <v>0</v>
          </cell>
          <cell r="G469">
            <v>2085</v>
          </cell>
          <cell r="H469">
            <v>4316</v>
          </cell>
          <cell r="I469">
            <v>0</v>
          </cell>
          <cell r="J469">
            <v>4316</v>
          </cell>
          <cell r="K469">
            <v>110010</v>
          </cell>
          <cell r="L469" t="str">
            <v>Current Unrestricted</v>
          </cell>
          <cell r="M469">
            <v>10</v>
          </cell>
          <cell r="N469" t="str">
            <v>Instruction</v>
          </cell>
          <cell r="O469">
            <v>11</v>
          </cell>
          <cell r="P469" t="str">
            <v>Current Unrestricted Funds</v>
          </cell>
          <cell r="Q469">
            <v>61</v>
          </cell>
          <cell r="R469" t="str">
            <v>Salaries and Wages</v>
          </cell>
          <cell r="S469">
            <v>20</v>
          </cell>
          <cell r="T469" t="str">
            <v>Vice President / Provost - PRC</v>
          </cell>
          <cell r="U469">
            <v>2</v>
          </cell>
          <cell r="V469" t="str">
            <v>Blitt, William J</v>
          </cell>
        </row>
        <row r="470">
          <cell r="A470">
            <v>354233</v>
          </cell>
          <cell r="B470" t="str">
            <v>Real Estate</v>
          </cell>
          <cell r="C470">
            <v>755310</v>
          </cell>
          <cell r="D470">
            <v>354233755310</v>
          </cell>
          <cell r="E470" t="str">
            <v>Copier Expense</v>
          </cell>
          <cell r="F470">
            <v>47.52</v>
          </cell>
          <cell r="G470">
            <v>32.64</v>
          </cell>
          <cell r="H470">
            <v>0</v>
          </cell>
          <cell r="I470">
            <v>0</v>
          </cell>
          <cell r="J470">
            <v>0</v>
          </cell>
          <cell r="K470">
            <v>110010</v>
          </cell>
          <cell r="L470" t="str">
            <v>Current Unrestricted</v>
          </cell>
          <cell r="M470">
            <v>10</v>
          </cell>
          <cell r="N470" t="str">
            <v>Instruction</v>
          </cell>
          <cell r="O470">
            <v>11</v>
          </cell>
          <cell r="P470" t="str">
            <v>Current Unrestricted Funds</v>
          </cell>
          <cell r="Q470">
            <v>75</v>
          </cell>
          <cell r="R470" t="str">
            <v>Other Operating Expenses</v>
          </cell>
          <cell r="S470">
            <v>20</v>
          </cell>
          <cell r="T470" t="str">
            <v>Vice President / Provost - PRC</v>
          </cell>
          <cell r="U470">
            <v>5</v>
          </cell>
          <cell r="V470" t="str">
            <v>Blitt, William J</v>
          </cell>
        </row>
        <row r="471">
          <cell r="A471">
            <v>354236</v>
          </cell>
          <cell r="B471" t="str">
            <v>Real Estate</v>
          </cell>
          <cell r="C471">
            <v>611110</v>
          </cell>
          <cell r="D471">
            <v>354236611110</v>
          </cell>
          <cell r="E471" t="str">
            <v>Faculty Salaries - Full-time</v>
          </cell>
          <cell r="F471">
            <v>65867.64</v>
          </cell>
          <cell r="G471">
            <v>52853.41</v>
          </cell>
          <cell r="H471">
            <v>54704</v>
          </cell>
          <cell r="I471">
            <v>29596.61</v>
          </cell>
          <cell r="J471">
            <v>50214</v>
          </cell>
          <cell r="K471">
            <v>110010</v>
          </cell>
          <cell r="L471" t="str">
            <v>Current Unrestricted</v>
          </cell>
          <cell r="M471">
            <v>10</v>
          </cell>
          <cell r="N471" t="str">
            <v>Instruction</v>
          </cell>
          <cell r="O471">
            <v>11</v>
          </cell>
          <cell r="P471" t="str">
            <v>Current Unrestricted Funds</v>
          </cell>
          <cell r="Q471">
            <v>61</v>
          </cell>
          <cell r="R471" t="str">
            <v>Salaries and Wages</v>
          </cell>
          <cell r="S471">
            <v>20</v>
          </cell>
          <cell r="T471" t="str">
            <v>Vice President / Provost - PRC</v>
          </cell>
          <cell r="U471">
            <v>2</v>
          </cell>
          <cell r="V471" t="str">
            <v>Blitt, William J</v>
          </cell>
        </row>
        <row r="472">
          <cell r="A472">
            <v>354236</v>
          </cell>
          <cell r="B472" t="str">
            <v>Real Estate</v>
          </cell>
          <cell r="C472">
            <v>611115</v>
          </cell>
          <cell r="D472">
            <v>354236611115</v>
          </cell>
          <cell r="E472" t="str">
            <v>Faculty Salaries - Substitute</v>
          </cell>
          <cell r="F472">
            <v>1668</v>
          </cell>
          <cell r="G472">
            <v>1042.5</v>
          </cell>
          <cell r="H472">
            <v>600</v>
          </cell>
          <cell r="I472">
            <v>215.7</v>
          </cell>
          <cell r="J472">
            <v>600</v>
          </cell>
          <cell r="K472">
            <v>110010</v>
          </cell>
          <cell r="L472" t="str">
            <v>Current Unrestricted</v>
          </cell>
          <cell r="M472">
            <v>10</v>
          </cell>
          <cell r="N472" t="str">
            <v>Instruction</v>
          </cell>
          <cell r="O472">
            <v>11</v>
          </cell>
          <cell r="P472" t="str">
            <v>Current Unrestricted Funds</v>
          </cell>
          <cell r="Q472">
            <v>61</v>
          </cell>
          <cell r="R472" t="str">
            <v>Salaries and Wages</v>
          </cell>
          <cell r="S472">
            <v>20</v>
          </cell>
          <cell r="T472" t="str">
            <v>Vice President / Provost - PRC</v>
          </cell>
          <cell r="U472">
            <v>2</v>
          </cell>
          <cell r="V472" t="str">
            <v>Blitt, William J</v>
          </cell>
        </row>
        <row r="473">
          <cell r="A473">
            <v>354236</v>
          </cell>
          <cell r="B473" t="str">
            <v>Real Estate</v>
          </cell>
          <cell r="C473">
            <v>611120</v>
          </cell>
          <cell r="D473">
            <v>354236611120</v>
          </cell>
          <cell r="E473" t="str">
            <v>Faculty Salaries - Part-time</v>
          </cell>
          <cell r="F473">
            <v>47895</v>
          </cell>
          <cell r="G473">
            <v>39615</v>
          </cell>
          <cell r="H473">
            <v>47475</v>
          </cell>
          <cell r="I473">
            <v>27663.19</v>
          </cell>
          <cell r="J473">
            <v>43160</v>
          </cell>
          <cell r="K473">
            <v>110010</v>
          </cell>
          <cell r="L473" t="str">
            <v>Current Unrestricted</v>
          </cell>
          <cell r="M473">
            <v>10</v>
          </cell>
          <cell r="N473" t="str">
            <v>Instruction</v>
          </cell>
          <cell r="O473">
            <v>11</v>
          </cell>
          <cell r="P473" t="str">
            <v>Current Unrestricted Funds</v>
          </cell>
          <cell r="Q473">
            <v>61</v>
          </cell>
          <cell r="R473" t="str">
            <v>Salaries and Wages</v>
          </cell>
          <cell r="S473">
            <v>20</v>
          </cell>
          <cell r="T473" t="str">
            <v>Vice President / Provost - PRC</v>
          </cell>
          <cell r="U473">
            <v>2</v>
          </cell>
          <cell r="V473" t="str">
            <v>Blitt, William J</v>
          </cell>
        </row>
        <row r="474">
          <cell r="A474">
            <v>354236</v>
          </cell>
          <cell r="B474" t="str">
            <v>Real Estate</v>
          </cell>
          <cell r="C474">
            <v>611130</v>
          </cell>
          <cell r="D474">
            <v>354236611130</v>
          </cell>
          <cell r="E474" t="str">
            <v>Faculty Full-time Non-teaching ES</v>
          </cell>
          <cell r="F474">
            <v>13272.98</v>
          </cell>
          <cell r="G474">
            <v>13272.96</v>
          </cell>
          <cell r="H474">
            <v>11580</v>
          </cell>
          <cell r="I474">
            <v>6098.14</v>
          </cell>
          <cell r="J474">
            <v>11580</v>
          </cell>
          <cell r="K474">
            <v>110010</v>
          </cell>
          <cell r="L474" t="str">
            <v>Current Unrestricted</v>
          </cell>
          <cell r="M474">
            <v>10</v>
          </cell>
          <cell r="N474" t="str">
            <v>Instruction</v>
          </cell>
          <cell r="O474">
            <v>11</v>
          </cell>
          <cell r="P474" t="str">
            <v>Current Unrestricted Funds</v>
          </cell>
          <cell r="Q474">
            <v>61</v>
          </cell>
          <cell r="R474" t="str">
            <v>Salaries and Wages</v>
          </cell>
          <cell r="S474">
            <v>20</v>
          </cell>
          <cell r="T474" t="str">
            <v>Vice President / Provost - PRC</v>
          </cell>
          <cell r="U474">
            <v>2</v>
          </cell>
          <cell r="V474" t="str">
            <v>Blitt, William J</v>
          </cell>
        </row>
        <row r="475">
          <cell r="A475">
            <v>354236</v>
          </cell>
          <cell r="B475" t="str">
            <v>Real Estate</v>
          </cell>
          <cell r="C475">
            <v>611150</v>
          </cell>
          <cell r="D475">
            <v>354236611150</v>
          </cell>
          <cell r="E475" t="str">
            <v>Faculty Full-time - Summer</v>
          </cell>
          <cell r="F475">
            <v>8158.3</v>
          </cell>
          <cell r="G475">
            <v>12660.19</v>
          </cell>
          <cell r="H475">
            <v>6073</v>
          </cell>
          <cell r="I475">
            <v>0</v>
          </cell>
          <cell r="J475">
            <v>0</v>
          </cell>
          <cell r="K475">
            <v>110010</v>
          </cell>
          <cell r="L475" t="str">
            <v>Current Unrestricted</v>
          </cell>
          <cell r="M475">
            <v>10</v>
          </cell>
          <cell r="N475" t="str">
            <v>Instruction</v>
          </cell>
          <cell r="O475">
            <v>11</v>
          </cell>
          <cell r="P475" t="str">
            <v>Current Unrestricted Funds</v>
          </cell>
          <cell r="Q475">
            <v>61</v>
          </cell>
          <cell r="R475" t="str">
            <v>Salaries and Wages</v>
          </cell>
          <cell r="S475">
            <v>20</v>
          </cell>
          <cell r="T475" t="str">
            <v>Vice President / Provost - PRC</v>
          </cell>
          <cell r="U475">
            <v>2</v>
          </cell>
          <cell r="V475" t="str">
            <v>Blitt, William J</v>
          </cell>
        </row>
        <row r="476">
          <cell r="A476">
            <v>354236</v>
          </cell>
          <cell r="B476" t="str">
            <v>Real Estate</v>
          </cell>
          <cell r="C476">
            <v>611160</v>
          </cell>
          <cell r="D476">
            <v>354236611160</v>
          </cell>
          <cell r="E476" t="str">
            <v>Faculty Part-time - Summer</v>
          </cell>
          <cell r="F476">
            <v>8340</v>
          </cell>
          <cell r="G476">
            <v>6255</v>
          </cell>
          <cell r="H476">
            <v>17264</v>
          </cell>
          <cell r="I476">
            <v>0</v>
          </cell>
          <cell r="J476">
            <v>17264</v>
          </cell>
          <cell r="K476">
            <v>110010</v>
          </cell>
          <cell r="L476" t="str">
            <v>Current Unrestricted</v>
          </cell>
          <cell r="M476">
            <v>10</v>
          </cell>
          <cell r="N476" t="str">
            <v>Instruction</v>
          </cell>
          <cell r="O476">
            <v>11</v>
          </cell>
          <cell r="P476" t="str">
            <v>Current Unrestricted Funds</v>
          </cell>
          <cell r="Q476">
            <v>61</v>
          </cell>
          <cell r="R476" t="str">
            <v>Salaries and Wages</v>
          </cell>
          <cell r="S476">
            <v>20</v>
          </cell>
          <cell r="T476" t="str">
            <v>Vice President / Provost - PRC</v>
          </cell>
          <cell r="U476">
            <v>2</v>
          </cell>
          <cell r="V476" t="str">
            <v>Blitt, William J</v>
          </cell>
        </row>
        <row r="477">
          <cell r="A477">
            <v>354236</v>
          </cell>
          <cell r="B477" t="str">
            <v>Real Estate</v>
          </cell>
          <cell r="C477">
            <v>611510</v>
          </cell>
          <cell r="D477">
            <v>354236611510</v>
          </cell>
          <cell r="E477" t="str">
            <v>Student Assistants - Non-Work Study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110010</v>
          </cell>
          <cell r="L477" t="str">
            <v>Current Unrestricted</v>
          </cell>
          <cell r="M477">
            <v>10</v>
          </cell>
          <cell r="N477" t="str">
            <v>Instruction</v>
          </cell>
          <cell r="O477">
            <v>11</v>
          </cell>
          <cell r="P477" t="str">
            <v>Current Unrestricted Funds</v>
          </cell>
          <cell r="Q477">
            <v>61</v>
          </cell>
          <cell r="R477" t="str">
            <v>Salaries and Wages</v>
          </cell>
          <cell r="S477">
            <v>20</v>
          </cell>
          <cell r="T477" t="str">
            <v>Vice President / Provost - PRC</v>
          </cell>
          <cell r="U477">
            <v>2</v>
          </cell>
          <cell r="V477" t="str">
            <v>Blitt, William J</v>
          </cell>
        </row>
        <row r="478">
          <cell r="A478">
            <v>354236</v>
          </cell>
          <cell r="B478" t="str">
            <v>Real Estate</v>
          </cell>
          <cell r="C478">
            <v>712655</v>
          </cell>
          <cell r="D478">
            <v>354236712655</v>
          </cell>
          <cell r="E478" t="str">
            <v>Meetings Expense</v>
          </cell>
          <cell r="F478">
            <v>63.99</v>
          </cell>
          <cell r="G478">
            <v>63</v>
          </cell>
          <cell r="H478">
            <v>150</v>
          </cell>
          <cell r="I478">
            <v>129.58000000000001</v>
          </cell>
          <cell r="J478">
            <v>100</v>
          </cell>
          <cell r="K478">
            <v>110010</v>
          </cell>
          <cell r="L478" t="str">
            <v>Current Unrestricted</v>
          </cell>
          <cell r="M478">
            <v>10</v>
          </cell>
          <cell r="N478" t="str">
            <v>Instruction</v>
          </cell>
          <cell r="O478">
            <v>11</v>
          </cell>
          <cell r="P478" t="str">
            <v>Current Unrestricted Funds</v>
          </cell>
          <cell r="Q478">
            <v>71</v>
          </cell>
          <cell r="R478" t="str">
            <v>Contractual Services</v>
          </cell>
          <cell r="S478">
            <v>20</v>
          </cell>
          <cell r="T478" t="str">
            <v>Vice President / Provost - PRC</v>
          </cell>
          <cell r="U478">
            <v>5</v>
          </cell>
          <cell r="V478" t="str">
            <v>Blitt, William J</v>
          </cell>
        </row>
        <row r="479">
          <cell r="A479">
            <v>354236</v>
          </cell>
          <cell r="B479" t="str">
            <v>Real Estate</v>
          </cell>
          <cell r="C479">
            <v>733110</v>
          </cell>
          <cell r="D479">
            <v>354236733110</v>
          </cell>
          <cell r="E479" t="str">
            <v>Classroom Supplies</v>
          </cell>
          <cell r="F479">
            <v>1305.5899999999999</v>
          </cell>
          <cell r="G479">
            <v>1592.85</v>
          </cell>
          <cell r="H479">
            <v>1863</v>
          </cell>
          <cell r="I479">
            <v>80.78</v>
          </cell>
          <cell r="J479">
            <v>1000</v>
          </cell>
          <cell r="K479">
            <v>110010</v>
          </cell>
          <cell r="L479" t="str">
            <v>Current Unrestricted</v>
          </cell>
          <cell r="M479">
            <v>10</v>
          </cell>
          <cell r="N479" t="str">
            <v>Instruction</v>
          </cell>
          <cell r="O479">
            <v>11</v>
          </cell>
          <cell r="P479" t="str">
            <v>Current Unrestricted Funds</v>
          </cell>
          <cell r="Q479">
            <v>73</v>
          </cell>
          <cell r="R479" t="str">
            <v>Supplies</v>
          </cell>
          <cell r="S479">
            <v>20</v>
          </cell>
          <cell r="T479" t="str">
            <v>Vice President / Provost - PRC</v>
          </cell>
          <cell r="U479">
            <v>5</v>
          </cell>
          <cell r="V479" t="str">
            <v>Blitt, William J</v>
          </cell>
        </row>
        <row r="480">
          <cell r="A480">
            <v>354236</v>
          </cell>
          <cell r="B480" t="str">
            <v>Real Estate</v>
          </cell>
          <cell r="C480">
            <v>733120</v>
          </cell>
          <cell r="D480">
            <v>354236733120</v>
          </cell>
          <cell r="E480" t="str">
            <v>Office Supplies</v>
          </cell>
          <cell r="F480">
            <v>0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110010</v>
          </cell>
          <cell r="L480" t="str">
            <v>Current Unrestricted</v>
          </cell>
          <cell r="M480">
            <v>10</v>
          </cell>
          <cell r="N480" t="str">
            <v>Instruction</v>
          </cell>
          <cell r="O480">
            <v>11</v>
          </cell>
          <cell r="P480" t="str">
            <v>Current Unrestricted Funds</v>
          </cell>
          <cell r="Q480">
            <v>73</v>
          </cell>
          <cell r="R480" t="str">
            <v>Supplies</v>
          </cell>
          <cell r="S480">
            <v>20</v>
          </cell>
          <cell r="T480" t="str">
            <v>Vice President / Provost - PRC</v>
          </cell>
          <cell r="U480">
            <v>5</v>
          </cell>
          <cell r="V480" t="str">
            <v>Blitt, William J</v>
          </cell>
        </row>
        <row r="481">
          <cell r="A481">
            <v>354236</v>
          </cell>
          <cell r="B481" t="str">
            <v>Real Estate</v>
          </cell>
          <cell r="C481">
            <v>733210</v>
          </cell>
          <cell r="D481">
            <v>354236733210</v>
          </cell>
          <cell r="E481" t="str">
            <v>Division Books and Booklets</v>
          </cell>
          <cell r="F481">
            <v>174</v>
          </cell>
          <cell r="G481">
            <v>53.48</v>
          </cell>
          <cell r="H481">
            <v>137</v>
          </cell>
          <cell r="I481">
            <v>136.94</v>
          </cell>
          <cell r="J481">
            <v>250</v>
          </cell>
          <cell r="K481">
            <v>110010</v>
          </cell>
          <cell r="L481" t="str">
            <v>Current Unrestricted</v>
          </cell>
          <cell r="M481">
            <v>10</v>
          </cell>
          <cell r="N481" t="str">
            <v>Instruction</v>
          </cell>
          <cell r="O481">
            <v>11</v>
          </cell>
          <cell r="P481" t="str">
            <v>Current Unrestricted Funds</v>
          </cell>
          <cell r="Q481">
            <v>73</v>
          </cell>
          <cell r="R481" t="str">
            <v>Supplies</v>
          </cell>
          <cell r="S481">
            <v>20</v>
          </cell>
          <cell r="T481" t="str">
            <v>Vice President / Provost - PRC</v>
          </cell>
          <cell r="U481">
            <v>5</v>
          </cell>
          <cell r="V481" t="str">
            <v>Blitt, William J</v>
          </cell>
        </row>
        <row r="482">
          <cell r="A482">
            <v>354236</v>
          </cell>
          <cell r="B482" t="str">
            <v>Real Estate</v>
          </cell>
          <cell r="C482">
            <v>733220</v>
          </cell>
          <cell r="D482">
            <v>354236733220</v>
          </cell>
          <cell r="E482" t="str">
            <v>Subscriptions</v>
          </cell>
          <cell r="F482">
            <v>0</v>
          </cell>
          <cell r="G482">
            <v>71.5</v>
          </cell>
          <cell r="H482">
            <v>0</v>
          </cell>
          <cell r="I482">
            <v>0</v>
          </cell>
          <cell r="J482">
            <v>0</v>
          </cell>
          <cell r="K482">
            <v>110010</v>
          </cell>
          <cell r="L482" t="str">
            <v>Current Unrestricted</v>
          </cell>
          <cell r="M482">
            <v>10</v>
          </cell>
          <cell r="N482" t="str">
            <v>Instruction</v>
          </cell>
          <cell r="O482">
            <v>11</v>
          </cell>
          <cell r="P482" t="str">
            <v>Current Unrestricted Funds</v>
          </cell>
          <cell r="Q482">
            <v>73</v>
          </cell>
          <cell r="R482" t="str">
            <v>Supplies</v>
          </cell>
          <cell r="S482">
            <v>20</v>
          </cell>
          <cell r="T482" t="str">
            <v>Vice President / Provost - PRC</v>
          </cell>
          <cell r="U482">
            <v>5</v>
          </cell>
          <cell r="V482" t="str">
            <v>Blitt, William J</v>
          </cell>
        </row>
        <row r="483">
          <cell r="A483">
            <v>354236</v>
          </cell>
          <cell r="B483" t="str">
            <v>Real Estate</v>
          </cell>
          <cell r="C483">
            <v>744210</v>
          </cell>
          <cell r="D483">
            <v>354236744210</v>
          </cell>
          <cell r="E483" t="str">
            <v>Local Travel</v>
          </cell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K483">
            <v>110010</v>
          </cell>
          <cell r="L483" t="str">
            <v>Current Unrestricted</v>
          </cell>
          <cell r="M483">
            <v>10</v>
          </cell>
          <cell r="N483" t="str">
            <v>Instruction</v>
          </cell>
          <cell r="O483">
            <v>11</v>
          </cell>
          <cell r="P483" t="str">
            <v>Current Unrestricted Funds</v>
          </cell>
          <cell r="Q483">
            <v>74</v>
          </cell>
          <cell r="R483" t="str">
            <v>Travel</v>
          </cell>
          <cell r="S483">
            <v>20</v>
          </cell>
          <cell r="T483" t="str">
            <v>Vice President / Provost - PRC</v>
          </cell>
          <cell r="U483">
            <v>5</v>
          </cell>
          <cell r="V483" t="str">
            <v>Blitt, William J</v>
          </cell>
        </row>
        <row r="484">
          <cell r="A484">
            <v>354236</v>
          </cell>
          <cell r="B484" t="str">
            <v>Real Estate</v>
          </cell>
          <cell r="C484">
            <v>744220</v>
          </cell>
          <cell r="D484">
            <v>354236744220</v>
          </cell>
          <cell r="E484" t="str">
            <v>Professional Development / Travel</v>
          </cell>
          <cell r="F484">
            <v>3187.88</v>
          </cell>
          <cell r="G484">
            <v>1831.88</v>
          </cell>
          <cell r="H484">
            <v>1000</v>
          </cell>
          <cell r="I484">
            <v>0</v>
          </cell>
          <cell r="J484">
            <v>2000</v>
          </cell>
          <cell r="K484">
            <v>110010</v>
          </cell>
          <cell r="L484" t="str">
            <v>Current Unrestricted</v>
          </cell>
          <cell r="M484">
            <v>10</v>
          </cell>
          <cell r="N484" t="str">
            <v>Instruction</v>
          </cell>
          <cell r="O484">
            <v>11</v>
          </cell>
          <cell r="P484" t="str">
            <v>Current Unrestricted Funds</v>
          </cell>
          <cell r="Q484">
            <v>74</v>
          </cell>
          <cell r="R484" t="str">
            <v>Travel</v>
          </cell>
          <cell r="S484">
            <v>20</v>
          </cell>
          <cell r="T484" t="str">
            <v>Vice President / Provost - PRC</v>
          </cell>
          <cell r="U484">
            <v>5</v>
          </cell>
          <cell r="V484" t="str">
            <v>Blitt, William J</v>
          </cell>
        </row>
        <row r="485">
          <cell r="A485">
            <v>354236</v>
          </cell>
          <cell r="B485" t="str">
            <v>Real Estate</v>
          </cell>
          <cell r="C485">
            <v>755240</v>
          </cell>
          <cell r="D485">
            <v>354236755240</v>
          </cell>
          <cell r="E485" t="str">
            <v>DP - Software</v>
          </cell>
          <cell r="F485">
            <v>0</v>
          </cell>
          <cell r="G485">
            <v>61</v>
          </cell>
          <cell r="H485">
            <v>0</v>
          </cell>
          <cell r="I485">
            <v>0</v>
          </cell>
          <cell r="J485">
            <v>0</v>
          </cell>
          <cell r="K485">
            <v>110010</v>
          </cell>
          <cell r="L485" t="str">
            <v>Current Unrestricted</v>
          </cell>
          <cell r="M485">
            <v>10</v>
          </cell>
          <cell r="N485" t="str">
            <v>Instruction</v>
          </cell>
          <cell r="O485">
            <v>11</v>
          </cell>
          <cell r="P485" t="str">
            <v>Current Unrestricted Funds</v>
          </cell>
          <cell r="Q485">
            <v>75</v>
          </cell>
          <cell r="R485" t="str">
            <v>Other Operating Expenses</v>
          </cell>
          <cell r="S485">
            <v>20</v>
          </cell>
          <cell r="T485" t="str">
            <v>Vice President / Provost - PRC</v>
          </cell>
          <cell r="U485">
            <v>5</v>
          </cell>
          <cell r="V485" t="str">
            <v>Blitt, William J</v>
          </cell>
        </row>
        <row r="486">
          <cell r="A486">
            <v>354236</v>
          </cell>
          <cell r="B486" t="str">
            <v>Real Estate</v>
          </cell>
          <cell r="C486">
            <v>755310</v>
          </cell>
          <cell r="D486">
            <v>354236755310</v>
          </cell>
          <cell r="E486" t="str">
            <v>Copier Expense</v>
          </cell>
          <cell r="F486">
            <v>3045</v>
          </cell>
          <cell r="G486">
            <v>2817.3</v>
          </cell>
          <cell r="H486">
            <v>2000</v>
          </cell>
          <cell r="I486">
            <v>851.64</v>
          </cell>
          <cell r="J486">
            <v>1600</v>
          </cell>
          <cell r="K486">
            <v>110010</v>
          </cell>
          <cell r="L486" t="str">
            <v>Current Unrestricted</v>
          </cell>
          <cell r="M486">
            <v>10</v>
          </cell>
          <cell r="N486" t="str">
            <v>Instruction</v>
          </cell>
          <cell r="O486">
            <v>11</v>
          </cell>
          <cell r="P486" t="str">
            <v>Current Unrestricted Funds</v>
          </cell>
          <cell r="Q486">
            <v>75</v>
          </cell>
          <cell r="R486" t="str">
            <v>Other Operating Expenses</v>
          </cell>
          <cell r="S486">
            <v>20</v>
          </cell>
          <cell r="T486" t="str">
            <v>Vice President / Provost - PRC</v>
          </cell>
          <cell r="U486">
            <v>5</v>
          </cell>
          <cell r="V486" t="str">
            <v>Blitt, William J</v>
          </cell>
        </row>
        <row r="487">
          <cell r="A487">
            <v>354236</v>
          </cell>
          <cell r="B487" t="str">
            <v>Real Estate</v>
          </cell>
          <cell r="C487">
            <v>755330</v>
          </cell>
          <cell r="D487">
            <v>354236755330</v>
          </cell>
          <cell r="E487" t="str">
            <v>Printing - Brochures and Handbooks</v>
          </cell>
          <cell r="F487">
            <v>0</v>
          </cell>
          <cell r="G487">
            <v>0</v>
          </cell>
          <cell r="H487">
            <v>500</v>
          </cell>
          <cell r="I487">
            <v>0</v>
          </cell>
          <cell r="J487">
            <v>0</v>
          </cell>
          <cell r="K487">
            <v>110010</v>
          </cell>
          <cell r="L487" t="str">
            <v>Current Unrestricted</v>
          </cell>
          <cell r="M487">
            <v>10</v>
          </cell>
          <cell r="N487" t="str">
            <v>Instruction</v>
          </cell>
          <cell r="O487">
            <v>11</v>
          </cell>
          <cell r="P487" t="str">
            <v>Current Unrestricted Funds</v>
          </cell>
          <cell r="Q487">
            <v>75</v>
          </cell>
          <cell r="R487" t="str">
            <v>Other Operating Expenses</v>
          </cell>
          <cell r="S487">
            <v>20</v>
          </cell>
          <cell r="T487" t="str">
            <v>Vice President / Provost - PRC</v>
          </cell>
          <cell r="U487">
            <v>5</v>
          </cell>
          <cell r="V487" t="str">
            <v>Blitt, William J</v>
          </cell>
        </row>
        <row r="488">
          <cell r="A488">
            <v>354236</v>
          </cell>
          <cell r="B488" t="str">
            <v>Real Estate</v>
          </cell>
          <cell r="C488">
            <v>755705</v>
          </cell>
          <cell r="D488">
            <v>354236755705</v>
          </cell>
          <cell r="E488" t="str">
            <v>Postage</v>
          </cell>
          <cell r="F488">
            <v>0</v>
          </cell>
          <cell r="G488">
            <v>1.28</v>
          </cell>
          <cell r="H488">
            <v>0</v>
          </cell>
          <cell r="I488">
            <v>0</v>
          </cell>
          <cell r="J488">
            <v>0</v>
          </cell>
          <cell r="K488">
            <v>110010</v>
          </cell>
          <cell r="L488" t="str">
            <v>Current Unrestricted</v>
          </cell>
          <cell r="M488">
            <v>10</v>
          </cell>
          <cell r="N488" t="str">
            <v>Instruction</v>
          </cell>
          <cell r="O488">
            <v>11</v>
          </cell>
          <cell r="P488" t="str">
            <v>Current Unrestricted Funds</v>
          </cell>
          <cell r="Q488">
            <v>75</v>
          </cell>
          <cell r="R488" t="str">
            <v>Other Operating Expenses</v>
          </cell>
          <cell r="S488">
            <v>20</v>
          </cell>
          <cell r="T488" t="str">
            <v>Vice President / Provost - PRC</v>
          </cell>
          <cell r="U488">
            <v>5</v>
          </cell>
          <cell r="V488" t="str">
            <v>Blitt, William J</v>
          </cell>
        </row>
        <row r="489">
          <cell r="A489">
            <v>354236</v>
          </cell>
          <cell r="B489" t="str">
            <v>Real Estate</v>
          </cell>
          <cell r="C489">
            <v>755730</v>
          </cell>
          <cell r="D489">
            <v>354236755730</v>
          </cell>
          <cell r="E489" t="str">
            <v>Memberships</v>
          </cell>
          <cell r="F489">
            <v>594</v>
          </cell>
          <cell r="G489">
            <v>599</v>
          </cell>
          <cell r="H489">
            <v>750</v>
          </cell>
          <cell r="I489">
            <v>266</v>
          </cell>
          <cell r="J489">
            <v>750</v>
          </cell>
          <cell r="K489">
            <v>110010</v>
          </cell>
          <cell r="L489" t="str">
            <v>Current Unrestricted</v>
          </cell>
          <cell r="M489">
            <v>10</v>
          </cell>
          <cell r="N489" t="str">
            <v>Instruction</v>
          </cell>
          <cell r="O489">
            <v>11</v>
          </cell>
          <cell r="P489" t="str">
            <v>Current Unrestricted Funds</v>
          </cell>
          <cell r="Q489">
            <v>75</v>
          </cell>
          <cell r="R489" t="str">
            <v>Other Operating Expenses</v>
          </cell>
          <cell r="S489">
            <v>20</v>
          </cell>
          <cell r="T489" t="str">
            <v>Vice President / Provost - PRC</v>
          </cell>
          <cell r="U489">
            <v>5</v>
          </cell>
          <cell r="V489" t="str">
            <v>Blitt, William J</v>
          </cell>
        </row>
        <row r="490">
          <cell r="A490">
            <v>354256</v>
          </cell>
          <cell r="B490" t="str">
            <v>Culinary Arts</v>
          </cell>
          <cell r="C490">
            <v>611110</v>
          </cell>
          <cell r="D490">
            <v>354256611110</v>
          </cell>
          <cell r="E490" t="str">
            <v>Faculty Salaries - Full-time</v>
          </cell>
          <cell r="F490">
            <v>110893.48</v>
          </cell>
          <cell r="G490">
            <v>91605.02</v>
          </cell>
          <cell r="H490">
            <v>171446</v>
          </cell>
          <cell r="I490">
            <v>97941.45</v>
          </cell>
          <cell r="J490">
            <v>161428</v>
          </cell>
          <cell r="K490">
            <v>110010</v>
          </cell>
          <cell r="L490" t="str">
            <v>Current Unrestricted</v>
          </cell>
          <cell r="M490">
            <v>10</v>
          </cell>
          <cell r="N490" t="str">
            <v>Instruction</v>
          </cell>
          <cell r="O490">
            <v>11</v>
          </cell>
          <cell r="P490" t="str">
            <v>Current Unrestricted Funds</v>
          </cell>
          <cell r="Q490">
            <v>61</v>
          </cell>
          <cell r="R490" t="str">
            <v>Salaries and Wages</v>
          </cell>
          <cell r="S490">
            <v>20</v>
          </cell>
          <cell r="T490" t="str">
            <v>Vice President / Provost - PRC</v>
          </cell>
          <cell r="U490">
            <v>2</v>
          </cell>
          <cell r="V490" t="str">
            <v>Blitt, William J</v>
          </cell>
        </row>
        <row r="491">
          <cell r="A491">
            <v>354256</v>
          </cell>
          <cell r="B491" t="str">
            <v>Culinary Arts</v>
          </cell>
          <cell r="C491">
            <v>611115</v>
          </cell>
          <cell r="D491">
            <v>354256611115</v>
          </cell>
          <cell r="E491" t="str">
            <v>Faculty Salaries - Substitute</v>
          </cell>
          <cell r="F491">
            <v>3058.04</v>
          </cell>
          <cell r="G491">
            <v>2697.24</v>
          </cell>
          <cell r="H491">
            <v>2900</v>
          </cell>
          <cell r="I491">
            <v>2767.62</v>
          </cell>
          <cell r="J491">
            <v>900</v>
          </cell>
          <cell r="K491">
            <v>110010</v>
          </cell>
          <cell r="L491" t="str">
            <v>Current Unrestricted</v>
          </cell>
          <cell r="M491">
            <v>10</v>
          </cell>
          <cell r="N491" t="str">
            <v>Instruction</v>
          </cell>
          <cell r="O491">
            <v>11</v>
          </cell>
          <cell r="P491" t="str">
            <v>Current Unrestricted Funds</v>
          </cell>
          <cell r="Q491">
            <v>61</v>
          </cell>
          <cell r="R491" t="str">
            <v>Salaries and Wages</v>
          </cell>
          <cell r="S491">
            <v>20</v>
          </cell>
          <cell r="T491" t="str">
            <v>Vice President / Provost - PRC</v>
          </cell>
          <cell r="U491">
            <v>2</v>
          </cell>
          <cell r="V491" t="str">
            <v>Blitt, William J</v>
          </cell>
        </row>
        <row r="492">
          <cell r="A492">
            <v>354256</v>
          </cell>
          <cell r="B492" t="str">
            <v>Culinary Arts</v>
          </cell>
          <cell r="C492">
            <v>611120</v>
          </cell>
          <cell r="D492">
            <v>354256611120</v>
          </cell>
          <cell r="E492" t="str">
            <v>Faculty Salaries - Part-time</v>
          </cell>
          <cell r="F492">
            <v>100370.62</v>
          </cell>
          <cell r="G492">
            <v>53801.94</v>
          </cell>
          <cell r="H492">
            <v>82895</v>
          </cell>
          <cell r="I492">
            <v>45875.09</v>
          </cell>
          <cell r="J492">
            <v>85730</v>
          </cell>
          <cell r="K492">
            <v>110010</v>
          </cell>
          <cell r="L492" t="str">
            <v>Current Unrestricted</v>
          </cell>
          <cell r="M492">
            <v>10</v>
          </cell>
          <cell r="N492" t="str">
            <v>Instruction</v>
          </cell>
          <cell r="O492">
            <v>11</v>
          </cell>
          <cell r="P492" t="str">
            <v>Current Unrestricted Funds</v>
          </cell>
          <cell r="Q492">
            <v>61</v>
          </cell>
          <cell r="R492" t="str">
            <v>Salaries and Wages</v>
          </cell>
          <cell r="S492">
            <v>20</v>
          </cell>
          <cell r="T492" t="str">
            <v>Vice President / Provost - PRC</v>
          </cell>
          <cell r="U492">
            <v>2</v>
          </cell>
          <cell r="V492" t="str">
            <v>Blitt, William J</v>
          </cell>
        </row>
        <row r="493">
          <cell r="A493">
            <v>354256</v>
          </cell>
          <cell r="B493" t="str">
            <v>Culinary Arts</v>
          </cell>
          <cell r="C493">
            <v>611140</v>
          </cell>
          <cell r="D493">
            <v>354256611140</v>
          </cell>
          <cell r="E493" t="str">
            <v>Faculty Part-time Non-teaching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110010</v>
          </cell>
          <cell r="L493" t="str">
            <v>Current Unrestricted</v>
          </cell>
          <cell r="M493">
            <v>10</v>
          </cell>
          <cell r="N493" t="str">
            <v>Instruction</v>
          </cell>
          <cell r="O493">
            <v>11</v>
          </cell>
          <cell r="P493" t="str">
            <v>Current Unrestricted Funds</v>
          </cell>
          <cell r="Q493">
            <v>61</v>
          </cell>
          <cell r="R493" t="str">
            <v>Salaries and Wages</v>
          </cell>
          <cell r="S493">
            <v>20</v>
          </cell>
          <cell r="T493" t="str">
            <v>Vice President / Provost - PRC</v>
          </cell>
          <cell r="U493">
            <v>2</v>
          </cell>
          <cell r="V493" t="str">
            <v>Blitt, William J</v>
          </cell>
        </row>
        <row r="494">
          <cell r="A494">
            <v>354256</v>
          </cell>
          <cell r="B494" t="str">
            <v>Culinary Arts</v>
          </cell>
          <cell r="C494">
            <v>611150</v>
          </cell>
          <cell r="D494">
            <v>354256611150</v>
          </cell>
          <cell r="E494" t="str">
            <v>Faculty Full-time - Summer</v>
          </cell>
          <cell r="F494">
            <v>26031.040000000001</v>
          </cell>
          <cell r="G494">
            <v>12755.48</v>
          </cell>
          <cell r="H494">
            <v>19139</v>
          </cell>
          <cell r="I494">
            <v>0</v>
          </cell>
          <cell r="J494">
            <v>19551</v>
          </cell>
          <cell r="K494">
            <v>110010</v>
          </cell>
          <cell r="L494" t="str">
            <v>Current Unrestricted</v>
          </cell>
          <cell r="M494">
            <v>10</v>
          </cell>
          <cell r="N494" t="str">
            <v>Instruction</v>
          </cell>
          <cell r="O494">
            <v>11</v>
          </cell>
          <cell r="P494" t="str">
            <v>Current Unrestricted Funds</v>
          </cell>
          <cell r="Q494">
            <v>61</v>
          </cell>
          <cell r="R494" t="str">
            <v>Salaries and Wages</v>
          </cell>
          <cell r="S494">
            <v>20</v>
          </cell>
          <cell r="T494" t="str">
            <v>Vice President / Provost - PRC</v>
          </cell>
          <cell r="U494">
            <v>2</v>
          </cell>
          <cell r="V494" t="str">
            <v>Blitt, William J</v>
          </cell>
        </row>
        <row r="495">
          <cell r="A495">
            <v>354256</v>
          </cell>
          <cell r="B495" t="str">
            <v>Culinary Arts</v>
          </cell>
          <cell r="C495">
            <v>611155</v>
          </cell>
          <cell r="D495">
            <v>354256611155</v>
          </cell>
          <cell r="E495" t="str">
            <v>Faculty Full-time - Non-teach Sum</v>
          </cell>
          <cell r="F495">
            <v>0</v>
          </cell>
          <cell r="G495">
            <v>434.4</v>
          </cell>
          <cell r="H495">
            <v>0</v>
          </cell>
          <cell r="I495">
            <v>0</v>
          </cell>
          <cell r="J495">
            <v>0</v>
          </cell>
          <cell r="K495">
            <v>110010</v>
          </cell>
          <cell r="L495" t="str">
            <v>Current Unrestricted</v>
          </cell>
          <cell r="M495">
            <v>10</v>
          </cell>
          <cell r="N495" t="str">
            <v>Instruction</v>
          </cell>
          <cell r="O495">
            <v>11</v>
          </cell>
          <cell r="P495" t="str">
            <v>Current Unrestricted Funds</v>
          </cell>
          <cell r="Q495">
            <v>61</v>
          </cell>
          <cell r="R495" t="str">
            <v>Salaries and Wages</v>
          </cell>
          <cell r="S495">
            <v>20</v>
          </cell>
          <cell r="T495" t="str">
            <v>Vice President / Provost - PRC</v>
          </cell>
          <cell r="U495">
            <v>2</v>
          </cell>
          <cell r="V495" t="str">
            <v>Blitt, William J</v>
          </cell>
        </row>
        <row r="496">
          <cell r="A496">
            <v>354256</v>
          </cell>
          <cell r="B496" t="str">
            <v>Culinary Arts</v>
          </cell>
          <cell r="C496">
            <v>611160</v>
          </cell>
          <cell r="D496">
            <v>354256611160</v>
          </cell>
          <cell r="E496" t="str">
            <v>Faculty Part-time - Summer</v>
          </cell>
          <cell r="F496">
            <v>4726</v>
          </cell>
          <cell r="G496">
            <v>6116</v>
          </cell>
          <cell r="H496">
            <v>6330</v>
          </cell>
          <cell r="I496">
            <v>0</v>
          </cell>
          <cell r="J496">
            <v>6330</v>
          </cell>
          <cell r="K496">
            <v>110010</v>
          </cell>
          <cell r="L496" t="str">
            <v>Current Unrestricted</v>
          </cell>
          <cell r="M496">
            <v>10</v>
          </cell>
          <cell r="N496" t="str">
            <v>Instruction</v>
          </cell>
          <cell r="O496">
            <v>11</v>
          </cell>
          <cell r="P496" t="str">
            <v>Current Unrestricted Funds</v>
          </cell>
          <cell r="Q496">
            <v>61</v>
          </cell>
          <cell r="R496" t="str">
            <v>Salaries and Wages</v>
          </cell>
          <cell r="S496">
            <v>20</v>
          </cell>
          <cell r="T496" t="str">
            <v>Vice President / Provost - PRC</v>
          </cell>
          <cell r="U496">
            <v>2</v>
          </cell>
          <cell r="V496" t="str">
            <v>Blitt, William J</v>
          </cell>
        </row>
        <row r="497">
          <cell r="A497">
            <v>354256</v>
          </cell>
          <cell r="B497" t="str">
            <v>Culinary Arts</v>
          </cell>
          <cell r="C497">
            <v>611410</v>
          </cell>
          <cell r="D497">
            <v>354256611410</v>
          </cell>
          <cell r="E497" t="str">
            <v>Supervisory Supp Staff - Non-Exempt</v>
          </cell>
          <cell r="F497">
            <v>39593.160000000003</v>
          </cell>
          <cell r="G497">
            <v>39593.160000000003</v>
          </cell>
          <cell r="H497">
            <v>40979</v>
          </cell>
          <cell r="I497">
            <v>17074.55</v>
          </cell>
          <cell r="J497">
            <v>41564</v>
          </cell>
          <cell r="K497">
            <v>110010</v>
          </cell>
          <cell r="L497" t="str">
            <v>Current Unrestricted</v>
          </cell>
          <cell r="M497">
            <v>10</v>
          </cell>
          <cell r="N497" t="str">
            <v>Instruction</v>
          </cell>
          <cell r="O497">
            <v>11</v>
          </cell>
          <cell r="P497" t="str">
            <v>Current Unrestricted Funds</v>
          </cell>
          <cell r="Q497">
            <v>61</v>
          </cell>
          <cell r="R497" t="str">
            <v>Salaries and Wages</v>
          </cell>
          <cell r="S497">
            <v>20</v>
          </cell>
          <cell r="T497" t="str">
            <v>Vice President / Provost - PRC</v>
          </cell>
          <cell r="U497">
            <v>2</v>
          </cell>
          <cell r="V497" t="str">
            <v>Blitt, William J</v>
          </cell>
        </row>
        <row r="498">
          <cell r="A498">
            <v>354256</v>
          </cell>
          <cell r="B498" t="str">
            <v>Culinary Arts</v>
          </cell>
          <cell r="C498">
            <v>611420</v>
          </cell>
          <cell r="D498">
            <v>354256611420</v>
          </cell>
          <cell r="E498" t="str">
            <v>Non-Supervisory Supp - Non-Exempt</v>
          </cell>
          <cell r="F498">
            <v>1252.52</v>
          </cell>
          <cell r="G498">
            <v>21327.96</v>
          </cell>
          <cell r="H498">
            <v>23436</v>
          </cell>
          <cell r="I498">
            <v>9656.8700000000008</v>
          </cell>
          <cell r="J498">
            <v>27558</v>
          </cell>
          <cell r="K498">
            <v>110010</v>
          </cell>
          <cell r="L498" t="str">
            <v>Current Unrestricted</v>
          </cell>
          <cell r="M498">
            <v>10</v>
          </cell>
          <cell r="N498" t="str">
            <v>Instruction</v>
          </cell>
          <cell r="O498">
            <v>11</v>
          </cell>
          <cell r="P498" t="str">
            <v>Current Unrestricted Funds</v>
          </cell>
          <cell r="Q498">
            <v>61</v>
          </cell>
          <cell r="R498" t="str">
            <v>Salaries and Wages</v>
          </cell>
          <cell r="S498">
            <v>20</v>
          </cell>
          <cell r="T498" t="str">
            <v>Vice President / Provost - PRC</v>
          </cell>
          <cell r="U498">
            <v>2</v>
          </cell>
          <cell r="V498" t="str">
            <v>Blitt, William J</v>
          </cell>
        </row>
        <row r="499">
          <cell r="A499">
            <v>354256</v>
          </cell>
          <cell r="B499" t="str">
            <v>Culinary Arts</v>
          </cell>
          <cell r="C499">
            <v>611460</v>
          </cell>
          <cell r="D499">
            <v>354256611460</v>
          </cell>
          <cell r="E499" t="str">
            <v>Support Staff PT - Non-Exempt</v>
          </cell>
          <cell r="F499">
            <v>4312.1099999999997</v>
          </cell>
          <cell r="G499">
            <v>5654.7</v>
          </cell>
          <cell r="H499">
            <v>14531</v>
          </cell>
          <cell r="I499">
            <v>2436.54</v>
          </cell>
          <cell r="J499">
            <v>10394</v>
          </cell>
          <cell r="K499">
            <v>110010</v>
          </cell>
          <cell r="L499" t="str">
            <v>Current Unrestricted</v>
          </cell>
          <cell r="M499">
            <v>10</v>
          </cell>
          <cell r="N499" t="str">
            <v>Instruction</v>
          </cell>
          <cell r="O499">
            <v>11</v>
          </cell>
          <cell r="P499" t="str">
            <v>Current Unrestricted Funds</v>
          </cell>
          <cell r="Q499">
            <v>61</v>
          </cell>
          <cell r="R499" t="str">
            <v>Salaries and Wages</v>
          </cell>
          <cell r="S499">
            <v>20</v>
          </cell>
          <cell r="T499" t="str">
            <v>Vice President / Provost - PRC</v>
          </cell>
          <cell r="U499">
            <v>2</v>
          </cell>
          <cell r="V499" t="str">
            <v>Blitt, William J</v>
          </cell>
        </row>
        <row r="500">
          <cell r="A500">
            <v>354256</v>
          </cell>
          <cell r="B500" t="str">
            <v>Culinary Arts</v>
          </cell>
          <cell r="C500">
            <v>611476</v>
          </cell>
          <cell r="D500">
            <v>354256611476</v>
          </cell>
          <cell r="E500" t="str">
            <v>Lab Assistants PT - Non-Exempt</v>
          </cell>
          <cell r="F500">
            <v>5049.9399999999996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110010</v>
          </cell>
          <cell r="L500" t="str">
            <v>Current Unrestricted</v>
          </cell>
          <cell r="M500">
            <v>10</v>
          </cell>
          <cell r="N500" t="str">
            <v>Instruction</v>
          </cell>
          <cell r="O500">
            <v>11</v>
          </cell>
          <cell r="P500" t="str">
            <v>Current Unrestricted Funds</v>
          </cell>
          <cell r="Q500">
            <v>61</v>
          </cell>
          <cell r="R500" t="str">
            <v>Salaries and Wages</v>
          </cell>
          <cell r="S500">
            <v>20</v>
          </cell>
          <cell r="T500" t="str">
            <v>Vice President / Provost - PRC</v>
          </cell>
          <cell r="U500">
            <v>2</v>
          </cell>
          <cell r="V500" t="str">
            <v>Blitt, William J</v>
          </cell>
        </row>
        <row r="501">
          <cell r="A501">
            <v>354256</v>
          </cell>
          <cell r="B501" t="str">
            <v>Culinary Arts</v>
          </cell>
          <cell r="C501">
            <v>611491</v>
          </cell>
          <cell r="D501">
            <v>354256611491</v>
          </cell>
          <cell r="E501" t="str">
            <v>Comp Time Payoff</v>
          </cell>
          <cell r="F501">
            <v>740.29</v>
          </cell>
          <cell r="G501">
            <v>2619.86</v>
          </cell>
          <cell r="H501">
            <v>2993</v>
          </cell>
          <cell r="I501">
            <v>2992.31</v>
          </cell>
          <cell r="J501">
            <v>1250</v>
          </cell>
          <cell r="K501">
            <v>110010</v>
          </cell>
          <cell r="L501" t="str">
            <v>Current Unrestricted</v>
          </cell>
          <cell r="M501">
            <v>10</v>
          </cell>
          <cell r="N501" t="str">
            <v>Instruction</v>
          </cell>
          <cell r="O501">
            <v>11</v>
          </cell>
          <cell r="P501" t="str">
            <v>Current Unrestricted Funds</v>
          </cell>
          <cell r="Q501">
            <v>61</v>
          </cell>
          <cell r="R501" t="str">
            <v>Salaries and Wages</v>
          </cell>
          <cell r="S501">
            <v>20</v>
          </cell>
          <cell r="T501" t="str">
            <v>Vice President / Provost - PRC</v>
          </cell>
          <cell r="U501">
            <v>2</v>
          </cell>
          <cell r="V501" t="str">
            <v>Blitt, William J</v>
          </cell>
        </row>
        <row r="502">
          <cell r="A502">
            <v>354256</v>
          </cell>
          <cell r="B502" t="str">
            <v>Culinary Arts</v>
          </cell>
          <cell r="C502">
            <v>611492</v>
          </cell>
          <cell r="D502">
            <v>354256611492</v>
          </cell>
          <cell r="E502" t="str">
            <v>Regular Overtime</v>
          </cell>
          <cell r="F502">
            <v>10043.64</v>
          </cell>
          <cell r="G502">
            <v>1320.59</v>
          </cell>
          <cell r="H502">
            <v>741</v>
          </cell>
          <cell r="I502">
            <v>740.3</v>
          </cell>
          <cell r="J502">
            <v>0</v>
          </cell>
          <cell r="K502">
            <v>110010</v>
          </cell>
          <cell r="L502" t="str">
            <v>Current Unrestricted</v>
          </cell>
          <cell r="M502">
            <v>10</v>
          </cell>
          <cell r="N502" t="str">
            <v>Instruction</v>
          </cell>
          <cell r="O502">
            <v>11</v>
          </cell>
          <cell r="P502" t="str">
            <v>Current Unrestricted Funds</v>
          </cell>
          <cell r="Q502">
            <v>61</v>
          </cell>
          <cell r="R502" t="str">
            <v>Salaries and Wages</v>
          </cell>
          <cell r="S502">
            <v>20</v>
          </cell>
          <cell r="T502" t="str">
            <v>Vice President / Provost - PRC</v>
          </cell>
          <cell r="U502">
            <v>2</v>
          </cell>
          <cell r="V502" t="str">
            <v>Blitt, William J</v>
          </cell>
        </row>
        <row r="503">
          <cell r="A503">
            <v>354256</v>
          </cell>
          <cell r="B503" t="str">
            <v>Culinary Arts</v>
          </cell>
          <cell r="C503">
            <v>611493</v>
          </cell>
          <cell r="D503">
            <v>354256611493</v>
          </cell>
          <cell r="E503" t="str">
            <v>Vacation Payoff</v>
          </cell>
          <cell r="F503">
            <v>0</v>
          </cell>
          <cell r="G503">
            <v>0</v>
          </cell>
          <cell r="H503">
            <v>3061</v>
          </cell>
          <cell r="I503">
            <v>3060.98</v>
          </cell>
          <cell r="J503">
            <v>0</v>
          </cell>
          <cell r="K503">
            <v>110010</v>
          </cell>
          <cell r="L503" t="str">
            <v>Current Unrestricted</v>
          </cell>
          <cell r="M503">
            <v>10</v>
          </cell>
          <cell r="N503" t="str">
            <v>Instruction</v>
          </cell>
          <cell r="O503">
            <v>11</v>
          </cell>
          <cell r="P503" t="str">
            <v>Current Unrestricted Funds</v>
          </cell>
          <cell r="Q503">
            <v>61</v>
          </cell>
          <cell r="R503" t="str">
            <v>Salaries and Wages</v>
          </cell>
          <cell r="S503">
            <v>20</v>
          </cell>
          <cell r="T503" t="str">
            <v>Vice President / Provost - PRC</v>
          </cell>
          <cell r="U503">
            <v>2</v>
          </cell>
          <cell r="V503" t="str">
            <v>Blitt, William J</v>
          </cell>
        </row>
        <row r="504">
          <cell r="A504">
            <v>354256</v>
          </cell>
          <cell r="B504" t="str">
            <v>Culinary Arts</v>
          </cell>
          <cell r="C504">
            <v>611510</v>
          </cell>
          <cell r="D504">
            <v>354256611510</v>
          </cell>
          <cell r="E504" t="str">
            <v>Student Assistants - Non-Work Study</v>
          </cell>
          <cell r="F504">
            <v>21462.21</v>
          </cell>
          <cell r="G504">
            <v>8825.07</v>
          </cell>
          <cell r="H504">
            <v>15351</v>
          </cell>
          <cell r="I504">
            <v>7183.93</v>
          </cell>
          <cell r="J504">
            <v>16044</v>
          </cell>
          <cell r="K504">
            <v>110010</v>
          </cell>
          <cell r="L504" t="str">
            <v>Current Unrestricted</v>
          </cell>
          <cell r="M504">
            <v>10</v>
          </cell>
          <cell r="N504" t="str">
            <v>Instruction</v>
          </cell>
          <cell r="O504">
            <v>11</v>
          </cell>
          <cell r="P504" t="str">
            <v>Current Unrestricted Funds</v>
          </cell>
          <cell r="Q504">
            <v>61</v>
          </cell>
          <cell r="R504" t="str">
            <v>Salaries and Wages</v>
          </cell>
          <cell r="S504">
            <v>20</v>
          </cell>
          <cell r="T504" t="str">
            <v>Vice President / Provost - PRC</v>
          </cell>
          <cell r="U504">
            <v>2</v>
          </cell>
          <cell r="V504" t="str">
            <v>Blitt, William J</v>
          </cell>
        </row>
        <row r="505">
          <cell r="A505">
            <v>354256</v>
          </cell>
          <cell r="B505" t="str">
            <v>Culinary Arts</v>
          </cell>
          <cell r="C505">
            <v>611515</v>
          </cell>
          <cell r="D505">
            <v>354256611515</v>
          </cell>
          <cell r="E505" t="str">
            <v>Student Assistants - Non-WS&lt;6 hrs</v>
          </cell>
          <cell r="F505">
            <v>0</v>
          </cell>
          <cell r="G505">
            <v>3334.89</v>
          </cell>
          <cell r="H505">
            <v>0</v>
          </cell>
          <cell r="I505">
            <v>0</v>
          </cell>
          <cell r="J505">
            <v>0</v>
          </cell>
          <cell r="K505">
            <v>110010</v>
          </cell>
          <cell r="L505" t="str">
            <v>Current Unrestricted</v>
          </cell>
          <cell r="M505">
            <v>10</v>
          </cell>
          <cell r="N505" t="str">
            <v>Instruction</v>
          </cell>
          <cell r="O505">
            <v>11</v>
          </cell>
          <cell r="P505" t="str">
            <v>Current Unrestricted Funds</v>
          </cell>
          <cell r="Q505">
            <v>61</v>
          </cell>
          <cell r="R505" t="str">
            <v>Salaries and Wages</v>
          </cell>
          <cell r="S505">
            <v>20</v>
          </cell>
          <cell r="T505" t="str">
            <v>Vice President / Provost - PRC</v>
          </cell>
          <cell r="U505">
            <v>2</v>
          </cell>
          <cell r="V505" t="str">
            <v>Blitt, William J</v>
          </cell>
        </row>
        <row r="506">
          <cell r="A506">
            <v>354256</v>
          </cell>
          <cell r="B506" t="str">
            <v>Culinary Arts</v>
          </cell>
          <cell r="C506">
            <v>712510</v>
          </cell>
          <cell r="D506">
            <v>354256712510</v>
          </cell>
          <cell r="E506" t="str">
            <v>Maintenance Agreements</v>
          </cell>
          <cell r="F506">
            <v>0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110010</v>
          </cell>
          <cell r="L506" t="str">
            <v>Current Unrestricted</v>
          </cell>
          <cell r="M506">
            <v>10</v>
          </cell>
          <cell r="N506" t="str">
            <v>Instruction</v>
          </cell>
          <cell r="O506">
            <v>11</v>
          </cell>
          <cell r="P506" t="str">
            <v>Current Unrestricted Funds</v>
          </cell>
          <cell r="Q506">
            <v>71</v>
          </cell>
          <cell r="R506" t="str">
            <v>Contractual Services</v>
          </cell>
          <cell r="S506">
            <v>20</v>
          </cell>
          <cell r="T506" t="str">
            <v>Vice President / Provost - PRC</v>
          </cell>
          <cell r="U506">
            <v>5</v>
          </cell>
          <cell r="V506" t="str">
            <v>Blitt, William J</v>
          </cell>
        </row>
        <row r="507">
          <cell r="A507">
            <v>354256</v>
          </cell>
          <cell r="B507" t="str">
            <v>Culinary Arts</v>
          </cell>
          <cell r="C507">
            <v>712630</v>
          </cell>
          <cell r="D507">
            <v>354256712630</v>
          </cell>
          <cell r="E507" t="str">
            <v>Accreditation</v>
          </cell>
          <cell r="F507">
            <v>0</v>
          </cell>
          <cell r="G507">
            <v>1300</v>
          </cell>
          <cell r="H507">
            <v>2000</v>
          </cell>
          <cell r="I507">
            <v>1846.66</v>
          </cell>
          <cell r="J507">
            <v>0</v>
          </cell>
          <cell r="K507">
            <v>110010</v>
          </cell>
          <cell r="L507" t="str">
            <v>Current Unrestricted</v>
          </cell>
          <cell r="M507">
            <v>10</v>
          </cell>
          <cell r="N507" t="str">
            <v>Instruction</v>
          </cell>
          <cell r="O507">
            <v>11</v>
          </cell>
          <cell r="P507" t="str">
            <v>Current Unrestricted Funds</v>
          </cell>
          <cell r="Q507">
            <v>71</v>
          </cell>
          <cell r="R507" t="str">
            <v>Contractual Services</v>
          </cell>
          <cell r="S507">
            <v>20</v>
          </cell>
          <cell r="T507" t="str">
            <v>Vice President / Provost - PRC</v>
          </cell>
          <cell r="U507">
            <v>5</v>
          </cell>
          <cell r="V507" t="str">
            <v>Blitt, William J</v>
          </cell>
        </row>
        <row r="508">
          <cell r="A508">
            <v>354256</v>
          </cell>
          <cell r="B508" t="str">
            <v>Culinary Arts</v>
          </cell>
          <cell r="C508">
            <v>712655</v>
          </cell>
          <cell r="D508">
            <v>354256712655</v>
          </cell>
          <cell r="E508" t="str">
            <v>Meetings Expense</v>
          </cell>
          <cell r="F508">
            <v>0</v>
          </cell>
          <cell r="G508">
            <v>0</v>
          </cell>
          <cell r="H508">
            <v>150</v>
          </cell>
          <cell r="I508">
            <v>0</v>
          </cell>
          <cell r="J508">
            <v>100</v>
          </cell>
          <cell r="K508">
            <v>110010</v>
          </cell>
          <cell r="L508" t="str">
            <v>Current Unrestricted</v>
          </cell>
          <cell r="M508">
            <v>10</v>
          </cell>
          <cell r="N508" t="str">
            <v>Instruction</v>
          </cell>
          <cell r="O508">
            <v>11</v>
          </cell>
          <cell r="P508" t="str">
            <v>Current Unrestricted Funds</v>
          </cell>
          <cell r="Q508">
            <v>71</v>
          </cell>
          <cell r="R508" t="str">
            <v>Contractual Services</v>
          </cell>
          <cell r="S508">
            <v>20</v>
          </cell>
          <cell r="T508" t="str">
            <v>Vice President / Provost - PRC</v>
          </cell>
          <cell r="U508">
            <v>5</v>
          </cell>
          <cell r="V508" t="str">
            <v>Blitt, William J</v>
          </cell>
        </row>
        <row r="509">
          <cell r="A509">
            <v>354256</v>
          </cell>
          <cell r="B509" t="str">
            <v>Culinary Arts</v>
          </cell>
          <cell r="C509">
            <v>733110</v>
          </cell>
          <cell r="D509">
            <v>354256733110</v>
          </cell>
          <cell r="E509" t="str">
            <v>Classroom Supplies</v>
          </cell>
          <cell r="F509">
            <v>97167.31</v>
          </cell>
          <cell r="G509">
            <v>96460.28</v>
          </cell>
          <cell r="H509">
            <v>122539</v>
          </cell>
          <cell r="I509">
            <v>53247.44</v>
          </cell>
          <cell r="J509">
            <v>125000</v>
          </cell>
          <cell r="K509">
            <v>110010</v>
          </cell>
          <cell r="L509" t="str">
            <v>Current Unrestricted</v>
          </cell>
          <cell r="M509">
            <v>10</v>
          </cell>
          <cell r="N509" t="str">
            <v>Instruction</v>
          </cell>
          <cell r="O509">
            <v>11</v>
          </cell>
          <cell r="P509" t="str">
            <v>Current Unrestricted Funds</v>
          </cell>
          <cell r="Q509">
            <v>73</v>
          </cell>
          <cell r="R509" t="str">
            <v>Supplies</v>
          </cell>
          <cell r="S509">
            <v>20</v>
          </cell>
          <cell r="T509" t="str">
            <v>Vice President / Provost - PRC</v>
          </cell>
          <cell r="U509">
            <v>5</v>
          </cell>
          <cell r="V509" t="str">
            <v>Blitt, William J</v>
          </cell>
        </row>
        <row r="510">
          <cell r="A510">
            <v>354256</v>
          </cell>
          <cell r="B510" t="str">
            <v>Culinary Arts</v>
          </cell>
          <cell r="C510">
            <v>744210</v>
          </cell>
          <cell r="D510">
            <v>354256744210</v>
          </cell>
          <cell r="E510" t="str">
            <v>Local Travel</v>
          </cell>
          <cell r="F510">
            <v>1879.95</v>
          </cell>
          <cell r="G510">
            <v>2401.5</v>
          </cell>
          <cell r="H510">
            <v>2500</v>
          </cell>
          <cell r="I510">
            <v>580.5</v>
          </cell>
          <cell r="J510">
            <v>2500</v>
          </cell>
          <cell r="K510">
            <v>110010</v>
          </cell>
          <cell r="L510" t="str">
            <v>Current Unrestricted</v>
          </cell>
          <cell r="M510">
            <v>10</v>
          </cell>
          <cell r="N510" t="str">
            <v>Instruction</v>
          </cell>
          <cell r="O510">
            <v>11</v>
          </cell>
          <cell r="P510" t="str">
            <v>Current Unrestricted Funds</v>
          </cell>
          <cell r="Q510">
            <v>74</v>
          </cell>
          <cell r="R510" t="str">
            <v>Travel</v>
          </cell>
          <cell r="S510">
            <v>20</v>
          </cell>
          <cell r="T510" t="str">
            <v>Vice President / Provost - PRC</v>
          </cell>
          <cell r="U510">
            <v>5</v>
          </cell>
          <cell r="V510" t="str">
            <v>Blitt, William J</v>
          </cell>
        </row>
        <row r="511">
          <cell r="A511">
            <v>354256</v>
          </cell>
          <cell r="B511" t="str">
            <v>Culinary Arts</v>
          </cell>
          <cell r="C511">
            <v>744220</v>
          </cell>
          <cell r="D511">
            <v>354256744220</v>
          </cell>
          <cell r="E511" t="str">
            <v>Professional Development / Travel</v>
          </cell>
          <cell r="F511">
            <v>1738.68</v>
          </cell>
          <cell r="G511">
            <v>1834.2</v>
          </cell>
          <cell r="H511">
            <v>3500</v>
          </cell>
          <cell r="I511">
            <v>595</v>
          </cell>
          <cell r="J511">
            <v>2500</v>
          </cell>
          <cell r="K511">
            <v>110010</v>
          </cell>
          <cell r="L511" t="str">
            <v>Current Unrestricted</v>
          </cell>
          <cell r="M511">
            <v>10</v>
          </cell>
          <cell r="N511" t="str">
            <v>Instruction</v>
          </cell>
          <cell r="O511">
            <v>11</v>
          </cell>
          <cell r="P511" t="str">
            <v>Current Unrestricted Funds</v>
          </cell>
          <cell r="Q511">
            <v>74</v>
          </cell>
          <cell r="R511" t="str">
            <v>Travel</v>
          </cell>
          <cell r="S511">
            <v>20</v>
          </cell>
          <cell r="T511" t="str">
            <v>Vice President / Provost - PRC</v>
          </cell>
          <cell r="U511">
            <v>5</v>
          </cell>
          <cell r="V511" t="str">
            <v>Blitt, William J</v>
          </cell>
        </row>
        <row r="512">
          <cell r="A512">
            <v>354256</v>
          </cell>
          <cell r="B512" t="str">
            <v>Culinary Arts</v>
          </cell>
          <cell r="C512">
            <v>755310</v>
          </cell>
          <cell r="D512">
            <v>354256755310</v>
          </cell>
          <cell r="E512" t="str">
            <v>Copier Expense</v>
          </cell>
          <cell r="F512">
            <v>4567.8</v>
          </cell>
          <cell r="G512">
            <v>2553.1999999999998</v>
          </cell>
          <cell r="H512">
            <v>4845</v>
          </cell>
          <cell r="I512">
            <v>885.18</v>
          </cell>
          <cell r="J512">
            <v>3500</v>
          </cell>
          <cell r="K512">
            <v>110010</v>
          </cell>
          <cell r="L512" t="str">
            <v>Current Unrestricted</v>
          </cell>
          <cell r="M512">
            <v>10</v>
          </cell>
          <cell r="N512" t="str">
            <v>Instruction</v>
          </cell>
          <cell r="O512">
            <v>11</v>
          </cell>
          <cell r="P512" t="str">
            <v>Current Unrestricted Funds</v>
          </cell>
          <cell r="Q512">
            <v>75</v>
          </cell>
          <cell r="R512" t="str">
            <v>Other Operating Expenses</v>
          </cell>
          <cell r="S512">
            <v>20</v>
          </cell>
          <cell r="T512" t="str">
            <v>Vice President / Provost - PRC</v>
          </cell>
          <cell r="U512">
            <v>5</v>
          </cell>
          <cell r="V512" t="str">
            <v>Blitt, William J</v>
          </cell>
        </row>
        <row r="513">
          <cell r="A513">
            <v>354256</v>
          </cell>
          <cell r="B513" t="str">
            <v>Culinary Arts</v>
          </cell>
          <cell r="C513">
            <v>755330</v>
          </cell>
          <cell r="D513">
            <v>354256755330</v>
          </cell>
          <cell r="E513" t="str">
            <v>Printing - Brochures and Handbooks</v>
          </cell>
          <cell r="F513">
            <v>981</v>
          </cell>
          <cell r="G513">
            <v>1144</v>
          </cell>
          <cell r="H513">
            <v>485</v>
          </cell>
          <cell r="I513">
            <v>0</v>
          </cell>
          <cell r="J513">
            <v>1000</v>
          </cell>
          <cell r="K513">
            <v>110010</v>
          </cell>
          <cell r="L513" t="str">
            <v>Current Unrestricted</v>
          </cell>
          <cell r="M513">
            <v>10</v>
          </cell>
          <cell r="N513" t="str">
            <v>Instruction</v>
          </cell>
          <cell r="O513">
            <v>11</v>
          </cell>
          <cell r="P513" t="str">
            <v>Current Unrestricted Funds</v>
          </cell>
          <cell r="Q513">
            <v>75</v>
          </cell>
          <cell r="R513" t="str">
            <v>Other Operating Expenses</v>
          </cell>
          <cell r="S513">
            <v>20</v>
          </cell>
          <cell r="T513" t="str">
            <v>Vice President / Provost - PRC</v>
          </cell>
          <cell r="U513">
            <v>5</v>
          </cell>
          <cell r="V513" t="str">
            <v>Blitt, William J</v>
          </cell>
        </row>
        <row r="514">
          <cell r="A514">
            <v>354256</v>
          </cell>
          <cell r="B514" t="str">
            <v>Culinary Arts</v>
          </cell>
          <cell r="C514">
            <v>755360</v>
          </cell>
          <cell r="D514">
            <v>354256755360</v>
          </cell>
          <cell r="E514" t="str">
            <v>Printing - Other</v>
          </cell>
          <cell r="F514">
            <v>427.33</v>
          </cell>
          <cell r="G514">
            <v>0</v>
          </cell>
          <cell r="H514">
            <v>112</v>
          </cell>
          <cell r="I514">
            <v>105.8</v>
          </cell>
          <cell r="J514">
            <v>150</v>
          </cell>
          <cell r="K514">
            <v>110010</v>
          </cell>
          <cell r="L514" t="str">
            <v>Current Unrestricted</v>
          </cell>
          <cell r="M514">
            <v>10</v>
          </cell>
          <cell r="N514" t="str">
            <v>Instruction</v>
          </cell>
          <cell r="O514">
            <v>11</v>
          </cell>
          <cell r="P514" t="str">
            <v>Current Unrestricted Funds</v>
          </cell>
          <cell r="Q514">
            <v>75</v>
          </cell>
          <cell r="R514" t="str">
            <v>Other Operating Expenses</v>
          </cell>
          <cell r="S514">
            <v>20</v>
          </cell>
          <cell r="T514" t="str">
            <v>Vice President / Provost - PRC</v>
          </cell>
          <cell r="U514">
            <v>5</v>
          </cell>
          <cell r="V514" t="str">
            <v>Blitt, William J</v>
          </cell>
        </row>
        <row r="515">
          <cell r="A515">
            <v>354256</v>
          </cell>
          <cell r="B515" t="str">
            <v>Culinary Arts</v>
          </cell>
          <cell r="C515">
            <v>755510</v>
          </cell>
          <cell r="D515">
            <v>354256755510</v>
          </cell>
          <cell r="E515" t="str">
            <v>Repairs - Equipment</v>
          </cell>
          <cell r="F515">
            <v>0</v>
          </cell>
          <cell r="G515">
            <v>0</v>
          </cell>
          <cell r="H515">
            <v>5000</v>
          </cell>
          <cell r="I515">
            <v>0</v>
          </cell>
          <cell r="J515">
            <v>5000</v>
          </cell>
          <cell r="K515">
            <v>110010</v>
          </cell>
          <cell r="L515" t="str">
            <v>Current Unrestricted</v>
          </cell>
          <cell r="M515">
            <v>10</v>
          </cell>
          <cell r="N515" t="str">
            <v>Instruction</v>
          </cell>
          <cell r="O515">
            <v>11</v>
          </cell>
          <cell r="P515" t="str">
            <v>Current Unrestricted Funds</v>
          </cell>
          <cell r="Q515">
            <v>75</v>
          </cell>
          <cell r="R515" t="str">
            <v>Other Operating Expenses</v>
          </cell>
          <cell r="S515">
            <v>20</v>
          </cell>
          <cell r="T515" t="str">
            <v>Vice President / Provost - PRC</v>
          </cell>
          <cell r="U515">
            <v>5</v>
          </cell>
          <cell r="V515" t="str">
            <v>Blitt, William J</v>
          </cell>
        </row>
        <row r="516">
          <cell r="A516">
            <v>354256</v>
          </cell>
          <cell r="B516" t="str">
            <v>Culinary Arts</v>
          </cell>
          <cell r="C516">
            <v>755705</v>
          </cell>
          <cell r="D516">
            <v>354256755705</v>
          </cell>
          <cell r="E516" t="str">
            <v>Postage</v>
          </cell>
          <cell r="F516">
            <v>172.51</v>
          </cell>
          <cell r="G516">
            <v>155.15</v>
          </cell>
          <cell r="H516">
            <v>61</v>
          </cell>
          <cell r="I516">
            <v>75.09</v>
          </cell>
          <cell r="J516">
            <v>100</v>
          </cell>
          <cell r="K516">
            <v>110010</v>
          </cell>
          <cell r="L516" t="str">
            <v>Current Unrestricted</v>
          </cell>
          <cell r="M516">
            <v>10</v>
          </cell>
          <cell r="N516" t="str">
            <v>Instruction</v>
          </cell>
          <cell r="O516">
            <v>11</v>
          </cell>
          <cell r="P516" t="str">
            <v>Current Unrestricted Funds</v>
          </cell>
          <cell r="Q516">
            <v>75</v>
          </cell>
          <cell r="R516" t="str">
            <v>Other Operating Expenses</v>
          </cell>
          <cell r="S516">
            <v>20</v>
          </cell>
          <cell r="T516" t="str">
            <v>Vice President / Provost - PRC</v>
          </cell>
          <cell r="U516">
            <v>5</v>
          </cell>
          <cell r="V516" t="str">
            <v>Blitt, William J</v>
          </cell>
        </row>
        <row r="517">
          <cell r="A517">
            <v>354256</v>
          </cell>
          <cell r="B517" t="str">
            <v>Culinary Arts</v>
          </cell>
          <cell r="C517">
            <v>755730</v>
          </cell>
          <cell r="D517">
            <v>354256755730</v>
          </cell>
          <cell r="E517" t="str">
            <v>Memberships</v>
          </cell>
          <cell r="F517">
            <v>930</v>
          </cell>
          <cell r="G517">
            <v>485</v>
          </cell>
          <cell r="H517">
            <v>750</v>
          </cell>
          <cell r="I517">
            <v>300</v>
          </cell>
          <cell r="J517">
            <v>1000</v>
          </cell>
          <cell r="K517">
            <v>110010</v>
          </cell>
          <cell r="L517" t="str">
            <v>Current Unrestricted</v>
          </cell>
          <cell r="M517">
            <v>10</v>
          </cell>
          <cell r="N517" t="str">
            <v>Instruction</v>
          </cell>
          <cell r="O517">
            <v>11</v>
          </cell>
          <cell r="P517" t="str">
            <v>Current Unrestricted Funds</v>
          </cell>
          <cell r="Q517">
            <v>75</v>
          </cell>
          <cell r="R517" t="str">
            <v>Other Operating Expenses</v>
          </cell>
          <cell r="S517">
            <v>20</v>
          </cell>
          <cell r="T517" t="str">
            <v>Vice President / Provost - PRC</v>
          </cell>
          <cell r="U517">
            <v>5</v>
          </cell>
          <cell r="V517" t="str">
            <v>Blitt, William J</v>
          </cell>
        </row>
        <row r="518">
          <cell r="A518">
            <v>354256</v>
          </cell>
          <cell r="B518" t="str">
            <v>Culinary Arts</v>
          </cell>
          <cell r="C518">
            <v>777416</v>
          </cell>
          <cell r="D518">
            <v>354256777416</v>
          </cell>
          <cell r="E518" t="str">
            <v>Equipment/Furniture - PRC</v>
          </cell>
          <cell r="F518">
            <v>13077.3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110010</v>
          </cell>
          <cell r="L518" t="str">
            <v>Current Unrestricted</v>
          </cell>
          <cell r="M518">
            <v>10</v>
          </cell>
          <cell r="N518" t="str">
            <v>Instruction</v>
          </cell>
          <cell r="O518">
            <v>11</v>
          </cell>
          <cell r="P518" t="str">
            <v>Current Unrestricted Funds</v>
          </cell>
          <cell r="Q518">
            <v>77</v>
          </cell>
          <cell r="R518" t="str">
            <v>Capital Outlay</v>
          </cell>
          <cell r="S518">
            <v>20</v>
          </cell>
          <cell r="T518" t="str">
            <v>Vice President / Provost - PRC</v>
          </cell>
          <cell r="U518">
            <v>5</v>
          </cell>
          <cell r="V518" t="str">
            <v>Blitt, William J</v>
          </cell>
        </row>
        <row r="519">
          <cell r="A519">
            <v>354256</v>
          </cell>
          <cell r="B519" t="str">
            <v>Culinary Arts</v>
          </cell>
          <cell r="C519">
            <v>787410</v>
          </cell>
          <cell r="D519">
            <v>354256787410</v>
          </cell>
          <cell r="E519" t="str">
            <v>Equipment/Furniture Non-Depreciable</v>
          </cell>
          <cell r="F519">
            <v>8561.11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110010</v>
          </cell>
          <cell r="L519" t="str">
            <v>Current Unrestricted</v>
          </cell>
          <cell r="M519">
            <v>10</v>
          </cell>
          <cell r="N519" t="str">
            <v>Instruction</v>
          </cell>
          <cell r="O519">
            <v>11</v>
          </cell>
          <cell r="P519" t="str">
            <v>Current Unrestricted Funds</v>
          </cell>
          <cell r="Q519">
            <v>78</v>
          </cell>
          <cell r="R519" t="str">
            <v>Non-Capital Outlay</v>
          </cell>
          <cell r="S519">
            <v>20</v>
          </cell>
          <cell r="T519" t="str">
            <v>Vice President / Provost - PRC</v>
          </cell>
          <cell r="U519">
            <v>5</v>
          </cell>
          <cell r="V519" t="str">
            <v>Blitt, William J</v>
          </cell>
        </row>
        <row r="520">
          <cell r="A520">
            <v>354266</v>
          </cell>
          <cell r="B520" t="str">
            <v>Hospitality</v>
          </cell>
          <cell r="C520">
            <v>611110</v>
          </cell>
          <cell r="D520">
            <v>354266611110</v>
          </cell>
          <cell r="E520" t="str">
            <v>Faculty Salaries - Full-time</v>
          </cell>
          <cell r="F520">
            <v>55576.800000000003</v>
          </cell>
          <cell r="G520">
            <v>73012.399999999994</v>
          </cell>
          <cell r="H520">
            <v>55502</v>
          </cell>
          <cell r="I520">
            <v>30692.880000000001</v>
          </cell>
          <cell r="J520">
            <v>64767</v>
          </cell>
          <cell r="K520">
            <v>110010</v>
          </cell>
          <cell r="L520" t="str">
            <v>Current Unrestricted</v>
          </cell>
          <cell r="M520">
            <v>10</v>
          </cell>
          <cell r="N520" t="str">
            <v>Instruction</v>
          </cell>
          <cell r="O520">
            <v>11</v>
          </cell>
          <cell r="P520" t="str">
            <v>Current Unrestricted Funds</v>
          </cell>
          <cell r="Q520">
            <v>61</v>
          </cell>
          <cell r="R520" t="str">
            <v>Salaries and Wages</v>
          </cell>
          <cell r="S520">
            <v>20</v>
          </cell>
          <cell r="T520" t="str">
            <v>Vice President / Provost - PRC</v>
          </cell>
          <cell r="U520">
            <v>2</v>
          </cell>
          <cell r="V520" t="str">
            <v>Blitt, William J</v>
          </cell>
        </row>
        <row r="521">
          <cell r="A521">
            <v>354266</v>
          </cell>
          <cell r="B521" t="str">
            <v>Hospitality</v>
          </cell>
          <cell r="C521">
            <v>611115</v>
          </cell>
          <cell r="D521">
            <v>354266611115</v>
          </cell>
          <cell r="E521" t="str">
            <v>Faculty Salaries - Substitute</v>
          </cell>
          <cell r="F521">
            <v>860.1</v>
          </cell>
          <cell r="G521">
            <v>495.21</v>
          </cell>
          <cell r="H521">
            <v>600</v>
          </cell>
          <cell r="I521">
            <v>478.13</v>
          </cell>
          <cell r="J521">
            <v>600</v>
          </cell>
          <cell r="K521">
            <v>110010</v>
          </cell>
          <cell r="L521" t="str">
            <v>Current Unrestricted</v>
          </cell>
          <cell r="M521">
            <v>10</v>
          </cell>
          <cell r="N521" t="str">
            <v>Instruction</v>
          </cell>
          <cell r="O521">
            <v>11</v>
          </cell>
          <cell r="P521" t="str">
            <v>Current Unrestricted Funds</v>
          </cell>
          <cell r="Q521">
            <v>61</v>
          </cell>
          <cell r="R521" t="str">
            <v>Salaries and Wages</v>
          </cell>
          <cell r="S521">
            <v>20</v>
          </cell>
          <cell r="T521" t="str">
            <v>Vice President / Provost - PRC</v>
          </cell>
          <cell r="U521">
            <v>2</v>
          </cell>
          <cell r="V521" t="str">
            <v>Blitt, William J</v>
          </cell>
        </row>
        <row r="522">
          <cell r="A522">
            <v>354266</v>
          </cell>
          <cell r="B522" t="str">
            <v>Hospitality</v>
          </cell>
          <cell r="C522">
            <v>611120</v>
          </cell>
          <cell r="D522">
            <v>354266611120</v>
          </cell>
          <cell r="E522" t="str">
            <v>Faculty Salaries - Part-time</v>
          </cell>
          <cell r="F522">
            <v>43750.239999999998</v>
          </cell>
          <cell r="G522">
            <v>70603.27</v>
          </cell>
          <cell r="H522">
            <v>34528</v>
          </cell>
          <cell r="I522">
            <v>21309</v>
          </cell>
          <cell r="J522">
            <v>38844</v>
          </cell>
          <cell r="K522">
            <v>110010</v>
          </cell>
          <cell r="L522" t="str">
            <v>Current Unrestricted</v>
          </cell>
          <cell r="M522">
            <v>10</v>
          </cell>
          <cell r="N522" t="str">
            <v>Instruction</v>
          </cell>
          <cell r="O522">
            <v>11</v>
          </cell>
          <cell r="P522" t="str">
            <v>Current Unrestricted Funds</v>
          </cell>
          <cell r="Q522">
            <v>61</v>
          </cell>
          <cell r="R522" t="str">
            <v>Salaries and Wages</v>
          </cell>
          <cell r="S522">
            <v>20</v>
          </cell>
          <cell r="T522" t="str">
            <v>Vice President / Provost - PRC</v>
          </cell>
          <cell r="U522">
            <v>2</v>
          </cell>
          <cell r="V522" t="str">
            <v>Blitt, William J</v>
          </cell>
        </row>
        <row r="523">
          <cell r="A523">
            <v>354266</v>
          </cell>
          <cell r="B523" t="str">
            <v>Hospitality</v>
          </cell>
          <cell r="C523">
            <v>611125</v>
          </cell>
          <cell r="D523">
            <v>354266611125</v>
          </cell>
          <cell r="E523" t="str">
            <v>Faculty Full-time Chair Rel</v>
          </cell>
          <cell r="F523">
            <v>0</v>
          </cell>
          <cell r="G523">
            <v>0</v>
          </cell>
          <cell r="H523">
            <v>5753</v>
          </cell>
          <cell r="I523">
            <v>5752.2</v>
          </cell>
          <cell r="J523">
            <v>0</v>
          </cell>
          <cell r="K523">
            <v>110010</v>
          </cell>
          <cell r="L523" t="str">
            <v>Current Unrestricted</v>
          </cell>
          <cell r="M523">
            <v>10</v>
          </cell>
          <cell r="N523" t="str">
            <v>Instruction</v>
          </cell>
          <cell r="O523">
            <v>11</v>
          </cell>
          <cell r="P523" t="str">
            <v>Current Unrestricted Funds</v>
          </cell>
          <cell r="Q523">
            <v>61</v>
          </cell>
          <cell r="R523" t="str">
            <v>Salaries and Wages</v>
          </cell>
          <cell r="S523">
            <v>20</v>
          </cell>
          <cell r="T523" t="str">
            <v>Vice President / Provost - PRC</v>
          </cell>
          <cell r="U523">
            <v>2</v>
          </cell>
          <cell r="V523" t="str">
            <v>Blitt, William J</v>
          </cell>
        </row>
        <row r="524">
          <cell r="A524">
            <v>354266</v>
          </cell>
          <cell r="B524" t="str">
            <v>Hospitality</v>
          </cell>
          <cell r="C524">
            <v>611130</v>
          </cell>
          <cell r="D524">
            <v>354266611130</v>
          </cell>
          <cell r="E524" t="str">
            <v>Faculty Full-time Non-teaching ES</v>
          </cell>
          <cell r="F524">
            <v>13272.96</v>
          </cell>
          <cell r="G524">
            <v>11187.96</v>
          </cell>
          <cell r="H524">
            <v>13066</v>
          </cell>
          <cell r="I524">
            <v>5790</v>
          </cell>
          <cell r="J524">
            <v>11580</v>
          </cell>
          <cell r="K524">
            <v>110010</v>
          </cell>
          <cell r="L524" t="str">
            <v>Current Unrestricted</v>
          </cell>
          <cell r="M524">
            <v>10</v>
          </cell>
          <cell r="N524" t="str">
            <v>Instruction</v>
          </cell>
          <cell r="O524">
            <v>11</v>
          </cell>
          <cell r="P524" t="str">
            <v>Current Unrestricted Funds</v>
          </cell>
          <cell r="Q524">
            <v>61</v>
          </cell>
          <cell r="R524" t="str">
            <v>Salaries and Wages</v>
          </cell>
          <cell r="S524">
            <v>20</v>
          </cell>
          <cell r="T524" t="str">
            <v>Vice President / Provost - PRC</v>
          </cell>
          <cell r="U524">
            <v>2</v>
          </cell>
          <cell r="V524" t="str">
            <v>Blitt, William J</v>
          </cell>
        </row>
        <row r="525">
          <cell r="A525">
            <v>354266</v>
          </cell>
          <cell r="B525" t="str">
            <v>Hospitality</v>
          </cell>
          <cell r="C525">
            <v>611135</v>
          </cell>
          <cell r="D525">
            <v>354266611135</v>
          </cell>
          <cell r="E525" t="str">
            <v>Faculty Full-time - Release Time</v>
          </cell>
          <cell r="F525">
            <v>0</v>
          </cell>
          <cell r="G525">
            <v>0</v>
          </cell>
          <cell r="H525">
            <v>11505</v>
          </cell>
          <cell r="I525">
            <v>5752.2</v>
          </cell>
          <cell r="J525">
            <v>9779</v>
          </cell>
          <cell r="K525">
            <v>110010</v>
          </cell>
          <cell r="L525" t="str">
            <v>Current Unrestricted</v>
          </cell>
          <cell r="M525">
            <v>10</v>
          </cell>
          <cell r="N525" t="str">
            <v>Instruction</v>
          </cell>
          <cell r="O525">
            <v>11</v>
          </cell>
          <cell r="P525" t="str">
            <v>Current Unrestricted Funds</v>
          </cell>
          <cell r="Q525">
            <v>61</v>
          </cell>
          <cell r="R525" t="str">
            <v>Salaries and Wages</v>
          </cell>
          <cell r="S525">
            <v>20</v>
          </cell>
          <cell r="T525" t="str">
            <v>Vice President / Provost - PRC</v>
          </cell>
          <cell r="U525">
            <v>2</v>
          </cell>
          <cell r="V525" t="str">
            <v>Blitt, William J</v>
          </cell>
        </row>
        <row r="526">
          <cell r="A526">
            <v>354266</v>
          </cell>
          <cell r="B526" t="str">
            <v>Hospitality</v>
          </cell>
          <cell r="C526">
            <v>611150</v>
          </cell>
          <cell r="D526">
            <v>354266611150</v>
          </cell>
          <cell r="E526" t="str">
            <v>Faculty Full-time - Summer</v>
          </cell>
          <cell r="F526">
            <v>9865.74</v>
          </cell>
          <cell r="G526">
            <v>7780.74</v>
          </cell>
          <cell r="H526">
            <v>14781</v>
          </cell>
          <cell r="I526">
            <v>0</v>
          </cell>
          <cell r="J526">
            <v>7568</v>
          </cell>
          <cell r="K526">
            <v>110010</v>
          </cell>
          <cell r="L526" t="str">
            <v>Current Unrestricted</v>
          </cell>
          <cell r="M526">
            <v>10</v>
          </cell>
          <cell r="N526" t="str">
            <v>Instruction</v>
          </cell>
          <cell r="O526">
            <v>11</v>
          </cell>
          <cell r="P526" t="str">
            <v>Current Unrestricted Funds</v>
          </cell>
          <cell r="Q526">
            <v>61</v>
          </cell>
          <cell r="R526" t="str">
            <v>Salaries and Wages</v>
          </cell>
          <cell r="S526">
            <v>20</v>
          </cell>
          <cell r="T526" t="str">
            <v>Vice President / Provost - PRC</v>
          </cell>
          <cell r="U526">
            <v>2</v>
          </cell>
          <cell r="V526" t="str">
            <v>Blitt, William J</v>
          </cell>
        </row>
        <row r="527">
          <cell r="A527">
            <v>354266</v>
          </cell>
          <cell r="B527" t="str">
            <v>Hospitality</v>
          </cell>
          <cell r="C527">
            <v>611160</v>
          </cell>
          <cell r="D527">
            <v>354266611160</v>
          </cell>
          <cell r="E527" t="str">
            <v>Faculty Part-time - Summer</v>
          </cell>
          <cell r="F527">
            <v>0</v>
          </cell>
          <cell r="G527">
            <v>0</v>
          </cell>
          <cell r="H527">
            <v>4316</v>
          </cell>
          <cell r="I527">
            <v>0</v>
          </cell>
          <cell r="J527">
            <v>4316</v>
          </cell>
          <cell r="K527">
            <v>110010</v>
          </cell>
          <cell r="L527" t="str">
            <v>Current Unrestricted</v>
          </cell>
          <cell r="M527">
            <v>10</v>
          </cell>
          <cell r="N527" t="str">
            <v>Instruction</v>
          </cell>
          <cell r="O527">
            <v>11</v>
          </cell>
          <cell r="P527" t="str">
            <v>Current Unrestricted Funds</v>
          </cell>
          <cell r="Q527">
            <v>61</v>
          </cell>
          <cell r="R527" t="str">
            <v>Salaries and Wages</v>
          </cell>
          <cell r="S527">
            <v>20</v>
          </cell>
          <cell r="T527" t="str">
            <v>Vice President / Provost - PRC</v>
          </cell>
          <cell r="U527">
            <v>2</v>
          </cell>
          <cell r="V527" t="str">
            <v>Blitt, William J</v>
          </cell>
        </row>
        <row r="528">
          <cell r="A528">
            <v>354266</v>
          </cell>
          <cell r="B528" t="str">
            <v>Hospitality</v>
          </cell>
          <cell r="C528">
            <v>611510</v>
          </cell>
          <cell r="D528">
            <v>354266611510</v>
          </cell>
          <cell r="E528" t="str">
            <v>Student Assistants - Non-Work Study</v>
          </cell>
          <cell r="F528">
            <v>0</v>
          </cell>
          <cell r="G528">
            <v>6113.57</v>
          </cell>
          <cell r="H528">
            <v>7676</v>
          </cell>
          <cell r="I528">
            <v>4391.3599999999997</v>
          </cell>
          <cell r="J528">
            <v>8022</v>
          </cell>
          <cell r="K528">
            <v>110010</v>
          </cell>
          <cell r="L528" t="str">
            <v>Current Unrestricted</v>
          </cell>
          <cell r="M528">
            <v>10</v>
          </cell>
          <cell r="N528" t="str">
            <v>Instruction</v>
          </cell>
          <cell r="O528">
            <v>11</v>
          </cell>
          <cell r="P528" t="str">
            <v>Current Unrestricted Funds</v>
          </cell>
          <cell r="Q528">
            <v>61</v>
          </cell>
          <cell r="R528" t="str">
            <v>Salaries and Wages</v>
          </cell>
          <cell r="S528">
            <v>20</v>
          </cell>
          <cell r="T528" t="str">
            <v>Vice President / Provost - PRC</v>
          </cell>
          <cell r="U528">
            <v>2</v>
          </cell>
          <cell r="V528" t="str">
            <v>Blitt, William J</v>
          </cell>
        </row>
        <row r="529">
          <cell r="A529">
            <v>354266</v>
          </cell>
          <cell r="B529" t="str">
            <v>Hospitality</v>
          </cell>
          <cell r="C529">
            <v>733110</v>
          </cell>
          <cell r="D529">
            <v>354266733110</v>
          </cell>
          <cell r="E529" t="str">
            <v>Classroom Supplies</v>
          </cell>
          <cell r="F529">
            <v>0</v>
          </cell>
          <cell r="G529">
            <v>135</v>
          </cell>
          <cell r="H529">
            <v>150</v>
          </cell>
          <cell r="I529">
            <v>30</v>
          </cell>
          <cell r="J529">
            <v>100</v>
          </cell>
          <cell r="K529">
            <v>110010</v>
          </cell>
          <cell r="L529" t="str">
            <v>Current Unrestricted</v>
          </cell>
          <cell r="M529">
            <v>10</v>
          </cell>
          <cell r="N529" t="str">
            <v>Instruction</v>
          </cell>
          <cell r="O529">
            <v>11</v>
          </cell>
          <cell r="P529" t="str">
            <v>Current Unrestricted Funds</v>
          </cell>
          <cell r="Q529">
            <v>73</v>
          </cell>
          <cell r="R529" t="str">
            <v>Supplies</v>
          </cell>
          <cell r="S529">
            <v>20</v>
          </cell>
          <cell r="T529" t="str">
            <v>Vice President / Provost - PRC</v>
          </cell>
          <cell r="U529">
            <v>5</v>
          </cell>
          <cell r="V529" t="str">
            <v>Blitt, William J</v>
          </cell>
        </row>
        <row r="530">
          <cell r="A530">
            <v>354266</v>
          </cell>
          <cell r="B530" t="str">
            <v>Hospitality</v>
          </cell>
          <cell r="C530">
            <v>744210</v>
          </cell>
          <cell r="D530">
            <v>354266744210</v>
          </cell>
          <cell r="E530" t="str">
            <v>Local Travel</v>
          </cell>
          <cell r="F530">
            <v>358.43</v>
          </cell>
          <cell r="G530">
            <v>432</v>
          </cell>
          <cell r="H530">
            <v>450</v>
          </cell>
          <cell r="I530">
            <v>459.51</v>
          </cell>
          <cell r="J530">
            <v>1000</v>
          </cell>
          <cell r="K530">
            <v>110010</v>
          </cell>
          <cell r="L530" t="str">
            <v>Current Unrestricted</v>
          </cell>
          <cell r="M530">
            <v>10</v>
          </cell>
          <cell r="N530" t="str">
            <v>Instruction</v>
          </cell>
          <cell r="O530">
            <v>11</v>
          </cell>
          <cell r="P530" t="str">
            <v>Current Unrestricted Funds</v>
          </cell>
          <cell r="Q530">
            <v>74</v>
          </cell>
          <cell r="R530" t="str">
            <v>Travel</v>
          </cell>
          <cell r="S530">
            <v>20</v>
          </cell>
          <cell r="T530" t="str">
            <v>Vice President / Provost - PRC</v>
          </cell>
          <cell r="U530">
            <v>5</v>
          </cell>
          <cell r="V530" t="str">
            <v>Blitt, William J</v>
          </cell>
        </row>
        <row r="531">
          <cell r="A531">
            <v>354266</v>
          </cell>
          <cell r="B531" t="str">
            <v>Hospitality</v>
          </cell>
          <cell r="C531">
            <v>744220</v>
          </cell>
          <cell r="D531">
            <v>354266744220</v>
          </cell>
          <cell r="E531" t="str">
            <v>Professional Development / Travel</v>
          </cell>
          <cell r="F531">
            <v>0</v>
          </cell>
          <cell r="G531">
            <v>2883.07</v>
          </cell>
          <cell r="H531">
            <v>800</v>
          </cell>
          <cell r="I531">
            <v>58</v>
          </cell>
          <cell r="J531">
            <v>1000</v>
          </cell>
          <cell r="K531">
            <v>110010</v>
          </cell>
          <cell r="L531" t="str">
            <v>Current Unrestricted</v>
          </cell>
          <cell r="M531">
            <v>10</v>
          </cell>
          <cell r="N531" t="str">
            <v>Instruction</v>
          </cell>
          <cell r="O531">
            <v>11</v>
          </cell>
          <cell r="P531" t="str">
            <v>Current Unrestricted Funds</v>
          </cell>
          <cell r="Q531">
            <v>74</v>
          </cell>
          <cell r="R531" t="str">
            <v>Travel</v>
          </cell>
          <cell r="S531">
            <v>20</v>
          </cell>
          <cell r="T531" t="str">
            <v>Vice President / Provost - PRC</v>
          </cell>
          <cell r="U531">
            <v>5</v>
          </cell>
          <cell r="V531" t="str">
            <v>Blitt, William J</v>
          </cell>
        </row>
        <row r="532">
          <cell r="A532">
            <v>354266</v>
          </cell>
          <cell r="B532" t="str">
            <v>Hospitality</v>
          </cell>
          <cell r="C532">
            <v>755310</v>
          </cell>
          <cell r="D532">
            <v>354266755310</v>
          </cell>
          <cell r="E532" t="str">
            <v>Copier Expense</v>
          </cell>
          <cell r="F532">
            <v>0</v>
          </cell>
          <cell r="G532">
            <v>0</v>
          </cell>
          <cell r="H532">
            <v>995</v>
          </cell>
          <cell r="I532">
            <v>0</v>
          </cell>
          <cell r="J532">
            <v>500</v>
          </cell>
          <cell r="K532">
            <v>110010</v>
          </cell>
          <cell r="L532" t="str">
            <v>Current Unrestricted</v>
          </cell>
          <cell r="M532">
            <v>10</v>
          </cell>
          <cell r="N532" t="str">
            <v>Instruction</v>
          </cell>
          <cell r="O532">
            <v>11</v>
          </cell>
          <cell r="P532" t="str">
            <v>Current Unrestricted Funds</v>
          </cell>
          <cell r="Q532">
            <v>75</v>
          </cell>
          <cell r="R532" t="str">
            <v>Other Operating Expenses</v>
          </cell>
          <cell r="S532">
            <v>20</v>
          </cell>
          <cell r="T532" t="str">
            <v>Vice President / Provost - PRC</v>
          </cell>
          <cell r="U532">
            <v>5</v>
          </cell>
          <cell r="V532" t="str">
            <v>Blitt, William J</v>
          </cell>
        </row>
        <row r="533">
          <cell r="A533">
            <v>354266</v>
          </cell>
          <cell r="B533" t="str">
            <v>Hospitality</v>
          </cell>
          <cell r="C533">
            <v>755360</v>
          </cell>
          <cell r="D533">
            <v>354266755360</v>
          </cell>
          <cell r="E533" t="str">
            <v>Printing - Other</v>
          </cell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110010</v>
          </cell>
          <cell r="L533" t="str">
            <v>Current Unrestricted</v>
          </cell>
          <cell r="M533">
            <v>10</v>
          </cell>
          <cell r="N533" t="str">
            <v>Instruction</v>
          </cell>
          <cell r="O533">
            <v>11</v>
          </cell>
          <cell r="P533" t="str">
            <v>Current Unrestricted Funds</v>
          </cell>
          <cell r="Q533">
            <v>75</v>
          </cell>
          <cell r="R533" t="str">
            <v>Other Operating Expenses</v>
          </cell>
          <cell r="S533">
            <v>20</v>
          </cell>
          <cell r="T533" t="str">
            <v>Vice President / Provost - PRC</v>
          </cell>
          <cell r="U533">
            <v>5</v>
          </cell>
          <cell r="V533" t="str">
            <v>Blitt, William J</v>
          </cell>
        </row>
        <row r="534">
          <cell r="A534">
            <v>354266</v>
          </cell>
          <cell r="B534" t="str">
            <v>Hospitality</v>
          </cell>
          <cell r="C534">
            <v>755705</v>
          </cell>
          <cell r="D534">
            <v>354266755705</v>
          </cell>
          <cell r="E534" t="str">
            <v>Postage</v>
          </cell>
          <cell r="F534">
            <v>0</v>
          </cell>
          <cell r="G534">
            <v>24.66</v>
          </cell>
          <cell r="H534">
            <v>2</v>
          </cell>
          <cell r="I534">
            <v>0.45</v>
          </cell>
          <cell r="J534">
            <v>0</v>
          </cell>
          <cell r="K534">
            <v>110010</v>
          </cell>
          <cell r="L534" t="str">
            <v>Current Unrestricted</v>
          </cell>
          <cell r="M534">
            <v>10</v>
          </cell>
          <cell r="N534" t="str">
            <v>Instruction</v>
          </cell>
          <cell r="O534">
            <v>11</v>
          </cell>
          <cell r="P534" t="str">
            <v>Current Unrestricted Funds</v>
          </cell>
          <cell r="Q534">
            <v>75</v>
          </cell>
          <cell r="R534" t="str">
            <v>Other Operating Expenses</v>
          </cell>
          <cell r="S534">
            <v>20</v>
          </cell>
          <cell r="T534" t="str">
            <v>Vice President / Provost - PRC</v>
          </cell>
          <cell r="U534">
            <v>5</v>
          </cell>
          <cell r="V534" t="str">
            <v>Blitt, William J</v>
          </cell>
        </row>
        <row r="535">
          <cell r="A535">
            <v>354266</v>
          </cell>
          <cell r="B535" t="str">
            <v>Hospitality</v>
          </cell>
          <cell r="C535">
            <v>755730</v>
          </cell>
          <cell r="D535">
            <v>354266755730</v>
          </cell>
          <cell r="E535" t="str">
            <v>Memberships</v>
          </cell>
          <cell r="F535">
            <v>1168</v>
          </cell>
          <cell r="G535">
            <v>1103</v>
          </cell>
          <cell r="H535">
            <v>1000</v>
          </cell>
          <cell r="I535">
            <v>865</v>
          </cell>
          <cell r="J535">
            <v>1000</v>
          </cell>
          <cell r="K535">
            <v>110010</v>
          </cell>
          <cell r="L535" t="str">
            <v>Current Unrestricted</v>
          </cell>
          <cell r="M535">
            <v>10</v>
          </cell>
          <cell r="N535" t="str">
            <v>Instruction</v>
          </cell>
          <cell r="O535">
            <v>11</v>
          </cell>
          <cell r="P535" t="str">
            <v>Current Unrestricted Funds</v>
          </cell>
          <cell r="Q535">
            <v>75</v>
          </cell>
          <cell r="R535" t="str">
            <v>Other Operating Expenses</v>
          </cell>
          <cell r="S535">
            <v>20</v>
          </cell>
          <cell r="T535" t="str">
            <v>Vice President / Provost - PRC</v>
          </cell>
          <cell r="U535">
            <v>5</v>
          </cell>
          <cell r="V535" t="str">
            <v>Blitt, William J</v>
          </cell>
        </row>
        <row r="536">
          <cell r="A536">
            <v>354266</v>
          </cell>
          <cell r="B536" t="str">
            <v>Hospitality</v>
          </cell>
          <cell r="C536">
            <v>787430</v>
          </cell>
          <cell r="D536">
            <v>354266787430</v>
          </cell>
          <cell r="E536" t="str">
            <v>Computer/Media Equip</v>
          </cell>
          <cell r="F536">
            <v>567.48</v>
          </cell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K536">
            <v>110010</v>
          </cell>
          <cell r="L536" t="str">
            <v>Current Unrestricted</v>
          </cell>
          <cell r="M536">
            <v>10</v>
          </cell>
          <cell r="N536" t="str">
            <v>Instruction</v>
          </cell>
          <cell r="O536">
            <v>11</v>
          </cell>
          <cell r="P536" t="str">
            <v>Current Unrestricted Funds</v>
          </cell>
          <cell r="Q536">
            <v>78</v>
          </cell>
          <cell r="R536" t="str">
            <v>Non-Capital Outlay</v>
          </cell>
          <cell r="S536">
            <v>20</v>
          </cell>
          <cell r="T536" t="str">
            <v>Vice President / Provost - PRC</v>
          </cell>
          <cell r="U536">
            <v>5</v>
          </cell>
          <cell r="V536" t="str">
            <v>Blitt, William J</v>
          </cell>
        </row>
        <row r="537">
          <cell r="A537">
            <v>356210</v>
          </cell>
          <cell r="B537" t="str">
            <v>Business Administration</v>
          </cell>
          <cell r="C537">
            <v>611115</v>
          </cell>
          <cell r="D537">
            <v>356210611115</v>
          </cell>
          <cell r="E537" t="str">
            <v>Faculty Salaries - Substitute</v>
          </cell>
          <cell r="F537">
            <v>0</v>
          </cell>
          <cell r="G537">
            <v>130.32</v>
          </cell>
          <cell r="H537">
            <v>0</v>
          </cell>
          <cell r="I537">
            <v>0</v>
          </cell>
          <cell r="J537">
            <v>0</v>
          </cell>
          <cell r="K537">
            <v>110010</v>
          </cell>
          <cell r="L537" t="str">
            <v>Current Unrestricted</v>
          </cell>
          <cell r="M537">
            <v>10</v>
          </cell>
          <cell r="N537" t="str">
            <v>Instruction</v>
          </cell>
          <cell r="O537">
            <v>11</v>
          </cell>
          <cell r="P537" t="str">
            <v>Current Unrestricted Funds</v>
          </cell>
          <cell r="Q537">
            <v>61</v>
          </cell>
          <cell r="R537" t="str">
            <v>Salaries and Wages</v>
          </cell>
          <cell r="S537">
            <v>20</v>
          </cell>
          <cell r="T537" t="str">
            <v>Vice President / Provost - PRC</v>
          </cell>
          <cell r="U537">
            <v>1</v>
          </cell>
          <cell r="V537" t="str">
            <v>Blitt, William J</v>
          </cell>
        </row>
        <row r="538">
          <cell r="A538">
            <v>356210</v>
          </cell>
          <cell r="B538" t="str">
            <v>Business Administration</v>
          </cell>
          <cell r="C538">
            <v>611120</v>
          </cell>
          <cell r="D538">
            <v>356210611120</v>
          </cell>
          <cell r="E538" t="str">
            <v>Faculty Salaries - Part-time</v>
          </cell>
          <cell r="F538">
            <v>6233.91</v>
          </cell>
          <cell r="G538">
            <v>6211.56</v>
          </cell>
          <cell r="H538">
            <v>4318</v>
          </cell>
          <cell r="I538">
            <v>2696.25</v>
          </cell>
          <cell r="J538">
            <v>4316</v>
          </cell>
          <cell r="K538">
            <v>110010</v>
          </cell>
          <cell r="L538" t="str">
            <v>Current Unrestricted</v>
          </cell>
          <cell r="M538">
            <v>10</v>
          </cell>
          <cell r="N538" t="str">
            <v>Instruction</v>
          </cell>
          <cell r="O538">
            <v>11</v>
          </cell>
          <cell r="P538" t="str">
            <v>Current Unrestricted Funds</v>
          </cell>
          <cell r="Q538">
            <v>61</v>
          </cell>
          <cell r="R538" t="str">
            <v>Salaries and Wages</v>
          </cell>
          <cell r="S538">
            <v>20</v>
          </cell>
          <cell r="T538" t="str">
            <v>Vice President / Provost - PRC</v>
          </cell>
          <cell r="U538">
            <v>1</v>
          </cell>
          <cell r="V538" t="str">
            <v>Blitt, William J</v>
          </cell>
        </row>
        <row r="539">
          <cell r="A539">
            <v>356210</v>
          </cell>
          <cell r="B539" t="str">
            <v>Business Administration</v>
          </cell>
          <cell r="C539">
            <v>611160</v>
          </cell>
          <cell r="D539">
            <v>356210611160</v>
          </cell>
          <cell r="E539" t="str">
            <v>Faculty Part-time - Summer</v>
          </cell>
          <cell r="F539">
            <v>0</v>
          </cell>
          <cell r="G539">
            <v>0</v>
          </cell>
          <cell r="H539">
            <v>2158</v>
          </cell>
          <cell r="I539">
            <v>0</v>
          </cell>
          <cell r="J539">
            <v>2158</v>
          </cell>
          <cell r="K539">
            <v>110010</v>
          </cell>
          <cell r="L539" t="str">
            <v>Current Unrestricted</v>
          </cell>
          <cell r="M539">
            <v>10</v>
          </cell>
          <cell r="N539" t="str">
            <v>Instruction</v>
          </cell>
          <cell r="O539">
            <v>11</v>
          </cell>
          <cell r="P539" t="str">
            <v>Current Unrestricted Funds</v>
          </cell>
          <cell r="Q539">
            <v>61</v>
          </cell>
          <cell r="R539" t="str">
            <v>Salaries and Wages</v>
          </cell>
          <cell r="S539">
            <v>20</v>
          </cell>
          <cell r="T539" t="str">
            <v>Vice President / Provost - PRC</v>
          </cell>
          <cell r="U539">
            <v>1</v>
          </cell>
          <cell r="V539" t="str">
            <v>Blitt, William J</v>
          </cell>
        </row>
        <row r="540">
          <cell r="A540">
            <v>356210</v>
          </cell>
          <cell r="B540" t="str">
            <v>Business Administration</v>
          </cell>
          <cell r="C540">
            <v>755310</v>
          </cell>
          <cell r="D540">
            <v>356210755310</v>
          </cell>
          <cell r="E540" t="str">
            <v>Copier Expense</v>
          </cell>
          <cell r="F540">
            <v>942.78</v>
          </cell>
          <cell r="G540">
            <v>2632.86</v>
          </cell>
          <cell r="H540">
            <v>1000</v>
          </cell>
          <cell r="I540">
            <v>164.22</v>
          </cell>
          <cell r="J540">
            <v>500</v>
          </cell>
          <cell r="K540">
            <v>110010</v>
          </cell>
          <cell r="L540" t="str">
            <v>Current Unrestricted</v>
          </cell>
          <cell r="M540">
            <v>10</v>
          </cell>
          <cell r="N540" t="str">
            <v>Instruction</v>
          </cell>
          <cell r="O540">
            <v>11</v>
          </cell>
          <cell r="P540" t="str">
            <v>Current Unrestricted Funds</v>
          </cell>
          <cell r="Q540">
            <v>75</v>
          </cell>
          <cell r="R540" t="str">
            <v>Other Operating Expenses</v>
          </cell>
          <cell r="S540">
            <v>20</v>
          </cell>
          <cell r="T540" t="str">
            <v>Vice President / Provost - PRC</v>
          </cell>
          <cell r="U540">
            <v>4</v>
          </cell>
          <cell r="V540" t="str">
            <v>Blitt, William J</v>
          </cell>
        </row>
        <row r="541">
          <cell r="A541">
            <v>356212</v>
          </cell>
          <cell r="B541" t="str">
            <v>Business Administration</v>
          </cell>
          <cell r="C541">
            <v>611110</v>
          </cell>
          <cell r="D541">
            <v>356212611110</v>
          </cell>
          <cell r="E541" t="str">
            <v>Faculty Salaries - Full-time</v>
          </cell>
          <cell r="F541">
            <v>84093.19</v>
          </cell>
          <cell r="G541">
            <v>70692.509999999995</v>
          </cell>
          <cell r="H541">
            <v>64067</v>
          </cell>
          <cell r="I541">
            <v>40026.94</v>
          </cell>
          <cell r="J541">
            <v>58358</v>
          </cell>
          <cell r="K541">
            <v>110010</v>
          </cell>
          <cell r="L541" t="str">
            <v>Current Unrestricted</v>
          </cell>
          <cell r="M541">
            <v>10</v>
          </cell>
          <cell r="N541" t="str">
            <v>Instruction</v>
          </cell>
          <cell r="O541">
            <v>11</v>
          </cell>
          <cell r="P541" t="str">
            <v>Current Unrestricted Funds</v>
          </cell>
          <cell r="Q541">
            <v>61</v>
          </cell>
          <cell r="R541" t="str">
            <v>Salaries and Wages</v>
          </cell>
          <cell r="S541">
            <v>20</v>
          </cell>
          <cell r="T541" t="str">
            <v>Vice President / Provost - PRC</v>
          </cell>
          <cell r="U541">
            <v>1</v>
          </cell>
          <cell r="V541" t="str">
            <v>Blitt, William J</v>
          </cell>
        </row>
        <row r="542">
          <cell r="A542">
            <v>356212</v>
          </cell>
          <cell r="B542" t="str">
            <v>Business Administration</v>
          </cell>
          <cell r="C542">
            <v>611115</v>
          </cell>
          <cell r="D542">
            <v>356212611115</v>
          </cell>
          <cell r="E542" t="str">
            <v>Faculty Salaries - Substitute</v>
          </cell>
          <cell r="F542">
            <v>716.76</v>
          </cell>
          <cell r="G542">
            <v>347.52</v>
          </cell>
          <cell r="H542">
            <v>800</v>
          </cell>
          <cell r="I542">
            <v>741.51</v>
          </cell>
          <cell r="J542">
            <v>600</v>
          </cell>
          <cell r="K542">
            <v>110010</v>
          </cell>
          <cell r="L542" t="str">
            <v>Current Unrestricted</v>
          </cell>
          <cell r="M542">
            <v>10</v>
          </cell>
          <cell r="N542" t="str">
            <v>Instruction</v>
          </cell>
          <cell r="O542">
            <v>11</v>
          </cell>
          <cell r="P542" t="str">
            <v>Current Unrestricted Funds</v>
          </cell>
          <cell r="Q542">
            <v>61</v>
          </cell>
          <cell r="R542" t="str">
            <v>Salaries and Wages</v>
          </cell>
          <cell r="S542">
            <v>20</v>
          </cell>
          <cell r="T542" t="str">
            <v>Vice President / Provost - PRC</v>
          </cell>
          <cell r="U542">
            <v>1</v>
          </cell>
          <cell r="V542" t="str">
            <v>Blitt, William J</v>
          </cell>
        </row>
        <row r="543">
          <cell r="A543">
            <v>356212</v>
          </cell>
          <cell r="B543" t="str">
            <v>Business Administration</v>
          </cell>
          <cell r="C543">
            <v>611120</v>
          </cell>
          <cell r="D543">
            <v>356212611120</v>
          </cell>
          <cell r="E543" t="str">
            <v>Faculty Salaries - Part-time</v>
          </cell>
          <cell r="F543">
            <v>20893.580000000002</v>
          </cell>
          <cell r="G543">
            <v>24846.240000000002</v>
          </cell>
          <cell r="H543">
            <v>25896</v>
          </cell>
          <cell r="I543">
            <v>15795.51</v>
          </cell>
          <cell r="J543">
            <v>28054</v>
          </cell>
          <cell r="K543">
            <v>110010</v>
          </cell>
          <cell r="L543" t="str">
            <v>Current Unrestricted</v>
          </cell>
          <cell r="M543">
            <v>10</v>
          </cell>
          <cell r="N543" t="str">
            <v>Instruction</v>
          </cell>
          <cell r="O543">
            <v>11</v>
          </cell>
          <cell r="P543" t="str">
            <v>Current Unrestricted Funds</v>
          </cell>
          <cell r="Q543">
            <v>61</v>
          </cell>
          <cell r="R543" t="str">
            <v>Salaries and Wages</v>
          </cell>
          <cell r="S543">
            <v>20</v>
          </cell>
          <cell r="T543" t="str">
            <v>Vice President / Provost - PRC</v>
          </cell>
          <cell r="U543">
            <v>1</v>
          </cell>
          <cell r="V543" t="str">
            <v>Blitt, William J</v>
          </cell>
        </row>
        <row r="544">
          <cell r="A544">
            <v>356212</v>
          </cell>
          <cell r="B544" t="str">
            <v>Business Administration</v>
          </cell>
          <cell r="C544">
            <v>611150</v>
          </cell>
          <cell r="D544">
            <v>356212611150</v>
          </cell>
          <cell r="E544" t="str">
            <v>Faculty Full-time - Summer</v>
          </cell>
          <cell r="F544">
            <v>2085</v>
          </cell>
          <cell r="G544">
            <v>3475.47</v>
          </cell>
          <cell r="H544">
            <v>6951</v>
          </cell>
          <cell r="I544">
            <v>0</v>
          </cell>
          <cell r="J544">
            <v>7554</v>
          </cell>
          <cell r="K544">
            <v>110010</v>
          </cell>
          <cell r="L544" t="str">
            <v>Current Unrestricted</v>
          </cell>
          <cell r="M544">
            <v>10</v>
          </cell>
          <cell r="N544" t="str">
            <v>Instruction</v>
          </cell>
          <cell r="O544">
            <v>11</v>
          </cell>
          <cell r="P544" t="str">
            <v>Current Unrestricted Funds</v>
          </cell>
          <cell r="Q544">
            <v>61</v>
          </cell>
          <cell r="R544" t="str">
            <v>Salaries and Wages</v>
          </cell>
          <cell r="S544">
            <v>20</v>
          </cell>
          <cell r="T544" t="str">
            <v>Vice President / Provost - PRC</v>
          </cell>
          <cell r="U544">
            <v>1</v>
          </cell>
          <cell r="V544" t="str">
            <v>Blitt, William J</v>
          </cell>
        </row>
        <row r="545">
          <cell r="A545">
            <v>356212</v>
          </cell>
          <cell r="B545" t="str">
            <v>Business Administration</v>
          </cell>
          <cell r="C545">
            <v>611155</v>
          </cell>
          <cell r="D545">
            <v>356212611155</v>
          </cell>
          <cell r="E545" t="str">
            <v>Faculty Full-time - Non-teach Sum</v>
          </cell>
          <cell r="F545">
            <v>2085</v>
          </cell>
          <cell r="G545">
            <v>0</v>
          </cell>
          <cell r="H545">
            <v>0</v>
          </cell>
          <cell r="I545">
            <v>0</v>
          </cell>
          <cell r="J545">
            <v>0</v>
          </cell>
          <cell r="K545">
            <v>110010</v>
          </cell>
          <cell r="L545" t="str">
            <v>Current Unrestricted</v>
          </cell>
          <cell r="M545">
            <v>10</v>
          </cell>
          <cell r="N545" t="str">
            <v>Instruction</v>
          </cell>
          <cell r="O545">
            <v>11</v>
          </cell>
          <cell r="P545" t="str">
            <v>Current Unrestricted Funds</v>
          </cell>
          <cell r="Q545">
            <v>61</v>
          </cell>
          <cell r="R545" t="str">
            <v>Salaries and Wages</v>
          </cell>
          <cell r="S545">
            <v>20</v>
          </cell>
          <cell r="T545" t="str">
            <v>Vice President / Provost - PRC</v>
          </cell>
          <cell r="U545">
            <v>1</v>
          </cell>
          <cell r="V545" t="str">
            <v>Blitt, William J</v>
          </cell>
        </row>
        <row r="546">
          <cell r="A546">
            <v>356212</v>
          </cell>
          <cell r="B546" t="str">
            <v>Business Administration</v>
          </cell>
          <cell r="C546">
            <v>611160</v>
          </cell>
          <cell r="D546">
            <v>356212611160</v>
          </cell>
          <cell r="E546" t="str">
            <v>Faculty Part-time - Summer</v>
          </cell>
          <cell r="F546">
            <v>4170</v>
          </cell>
          <cell r="G546">
            <v>2085</v>
          </cell>
          <cell r="H546">
            <v>8632</v>
          </cell>
          <cell r="I546">
            <v>0</v>
          </cell>
          <cell r="J546">
            <v>8632</v>
          </cell>
          <cell r="K546">
            <v>110010</v>
          </cell>
          <cell r="L546" t="str">
            <v>Current Unrestricted</v>
          </cell>
          <cell r="M546">
            <v>10</v>
          </cell>
          <cell r="N546" t="str">
            <v>Instruction</v>
          </cell>
          <cell r="O546">
            <v>11</v>
          </cell>
          <cell r="P546" t="str">
            <v>Current Unrestricted Funds</v>
          </cell>
          <cell r="Q546">
            <v>61</v>
          </cell>
          <cell r="R546" t="str">
            <v>Salaries and Wages</v>
          </cell>
          <cell r="S546">
            <v>20</v>
          </cell>
          <cell r="T546" t="str">
            <v>Vice President / Provost - PRC</v>
          </cell>
          <cell r="U546">
            <v>1</v>
          </cell>
          <cell r="V546" t="str">
            <v>Blitt, William J</v>
          </cell>
        </row>
        <row r="547">
          <cell r="A547">
            <v>356212</v>
          </cell>
          <cell r="B547" t="str">
            <v>Business Administration</v>
          </cell>
          <cell r="C547">
            <v>733110</v>
          </cell>
          <cell r="D547">
            <v>356212733110</v>
          </cell>
          <cell r="E547" t="str">
            <v>Classroom Supplies</v>
          </cell>
          <cell r="F547">
            <v>0</v>
          </cell>
          <cell r="G547">
            <v>14.39</v>
          </cell>
          <cell r="H547">
            <v>100</v>
          </cell>
          <cell r="I547">
            <v>0</v>
          </cell>
          <cell r="J547">
            <v>50</v>
          </cell>
          <cell r="K547">
            <v>110010</v>
          </cell>
          <cell r="L547" t="str">
            <v>Current Unrestricted</v>
          </cell>
          <cell r="M547">
            <v>10</v>
          </cell>
          <cell r="N547" t="str">
            <v>Instruction</v>
          </cell>
          <cell r="O547">
            <v>11</v>
          </cell>
          <cell r="P547" t="str">
            <v>Current Unrestricted Funds</v>
          </cell>
          <cell r="Q547">
            <v>73</v>
          </cell>
          <cell r="R547" t="str">
            <v>Supplies</v>
          </cell>
          <cell r="S547">
            <v>20</v>
          </cell>
          <cell r="T547" t="str">
            <v>Vice President / Provost - PRC</v>
          </cell>
          <cell r="U547">
            <v>4</v>
          </cell>
          <cell r="V547" t="str">
            <v>Blitt, William J</v>
          </cell>
        </row>
        <row r="548">
          <cell r="A548">
            <v>356212</v>
          </cell>
          <cell r="B548" t="str">
            <v>Business Administration</v>
          </cell>
          <cell r="C548">
            <v>744210</v>
          </cell>
          <cell r="D548">
            <v>356212744210</v>
          </cell>
          <cell r="E548" t="str">
            <v>Local Travel</v>
          </cell>
          <cell r="F548">
            <v>0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110010</v>
          </cell>
          <cell r="L548" t="str">
            <v>Current Unrestricted</v>
          </cell>
          <cell r="M548">
            <v>10</v>
          </cell>
          <cell r="N548" t="str">
            <v>Instruction</v>
          </cell>
          <cell r="O548">
            <v>11</v>
          </cell>
          <cell r="P548" t="str">
            <v>Current Unrestricted Funds</v>
          </cell>
          <cell r="Q548">
            <v>74</v>
          </cell>
          <cell r="R548" t="str">
            <v>Travel</v>
          </cell>
          <cell r="S548">
            <v>20</v>
          </cell>
          <cell r="T548" t="str">
            <v>Vice President / Provost - PRC</v>
          </cell>
          <cell r="U548">
            <v>4</v>
          </cell>
          <cell r="V548" t="str">
            <v>Blitt, William J</v>
          </cell>
        </row>
        <row r="549">
          <cell r="A549">
            <v>356212</v>
          </cell>
          <cell r="B549" t="str">
            <v>Business Administration</v>
          </cell>
          <cell r="C549">
            <v>744220</v>
          </cell>
          <cell r="D549">
            <v>356212744220</v>
          </cell>
          <cell r="E549" t="str">
            <v>Professional Development / Travel</v>
          </cell>
          <cell r="F549">
            <v>350</v>
          </cell>
          <cell r="G549">
            <v>1465.75</v>
          </cell>
          <cell r="H549">
            <v>1000</v>
          </cell>
          <cell r="I549">
            <v>500</v>
          </cell>
          <cell r="J549">
            <v>1000</v>
          </cell>
          <cell r="K549">
            <v>110010</v>
          </cell>
          <cell r="L549" t="str">
            <v>Current Unrestricted</v>
          </cell>
          <cell r="M549">
            <v>10</v>
          </cell>
          <cell r="N549" t="str">
            <v>Instruction</v>
          </cell>
          <cell r="O549">
            <v>11</v>
          </cell>
          <cell r="P549" t="str">
            <v>Current Unrestricted Funds</v>
          </cell>
          <cell r="Q549">
            <v>74</v>
          </cell>
          <cell r="R549" t="str">
            <v>Travel</v>
          </cell>
          <cell r="S549">
            <v>20</v>
          </cell>
          <cell r="T549" t="str">
            <v>Vice President / Provost - PRC</v>
          </cell>
          <cell r="U549">
            <v>4</v>
          </cell>
          <cell r="V549" t="str">
            <v>Blitt, William J</v>
          </cell>
        </row>
        <row r="550">
          <cell r="A550">
            <v>356212</v>
          </cell>
          <cell r="B550" t="str">
            <v>Business Administration</v>
          </cell>
          <cell r="C550">
            <v>755310</v>
          </cell>
          <cell r="D550">
            <v>356212755310</v>
          </cell>
          <cell r="E550" t="str">
            <v>Copier Expense</v>
          </cell>
          <cell r="F550">
            <v>277.86</v>
          </cell>
          <cell r="G550">
            <v>680.94</v>
          </cell>
          <cell r="H550">
            <v>500</v>
          </cell>
          <cell r="I550">
            <v>126.78</v>
          </cell>
          <cell r="J550">
            <v>500</v>
          </cell>
          <cell r="K550">
            <v>110010</v>
          </cell>
          <cell r="L550" t="str">
            <v>Current Unrestricted</v>
          </cell>
          <cell r="M550">
            <v>10</v>
          </cell>
          <cell r="N550" t="str">
            <v>Instruction</v>
          </cell>
          <cell r="O550">
            <v>11</v>
          </cell>
          <cell r="P550" t="str">
            <v>Current Unrestricted Funds</v>
          </cell>
          <cell r="Q550">
            <v>75</v>
          </cell>
          <cell r="R550" t="str">
            <v>Other Operating Expenses</v>
          </cell>
          <cell r="S550">
            <v>20</v>
          </cell>
          <cell r="T550" t="str">
            <v>Vice President / Provost - PRC</v>
          </cell>
          <cell r="U550">
            <v>4</v>
          </cell>
          <cell r="V550" t="str">
            <v>Blitt, William J</v>
          </cell>
        </row>
        <row r="551">
          <cell r="A551">
            <v>356212</v>
          </cell>
          <cell r="B551" t="str">
            <v>Business Administration</v>
          </cell>
          <cell r="C551">
            <v>755360</v>
          </cell>
          <cell r="D551">
            <v>356212755360</v>
          </cell>
          <cell r="E551" t="str">
            <v>Printing - Other</v>
          </cell>
          <cell r="F551">
            <v>600.79999999999995</v>
          </cell>
          <cell r="G551">
            <v>74.78</v>
          </cell>
          <cell r="H551">
            <v>700</v>
          </cell>
          <cell r="I551">
            <v>379.92</v>
          </cell>
          <cell r="J551">
            <v>700</v>
          </cell>
          <cell r="K551">
            <v>110010</v>
          </cell>
          <cell r="L551" t="str">
            <v>Current Unrestricted</v>
          </cell>
          <cell r="M551">
            <v>10</v>
          </cell>
          <cell r="N551" t="str">
            <v>Instruction</v>
          </cell>
          <cell r="O551">
            <v>11</v>
          </cell>
          <cell r="P551" t="str">
            <v>Current Unrestricted Funds</v>
          </cell>
          <cell r="Q551">
            <v>75</v>
          </cell>
          <cell r="R551" t="str">
            <v>Other Operating Expenses</v>
          </cell>
          <cell r="S551">
            <v>20</v>
          </cell>
          <cell r="T551" t="str">
            <v>Vice President / Provost - PRC</v>
          </cell>
          <cell r="U551">
            <v>4</v>
          </cell>
          <cell r="V551" t="str">
            <v>Blitt, William J</v>
          </cell>
        </row>
        <row r="552">
          <cell r="A552">
            <v>356212</v>
          </cell>
          <cell r="B552" t="str">
            <v>Business Administration</v>
          </cell>
          <cell r="C552">
            <v>755705</v>
          </cell>
          <cell r="D552">
            <v>356212755705</v>
          </cell>
          <cell r="E552" t="str">
            <v>Postage</v>
          </cell>
          <cell r="F552">
            <v>0</v>
          </cell>
          <cell r="G552">
            <v>2.5499999999999998</v>
          </cell>
          <cell r="H552">
            <v>0</v>
          </cell>
          <cell r="I552">
            <v>0</v>
          </cell>
          <cell r="J552">
            <v>0</v>
          </cell>
          <cell r="K552">
            <v>110010</v>
          </cell>
          <cell r="L552" t="str">
            <v>Current Unrestricted</v>
          </cell>
          <cell r="M552">
            <v>10</v>
          </cell>
          <cell r="N552" t="str">
            <v>Instruction</v>
          </cell>
          <cell r="O552">
            <v>11</v>
          </cell>
          <cell r="P552" t="str">
            <v>Current Unrestricted Funds</v>
          </cell>
          <cell r="Q552">
            <v>75</v>
          </cell>
          <cell r="R552" t="str">
            <v>Other Operating Expenses</v>
          </cell>
          <cell r="S552">
            <v>20</v>
          </cell>
          <cell r="T552" t="str">
            <v>Vice President / Provost - PRC</v>
          </cell>
          <cell r="U552">
            <v>4</v>
          </cell>
          <cell r="V552" t="str">
            <v>Blitt, William J</v>
          </cell>
        </row>
        <row r="553">
          <cell r="A553">
            <v>356212</v>
          </cell>
          <cell r="B553" t="str">
            <v>Business Administration</v>
          </cell>
          <cell r="C553">
            <v>755745</v>
          </cell>
          <cell r="D553">
            <v>356212755745</v>
          </cell>
          <cell r="E553" t="str">
            <v>Promotional Activities</v>
          </cell>
          <cell r="F553">
            <v>0</v>
          </cell>
          <cell r="G553">
            <v>0</v>
          </cell>
          <cell r="H553">
            <v>2750</v>
          </cell>
          <cell r="I553">
            <v>0</v>
          </cell>
          <cell r="J553">
            <v>0</v>
          </cell>
          <cell r="K553">
            <v>110010</v>
          </cell>
          <cell r="L553" t="str">
            <v>Current Unrestricted</v>
          </cell>
          <cell r="M553">
            <v>10</v>
          </cell>
          <cell r="N553" t="str">
            <v>Instruction</v>
          </cell>
          <cell r="O553">
            <v>11</v>
          </cell>
          <cell r="P553" t="str">
            <v>Current Unrestricted Funds</v>
          </cell>
          <cell r="Q553">
            <v>75</v>
          </cell>
          <cell r="R553" t="str">
            <v>Other Operating Expenses</v>
          </cell>
          <cell r="S553">
            <v>20</v>
          </cell>
          <cell r="T553" t="str">
            <v>Vice President / Provost - PRC</v>
          </cell>
          <cell r="U553">
            <v>4</v>
          </cell>
          <cell r="V553" t="str">
            <v>Blitt, William J</v>
          </cell>
        </row>
        <row r="554">
          <cell r="A554">
            <v>356213</v>
          </cell>
          <cell r="B554" t="str">
            <v>Business Administration</v>
          </cell>
          <cell r="C554">
            <v>611110</v>
          </cell>
          <cell r="D554">
            <v>356213611110</v>
          </cell>
          <cell r="E554" t="str">
            <v>Faculty Salaries - Full-time</v>
          </cell>
          <cell r="F554">
            <v>39891</v>
          </cell>
          <cell r="G554">
            <v>55337.49</v>
          </cell>
          <cell r="H554">
            <v>56133</v>
          </cell>
          <cell r="I554">
            <v>28637.18</v>
          </cell>
          <cell r="J554">
            <v>61843</v>
          </cell>
          <cell r="K554">
            <v>110010</v>
          </cell>
          <cell r="L554" t="str">
            <v>Current Unrestricted</v>
          </cell>
          <cell r="M554">
            <v>10</v>
          </cell>
          <cell r="N554" t="str">
            <v>Instruction</v>
          </cell>
          <cell r="O554">
            <v>11</v>
          </cell>
          <cell r="P554" t="str">
            <v>Current Unrestricted Funds</v>
          </cell>
          <cell r="Q554">
            <v>61</v>
          </cell>
          <cell r="R554" t="str">
            <v>Salaries and Wages</v>
          </cell>
          <cell r="S554">
            <v>20</v>
          </cell>
          <cell r="T554" t="str">
            <v>Vice President / Provost - PRC</v>
          </cell>
          <cell r="U554">
            <v>1</v>
          </cell>
          <cell r="V554" t="str">
            <v>Blitt, William J</v>
          </cell>
        </row>
        <row r="555">
          <cell r="A555">
            <v>356213</v>
          </cell>
          <cell r="B555" t="str">
            <v>Business Administration</v>
          </cell>
          <cell r="C555">
            <v>611120</v>
          </cell>
          <cell r="D555">
            <v>356213611120</v>
          </cell>
          <cell r="E555" t="str">
            <v>Faculty Salaries - Part-time</v>
          </cell>
          <cell r="F555">
            <v>8340</v>
          </cell>
          <cell r="G555">
            <v>12510</v>
          </cell>
          <cell r="H555">
            <v>17262</v>
          </cell>
          <cell r="I555">
            <v>10785</v>
          </cell>
          <cell r="J555">
            <v>17264</v>
          </cell>
          <cell r="K555">
            <v>110010</v>
          </cell>
          <cell r="L555" t="str">
            <v>Current Unrestricted</v>
          </cell>
          <cell r="M555">
            <v>10</v>
          </cell>
          <cell r="N555" t="str">
            <v>Instruction</v>
          </cell>
          <cell r="O555">
            <v>11</v>
          </cell>
          <cell r="P555" t="str">
            <v>Current Unrestricted Funds</v>
          </cell>
          <cell r="Q555">
            <v>61</v>
          </cell>
          <cell r="R555" t="str">
            <v>Salaries and Wages</v>
          </cell>
          <cell r="S555">
            <v>20</v>
          </cell>
          <cell r="T555" t="str">
            <v>Vice President / Provost - PRC</v>
          </cell>
          <cell r="U555">
            <v>1</v>
          </cell>
          <cell r="V555" t="str">
            <v>Blitt, William J</v>
          </cell>
        </row>
        <row r="556">
          <cell r="A556">
            <v>356213</v>
          </cell>
          <cell r="B556" t="str">
            <v>Business Administration</v>
          </cell>
          <cell r="C556">
            <v>611150</v>
          </cell>
          <cell r="D556">
            <v>356213611150</v>
          </cell>
          <cell r="E556" t="str">
            <v>Faculty Full-time - Summer</v>
          </cell>
          <cell r="F556">
            <v>13477.9</v>
          </cell>
          <cell r="G556">
            <v>19038.37</v>
          </cell>
          <cell r="H556">
            <v>9308</v>
          </cell>
          <cell r="I556">
            <v>0</v>
          </cell>
          <cell r="J556">
            <v>10115</v>
          </cell>
          <cell r="K556">
            <v>110010</v>
          </cell>
          <cell r="L556" t="str">
            <v>Current Unrestricted</v>
          </cell>
          <cell r="M556">
            <v>10</v>
          </cell>
          <cell r="N556" t="str">
            <v>Instruction</v>
          </cell>
          <cell r="O556">
            <v>11</v>
          </cell>
          <cell r="P556" t="str">
            <v>Current Unrestricted Funds</v>
          </cell>
          <cell r="Q556">
            <v>61</v>
          </cell>
          <cell r="R556" t="str">
            <v>Salaries and Wages</v>
          </cell>
          <cell r="S556">
            <v>20</v>
          </cell>
          <cell r="T556" t="str">
            <v>Vice President / Provost - PRC</v>
          </cell>
          <cell r="U556">
            <v>1</v>
          </cell>
          <cell r="V556" t="str">
            <v>Blitt, William J</v>
          </cell>
        </row>
        <row r="557">
          <cell r="A557">
            <v>356213</v>
          </cell>
          <cell r="B557" t="str">
            <v>Business Administration</v>
          </cell>
          <cell r="C557">
            <v>611160</v>
          </cell>
          <cell r="D557">
            <v>356213611160</v>
          </cell>
          <cell r="E557" t="str">
            <v>Faculty Part-time - Summer</v>
          </cell>
          <cell r="F557">
            <v>0</v>
          </cell>
          <cell r="G557">
            <v>0</v>
          </cell>
          <cell r="H557">
            <v>4316</v>
          </cell>
          <cell r="I557">
            <v>0</v>
          </cell>
          <cell r="J557">
            <v>4316</v>
          </cell>
          <cell r="K557">
            <v>110010</v>
          </cell>
          <cell r="L557" t="str">
            <v>Current Unrestricted</v>
          </cell>
          <cell r="M557">
            <v>10</v>
          </cell>
          <cell r="N557" t="str">
            <v>Instruction</v>
          </cell>
          <cell r="O557">
            <v>11</v>
          </cell>
          <cell r="P557" t="str">
            <v>Current Unrestricted Funds</v>
          </cell>
          <cell r="Q557">
            <v>61</v>
          </cell>
          <cell r="R557" t="str">
            <v>Salaries and Wages</v>
          </cell>
          <cell r="S557">
            <v>20</v>
          </cell>
          <cell r="T557" t="str">
            <v>Vice President / Provost - PRC</v>
          </cell>
          <cell r="U557">
            <v>1</v>
          </cell>
          <cell r="V557" t="str">
            <v>Blitt, William J</v>
          </cell>
        </row>
        <row r="558">
          <cell r="A558">
            <v>356213</v>
          </cell>
          <cell r="B558" t="str">
            <v>Business Administration</v>
          </cell>
          <cell r="C558">
            <v>755310</v>
          </cell>
          <cell r="D558">
            <v>356213755310</v>
          </cell>
          <cell r="E558" t="str">
            <v>Copier Expense</v>
          </cell>
          <cell r="F558">
            <v>0.6</v>
          </cell>
          <cell r="G558">
            <v>95.28</v>
          </cell>
          <cell r="H558">
            <v>0</v>
          </cell>
          <cell r="I558">
            <v>0</v>
          </cell>
          <cell r="J558">
            <v>0</v>
          </cell>
          <cell r="K558">
            <v>110010</v>
          </cell>
          <cell r="L558" t="str">
            <v>Current Unrestricted</v>
          </cell>
          <cell r="M558">
            <v>10</v>
          </cell>
          <cell r="N558" t="str">
            <v>Instruction</v>
          </cell>
          <cell r="O558">
            <v>11</v>
          </cell>
          <cell r="P558" t="str">
            <v>Current Unrestricted Funds</v>
          </cell>
          <cell r="Q558">
            <v>75</v>
          </cell>
          <cell r="R558" t="str">
            <v>Other Operating Expenses</v>
          </cell>
          <cell r="S558">
            <v>20</v>
          </cell>
          <cell r="T558" t="str">
            <v>Vice President / Provost - PRC</v>
          </cell>
          <cell r="U558">
            <v>4</v>
          </cell>
          <cell r="V558" t="str">
            <v>Blitt, William J</v>
          </cell>
        </row>
        <row r="559">
          <cell r="A559">
            <v>356216</v>
          </cell>
          <cell r="B559" t="str">
            <v>Business Administration</v>
          </cell>
          <cell r="C559">
            <v>611115</v>
          </cell>
          <cell r="D559">
            <v>356216611115</v>
          </cell>
          <cell r="E559" t="str">
            <v>Faculty Salaries - Substitute</v>
          </cell>
          <cell r="F559">
            <v>195.48</v>
          </cell>
          <cell r="G559">
            <v>651.6</v>
          </cell>
          <cell r="H559">
            <v>250</v>
          </cell>
          <cell r="I559">
            <v>269.64</v>
          </cell>
          <cell r="J559">
            <v>0</v>
          </cell>
          <cell r="K559">
            <v>110010</v>
          </cell>
          <cell r="L559" t="str">
            <v>Current Unrestricted</v>
          </cell>
          <cell r="M559">
            <v>10</v>
          </cell>
          <cell r="N559" t="str">
            <v>Instruction</v>
          </cell>
          <cell r="O559">
            <v>11</v>
          </cell>
          <cell r="P559" t="str">
            <v>Current Unrestricted Funds</v>
          </cell>
          <cell r="Q559">
            <v>61</v>
          </cell>
          <cell r="R559" t="str">
            <v>Salaries and Wages</v>
          </cell>
          <cell r="S559">
            <v>20</v>
          </cell>
          <cell r="T559" t="str">
            <v>Vice President / Provost - PRC</v>
          </cell>
          <cell r="U559">
            <v>1</v>
          </cell>
          <cell r="V559" t="str">
            <v>Blitt, William J</v>
          </cell>
        </row>
        <row r="560">
          <cell r="A560">
            <v>356216</v>
          </cell>
          <cell r="B560" t="str">
            <v>Business Administration</v>
          </cell>
          <cell r="C560">
            <v>611120</v>
          </cell>
          <cell r="D560">
            <v>356216611120</v>
          </cell>
          <cell r="E560" t="str">
            <v>Faculty Salaries - Part-time</v>
          </cell>
          <cell r="F560">
            <v>18374.04</v>
          </cell>
          <cell r="G560">
            <v>20372.16</v>
          </cell>
          <cell r="H560">
            <v>23488</v>
          </cell>
          <cell r="I560">
            <v>15997.74</v>
          </cell>
          <cell r="J560">
            <v>23738</v>
          </cell>
          <cell r="K560">
            <v>110010</v>
          </cell>
          <cell r="L560" t="str">
            <v>Current Unrestricted</v>
          </cell>
          <cell r="M560">
            <v>10</v>
          </cell>
          <cell r="N560" t="str">
            <v>Instruction</v>
          </cell>
          <cell r="O560">
            <v>11</v>
          </cell>
          <cell r="P560" t="str">
            <v>Current Unrestricted Funds</v>
          </cell>
          <cell r="Q560">
            <v>61</v>
          </cell>
          <cell r="R560" t="str">
            <v>Salaries and Wages</v>
          </cell>
          <cell r="S560">
            <v>20</v>
          </cell>
          <cell r="T560" t="str">
            <v>Vice President / Provost - PRC</v>
          </cell>
          <cell r="U560">
            <v>1</v>
          </cell>
          <cell r="V560" t="str">
            <v>Blitt, William J</v>
          </cell>
        </row>
        <row r="561">
          <cell r="A561">
            <v>356216</v>
          </cell>
          <cell r="B561" t="str">
            <v>Business Administration</v>
          </cell>
          <cell r="C561">
            <v>611150</v>
          </cell>
          <cell r="D561">
            <v>356216611150</v>
          </cell>
          <cell r="E561" t="str">
            <v>Faculty Full-time - Summer</v>
          </cell>
          <cell r="F561">
            <v>2085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110010</v>
          </cell>
          <cell r="L561" t="str">
            <v>Current Unrestricted</v>
          </cell>
          <cell r="M561">
            <v>10</v>
          </cell>
          <cell r="N561" t="str">
            <v>Instruction</v>
          </cell>
          <cell r="O561">
            <v>11</v>
          </cell>
          <cell r="P561" t="str">
            <v>Current Unrestricted Funds</v>
          </cell>
          <cell r="Q561">
            <v>61</v>
          </cell>
          <cell r="R561" t="str">
            <v>Salaries and Wages</v>
          </cell>
          <cell r="S561">
            <v>20</v>
          </cell>
          <cell r="T561" t="str">
            <v>Vice President / Provost - PRC</v>
          </cell>
          <cell r="U561">
            <v>1</v>
          </cell>
          <cell r="V561" t="str">
            <v>Blitt, William J</v>
          </cell>
        </row>
        <row r="562">
          <cell r="A562">
            <v>356216</v>
          </cell>
          <cell r="B562" t="str">
            <v>Business Administration</v>
          </cell>
          <cell r="C562">
            <v>611160</v>
          </cell>
          <cell r="D562">
            <v>356216611160</v>
          </cell>
          <cell r="E562" t="str">
            <v>Faculty Part-time - Summer</v>
          </cell>
          <cell r="F562">
            <v>1303.08</v>
          </cell>
          <cell r="G562">
            <v>4170</v>
          </cell>
          <cell r="H562">
            <v>4316</v>
          </cell>
          <cell r="I562">
            <v>0</v>
          </cell>
          <cell r="J562">
            <v>4316</v>
          </cell>
          <cell r="K562">
            <v>110010</v>
          </cell>
          <cell r="L562" t="str">
            <v>Current Unrestricted</v>
          </cell>
          <cell r="M562">
            <v>10</v>
          </cell>
          <cell r="N562" t="str">
            <v>Instruction</v>
          </cell>
          <cell r="O562">
            <v>11</v>
          </cell>
          <cell r="P562" t="str">
            <v>Current Unrestricted Funds</v>
          </cell>
          <cell r="Q562">
            <v>61</v>
          </cell>
          <cell r="R562" t="str">
            <v>Salaries and Wages</v>
          </cell>
          <cell r="S562">
            <v>20</v>
          </cell>
          <cell r="T562" t="str">
            <v>Vice President / Provost - PRC</v>
          </cell>
          <cell r="U562">
            <v>1</v>
          </cell>
          <cell r="V562" t="str">
            <v>Blitt, William J</v>
          </cell>
        </row>
        <row r="563">
          <cell r="A563">
            <v>356216</v>
          </cell>
          <cell r="B563" t="str">
            <v>Business Administration</v>
          </cell>
          <cell r="C563">
            <v>733110</v>
          </cell>
          <cell r="D563">
            <v>356216733110</v>
          </cell>
          <cell r="E563" t="str">
            <v>Classroom Supplies</v>
          </cell>
          <cell r="F563">
            <v>0</v>
          </cell>
          <cell r="G563">
            <v>0</v>
          </cell>
          <cell r="H563">
            <v>50</v>
          </cell>
          <cell r="I563">
            <v>0</v>
          </cell>
          <cell r="J563">
            <v>50</v>
          </cell>
          <cell r="K563">
            <v>110010</v>
          </cell>
          <cell r="L563" t="str">
            <v>Current Unrestricted</v>
          </cell>
          <cell r="M563">
            <v>10</v>
          </cell>
          <cell r="N563" t="str">
            <v>Instruction</v>
          </cell>
          <cell r="O563">
            <v>11</v>
          </cell>
          <cell r="P563" t="str">
            <v>Current Unrestricted Funds</v>
          </cell>
          <cell r="Q563">
            <v>73</v>
          </cell>
          <cell r="R563" t="str">
            <v>Supplies</v>
          </cell>
          <cell r="S563">
            <v>20</v>
          </cell>
          <cell r="T563" t="str">
            <v>Vice President / Provost - PRC</v>
          </cell>
          <cell r="U563">
            <v>4</v>
          </cell>
          <cell r="V563" t="str">
            <v>Blitt, William J</v>
          </cell>
        </row>
        <row r="564">
          <cell r="A564">
            <v>356216</v>
          </cell>
          <cell r="B564" t="str">
            <v>Business Administration</v>
          </cell>
          <cell r="C564">
            <v>755310</v>
          </cell>
          <cell r="D564">
            <v>356216755310</v>
          </cell>
          <cell r="E564" t="str">
            <v>Copier Expense</v>
          </cell>
          <cell r="F564">
            <v>1720.74</v>
          </cell>
          <cell r="G564">
            <v>347.37</v>
          </cell>
          <cell r="H564">
            <v>750</v>
          </cell>
          <cell r="I564">
            <v>146.52000000000001</v>
          </cell>
          <cell r="J564">
            <v>500</v>
          </cell>
          <cell r="K564">
            <v>110010</v>
          </cell>
          <cell r="L564" t="str">
            <v>Current Unrestricted</v>
          </cell>
          <cell r="M564">
            <v>10</v>
          </cell>
          <cell r="N564" t="str">
            <v>Instruction</v>
          </cell>
          <cell r="O564">
            <v>11</v>
          </cell>
          <cell r="P564" t="str">
            <v>Current Unrestricted Funds</v>
          </cell>
          <cell r="Q564">
            <v>75</v>
          </cell>
          <cell r="R564" t="str">
            <v>Other Operating Expenses</v>
          </cell>
          <cell r="S564">
            <v>20</v>
          </cell>
          <cell r="T564" t="str">
            <v>Vice President / Provost - PRC</v>
          </cell>
          <cell r="U564">
            <v>4</v>
          </cell>
          <cell r="V564" t="str">
            <v>Blitt, William J</v>
          </cell>
        </row>
        <row r="565">
          <cell r="A565">
            <v>356216</v>
          </cell>
          <cell r="B565" t="str">
            <v>Business Administration</v>
          </cell>
          <cell r="C565">
            <v>755705</v>
          </cell>
          <cell r="D565">
            <v>356216755705</v>
          </cell>
          <cell r="E565" t="str">
            <v>Postage</v>
          </cell>
          <cell r="F565">
            <v>1.52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110010</v>
          </cell>
          <cell r="L565" t="str">
            <v>Current Unrestricted</v>
          </cell>
          <cell r="M565">
            <v>10</v>
          </cell>
          <cell r="N565" t="str">
            <v>Instruction</v>
          </cell>
          <cell r="O565">
            <v>11</v>
          </cell>
          <cell r="P565" t="str">
            <v>Current Unrestricted Funds</v>
          </cell>
          <cell r="Q565">
            <v>75</v>
          </cell>
          <cell r="R565" t="str">
            <v>Other Operating Expenses</v>
          </cell>
          <cell r="S565">
            <v>20</v>
          </cell>
          <cell r="T565" t="str">
            <v>Vice President / Provost - PRC</v>
          </cell>
          <cell r="U565">
            <v>4</v>
          </cell>
          <cell r="V565" t="str">
            <v>Blitt, William J</v>
          </cell>
        </row>
        <row r="566">
          <cell r="A566">
            <v>356230</v>
          </cell>
          <cell r="B566" t="str">
            <v>Accounting</v>
          </cell>
          <cell r="C566">
            <v>611110</v>
          </cell>
          <cell r="D566">
            <v>356230611110</v>
          </cell>
          <cell r="E566" t="str">
            <v>Faculty Salaries - Full-time</v>
          </cell>
          <cell r="F566">
            <v>44438.31</v>
          </cell>
          <cell r="G566">
            <v>24996.53</v>
          </cell>
          <cell r="H566">
            <v>12936</v>
          </cell>
          <cell r="I566">
            <v>8623.7999999999993</v>
          </cell>
          <cell r="J566">
            <v>12936</v>
          </cell>
          <cell r="K566">
            <v>110010</v>
          </cell>
          <cell r="L566" t="str">
            <v>Current Unrestricted</v>
          </cell>
          <cell r="M566">
            <v>10</v>
          </cell>
          <cell r="N566" t="str">
            <v>Instruction</v>
          </cell>
          <cell r="O566">
            <v>11</v>
          </cell>
          <cell r="P566" t="str">
            <v>Current Unrestricted Funds</v>
          </cell>
          <cell r="Q566">
            <v>61</v>
          </cell>
          <cell r="R566" t="str">
            <v>Salaries and Wages</v>
          </cell>
          <cell r="S566">
            <v>20</v>
          </cell>
          <cell r="T566" t="str">
            <v>Vice President / Provost - PRC</v>
          </cell>
          <cell r="U566">
            <v>1</v>
          </cell>
          <cell r="V566" t="str">
            <v>Blitt, William J</v>
          </cell>
        </row>
        <row r="567">
          <cell r="A567">
            <v>356230</v>
          </cell>
          <cell r="B567" t="str">
            <v>Accounting</v>
          </cell>
          <cell r="C567">
            <v>611115</v>
          </cell>
          <cell r="D567">
            <v>356230611115</v>
          </cell>
          <cell r="E567" t="str">
            <v>Faculty Salaries - Substitute</v>
          </cell>
          <cell r="F567">
            <v>0</v>
          </cell>
          <cell r="G567">
            <v>0</v>
          </cell>
          <cell r="H567">
            <v>300</v>
          </cell>
          <cell r="I567">
            <v>0</v>
          </cell>
          <cell r="J567">
            <v>300</v>
          </cell>
          <cell r="K567">
            <v>110010</v>
          </cell>
          <cell r="L567" t="str">
            <v>Current Unrestricted</v>
          </cell>
          <cell r="M567">
            <v>10</v>
          </cell>
          <cell r="N567" t="str">
            <v>Instruction</v>
          </cell>
          <cell r="O567">
            <v>11</v>
          </cell>
          <cell r="P567" t="str">
            <v>Current Unrestricted Funds</v>
          </cell>
          <cell r="Q567">
            <v>61</v>
          </cell>
          <cell r="R567" t="str">
            <v>Salaries and Wages</v>
          </cell>
          <cell r="S567">
            <v>20</v>
          </cell>
          <cell r="T567" t="str">
            <v>Vice President / Provost - PRC</v>
          </cell>
          <cell r="U567">
            <v>1</v>
          </cell>
          <cell r="V567" t="str">
            <v>Blitt, William J</v>
          </cell>
        </row>
        <row r="568">
          <cell r="A568">
            <v>356230</v>
          </cell>
          <cell r="B568" t="str">
            <v>Accounting</v>
          </cell>
          <cell r="C568">
            <v>611120</v>
          </cell>
          <cell r="D568">
            <v>356230611120</v>
          </cell>
          <cell r="E568" t="str">
            <v>Faculty Salaries - Part-time</v>
          </cell>
          <cell r="F568">
            <v>2641</v>
          </cell>
          <cell r="G568">
            <v>0</v>
          </cell>
          <cell r="H568">
            <v>2733</v>
          </cell>
          <cell r="I568">
            <v>2732</v>
          </cell>
          <cell r="J568">
            <v>2733</v>
          </cell>
          <cell r="K568">
            <v>110010</v>
          </cell>
          <cell r="L568" t="str">
            <v>Current Unrestricted</v>
          </cell>
          <cell r="M568">
            <v>10</v>
          </cell>
          <cell r="N568" t="str">
            <v>Instruction</v>
          </cell>
          <cell r="O568">
            <v>11</v>
          </cell>
          <cell r="P568" t="str">
            <v>Current Unrestricted Funds</v>
          </cell>
          <cell r="Q568">
            <v>61</v>
          </cell>
          <cell r="R568" t="str">
            <v>Salaries and Wages</v>
          </cell>
          <cell r="S568">
            <v>20</v>
          </cell>
          <cell r="T568" t="str">
            <v>Vice President / Provost - PRC</v>
          </cell>
          <cell r="U568">
            <v>1</v>
          </cell>
          <cell r="V568" t="str">
            <v>Blitt, William J</v>
          </cell>
        </row>
        <row r="569">
          <cell r="A569">
            <v>356230</v>
          </cell>
          <cell r="B569" t="str">
            <v>Accounting</v>
          </cell>
          <cell r="C569">
            <v>611150</v>
          </cell>
          <cell r="D569">
            <v>356230611150</v>
          </cell>
          <cell r="E569" t="str">
            <v>Faculty Full-time - Summer</v>
          </cell>
          <cell r="F569">
            <v>0</v>
          </cell>
          <cell r="G569">
            <v>0</v>
          </cell>
          <cell r="H569">
            <v>8098</v>
          </cell>
          <cell r="I569">
            <v>0</v>
          </cell>
          <cell r="J569">
            <v>0</v>
          </cell>
          <cell r="K569">
            <v>110010</v>
          </cell>
          <cell r="L569" t="str">
            <v>Current Unrestricted</v>
          </cell>
          <cell r="M569">
            <v>10</v>
          </cell>
          <cell r="N569" t="str">
            <v>Instruction</v>
          </cell>
          <cell r="O569">
            <v>11</v>
          </cell>
          <cell r="P569" t="str">
            <v>Current Unrestricted Funds</v>
          </cell>
          <cell r="Q569">
            <v>61</v>
          </cell>
          <cell r="R569" t="str">
            <v>Salaries and Wages</v>
          </cell>
          <cell r="S569">
            <v>20</v>
          </cell>
          <cell r="T569" t="str">
            <v>Vice President / Provost - PRC</v>
          </cell>
          <cell r="U569">
            <v>1</v>
          </cell>
          <cell r="V569" t="str">
            <v>Blitt, William J</v>
          </cell>
        </row>
        <row r="570">
          <cell r="A570">
            <v>356230</v>
          </cell>
          <cell r="B570" t="str">
            <v>Accounting</v>
          </cell>
          <cell r="C570">
            <v>611160</v>
          </cell>
          <cell r="D570">
            <v>356230611160</v>
          </cell>
          <cell r="E570" t="str">
            <v>Faculty Part-time - Summer</v>
          </cell>
          <cell r="F570">
            <v>0</v>
          </cell>
          <cell r="G570">
            <v>0</v>
          </cell>
          <cell r="H570">
            <v>2733</v>
          </cell>
          <cell r="I570">
            <v>0</v>
          </cell>
          <cell r="J570">
            <v>2733</v>
          </cell>
          <cell r="K570">
            <v>110010</v>
          </cell>
          <cell r="L570" t="str">
            <v>Current Unrestricted</v>
          </cell>
          <cell r="M570">
            <v>10</v>
          </cell>
          <cell r="N570" t="str">
            <v>Instruction</v>
          </cell>
          <cell r="O570">
            <v>11</v>
          </cell>
          <cell r="P570" t="str">
            <v>Current Unrestricted Funds</v>
          </cell>
          <cell r="Q570">
            <v>61</v>
          </cell>
          <cell r="R570" t="str">
            <v>Salaries and Wages</v>
          </cell>
          <cell r="S570">
            <v>20</v>
          </cell>
          <cell r="T570" t="str">
            <v>Vice President / Provost - PRC</v>
          </cell>
          <cell r="U570">
            <v>1</v>
          </cell>
          <cell r="V570" t="str">
            <v>Blitt, William J</v>
          </cell>
        </row>
        <row r="571">
          <cell r="A571">
            <v>356230</v>
          </cell>
          <cell r="B571" t="str">
            <v>Accounting</v>
          </cell>
          <cell r="C571">
            <v>733110</v>
          </cell>
          <cell r="D571">
            <v>356230733110</v>
          </cell>
          <cell r="E571" t="str">
            <v>Classroom Supplies</v>
          </cell>
          <cell r="F571">
            <v>0</v>
          </cell>
          <cell r="G571">
            <v>0</v>
          </cell>
          <cell r="H571">
            <v>50</v>
          </cell>
          <cell r="I571">
            <v>0</v>
          </cell>
          <cell r="J571">
            <v>50</v>
          </cell>
          <cell r="K571">
            <v>110010</v>
          </cell>
          <cell r="L571" t="str">
            <v>Current Unrestricted</v>
          </cell>
          <cell r="M571">
            <v>10</v>
          </cell>
          <cell r="N571" t="str">
            <v>Instruction</v>
          </cell>
          <cell r="O571">
            <v>11</v>
          </cell>
          <cell r="P571" t="str">
            <v>Current Unrestricted Funds</v>
          </cell>
          <cell r="Q571">
            <v>73</v>
          </cell>
          <cell r="R571" t="str">
            <v>Supplies</v>
          </cell>
          <cell r="S571">
            <v>20</v>
          </cell>
          <cell r="T571" t="str">
            <v>Vice President / Provost - PRC</v>
          </cell>
          <cell r="U571">
            <v>4</v>
          </cell>
          <cell r="V571" t="str">
            <v>Blitt, William J</v>
          </cell>
        </row>
        <row r="572">
          <cell r="A572">
            <v>356230</v>
          </cell>
          <cell r="B572" t="str">
            <v>Accounting</v>
          </cell>
          <cell r="C572">
            <v>744210</v>
          </cell>
          <cell r="D572">
            <v>356230744210</v>
          </cell>
          <cell r="E572" t="str">
            <v>Local Travel</v>
          </cell>
          <cell r="F572">
            <v>0</v>
          </cell>
          <cell r="G572">
            <v>0</v>
          </cell>
          <cell r="H572">
            <v>450</v>
          </cell>
          <cell r="I572">
            <v>0</v>
          </cell>
          <cell r="J572">
            <v>250</v>
          </cell>
          <cell r="K572">
            <v>110010</v>
          </cell>
          <cell r="L572" t="str">
            <v>Current Unrestricted</v>
          </cell>
          <cell r="M572">
            <v>10</v>
          </cell>
          <cell r="N572" t="str">
            <v>Instruction</v>
          </cell>
          <cell r="O572">
            <v>11</v>
          </cell>
          <cell r="P572" t="str">
            <v>Current Unrestricted Funds</v>
          </cell>
          <cell r="Q572">
            <v>74</v>
          </cell>
          <cell r="R572" t="str">
            <v>Travel</v>
          </cell>
          <cell r="S572">
            <v>20</v>
          </cell>
          <cell r="T572" t="str">
            <v>Vice President / Provost - PRC</v>
          </cell>
          <cell r="U572">
            <v>4</v>
          </cell>
          <cell r="V572" t="str">
            <v>Blitt, William J</v>
          </cell>
        </row>
        <row r="573">
          <cell r="A573">
            <v>356230</v>
          </cell>
          <cell r="B573" t="str">
            <v>Accounting</v>
          </cell>
          <cell r="C573">
            <v>744220</v>
          </cell>
          <cell r="D573">
            <v>356230744220</v>
          </cell>
          <cell r="E573" t="str">
            <v>Professional Development / Travel</v>
          </cell>
          <cell r="F573">
            <v>0</v>
          </cell>
          <cell r="G573">
            <v>0</v>
          </cell>
          <cell r="H573">
            <v>500</v>
          </cell>
          <cell r="I573">
            <v>0</v>
          </cell>
          <cell r="J573">
            <v>1000</v>
          </cell>
          <cell r="K573">
            <v>110010</v>
          </cell>
          <cell r="L573" t="str">
            <v>Current Unrestricted</v>
          </cell>
          <cell r="M573">
            <v>10</v>
          </cell>
          <cell r="N573" t="str">
            <v>Instruction</v>
          </cell>
          <cell r="O573">
            <v>11</v>
          </cell>
          <cell r="P573" t="str">
            <v>Current Unrestricted Funds</v>
          </cell>
          <cell r="Q573">
            <v>74</v>
          </cell>
          <cell r="R573" t="str">
            <v>Travel</v>
          </cell>
          <cell r="S573">
            <v>20</v>
          </cell>
          <cell r="T573" t="str">
            <v>Vice President / Provost - PRC</v>
          </cell>
          <cell r="U573">
            <v>4</v>
          </cell>
          <cell r="V573" t="str">
            <v>Blitt, William J</v>
          </cell>
        </row>
        <row r="574">
          <cell r="A574">
            <v>356230</v>
          </cell>
          <cell r="B574" t="str">
            <v>Accounting</v>
          </cell>
          <cell r="C574">
            <v>755310</v>
          </cell>
          <cell r="D574">
            <v>356230755310</v>
          </cell>
          <cell r="E574" t="str">
            <v>Copier Expense</v>
          </cell>
          <cell r="F574">
            <v>1088.6400000000001</v>
          </cell>
          <cell r="G574">
            <v>987.36</v>
          </cell>
          <cell r="H574">
            <v>1000</v>
          </cell>
          <cell r="I574">
            <v>25.44</v>
          </cell>
          <cell r="J574">
            <v>800</v>
          </cell>
          <cell r="K574">
            <v>110010</v>
          </cell>
          <cell r="L574" t="str">
            <v>Current Unrestricted</v>
          </cell>
          <cell r="M574">
            <v>10</v>
          </cell>
          <cell r="N574" t="str">
            <v>Instruction</v>
          </cell>
          <cell r="O574">
            <v>11</v>
          </cell>
          <cell r="P574" t="str">
            <v>Current Unrestricted Funds</v>
          </cell>
          <cell r="Q574">
            <v>75</v>
          </cell>
          <cell r="R574" t="str">
            <v>Other Operating Expenses</v>
          </cell>
          <cell r="S574">
            <v>20</v>
          </cell>
          <cell r="T574" t="str">
            <v>Vice President / Provost - PRC</v>
          </cell>
          <cell r="U574">
            <v>4</v>
          </cell>
          <cell r="V574" t="str">
            <v>Blitt, William J</v>
          </cell>
        </row>
        <row r="575">
          <cell r="A575">
            <v>356230</v>
          </cell>
          <cell r="B575" t="str">
            <v>Accounting</v>
          </cell>
          <cell r="C575">
            <v>755360</v>
          </cell>
          <cell r="D575">
            <v>356230755360</v>
          </cell>
          <cell r="E575" t="str">
            <v>Printing - Other</v>
          </cell>
          <cell r="F575">
            <v>26.04</v>
          </cell>
          <cell r="G575">
            <v>414.7</v>
          </cell>
          <cell r="H575">
            <v>500</v>
          </cell>
          <cell r="I575">
            <v>0</v>
          </cell>
          <cell r="J575">
            <v>200</v>
          </cell>
          <cell r="K575">
            <v>110010</v>
          </cell>
          <cell r="L575" t="str">
            <v>Current Unrestricted</v>
          </cell>
          <cell r="M575">
            <v>10</v>
          </cell>
          <cell r="N575" t="str">
            <v>Instruction</v>
          </cell>
          <cell r="O575">
            <v>11</v>
          </cell>
          <cell r="P575" t="str">
            <v>Current Unrestricted Funds</v>
          </cell>
          <cell r="Q575">
            <v>75</v>
          </cell>
          <cell r="R575" t="str">
            <v>Other Operating Expenses</v>
          </cell>
          <cell r="S575">
            <v>20</v>
          </cell>
          <cell r="T575" t="str">
            <v>Vice President / Provost - PRC</v>
          </cell>
          <cell r="U575">
            <v>4</v>
          </cell>
          <cell r="V575" t="str">
            <v>Blitt, William J</v>
          </cell>
        </row>
        <row r="576">
          <cell r="A576">
            <v>356232</v>
          </cell>
          <cell r="B576" t="str">
            <v>Accounting</v>
          </cell>
          <cell r="C576">
            <v>611110</v>
          </cell>
          <cell r="D576">
            <v>356232611110</v>
          </cell>
          <cell r="E576" t="str">
            <v>Faculty Salaries - Full-time</v>
          </cell>
          <cell r="F576">
            <v>49613.83</v>
          </cell>
          <cell r="G576">
            <v>61824.86</v>
          </cell>
          <cell r="H576">
            <v>106860</v>
          </cell>
          <cell r="I576">
            <v>59897.760000000002</v>
          </cell>
          <cell r="J576">
            <v>106862</v>
          </cell>
          <cell r="K576">
            <v>110010</v>
          </cell>
          <cell r="L576" t="str">
            <v>Current Unrestricted</v>
          </cell>
          <cell r="M576">
            <v>10</v>
          </cell>
          <cell r="N576" t="str">
            <v>Instruction</v>
          </cell>
          <cell r="O576">
            <v>11</v>
          </cell>
          <cell r="P576" t="str">
            <v>Current Unrestricted Funds</v>
          </cell>
          <cell r="Q576">
            <v>61</v>
          </cell>
          <cell r="R576" t="str">
            <v>Salaries and Wages</v>
          </cell>
          <cell r="S576">
            <v>20</v>
          </cell>
          <cell r="T576" t="str">
            <v>Vice President / Provost - PRC</v>
          </cell>
          <cell r="U576">
            <v>1</v>
          </cell>
          <cell r="V576" t="str">
            <v>Blitt, William J</v>
          </cell>
        </row>
        <row r="577">
          <cell r="A577">
            <v>356232</v>
          </cell>
          <cell r="B577" t="str">
            <v>Accounting</v>
          </cell>
          <cell r="C577">
            <v>611115</v>
          </cell>
          <cell r="D577">
            <v>356232611115</v>
          </cell>
          <cell r="E577" t="str">
            <v>Faculty Salaries - Substitute</v>
          </cell>
          <cell r="F577">
            <v>742.71</v>
          </cell>
          <cell r="G577">
            <v>1039.8800000000001</v>
          </cell>
          <cell r="H577">
            <v>600</v>
          </cell>
          <cell r="I577">
            <v>512.26</v>
          </cell>
          <cell r="J577">
            <v>600</v>
          </cell>
          <cell r="K577">
            <v>110010</v>
          </cell>
          <cell r="L577" t="str">
            <v>Current Unrestricted</v>
          </cell>
          <cell r="M577">
            <v>10</v>
          </cell>
          <cell r="N577" t="str">
            <v>Instruction</v>
          </cell>
          <cell r="O577">
            <v>11</v>
          </cell>
          <cell r="P577" t="str">
            <v>Current Unrestricted Funds</v>
          </cell>
          <cell r="Q577">
            <v>61</v>
          </cell>
          <cell r="R577" t="str">
            <v>Salaries and Wages</v>
          </cell>
          <cell r="S577">
            <v>20</v>
          </cell>
          <cell r="T577" t="str">
            <v>Vice President / Provost - PRC</v>
          </cell>
          <cell r="U577">
            <v>1</v>
          </cell>
          <cell r="V577" t="str">
            <v>Blitt, William J</v>
          </cell>
        </row>
        <row r="578">
          <cell r="A578">
            <v>356232</v>
          </cell>
          <cell r="B578" t="str">
            <v>Accounting</v>
          </cell>
          <cell r="C578">
            <v>611120</v>
          </cell>
          <cell r="D578">
            <v>356232611120</v>
          </cell>
          <cell r="E578" t="str">
            <v>Faculty Salaries - Part-time</v>
          </cell>
          <cell r="F578">
            <v>49696.24</v>
          </cell>
          <cell r="G578">
            <v>49570.9</v>
          </cell>
          <cell r="H578">
            <v>35542</v>
          </cell>
          <cell r="I578">
            <v>20193.34</v>
          </cell>
          <cell r="J578">
            <v>35529</v>
          </cell>
          <cell r="K578">
            <v>110010</v>
          </cell>
          <cell r="L578" t="str">
            <v>Current Unrestricted</v>
          </cell>
          <cell r="M578">
            <v>10</v>
          </cell>
          <cell r="N578" t="str">
            <v>Instruction</v>
          </cell>
          <cell r="O578">
            <v>11</v>
          </cell>
          <cell r="P578" t="str">
            <v>Current Unrestricted Funds</v>
          </cell>
          <cell r="Q578">
            <v>61</v>
          </cell>
          <cell r="R578" t="str">
            <v>Salaries and Wages</v>
          </cell>
          <cell r="S578">
            <v>20</v>
          </cell>
          <cell r="T578" t="str">
            <v>Vice President / Provost - PRC</v>
          </cell>
          <cell r="U578">
            <v>1</v>
          </cell>
          <cell r="V578" t="str">
            <v>Blitt, William J</v>
          </cell>
        </row>
        <row r="579">
          <cell r="A579">
            <v>356232</v>
          </cell>
          <cell r="B579" t="str">
            <v>Accounting</v>
          </cell>
          <cell r="C579">
            <v>611125</v>
          </cell>
          <cell r="D579">
            <v>356232611125</v>
          </cell>
          <cell r="E579" t="str">
            <v>Faculty Full-time Chair Rel</v>
          </cell>
          <cell r="F579">
            <v>21692.28</v>
          </cell>
          <cell r="G579">
            <v>19378.400000000001</v>
          </cell>
          <cell r="H579">
            <v>0</v>
          </cell>
          <cell r="I579">
            <v>0</v>
          </cell>
          <cell r="J579">
            <v>0</v>
          </cell>
          <cell r="K579">
            <v>110010</v>
          </cell>
          <cell r="L579" t="str">
            <v>Current Unrestricted</v>
          </cell>
          <cell r="M579">
            <v>10</v>
          </cell>
          <cell r="N579" t="str">
            <v>Instruction</v>
          </cell>
          <cell r="O579">
            <v>11</v>
          </cell>
          <cell r="P579" t="str">
            <v>Current Unrestricted Funds</v>
          </cell>
          <cell r="Q579">
            <v>61</v>
          </cell>
          <cell r="R579" t="str">
            <v>Salaries and Wages</v>
          </cell>
          <cell r="S579">
            <v>20</v>
          </cell>
          <cell r="T579" t="str">
            <v>Vice President / Provost - PRC</v>
          </cell>
          <cell r="U579">
            <v>1</v>
          </cell>
          <cell r="V579" t="str">
            <v>Blitt, William J</v>
          </cell>
        </row>
        <row r="580">
          <cell r="A580">
            <v>356232</v>
          </cell>
          <cell r="B580" t="str">
            <v>Accounting</v>
          </cell>
          <cell r="C580">
            <v>611130</v>
          </cell>
          <cell r="D580">
            <v>356232611130</v>
          </cell>
          <cell r="E580" t="str">
            <v>Faculty Full-time Non-teaching ES</v>
          </cell>
          <cell r="F580">
            <v>12623.04</v>
          </cell>
          <cell r="G580">
            <v>12623.04</v>
          </cell>
          <cell r="H580">
            <v>0</v>
          </cell>
          <cell r="I580">
            <v>0</v>
          </cell>
          <cell r="J580">
            <v>0</v>
          </cell>
          <cell r="K580">
            <v>110010</v>
          </cell>
          <cell r="L580" t="str">
            <v>Current Unrestricted</v>
          </cell>
          <cell r="M580">
            <v>10</v>
          </cell>
          <cell r="N580" t="str">
            <v>Instruction</v>
          </cell>
          <cell r="O580">
            <v>11</v>
          </cell>
          <cell r="P580" t="str">
            <v>Current Unrestricted Funds</v>
          </cell>
          <cell r="Q580">
            <v>61</v>
          </cell>
          <cell r="R580" t="str">
            <v>Salaries and Wages</v>
          </cell>
          <cell r="S580">
            <v>20</v>
          </cell>
          <cell r="T580" t="str">
            <v>Vice President / Provost - PRC</v>
          </cell>
          <cell r="U580">
            <v>1</v>
          </cell>
          <cell r="V580" t="str">
            <v>Blitt, William J</v>
          </cell>
        </row>
        <row r="581">
          <cell r="A581">
            <v>356232</v>
          </cell>
          <cell r="B581" t="str">
            <v>Accounting</v>
          </cell>
          <cell r="C581">
            <v>611135</v>
          </cell>
          <cell r="D581">
            <v>356232611135</v>
          </cell>
          <cell r="E581" t="str">
            <v>Faculty Full-time - Release Time</v>
          </cell>
          <cell r="F581">
            <v>0</v>
          </cell>
          <cell r="G581">
            <v>12147.63</v>
          </cell>
          <cell r="H581">
            <v>0</v>
          </cell>
          <cell r="I581">
            <v>0</v>
          </cell>
          <cell r="J581">
            <v>0</v>
          </cell>
          <cell r="K581">
            <v>110010</v>
          </cell>
          <cell r="L581" t="str">
            <v>Current Unrestricted</v>
          </cell>
          <cell r="M581">
            <v>10</v>
          </cell>
          <cell r="N581" t="str">
            <v>Instruction</v>
          </cell>
          <cell r="O581">
            <v>11</v>
          </cell>
          <cell r="P581" t="str">
            <v>Current Unrestricted Funds</v>
          </cell>
          <cell r="Q581">
            <v>61</v>
          </cell>
          <cell r="R581" t="str">
            <v>Salaries and Wages</v>
          </cell>
          <cell r="S581">
            <v>20</v>
          </cell>
          <cell r="T581" t="str">
            <v>Vice President / Provost - PRC</v>
          </cell>
          <cell r="U581">
            <v>1</v>
          </cell>
          <cell r="V581" t="str">
            <v>Blitt, William J</v>
          </cell>
        </row>
        <row r="582">
          <cell r="A582">
            <v>356232</v>
          </cell>
          <cell r="B582" t="str">
            <v>Accounting</v>
          </cell>
          <cell r="C582">
            <v>611150</v>
          </cell>
          <cell r="D582">
            <v>356232611150</v>
          </cell>
          <cell r="E582" t="str">
            <v>Faculty Full-time - Summer</v>
          </cell>
          <cell r="F582">
            <v>3156.18</v>
          </cell>
          <cell r="G582">
            <v>0</v>
          </cell>
          <cell r="H582">
            <v>6999</v>
          </cell>
          <cell r="I582">
            <v>0</v>
          </cell>
          <cell r="J582">
            <v>27614</v>
          </cell>
          <cell r="K582">
            <v>110010</v>
          </cell>
          <cell r="L582" t="str">
            <v>Current Unrestricted</v>
          </cell>
          <cell r="M582">
            <v>10</v>
          </cell>
          <cell r="N582" t="str">
            <v>Instruction</v>
          </cell>
          <cell r="O582">
            <v>11</v>
          </cell>
          <cell r="P582" t="str">
            <v>Current Unrestricted Funds</v>
          </cell>
          <cell r="Q582">
            <v>61</v>
          </cell>
          <cell r="R582" t="str">
            <v>Salaries and Wages</v>
          </cell>
          <cell r="S582">
            <v>20</v>
          </cell>
          <cell r="T582" t="str">
            <v>Vice President / Provost - PRC</v>
          </cell>
          <cell r="U582">
            <v>1</v>
          </cell>
          <cell r="V582" t="str">
            <v>Blitt, William J</v>
          </cell>
        </row>
        <row r="583">
          <cell r="A583">
            <v>356232</v>
          </cell>
          <cell r="B583" t="str">
            <v>Accounting</v>
          </cell>
          <cell r="C583">
            <v>611160</v>
          </cell>
          <cell r="D583">
            <v>356232611160</v>
          </cell>
          <cell r="E583" t="str">
            <v>Faculty Part-time - Summer</v>
          </cell>
          <cell r="F583">
            <v>15846</v>
          </cell>
          <cell r="G583">
            <v>18266.34</v>
          </cell>
          <cell r="H583">
            <v>10934</v>
          </cell>
          <cell r="I583">
            <v>0</v>
          </cell>
          <cell r="J583">
            <v>10932</v>
          </cell>
          <cell r="K583">
            <v>110010</v>
          </cell>
          <cell r="L583" t="str">
            <v>Current Unrestricted</v>
          </cell>
          <cell r="M583">
            <v>10</v>
          </cell>
          <cell r="N583" t="str">
            <v>Instruction</v>
          </cell>
          <cell r="O583">
            <v>11</v>
          </cell>
          <cell r="P583" t="str">
            <v>Current Unrestricted Funds</v>
          </cell>
          <cell r="Q583">
            <v>61</v>
          </cell>
          <cell r="R583" t="str">
            <v>Salaries and Wages</v>
          </cell>
          <cell r="S583">
            <v>20</v>
          </cell>
          <cell r="T583" t="str">
            <v>Vice President / Provost - PRC</v>
          </cell>
          <cell r="U583">
            <v>1</v>
          </cell>
          <cell r="V583" t="str">
            <v>Blitt, William J</v>
          </cell>
        </row>
        <row r="584">
          <cell r="A584">
            <v>356232</v>
          </cell>
          <cell r="B584" t="str">
            <v>Accounting</v>
          </cell>
          <cell r="C584">
            <v>611485</v>
          </cell>
          <cell r="D584">
            <v>356232611485</v>
          </cell>
          <cell r="E584" t="str">
            <v>Tutors PT - Non-Exempt</v>
          </cell>
          <cell r="F584">
            <v>2577.21</v>
          </cell>
          <cell r="G584">
            <v>744.26</v>
          </cell>
          <cell r="H584">
            <v>5136</v>
          </cell>
          <cell r="I584">
            <v>0</v>
          </cell>
          <cell r="J584">
            <v>4995</v>
          </cell>
          <cell r="K584">
            <v>110010</v>
          </cell>
          <cell r="L584" t="str">
            <v>Current Unrestricted</v>
          </cell>
          <cell r="M584">
            <v>10</v>
          </cell>
          <cell r="N584" t="str">
            <v>Instruction</v>
          </cell>
          <cell r="O584">
            <v>11</v>
          </cell>
          <cell r="P584" t="str">
            <v>Current Unrestricted Funds</v>
          </cell>
          <cell r="Q584">
            <v>61</v>
          </cell>
          <cell r="R584" t="str">
            <v>Salaries and Wages</v>
          </cell>
          <cell r="S584">
            <v>20</v>
          </cell>
          <cell r="T584" t="str">
            <v>Vice President / Provost - PRC</v>
          </cell>
          <cell r="U584">
            <v>1</v>
          </cell>
          <cell r="V584" t="str">
            <v>Blitt, William J</v>
          </cell>
        </row>
        <row r="585">
          <cell r="A585">
            <v>356232</v>
          </cell>
          <cell r="B585" t="str">
            <v>Accounting</v>
          </cell>
          <cell r="C585">
            <v>733110</v>
          </cell>
          <cell r="D585">
            <v>356232733110</v>
          </cell>
          <cell r="E585" t="str">
            <v>Classroom Supplies</v>
          </cell>
          <cell r="F585">
            <v>93.47</v>
          </cell>
          <cell r="G585">
            <v>202.99</v>
          </cell>
          <cell r="H585">
            <v>240</v>
          </cell>
          <cell r="I585">
            <v>0</v>
          </cell>
          <cell r="J585">
            <v>200</v>
          </cell>
          <cell r="K585">
            <v>110010</v>
          </cell>
          <cell r="L585" t="str">
            <v>Current Unrestricted</v>
          </cell>
          <cell r="M585">
            <v>10</v>
          </cell>
          <cell r="N585" t="str">
            <v>Instruction</v>
          </cell>
          <cell r="O585">
            <v>11</v>
          </cell>
          <cell r="P585" t="str">
            <v>Current Unrestricted Funds</v>
          </cell>
          <cell r="Q585">
            <v>73</v>
          </cell>
          <cell r="R585" t="str">
            <v>Supplies</v>
          </cell>
          <cell r="S585">
            <v>20</v>
          </cell>
          <cell r="T585" t="str">
            <v>Vice President / Provost - PRC</v>
          </cell>
          <cell r="U585">
            <v>4</v>
          </cell>
          <cell r="V585" t="str">
            <v>Blitt, William J</v>
          </cell>
        </row>
        <row r="586">
          <cell r="A586">
            <v>356232</v>
          </cell>
          <cell r="B586" t="str">
            <v>Accounting</v>
          </cell>
          <cell r="C586">
            <v>744210</v>
          </cell>
          <cell r="D586">
            <v>356232744210</v>
          </cell>
          <cell r="E586" t="str">
            <v>Local Travel</v>
          </cell>
          <cell r="F586">
            <v>11</v>
          </cell>
          <cell r="G586">
            <v>52.5</v>
          </cell>
          <cell r="H586">
            <v>110</v>
          </cell>
          <cell r="I586">
            <v>91</v>
          </cell>
          <cell r="J586">
            <v>250</v>
          </cell>
          <cell r="K586">
            <v>110010</v>
          </cell>
          <cell r="L586" t="str">
            <v>Current Unrestricted</v>
          </cell>
          <cell r="M586">
            <v>10</v>
          </cell>
          <cell r="N586" t="str">
            <v>Instruction</v>
          </cell>
          <cell r="O586">
            <v>11</v>
          </cell>
          <cell r="P586" t="str">
            <v>Current Unrestricted Funds</v>
          </cell>
          <cell r="Q586">
            <v>74</v>
          </cell>
          <cell r="R586" t="str">
            <v>Travel</v>
          </cell>
          <cell r="S586">
            <v>20</v>
          </cell>
          <cell r="T586" t="str">
            <v>Vice President / Provost - PRC</v>
          </cell>
          <cell r="U586">
            <v>4</v>
          </cell>
          <cell r="V586" t="str">
            <v>Blitt, William J</v>
          </cell>
        </row>
        <row r="587">
          <cell r="A587">
            <v>356232</v>
          </cell>
          <cell r="B587" t="str">
            <v>Accounting</v>
          </cell>
          <cell r="C587">
            <v>744220</v>
          </cell>
          <cell r="D587">
            <v>356232744220</v>
          </cell>
          <cell r="E587" t="str">
            <v>Professional Development / Travel</v>
          </cell>
          <cell r="F587">
            <v>2171.29</v>
          </cell>
          <cell r="G587">
            <v>2791.99</v>
          </cell>
          <cell r="H587">
            <v>1000</v>
          </cell>
          <cell r="I587">
            <v>0</v>
          </cell>
          <cell r="J587">
            <v>2000</v>
          </cell>
          <cell r="K587">
            <v>110010</v>
          </cell>
          <cell r="L587" t="str">
            <v>Current Unrestricted</v>
          </cell>
          <cell r="M587">
            <v>10</v>
          </cell>
          <cell r="N587" t="str">
            <v>Instruction</v>
          </cell>
          <cell r="O587">
            <v>11</v>
          </cell>
          <cell r="P587" t="str">
            <v>Current Unrestricted Funds</v>
          </cell>
          <cell r="Q587">
            <v>74</v>
          </cell>
          <cell r="R587" t="str">
            <v>Travel</v>
          </cell>
          <cell r="S587">
            <v>20</v>
          </cell>
          <cell r="T587" t="str">
            <v>Vice President / Provost - PRC</v>
          </cell>
          <cell r="U587">
            <v>4</v>
          </cell>
          <cell r="V587" t="str">
            <v>Blitt, William J</v>
          </cell>
        </row>
        <row r="588">
          <cell r="A588">
            <v>356232</v>
          </cell>
          <cell r="B588" t="str">
            <v>Accounting</v>
          </cell>
          <cell r="C588">
            <v>755310</v>
          </cell>
          <cell r="D588">
            <v>356232755310</v>
          </cell>
          <cell r="E588" t="str">
            <v>Copier Expense</v>
          </cell>
          <cell r="F588">
            <v>4101.66</v>
          </cell>
          <cell r="G588">
            <v>3302.58</v>
          </cell>
          <cell r="H588">
            <v>2500</v>
          </cell>
          <cell r="I588">
            <v>850.14</v>
          </cell>
          <cell r="J588">
            <v>2250</v>
          </cell>
          <cell r="K588">
            <v>110010</v>
          </cell>
          <cell r="L588" t="str">
            <v>Current Unrestricted</v>
          </cell>
          <cell r="M588">
            <v>10</v>
          </cell>
          <cell r="N588" t="str">
            <v>Instruction</v>
          </cell>
          <cell r="O588">
            <v>11</v>
          </cell>
          <cell r="P588" t="str">
            <v>Current Unrestricted Funds</v>
          </cell>
          <cell r="Q588">
            <v>75</v>
          </cell>
          <cell r="R588" t="str">
            <v>Other Operating Expenses</v>
          </cell>
          <cell r="S588">
            <v>20</v>
          </cell>
          <cell r="T588" t="str">
            <v>Vice President / Provost - PRC</v>
          </cell>
          <cell r="U588">
            <v>4</v>
          </cell>
          <cell r="V588" t="str">
            <v>Blitt, William J</v>
          </cell>
        </row>
        <row r="589">
          <cell r="A589">
            <v>356232</v>
          </cell>
          <cell r="B589" t="str">
            <v>Accounting</v>
          </cell>
          <cell r="C589">
            <v>755360</v>
          </cell>
          <cell r="D589">
            <v>356232755360</v>
          </cell>
          <cell r="E589" t="str">
            <v>Printing - Other</v>
          </cell>
          <cell r="F589">
            <v>1967.62</v>
          </cell>
          <cell r="G589">
            <v>1298.52</v>
          </cell>
          <cell r="H589">
            <v>1250</v>
          </cell>
          <cell r="I589">
            <v>800.71</v>
          </cell>
          <cell r="J589">
            <v>1200</v>
          </cell>
          <cell r="K589">
            <v>110010</v>
          </cell>
          <cell r="L589" t="str">
            <v>Current Unrestricted</v>
          </cell>
          <cell r="M589">
            <v>10</v>
          </cell>
          <cell r="N589" t="str">
            <v>Instruction</v>
          </cell>
          <cell r="O589">
            <v>11</v>
          </cell>
          <cell r="P589" t="str">
            <v>Current Unrestricted Funds</v>
          </cell>
          <cell r="Q589">
            <v>75</v>
          </cell>
          <cell r="R589" t="str">
            <v>Other Operating Expenses</v>
          </cell>
          <cell r="S589">
            <v>20</v>
          </cell>
          <cell r="T589" t="str">
            <v>Vice President / Provost - PRC</v>
          </cell>
          <cell r="U589">
            <v>4</v>
          </cell>
          <cell r="V589" t="str">
            <v>Blitt, William J</v>
          </cell>
        </row>
        <row r="590">
          <cell r="A590">
            <v>356232</v>
          </cell>
          <cell r="B590" t="str">
            <v>Accounting</v>
          </cell>
          <cell r="C590">
            <v>755705</v>
          </cell>
          <cell r="D590">
            <v>356232755705</v>
          </cell>
          <cell r="E590" t="str">
            <v>Postage</v>
          </cell>
          <cell r="F590">
            <v>0</v>
          </cell>
          <cell r="G590">
            <v>1.27</v>
          </cell>
          <cell r="H590">
            <v>0</v>
          </cell>
          <cell r="I590">
            <v>0</v>
          </cell>
          <cell r="J590">
            <v>0</v>
          </cell>
          <cell r="K590">
            <v>110010</v>
          </cell>
          <cell r="L590" t="str">
            <v>Current Unrestricted</v>
          </cell>
          <cell r="M590">
            <v>10</v>
          </cell>
          <cell r="N590" t="str">
            <v>Instruction</v>
          </cell>
          <cell r="O590">
            <v>11</v>
          </cell>
          <cell r="P590" t="str">
            <v>Current Unrestricted Funds</v>
          </cell>
          <cell r="Q590">
            <v>75</v>
          </cell>
          <cell r="R590" t="str">
            <v>Other Operating Expenses</v>
          </cell>
          <cell r="S590">
            <v>20</v>
          </cell>
          <cell r="T590" t="str">
            <v>Vice President / Provost - PRC</v>
          </cell>
          <cell r="U590">
            <v>4</v>
          </cell>
          <cell r="V590" t="str">
            <v>Blitt, William J</v>
          </cell>
        </row>
        <row r="591">
          <cell r="A591">
            <v>356233</v>
          </cell>
          <cell r="B591" t="str">
            <v>Accounting</v>
          </cell>
          <cell r="C591">
            <v>611110</v>
          </cell>
          <cell r="D591">
            <v>356233611110</v>
          </cell>
          <cell r="E591" t="str">
            <v>Faculty Salaries - Full-time</v>
          </cell>
          <cell r="F591">
            <v>58520.61</v>
          </cell>
          <cell r="G591">
            <v>63148.29</v>
          </cell>
          <cell r="H591">
            <v>68053</v>
          </cell>
          <cell r="I591">
            <v>34026.300000000003</v>
          </cell>
          <cell r="J591">
            <v>68054</v>
          </cell>
          <cell r="K591">
            <v>110010</v>
          </cell>
          <cell r="L591" t="str">
            <v>Current Unrestricted</v>
          </cell>
          <cell r="M591">
            <v>10</v>
          </cell>
          <cell r="N591" t="str">
            <v>Instruction</v>
          </cell>
          <cell r="O591">
            <v>11</v>
          </cell>
          <cell r="P591" t="str">
            <v>Current Unrestricted Funds</v>
          </cell>
          <cell r="Q591">
            <v>61</v>
          </cell>
          <cell r="R591" t="str">
            <v>Salaries and Wages</v>
          </cell>
          <cell r="S591">
            <v>20</v>
          </cell>
          <cell r="T591" t="str">
            <v>Vice President / Provost - PRC</v>
          </cell>
          <cell r="U591">
            <v>1</v>
          </cell>
          <cell r="V591" t="str">
            <v>Blitt, William J</v>
          </cell>
        </row>
        <row r="592">
          <cell r="A592">
            <v>356233</v>
          </cell>
          <cell r="B592" t="str">
            <v>Accounting</v>
          </cell>
          <cell r="C592">
            <v>611120</v>
          </cell>
          <cell r="D592">
            <v>356233611120</v>
          </cell>
          <cell r="E592" t="str">
            <v>Faculty Salaries - Part-time</v>
          </cell>
          <cell r="F592">
            <v>8201</v>
          </cell>
          <cell r="G592">
            <v>10842</v>
          </cell>
          <cell r="H592">
            <v>10930</v>
          </cell>
          <cell r="I592">
            <v>6830</v>
          </cell>
          <cell r="J592">
            <v>10932</v>
          </cell>
          <cell r="K592">
            <v>110010</v>
          </cell>
          <cell r="L592" t="str">
            <v>Current Unrestricted</v>
          </cell>
          <cell r="M592">
            <v>10</v>
          </cell>
          <cell r="N592" t="str">
            <v>Instruction</v>
          </cell>
          <cell r="O592">
            <v>11</v>
          </cell>
          <cell r="P592" t="str">
            <v>Current Unrestricted Funds</v>
          </cell>
          <cell r="Q592">
            <v>61</v>
          </cell>
          <cell r="R592" t="str">
            <v>Salaries and Wages</v>
          </cell>
          <cell r="S592">
            <v>20</v>
          </cell>
          <cell r="T592" t="str">
            <v>Vice President / Provost - PRC</v>
          </cell>
          <cell r="U592">
            <v>1</v>
          </cell>
          <cell r="V592" t="str">
            <v>Blitt, William J</v>
          </cell>
        </row>
        <row r="593">
          <cell r="A593">
            <v>356233</v>
          </cell>
          <cell r="B593" t="str">
            <v>Accounting</v>
          </cell>
          <cell r="C593">
            <v>611150</v>
          </cell>
          <cell r="D593">
            <v>356233611150</v>
          </cell>
          <cell r="E593" t="str">
            <v>Faculty Full-time - Summer</v>
          </cell>
          <cell r="F593">
            <v>19921.14</v>
          </cell>
          <cell r="G593">
            <v>23692.32</v>
          </cell>
          <cell r="H593">
            <v>10312</v>
          </cell>
          <cell r="I593">
            <v>0</v>
          </cell>
          <cell r="J593">
            <v>0</v>
          </cell>
          <cell r="K593">
            <v>110010</v>
          </cell>
          <cell r="L593" t="str">
            <v>Current Unrestricted</v>
          </cell>
          <cell r="M593">
            <v>10</v>
          </cell>
          <cell r="N593" t="str">
            <v>Instruction</v>
          </cell>
          <cell r="O593">
            <v>11</v>
          </cell>
          <cell r="P593" t="str">
            <v>Current Unrestricted Funds</v>
          </cell>
          <cell r="Q593">
            <v>61</v>
          </cell>
          <cell r="R593" t="str">
            <v>Salaries and Wages</v>
          </cell>
          <cell r="S593">
            <v>20</v>
          </cell>
          <cell r="T593" t="str">
            <v>Vice President / Provost - PRC</v>
          </cell>
          <cell r="U593">
            <v>1</v>
          </cell>
          <cell r="V593" t="str">
            <v>Blitt, William J</v>
          </cell>
        </row>
        <row r="594">
          <cell r="A594">
            <v>356233</v>
          </cell>
          <cell r="B594" t="str">
            <v>Accounting</v>
          </cell>
          <cell r="C594">
            <v>611160</v>
          </cell>
          <cell r="D594">
            <v>356233611160</v>
          </cell>
          <cell r="E594" t="str">
            <v>Faculty Part-time - Summer</v>
          </cell>
          <cell r="F594">
            <v>0</v>
          </cell>
          <cell r="G594">
            <v>0</v>
          </cell>
          <cell r="H594">
            <v>5467</v>
          </cell>
          <cell r="I594">
            <v>0</v>
          </cell>
          <cell r="J594">
            <v>5466</v>
          </cell>
          <cell r="K594">
            <v>110010</v>
          </cell>
          <cell r="L594" t="str">
            <v>Current Unrestricted</v>
          </cell>
          <cell r="M594">
            <v>10</v>
          </cell>
          <cell r="N594" t="str">
            <v>Instruction</v>
          </cell>
          <cell r="O594">
            <v>11</v>
          </cell>
          <cell r="P594" t="str">
            <v>Current Unrestricted Funds</v>
          </cell>
          <cell r="Q594">
            <v>61</v>
          </cell>
          <cell r="R594" t="str">
            <v>Salaries and Wages</v>
          </cell>
          <cell r="S594">
            <v>20</v>
          </cell>
          <cell r="T594" t="str">
            <v>Vice President / Provost - PRC</v>
          </cell>
          <cell r="U594">
            <v>1</v>
          </cell>
          <cell r="V594" t="str">
            <v>Blitt, William J</v>
          </cell>
        </row>
        <row r="595">
          <cell r="A595">
            <v>356236</v>
          </cell>
          <cell r="B595" t="str">
            <v>Accounting</v>
          </cell>
          <cell r="C595">
            <v>611110</v>
          </cell>
          <cell r="D595">
            <v>356236611110</v>
          </cell>
          <cell r="E595" t="str">
            <v>Faculty Salaries - Full-time</v>
          </cell>
          <cell r="F595">
            <v>45088.2</v>
          </cell>
          <cell r="G595">
            <v>45088.2</v>
          </cell>
          <cell r="H595">
            <v>46667</v>
          </cell>
          <cell r="I595">
            <v>23333.16</v>
          </cell>
          <cell r="J595">
            <v>46667</v>
          </cell>
          <cell r="K595">
            <v>110010</v>
          </cell>
          <cell r="L595" t="str">
            <v>Current Unrestricted</v>
          </cell>
          <cell r="M595">
            <v>10</v>
          </cell>
          <cell r="N595" t="str">
            <v>Instruction</v>
          </cell>
          <cell r="O595">
            <v>11</v>
          </cell>
          <cell r="P595" t="str">
            <v>Current Unrestricted Funds</v>
          </cell>
          <cell r="Q595">
            <v>61</v>
          </cell>
          <cell r="R595" t="str">
            <v>Salaries and Wages</v>
          </cell>
          <cell r="S595">
            <v>20</v>
          </cell>
          <cell r="T595" t="str">
            <v>Vice President / Provost - PRC</v>
          </cell>
          <cell r="U595">
            <v>1</v>
          </cell>
          <cell r="V595" t="str">
            <v>Blitt, William J</v>
          </cell>
        </row>
        <row r="596">
          <cell r="A596">
            <v>356236</v>
          </cell>
          <cell r="B596" t="str">
            <v>Accounting</v>
          </cell>
          <cell r="C596">
            <v>611115</v>
          </cell>
          <cell r="D596">
            <v>356236611115</v>
          </cell>
          <cell r="E596" t="str">
            <v>Faculty Salaries - Substitute</v>
          </cell>
          <cell r="F596">
            <v>330.14</v>
          </cell>
          <cell r="G596">
            <v>86.88</v>
          </cell>
          <cell r="H596">
            <v>300</v>
          </cell>
          <cell r="I596">
            <v>0</v>
          </cell>
          <cell r="J596">
            <v>300</v>
          </cell>
          <cell r="K596">
            <v>110010</v>
          </cell>
          <cell r="L596" t="str">
            <v>Current Unrestricted</v>
          </cell>
          <cell r="M596">
            <v>10</v>
          </cell>
          <cell r="N596" t="str">
            <v>Instruction</v>
          </cell>
          <cell r="O596">
            <v>11</v>
          </cell>
          <cell r="P596" t="str">
            <v>Current Unrestricted Funds</v>
          </cell>
          <cell r="Q596">
            <v>61</v>
          </cell>
          <cell r="R596" t="str">
            <v>Salaries and Wages</v>
          </cell>
          <cell r="S596">
            <v>20</v>
          </cell>
          <cell r="T596" t="str">
            <v>Vice President / Provost - PRC</v>
          </cell>
          <cell r="U596">
            <v>1</v>
          </cell>
          <cell r="V596" t="str">
            <v>Blitt, William J</v>
          </cell>
        </row>
        <row r="597">
          <cell r="A597">
            <v>356236</v>
          </cell>
          <cell r="B597" t="str">
            <v>Accounting</v>
          </cell>
          <cell r="C597">
            <v>611120</v>
          </cell>
          <cell r="D597">
            <v>356236611120</v>
          </cell>
          <cell r="E597" t="str">
            <v>Faculty Salaries - Part-time</v>
          </cell>
          <cell r="F597">
            <v>18365.349999999999</v>
          </cell>
          <cell r="G597">
            <v>21045.47</v>
          </cell>
          <cell r="H597">
            <v>27331</v>
          </cell>
          <cell r="I597">
            <v>14343</v>
          </cell>
          <cell r="J597">
            <v>27330</v>
          </cell>
          <cell r="K597">
            <v>110010</v>
          </cell>
          <cell r="L597" t="str">
            <v>Current Unrestricted</v>
          </cell>
          <cell r="M597">
            <v>10</v>
          </cell>
          <cell r="N597" t="str">
            <v>Instruction</v>
          </cell>
          <cell r="O597">
            <v>11</v>
          </cell>
          <cell r="P597" t="str">
            <v>Current Unrestricted Funds</v>
          </cell>
          <cell r="Q597">
            <v>61</v>
          </cell>
          <cell r="R597" t="str">
            <v>Salaries and Wages</v>
          </cell>
          <cell r="S597">
            <v>20</v>
          </cell>
          <cell r="T597" t="str">
            <v>Vice President / Provost - PRC</v>
          </cell>
          <cell r="U597">
            <v>1</v>
          </cell>
          <cell r="V597" t="str">
            <v>Blitt, William J</v>
          </cell>
        </row>
        <row r="598">
          <cell r="A598">
            <v>356236</v>
          </cell>
          <cell r="B598" t="str">
            <v>Accounting</v>
          </cell>
          <cell r="C598">
            <v>611150</v>
          </cell>
          <cell r="D598">
            <v>356236611150</v>
          </cell>
          <cell r="E598" t="str">
            <v>Faculty Full-time - Summer</v>
          </cell>
          <cell r="F598">
            <v>0</v>
          </cell>
          <cell r="G598">
            <v>0</v>
          </cell>
          <cell r="H598">
            <v>6312</v>
          </cell>
          <cell r="I598">
            <v>0</v>
          </cell>
          <cell r="J598">
            <v>0</v>
          </cell>
          <cell r="K598">
            <v>110010</v>
          </cell>
          <cell r="L598" t="str">
            <v>Current Unrestricted</v>
          </cell>
          <cell r="M598">
            <v>10</v>
          </cell>
          <cell r="N598" t="str">
            <v>Instruction</v>
          </cell>
          <cell r="O598">
            <v>11</v>
          </cell>
          <cell r="P598" t="str">
            <v>Current Unrestricted Funds</v>
          </cell>
          <cell r="Q598">
            <v>61</v>
          </cell>
          <cell r="R598" t="str">
            <v>Salaries and Wages</v>
          </cell>
          <cell r="S598">
            <v>20</v>
          </cell>
          <cell r="T598" t="str">
            <v>Vice President / Provost - PRC</v>
          </cell>
          <cell r="U598">
            <v>1</v>
          </cell>
          <cell r="V598" t="str">
            <v>Blitt, William J</v>
          </cell>
        </row>
        <row r="599">
          <cell r="A599">
            <v>356236</v>
          </cell>
          <cell r="B599" t="str">
            <v>Accounting</v>
          </cell>
          <cell r="C599">
            <v>611160</v>
          </cell>
          <cell r="D599">
            <v>356236611160</v>
          </cell>
          <cell r="E599" t="str">
            <v>Faculty Part-time - Summer</v>
          </cell>
          <cell r="F599">
            <v>7923</v>
          </cell>
          <cell r="G599">
            <v>7923</v>
          </cell>
          <cell r="H599">
            <v>8200</v>
          </cell>
          <cell r="I599">
            <v>0</v>
          </cell>
          <cell r="J599">
            <v>8199</v>
          </cell>
          <cell r="K599">
            <v>110010</v>
          </cell>
          <cell r="L599" t="str">
            <v>Current Unrestricted</v>
          </cell>
          <cell r="M599">
            <v>10</v>
          </cell>
          <cell r="N599" t="str">
            <v>Instruction</v>
          </cell>
          <cell r="O599">
            <v>11</v>
          </cell>
          <cell r="P599" t="str">
            <v>Current Unrestricted Funds</v>
          </cell>
          <cell r="Q599">
            <v>61</v>
          </cell>
          <cell r="R599" t="str">
            <v>Salaries and Wages</v>
          </cell>
          <cell r="S599">
            <v>20</v>
          </cell>
          <cell r="T599" t="str">
            <v>Vice President / Provost - PRC</v>
          </cell>
          <cell r="U599">
            <v>1</v>
          </cell>
          <cell r="V599" t="str">
            <v>Blitt, William J</v>
          </cell>
        </row>
        <row r="600">
          <cell r="A600">
            <v>356236</v>
          </cell>
          <cell r="B600" t="str">
            <v>Accounting</v>
          </cell>
          <cell r="C600">
            <v>611485</v>
          </cell>
          <cell r="D600">
            <v>356236611485</v>
          </cell>
          <cell r="E600" t="str">
            <v>Tutors PT - Non-Exempt</v>
          </cell>
          <cell r="F600">
            <v>0</v>
          </cell>
          <cell r="G600">
            <v>2180.36</v>
          </cell>
          <cell r="H600">
            <v>4521</v>
          </cell>
          <cell r="I600">
            <v>1445.54</v>
          </cell>
          <cell r="J600">
            <v>4863</v>
          </cell>
          <cell r="K600">
            <v>110010</v>
          </cell>
          <cell r="L600" t="str">
            <v>Current Unrestricted</v>
          </cell>
          <cell r="M600">
            <v>10</v>
          </cell>
          <cell r="N600" t="str">
            <v>Instruction</v>
          </cell>
          <cell r="O600">
            <v>11</v>
          </cell>
          <cell r="P600" t="str">
            <v>Current Unrestricted Funds</v>
          </cell>
          <cell r="Q600">
            <v>61</v>
          </cell>
          <cell r="R600" t="str">
            <v>Salaries and Wages</v>
          </cell>
          <cell r="S600">
            <v>20</v>
          </cell>
          <cell r="T600" t="str">
            <v>Vice President / Provost - PRC</v>
          </cell>
          <cell r="U600">
            <v>1</v>
          </cell>
          <cell r="V600" t="str">
            <v>Blitt, William J</v>
          </cell>
        </row>
        <row r="601">
          <cell r="A601">
            <v>356236</v>
          </cell>
          <cell r="B601" t="str">
            <v>Accounting</v>
          </cell>
          <cell r="C601">
            <v>733110</v>
          </cell>
          <cell r="D601">
            <v>356236733110</v>
          </cell>
          <cell r="E601" t="str">
            <v>Classroom Supplies</v>
          </cell>
          <cell r="F601">
            <v>0</v>
          </cell>
          <cell r="G601">
            <v>17.36</v>
          </cell>
          <cell r="H601">
            <v>100</v>
          </cell>
          <cell r="I601">
            <v>0</v>
          </cell>
          <cell r="J601">
            <v>100</v>
          </cell>
          <cell r="K601">
            <v>110010</v>
          </cell>
          <cell r="L601" t="str">
            <v>Current Unrestricted</v>
          </cell>
          <cell r="M601">
            <v>10</v>
          </cell>
          <cell r="N601" t="str">
            <v>Instruction</v>
          </cell>
          <cell r="O601">
            <v>11</v>
          </cell>
          <cell r="P601" t="str">
            <v>Current Unrestricted Funds</v>
          </cell>
          <cell r="Q601">
            <v>73</v>
          </cell>
          <cell r="R601" t="str">
            <v>Supplies</v>
          </cell>
          <cell r="S601">
            <v>20</v>
          </cell>
          <cell r="T601" t="str">
            <v>Vice President / Provost - PRC</v>
          </cell>
          <cell r="U601">
            <v>4</v>
          </cell>
          <cell r="V601" t="str">
            <v>Blitt, William J</v>
          </cell>
        </row>
        <row r="602">
          <cell r="A602">
            <v>356236</v>
          </cell>
          <cell r="B602" t="str">
            <v>Accounting</v>
          </cell>
          <cell r="C602">
            <v>744210</v>
          </cell>
          <cell r="D602">
            <v>356236744210</v>
          </cell>
          <cell r="E602" t="str">
            <v>Local Travel</v>
          </cell>
          <cell r="F602">
            <v>0</v>
          </cell>
          <cell r="G602">
            <v>0</v>
          </cell>
          <cell r="H602">
            <v>100</v>
          </cell>
          <cell r="I602">
            <v>0</v>
          </cell>
          <cell r="J602">
            <v>150</v>
          </cell>
          <cell r="K602">
            <v>110010</v>
          </cell>
          <cell r="L602" t="str">
            <v>Current Unrestricted</v>
          </cell>
          <cell r="M602">
            <v>10</v>
          </cell>
          <cell r="N602" t="str">
            <v>Instruction</v>
          </cell>
          <cell r="O602">
            <v>11</v>
          </cell>
          <cell r="P602" t="str">
            <v>Current Unrestricted Funds</v>
          </cell>
          <cell r="Q602">
            <v>74</v>
          </cell>
          <cell r="R602" t="str">
            <v>Travel</v>
          </cell>
          <cell r="S602">
            <v>20</v>
          </cell>
          <cell r="T602" t="str">
            <v>Vice President / Provost - PRC</v>
          </cell>
          <cell r="U602">
            <v>4</v>
          </cell>
          <cell r="V602" t="str">
            <v>Blitt, William J</v>
          </cell>
        </row>
        <row r="603">
          <cell r="A603">
            <v>356236</v>
          </cell>
          <cell r="B603" t="str">
            <v>Accounting</v>
          </cell>
          <cell r="C603">
            <v>744220</v>
          </cell>
          <cell r="D603">
            <v>356236744220</v>
          </cell>
          <cell r="E603" t="str">
            <v>Professional Development / Travel</v>
          </cell>
          <cell r="F603">
            <v>0</v>
          </cell>
          <cell r="G603">
            <v>221</v>
          </cell>
          <cell r="H603">
            <v>500</v>
          </cell>
          <cell r="I603">
            <v>0</v>
          </cell>
          <cell r="J603">
            <v>1000</v>
          </cell>
          <cell r="K603">
            <v>110010</v>
          </cell>
          <cell r="L603" t="str">
            <v>Current Unrestricted</v>
          </cell>
          <cell r="M603">
            <v>10</v>
          </cell>
          <cell r="N603" t="str">
            <v>Instruction</v>
          </cell>
          <cell r="O603">
            <v>11</v>
          </cell>
          <cell r="P603" t="str">
            <v>Current Unrestricted Funds</v>
          </cell>
          <cell r="Q603">
            <v>74</v>
          </cell>
          <cell r="R603" t="str">
            <v>Travel</v>
          </cell>
          <cell r="S603">
            <v>20</v>
          </cell>
          <cell r="T603" t="str">
            <v>Vice President / Provost - PRC</v>
          </cell>
          <cell r="U603">
            <v>4</v>
          </cell>
          <cell r="V603" t="str">
            <v>Blitt, William J</v>
          </cell>
        </row>
        <row r="604">
          <cell r="A604">
            <v>356236</v>
          </cell>
          <cell r="B604" t="str">
            <v>Accounting</v>
          </cell>
          <cell r="C604">
            <v>755310</v>
          </cell>
          <cell r="D604">
            <v>356236755310</v>
          </cell>
          <cell r="E604" t="str">
            <v>Copier Expense</v>
          </cell>
          <cell r="F604">
            <v>1343.7</v>
          </cell>
          <cell r="G604">
            <v>1760.88</v>
          </cell>
          <cell r="H604">
            <v>1000</v>
          </cell>
          <cell r="I604">
            <v>432</v>
          </cell>
          <cell r="J604">
            <v>1000</v>
          </cell>
          <cell r="K604">
            <v>110010</v>
          </cell>
          <cell r="L604" t="str">
            <v>Current Unrestricted</v>
          </cell>
          <cell r="M604">
            <v>10</v>
          </cell>
          <cell r="N604" t="str">
            <v>Instruction</v>
          </cell>
          <cell r="O604">
            <v>11</v>
          </cell>
          <cell r="P604" t="str">
            <v>Current Unrestricted Funds</v>
          </cell>
          <cell r="Q604">
            <v>75</v>
          </cell>
          <cell r="R604" t="str">
            <v>Other Operating Expenses</v>
          </cell>
          <cell r="S604">
            <v>20</v>
          </cell>
          <cell r="T604" t="str">
            <v>Vice President / Provost - PRC</v>
          </cell>
          <cell r="U604">
            <v>4</v>
          </cell>
          <cell r="V604" t="str">
            <v>Blitt, William J</v>
          </cell>
        </row>
        <row r="605">
          <cell r="A605">
            <v>356236</v>
          </cell>
          <cell r="B605" t="str">
            <v>Accounting</v>
          </cell>
          <cell r="C605">
            <v>755360</v>
          </cell>
          <cell r="D605">
            <v>356236755360</v>
          </cell>
          <cell r="E605" t="str">
            <v>Printing - Other</v>
          </cell>
          <cell r="F605">
            <v>858.24</v>
          </cell>
          <cell r="G605">
            <v>634.12</v>
          </cell>
          <cell r="H605">
            <v>499</v>
          </cell>
          <cell r="I605">
            <v>388.93</v>
          </cell>
          <cell r="J605">
            <v>500</v>
          </cell>
          <cell r="K605">
            <v>110010</v>
          </cell>
          <cell r="L605" t="str">
            <v>Current Unrestricted</v>
          </cell>
          <cell r="M605">
            <v>10</v>
          </cell>
          <cell r="N605" t="str">
            <v>Instruction</v>
          </cell>
          <cell r="O605">
            <v>11</v>
          </cell>
          <cell r="P605" t="str">
            <v>Current Unrestricted Funds</v>
          </cell>
          <cell r="Q605">
            <v>75</v>
          </cell>
          <cell r="R605" t="str">
            <v>Other Operating Expenses</v>
          </cell>
          <cell r="S605">
            <v>20</v>
          </cell>
          <cell r="T605" t="str">
            <v>Vice President / Provost - PRC</v>
          </cell>
          <cell r="U605">
            <v>4</v>
          </cell>
          <cell r="V605" t="str">
            <v>Blitt, William J</v>
          </cell>
        </row>
        <row r="606">
          <cell r="A606">
            <v>356236</v>
          </cell>
          <cell r="B606" t="str">
            <v>Accounting</v>
          </cell>
          <cell r="C606">
            <v>755705</v>
          </cell>
          <cell r="D606">
            <v>356236755705</v>
          </cell>
          <cell r="E606" t="str">
            <v>Postage</v>
          </cell>
          <cell r="F606">
            <v>0</v>
          </cell>
          <cell r="G606">
            <v>0</v>
          </cell>
          <cell r="H606">
            <v>1</v>
          </cell>
          <cell r="I606">
            <v>0.45</v>
          </cell>
          <cell r="J606">
            <v>0</v>
          </cell>
          <cell r="K606">
            <v>110010</v>
          </cell>
          <cell r="L606" t="str">
            <v>Current Unrestricted</v>
          </cell>
          <cell r="M606">
            <v>10</v>
          </cell>
          <cell r="N606" t="str">
            <v>Instruction</v>
          </cell>
          <cell r="O606">
            <v>11</v>
          </cell>
          <cell r="P606" t="str">
            <v>Current Unrestricted Funds</v>
          </cell>
          <cell r="Q606">
            <v>75</v>
          </cell>
          <cell r="R606" t="str">
            <v>Other Operating Expenses</v>
          </cell>
          <cell r="S606">
            <v>20</v>
          </cell>
          <cell r="T606" t="str">
            <v>Vice President / Provost - PRC</v>
          </cell>
          <cell r="U606">
            <v>4</v>
          </cell>
          <cell r="V606" t="str">
            <v>Blitt, William J</v>
          </cell>
        </row>
        <row r="607">
          <cell r="A607">
            <v>356352</v>
          </cell>
          <cell r="B607" t="str">
            <v>Personal Finance</v>
          </cell>
          <cell r="C607">
            <v>611120</v>
          </cell>
          <cell r="D607">
            <v>356352611120</v>
          </cell>
          <cell r="E607" t="str">
            <v>Faculty Salaries - Part-time</v>
          </cell>
          <cell r="F607">
            <v>6255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110010</v>
          </cell>
          <cell r="L607" t="str">
            <v>Current Unrestricted</v>
          </cell>
          <cell r="M607">
            <v>10</v>
          </cell>
          <cell r="N607" t="str">
            <v>Instruction</v>
          </cell>
          <cell r="O607">
            <v>11</v>
          </cell>
          <cell r="P607" t="str">
            <v>Current Unrestricted Funds</v>
          </cell>
          <cell r="Q607">
            <v>61</v>
          </cell>
          <cell r="R607" t="str">
            <v>Salaries and Wages</v>
          </cell>
          <cell r="S607">
            <v>20</v>
          </cell>
          <cell r="T607" t="str">
            <v>Vice President / Provost - PRC</v>
          </cell>
          <cell r="U607">
            <v>1</v>
          </cell>
          <cell r="V607" t="str">
            <v>Blitt, William J</v>
          </cell>
        </row>
        <row r="608">
          <cell r="A608">
            <v>356372</v>
          </cell>
          <cell r="B608" t="str">
            <v>Business Law</v>
          </cell>
          <cell r="C608">
            <v>611115</v>
          </cell>
          <cell r="D608">
            <v>356372611115</v>
          </cell>
          <cell r="E608" t="str">
            <v>Faculty Salaries - Substitute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110010</v>
          </cell>
          <cell r="L608" t="str">
            <v>Current Unrestricted</v>
          </cell>
          <cell r="M608">
            <v>10</v>
          </cell>
          <cell r="N608" t="str">
            <v>Instruction</v>
          </cell>
          <cell r="O608">
            <v>11</v>
          </cell>
          <cell r="P608" t="str">
            <v>Current Unrestricted Funds</v>
          </cell>
          <cell r="Q608">
            <v>61</v>
          </cell>
          <cell r="R608" t="str">
            <v>Salaries and Wages</v>
          </cell>
          <cell r="S608">
            <v>20</v>
          </cell>
          <cell r="T608" t="str">
            <v>Vice President / Provost - PRC</v>
          </cell>
          <cell r="U608">
            <v>1</v>
          </cell>
          <cell r="V608" t="str">
            <v>Blitt, William J</v>
          </cell>
        </row>
        <row r="609">
          <cell r="A609">
            <v>356372</v>
          </cell>
          <cell r="B609" t="str">
            <v>Business Law</v>
          </cell>
          <cell r="C609">
            <v>611120</v>
          </cell>
          <cell r="D609">
            <v>356372611120</v>
          </cell>
          <cell r="E609" t="str">
            <v>Faculty Salaries - Part-time</v>
          </cell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K609">
            <v>110010</v>
          </cell>
          <cell r="L609" t="str">
            <v>Current Unrestricted</v>
          </cell>
          <cell r="M609">
            <v>10</v>
          </cell>
          <cell r="N609" t="str">
            <v>Instruction</v>
          </cell>
          <cell r="O609">
            <v>11</v>
          </cell>
          <cell r="P609" t="str">
            <v>Current Unrestricted Funds</v>
          </cell>
          <cell r="Q609">
            <v>61</v>
          </cell>
          <cell r="R609" t="str">
            <v>Salaries and Wages</v>
          </cell>
          <cell r="S609">
            <v>20</v>
          </cell>
          <cell r="T609" t="str">
            <v>Vice President / Provost - PRC</v>
          </cell>
          <cell r="U609">
            <v>1</v>
          </cell>
          <cell r="V609" t="str">
            <v>Blitt, William J</v>
          </cell>
        </row>
        <row r="610">
          <cell r="A610">
            <v>356372</v>
          </cell>
          <cell r="B610" t="str">
            <v>Business Law</v>
          </cell>
          <cell r="C610">
            <v>611160</v>
          </cell>
          <cell r="D610">
            <v>356372611160</v>
          </cell>
          <cell r="E610" t="str">
            <v>Faculty Part-time - Summer</v>
          </cell>
          <cell r="F610">
            <v>0</v>
          </cell>
          <cell r="G610">
            <v>0</v>
          </cell>
          <cell r="H610">
            <v>0</v>
          </cell>
          <cell r="I610">
            <v>0</v>
          </cell>
          <cell r="J610">
            <v>0</v>
          </cell>
          <cell r="K610">
            <v>110010</v>
          </cell>
          <cell r="L610" t="str">
            <v>Current Unrestricted</v>
          </cell>
          <cell r="M610">
            <v>10</v>
          </cell>
          <cell r="N610" t="str">
            <v>Instruction</v>
          </cell>
          <cell r="O610">
            <v>11</v>
          </cell>
          <cell r="P610" t="str">
            <v>Current Unrestricted Funds</v>
          </cell>
          <cell r="Q610">
            <v>61</v>
          </cell>
          <cell r="R610" t="str">
            <v>Salaries and Wages</v>
          </cell>
          <cell r="S610">
            <v>20</v>
          </cell>
          <cell r="T610" t="str">
            <v>Vice President / Provost - PRC</v>
          </cell>
          <cell r="U610">
            <v>1</v>
          </cell>
          <cell r="V610" t="str">
            <v>Blitt, William J</v>
          </cell>
        </row>
        <row r="611">
          <cell r="A611">
            <v>356372</v>
          </cell>
          <cell r="B611" t="str">
            <v>Business Law</v>
          </cell>
          <cell r="C611">
            <v>755310</v>
          </cell>
          <cell r="D611">
            <v>356372755310</v>
          </cell>
          <cell r="E611" t="str">
            <v>Copier Expense</v>
          </cell>
          <cell r="F611">
            <v>0</v>
          </cell>
          <cell r="G611">
            <v>0</v>
          </cell>
          <cell r="H611">
            <v>0</v>
          </cell>
          <cell r="I611">
            <v>0</v>
          </cell>
          <cell r="J611">
            <v>0</v>
          </cell>
          <cell r="K611">
            <v>110010</v>
          </cell>
          <cell r="L611" t="str">
            <v>Current Unrestricted</v>
          </cell>
          <cell r="M611">
            <v>10</v>
          </cell>
          <cell r="N611" t="str">
            <v>Instruction</v>
          </cell>
          <cell r="O611">
            <v>11</v>
          </cell>
          <cell r="P611" t="str">
            <v>Current Unrestricted Funds</v>
          </cell>
          <cell r="Q611">
            <v>75</v>
          </cell>
          <cell r="R611" t="str">
            <v>Other Operating Expenses</v>
          </cell>
          <cell r="S611">
            <v>20</v>
          </cell>
          <cell r="T611" t="str">
            <v>Vice President / Provost - PRC</v>
          </cell>
          <cell r="U611">
            <v>4</v>
          </cell>
          <cell r="V611" t="str">
            <v>Blitt, William J</v>
          </cell>
        </row>
        <row r="612">
          <cell r="A612">
            <v>356376</v>
          </cell>
          <cell r="B612" t="str">
            <v>Business Law</v>
          </cell>
          <cell r="C612">
            <v>611120</v>
          </cell>
          <cell r="D612">
            <v>356376611120</v>
          </cell>
          <cell r="E612" t="str">
            <v>Faculty Salaries - Part-time</v>
          </cell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K612">
            <v>110010</v>
          </cell>
          <cell r="L612" t="str">
            <v>Current Unrestricted</v>
          </cell>
          <cell r="M612">
            <v>10</v>
          </cell>
          <cell r="N612" t="str">
            <v>Instruction</v>
          </cell>
          <cell r="O612">
            <v>11</v>
          </cell>
          <cell r="P612" t="str">
            <v>Current Unrestricted Funds</v>
          </cell>
          <cell r="Q612">
            <v>61</v>
          </cell>
          <cell r="R612" t="str">
            <v>Salaries and Wages</v>
          </cell>
          <cell r="S612">
            <v>20</v>
          </cell>
          <cell r="T612" t="str">
            <v>Vice President / Provost - PRC</v>
          </cell>
          <cell r="U612">
            <v>1</v>
          </cell>
          <cell r="V612" t="str">
            <v>Blitt, William J</v>
          </cell>
        </row>
        <row r="613">
          <cell r="A613">
            <v>356376</v>
          </cell>
          <cell r="B613" t="str">
            <v>Business Law</v>
          </cell>
          <cell r="C613">
            <v>611160</v>
          </cell>
          <cell r="D613">
            <v>356376611160</v>
          </cell>
          <cell r="E613" t="str">
            <v>Faculty Part-time - Summer</v>
          </cell>
          <cell r="F613">
            <v>0</v>
          </cell>
          <cell r="G613">
            <v>0</v>
          </cell>
          <cell r="H613">
            <v>0</v>
          </cell>
          <cell r="I613">
            <v>0</v>
          </cell>
          <cell r="J613">
            <v>0</v>
          </cell>
          <cell r="K613">
            <v>110010</v>
          </cell>
          <cell r="L613" t="str">
            <v>Current Unrestricted</v>
          </cell>
          <cell r="M613">
            <v>10</v>
          </cell>
          <cell r="N613" t="str">
            <v>Instruction</v>
          </cell>
          <cell r="O613">
            <v>11</v>
          </cell>
          <cell r="P613" t="str">
            <v>Current Unrestricted Funds</v>
          </cell>
          <cell r="Q613">
            <v>61</v>
          </cell>
          <cell r="R613" t="str">
            <v>Salaries and Wages</v>
          </cell>
          <cell r="S613">
            <v>20</v>
          </cell>
          <cell r="T613" t="str">
            <v>Vice President / Provost - PRC</v>
          </cell>
          <cell r="U613">
            <v>1</v>
          </cell>
          <cell r="V613" t="str">
            <v>Blitt, William J</v>
          </cell>
        </row>
        <row r="614">
          <cell r="A614">
            <v>356376</v>
          </cell>
          <cell r="B614" t="str">
            <v>Business Law</v>
          </cell>
          <cell r="C614">
            <v>755310</v>
          </cell>
          <cell r="D614">
            <v>356376755310</v>
          </cell>
          <cell r="E614" t="str">
            <v>Copier Expense</v>
          </cell>
          <cell r="F614">
            <v>0</v>
          </cell>
          <cell r="G614">
            <v>0</v>
          </cell>
          <cell r="H614">
            <v>0</v>
          </cell>
          <cell r="I614">
            <v>0</v>
          </cell>
          <cell r="J614">
            <v>0</v>
          </cell>
          <cell r="K614">
            <v>110010</v>
          </cell>
          <cell r="L614" t="str">
            <v>Current Unrestricted</v>
          </cell>
          <cell r="M614">
            <v>10</v>
          </cell>
          <cell r="N614" t="str">
            <v>Instruction</v>
          </cell>
          <cell r="O614">
            <v>11</v>
          </cell>
          <cell r="P614" t="str">
            <v>Current Unrestricted Funds</v>
          </cell>
          <cell r="Q614">
            <v>75</v>
          </cell>
          <cell r="R614" t="str">
            <v>Other Operating Expenses</v>
          </cell>
          <cell r="S614">
            <v>20</v>
          </cell>
          <cell r="T614" t="str">
            <v>Vice President / Provost - PRC</v>
          </cell>
          <cell r="U614">
            <v>4</v>
          </cell>
          <cell r="V614" t="str">
            <v>Blitt, William J</v>
          </cell>
        </row>
        <row r="615">
          <cell r="A615">
            <v>356402</v>
          </cell>
          <cell r="B615" t="str">
            <v>Coop Education</v>
          </cell>
          <cell r="C615">
            <v>611120</v>
          </cell>
          <cell r="D615">
            <v>356402611120</v>
          </cell>
          <cell r="E615" t="str">
            <v>Faculty Salaries - Part-time</v>
          </cell>
          <cell r="F615">
            <v>5424.5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110010</v>
          </cell>
          <cell r="L615" t="str">
            <v>Current Unrestricted</v>
          </cell>
          <cell r="M615">
            <v>10</v>
          </cell>
          <cell r="N615" t="str">
            <v>Instruction</v>
          </cell>
          <cell r="O615">
            <v>11</v>
          </cell>
          <cell r="P615" t="str">
            <v>Current Unrestricted Funds</v>
          </cell>
          <cell r="Q615">
            <v>61</v>
          </cell>
          <cell r="R615" t="str">
            <v>Salaries and Wages</v>
          </cell>
          <cell r="S615">
            <v>20</v>
          </cell>
          <cell r="T615" t="str">
            <v>Vice President / Provost - PRC</v>
          </cell>
          <cell r="U615">
            <v>2</v>
          </cell>
          <cell r="V615" t="str">
            <v>Blitt, William J</v>
          </cell>
        </row>
        <row r="616">
          <cell r="A616">
            <v>356402</v>
          </cell>
          <cell r="B616" t="str">
            <v>Coop Education</v>
          </cell>
          <cell r="C616">
            <v>611150</v>
          </cell>
          <cell r="D616">
            <v>356402611150</v>
          </cell>
          <cell r="E616" t="str">
            <v>Faculty Full-time - Summer</v>
          </cell>
          <cell r="F616">
            <v>2710.5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110010</v>
          </cell>
          <cell r="L616" t="str">
            <v>Current Unrestricted</v>
          </cell>
          <cell r="M616">
            <v>10</v>
          </cell>
          <cell r="N616" t="str">
            <v>Instruction</v>
          </cell>
          <cell r="O616">
            <v>11</v>
          </cell>
          <cell r="P616" t="str">
            <v>Current Unrestricted Funds</v>
          </cell>
          <cell r="Q616">
            <v>61</v>
          </cell>
          <cell r="R616" t="str">
            <v>Salaries and Wages</v>
          </cell>
          <cell r="S616">
            <v>20</v>
          </cell>
          <cell r="T616" t="str">
            <v>Vice President / Provost - PRC</v>
          </cell>
          <cell r="U616">
            <v>2</v>
          </cell>
          <cell r="V616" t="str">
            <v>Blitt, William J</v>
          </cell>
        </row>
        <row r="617">
          <cell r="A617">
            <v>356402</v>
          </cell>
          <cell r="B617" t="str">
            <v>Coop Education</v>
          </cell>
          <cell r="C617">
            <v>611310</v>
          </cell>
          <cell r="D617">
            <v>356402611310</v>
          </cell>
          <cell r="E617" t="str">
            <v>Supervisory Support Staff - Exempt</v>
          </cell>
          <cell r="F617">
            <v>21390.42</v>
          </cell>
          <cell r="G617">
            <v>0</v>
          </cell>
          <cell r="H617">
            <v>0</v>
          </cell>
          <cell r="I617">
            <v>0</v>
          </cell>
          <cell r="J617">
            <v>0</v>
          </cell>
          <cell r="K617">
            <v>110010</v>
          </cell>
          <cell r="L617" t="str">
            <v>Current Unrestricted</v>
          </cell>
          <cell r="M617">
            <v>10</v>
          </cell>
          <cell r="N617" t="str">
            <v>Instruction</v>
          </cell>
          <cell r="O617">
            <v>11</v>
          </cell>
          <cell r="P617" t="str">
            <v>Current Unrestricted Funds</v>
          </cell>
          <cell r="Q617">
            <v>61</v>
          </cell>
          <cell r="R617" t="str">
            <v>Salaries and Wages</v>
          </cell>
          <cell r="S617">
            <v>20</v>
          </cell>
          <cell r="T617" t="str">
            <v>Vice President / Provost - PRC</v>
          </cell>
          <cell r="U617">
            <v>2</v>
          </cell>
          <cell r="V617" t="str">
            <v>Blitt, William J</v>
          </cell>
        </row>
        <row r="618">
          <cell r="A618">
            <v>356402</v>
          </cell>
          <cell r="B618" t="str">
            <v>Coop Education</v>
          </cell>
          <cell r="C618">
            <v>611320</v>
          </cell>
          <cell r="D618">
            <v>356402611320</v>
          </cell>
          <cell r="E618" t="str">
            <v>Non-Supervisory Supp Staff - Exempt</v>
          </cell>
          <cell r="F618">
            <v>44826.239999999998</v>
          </cell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K618">
            <v>110010</v>
          </cell>
          <cell r="L618" t="str">
            <v>Current Unrestricted</v>
          </cell>
          <cell r="M618">
            <v>10</v>
          </cell>
          <cell r="N618" t="str">
            <v>Instruction</v>
          </cell>
          <cell r="O618">
            <v>11</v>
          </cell>
          <cell r="P618" t="str">
            <v>Current Unrestricted Funds</v>
          </cell>
          <cell r="Q618">
            <v>61</v>
          </cell>
          <cell r="R618" t="str">
            <v>Salaries and Wages</v>
          </cell>
          <cell r="S618">
            <v>20</v>
          </cell>
          <cell r="T618" t="str">
            <v>Vice President / Provost - PRC</v>
          </cell>
          <cell r="U618">
            <v>2</v>
          </cell>
          <cell r="V618" t="str">
            <v>Blitt, William J</v>
          </cell>
        </row>
        <row r="619">
          <cell r="A619">
            <v>356402</v>
          </cell>
          <cell r="B619" t="str">
            <v>Coop Education</v>
          </cell>
          <cell r="C619">
            <v>611491</v>
          </cell>
          <cell r="D619">
            <v>356402611491</v>
          </cell>
          <cell r="E619" t="str">
            <v>Comp Time Payoff</v>
          </cell>
          <cell r="F619">
            <v>768.31</v>
          </cell>
          <cell r="G619">
            <v>0</v>
          </cell>
          <cell r="H619">
            <v>0</v>
          </cell>
          <cell r="I619">
            <v>0</v>
          </cell>
          <cell r="J619">
            <v>0</v>
          </cell>
          <cell r="K619">
            <v>110010</v>
          </cell>
          <cell r="L619" t="str">
            <v>Current Unrestricted</v>
          </cell>
          <cell r="M619">
            <v>10</v>
          </cell>
          <cell r="N619" t="str">
            <v>Instruction</v>
          </cell>
          <cell r="O619">
            <v>11</v>
          </cell>
          <cell r="P619" t="str">
            <v>Current Unrestricted Funds</v>
          </cell>
          <cell r="Q619">
            <v>61</v>
          </cell>
          <cell r="R619" t="str">
            <v>Salaries and Wages</v>
          </cell>
          <cell r="S619">
            <v>20</v>
          </cell>
          <cell r="T619" t="str">
            <v>Vice President / Provost - PRC</v>
          </cell>
          <cell r="U619">
            <v>2</v>
          </cell>
          <cell r="V619" t="str">
            <v>Blitt, William J</v>
          </cell>
        </row>
        <row r="620">
          <cell r="A620">
            <v>356402</v>
          </cell>
          <cell r="B620" t="str">
            <v>Coop Education</v>
          </cell>
          <cell r="C620">
            <v>611493</v>
          </cell>
          <cell r="D620">
            <v>356402611493</v>
          </cell>
          <cell r="E620" t="str">
            <v>Vacation Payoff</v>
          </cell>
          <cell r="F620">
            <v>199.35</v>
          </cell>
          <cell r="G620">
            <v>0</v>
          </cell>
          <cell r="H620">
            <v>0</v>
          </cell>
          <cell r="I620">
            <v>0</v>
          </cell>
          <cell r="J620">
            <v>0</v>
          </cell>
          <cell r="K620">
            <v>110010</v>
          </cell>
          <cell r="L620" t="str">
            <v>Current Unrestricted</v>
          </cell>
          <cell r="M620">
            <v>10</v>
          </cell>
          <cell r="N620" t="str">
            <v>Instruction</v>
          </cell>
          <cell r="O620">
            <v>11</v>
          </cell>
          <cell r="P620" t="str">
            <v>Current Unrestricted Funds</v>
          </cell>
          <cell r="Q620">
            <v>61</v>
          </cell>
          <cell r="R620" t="str">
            <v>Salaries and Wages</v>
          </cell>
          <cell r="S620">
            <v>20</v>
          </cell>
          <cell r="T620" t="str">
            <v>Vice President / Provost - PRC</v>
          </cell>
          <cell r="U620">
            <v>2</v>
          </cell>
          <cell r="V620" t="str">
            <v>Blitt, William J</v>
          </cell>
        </row>
        <row r="621">
          <cell r="A621">
            <v>356402</v>
          </cell>
          <cell r="B621" t="str">
            <v>Coop Education</v>
          </cell>
          <cell r="C621">
            <v>611510</v>
          </cell>
          <cell r="D621">
            <v>356402611510</v>
          </cell>
          <cell r="E621" t="str">
            <v>Student Assistants - Non-Work Study</v>
          </cell>
          <cell r="F621">
            <v>0</v>
          </cell>
          <cell r="G621">
            <v>0</v>
          </cell>
          <cell r="H621">
            <v>0</v>
          </cell>
          <cell r="I621">
            <v>0</v>
          </cell>
          <cell r="J621">
            <v>0</v>
          </cell>
          <cell r="K621">
            <v>110010</v>
          </cell>
          <cell r="L621" t="str">
            <v>Current Unrestricted</v>
          </cell>
          <cell r="M621">
            <v>10</v>
          </cell>
          <cell r="N621" t="str">
            <v>Instruction</v>
          </cell>
          <cell r="O621">
            <v>11</v>
          </cell>
          <cell r="P621" t="str">
            <v>Current Unrestricted Funds</v>
          </cell>
          <cell r="Q621">
            <v>61</v>
          </cell>
          <cell r="R621" t="str">
            <v>Salaries and Wages</v>
          </cell>
          <cell r="S621">
            <v>20</v>
          </cell>
          <cell r="T621" t="str">
            <v>Vice President / Provost - PRC</v>
          </cell>
          <cell r="U621">
            <v>2</v>
          </cell>
          <cell r="V621" t="str">
            <v>Blitt, William J</v>
          </cell>
        </row>
        <row r="622">
          <cell r="A622">
            <v>356402</v>
          </cell>
          <cell r="B622" t="str">
            <v>Coop Education</v>
          </cell>
          <cell r="C622">
            <v>611520</v>
          </cell>
          <cell r="D622">
            <v>356402611520</v>
          </cell>
          <cell r="E622" t="str">
            <v>Student Assistants - Work Study</v>
          </cell>
          <cell r="F622">
            <v>0</v>
          </cell>
          <cell r="G622">
            <v>1661.65</v>
          </cell>
          <cell r="H622">
            <v>0</v>
          </cell>
          <cell r="I622">
            <v>0</v>
          </cell>
          <cell r="J622">
            <v>0</v>
          </cell>
          <cell r="K622">
            <v>110010</v>
          </cell>
          <cell r="L622" t="str">
            <v>Current Unrestricted</v>
          </cell>
          <cell r="M622">
            <v>10</v>
          </cell>
          <cell r="N622" t="str">
            <v>Instruction</v>
          </cell>
          <cell r="O622">
            <v>11</v>
          </cell>
          <cell r="P622" t="str">
            <v>Current Unrestricted Funds</v>
          </cell>
          <cell r="Q622">
            <v>61</v>
          </cell>
          <cell r="R622" t="str">
            <v>Salaries and Wages</v>
          </cell>
          <cell r="S622">
            <v>20</v>
          </cell>
          <cell r="T622" t="str">
            <v>Vice President / Provost - PRC</v>
          </cell>
          <cell r="U622">
            <v>2</v>
          </cell>
          <cell r="V622" t="str">
            <v>Blitt, William J</v>
          </cell>
        </row>
        <row r="623">
          <cell r="A623">
            <v>356402</v>
          </cell>
          <cell r="B623" t="str">
            <v>Coop Education</v>
          </cell>
          <cell r="C623">
            <v>712320</v>
          </cell>
          <cell r="D623">
            <v>356402712320</v>
          </cell>
          <cell r="E623" t="str">
            <v>Guest Lecturers</v>
          </cell>
          <cell r="F623">
            <v>125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110010</v>
          </cell>
          <cell r="L623" t="str">
            <v>Current Unrestricted</v>
          </cell>
          <cell r="M623">
            <v>10</v>
          </cell>
          <cell r="N623" t="str">
            <v>Instruction</v>
          </cell>
          <cell r="O623">
            <v>11</v>
          </cell>
          <cell r="P623" t="str">
            <v>Current Unrestricted Funds</v>
          </cell>
          <cell r="Q623">
            <v>71</v>
          </cell>
          <cell r="R623" t="str">
            <v>Contractual Services</v>
          </cell>
          <cell r="S623">
            <v>20</v>
          </cell>
          <cell r="T623" t="str">
            <v>Vice President / Provost - PRC</v>
          </cell>
          <cell r="U623">
            <v>5</v>
          </cell>
          <cell r="V623" t="str">
            <v>Blitt, William J</v>
          </cell>
        </row>
        <row r="624">
          <cell r="A624">
            <v>356402</v>
          </cell>
          <cell r="B624" t="str">
            <v>Coop Education</v>
          </cell>
          <cell r="C624">
            <v>712655</v>
          </cell>
          <cell r="D624">
            <v>356402712655</v>
          </cell>
          <cell r="E624" t="str">
            <v>Meetings Expense</v>
          </cell>
          <cell r="F624">
            <v>0</v>
          </cell>
          <cell r="G624">
            <v>0</v>
          </cell>
          <cell r="H624">
            <v>0</v>
          </cell>
          <cell r="I624">
            <v>0</v>
          </cell>
          <cell r="J624">
            <v>0</v>
          </cell>
          <cell r="K624">
            <v>110010</v>
          </cell>
          <cell r="L624" t="str">
            <v>Current Unrestricted</v>
          </cell>
          <cell r="M624">
            <v>10</v>
          </cell>
          <cell r="N624" t="str">
            <v>Instruction</v>
          </cell>
          <cell r="O624">
            <v>11</v>
          </cell>
          <cell r="P624" t="str">
            <v>Current Unrestricted Funds</v>
          </cell>
          <cell r="Q624">
            <v>71</v>
          </cell>
          <cell r="R624" t="str">
            <v>Contractual Services</v>
          </cell>
          <cell r="S624">
            <v>20</v>
          </cell>
          <cell r="T624" t="str">
            <v>Vice President / Provost - PRC</v>
          </cell>
          <cell r="U624">
            <v>5</v>
          </cell>
          <cell r="V624" t="str">
            <v>Blitt, William J</v>
          </cell>
        </row>
        <row r="625">
          <cell r="A625">
            <v>356402</v>
          </cell>
          <cell r="B625" t="str">
            <v>Coop Education</v>
          </cell>
          <cell r="C625">
            <v>733110</v>
          </cell>
          <cell r="D625">
            <v>356402733110</v>
          </cell>
          <cell r="E625" t="str">
            <v>Classroom Supplies</v>
          </cell>
          <cell r="F625">
            <v>0</v>
          </cell>
          <cell r="G625">
            <v>0</v>
          </cell>
          <cell r="H625">
            <v>0</v>
          </cell>
          <cell r="I625">
            <v>0</v>
          </cell>
          <cell r="J625">
            <v>0</v>
          </cell>
          <cell r="K625">
            <v>110010</v>
          </cell>
          <cell r="L625" t="str">
            <v>Current Unrestricted</v>
          </cell>
          <cell r="M625">
            <v>10</v>
          </cell>
          <cell r="N625" t="str">
            <v>Instruction</v>
          </cell>
          <cell r="O625">
            <v>11</v>
          </cell>
          <cell r="P625" t="str">
            <v>Current Unrestricted Funds</v>
          </cell>
          <cell r="Q625">
            <v>73</v>
          </cell>
          <cell r="R625" t="str">
            <v>Supplies</v>
          </cell>
          <cell r="S625">
            <v>20</v>
          </cell>
          <cell r="T625" t="str">
            <v>Vice President / Provost - PRC</v>
          </cell>
          <cell r="U625">
            <v>4</v>
          </cell>
          <cell r="V625" t="str">
            <v>Blitt, William J</v>
          </cell>
        </row>
        <row r="626">
          <cell r="A626">
            <v>356402</v>
          </cell>
          <cell r="B626" t="str">
            <v>Coop Education</v>
          </cell>
          <cell r="C626">
            <v>733120</v>
          </cell>
          <cell r="D626">
            <v>356402733120</v>
          </cell>
          <cell r="E626" t="str">
            <v>Office Supplies</v>
          </cell>
          <cell r="F626">
            <v>136.63999999999999</v>
          </cell>
          <cell r="G626">
            <v>0</v>
          </cell>
          <cell r="H626">
            <v>0</v>
          </cell>
          <cell r="I626">
            <v>0</v>
          </cell>
          <cell r="J626">
            <v>0</v>
          </cell>
          <cell r="K626">
            <v>110010</v>
          </cell>
          <cell r="L626" t="str">
            <v>Current Unrestricted</v>
          </cell>
          <cell r="M626">
            <v>10</v>
          </cell>
          <cell r="N626" t="str">
            <v>Instruction</v>
          </cell>
          <cell r="O626">
            <v>11</v>
          </cell>
          <cell r="P626" t="str">
            <v>Current Unrestricted Funds</v>
          </cell>
          <cell r="Q626">
            <v>73</v>
          </cell>
          <cell r="R626" t="str">
            <v>Supplies</v>
          </cell>
          <cell r="S626">
            <v>20</v>
          </cell>
          <cell r="T626" t="str">
            <v>Vice President / Provost - PRC</v>
          </cell>
          <cell r="U626">
            <v>4</v>
          </cell>
          <cell r="V626" t="str">
            <v>Blitt, William J</v>
          </cell>
        </row>
        <row r="627">
          <cell r="A627">
            <v>356402</v>
          </cell>
          <cell r="B627" t="str">
            <v>Coop Education</v>
          </cell>
          <cell r="C627">
            <v>733210</v>
          </cell>
          <cell r="D627">
            <v>356402733210</v>
          </cell>
          <cell r="E627" t="str">
            <v>Division Books and Booklets</v>
          </cell>
          <cell r="F627">
            <v>0</v>
          </cell>
          <cell r="G627">
            <v>0</v>
          </cell>
          <cell r="H627">
            <v>0</v>
          </cell>
          <cell r="I627">
            <v>0</v>
          </cell>
          <cell r="J627">
            <v>0</v>
          </cell>
          <cell r="K627">
            <v>110010</v>
          </cell>
          <cell r="L627" t="str">
            <v>Current Unrestricted</v>
          </cell>
          <cell r="M627">
            <v>10</v>
          </cell>
          <cell r="N627" t="str">
            <v>Instruction</v>
          </cell>
          <cell r="O627">
            <v>11</v>
          </cell>
          <cell r="P627" t="str">
            <v>Current Unrestricted Funds</v>
          </cell>
          <cell r="Q627">
            <v>73</v>
          </cell>
          <cell r="R627" t="str">
            <v>Supplies</v>
          </cell>
          <cell r="S627">
            <v>20</v>
          </cell>
          <cell r="T627" t="str">
            <v>Vice President / Provost - PRC</v>
          </cell>
          <cell r="U627">
            <v>4</v>
          </cell>
          <cell r="V627" t="str">
            <v>Blitt, William J</v>
          </cell>
        </row>
        <row r="628">
          <cell r="A628">
            <v>356402</v>
          </cell>
          <cell r="B628" t="str">
            <v>Coop Education</v>
          </cell>
          <cell r="C628">
            <v>733220</v>
          </cell>
          <cell r="D628">
            <v>356402733220</v>
          </cell>
          <cell r="E628" t="str">
            <v>Subscriptions</v>
          </cell>
          <cell r="F628">
            <v>0</v>
          </cell>
          <cell r="G628">
            <v>0</v>
          </cell>
          <cell r="H628">
            <v>0</v>
          </cell>
          <cell r="I628">
            <v>0</v>
          </cell>
          <cell r="J628">
            <v>0</v>
          </cell>
          <cell r="K628">
            <v>110010</v>
          </cell>
          <cell r="L628" t="str">
            <v>Current Unrestricted</v>
          </cell>
          <cell r="M628">
            <v>10</v>
          </cell>
          <cell r="N628" t="str">
            <v>Instruction</v>
          </cell>
          <cell r="O628">
            <v>11</v>
          </cell>
          <cell r="P628" t="str">
            <v>Current Unrestricted Funds</v>
          </cell>
          <cell r="Q628">
            <v>73</v>
          </cell>
          <cell r="R628" t="str">
            <v>Supplies</v>
          </cell>
          <cell r="S628">
            <v>20</v>
          </cell>
          <cell r="T628" t="str">
            <v>Vice President / Provost - PRC</v>
          </cell>
          <cell r="U628">
            <v>4</v>
          </cell>
          <cell r="V628" t="str">
            <v>Blitt, William J</v>
          </cell>
        </row>
        <row r="629">
          <cell r="A629">
            <v>356402</v>
          </cell>
          <cell r="B629" t="str">
            <v>Coop Education</v>
          </cell>
          <cell r="C629">
            <v>744210</v>
          </cell>
          <cell r="D629">
            <v>356402744210</v>
          </cell>
          <cell r="E629" t="str">
            <v>Local Travel</v>
          </cell>
          <cell r="F629">
            <v>27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110010</v>
          </cell>
          <cell r="L629" t="str">
            <v>Current Unrestricted</v>
          </cell>
          <cell r="M629">
            <v>10</v>
          </cell>
          <cell r="N629" t="str">
            <v>Instruction</v>
          </cell>
          <cell r="O629">
            <v>11</v>
          </cell>
          <cell r="P629" t="str">
            <v>Current Unrestricted Funds</v>
          </cell>
          <cell r="Q629">
            <v>74</v>
          </cell>
          <cell r="R629" t="str">
            <v>Travel</v>
          </cell>
          <cell r="S629">
            <v>20</v>
          </cell>
          <cell r="T629" t="str">
            <v>Vice President / Provost - PRC</v>
          </cell>
          <cell r="U629">
            <v>4</v>
          </cell>
          <cell r="V629" t="str">
            <v>Blitt, William J</v>
          </cell>
        </row>
        <row r="630">
          <cell r="A630">
            <v>356402</v>
          </cell>
          <cell r="B630" t="str">
            <v>Coop Education</v>
          </cell>
          <cell r="C630">
            <v>744220</v>
          </cell>
          <cell r="D630">
            <v>356402744220</v>
          </cell>
          <cell r="E630" t="str">
            <v>Professional Development / Travel</v>
          </cell>
          <cell r="F630">
            <v>1428.22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110010</v>
          </cell>
          <cell r="L630" t="str">
            <v>Current Unrestricted</v>
          </cell>
          <cell r="M630">
            <v>10</v>
          </cell>
          <cell r="N630" t="str">
            <v>Instruction</v>
          </cell>
          <cell r="O630">
            <v>11</v>
          </cell>
          <cell r="P630" t="str">
            <v>Current Unrestricted Funds</v>
          </cell>
          <cell r="Q630">
            <v>74</v>
          </cell>
          <cell r="R630" t="str">
            <v>Travel</v>
          </cell>
          <cell r="S630">
            <v>20</v>
          </cell>
          <cell r="T630" t="str">
            <v>Vice President / Provost - PRC</v>
          </cell>
          <cell r="U630">
            <v>4</v>
          </cell>
          <cell r="V630" t="str">
            <v>Blitt, William J</v>
          </cell>
        </row>
        <row r="631">
          <cell r="A631">
            <v>356402</v>
          </cell>
          <cell r="B631" t="str">
            <v>Coop Education</v>
          </cell>
          <cell r="C631">
            <v>755310</v>
          </cell>
          <cell r="D631">
            <v>356402755310</v>
          </cell>
          <cell r="E631" t="str">
            <v>Copier Expense</v>
          </cell>
          <cell r="F631">
            <v>286.74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110010</v>
          </cell>
          <cell r="L631" t="str">
            <v>Current Unrestricted</v>
          </cell>
          <cell r="M631">
            <v>10</v>
          </cell>
          <cell r="N631" t="str">
            <v>Instruction</v>
          </cell>
          <cell r="O631">
            <v>11</v>
          </cell>
          <cell r="P631" t="str">
            <v>Current Unrestricted Funds</v>
          </cell>
          <cell r="Q631">
            <v>75</v>
          </cell>
          <cell r="R631" t="str">
            <v>Other Operating Expenses</v>
          </cell>
          <cell r="S631">
            <v>20</v>
          </cell>
          <cell r="T631" t="str">
            <v>Vice President / Provost - PRC</v>
          </cell>
          <cell r="U631">
            <v>4</v>
          </cell>
          <cell r="V631" t="str">
            <v>Blitt, William J</v>
          </cell>
        </row>
        <row r="632">
          <cell r="A632">
            <v>356402</v>
          </cell>
          <cell r="B632" t="str">
            <v>Coop Education</v>
          </cell>
          <cell r="C632">
            <v>755330</v>
          </cell>
          <cell r="D632">
            <v>356402755330</v>
          </cell>
          <cell r="E632" t="str">
            <v>Printing - Brochures and Handbooks</v>
          </cell>
          <cell r="F632">
            <v>1116</v>
          </cell>
          <cell r="G632">
            <v>0</v>
          </cell>
          <cell r="H632">
            <v>0</v>
          </cell>
          <cell r="I632">
            <v>0</v>
          </cell>
          <cell r="J632">
            <v>0</v>
          </cell>
          <cell r="K632">
            <v>110010</v>
          </cell>
          <cell r="L632" t="str">
            <v>Current Unrestricted</v>
          </cell>
          <cell r="M632">
            <v>10</v>
          </cell>
          <cell r="N632" t="str">
            <v>Instruction</v>
          </cell>
          <cell r="O632">
            <v>11</v>
          </cell>
          <cell r="P632" t="str">
            <v>Current Unrestricted Funds</v>
          </cell>
          <cell r="Q632">
            <v>75</v>
          </cell>
          <cell r="R632" t="str">
            <v>Other Operating Expenses</v>
          </cell>
          <cell r="S632">
            <v>20</v>
          </cell>
          <cell r="T632" t="str">
            <v>Vice President / Provost - PRC</v>
          </cell>
          <cell r="U632">
            <v>4</v>
          </cell>
          <cell r="V632" t="str">
            <v>Blitt, William J</v>
          </cell>
        </row>
        <row r="633">
          <cell r="A633">
            <v>356402</v>
          </cell>
          <cell r="B633" t="str">
            <v>Coop Education</v>
          </cell>
          <cell r="C633">
            <v>755360</v>
          </cell>
          <cell r="D633">
            <v>356402755360</v>
          </cell>
          <cell r="E633" t="str">
            <v>Printing - Other</v>
          </cell>
          <cell r="F633">
            <v>62.04</v>
          </cell>
          <cell r="G633">
            <v>0</v>
          </cell>
          <cell r="H633">
            <v>0</v>
          </cell>
          <cell r="I633">
            <v>0</v>
          </cell>
          <cell r="J633">
            <v>0</v>
          </cell>
          <cell r="K633">
            <v>110010</v>
          </cell>
          <cell r="L633" t="str">
            <v>Current Unrestricted</v>
          </cell>
          <cell r="M633">
            <v>10</v>
          </cell>
          <cell r="N633" t="str">
            <v>Instruction</v>
          </cell>
          <cell r="O633">
            <v>11</v>
          </cell>
          <cell r="P633" t="str">
            <v>Current Unrestricted Funds</v>
          </cell>
          <cell r="Q633">
            <v>75</v>
          </cell>
          <cell r="R633" t="str">
            <v>Other Operating Expenses</v>
          </cell>
          <cell r="S633">
            <v>20</v>
          </cell>
          <cell r="T633" t="str">
            <v>Vice President / Provost - PRC</v>
          </cell>
          <cell r="U633">
            <v>4</v>
          </cell>
          <cell r="V633" t="str">
            <v>Blitt, William J</v>
          </cell>
        </row>
        <row r="634">
          <cell r="A634">
            <v>356402</v>
          </cell>
          <cell r="B634" t="str">
            <v>Coop Education</v>
          </cell>
          <cell r="C634">
            <v>755510</v>
          </cell>
          <cell r="D634">
            <v>356402755510</v>
          </cell>
          <cell r="E634" t="str">
            <v>Repairs - Equipment</v>
          </cell>
          <cell r="F634">
            <v>0</v>
          </cell>
          <cell r="G634">
            <v>0</v>
          </cell>
          <cell r="H634">
            <v>0</v>
          </cell>
          <cell r="I634">
            <v>0</v>
          </cell>
          <cell r="J634">
            <v>0</v>
          </cell>
          <cell r="K634">
            <v>110010</v>
          </cell>
          <cell r="L634" t="str">
            <v>Current Unrestricted</v>
          </cell>
          <cell r="M634">
            <v>10</v>
          </cell>
          <cell r="N634" t="str">
            <v>Instruction</v>
          </cell>
          <cell r="O634">
            <v>11</v>
          </cell>
          <cell r="P634" t="str">
            <v>Current Unrestricted Funds</v>
          </cell>
          <cell r="Q634">
            <v>75</v>
          </cell>
          <cell r="R634" t="str">
            <v>Other Operating Expenses</v>
          </cell>
          <cell r="S634">
            <v>20</v>
          </cell>
          <cell r="T634" t="str">
            <v>Vice President / Provost - PRC</v>
          </cell>
          <cell r="U634">
            <v>4</v>
          </cell>
          <cell r="V634" t="str">
            <v>Blitt, William J</v>
          </cell>
        </row>
        <row r="635">
          <cell r="A635">
            <v>356402</v>
          </cell>
          <cell r="B635" t="str">
            <v>Coop Education</v>
          </cell>
          <cell r="C635">
            <v>755705</v>
          </cell>
          <cell r="D635">
            <v>356402755705</v>
          </cell>
          <cell r="E635" t="str">
            <v>Postage</v>
          </cell>
          <cell r="F635">
            <v>0</v>
          </cell>
          <cell r="G635">
            <v>0</v>
          </cell>
          <cell r="H635">
            <v>0</v>
          </cell>
          <cell r="I635">
            <v>0</v>
          </cell>
          <cell r="J635">
            <v>0</v>
          </cell>
          <cell r="K635">
            <v>110010</v>
          </cell>
          <cell r="L635" t="str">
            <v>Current Unrestricted</v>
          </cell>
          <cell r="M635">
            <v>10</v>
          </cell>
          <cell r="N635" t="str">
            <v>Instruction</v>
          </cell>
          <cell r="O635">
            <v>11</v>
          </cell>
          <cell r="P635" t="str">
            <v>Current Unrestricted Funds</v>
          </cell>
          <cell r="Q635">
            <v>75</v>
          </cell>
          <cell r="R635" t="str">
            <v>Other Operating Expenses</v>
          </cell>
          <cell r="S635">
            <v>20</v>
          </cell>
          <cell r="T635" t="str">
            <v>Vice President / Provost - PRC</v>
          </cell>
          <cell r="U635">
            <v>4</v>
          </cell>
          <cell r="V635" t="str">
            <v>Blitt, William J</v>
          </cell>
        </row>
        <row r="636">
          <cell r="A636">
            <v>356402</v>
          </cell>
          <cell r="B636" t="str">
            <v>Coop Education</v>
          </cell>
          <cell r="C636">
            <v>755730</v>
          </cell>
          <cell r="D636">
            <v>356402755730</v>
          </cell>
          <cell r="E636" t="str">
            <v>Memberships</v>
          </cell>
          <cell r="F636">
            <v>150</v>
          </cell>
          <cell r="G636">
            <v>0</v>
          </cell>
          <cell r="H636">
            <v>0</v>
          </cell>
          <cell r="I636">
            <v>0</v>
          </cell>
          <cell r="J636">
            <v>0</v>
          </cell>
          <cell r="K636">
            <v>110010</v>
          </cell>
          <cell r="L636" t="str">
            <v>Current Unrestricted</v>
          </cell>
          <cell r="M636">
            <v>10</v>
          </cell>
          <cell r="N636" t="str">
            <v>Instruction</v>
          </cell>
          <cell r="O636">
            <v>11</v>
          </cell>
          <cell r="P636" t="str">
            <v>Current Unrestricted Funds</v>
          </cell>
          <cell r="Q636">
            <v>75</v>
          </cell>
          <cell r="R636" t="str">
            <v>Other Operating Expenses</v>
          </cell>
          <cell r="S636">
            <v>20</v>
          </cell>
          <cell r="T636" t="str">
            <v>Vice President / Provost - PRC</v>
          </cell>
          <cell r="U636">
            <v>4</v>
          </cell>
          <cell r="V636" t="str">
            <v>Blitt, William J</v>
          </cell>
        </row>
        <row r="637">
          <cell r="A637">
            <v>356402</v>
          </cell>
          <cell r="B637" t="str">
            <v>Coop Education</v>
          </cell>
          <cell r="C637">
            <v>755745</v>
          </cell>
          <cell r="D637">
            <v>356402755745</v>
          </cell>
          <cell r="E637" t="str">
            <v>Promotional Activities</v>
          </cell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110010</v>
          </cell>
          <cell r="L637" t="str">
            <v>Current Unrestricted</v>
          </cell>
          <cell r="M637">
            <v>10</v>
          </cell>
          <cell r="N637" t="str">
            <v>Instruction</v>
          </cell>
          <cell r="O637">
            <v>11</v>
          </cell>
          <cell r="P637" t="str">
            <v>Current Unrestricted Funds</v>
          </cell>
          <cell r="Q637">
            <v>75</v>
          </cell>
          <cell r="R637" t="str">
            <v>Other Operating Expenses</v>
          </cell>
          <cell r="S637">
            <v>20</v>
          </cell>
          <cell r="T637" t="str">
            <v>Vice President / Provost - PRC</v>
          </cell>
          <cell r="U637">
            <v>4</v>
          </cell>
          <cell r="V637" t="str">
            <v>Blitt, William J</v>
          </cell>
        </row>
        <row r="638">
          <cell r="A638">
            <v>356406</v>
          </cell>
          <cell r="B638" t="str">
            <v>Coop Education</v>
          </cell>
          <cell r="C638">
            <v>611120</v>
          </cell>
          <cell r="D638">
            <v>356406611120</v>
          </cell>
          <cell r="E638" t="str">
            <v>Faculty Salaries - Part-time</v>
          </cell>
          <cell r="F638">
            <v>4170</v>
          </cell>
          <cell r="G638">
            <v>13969.5</v>
          </cell>
          <cell r="H638">
            <v>19008</v>
          </cell>
          <cell r="I638">
            <v>6264</v>
          </cell>
          <cell r="J638">
            <v>17931</v>
          </cell>
          <cell r="K638">
            <v>110010</v>
          </cell>
          <cell r="L638" t="str">
            <v>Current Unrestricted</v>
          </cell>
          <cell r="M638">
            <v>10</v>
          </cell>
          <cell r="N638" t="str">
            <v>Instruction</v>
          </cell>
          <cell r="O638">
            <v>11</v>
          </cell>
          <cell r="P638" t="str">
            <v>Current Unrestricted Funds</v>
          </cell>
          <cell r="Q638">
            <v>61</v>
          </cell>
          <cell r="R638" t="str">
            <v>Salaries and Wages</v>
          </cell>
          <cell r="S638">
            <v>20</v>
          </cell>
          <cell r="T638" t="str">
            <v>Vice President / Provost - PRC</v>
          </cell>
          <cell r="U638">
            <v>2</v>
          </cell>
          <cell r="V638" t="str">
            <v>Blitt, William J</v>
          </cell>
        </row>
        <row r="639">
          <cell r="A639">
            <v>356406</v>
          </cell>
          <cell r="B639" t="str">
            <v>Coop Education</v>
          </cell>
          <cell r="C639">
            <v>611150</v>
          </cell>
          <cell r="D639">
            <v>356406611150</v>
          </cell>
          <cell r="E639" t="str">
            <v>Faculty Full-time - Summer</v>
          </cell>
          <cell r="F639">
            <v>208.5</v>
          </cell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110010</v>
          </cell>
          <cell r="L639" t="str">
            <v>Current Unrestricted</v>
          </cell>
          <cell r="M639">
            <v>10</v>
          </cell>
          <cell r="N639" t="str">
            <v>Instruction</v>
          </cell>
          <cell r="O639">
            <v>11</v>
          </cell>
          <cell r="P639" t="str">
            <v>Current Unrestricted Funds</v>
          </cell>
          <cell r="Q639">
            <v>61</v>
          </cell>
          <cell r="R639" t="str">
            <v>Salaries and Wages</v>
          </cell>
          <cell r="S639">
            <v>20</v>
          </cell>
          <cell r="T639" t="str">
            <v>Vice President / Provost - PRC</v>
          </cell>
          <cell r="U639">
            <v>2</v>
          </cell>
          <cell r="V639" t="str">
            <v>Blitt, William J</v>
          </cell>
        </row>
        <row r="640">
          <cell r="A640">
            <v>356406</v>
          </cell>
          <cell r="B640" t="str">
            <v>Coop Education</v>
          </cell>
          <cell r="C640">
            <v>611420</v>
          </cell>
          <cell r="D640">
            <v>356406611420</v>
          </cell>
          <cell r="E640" t="str">
            <v>Non-Supervisory Supp - Non-Exempt</v>
          </cell>
          <cell r="F640">
            <v>0</v>
          </cell>
          <cell r="G640">
            <v>44826.239999999998</v>
          </cell>
          <cell r="H640">
            <v>45994</v>
          </cell>
          <cell r="I640">
            <v>22996.98</v>
          </cell>
          <cell r="J640">
            <v>45994</v>
          </cell>
          <cell r="K640">
            <v>110010</v>
          </cell>
          <cell r="L640" t="str">
            <v>Current Unrestricted</v>
          </cell>
          <cell r="M640">
            <v>10</v>
          </cell>
          <cell r="N640" t="str">
            <v>Instruction</v>
          </cell>
          <cell r="O640">
            <v>11</v>
          </cell>
          <cell r="P640" t="str">
            <v>Current Unrestricted Funds</v>
          </cell>
          <cell r="Q640">
            <v>61</v>
          </cell>
          <cell r="R640" t="str">
            <v>Salaries and Wages</v>
          </cell>
          <cell r="S640">
            <v>20</v>
          </cell>
          <cell r="T640" t="str">
            <v>Vice President / Provost - PRC</v>
          </cell>
          <cell r="U640">
            <v>2</v>
          </cell>
          <cell r="V640" t="str">
            <v>Blitt, William J</v>
          </cell>
        </row>
        <row r="641">
          <cell r="A641">
            <v>356406</v>
          </cell>
          <cell r="B641" t="str">
            <v>Coop Education</v>
          </cell>
          <cell r="C641">
            <v>611491</v>
          </cell>
          <cell r="D641">
            <v>356406611491</v>
          </cell>
          <cell r="E641" t="str">
            <v>Comp Time Payoff</v>
          </cell>
          <cell r="F641">
            <v>0</v>
          </cell>
          <cell r="G641">
            <v>1140.07</v>
          </cell>
          <cell r="H641">
            <v>500</v>
          </cell>
          <cell r="I641">
            <v>0</v>
          </cell>
          <cell r="J641">
            <v>500</v>
          </cell>
          <cell r="K641">
            <v>110010</v>
          </cell>
          <cell r="L641" t="str">
            <v>Current Unrestricted</v>
          </cell>
          <cell r="M641">
            <v>10</v>
          </cell>
          <cell r="N641" t="str">
            <v>Instruction</v>
          </cell>
          <cell r="O641">
            <v>11</v>
          </cell>
          <cell r="P641" t="str">
            <v>Current Unrestricted Funds</v>
          </cell>
          <cell r="Q641">
            <v>61</v>
          </cell>
          <cell r="R641" t="str">
            <v>Salaries and Wages</v>
          </cell>
          <cell r="S641">
            <v>20</v>
          </cell>
          <cell r="T641" t="str">
            <v>Vice President / Provost - PRC</v>
          </cell>
          <cell r="U641">
            <v>2</v>
          </cell>
          <cell r="V641" t="str">
            <v>Blitt, William J</v>
          </cell>
        </row>
        <row r="642">
          <cell r="A642">
            <v>356406</v>
          </cell>
          <cell r="B642" t="str">
            <v>Coop Education</v>
          </cell>
          <cell r="C642">
            <v>611510</v>
          </cell>
          <cell r="D642">
            <v>356406611510</v>
          </cell>
          <cell r="E642" t="str">
            <v>Student Assistants - Non-Work Study</v>
          </cell>
          <cell r="F642">
            <v>0</v>
          </cell>
          <cell r="G642">
            <v>0</v>
          </cell>
          <cell r="H642">
            <v>4442</v>
          </cell>
          <cell r="I642">
            <v>0</v>
          </cell>
          <cell r="J642">
            <v>8022</v>
          </cell>
          <cell r="K642">
            <v>110010</v>
          </cell>
          <cell r="L642" t="str">
            <v>Current Unrestricted</v>
          </cell>
          <cell r="M642">
            <v>10</v>
          </cell>
          <cell r="N642" t="str">
            <v>Instruction</v>
          </cell>
          <cell r="O642">
            <v>11</v>
          </cell>
          <cell r="P642" t="str">
            <v>Current Unrestricted Funds</v>
          </cell>
          <cell r="Q642">
            <v>61</v>
          </cell>
          <cell r="R642" t="str">
            <v>Salaries and Wages</v>
          </cell>
          <cell r="S642">
            <v>20</v>
          </cell>
          <cell r="T642" t="str">
            <v>Vice President / Provost - PRC</v>
          </cell>
          <cell r="U642">
            <v>2</v>
          </cell>
          <cell r="V642" t="str">
            <v>Blitt, William J</v>
          </cell>
        </row>
        <row r="643">
          <cell r="A643">
            <v>356406</v>
          </cell>
          <cell r="B643" t="str">
            <v>Coop Education</v>
          </cell>
          <cell r="C643">
            <v>712320</v>
          </cell>
          <cell r="D643">
            <v>356406712320</v>
          </cell>
          <cell r="E643" t="str">
            <v>Guest Lecturers</v>
          </cell>
          <cell r="F643">
            <v>0</v>
          </cell>
          <cell r="G643">
            <v>0</v>
          </cell>
          <cell r="H643">
            <v>250</v>
          </cell>
          <cell r="I643">
            <v>0</v>
          </cell>
          <cell r="J643">
            <v>125</v>
          </cell>
          <cell r="K643">
            <v>110010</v>
          </cell>
          <cell r="L643" t="str">
            <v>Current Unrestricted</v>
          </cell>
          <cell r="M643">
            <v>10</v>
          </cell>
          <cell r="N643" t="str">
            <v>Instruction</v>
          </cell>
          <cell r="O643">
            <v>11</v>
          </cell>
          <cell r="P643" t="str">
            <v>Current Unrestricted Funds</v>
          </cell>
          <cell r="Q643">
            <v>71</v>
          </cell>
          <cell r="R643" t="str">
            <v>Contractual Services</v>
          </cell>
          <cell r="S643">
            <v>20</v>
          </cell>
          <cell r="T643" t="str">
            <v>Vice President / Provost - PRC</v>
          </cell>
          <cell r="U643">
            <v>5</v>
          </cell>
          <cell r="V643" t="str">
            <v>Blitt, William J</v>
          </cell>
        </row>
        <row r="644">
          <cell r="A644">
            <v>356406</v>
          </cell>
          <cell r="B644" t="str">
            <v>Coop Education</v>
          </cell>
          <cell r="C644">
            <v>712655</v>
          </cell>
          <cell r="D644">
            <v>356406712655</v>
          </cell>
          <cell r="E644" t="str">
            <v>Meetings Expense</v>
          </cell>
          <cell r="F644">
            <v>0</v>
          </cell>
          <cell r="G644">
            <v>0</v>
          </cell>
          <cell r="H644">
            <v>150</v>
          </cell>
          <cell r="I644">
            <v>0</v>
          </cell>
          <cell r="J644">
            <v>100</v>
          </cell>
          <cell r="K644">
            <v>110010</v>
          </cell>
          <cell r="L644" t="str">
            <v>Current Unrestricted</v>
          </cell>
          <cell r="M644">
            <v>10</v>
          </cell>
          <cell r="N644" t="str">
            <v>Instruction</v>
          </cell>
          <cell r="O644">
            <v>11</v>
          </cell>
          <cell r="P644" t="str">
            <v>Current Unrestricted Funds</v>
          </cell>
          <cell r="Q644">
            <v>71</v>
          </cell>
          <cell r="R644" t="str">
            <v>Contractual Services</v>
          </cell>
          <cell r="S644">
            <v>20</v>
          </cell>
          <cell r="T644" t="str">
            <v>Vice President / Provost - PRC</v>
          </cell>
          <cell r="U644">
            <v>5</v>
          </cell>
          <cell r="V644" t="str">
            <v>Blitt, William J</v>
          </cell>
        </row>
        <row r="645">
          <cell r="A645">
            <v>356406</v>
          </cell>
          <cell r="B645" t="str">
            <v>Coop Education</v>
          </cell>
          <cell r="C645">
            <v>733110</v>
          </cell>
          <cell r="D645">
            <v>356406733110</v>
          </cell>
          <cell r="E645" t="str">
            <v>Classroom Supplies</v>
          </cell>
          <cell r="F645">
            <v>0</v>
          </cell>
          <cell r="G645">
            <v>0</v>
          </cell>
          <cell r="H645">
            <v>465</v>
          </cell>
          <cell r="I645">
            <v>12.18</v>
          </cell>
          <cell r="J645">
            <v>0</v>
          </cell>
          <cell r="K645">
            <v>110010</v>
          </cell>
          <cell r="L645" t="str">
            <v>Current Unrestricted</v>
          </cell>
          <cell r="M645">
            <v>10</v>
          </cell>
          <cell r="N645" t="str">
            <v>Instruction</v>
          </cell>
          <cell r="O645">
            <v>11</v>
          </cell>
          <cell r="P645" t="str">
            <v>Current Unrestricted Funds</v>
          </cell>
          <cell r="Q645">
            <v>73</v>
          </cell>
          <cell r="R645" t="str">
            <v>Supplies</v>
          </cell>
          <cell r="S645">
            <v>20</v>
          </cell>
          <cell r="T645" t="str">
            <v>Vice President / Provost - PRC</v>
          </cell>
          <cell r="U645">
            <v>4</v>
          </cell>
          <cell r="V645" t="str">
            <v>Blitt, William J</v>
          </cell>
        </row>
        <row r="646">
          <cell r="A646">
            <v>356406</v>
          </cell>
          <cell r="B646" t="str">
            <v>Coop Education</v>
          </cell>
          <cell r="C646">
            <v>733120</v>
          </cell>
          <cell r="D646">
            <v>356406733120</v>
          </cell>
          <cell r="E646" t="str">
            <v>Office Supplies</v>
          </cell>
          <cell r="F646">
            <v>0</v>
          </cell>
          <cell r="G646">
            <v>373.69</v>
          </cell>
          <cell r="H646">
            <v>35</v>
          </cell>
          <cell r="I646">
            <v>33.92</v>
          </cell>
          <cell r="J646">
            <v>200</v>
          </cell>
          <cell r="K646">
            <v>110010</v>
          </cell>
          <cell r="L646" t="str">
            <v>Current Unrestricted</v>
          </cell>
          <cell r="M646">
            <v>10</v>
          </cell>
          <cell r="N646" t="str">
            <v>Instruction</v>
          </cell>
          <cell r="O646">
            <v>11</v>
          </cell>
          <cell r="P646" t="str">
            <v>Current Unrestricted Funds</v>
          </cell>
          <cell r="Q646">
            <v>73</v>
          </cell>
          <cell r="R646" t="str">
            <v>Supplies</v>
          </cell>
          <cell r="S646">
            <v>20</v>
          </cell>
          <cell r="T646" t="str">
            <v>Vice President / Provost - PRC</v>
          </cell>
          <cell r="U646">
            <v>4</v>
          </cell>
          <cell r="V646" t="str">
            <v>Blitt, William J</v>
          </cell>
        </row>
        <row r="647">
          <cell r="A647">
            <v>356406</v>
          </cell>
          <cell r="B647" t="str">
            <v>Coop Education</v>
          </cell>
          <cell r="C647">
            <v>733210</v>
          </cell>
          <cell r="D647">
            <v>356406733210</v>
          </cell>
          <cell r="E647" t="str">
            <v>Division Books and Booklets</v>
          </cell>
          <cell r="F647">
            <v>0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110010</v>
          </cell>
          <cell r="L647" t="str">
            <v>Current Unrestricted</v>
          </cell>
          <cell r="M647">
            <v>10</v>
          </cell>
          <cell r="N647" t="str">
            <v>Instruction</v>
          </cell>
          <cell r="O647">
            <v>11</v>
          </cell>
          <cell r="P647" t="str">
            <v>Current Unrestricted Funds</v>
          </cell>
          <cell r="Q647">
            <v>73</v>
          </cell>
          <cell r="R647" t="str">
            <v>Supplies</v>
          </cell>
          <cell r="S647">
            <v>20</v>
          </cell>
          <cell r="T647" t="str">
            <v>Vice President / Provost - PRC</v>
          </cell>
          <cell r="U647">
            <v>4</v>
          </cell>
          <cell r="V647" t="str">
            <v>Blitt, William J</v>
          </cell>
        </row>
        <row r="648">
          <cell r="A648">
            <v>356406</v>
          </cell>
          <cell r="B648" t="str">
            <v>Coop Education</v>
          </cell>
          <cell r="C648">
            <v>733220</v>
          </cell>
          <cell r="D648">
            <v>356406733220</v>
          </cell>
          <cell r="E648" t="str">
            <v>Subscriptions</v>
          </cell>
          <cell r="F648">
            <v>0</v>
          </cell>
          <cell r="G648">
            <v>0</v>
          </cell>
          <cell r="H648">
            <v>0</v>
          </cell>
          <cell r="I648">
            <v>0</v>
          </cell>
          <cell r="J648">
            <v>0</v>
          </cell>
          <cell r="K648">
            <v>110010</v>
          </cell>
          <cell r="L648" t="str">
            <v>Current Unrestricted</v>
          </cell>
          <cell r="M648">
            <v>10</v>
          </cell>
          <cell r="N648" t="str">
            <v>Instruction</v>
          </cell>
          <cell r="O648">
            <v>11</v>
          </cell>
          <cell r="P648" t="str">
            <v>Current Unrestricted Funds</v>
          </cell>
          <cell r="Q648">
            <v>73</v>
          </cell>
          <cell r="R648" t="str">
            <v>Supplies</v>
          </cell>
          <cell r="S648">
            <v>20</v>
          </cell>
          <cell r="T648" t="str">
            <v>Vice President / Provost - PRC</v>
          </cell>
          <cell r="U648">
            <v>4</v>
          </cell>
          <cell r="V648" t="str">
            <v>Blitt, William J</v>
          </cell>
        </row>
        <row r="649">
          <cell r="A649">
            <v>356406</v>
          </cell>
          <cell r="B649" t="str">
            <v>Coop Education</v>
          </cell>
          <cell r="C649">
            <v>744210</v>
          </cell>
          <cell r="D649">
            <v>356406744210</v>
          </cell>
          <cell r="E649" t="str">
            <v>Local Travel</v>
          </cell>
          <cell r="F649">
            <v>69</v>
          </cell>
          <cell r="G649">
            <v>0</v>
          </cell>
          <cell r="H649">
            <v>1200</v>
          </cell>
          <cell r="I649">
            <v>214</v>
          </cell>
          <cell r="J649">
            <v>1000</v>
          </cell>
          <cell r="K649">
            <v>110010</v>
          </cell>
          <cell r="L649" t="str">
            <v>Current Unrestricted</v>
          </cell>
          <cell r="M649">
            <v>10</v>
          </cell>
          <cell r="N649" t="str">
            <v>Instruction</v>
          </cell>
          <cell r="O649">
            <v>11</v>
          </cell>
          <cell r="P649" t="str">
            <v>Current Unrestricted Funds</v>
          </cell>
          <cell r="Q649">
            <v>74</v>
          </cell>
          <cell r="R649" t="str">
            <v>Travel</v>
          </cell>
          <cell r="S649">
            <v>20</v>
          </cell>
          <cell r="T649" t="str">
            <v>Vice President / Provost - PRC</v>
          </cell>
          <cell r="U649">
            <v>4</v>
          </cell>
          <cell r="V649" t="str">
            <v>Blitt, William J</v>
          </cell>
        </row>
        <row r="650">
          <cell r="A650">
            <v>356406</v>
          </cell>
          <cell r="B650" t="str">
            <v>Coop Education</v>
          </cell>
          <cell r="C650">
            <v>744220</v>
          </cell>
          <cell r="D650">
            <v>356406744220</v>
          </cell>
          <cell r="E650" t="str">
            <v>Professional Development / Travel</v>
          </cell>
          <cell r="F650">
            <v>0</v>
          </cell>
          <cell r="G650">
            <v>545.54999999999995</v>
          </cell>
          <cell r="H650">
            <v>1200</v>
          </cell>
          <cell r="I650">
            <v>0</v>
          </cell>
          <cell r="J650">
            <v>1000</v>
          </cell>
          <cell r="K650">
            <v>110010</v>
          </cell>
          <cell r="L650" t="str">
            <v>Current Unrestricted</v>
          </cell>
          <cell r="M650">
            <v>10</v>
          </cell>
          <cell r="N650" t="str">
            <v>Instruction</v>
          </cell>
          <cell r="O650">
            <v>11</v>
          </cell>
          <cell r="P650" t="str">
            <v>Current Unrestricted Funds</v>
          </cell>
          <cell r="Q650">
            <v>74</v>
          </cell>
          <cell r="R650" t="str">
            <v>Travel</v>
          </cell>
          <cell r="S650">
            <v>20</v>
          </cell>
          <cell r="T650" t="str">
            <v>Vice President / Provost - PRC</v>
          </cell>
          <cell r="U650">
            <v>4</v>
          </cell>
          <cell r="V650" t="str">
            <v>Blitt, William J</v>
          </cell>
        </row>
        <row r="651">
          <cell r="A651">
            <v>356406</v>
          </cell>
          <cell r="B651" t="str">
            <v>Coop Education</v>
          </cell>
          <cell r="C651">
            <v>755310</v>
          </cell>
          <cell r="D651">
            <v>356406755310</v>
          </cell>
          <cell r="E651" t="str">
            <v>Copier Expense</v>
          </cell>
          <cell r="F651">
            <v>0</v>
          </cell>
          <cell r="G651">
            <v>337.62</v>
          </cell>
          <cell r="H651">
            <v>500</v>
          </cell>
          <cell r="I651">
            <v>0</v>
          </cell>
          <cell r="J651">
            <v>250</v>
          </cell>
          <cell r="K651">
            <v>110010</v>
          </cell>
          <cell r="L651" t="str">
            <v>Current Unrestricted</v>
          </cell>
          <cell r="M651">
            <v>10</v>
          </cell>
          <cell r="N651" t="str">
            <v>Instruction</v>
          </cell>
          <cell r="O651">
            <v>11</v>
          </cell>
          <cell r="P651" t="str">
            <v>Current Unrestricted Funds</v>
          </cell>
          <cell r="Q651">
            <v>75</v>
          </cell>
          <cell r="R651" t="str">
            <v>Other Operating Expenses</v>
          </cell>
          <cell r="S651">
            <v>20</v>
          </cell>
          <cell r="T651" t="str">
            <v>Vice President / Provost - PRC</v>
          </cell>
          <cell r="U651">
            <v>4</v>
          </cell>
          <cell r="V651" t="str">
            <v>Blitt, William J</v>
          </cell>
        </row>
        <row r="652">
          <cell r="A652">
            <v>356406</v>
          </cell>
          <cell r="B652" t="str">
            <v>Coop Education</v>
          </cell>
          <cell r="C652">
            <v>755330</v>
          </cell>
          <cell r="D652">
            <v>356406755330</v>
          </cell>
          <cell r="E652" t="str">
            <v>Printing - Brochures and Handbooks</v>
          </cell>
          <cell r="F652">
            <v>0</v>
          </cell>
          <cell r="G652">
            <v>0</v>
          </cell>
          <cell r="H652">
            <v>1000</v>
          </cell>
          <cell r="I652">
            <v>0</v>
          </cell>
          <cell r="J652">
            <v>1000</v>
          </cell>
          <cell r="K652">
            <v>110010</v>
          </cell>
          <cell r="L652" t="str">
            <v>Current Unrestricted</v>
          </cell>
          <cell r="M652">
            <v>10</v>
          </cell>
          <cell r="N652" t="str">
            <v>Instruction</v>
          </cell>
          <cell r="O652">
            <v>11</v>
          </cell>
          <cell r="P652" t="str">
            <v>Current Unrestricted Funds</v>
          </cell>
          <cell r="Q652">
            <v>75</v>
          </cell>
          <cell r="R652" t="str">
            <v>Other Operating Expenses</v>
          </cell>
          <cell r="S652">
            <v>20</v>
          </cell>
          <cell r="T652" t="str">
            <v>Vice President / Provost - PRC</v>
          </cell>
          <cell r="U652">
            <v>4</v>
          </cell>
          <cell r="V652" t="str">
            <v>Blitt, William J</v>
          </cell>
        </row>
        <row r="653">
          <cell r="A653">
            <v>356406</v>
          </cell>
          <cell r="B653" t="str">
            <v>Coop Education</v>
          </cell>
          <cell r="C653">
            <v>755360</v>
          </cell>
          <cell r="D653">
            <v>356406755360</v>
          </cell>
          <cell r="E653" t="str">
            <v>Printing - Other</v>
          </cell>
          <cell r="F653">
            <v>0</v>
          </cell>
          <cell r="G653">
            <v>101.2</v>
          </cell>
          <cell r="H653">
            <v>500</v>
          </cell>
          <cell r="I653">
            <v>66.400000000000006</v>
          </cell>
          <cell r="J653">
            <v>250</v>
          </cell>
          <cell r="K653">
            <v>110010</v>
          </cell>
          <cell r="L653" t="str">
            <v>Current Unrestricted</v>
          </cell>
          <cell r="M653">
            <v>10</v>
          </cell>
          <cell r="N653" t="str">
            <v>Instruction</v>
          </cell>
          <cell r="O653">
            <v>11</v>
          </cell>
          <cell r="P653" t="str">
            <v>Current Unrestricted Funds</v>
          </cell>
          <cell r="Q653">
            <v>75</v>
          </cell>
          <cell r="R653" t="str">
            <v>Other Operating Expenses</v>
          </cell>
          <cell r="S653">
            <v>20</v>
          </cell>
          <cell r="T653" t="str">
            <v>Vice President / Provost - PRC</v>
          </cell>
          <cell r="U653">
            <v>4</v>
          </cell>
          <cell r="V653" t="str">
            <v>Blitt, William J</v>
          </cell>
        </row>
        <row r="654">
          <cell r="A654">
            <v>356406</v>
          </cell>
          <cell r="B654" t="str">
            <v>Coop Education</v>
          </cell>
          <cell r="C654">
            <v>755510</v>
          </cell>
          <cell r="D654">
            <v>356406755510</v>
          </cell>
          <cell r="E654" t="str">
            <v>Repairs - Equipment</v>
          </cell>
          <cell r="F654">
            <v>0</v>
          </cell>
          <cell r="G654">
            <v>0</v>
          </cell>
          <cell r="H654">
            <v>0</v>
          </cell>
          <cell r="I654">
            <v>0</v>
          </cell>
          <cell r="J654">
            <v>0</v>
          </cell>
          <cell r="K654">
            <v>110010</v>
          </cell>
          <cell r="L654" t="str">
            <v>Current Unrestricted</v>
          </cell>
          <cell r="M654">
            <v>10</v>
          </cell>
          <cell r="N654" t="str">
            <v>Instruction</v>
          </cell>
          <cell r="O654">
            <v>11</v>
          </cell>
          <cell r="P654" t="str">
            <v>Current Unrestricted Funds</v>
          </cell>
          <cell r="Q654">
            <v>75</v>
          </cell>
          <cell r="R654" t="str">
            <v>Other Operating Expenses</v>
          </cell>
          <cell r="S654">
            <v>20</v>
          </cell>
          <cell r="T654" t="str">
            <v>Vice President / Provost - PRC</v>
          </cell>
          <cell r="U654">
            <v>4</v>
          </cell>
          <cell r="V654" t="str">
            <v>Blitt, William J</v>
          </cell>
        </row>
        <row r="655">
          <cell r="A655">
            <v>356406</v>
          </cell>
          <cell r="B655" t="str">
            <v>Coop Education</v>
          </cell>
          <cell r="C655">
            <v>755705</v>
          </cell>
          <cell r="D655">
            <v>356406755705</v>
          </cell>
          <cell r="E655" t="str">
            <v>Postage</v>
          </cell>
          <cell r="F655">
            <v>0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110010</v>
          </cell>
          <cell r="L655" t="str">
            <v>Current Unrestricted</v>
          </cell>
          <cell r="M655">
            <v>10</v>
          </cell>
          <cell r="N655" t="str">
            <v>Instruction</v>
          </cell>
          <cell r="O655">
            <v>11</v>
          </cell>
          <cell r="P655" t="str">
            <v>Current Unrestricted Funds</v>
          </cell>
          <cell r="Q655">
            <v>75</v>
          </cell>
          <cell r="R655" t="str">
            <v>Other Operating Expenses</v>
          </cell>
          <cell r="S655">
            <v>20</v>
          </cell>
          <cell r="T655" t="str">
            <v>Vice President / Provost - PRC</v>
          </cell>
          <cell r="U655">
            <v>4</v>
          </cell>
          <cell r="V655" t="str">
            <v>Blitt, William J</v>
          </cell>
        </row>
        <row r="656">
          <cell r="A656">
            <v>356406</v>
          </cell>
          <cell r="B656" t="str">
            <v>Coop Education</v>
          </cell>
          <cell r="C656">
            <v>755730</v>
          </cell>
          <cell r="D656">
            <v>356406755730</v>
          </cell>
          <cell r="E656" t="str">
            <v>Memberships</v>
          </cell>
          <cell r="F656">
            <v>0</v>
          </cell>
          <cell r="G656">
            <v>175</v>
          </cell>
          <cell r="H656">
            <v>500</v>
          </cell>
          <cell r="I656">
            <v>0</v>
          </cell>
          <cell r="J656">
            <v>400</v>
          </cell>
          <cell r="K656">
            <v>110010</v>
          </cell>
          <cell r="L656" t="str">
            <v>Current Unrestricted</v>
          </cell>
          <cell r="M656">
            <v>10</v>
          </cell>
          <cell r="N656" t="str">
            <v>Instruction</v>
          </cell>
          <cell r="O656">
            <v>11</v>
          </cell>
          <cell r="P656" t="str">
            <v>Current Unrestricted Funds</v>
          </cell>
          <cell r="Q656">
            <v>75</v>
          </cell>
          <cell r="R656" t="str">
            <v>Other Operating Expenses</v>
          </cell>
          <cell r="S656">
            <v>20</v>
          </cell>
          <cell r="T656" t="str">
            <v>Vice President / Provost - PRC</v>
          </cell>
          <cell r="U656">
            <v>4</v>
          </cell>
          <cell r="V656" t="str">
            <v>Blitt, William J</v>
          </cell>
        </row>
        <row r="657">
          <cell r="A657">
            <v>356502</v>
          </cell>
          <cell r="B657" t="str">
            <v>Small Business Management</v>
          </cell>
          <cell r="C657">
            <v>755310</v>
          </cell>
          <cell r="D657">
            <v>356502755310</v>
          </cell>
          <cell r="E657" t="str">
            <v>Copier Expense</v>
          </cell>
          <cell r="F657">
            <v>0</v>
          </cell>
          <cell r="G657">
            <v>0</v>
          </cell>
          <cell r="H657">
            <v>0</v>
          </cell>
          <cell r="I657">
            <v>0</v>
          </cell>
          <cell r="J657">
            <v>0</v>
          </cell>
          <cell r="K657">
            <v>110010</v>
          </cell>
          <cell r="L657" t="str">
            <v>Current Unrestricted</v>
          </cell>
          <cell r="M657">
            <v>10</v>
          </cell>
          <cell r="N657" t="str">
            <v>Instruction</v>
          </cell>
          <cell r="O657">
            <v>11</v>
          </cell>
          <cell r="P657" t="str">
            <v>Current Unrestricted Funds</v>
          </cell>
          <cell r="Q657">
            <v>75</v>
          </cell>
          <cell r="R657" t="str">
            <v>Other Operating Expenses</v>
          </cell>
          <cell r="S657">
            <v>20</v>
          </cell>
          <cell r="T657" t="str">
            <v>Vice President / Provost - PRC</v>
          </cell>
          <cell r="U657">
            <v>4</v>
          </cell>
          <cell r="V657" t="str">
            <v>Blitt, William J</v>
          </cell>
        </row>
        <row r="658">
          <cell r="A658">
            <v>356602</v>
          </cell>
          <cell r="B658" t="str">
            <v>Marketing</v>
          </cell>
          <cell r="C658">
            <v>611110</v>
          </cell>
          <cell r="D658">
            <v>356602611110</v>
          </cell>
          <cell r="E658" t="str">
            <v>Faculty Salaries - Full-time</v>
          </cell>
          <cell r="F658">
            <v>39248.75</v>
          </cell>
          <cell r="G658">
            <v>39248.769999999997</v>
          </cell>
          <cell r="H658">
            <v>81245</v>
          </cell>
          <cell r="I658">
            <v>40622.46</v>
          </cell>
          <cell r="J658">
            <v>81245</v>
          </cell>
          <cell r="K658">
            <v>110010</v>
          </cell>
          <cell r="L658" t="str">
            <v>Current Unrestricted</v>
          </cell>
          <cell r="M658">
            <v>10</v>
          </cell>
          <cell r="N658" t="str">
            <v>Instruction</v>
          </cell>
          <cell r="O658">
            <v>11</v>
          </cell>
          <cell r="P658" t="str">
            <v>Current Unrestricted Funds</v>
          </cell>
          <cell r="Q658">
            <v>61</v>
          </cell>
          <cell r="R658" t="str">
            <v>Salaries and Wages</v>
          </cell>
          <cell r="S658">
            <v>20</v>
          </cell>
          <cell r="T658" t="str">
            <v>Vice President / Provost - PRC</v>
          </cell>
          <cell r="U658">
            <v>1</v>
          </cell>
          <cell r="V658" t="str">
            <v>Blitt, William J</v>
          </cell>
        </row>
        <row r="659">
          <cell r="A659">
            <v>356602</v>
          </cell>
          <cell r="B659" t="str">
            <v>Marketing</v>
          </cell>
          <cell r="C659">
            <v>611115</v>
          </cell>
          <cell r="D659">
            <v>356602611115</v>
          </cell>
          <cell r="E659" t="str">
            <v>Faculty Salaries - Substitute</v>
          </cell>
          <cell r="F659">
            <v>260.64</v>
          </cell>
          <cell r="G659">
            <v>195.48</v>
          </cell>
          <cell r="H659">
            <v>300</v>
          </cell>
          <cell r="I659">
            <v>0</v>
          </cell>
          <cell r="J659">
            <v>300</v>
          </cell>
          <cell r="K659">
            <v>110010</v>
          </cell>
          <cell r="L659" t="str">
            <v>Current Unrestricted</v>
          </cell>
          <cell r="M659">
            <v>10</v>
          </cell>
          <cell r="N659" t="str">
            <v>Instruction</v>
          </cell>
          <cell r="O659">
            <v>11</v>
          </cell>
          <cell r="P659" t="str">
            <v>Current Unrestricted Funds</v>
          </cell>
          <cell r="Q659">
            <v>61</v>
          </cell>
          <cell r="R659" t="str">
            <v>Salaries and Wages</v>
          </cell>
          <cell r="S659">
            <v>20</v>
          </cell>
          <cell r="T659" t="str">
            <v>Vice President / Provost - PRC</v>
          </cell>
          <cell r="U659">
            <v>1</v>
          </cell>
          <cell r="V659" t="str">
            <v>Blitt, William J</v>
          </cell>
        </row>
        <row r="660">
          <cell r="A660">
            <v>356602</v>
          </cell>
          <cell r="B660" t="str">
            <v>Marketing</v>
          </cell>
          <cell r="C660">
            <v>611120</v>
          </cell>
          <cell r="D660">
            <v>356602611120</v>
          </cell>
          <cell r="E660" t="str">
            <v>Faculty Salaries - Part-time</v>
          </cell>
          <cell r="F660">
            <v>5994.36</v>
          </cell>
          <cell r="G660">
            <v>8340</v>
          </cell>
          <cell r="H660">
            <v>12946</v>
          </cell>
          <cell r="I660">
            <v>4314</v>
          </cell>
          <cell r="J660">
            <v>21580</v>
          </cell>
          <cell r="K660">
            <v>110010</v>
          </cell>
          <cell r="L660" t="str">
            <v>Current Unrestricted</v>
          </cell>
          <cell r="M660">
            <v>10</v>
          </cell>
          <cell r="N660" t="str">
            <v>Instruction</v>
          </cell>
          <cell r="O660">
            <v>11</v>
          </cell>
          <cell r="P660" t="str">
            <v>Current Unrestricted Funds</v>
          </cell>
          <cell r="Q660">
            <v>61</v>
          </cell>
          <cell r="R660" t="str">
            <v>Salaries and Wages</v>
          </cell>
          <cell r="S660">
            <v>20</v>
          </cell>
          <cell r="T660" t="str">
            <v>Vice President / Provost - PRC</v>
          </cell>
          <cell r="U660">
            <v>1</v>
          </cell>
          <cell r="V660" t="str">
            <v>Blitt, William J</v>
          </cell>
        </row>
        <row r="661">
          <cell r="A661">
            <v>356602</v>
          </cell>
          <cell r="B661" t="str">
            <v>Marketing</v>
          </cell>
          <cell r="C661">
            <v>611130</v>
          </cell>
          <cell r="D661">
            <v>356602611130</v>
          </cell>
          <cell r="E661" t="str">
            <v>Faculty Full-time Non-teaching ES</v>
          </cell>
          <cell r="F661">
            <v>0</v>
          </cell>
          <cell r="G661">
            <v>0</v>
          </cell>
          <cell r="H661">
            <v>2085</v>
          </cell>
          <cell r="I661">
            <v>0</v>
          </cell>
          <cell r="J661">
            <v>2157</v>
          </cell>
          <cell r="K661">
            <v>110010</v>
          </cell>
          <cell r="L661" t="str">
            <v>Current Unrestricted</v>
          </cell>
          <cell r="M661">
            <v>10</v>
          </cell>
          <cell r="N661" t="str">
            <v>Instruction</v>
          </cell>
          <cell r="O661">
            <v>11</v>
          </cell>
          <cell r="P661" t="str">
            <v>Current Unrestricted Funds</v>
          </cell>
          <cell r="Q661">
            <v>61</v>
          </cell>
          <cell r="R661" t="str">
            <v>Salaries and Wages</v>
          </cell>
          <cell r="S661">
            <v>20</v>
          </cell>
          <cell r="T661" t="str">
            <v>Vice President / Provost - PRC</v>
          </cell>
          <cell r="U661">
            <v>1</v>
          </cell>
          <cell r="V661" t="str">
            <v>Blitt, William J</v>
          </cell>
        </row>
        <row r="662">
          <cell r="A662">
            <v>356602</v>
          </cell>
          <cell r="B662" t="str">
            <v>Marketing</v>
          </cell>
          <cell r="C662">
            <v>611150</v>
          </cell>
          <cell r="D662">
            <v>356602611150</v>
          </cell>
          <cell r="E662" t="str">
            <v>Faculty Full-time - Summer</v>
          </cell>
          <cell r="F662">
            <v>10989.66</v>
          </cell>
          <cell r="G662">
            <v>0</v>
          </cell>
          <cell r="H662">
            <v>10990</v>
          </cell>
          <cell r="I662">
            <v>0</v>
          </cell>
          <cell r="J662">
            <v>11943</v>
          </cell>
          <cell r="K662">
            <v>110010</v>
          </cell>
          <cell r="L662" t="str">
            <v>Current Unrestricted</v>
          </cell>
          <cell r="M662">
            <v>10</v>
          </cell>
          <cell r="N662" t="str">
            <v>Instruction</v>
          </cell>
          <cell r="O662">
            <v>11</v>
          </cell>
          <cell r="P662" t="str">
            <v>Current Unrestricted Funds</v>
          </cell>
          <cell r="Q662">
            <v>61</v>
          </cell>
          <cell r="R662" t="str">
            <v>Salaries and Wages</v>
          </cell>
          <cell r="S662">
            <v>20</v>
          </cell>
          <cell r="T662" t="str">
            <v>Vice President / Provost - PRC</v>
          </cell>
          <cell r="U662">
            <v>1</v>
          </cell>
          <cell r="V662" t="str">
            <v>Blitt, William J</v>
          </cell>
        </row>
        <row r="663">
          <cell r="A663">
            <v>356602</v>
          </cell>
          <cell r="B663" t="str">
            <v>Marketing</v>
          </cell>
          <cell r="C663">
            <v>611160</v>
          </cell>
          <cell r="D663">
            <v>356602611160</v>
          </cell>
          <cell r="E663" t="str">
            <v>Faculty Part-time - Summer</v>
          </cell>
          <cell r="F663">
            <v>0</v>
          </cell>
          <cell r="G663">
            <v>0</v>
          </cell>
          <cell r="H663">
            <v>2158</v>
          </cell>
          <cell r="I663">
            <v>0</v>
          </cell>
          <cell r="J663">
            <v>2158</v>
          </cell>
          <cell r="K663">
            <v>110010</v>
          </cell>
          <cell r="L663" t="str">
            <v>Current Unrestricted</v>
          </cell>
          <cell r="M663">
            <v>10</v>
          </cell>
          <cell r="N663" t="str">
            <v>Instruction</v>
          </cell>
          <cell r="O663">
            <v>11</v>
          </cell>
          <cell r="P663" t="str">
            <v>Current Unrestricted Funds</v>
          </cell>
          <cell r="Q663">
            <v>61</v>
          </cell>
          <cell r="R663" t="str">
            <v>Salaries and Wages</v>
          </cell>
          <cell r="S663">
            <v>20</v>
          </cell>
          <cell r="T663" t="str">
            <v>Vice President / Provost - PRC</v>
          </cell>
          <cell r="U663">
            <v>1</v>
          </cell>
          <cell r="V663" t="str">
            <v>Blitt, William J</v>
          </cell>
        </row>
        <row r="664">
          <cell r="A664">
            <v>356602</v>
          </cell>
          <cell r="B664" t="str">
            <v>Marketing</v>
          </cell>
          <cell r="C664">
            <v>712655</v>
          </cell>
          <cell r="D664">
            <v>356602712655</v>
          </cell>
          <cell r="E664" t="str">
            <v>Meetings Expense</v>
          </cell>
          <cell r="F664">
            <v>162.94999999999999</v>
          </cell>
          <cell r="G664">
            <v>80</v>
          </cell>
          <cell r="H664">
            <v>0</v>
          </cell>
          <cell r="I664">
            <v>0</v>
          </cell>
          <cell r="J664">
            <v>0</v>
          </cell>
          <cell r="K664">
            <v>110010</v>
          </cell>
          <cell r="L664" t="str">
            <v>Current Unrestricted</v>
          </cell>
          <cell r="M664">
            <v>10</v>
          </cell>
          <cell r="N664" t="str">
            <v>Instruction</v>
          </cell>
          <cell r="O664">
            <v>11</v>
          </cell>
          <cell r="P664" t="str">
            <v>Current Unrestricted Funds</v>
          </cell>
          <cell r="Q664">
            <v>71</v>
          </cell>
          <cell r="R664" t="str">
            <v>Contractual Services</v>
          </cell>
          <cell r="S664">
            <v>20</v>
          </cell>
          <cell r="T664" t="str">
            <v>Vice President / Provost - PRC</v>
          </cell>
          <cell r="U664">
            <v>4</v>
          </cell>
          <cell r="V664" t="str">
            <v>Blitt, William J</v>
          </cell>
        </row>
        <row r="665">
          <cell r="A665">
            <v>356602</v>
          </cell>
          <cell r="B665" t="str">
            <v>Marketing</v>
          </cell>
          <cell r="C665">
            <v>733110</v>
          </cell>
          <cell r="D665">
            <v>356602733110</v>
          </cell>
          <cell r="E665" t="str">
            <v>Classroom Supplies</v>
          </cell>
          <cell r="F665">
            <v>194.76</v>
          </cell>
          <cell r="G665">
            <v>276.95999999999998</v>
          </cell>
          <cell r="H665">
            <v>250</v>
          </cell>
          <cell r="I665">
            <v>236.93</v>
          </cell>
          <cell r="J665">
            <v>300</v>
          </cell>
          <cell r="K665">
            <v>110010</v>
          </cell>
          <cell r="L665" t="str">
            <v>Current Unrestricted</v>
          </cell>
          <cell r="M665">
            <v>10</v>
          </cell>
          <cell r="N665" t="str">
            <v>Instruction</v>
          </cell>
          <cell r="O665">
            <v>11</v>
          </cell>
          <cell r="P665" t="str">
            <v>Current Unrestricted Funds</v>
          </cell>
          <cell r="Q665">
            <v>73</v>
          </cell>
          <cell r="R665" t="str">
            <v>Supplies</v>
          </cell>
          <cell r="S665">
            <v>20</v>
          </cell>
          <cell r="T665" t="str">
            <v>Vice President / Provost - PRC</v>
          </cell>
          <cell r="U665">
            <v>4</v>
          </cell>
          <cell r="V665" t="str">
            <v>Blitt, William J</v>
          </cell>
        </row>
        <row r="666">
          <cell r="A666">
            <v>356602</v>
          </cell>
          <cell r="B666" t="str">
            <v>Marketing</v>
          </cell>
          <cell r="C666">
            <v>733220</v>
          </cell>
          <cell r="D666">
            <v>356602733220</v>
          </cell>
          <cell r="E666" t="str">
            <v>Subscriptions</v>
          </cell>
          <cell r="F666">
            <v>134.80000000000001</v>
          </cell>
          <cell r="G666">
            <v>99.9</v>
          </cell>
          <cell r="H666">
            <v>100</v>
          </cell>
          <cell r="I666">
            <v>0</v>
          </cell>
          <cell r="J666">
            <v>100</v>
          </cell>
          <cell r="K666">
            <v>110010</v>
          </cell>
          <cell r="L666" t="str">
            <v>Current Unrestricted</v>
          </cell>
          <cell r="M666">
            <v>10</v>
          </cell>
          <cell r="N666" t="str">
            <v>Instruction</v>
          </cell>
          <cell r="O666">
            <v>11</v>
          </cell>
          <cell r="P666" t="str">
            <v>Current Unrestricted Funds</v>
          </cell>
          <cell r="Q666">
            <v>73</v>
          </cell>
          <cell r="R666" t="str">
            <v>Supplies</v>
          </cell>
          <cell r="S666">
            <v>20</v>
          </cell>
          <cell r="T666" t="str">
            <v>Vice President / Provost - PRC</v>
          </cell>
          <cell r="U666">
            <v>4</v>
          </cell>
          <cell r="V666" t="str">
            <v>Blitt, William J</v>
          </cell>
        </row>
        <row r="667">
          <cell r="A667">
            <v>356602</v>
          </cell>
          <cell r="B667" t="str">
            <v>Marketing</v>
          </cell>
          <cell r="C667">
            <v>744210</v>
          </cell>
          <cell r="D667">
            <v>356602744210</v>
          </cell>
          <cell r="E667" t="str">
            <v>Local Travel</v>
          </cell>
          <cell r="F667">
            <v>0</v>
          </cell>
          <cell r="G667">
            <v>0</v>
          </cell>
          <cell r="H667">
            <v>150</v>
          </cell>
          <cell r="I667">
            <v>62.7</v>
          </cell>
          <cell r="J667">
            <v>150</v>
          </cell>
          <cell r="K667">
            <v>110010</v>
          </cell>
          <cell r="L667" t="str">
            <v>Current Unrestricted</v>
          </cell>
          <cell r="M667">
            <v>10</v>
          </cell>
          <cell r="N667" t="str">
            <v>Instruction</v>
          </cell>
          <cell r="O667">
            <v>11</v>
          </cell>
          <cell r="P667" t="str">
            <v>Current Unrestricted Funds</v>
          </cell>
          <cell r="Q667">
            <v>74</v>
          </cell>
          <cell r="R667" t="str">
            <v>Travel</v>
          </cell>
          <cell r="S667">
            <v>20</v>
          </cell>
          <cell r="T667" t="str">
            <v>Vice President / Provost - PRC</v>
          </cell>
          <cell r="U667">
            <v>4</v>
          </cell>
          <cell r="V667" t="str">
            <v>Blitt, William J</v>
          </cell>
        </row>
        <row r="668">
          <cell r="A668">
            <v>356602</v>
          </cell>
          <cell r="B668" t="str">
            <v>Marketing</v>
          </cell>
          <cell r="C668">
            <v>744220</v>
          </cell>
          <cell r="D668">
            <v>356602744220</v>
          </cell>
          <cell r="E668" t="str">
            <v>Professional Development / Travel</v>
          </cell>
          <cell r="F668">
            <v>0</v>
          </cell>
          <cell r="G668">
            <v>0</v>
          </cell>
          <cell r="H668">
            <v>500</v>
          </cell>
          <cell r="I668">
            <v>0</v>
          </cell>
          <cell r="J668">
            <v>500</v>
          </cell>
          <cell r="K668">
            <v>110010</v>
          </cell>
          <cell r="L668" t="str">
            <v>Current Unrestricted</v>
          </cell>
          <cell r="M668">
            <v>10</v>
          </cell>
          <cell r="N668" t="str">
            <v>Instruction</v>
          </cell>
          <cell r="O668">
            <v>11</v>
          </cell>
          <cell r="P668" t="str">
            <v>Current Unrestricted Funds</v>
          </cell>
          <cell r="Q668">
            <v>74</v>
          </cell>
          <cell r="R668" t="str">
            <v>Travel</v>
          </cell>
          <cell r="S668">
            <v>20</v>
          </cell>
          <cell r="T668" t="str">
            <v>Vice President / Provost - PRC</v>
          </cell>
          <cell r="U668">
            <v>4</v>
          </cell>
          <cell r="V668" t="str">
            <v>Blitt, William J</v>
          </cell>
        </row>
        <row r="669">
          <cell r="A669">
            <v>356602</v>
          </cell>
          <cell r="B669" t="str">
            <v>Marketing</v>
          </cell>
          <cell r="C669">
            <v>755310</v>
          </cell>
          <cell r="D669">
            <v>356602755310</v>
          </cell>
          <cell r="E669" t="str">
            <v>Copier Expense</v>
          </cell>
          <cell r="F669">
            <v>783.9</v>
          </cell>
          <cell r="G669">
            <v>912.72</v>
          </cell>
          <cell r="H669">
            <v>1000</v>
          </cell>
          <cell r="I669">
            <v>92.22</v>
          </cell>
          <cell r="J669">
            <v>800</v>
          </cell>
          <cell r="K669">
            <v>110010</v>
          </cell>
          <cell r="L669" t="str">
            <v>Current Unrestricted</v>
          </cell>
          <cell r="M669">
            <v>10</v>
          </cell>
          <cell r="N669" t="str">
            <v>Instruction</v>
          </cell>
          <cell r="O669">
            <v>11</v>
          </cell>
          <cell r="P669" t="str">
            <v>Current Unrestricted Funds</v>
          </cell>
          <cell r="Q669">
            <v>75</v>
          </cell>
          <cell r="R669" t="str">
            <v>Other Operating Expenses</v>
          </cell>
          <cell r="S669">
            <v>20</v>
          </cell>
          <cell r="T669" t="str">
            <v>Vice President / Provost - PRC</v>
          </cell>
          <cell r="U669">
            <v>4</v>
          </cell>
          <cell r="V669" t="str">
            <v>Blitt, William J</v>
          </cell>
        </row>
        <row r="670">
          <cell r="A670">
            <v>356602</v>
          </cell>
          <cell r="B670" t="str">
            <v>Marketing</v>
          </cell>
          <cell r="C670">
            <v>755360</v>
          </cell>
          <cell r="D670">
            <v>356602755360</v>
          </cell>
          <cell r="E670" t="str">
            <v>Printing - Other</v>
          </cell>
          <cell r="F670">
            <v>322.3</v>
          </cell>
          <cell r="G670">
            <v>225.62</v>
          </cell>
          <cell r="H670">
            <v>100</v>
          </cell>
          <cell r="I670">
            <v>34.4</v>
          </cell>
          <cell r="J670">
            <v>100</v>
          </cell>
          <cell r="K670">
            <v>110010</v>
          </cell>
          <cell r="L670" t="str">
            <v>Current Unrestricted</v>
          </cell>
          <cell r="M670">
            <v>10</v>
          </cell>
          <cell r="N670" t="str">
            <v>Instruction</v>
          </cell>
          <cell r="O670">
            <v>11</v>
          </cell>
          <cell r="P670" t="str">
            <v>Current Unrestricted Funds</v>
          </cell>
          <cell r="Q670">
            <v>75</v>
          </cell>
          <cell r="R670" t="str">
            <v>Other Operating Expenses</v>
          </cell>
          <cell r="S670">
            <v>20</v>
          </cell>
          <cell r="T670" t="str">
            <v>Vice President / Provost - PRC</v>
          </cell>
          <cell r="U670">
            <v>4</v>
          </cell>
          <cell r="V670" t="str">
            <v>Blitt, William J</v>
          </cell>
        </row>
        <row r="671">
          <cell r="A671">
            <v>356606</v>
          </cell>
          <cell r="B671" t="str">
            <v>Marketing</v>
          </cell>
          <cell r="C671">
            <v>611110</v>
          </cell>
          <cell r="D671">
            <v>356606611110</v>
          </cell>
          <cell r="E671" t="str">
            <v>Faculty Salaries - Full-time</v>
          </cell>
          <cell r="F671">
            <v>4296.84</v>
          </cell>
          <cell r="G671">
            <v>0</v>
          </cell>
          <cell r="H671">
            <v>0</v>
          </cell>
          <cell r="I671">
            <v>0</v>
          </cell>
          <cell r="J671">
            <v>0</v>
          </cell>
          <cell r="K671">
            <v>110010</v>
          </cell>
          <cell r="L671" t="str">
            <v>Current Unrestricted</v>
          </cell>
          <cell r="M671">
            <v>10</v>
          </cell>
          <cell r="N671" t="str">
            <v>Instruction</v>
          </cell>
          <cell r="O671">
            <v>11</v>
          </cell>
          <cell r="P671" t="str">
            <v>Current Unrestricted Funds</v>
          </cell>
          <cell r="Q671">
            <v>61</v>
          </cell>
          <cell r="R671" t="str">
            <v>Salaries and Wages</v>
          </cell>
          <cell r="S671">
            <v>20</v>
          </cell>
          <cell r="T671" t="str">
            <v>Vice President / Provost - PRC</v>
          </cell>
          <cell r="U671">
            <v>1</v>
          </cell>
          <cell r="V671" t="str">
            <v>Blitt, William J</v>
          </cell>
        </row>
        <row r="672">
          <cell r="A672">
            <v>356606</v>
          </cell>
          <cell r="B672" t="str">
            <v>Marketing</v>
          </cell>
          <cell r="C672">
            <v>611120</v>
          </cell>
          <cell r="D672">
            <v>356606611120</v>
          </cell>
          <cell r="E672" t="str">
            <v>Faculty Salaries - Part-time</v>
          </cell>
          <cell r="F672">
            <v>6255</v>
          </cell>
          <cell r="G672">
            <v>2085</v>
          </cell>
          <cell r="H672">
            <v>8632</v>
          </cell>
          <cell r="I672">
            <v>4853.25</v>
          </cell>
          <cell r="J672">
            <v>8632</v>
          </cell>
          <cell r="K672">
            <v>110010</v>
          </cell>
          <cell r="L672" t="str">
            <v>Current Unrestricted</v>
          </cell>
          <cell r="M672">
            <v>10</v>
          </cell>
          <cell r="N672" t="str">
            <v>Instruction</v>
          </cell>
          <cell r="O672">
            <v>11</v>
          </cell>
          <cell r="P672" t="str">
            <v>Current Unrestricted Funds</v>
          </cell>
          <cell r="Q672">
            <v>61</v>
          </cell>
          <cell r="R672" t="str">
            <v>Salaries and Wages</v>
          </cell>
          <cell r="S672">
            <v>20</v>
          </cell>
          <cell r="T672" t="str">
            <v>Vice President / Provost - PRC</v>
          </cell>
          <cell r="U672">
            <v>1</v>
          </cell>
          <cell r="V672" t="str">
            <v>Blitt, William J</v>
          </cell>
        </row>
        <row r="673">
          <cell r="A673">
            <v>356606</v>
          </cell>
          <cell r="B673" t="str">
            <v>Marketing</v>
          </cell>
          <cell r="C673">
            <v>611130</v>
          </cell>
          <cell r="D673">
            <v>356606611130</v>
          </cell>
          <cell r="E673" t="str">
            <v>Faculty Full-time Non-teaching ES</v>
          </cell>
          <cell r="F673">
            <v>0</v>
          </cell>
          <cell r="G673">
            <v>2085</v>
          </cell>
          <cell r="H673">
            <v>0</v>
          </cell>
          <cell r="I673">
            <v>0</v>
          </cell>
          <cell r="J673">
            <v>0</v>
          </cell>
          <cell r="K673">
            <v>110010</v>
          </cell>
          <cell r="L673" t="str">
            <v>Current Unrestricted</v>
          </cell>
          <cell r="M673">
            <v>10</v>
          </cell>
          <cell r="N673" t="str">
            <v>Instruction</v>
          </cell>
          <cell r="O673">
            <v>11</v>
          </cell>
          <cell r="P673" t="str">
            <v>Current Unrestricted Funds</v>
          </cell>
          <cell r="Q673">
            <v>61</v>
          </cell>
          <cell r="R673" t="str">
            <v>Salaries and Wages</v>
          </cell>
          <cell r="S673">
            <v>20</v>
          </cell>
          <cell r="T673" t="str">
            <v>Vice President / Provost - PRC</v>
          </cell>
          <cell r="U673">
            <v>1</v>
          </cell>
          <cell r="V673" t="str">
            <v>Blitt, William J</v>
          </cell>
        </row>
        <row r="674">
          <cell r="A674">
            <v>356606</v>
          </cell>
          <cell r="B674" t="str">
            <v>Marketing</v>
          </cell>
          <cell r="C674">
            <v>733110</v>
          </cell>
          <cell r="D674">
            <v>356606733110</v>
          </cell>
          <cell r="E674" t="str">
            <v>Classroom Supplies</v>
          </cell>
          <cell r="F674">
            <v>0</v>
          </cell>
          <cell r="G674">
            <v>0</v>
          </cell>
          <cell r="H674">
            <v>50</v>
          </cell>
          <cell r="I674">
            <v>0</v>
          </cell>
          <cell r="J674">
            <v>0</v>
          </cell>
          <cell r="K674">
            <v>110010</v>
          </cell>
          <cell r="L674" t="str">
            <v>Current Unrestricted</v>
          </cell>
          <cell r="M674">
            <v>10</v>
          </cell>
          <cell r="N674" t="str">
            <v>Instruction</v>
          </cell>
          <cell r="O674">
            <v>11</v>
          </cell>
          <cell r="P674" t="str">
            <v>Current Unrestricted Funds</v>
          </cell>
          <cell r="Q674">
            <v>73</v>
          </cell>
          <cell r="R674" t="str">
            <v>Supplies</v>
          </cell>
          <cell r="S674">
            <v>20</v>
          </cell>
          <cell r="T674" t="str">
            <v>Vice President / Provost - PRC</v>
          </cell>
          <cell r="U674">
            <v>4</v>
          </cell>
          <cell r="V674" t="str">
            <v>Blitt, William J</v>
          </cell>
        </row>
        <row r="675">
          <cell r="A675">
            <v>356606</v>
          </cell>
          <cell r="B675" t="str">
            <v>Marketing</v>
          </cell>
          <cell r="C675">
            <v>755310</v>
          </cell>
          <cell r="D675">
            <v>356606755310</v>
          </cell>
          <cell r="E675" t="str">
            <v>Copier Expense</v>
          </cell>
          <cell r="F675">
            <v>230.58</v>
          </cell>
          <cell r="G675">
            <v>58.62</v>
          </cell>
          <cell r="H675">
            <v>100</v>
          </cell>
          <cell r="I675">
            <v>60.3</v>
          </cell>
          <cell r="J675">
            <v>100</v>
          </cell>
          <cell r="K675">
            <v>110010</v>
          </cell>
          <cell r="L675" t="str">
            <v>Current Unrestricted</v>
          </cell>
          <cell r="M675">
            <v>10</v>
          </cell>
          <cell r="N675" t="str">
            <v>Instruction</v>
          </cell>
          <cell r="O675">
            <v>11</v>
          </cell>
          <cell r="P675" t="str">
            <v>Current Unrestricted Funds</v>
          </cell>
          <cell r="Q675">
            <v>75</v>
          </cell>
          <cell r="R675" t="str">
            <v>Other Operating Expenses</v>
          </cell>
          <cell r="S675">
            <v>20</v>
          </cell>
          <cell r="T675" t="str">
            <v>Vice President / Provost - PRC</v>
          </cell>
          <cell r="U675">
            <v>4</v>
          </cell>
          <cell r="V675" t="str">
            <v>Blitt, William J</v>
          </cell>
        </row>
        <row r="676">
          <cell r="A676">
            <v>358240</v>
          </cell>
          <cell r="B676" t="str">
            <v>Office Systems Tech</v>
          </cell>
          <cell r="C676">
            <v>611110</v>
          </cell>
          <cell r="D676">
            <v>358240611110</v>
          </cell>
          <cell r="E676" t="str">
            <v>Faculty Salaries - Full-time</v>
          </cell>
          <cell r="F676">
            <v>0</v>
          </cell>
          <cell r="G676">
            <v>9003.2999999999993</v>
          </cell>
          <cell r="H676">
            <v>0</v>
          </cell>
          <cell r="I676">
            <v>0</v>
          </cell>
          <cell r="J676">
            <v>0</v>
          </cell>
          <cell r="K676">
            <v>110010</v>
          </cell>
          <cell r="L676" t="str">
            <v>Current Unrestricted</v>
          </cell>
          <cell r="M676">
            <v>10</v>
          </cell>
          <cell r="N676" t="str">
            <v>Instruction</v>
          </cell>
          <cell r="O676">
            <v>11</v>
          </cell>
          <cell r="P676" t="str">
            <v>Current Unrestricted Funds</v>
          </cell>
          <cell r="Q676">
            <v>61</v>
          </cell>
          <cell r="R676" t="str">
            <v>Salaries and Wages</v>
          </cell>
          <cell r="S676">
            <v>20</v>
          </cell>
          <cell r="T676" t="str">
            <v>Vice President / Provost - PRC</v>
          </cell>
          <cell r="U676">
            <v>2</v>
          </cell>
          <cell r="V676" t="str">
            <v>Blitt, William J</v>
          </cell>
        </row>
        <row r="677">
          <cell r="A677">
            <v>358240</v>
          </cell>
          <cell r="B677" t="str">
            <v>Office Systems Tech</v>
          </cell>
          <cell r="C677">
            <v>611115</v>
          </cell>
          <cell r="D677">
            <v>358240611115</v>
          </cell>
          <cell r="E677" t="str">
            <v>Faculty Salaries - Substitute</v>
          </cell>
          <cell r="F677">
            <v>0</v>
          </cell>
          <cell r="G677">
            <v>0</v>
          </cell>
          <cell r="H677">
            <v>100</v>
          </cell>
          <cell r="I677">
            <v>0</v>
          </cell>
          <cell r="J677">
            <v>0</v>
          </cell>
          <cell r="K677">
            <v>110010</v>
          </cell>
          <cell r="L677" t="str">
            <v>Current Unrestricted</v>
          </cell>
          <cell r="M677">
            <v>10</v>
          </cell>
          <cell r="N677" t="str">
            <v>Instruction</v>
          </cell>
          <cell r="O677">
            <v>11</v>
          </cell>
          <cell r="P677" t="str">
            <v>Current Unrestricted Funds</v>
          </cell>
          <cell r="Q677">
            <v>61</v>
          </cell>
          <cell r="R677" t="str">
            <v>Salaries and Wages</v>
          </cell>
          <cell r="S677">
            <v>20</v>
          </cell>
          <cell r="T677" t="str">
            <v>Vice President / Provost - PRC</v>
          </cell>
          <cell r="U677">
            <v>2</v>
          </cell>
          <cell r="V677" t="str">
            <v>Blitt, William J</v>
          </cell>
        </row>
        <row r="678">
          <cell r="A678">
            <v>358240</v>
          </cell>
          <cell r="B678" t="str">
            <v>Office Systems Tech</v>
          </cell>
          <cell r="C678">
            <v>733110</v>
          </cell>
          <cell r="D678">
            <v>358240733110</v>
          </cell>
          <cell r="E678" t="str">
            <v>Classroom Supplies</v>
          </cell>
          <cell r="F678">
            <v>0</v>
          </cell>
          <cell r="G678">
            <v>0</v>
          </cell>
          <cell r="H678">
            <v>10</v>
          </cell>
          <cell r="I678">
            <v>0</v>
          </cell>
          <cell r="J678">
            <v>0</v>
          </cell>
          <cell r="K678">
            <v>110010</v>
          </cell>
          <cell r="L678" t="str">
            <v>Current Unrestricted</v>
          </cell>
          <cell r="M678">
            <v>10</v>
          </cell>
          <cell r="N678" t="str">
            <v>Instruction</v>
          </cell>
          <cell r="O678">
            <v>11</v>
          </cell>
          <cell r="P678" t="str">
            <v>Current Unrestricted Funds</v>
          </cell>
          <cell r="Q678">
            <v>73</v>
          </cell>
          <cell r="R678" t="str">
            <v>Supplies</v>
          </cell>
          <cell r="S678">
            <v>20</v>
          </cell>
          <cell r="T678" t="str">
            <v>Vice President / Provost - PRC</v>
          </cell>
          <cell r="U678">
            <v>5</v>
          </cell>
          <cell r="V678" t="str">
            <v>Blitt, William J</v>
          </cell>
        </row>
        <row r="679">
          <cell r="A679">
            <v>358240</v>
          </cell>
          <cell r="B679" t="str">
            <v>Office Systems Tech</v>
          </cell>
          <cell r="C679">
            <v>744210</v>
          </cell>
          <cell r="D679">
            <v>358240744210</v>
          </cell>
          <cell r="E679" t="str">
            <v>Local Travel</v>
          </cell>
          <cell r="F679">
            <v>64</v>
          </cell>
          <cell r="G679">
            <v>0</v>
          </cell>
          <cell r="H679">
            <v>450</v>
          </cell>
          <cell r="I679">
            <v>0</v>
          </cell>
          <cell r="J679">
            <v>0</v>
          </cell>
          <cell r="K679">
            <v>110010</v>
          </cell>
          <cell r="L679" t="str">
            <v>Current Unrestricted</v>
          </cell>
          <cell r="M679">
            <v>10</v>
          </cell>
          <cell r="N679" t="str">
            <v>Instruction</v>
          </cell>
          <cell r="O679">
            <v>11</v>
          </cell>
          <cell r="P679" t="str">
            <v>Current Unrestricted Funds</v>
          </cell>
          <cell r="Q679">
            <v>74</v>
          </cell>
          <cell r="R679" t="str">
            <v>Travel</v>
          </cell>
          <cell r="S679">
            <v>20</v>
          </cell>
          <cell r="T679" t="str">
            <v>Vice President / Provost - PRC</v>
          </cell>
          <cell r="U679">
            <v>5</v>
          </cell>
          <cell r="V679" t="str">
            <v>Blitt, William J</v>
          </cell>
        </row>
        <row r="680">
          <cell r="A680">
            <v>358240</v>
          </cell>
          <cell r="B680" t="str">
            <v>Office Systems Tech</v>
          </cell>
          <cell r="C680">
            <v>744220</v>
          </cell>
          <cell r="D680">
            <v>358240744220</v>
          </cell>
          <cell r="E680" t="str">
            <v>Professional Development / Travel</v>
          </cell>
          <cell r="F680">
            <v>1092</v>
          </cell>
          <cell r="G680">
            <v>147.49</v>
          </cell>
          <cell r="H680">
            <v>500</v>
          </cell>
          <cell r="I680">
            <v>0</v>
          </cell>
          <cell r="J680">
            <v>0</v>
          </cell>
          <cell r="K680">
            <v>110010</v>
          </cell>
          <cell r="L680" t="str">
            <v>Current Unrestricted</v>
          </cell>
          <cell r="M680">
            <v>10</v>
          </cell>
          <cell r="N680" t="str">
            <v>Instruction</v>
          </cell>
          <cell r="O680">
            <v>11</v>
          </cell>
          <cell r="P680" t="str">
            <v>Current Unrestricted Funds</v>
          </cell>
          <cell r="Q680">
            <v>74</v>
          </cell>
          <cell r="R680" t="str">
            <v>Travel</v>
          </cell>
          <cell r="S680">
            <v>20</v>
          </cell>
          <cell r="T680" t="str">
            <v>Vice President / Provost - PRC</v>
          </cell>
          <cell r="U680">
            <v>5</v>
          </cell>
          <cell r="V680" t="str">
            <v>Blitt, William J</v>
          </cell>
        </row>
        <row r="681">
          <cell r="A681">
            <v>358240</v>
          </cell>
          <cell r="B681" t="str">
            <v>Office Systems Tech</v>
          </cell>
          <cell r="C681">
            <v>755310</v>
          </cell>
          <cell r="D681">
            <v>358240755310</v>
          </cell>
          <cell r="E681" t="str">
            <v>Copier Expense</v>
          </cell>
          <cell r="F681">
            <v>0</v>
          </cell>
          <cell r="G681">
            <v>32.28</v>
          </cell>
          <cell r="H681">
            <v>0</v>
          </cell>
          <cell r="I681">
            <v>0</v>
          </cell>
          <cell r="J681">
            <v>0</v>
          </cell>
          <cell r="K681">
            <v>110010</v>
          </cell>
          <cell r="L681" t="str">
            <v>Current Unrestricted</v>
          </cell>
          <cell r="M681">
            <v>10</v>
          </cell>
          <cell r="N681" t="str">
            <v>Instruction</v>
          </cell>
          <cell r="O681">
            <v>11</v>
          </cell>
          <cell r="P681" t="str">
            <v>Current Unrestricted Funds</v>
          </cell>
          <cell r="Q681">
            <v>75</v>
          </cell>
          <cell r="R681" t="str">
            <v>Other Operating Expenses</v>
          </cell>
          <cell r="S681">
            <v>20</v>
          </cell>
          <cell r="T681" t="str">
            <v>Vice President / Provost - PRC</v>
          </cell>
          <cell r="U681">
            <v>5</v>
          </cell>
          <cell r="V681" t="str">
            <v>Blitt, William J</v>
          </cell>
        </row>
        <row r="682">
          <cell r="A682">
            <v>358240</v>
          </cell>
          <cell r="B682" t="str">
            <v>Office Systems Tech</v>
          </cell>
          <cell r="C682">
            <v>755360</v>
          </cell>
          <cell r="D682">
            <v>358240755360</v>
          </cell>
          <cell r="E682" t="str">
            <v>Printing - Other</v>
          </cell>
          <cell r="F682">
            <v>0</v>
          </cell>
          <cell r="G682">
            <v>0</v>
          </cell>
          <cell r="H682">
            <v>100</v>
          </cell>
          <cell r="I682">
            <v>0</v>
          </cell>
          <cell r="J682">
            <v>0</v>
          </cell>
          <cell r="K682">
            <v>110010</v>
          </cell>
          <cell r="L682" t="str">
            <v>Current Unrestricted</v>
          </cell>
          <cell r="M682">
            <v>10</v>
          </cell>
          <cell r="N682" t="str">
            <v>Instruction</v>
          </cell>
          <cell r="O682">
            <v>11</v>
          </cell>
          <cell r="P682" t="str">
            <v>Current Unrestricted Funds</v>
          </cell>
          <cell r="Q682">
            <v>75</v>
          </cell>
          <cell r="R682" t="str">
            <v>Other Operating Expenses</v>
          </cell>
          <cell r="S682">
            <v>20</v>
          </cell>
          <cell r="T682" t="str">
            <v>Vice President / Provost - PRC</v>
          </cell>
          <cell r="U682">
            <v>5</v>
          </cell>
          <cell r="V682" t="str">
            <v>Blitt, William J</v>
          </cell>
        </row>
        <row r="683">
          <cell r="A683">
            <v>358240</v>
          </cell>
          <cell r="B683" t="str">
            <v>Office Systems Tech</v>
          </cell>
          <cell r="C683">
            <v>787430</v>
          </cell>
          <cell r="D683">
            <v>358240787430</v>
          </cell>
          <cell r="E683" t="str">
            <v>Computer/Media Equip</v>
          </cell>
          <cell r="F683">
            <v>1170.1400000000001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110010</v>
          </cell>
          <cell r="L683" t="str">
            <v>Current Unrestricted</v>
          </cell>
          <cell r="M683">
            <v>10</v>
          </cell>
          <cell r="N683" t="str">
            <v>Instruction</v>
          </cell>
          <cell r="O683">
            <v>11</v>
          </cell>
          <cell r="P683" t="str">
            <v>Current Unrestricted Funds</v>
          </cell>
          <cell r="Q683">
            <v>78</v>
          </cell>
          <cell r="R683" t="str">
            <v>Non-Capital Outlay</v>
          </cell>
          <cell r="S683">
            <v>20</v>
          </cell>
          <cell r="T683" t="str">
            <v>Vice President / Provost - PRC</v>
          </cell>
          <cell r="U683">
            <v>5</v>
          </cell>
          <cell r="V683" t="str">
            <v>Blitt, William J</v>
          </cell>
        </row>
        <row r="684">
          <cell r="A684">
            <v>358242</v>
          </cell>
          <cell r="B684" t="str">
            <v>Office Systems Tech</v>
          </cell>
          <cell r="C684">
            <v>611110</v>
          </cell>
          <cell r="D684">
            <v>358242611110</v>
          </cell>
          <cell r="E684" t="str">
            <v>Faculty Salaries - Full-time</v>
          </cell>
          <cell r="F684">
            <v>62806.77</v>
          </cell>
          <cell r="G684">
            <v>57223.93</v>
          </cell>
          <cell r="H684">
            <v>38737</v>
          </cell>
          <cell r="I684">
            <v>26385.38</v>
          </cell>
          <cell r="J684">
            <v>37053</v>
          </cell>
          <cell r="K684">
            <v>110010</v>
          </cell>
          <cell r="L684" t="str">
            <v>Current Unrestricted</v>
          </cell>
          <cell r="M684">
            <v>10</v>
          </cell>
          <cell r="N684" t="str">
            <v>Instruction</v>
          </cell>
          <cell r="O684">
            <v>11</v>
          </cell>
          <cell r="P684" t="str">
            <v>Current Unrestricted Funds</v>
          </cell>
          <cell r="Q684">
            <v>61</v>
          </cell>
          <cell r="R684" t="str">
            <v>Salaries and Wages</v>
          </cell>
          <cell r="S684">
            <v>20</v>
          </cell>
          <cell r="T684" t="str">
            <v>Vice President / Provost - PRC</v>
          </cell>
          <cell r="U684">
            <v>2</v>
          </cell>
          <cell r="V684" t="str">
            <v>Blitt, William J</v>
          </cell>
        </row>
        <row r="685">
          <cell r="A685">
            <v>358242</v>
          </cell>
          <cell r="B685" t="str">
            <v>Office Systems Tech</v>
          </cell>
          <cell r="C685">
            <v>611115</v>
          </cell>
          <cell r="D685">
            <v>358242611115</v>
          </cell>
          <cell r="E685" t="str">
            <v>Faculty Salaries - Substitute</v>
          </cell>
          <cell r="F685">
            <v>521.28</v>
          </cell>
          <cell r="G685">
            <v>2215.44</v>
          </cell>
          <cell r="H685">
            <v>800</v>
          </cell>
          <cell r="I685">
            <v>359.52</v>
          </cell>
          <cell r="J685">
            <v>600</v>
          </cell>
          <cell r="K685">
            <v>110010</v>
          </cell>
          <cell r="L685" t="str">
            <v>Current Unrestricted</v>
          </cell>
          <cell r="M685">
            <v>10</v>
          </cell>
          <cell r="N685" t="str">
            <v>Instruction</v>
          </cell>
          <cell r="O685">
            <v>11</v>
          </cell>
          <cell r="P685" t="str">
            <v>Current Unrestricted Funds</v>
          </cell>
          <cell r="Q685">
            <v>61</v>
          </cell>
          <cell r="R685" t="str">
            <v>Salaries and Wages</v>
          </cell>
          <cell r="S685">
            <v>20</v>
          </cell>
          <cell r="T685" t="str">
            <v>Vice President / Provost - PRC</v>
          </cell>
          <cell r="U685">
            <v>2</v>
          </cell>
          <cell r="V685" t="str">
            <v>Blitt, William J</v>
          </cell>
        </row>
        <row r="686">
          <cell r="A686">
            <v>358242</v>
          </cell>
          <cell r="B686" t="str">
            <v>Office Systems Tech</v>
          </cell>
          <cell r="C686">
            <v>611120</v>
          </cell>
          <cell r="D686">
            <v>358242611120</v>
          </cell>
          <cell r="E686" t="str">
            <v>Faculty Salaries - Part-time</v>
          </cell>
          <cell r="F686">
            <v>45036</v>
          </cell>
          <cell r="G686">
            <v>45036</v>
          </cell>
          <cell r="H686">
            <v>46112</v>
          </cell>
          <cell r="I686">
            <v>29115</v>
          </cell>
          <cell r="J686">
            <v>51760</v>
          </cell>
          <cell r="K686">
            <v>110010</v>
          </cell>
          <cell r="L686" t="str">
            <v>Current Unrestricted</v>
          </cell>
          <cell r="M686">
            <v>10</v>
          </cell>
          <cell r="N686" t="str">
            <v>Instruction</v>
          </cell>
          <cell r="O686">
            <v>11</v>
          </cell>
          <cell r="P686" t="str">
            <v>Current Unrestricted Funds</v>
          </cell>
          <cell r="Q686">
            <v>61</v>
          </cell>
          <cell r="R686" t="str">
            <v>Salaries and Wages</v>
          </cell>
          <cell r="S686">
            <v>20</v>
          </cell>
          <cell r="T686" t="str">
            <v>Vice President / Provost - PRC</v>
          </cell>
          <cell r="U686">
            <v>2</v>
          </cell>
          <cell r="V686" t="str">
            <v>Blitt, William J</v>
          </cell>
        </row>
        <row r="687">
          <cell r="A687">
            <v>358242</v>
          </cell>
          <cell r="B687" t="str">
            <v>Office Systems Tech</v>
          </cell>
          <cell r="C687">
            <v>611130</v>
          </cell>
          <cell r="D687">
            <v>358242611130</v>
          </cell>
          <cell r="E687" t="str">
            <v>Faculty Full-time Non-teaching ES</v>
          </cell>
          <cell r="F687">
            <v>0</v>
          </cell>
          <cell r="G687">
            <v>0</v>
          </cell>
          <cell r="H687">
            <v>6471</v>
          </cell>
          <cell r="I687">
            <v>6471</v>
          </cell>
          <cell r="J687">
            <v>4314</v>
          </cell>
          <cell r="K687">
            <v>110010</v>
          </cell>
          <cell r="L687" t="str">
            <v>Current Unrestricted</v>
          </cell>
          <cell r="M687">
            <v>10</v>
          </cell>
          <cell r="N687" t="str">
            <v>Instruction</v>
          </cell>
          <cell r="O687">
            <v>11</v>
          </cell>
          <cell r="P687" t="str">
            <v>Current Unrestricted Funds</v>
          </cell>
          <cell r="Q687">
            <v>61</v>
          </cell>
          <cell r="R687" t="str">
            <v>Salaries and Wages</v>
          </cell>
          <cell r="S687">
            <v>20</v>
          </cell>
          <cell r="T687" t="str">
            <v>Vice President / Provost - PRC</v>
          </cell>
          <cell r="U687">
            <v>2</v>
          </cell>
          <cell r="V687" t="str">
            <v>Blitt, William J</v>
          </cell>
        </row>
        <row r="688">
          <cell r="A688">
            <v>358242</v>
          </cell>
          <cell r="B688" t="str">
            <v>Office Systems Tech</v>
          </cell>
          <cell r="C688">
            <v>611150</v>
          </cell>
          <cell r="D688">
            <v>358242611150</v>
          </cell>
          <cell r="E688" t="str">
            <v>Faculty Full-time - Summer</v>
          </cell>
          <cell r="F688">
            <v>4396.47</v>
          </cell>
          <cell r="G688">
            <v>4396.47</v>
          </cell>
          <cell r="H688">
            <v>8793</v>
          </cell>
          <cell r="I688">
            <v>0</v>
          </cell>
          <cell r="J688">
            <v>9556</v>
          </cell>
          <cell r="K688">
            <v>110010</v>
          </cell>
          <cell r="L688" t="str">
            <v>Current Unrestricted</v>
          </cell>
          <cell r="M688">
            <v>10</v>
          </cell>
          <cell r="N688" t="str">
            <v>Instruction</v>
          </cell>
          <cell r="O688">
            <v>11</v>
          </cell>
          <cell r="P688" t="str">
            <v>Current Unrestricted Funds</v>
          </cell>
          <cell r="Q688">
            <v>61</v>
          </cell>
          <cell r="R688" t="str">
            <v>Salaries and Wages</v>
          </cell>
          <cell r="S688">
            <v>20</v>
          </cell>
          <cell r="T688" t="str">
            <v>Vice President / Provost - PRC</v>
          </cell>
          <cell r="U688">
            <v>2</v>
          </cell>
          <cell r="V688" t="str">
            <v>Blitt, William J</v>
          </cell>
        </row>
        <row r="689">
          <cell r="A689">
            <v>358242</v>
          </cell>
          <cell r="B689" t="str">
            <v>Office Systems Tech</v>
          </cell>
          <cell r="C689">
            <v>611155</v>
          </cell>
          <cell r="D689">
            <v>358242611155</v>
          </cell>
          <cell r="E689" t="str">
            <v>Faculty Full-time - Non-teach Sum</v>
          </cell>
          <cell r="F689">
            <v>2085</v>
          </cell>
          <cell r="G689">
            <v>0</v>
          </cell>
          <cell r="H689">
            <v>0</v>
          </cell>
          <cell r="I689">
            <v>0</v>
          </cell>
          <cell r="J689">
            <v>0</v>
          </cell>
          <cell r="K689">
            <v>110010</v>
          </cell>
          <cell r="L689" t="str">
            <v>Current Unrestricted</v>
          </cell>
          <cell r="M689">
            <v>10</v>
          </cell>
          <cell r="N689" t="str">
            <v>Instruction</v>
          </cell>
          <cell r="O689">
            <v>11</v>
          </cell>
          <cell r="P689" t="str">
            <v>Current Unrestricted Funds</v>
          </cell>
          <cell r="Q689">
            <v>61</v>
          </cell>
          <cell r="R689" t="str">
            <v>Salaries and Wages</v>
          </cell>
          <cell r="S689">
            <v>20</v>
          </cell>
          <cell r="T689" t="str">
            <v>Vice President / Provost - PRC</v>
          </cell>
          <cell r="U689">
            <v>2</v>
          </cell>
          <cell r="V689" t="str">
            <v>Blitt, William J</v>
          </cell>
        </row>
        <row r="690">
          <cell r="A690">
            <v>358242</v>
          </cell>
          <cell r="B690" t="str">
            <v>Office Systems Tech</v>
          </cell>
          <cell r="C690">
            <v>611160</v>
          </cell>
          <cell r="D690">
            <v>358242611160</v>
          </cell>
          <cell r="E690" t="str">
            <v>Faculty Part-time - Summer</v>
          </cell>
          <cell r="F690">
            <v>2502</v>
          </cell>
          <cell r="G690">
            <v>2502</v>
          </cell>
          <cell r="H690">
            <v>7769</v>
          </cell>
          <cell r="I690">
            <v>0</v>
          </cell>
          <cell r="J690">
            <v>7764</v>
          </cell>
          <cell r="K690">
            <v>110010</v>
          </cell>
          <cell r="L690" t="str">
            <v>Current Unrestricted</v>
          </cell>
          <cell r="M690">
            <v>10</v>
          </cell>
          <cell r="N690" t="str">
            <v>Instruction</v>
          </cell>
          <cell r="O690">
            <v>11</v>
          </cell>
          <cell r="P690" t="str">
            <v>Current Unrestricted Funds</v>
          </cell>
          <cell r="Q690">
            <v>61</v>
          </cell>
          <cell r="R690" t="str">
            <v>Salaries and Wages</v>
          </cell>
          <cell r="S690">
            <v>20</v>
          </cell>
          <cell r="T690" t="str">
            <v>Vice President / Provost - PRC</v>
          </cell>
          <cell r="U690">
            <v>2</v>
          </cell>
          <cell r="V690" t="str">
            <v>Blitt, William J</v>
          </cell>
        </row>
        <row r="691">
          <cell r="A691">
            <v>358242</v>
          </cell>
          <cell r="B691" t="str">
            <v>Office Systems Tech</v>
          </cell>
          <cell r="C691">
            <v>611460</v>
          </cell>
          <cell r="D691">
            <v>358242611460</v>
          </cell>
          <cell r="E691" t="str">
            <v>Support Staff PT - Non-Exempt</v>
          </cell>
          <cell r="F691">
            <v>21749.439999999999</v>
          </cell>
          <cell r="G691">
            <v>23718.01</v>
          </cell>
          <cell r="H691">
            <v>25849</v>
          </cell>
          <cell r="I691">
            <v>9249.4699999999993</v>
          </cell>
          <cell r="J691">
            <v>26079</v>
          </cell>
          <cell r="K691">
            <v>110010</v>
          </cell>
          <cell r="L691" t="str">
            <v>Current Unrestricted</v>
          </cell>
          <cell r="M691">
            <v>10</v>
          </cell>
          <cell r="N691" t="str">
            <v>Instruction</v>
          </cell>
          <cell r="O691">
            <v>11</v>
          </cell>
          <cell r="P691" t="str">
            <v>Current Unrestricted Funds</v>
          </cell>
          <cell r="Q691">
            <v>61</v>
          </cell>
          <cell r="R691" t="str">
            <v>Salaries and Wages</v>
          </cell>
          <cell r="S691">
            <v>20</v>
          </cell>
          <cell r="T691" t="str">
            <v>Vice President / Provost - PRC</v>
          </cell>
          <cell r="U691">
            <v>2</v>
          </cell>
          <cell r="V691" t="str">
            <v>Blitt, William J</v>
          </cell>
        </row>
        <row r="692">
          <cell r="A692">
            <v>358242</v>
          </cell>
          <cell r="B692" t="str">
            <v>Office Systems Tech</v>
          </cell>
          <cell r="C692">
            <v>712655</v>
          </cell>
          <cell r="D692">
            <v>358242712655</v>
          </cell>
          <cell r="E692" t="str">
            <v>Meetings Expense</v>
          </cell>
          <cell r="F692">
            <v>0</v>
          </cell>
          <cell r="G692">
            <v>0</v>
          </cell>
          <cell r="H692">
            <v>0</v>
          </cell>
          <cell r="I692">
            <v>0</v>
          </cell>
          <cell r="J692">
            <v>100</v>
          </cell>
          <cell r="K692">
            <v>110010</v>
          </cell>
          <cell r="L692" t="str">
            <v>Current Unrestricted</v>
          </cell>
          <cell r="M692">
            <v>10</v>
          </cell>
          <cell r="N692" t="str">
            <v>Instruction</v>
          </cell>
          <cell r="O692">
            <v>11</v>
          </cell>
          <cell r="P692" t="str">
            <v>Current Unrestricted Funds</v>
          </cell>
          <cell r="Q692">
            <v>71</v>
          </cell>
          <cell r="R692" t="str">
            <v>Contractual Services</v>
          </cell>
          <cell r="S692">
            <v>20</v>
          </cell>
          <cell r="T692" t="str">
            <v>Vice President / Provost - PRC</v>
          </cell>
          <cell r="U692">
            <v>5</v>
          </cell>
          <cell r="V692" t="str">
            <v>Blitt, William J</v>
          </cell>
        </row>
        <row r="693">
          <cell r="A693">
            <v>358242</v>
          </cell>
          <cell r="B693" t="str">
            <v>Office Systems Tech</v>
          </cell>
          <cell r="C693">
            <v>733110</v>
          </cell>
          <cell r="D693">
            <v>358242733110</v>
          </cell>
          <cell r="E693" t="str">
            <v>Classroom Supplies</v>
          </cell>
          <cell r="F693">
            <v>693.07</v>
          </cell>
          <cell r="G693">
            <v>1090.3399999999999</v>
          </cell>
          <cell r="H693">
            <v>1000</v>
          </cell>
          <cell r="I693">
            <v>537.64</v>
          </cell>
          <cell r="J693">
            <v>1000</v>
          </cell>
          <cell r="K693">
            <v>110010</v>
          </cell>
          <cell r="L693" t="str">
            <v>Current Unrestricted</v>
          </cell>
          <cell r="M693">
            <v>10</v>
          </cell>
          <cell r="N693" t="str">
            <v>Instruction</v>
          </cell>
          <cell r="O693">
            <v>11</v>
          </cell>
          <cell r="P693" t="str">
            <v>Current Unrestricted Funds</v>
          </cell>
          <cell r="Q693">
            <v>73</v>
          </cell>
          <cell r="R693" t="str">
            <v>Supplies</v>
          </cell>
          <cell r="S693">
            <v>20</v>
          </cell>
          <cell r="T693" t="str">
            <v>Vice President / Provost - PRC</v>
          </cell>
          <cell r="U693">
            <v>5</v>
          </cell>
          <cell r="V693" t="str">
            <v>Blitt, William J</v>
          </cell>
        </row>
        <row r="694">
          <cell r="A694">
            <v>358242</v>
          </cell>
          <cell r="B694" t="str">
            <v>Office Systems Tech</v>
          </cell>
          <cell r="C694">
            <v>733210</v>
          </cell>
          <cell r="D694">
            <v>358242733210</v>
          </cell>
          <cell r="E694" t="str">
            <v>Division Books and Booklets</v>
          </cell>
          <cell r="F694">
            <v>0</v>
          </cell>
          <cell r="G694">
            <v>0</v>
          </cell>
          <cell r="H694">
            <v>625</v>
          </cell>
          <cell r="I694">
            <v>0</v>
          </cell>
          <cell r="J694">
            <v>0</v>
          </cell>
          <cell r="K694">
            <v>110010</v>
          </cell>
          <cell r="L694" t="str">
            <v>Current Unrestricted</v>
          </cell>
          <cell r="M694">
            <v>10</v>
          </cell>
          <cell r="N694" t="str">
            <v>Instruction</v>
          </cell>
          <cell r="O694">
            <v>11</v>
          </cell>
          <cell r="P694" t="str">
            <v>Current Unrestricted Funds</v>
          </cell>
          <cell r="Q694">
            <v>73</v>
          </cell>
          <cell r="R694" t="str">
            <v>Supplies</v>
          </cell>
          <cell r="S694">
            <v>20</v>
          </cell>
          <cell r="T694" t="str">
            <v>Vice President / Provost - PRC</v>
          </cell>
          <cell r="U694">
            <v>5</v>
          </cell>
          <cell r="V694" t="str">
            <v>Blitt, William J</v>
          </cell>
        </row>
        <row r="695">
          <cell r="A695">
            <v>358242</v>
          </cell>
          <cell r="B695" t="str">
            <v>Office Systems Tech</v>
          </cell>
          <cell r="C695">
            <v>744210</v>
          </cell>
          <cell r="D695">
            <v>358242744210</v>
          </cell>
          <cell r="E695" t="str">
            <v>Local Travel</v>
          </cell>
          <cell r="F695">
            <v>253.5</v>
          </cell>
          <cell r="G695">
            <v>227</v>
          </cell>
          <cell r="H695">
            <v>175</v>
          </cell>
          <cell r="I695">
            <v>135</v>
          </cell>
          <cell r="J695">
            <v>275</v>
          </cell>
          <cell r="K695">
            <v>110010</v>
          </cell>
          <cell r="L695" t="str">
            <v>Current Unrestricted</v>
          </cell>
          <cell r="M695">
            <v>10</v>
          </cell>
          <cell r="N695" t="str">
            <v>Instruction</v>
          </cell>
          <cell r="O695">
            <v>11</v>
          </cell>
          <cell r="P695" t="str">
            <v>Current Unrestricted Funds</v>
          </cell>
          <cell r="Q695">
            <v>74</v>
          </cell>
          <cell r="R695" t="str">
            <v>Travel</v>
          </cell>
          <cell r="S695">
            <v>20</v>
          </cell>
          <cell r="T695" t="str">
            <v>Vice President / Provost - PRC</v>
          </cell>
          <cell r="U695">
            <v>5</v>
          </cell>
          <cell r="V695" t="str">
            <v>Blitt, William J</v>
          </cell>
        </row>
        <row r="696">
          <cell r="A696">
            <v>358242</v>
          </cell>
          <cell r="B696" t="str">
            <v>Office Systems Tech</v>
          </cell>
          <cell r="C696">
            <v>744220</v>
          </cell>
          <cell r="D696">
            <v>358242744220</v>
          </cell>
          <cell r="E696" t="str">
            <v>Professional Development / Travel</v>
          </cell>
          <cell r="F696">
            <v>1120.6500000000001</v>
          </cell>
          <cell r="G696">
            <v>1282.8</v>
          </cell>
          <cell r="H696">
            <v>200</v>
          </cell>
          <cell r="I696">
            <v>0</v>
          </cell>
          <cell r="J696">
            <v>1000</v>
          </cell>
          <cell r="K696">
            <v>110010</v>
          </cell>
          <cell r="L696" t="str">
            <v>Current Unrestricted</v>
          </cell>
          <cell r="M696">
            <v>10</v>
          </cell>
          <cell r="N696" t="str">
            <v>Instruction</v>
          </cell>
          <cell r="O696">
            <v>11</v>
          </cell>
          <cell r="P696" t="str">
            <v>Current Unrestricted Funds</v>
          </cell>
          <cell r="Q696">
            <v>74</v>
          </cell>
          <cell r="R696" t="str">
            <v>Travel</v>
          </cell>
          <cell r="S696">
            <v>20</v>
          </cell>
          <cell r="T696" t="str">
            <v>Vice President / Provost - PRC</v>
          </cell>
          <cell r="U696">
            <v>5</v>
          </cell>
          <cell r="V696" t="str">
            <v>Blitt, William J</v>
          </cell>
        </row>
        <row r="697">
          <cell r="A697">
            <v>358242</v>
          </cell>
          <cell r="B697" t="str">
            <v>Office Systems Tech</v>
          </cell>
          <cell r="C697">
            <v>755310</v>
          </cell>
          <cell r="D697">
            <v>358242755310</v>
          </cell>
          <cell r="E697" t="str">
            <v>Copier Expense</v>
          </cell>
          <cell r="F697">
            <v>358.32</v>
          </cell>
          <cell r="G697">
            <v>441.24</v>
          </cell>
          <cell r="H697">
            <v>125</v>
          </cell>
          <cell r="I697">
            <v>77.58</v>
          </cell>
          <cell r="J697">
            <v>200</v>
          </cell>
          <cell r="K697">
            <v>110010</v>
          </cell>
          <cell r="L697" t="str">
            <v>Current Unrestricted</v>
          </cell>
          <cell r="M697">
            <v>10</v>
          </cell>
          <cell r="N697" t="str">
            <v>Instruction</v>
          </cell>
          <cell r="O697">
            <v>11</v>
          </cell>
          <cell r="P697" t="str">
            <v>Current Unrestricted Funds</v>
          </cell>
          <cell r="Q697">
            <v>75</v>
          </cell>
          <cell r="R697" t="str">
            <v>Other Operating Expenses</v>
          </cell>
          <cell r="S697">
            <v>20</v>
          </cell>
          <cell r="T697" t="str">
            <v>Vice President / Provost - PRC</v>
          </cell>
          <cell r="U697">
            <v>5</v>
          </cell>
          <cell r="V697" t="str">
            <v>Blitt, William J</v>
          </cell>
        </row>
        <row r="698">
          <cell r="A698">
            <v>358242</v>
          </cell>
          <cell r="B698" t="str">
            <v>Office Systems Tech</v>
          </cell>
          <cell r="C698">
            <v>755330</v>
          </cell>
          <cell r="D698">
            <v>358242755330</v>
          </cell>
          <cell r="E698" t="str">
            <v>Printing - Brochures and Handbooks</v>
          </cell>
          <cell r="F698">
            <v>495</v>
          </cell>
          <cell r="G698">
            <v>0</v>
          </cell>
          <cell r="H698">
            <v>400</v>
          </cell>
          <cell r="I698">
            <v>0</v>
          </cell>
          <cell r="J698">
            <v>500</v>
          </cell>
          <cell r="K698">
            <v>110010</v>
          </cell>
          <cell r="L698" t="str">
            <v>Current Unrestricted</v>
          </cell>
          <cell r="M698">
            <v>10</v>
          </cell>
          <cell r="N698" t="str">
            <v>Instruction</v>
          </cell>
          <cell r="O698">
            <v>11</v>
          </cell>
          <cell r="P698" t="str">
            <v>Current Unrestricted Funds</v>
          </cell>
          <cell r="Q698">
            <v>75</v>
          </cell>
          <cell r="R698" t="str">
            <v>Other Operating Expenses</v>
          </cell>
          <cell r="S698">
            <v>20</v>
          </cell>
          <cell r="T698" t="str">
            <v>Vice President / Provost - PRC</v>
          </cell>
          <cell r="U698">
            <v>5</v>
          </cell>
          <cell r="V698" t="str">
            <v>Blitt, William J</v>
          </cell>
        </row>
        <row r="699">
          <cell r="A699">
            <v>358242</v>
          </cell>
          <cell r="B699" t="str">
            <v>Office Systems Tech</v>
          </cell>
          <cell r="C699">
            <v>755360</v>
          </cell>
          <cell r="D699">
            <v>358242755360</v>
          </cell>
          <cell r="E699" t="str">
            <v>Printing - Other</v>
          </cell>
          <cell r="F699">
            <v>1063.6500000000001</v>
          </cell>
          <cell r="G699">
            <v>520.66</v>
          </cell>
          <cell r="H699">
            <v>840</v>
          </cell>
          <cell r="I699">
            <v>598.41999999999996</v>
          </cell>
          <cell r="J699">
            <v>800</v>
          </cell>
          <cell r="K699">
            <v>110010</v>
          </cell>
          <cell r="L699" t="str">
            <v>Current Unrestricted</v>
          </cell>
          <cell r="M699">
            <v>10</v>
          </cell>
          <cell r="N699" t="str">
            <v>Instruction</v>
          </cell>
          <cell r="O699">
            <v>11</v>
          </cell>
          <cell r="P699" t="str">
            <v>Current Unrestricted Funds</v>
          </cell>
          <cell r="Q699">
            <v>75</v>
          </cell>
          <cell r="R699" t="str">
            <v>Other Operating Expenses</v>
          </cell>
          <cell r="S699">
            <v>20</v>
          </cell>
          <cell r="T699" t="str">
            <v>Vice President / Provost - PRC</v>
          </cell>
          <cell r="U699">
            <v>5</v>
          </cell>
          <cell r="V699" t="str">
            <v>Blitt, William J</v>
          </cell>
        </row>
        <row r="700">
          <cell r="A700">
            <v>358242</v>
          </cell>
          <cell r="B700" t="str">
            <v>Office Systems Tech</v>
          </cell>
          <cell r="C700">
            <v>755705</v>
          </cell>
          <cell r="D700">
            <v>358242755705</v>
          </cell>
          <cell r="E700" t="str">
            <v>Postage</v>
          </cell>
          <cell r="F700">
            <v>1.76</v>
          </cell>
          <cell r="G700">
            <v>0</v>
          </cell>
          <cell r="H700">
            <v>25</v>
          </cell>
          <cell r="I700">
            <v>0</v>
          </cell>
          <cell r="J700">
            <v>0</v>
          </cell>
          <cell r="K700">
            <v>110010</v>
          </cell>
          <cell r="L700" t="str">
            <v>Current Unrestricted</v>
          </cell>
          <cell r="M700">
            <v>10</v>
          </cell>
          <cell r="N700" t="str">
            <v>Instruction</v>
          </cell>
          <cell r="O700">
            <v>11</v>
          </cell>
          <cell r="P700" t="str">
            <v>Current Unrestricted Funds</v>
          </cell>
          <cell r="Q700">
            <v>75</v>
          </cell>
          <cell r="R700" t="str">
            <v>Other Operating Expenses</v>
          </cell>
          <cell r="S700">
            <v>20</v>
          </cell>
          <cell r="T700" t="str">
            <v>Vice President / Provost - PRC</v>
          </cell>
          <cell r="U700">
            <v>5</v>
          </cell>
          <cell r="V700" t="str">
            <v>Blitt, William J</v>
          </cell>
        </row>
        <row r="701">
          <cell r="A701">
            <v>358243</v>
          </cell>
          <cell r="B701" t="str">
            <v>Office Systems Tech</v>
          </cell>
          <cell r="C701">
            <v>611110</v>
          </cell>
          <cell r="D701">
            <v>358243611110</v>
          </cell>
          <cell r="E701" t="str">
            <v>Faculty Salaries - Full-time</v>
          </cell>
          <cell r="F701">
            <v>78289.56</v>
          </cell>
          <cell r="G701">
            <v>74869.100000000006</v>
          </cell>
          <cell r="H701">
            <v>107299</v>
          </cell>
          <cell r="I701">
            <v>57466.18</v>
          </cell>
          <cell r="J701">
            <v>108983</v>
          </cell>
          <cell r="K701">
            <v>110010</v>
          </cell>
          <cell r="L701" t="str">
            <v>Current Unrestricted</v>
          </cell>
          <cell r="M701">
            <v>10</v>
          </cell>
          <cell r="N701" t="str">
            <v>Instruction</v>
          </cell>
          <cell r="O701">
            <v>11</v>
          </cell>
          <cell r="P701" t="str">
            <v>Current Unrestricted Funds</v>
          </cell>
          <cell r="Q701">
            <v>61</v>
          </cell>
          <cell r="R701" t="str">
            <v>Salaries and Wages</v>
          </cell>
          <cell r="S701">
            <v>20</v>
          </cell>
          <cell r="T701" t="str">
            <v>Vice President / Provost - PRC</v>
          </cell>
          <cell r="U701">
            <v>2</v>
          </cell>
          <cell r="V701" t="str">
            <v>Blitt, William J</v>
          </cell>
        </row>
        <row r="702">
          <cell r="A702">
            <v>358243</v>
          </cell>
          <cell r="B702" t="str">
            <v>Office Systems Tech</v>
          </cell>
          <cell r="C702">
            <v>611115</v>
          </cell>
          <cell r="D702">
            <v>358243611115</v>
          </cell>
          <cell r="E702" t="str">
            <v>Faculty Salaries - Substitute</v>
          </cell>
          <cell r="F702">
            <v>0</v>
          </cell>
          <cell r="G702">
            <v>0</v>
          </cell>
          <cell r="H702">
            <v>0</v>
          </cell>
          <cell r="I702">
            <v>0</v>
          </cell>
          <cell r="J702">
            <v>0</v>
          </cell>
          <cell r="K702">
            <v>110010</v>
          </cell>
          <cell r="L702" t="str">
            <v>Current Unrestricted</v>
          </cell>
          <cell r="M702">
            <v>10</v>
          </cell>
          <cell r="N702" t="str">
            <v>Instruction</v>
          </cell>
          <cell r="O702">
            <v>11</v>
          </cell>
          <cell r="P702" t="str">
            <v>Current Unrestricted Funds</v>
          </cell>
          <cell r="Q702">
            <v>61</v>
          </cell>
          <cell r="R702" t="str">
            <v>Salaries and Wages</v>
          </cell>
          <cell r="S702">
            <v>20</v>
          </cell>
          <cell r="T702" t="str">
            <v>Vice President / Provost - PRC</v>
          </cell>
          <cell r="U702">
            <v>2</v>
          </cell>
          <cell r="V702" t="str">
            <v>Blitt, William J</v>
          </cell>
        </row>
        <row r="703">
          <cell r="A703">
            <v>358243</v>
          </cell>
          <cell r="B703" t="str">
            <v>Office Systems Tech</v>
          </cell>
          <cell r="C703">
            <v>611120</v>
          </cell>
          <cell r="D703">
            <v>358243611120</v>
          </cell>
          <cell r="E703" t="str">
            <v>Faculty Salaries - Part-time</v>
          </cell>
          <cell r="F703">
            <v>29051</v>
          </cell>
          <cell r="G703">
            <v>17514</v>
          </cell>
          <cell r="H703">
            <v>16403</v>
          </cell>
          <cell r="I703">
            <v>6470</v>
          </cell>
          <cell r="J703">
            <v>15528</v>
          </cell>
          <cell r="K703">
            <v>110010</v>
          </cell>
          <cell r="L703" t="str">
            <v>Current Unrestricted</v>
          </cell>
          <cell r="M703">
            <v>10</v>
          </cell>
          <cell r="N703" t="str">
            <v>Instruction</v>
          </cell>
          <cell r="O703">
            <v>11</v>
          </cell>
          <cell r="P703" t="str">
            <v>Current Unrestricted Funds</v>
          </cell>
          <cell r="Q703">
            <v>61</v>
          </cell>
          <cell r="R703" t="str">
            <v>Salaries and Wages</v>
          </cell>
          <cell r="S703">
            <v>20</v>
          </cell>
          <cell r="T703" t="str">
            <v>Vice President / Provost - PRC</v>
          </cell>
          <cell r="U703">
            <v>2</v>
          </cell>
          <cell r="V703" t="str">
            <v>Blitt, William J</v>
          </cell>
        </row>
        <row r="704">
          <cell r="A704">
            <v>358243</v>
          </cell>
          <cell r="B704" t="str">
            <v>Office Systems Tech</v>
          </cell>
          <cell r="C704">
            <v>611150</v>
          </cell>
          <cell r="D704">
            <v>358243611150</v>
          </cell>
          <cell r="E704" t="str">
            <v>Faculty Full-time - Summer</v>
          </cell>
          <cell r="F704">
            <v>17025.03</v>
          </cell>
          <cell r="G704">
            <v>17859.03</v>
          </cell>
          <cell r="H704">
            <v>10961</v>
          </cell>
          <cell r="I704">
            <v>0</v>
          </cell>
          <cell r="J704">
            <v>11911</v>
          </cell>
          <cell r="K704">
            <v>110010</v>
          </cell>
          <cell r="L704" t="str">
            <v>Current Unrestricted</v>
          </cell>
          <cell r="M704">
            <v>10</v>
          </cell>
          <cell r="N704" t="str">
            <v>Instruction</v>
          </cell>
          <cell r="O704">
            <v>11</v>
          </cell>
          <cell r="P704" t="str">
            <v>Current Unrestricted Funds</v>
          </cell>
          <cell r="Q704">
            <v>61</v>
          </cell>
          <cell r="R704" t="str">
            <v>Salaries and Wages</v>
          </cell>
          <cell r="S704">
            <v>20</v>
          </cell>
          <cell r="T704" t="str">
            <v>Vice President / Provost - PRC</v>
          </cell>
          <cell r="U704">
            <v>2</v>
          </cell>
          <cell r="V704" t="str">
            <v>Blitt, William J</v>
          </cell>
        </row>
        <row r="705">
          <cell r="A705">
            <v>358243</v>
          </cell>
          <cell r="B705" t="str">
            <v>Office Systems Tech</v>
          </cell>
          <cell r="C705">
            <v>611160</v>
          </cell>
          <cell r="D705">
            <v>358243611160</v>
          </cell>
          <cell r="E705" t="str">
            <v>Faculty Part-time - Summer</v>
          </cell>
          <cell r="F705">
            <v>0</v>
          </cell>
          <cell r="G705">
            <v>0</v>
          </cell>
          <cell r="H705">
            <v>2590</v>
          </cell>
          <cell r="I705">
            <v>0</v>
          </cell>
          <cell r="J705">
            <v>2588</v>
          </cell>
          <cell r="K705">
            <v>110010</v>
          </cell>
          <cell r="L705" t="str">
            <v>Current Unrestricted</v>
          </cell>
          <cell r="M705">
            <v>10</v>
          </cell>
          <cell r="N705" t="str">
            <v>Instruction</v>
          </cell>
          <cell r="O705">
            <v>11</v>
          </cell>
          <cell r="P705" t="str">
            <v>Current Unrestricted Funds</v>
          </cell>
          <cell r="Q705">
            <v>61</v>
          </cell>
          <cell r="R705" t="str">
            <v>Salaries and Wages</v>
          </cell>
          <cell r="S705">
            <v>20</v>
          </cell>
          <cell r="T705" t="str">
            <v>Vice President / Provost - PRC</v>
          </cell>
          <cell r="U705">
            <v>2</v>
          </cell>
          <cell r="V705" t="str">
            <v>Blitt, William J</v>
          </cell>
        </row>
        <row r="706">
          <cell r="A706">
            <v>358243</v>
          </cell>
          <cell r="B706" t="str">
            <v>Office Systems Tech</v>
          </cell>
          <cell r="C706">
            <v>755310</v>
          </cell>
          <cell r="D706">
            <v>358243755310</v>
          </cell>
          <cell r="E706" t="str">
            <v>Copier Expense</v>
          </cell>
          <cell r="F706">
            <v>116.58</v>
          </cell>
          <cell r="G706">
            <v>185.88</v>
          </cell>
          <cell r="H706">
            <v>0</v>
          </cell>
          <cell r="I706">
            <v>0</v>
          </cell>
          <cell r="J706">
            <v>0</v>
          </cell>
          <cell r="K706">
            <v>110010</v>
          </cell>
          <cell r="L706" t="str">
            <v>Current Unrestricted</v>
          </cell>
          <cell r="M706">
            <v>10</v>
          </cell>
          <cell r="N706" t="str">
            <v>Instruction</v>
          </cell>
          <cell r="O706">
            <v>11</v>
          </cell>
          <cell r="P706" t="str">
            <v>Current Unrestricted Funds</v>
          </cell>
          <cell r="Q706">
            <v>75</v>
          </cell>
          <cell r="R706" t="str">
            <v>Other Operating Expenses</v>
          </cell>
          <cell r="S706">
            <v>20</v>
          </cell>
          <cell r="T706" t="str">
            <v>Vice President / Provost - PRC</v>
          </cell>
          <cell r="U706">
            <v>5</v>
          </cell>
          <cell r="V706" t="str">
            <v>Blitt, William J</v>
          </cell>
        </row>
        <row r="707">
          <cell r="A707">
            <v>358249</v>
          </cell>
          <cell r="B707" t="str">
            <v>Office Administration</v>
          </cell>
          <cell r="C707">
            <v>755310</v>
          </cell>
          <cell r="D707">
            <v>358249755310</v>
          </cell>
          <cell r="E707" t="str">
            <v>Copier Expense</v>
          </cell>
          <cell r="F707">
            <v>0</v>
          </cell>
          <cell r="G707">
            <v>0</v>
          </cell>
          <cell r="H707">
            <v>0</v>
          </cell>
          <cell r="I707">
            <v>0</v>
          </cell>
          <cell r="J707">
            <v>0</v>
          </cell>
          <cell r="K707">
            <v>110010</v>
          </cell>
          <cell r="L707" t="str">
            <v>Current Unrestricted</v>
          </cell>
          <cell r="M707">
            <v>10</v>
          </cell>
          <cell r="N707" t="str">
            <v>Instruction</v>
          </cell>
          <cell r="O707">
            <v>11</v>
          </cell>
          <cell r="P707" t="str">
            <v>Current Unrestricted Funds</v>
          </cell>
          <cell r="Q707">
            <v>75</v>
          </cell>
          <cell r="R707" t="str">
            <v>Other Operating Expenses</v>
          </cell>
          <cell r="S707">
            <v>20</v>
          </cell>
          <cell r="T707" t="str">
            <v>Vice President / Provost - PRC</v>
          </cell>
          <cell r="U707">
            <v>5</v>
          </cell>
          <cell r="V707" t="str">
            <v>Blitt, William J</v>
          </cell>
        </row>
        <row r="708">
          <cell r="A708">
            <v>358282</v>
          </cell>
          <cell r="B708" t="str">
            <v>Legal Assistant</v>
          </cell>
          <cell r="C708">
            <v>611110</v>
          </cell>
          <cell r="D708">
            <v>358282611110</v>
          </cell>
          <cell r="E708" t="str">
            <v>Faculty Salaries - Full-time</v>
          </cell>
          <cell r="F708">
            <v>30786.42</v>
          </cell>
          <cell r="G708">
            <v>39582.54</v>
          </cell>
          <cell r="H708">
            <v>35278</v>
          </cell>
          <cell r="I708">
            <v>21621.93</v>
          </cell>
          <cell r="J708">
            <v>40968</v>
          </cell>
          <cell r="K708">
            <v>110010</v>
          </cell>
          <cell r="L708" t="str">
            <v>Current Unrestricted</v>
          </cell>
          <cell r="M708">
            <v>10</v>
          </cell>
          <cell r="N708" t="str">
            <v>Instruction</v>
          </cell>
          <cell r="O708">
            <v>11</v>
          </cell>
          <cell r="P708" t="str">
            <v>Current Unrestricted Funds</v>
          </cell>
          <cell r="Q708">
            <v>61</v>
          </cell>
          <cell r="R708" t="str">
            <v>Salaries and Wages</v>
          </cell>
          <cell r="S708">
            <v>20</v>
          </cell>
          <cell r="T708" t="str">
            <v>Vice President / Provost - PRC</v>
          </cell>
          <cell r="U708">
            <v>2</v>
          </cell>
          <cell r="V708" t="str">
            <v>Blitt, William J</v>
          </cell>
        </row>
        <row r="709">
          <cell r="A709">
            <v>358282</v>
          </cell>
          <cell r="B709" t="str">
            <v>Legal Assistant</v>
          </cell>
          <cell r="C709">
            <v>611115</v>
          </cell>
          <cell r="D709">
            <v>358282611115</v>
          </cell>
          <cell r="E709" t="str">
            <v>Faculty Salaries - Substitute</v>
          </cell>
          <cell r="F709">
            <v>173.75</v>
          </cell>
          <cell r="G709">
            <v>764.52</v>
          </cell>
          <cell r="H709">
            <v>300</v>
          </cell>
          <cell r="I709">
            <v>202.23</v>
          </cell>
          <cell r="J709">
            <v>300</v>
          </cell>
          <cell r="K709">
            <v>110010</v>
          </cell>
          <cell r="L709" t="str">
            <v>Current Unrestricted</v>
          </cell>
          <cell r="M709">
            <v>10</v>
          </cell>
          <cell r="N709" t="str">
            <v>Instruction</v>
          </cell>
          <cell r="O709">
            <v>11</v>
          </cell>
          <cell r="P709" t="str">
            <v>Current Unrestricted Funds</v>
          </cell>
          <cell r="Q709">
            <v>61</v>
          </cell>
          <cell r="R709" t="str">
            <v>Salaries and Wages</v>
          </cell>
          <cell r="S709">
            <v>20</v>
          </cell>
          <cell r="T709" t="str">
            <v>Vice President / Provost - PRC</v>
          </cell>
          <cell r="U709">
            <v>2</v>
          </cell>
          <cell r="V709" t="str">
            <v>Blitt, William J</v>
          </cell>
        </row>
        <row r="710">
          <cell r="A710">
            <v>358282</v>
          </cell>
          <cell r="B710" t="str">
            <v>Legal Assistant</v>
          </cell>
          <cell r="C710">
            <v>611120</v>
          </cell>
          <cell r="D710">
            <v>358282611120</v>
          </cell>
          <cell r="E710" t="str">
            <v>Faculty Salaries - Part-time</v>
          </cell>
          <cell r="F710">
            <v>17295.310000000001</v>
          </cell>
          <cell r="G710">
            <v>23934.04</v>
          </cell>
          <cell r="H710">
            <v>25080</v>
          </cell>
          <cell r="I710">
            <v>15323.68</v>
          </cell>
          <cell r="J710">
            <v>25896</v>
          </cell>
          <cell r="K710">
            <v>110010</v>
          </cell>
          <cell r="L710" t="str">
            <v>Current Unrestricted</v>
          </cell>
          <cell r="M710">
            <v>10</v>
          </cell>
          <cell r="N710" t="str">
            <v>Instruction</v>
          </cell>
          <cell r="O710">
            <v>11</v>
          </cell>
          <cell r="P710" t="str">
            <v>Current Unrestricted Funds</v>
          </cell>
          <cell r="Q710">
            <v>61</v>
          </cell>
          <cell r="R710" t="str">
            <v>Salaries and Wages</v>
          </cell>
          <cell r="S710">
            <v>20</v>
          </cell>
          <cell r="T710" t="str">
            <v>Vice President / Provost - PRC</v>
          </cell>
          <cell r="U710">
            <v>2</v>
          </cell>
          <cell r="V710" t="str">
            <v>Blitt, William J</v>
          </cell>
        </row>
        <row r="711">
          <cell r="A711">
            <v>358282</v>
          </cell>
          <cell r="B711" t="str">
            <v>Legal Assistant</v>
          </cell>
          <cell r="C711">
            <v>611150</v>
          </cell>
          <cell r="D711">
            <v>358282611150</v>
          </cell>
          <cell r="E711" t="str">
            <v>Faculty Full-time - Summer</v>
          </cell>
          <cell r="F711">
            <v>6926.94</v>
          </cell>
          <cell r="G711">
            <v>6926.94</v>
          </cell>
          <cell r="H711">
            <v>6927</v>
          </cell>
          <cell r="I711">
            <v>0</v>
          </cell>
          <cell r="J711">
            <v>7528</v>
          </cell>
          <cell r="K711">
            <v>110010</v>
          </cell>
          <cell r="L711" t="str">
            <v>Current Unrestricted</v>
          </cell>
          <cell r="M711">
            <v>10</v>
          </cell>
          <cell r="N711" t="str">
            <v>Instruction</v>
          </cell>
          <cell r="O711">
            <v>11</v>
          </cell>
          <cell r="P711" t="str">
            <v>Current Unrestricted Funds</v>
          </cell>
          <cell r="Q711">
            <v>61</v>
          </cell>
          <cell r="R711" t="str">
            <v>Salaries and Wages</v>
          </cell>
          <cell r="S711">
            <v>20</v>
          </cell>
          <cell r="T711" t="str">
            <v>Vice President / Provost - PRC</v>
          </cell>
          <cell r="U711">
            <v>2</v>
          </cell>
          <cell r="V711" t="str">
            <v>Blitt, William J</v>
          </cell>
        </row>
        <row r="712">
          <cell r="A712">
            <v>358282</v>
          </cell>
          <cell r="B712" t="str">
            <v>Legal Assistant</v>
          </cell>
          <cell r="C712">
            <v>611160</v>
          </cell>
          <cell r="D712">
            <v>358282611160</v>
          </cell>
          <cell r="E712" t="str">
            <v>Faculty Part-time - Summer</v>
          </cell>
          <cell r="F712">
            <v>1390</v>
          </cell>
          <cell r="G712">
            <v>3101.44</v>
          </cell>
          <cell r="H712">
            <v>2158</v>
          </cell>
          <cell r="I712">
            <v>0</v>
          </cell>
          <cell r="J712">
            <v>2158</v>
          </cell>
          <cell r="K712">
            <v>110010</v>
          </cell>
          <cell r="L712" t="str">
            <v>Current Unrestricted</v>
          </cell>
          <cell r="M712">
            <v>10</v>
          </cell>
          <cell r="N712" t="str">
            <v>Instruction</v>
          </cell>
          <cell r="O712">
            <v>11</v>
          </cell>
          <cell r="P712" t="str">
            <v>Current Unrestricted Funds</v>
          </cell>
          <cell r="Q712">
            <v>61</v>
          </cell>
          <cell r="R712" t="str">
            <v>Salaries and Wages</v>
          </cell>
          <cell r="S712">
            <v>20</v>
          </cell>
          <cell r="T712" t="str">
            <v>Vice President / Provost - PRC</v>
          </cell>
          <cell r="U712">
            <v>2</v>
          </cell>
          <cell r="V712" t="str">
            <v>Blitt, William J</v>
          </cell>
        </row>
        <row r="713">
          <cell r="A713">
            <v>358282</v>
          </cell>
          <cell r="B713" t="str">
            <v>Legal Assistant</v>
          </cell>
          <cell r="C713">
            <v>733110</v>
          </cell>
          <cell r="D713">
            <v>358282733110</v>
          </cell>
          <cell r="E713" t="str">
            <v>Classroom Supplies</v>
          </cell>
          <cell r="F713">
            <v>109.3</v>
          </cell>
          <cell r="G713">
            <v>89.81</v>
          </cell>
          <cell r="H713">
            <v>150</v>
          </cell>
          <cell r="I713">
            <v>7.71</v>
          </cell>
          <cell r="J713">
            <v>100</v>
          </cell>
          <cell r="K713">
            <v>110010</v>
          </cell>
          <cell r="L713" t="str">
            <v>Current Unrestricted</v>
          </cell>
          <cell r="M713">
            <v>10</v>
          </cell>
          <cell r="N713" t="str">
            <v>Instruction</v>
          </cell>
          <cell r="O713">
            <v>11</v>
          </cell>
          <cell r="P713" t="str">
            <v>Current Unrestricted Funds</v>
          </cell>
          <cell r="Q713">
            <v>73</v>
          </cell>
          <cell r="R713" t="str">
            <v>Supplies</v>
          </cell>
          <cell r="S713">
            <v>20</v>
          </cell>
          <cell r="T713" t="str">
            <v>Vice President / Provost - PRC</v>
          </cell>
          <cell r="U713">
            <v>5</v>
          </cell>
          <cell r="V713" t="str">
            <v>Blitt, William J</v>
          </cell>
        </row>
        <row r="714">
          <cell r="A714">
            <v>358282</v>
          </cell>
          <cell r="B714" t="str">
            <v>Legal Assistant</v>
          </cell>
          <cell r="C714">
            <v>744210</v>
          </cell>
          <cell r="D714">
            <v>358282744210</v>
          </cell>
          <cell r="E714" t="str">
            <v>Local Travel</v>
          </cell>
          <cell r="F714">
            <v>14</v>
          </cell>
          <cell r="G714">
            <v>0</v>
          </cell>
          <cell r="H714">
            <v>150</v>
          </cell>
          <cell r="I714">
            <v>0</v>
          </cell>
          <cell r="J714">
            <v>150</v>
          </cell>
          <cell r="K714">
            <v>110010</v>
          </cell>
          <cell r="L714" t="str">
            <v>Current Unrestricted</v>
          </cell>
          <cell r="M714">
            <v>10</v>
          </cell>
          <cell r="N714" t="str">
            <v>Instruction</v>
          </cell>
          <cell r="O714">
            <v>11</v>
          </cell>
          <cell r="P714" t="str">
            <v>Current Unrestricted Funds</v>
          </cell>
          <cell r="Q714">
            <v>74</v>
          </cell>
          <cell r="R714" t="str">
            <v>Travel</v>
          </cell>
          <cell r="S714">
            <v>20</v>
          </cell>
          <cell r="T714" t="str">
            <v>Vice President / Provost - PRC</v>
          </cell>
          <cell r="U714">
            <v>5</v>
          </cell>
          <cell r="V714" t="str">
            <v>Blitt, William J</v>
          </cell>
        </row>
        <row r="715">
          <cell r="A715">
            <v>358282</v>
          </cell>
          <cell r="B715" t="str">
            <v>Legal Assistant</v>
          </cell>
          <cell r="C715">
            <v>744220</v>
          </cell>
          <cell r="D715">
            <v>358282744220</v>
          </cell>
          <cell r="E715" t="str">
            <v>Professional Development / Travel</v>
          </cell>
          <cell r="F715">
            <v>561</v>
          </cell>
          <cell r="G715">
            <v>0</v>
          </cell>
          <cell r="H715">
            <v>1000</v>
          </cell>
          <cell r="I715">
            <v>0</v>
          </cell>
          <cell r="J715">
            <v>1000</v>
          </cell>
          <cell r="K715">
            <v>110010</v>
          </cell>
          <cell r="L715" t="str">
            <v>Current Unrestricted</v>
          </cell>
          <cell r="M715">
            <v>10</v>
          </cell>
          <cell r="N715" t="str">
            <v>Instruction</v>
          </cell>
          <cell r="O715">
            <v>11</v>
          </cell>
          <cell r="P715" t="str">
            <v>Current Unrestricted Funds</v>
          </cell>
          <cell r="Q715">
            <v>74</v>
          </cell>
          <cell r="R715" t="str">
            <v>Travel</v>
          </cell>
          <cell r="S715">
            <v>20</v>
          </cell>
          <cell r="T715" t="str">
            <v>Vice President / Provost - PRC</v>
          </cell>
          <cell r="U715">
            <v>5</v>
          </cell>
          <cell r="V715" t="str">
            <v>Blitt, William J</v>
          </cell>
        </row>
        <row r="716">
          <cell r="A716">
            <v>358282</v>
          </cell>
          <cell r="B716" t="str">
            <v>Legal Assistant</v>
          </cell>
          <cell r="C716">
            <v>755310</v>
          </cell>
          <cell r="D716">
            <v>358282755310</v>
          </cell>
          <cell r="E716" t="str">
            <v>Copier Expense</v>
          </cell>
          <cell r="F716">
            <v>1391.04</v>
          </cell>
          <cell r="G716">
            <v>726.84</v>
          </cell>
          <cell r="H716">
            <v>1000</v>
          </cell>
          <cell r="I716">
            <v>181.32</v>
          </cell>
          <cell r="J716">
            <v>800</v>
          </cell>
          <cell r="K716">
            <v>110010</v>
          </cell>
          <cell r="L716" t="str">
            <v>Current Unrestricted</v>
          </cell>
          <cell r="M716">
            <v>10</v>
          </cell>
          <cell r="N716" t="str">
            <v>Instruction</v>
          </cell>
          <cell r="O716">
            <v>11</v>
          </cell>
          <cell r="P716" t="str">
            <v>Current Unrestricted Funds</v>
          </cell>
          <cell r="Q716">
            <v>75</v>
          </cell>
          <cell r="R716" t="str">
            <v>Other Operating Expenses</v>
          </cell>
          <cell r="S716">
            <v>20</v>
          </cell>
          <cell r="T716" t="str">
            <v>Vice President / Provost - PRC</v>
          </cell>
          <cell r="U716">
            <v>5</v>
          </cell>
          <cell r="V716" t="str">
            <v>Blitt, William J</v>
          </cell>
        </row>
        <row r="717">
          <cell r="A717">
            <v>358282</v>
          </cell>
          <cell r="B717" t="str">
            <v>Legal Assistant</v>
          </cell>
          <cell r="C717">
            <v>755360</v>
          </cell>
          <cell r="D717">
            <v>358282755360</v>
          </cell>
          <cell r="E717" t="str">
            <v>Printing - Other</v>
          </cell>
          <cell r="F717">
            <v>35.520000000000003</v>
          </cell>
          <cell r="G717">
            <v>0</v>
          </cell>
          <cell r="H717">
            <v>0</v>
          </cell>
          <cell r="I717">
            <v>0</v>
          </cell>
          <cell r="J717">
            <v>0</v>
          </cell>
          <cell r="K717">
            <v>110010</v>
          </cell>
          <cell r="L717" t="str">
            <v>Current Unrestricted</v>
          </cell>
          <cell r="M717">
            <v>10</v>
          </cell>
          <cell r="N717" t="str">
            <v>Instruction</v>
          </cell>
          <cell r="O717">
            <v>11</v>
          </cell>
          <cell r="P717" t="str">
            <v>Current Unrestricted Funds</v>
          </cell>
          <cell r="Q717">
            <v>75</v>
          </cell>
          <cell r="R717" t="str">
            <v>Other Operating Expenses</v>
          </cell>
          <cell r="S717">
            <v>20</v>
          </cell>
          <cell r="T717" t="str">
            <v>Vice President / Provost - PRC</v>
          </cell>
          <cell r="U717">
            <v>5</v>
          </cell>
          <cell r="V717" t="str">
            <v>Blitt, William J</v>
          </cell>
        </row>
        <row r="718">
          <cell r="A718">
            <v>358282</v>
          </cell>
          <cell r="B718" t="str">
            <v>Legal Assistant</v>
          </cell>
          <cell r="C718">
            <v>755705</v>
          </cell>
          <cell r="D718">
            <v>358282755705</v>
          </cell>
          <cell r="E718" t="str">
            <v>Postage</v>
          </cell>
          <cell r="F718">
            <v>0.41</v>
          </cell>
          <cell r="G718">
            <v>2.63</v>
          </cell>
          <cell r="H718">
            <v>0</v>
          </cell>
          <cell r="I718">
            <v>0</v>
          </cell>
          <cell r="J718">
            <v>0</v>
          </cell>
          <cell r="K718">
            <v>110010</v>
          </cell>
          <cell r="L718" t="str">
            <v>Current Unrestricted</v>
          </cell>
          <cell r="M718">
            <v>10</v>
          </cell>
          <cell r="N718" t="str">
            <v>Instruction</v>
          </cell>
          <cell r="O718">
            <v>11</v>
          </cell>
          <cell r="P718" t="str">
            <v>Current Unrestricted Funds</v>
          </cell>
          <cell r="Q718">
            <v>75</v>
          </cell>
          <cell r="R718" t="str">
            <v>Other Operating Expenses</v>
          </cell>
          <cell r="S718">
            <v>20</v>
          </cell>
          <cell r="T718" t="str">
            <v>Vice President / Provost - PRC</v>
          </cell>
          <cell r="U718">
            <v>5</v>
          </cell>
          <cell r="V718" t="str">
            <v>Blitt, William J</v>
          </cell>
        </row>
        <row r="719">
          <cell r="A719">
            <v>358283</v>
          </cell>
          <cell r="B719" t="str">
            <v>Legal Assistant</v>
          </cell>
          <cell r="C719">
            <v>611110</v>
          </cell>
          <cell r="D719">
            <v>358283611110</v>
          </cell>
          <cell r="E719" t="str">
            <v>Faculty Salaries - Full-time</v>
          </cell>
          <cell r="F719">
            <v>17888.47</v>
          </cell>
          <cell r="G719">
            <v>23893.41</v>
          </cell>
          <cell r="H719">
            <v>24730</v>
          </cell>
          <cell r="I719">
            <v>16486.46</v>
          </cell>
          <cell r="J719">
            <v>24730</v>
          </cell>
          <cell r="K719">
            <v>110010</v>
          </cell>
          <cell r="L719" t="str">
            <v>Current Unrestricted</v>
          </cell>
          <cell r="M719">
            <v>10</v>
          </cell>
          <cell r="N719" t="str">
            <v>Instruction</v>
          </cell>
          <cell r="O719">
            <v>11</v>
          </cell>
          <cell r="P719" t="str">
            <v>Current Unrestricted Funds</v>
          </cell>
          <cell r="Q719">
            <v>61</v>
          </cell>
          <cell r="R719" t="str">
            <v>Salaries and Wages</v>
          </cell>
          <cell r="S719">
            <v>20</v>
          </cell>
          <cell r="T719" t="str">
            <v>Vice President / Provost - PRC</v>
          </cell>
          <cell r="U719">
            <v>2</v>
          </cell>
          <cell r="V719" t="str">
            <v>Blitt, William J</v>
          </cell>
        </row>
        <row r="720">
          <cell r="A720">
            <v>358283</v>
          </cell>
          <cell r="B720" t="str">
            <v>Legal Assistant</v>
          </cell>
          <cell r="C720">
            <v>611120</v>
          </cell>
          <cell r="D720">
            <v>358283611120</v>
          </cell>
          <cell r="E720" t="str">
            <v>Faculty Salaries - Part-time</v>
          </cell>
          <cell r="F720">
            <v>0</v>
          </cell>
          <cell r="G720">
            <v>0</v>
          </cell>
          <cell r="H720">
            <v>0</v>
          </cell>
          <cell r="I720">
            <v>0</v>
          </cell>
          <cell r="J720">
            <v>0</v>
          </cell>
          <cell r="K720">
            <v>110010</v>
          </cell>
          <cell r="L720" t="str">
            <v>Current Unrestricted</v>
          </cell>
          <cell r="M720">
            <v>10</v>
          </cell>
          <cell r="N720" t="str">
            <v>Instruction</v>
          </cell>
          <cell r="O720">
            <v>11</v>
          </cell>
          <cell r="P720" t="str">
            <v>Current Unrestricted Funds</v>
          </cell>
          <cell r="Q720">
            <v>61</v>
          </cell>
          <cell r="R720" t="str">
            <v>Salaries and Wages</v>
          </cell>
          <cell r="S720">
            <v>20</v>
          </cell>
          <cell r="T720" t="str">
            <v>Vice President / Provost - PRC</v>
          </cell>
          <cell r="U720">
            <v>2</v>
          </cell>
          <cell r="V720" t="str">
            <v>Blitt, William J</v>
          </cell>
        </row>
        <row r="721">
          <cell r="A721">
            <v>358283</v>
          </cell>
          <cell r="B721" t="str">
            <v>Legal Assistant</v>
          </cell>
          <cell r="C721">
            <v>611130</v>
          </cell>
          <cell r="D721">
            <v>358283611130</v>
          </cell>
          <cell r="E721" t="str">
            <v>Faculty Full-time Non-teaching ES</v>
          </cell>
          <cell r="F721">
            <v>0</v>
          </cell>
          <cell r="G721">
            <v>0</v>
          </cell>
          <cell r="H721">
            <v>-72</v>
          </cell>
          <cell r="I721">
            <v>-466.17</v>
          </cell>
          <cell r="J721">
            <v>0</v>
          </cell>
          <cell r="K721">
            <v>110010</v>
          </cell>
          <cell r="L721" t="str">
            <v>Current Unrestricted</v>
          </cell>
          <cell r="M721">
            <v>10</v>
          </cell>
          <cell r="N721" t="str">
            <v>Instruction</v>
          </cell>
          <cell r="O721">
            <v>11</v>
          </cell>
          <cell r="P721" t="str">
            <v>Current Unrestricted Funds</v>
          </cell>
          <cell r="Q721">
            <v>61</v>
          </cell>
          <cell r="R721" t="str">
            <v>Salaries and Wages</v>
          </cell>
          <cell r="S721">
            <v>20</v>
          </cell>
          <cell r="T721" t="str">
            <v>Vice President / Provost - PRC</v>
          </cell>
          <cell r="U721">
            <v>2</v>
          </cell>
          <cell r="V721" t="str">
            <v>Blitt, William J</v>
          </cell>
        </row>
        <row r="722">
          <cell r="A722">
            <v>358283</v>
          </cell>
          <cell r="B722" t="str">
            <v>Legal Assistant</v>
          </cell>
          <cell r="C722">
            <v>611150</v>
          </cell>
          <cell r="D722">
            <v>358283611150</v>
          </cell>
          <cell r="E722" t="str">
            <v>Faculty Full-time - Summer</v>
          </cell>
          <cell r="F722">
            <v>7964.46</v>
          </cell>
          <cell r="G722">
            <v>7964.46</v>
          </cell>
          <cell r="H722">
            <v>0</v>
          </cell>
          <cell r="I722">
            <v>0</v>
          </cell>
          <cell r="J722">
            <v>0</v>
          </cell>
          <cell r="K722">
            <v>110010</v>
          </cell>
          <cell r="L722" t="str">
            <v>Current Unrestricted</v>
          </cell>
          <cell r="M722">
            <v>10</v>
          </cell>
          <cell r="N722" t="str">
            <v>Instruction</v>
          </cell>
          <cell r="O722">
            <v>11</v>
          </cell>
          <cell r="P722" t="str">
            <v>Current Unrestricted Funds</v>
          </cell>
          <cell r="Q722">
            <v>61</v>
          </cell>
          <cell r="R722" t="str">
            <v>Salaries and Wages</v>
          </cell>
          <cell r="S722">
            <v>20</v>
          </cell>
          <cell r="T722" t="str">
            <v>Vice President / Provost - PRC</v>
          </cell>
          <cell r="U722">
            <v>2</v>
          </cell>
          <cell r="V722" t="str">
            <v>Blitt, William J</v>
          </cell>
        </row>
        <row r="723">
          <cell r="A723">
            <v>358283</v>
          </cell>
          <cell r="B723" t="str">
            <v>Legal Assistant</v>
          </cell>
          <cell r="C723">
            <v>755310</v>
          </cell>
          <cell r="D723">
            <v>358283755310</v>
          </cell>
          <cell r="E723" t="str">
            <v>Copier Expense</v>
          </cell>
          <cell r="F723">
            <v>0</v>
          </cell>
          <cell r="G723">
            <v>5.52</v>
          </cell>
          <cell r="H723">
            <v>0</v>
          </cell>
          <cell r="I723">
            <v>0</v>
          </cell>
          <cell r="J723">
            <v>0</v>
          </cell>
          <cell r="K723">
            <v>110010</v>
          </cell>
          <cell r="L723" t="str">
            <v>Current Unrestricted</v>
          </cell>
          <cell r="M723">
            <v>10</v>
          </cell>
          <cell r="N723" t="str">
            <v>Instruction</v>
          </cell>
          <cell r="O723">
            <v>11</v>
          </cell>
          <cell r="P723" t="str">
            <v>Current Unrestricted Funds</v>
          </cell>
          <cell r="Q723">
            <v>75</v>
          </cell>
          <cell r="R723" t="str">
            <v>Other Operating Expenses</v>
          </cell>
          <cell r="S723">
            <v>20</v>
          </cell>
          <cell r="T723" t="str">
            <v>Vice President / Provost - PRC</v>
          </cell>
          <cell r="U723">
            <v>5</v>
          </cell>
          <cell r="V723" t="str">
            <v>Blitt, William J</v>
          </cell>
        </row>
        <row r="724">
          <cell r="A724">
            <v>358286</v>
          </cell>
          <cell r="B724" t="str">
            <v>Legal Assistant</v>
          </cell>
          <cell r="C724">
            <v>611110</v>
          </cell>
          <cell r="D724">
            <v>358286611110</v>
          </cell>
          <cell r="E724" t="str">
            <v>Faculty Salaries - Full-time</v>
          </cell>
          <cell r="F724">
            <v>52635.53</v>
          </cell>
          <cell r="G724">
            <v>27938.880000000001</v>
          </cell>
          <cell r="H724">
            <v>43541</v>
          </cell>
          <cell r="I724">
            <v>28742.73</v>
          </cell>
          <cell r="J724">
            <v>44393</v>
          </cell>
          <cell r="K724">
            <v>110010</v>
          </cell>
          <cell r="L724" t="str">
            <v>Current Unrestricted</v>
          </cell>
          <cell r="M724">
            <v>10</v>
          </cell>
          <cell r="N724" t="str">
            <v>Instruction</v>
          </cell>
          <cell r="O724">
            <v>11</v>
          </cell>
          <cell r="P724" t="str">
            <v>Current Unrestricted Funds</v>
          </cell>
          <cell r="Q724">
            <v>61</v>
          </cell>
          <cell r="R724" t="str">
            <v>Salaries and Wages</v>
          </cell>
          <cell r="S724">
            <v>20</v>
          </cell>
          <cell r="T724" t="str">
            <v>Vice President / Provost - PRC</v>
          </cell>
          <cell r="U724">
            <v>2</v>
          </cell>
          <cell r="V724" t="str">
            <v>Blitt, William J</v>
          </cell>
        </row>
        <row r="725">
          <cell r="A725">
            <v>358286</v>
          </cell>
          <cell r="B725" t="str">
            <v>Legal Assistant</v>
          </cell>
          <cell r="C725">
            <v>611115</v>
          </cell>
          <cell r="D725">
            <v>358286611115</v>
          </cell>
          <cell r="E725" t="str">
            <v>Faculty Salaries - Substitute</v>
          </cell>
          <cell r="F725">
            <v>738.48</v>
          </cell>
          <cell r="G725">
            <v>260.64</v>
          </cell>
          <cell r="H725">
            <v>1300</v>
          </cell>
          <cell r="I725">
            <v>1101.03</v>
          </cell>
          <cell r="J725">
            <v>300</v>
          </cell>
          <cell r="K725">
            <v>110010</v>
          </cell>
          <cell r="L725" t="str">
            <v>Current Unrestricted</v>
          </cell>
          <cell r="M725">
            <v>10</v>
          </cell>
          <cell r="N725" t="str">
            <v>Instruction</v>
          </cell>
          <cell r="O725">
            <v>11</v>
          </cell>
          <cell r="P725" t="str">
            <v>Current Unrestricted Funds</v>
          </cell>
          <cell r="Q725">
            <v>61</v>
          </cell>
          <cell r="R725" t="str">
            <v>Salaries and Wages</v>
          </cell>
          <cell r="S725">
            <v>20</v>
          </cell>
          <cell r="T725" t="str">
            <v>Vice President / Provost - PRC</v>
          </cell>
          <cell r="U725">
            <v>2</v>
          </cell>
          <cell r="V725" t="str">
            <v>Blitt, William J</v>
          </cell>
        </row>
        <row r="726">
          <cell r="A726">
            <v>358286</v>
          </cell>
          <cell r="B726" t="str">
            <v>Legal Assistant</v>
          </cell>
          <cell r="C726">
            <v>611120</v>
          </cell>
          <cell r="D726">
            <v>358286611120</v>
          </cell>
          <cell r="E726" t="str">
            <v>Faculty Salaries - Part-time</v>
          </cell>
          <cell r="F726">
            <v>10468.58</v>
          </cell>
          <cell r="G726">
            <v>13900</v>
          </cell>
          <cell r="H726">
            <v>16896</v>
          </cell>
          <cell r="I726">
            <v>10065.969999999999</v>
          </cell>
          <cell r="J726">
            <v>19422</v>
          </cell>
          <cell r="K726">
            <v>110010</v>
          </cell>
          <cell r="L726" t="str">
            <v>Current Unrestricted</v>
          </cell>
          <cell r="M726">
            <v>10</v>
          </cell>
          <cell r="N726" t="str">
            <v>Instruction</v>
          </cell>
          <cell r="O726">
            <v>11</v>
          </cell>
          <cell r="P726" t="str">
            <v>Current Unrestricted Funds</v>
          </cell>
          <cell r="Q726">
            <v>61</v>
          </cell>
          <cell r="R726" t="str">
            <v>Salaries and Wages</v>
          </cell>
          <cell r="S726">
            <v>20</v>
          </cell>
          <cell r="T726" t="str">
            <v>Vice President / Provost - PRC</v>
          </cell>
          <cell r="U726">
            <v>2</v>
          </cell>
          <cell r="V726" t="str">
            <v>Blitt, William J</v>
          </cell>
        </row>
        <row r="727">
          <cell r="A727">
            <v>358286</v>
          </cell>
          <cell r="B727" t="str">
            <v>Legal Assistant</v>
          </cell>
          <cell r="C727">
            <v>611125</v>
          </cell>
          <cell r="D727">
            <v>358286611125</v>
          </cell>
          <cell r="E727" t="str">
            <v>Faculty Full-time Chair Rel</v>
          </cell>
          <cell r="F727">
            <v>5056.8</v>
          </cell>
          <cell r="G727">
            <v>5056.8</v>
          </cell>
          <cell r="H727">
            <v>11777</v>
          </cell>
          <cell r="I727">
            <v>6542.26</v>
          </cell>
          <cell r="J727">
            <v>0</v>
          </cell>
          <cell r="K727">
            <v>110010</v>
          </cell>
          <cell r="L727" t="str">
            <v>Current Unrestricted</v>
          </cell>
          <cell r="M727">
            <v>10</v>
          </cell>
          <cell r="N727" t="str">
            <v>Instruction</v>
          </cell>
          <cell r="O727">
            <v>11</v>
          </cell>
          <cell r="P727" t="str">
            <v>Current Unrestricted Funds</v>
          </cell>
          <cell r="Q727">
            <v>61</v>
          </cell>
          <cell r="R727" t="str">
            <v>Salaries and Wages</v>
          </cell>
          <cell r="S727">
            <v>20</v>
          </cell>
          <cell r="T727" t="str">
            <v>Vice President / Provost - PRC</v>
          </cell>
          <cell r="U727">
            <v>2</v>
          </cell>
          <cell r="V727" t="str">
            <v>Blitt, William J</v>
          </cell>
        </row>
        <row r="728">
          <cell r="A728">
            <v>358286</v>
          </cell>
          <cell r="B728" t="str">
            <v>Legal Assistant</v>
          </cell>
          <cell r="C728">
            <v>611130</v>
          </cell>
          <cell r="D728">
            <v>358286611130</v>
          </cell>
          <cell r="E728" t="str">
            <v>Faculty Full-time Non-teaching ES</v>
          </cell>
          <cell r="F728">
            <v>11187.96</v>
          </cell>
          <cell r="G728">
            <v>13052.65</v>
          </cell>
          <cell r="H728">
            <v>13066</v>
          </cell>
          <cell r="I728">
            <v>4410.1400000000003</v>
          </cell>
          <cell r="J728">
            <v>11580</v>
          </cell>
          <cell r="K728">
            <v>110010</v>
          </cell>
          <cell r="L728" t="str">
            <v>Current Unrestricted</v>
          </cell>
          <cell r="M728">
            <v>10</v>
          </cell>
          <cell r="N728" t="str">
            <v>Instruction</v>
          </cell>
          <cell r="O728">
            <v>11</v>
          </cell>
          <cell r="P728" t="str">
            <v>Current Unrestricted Funds</v>
          </cell>
          <cell r="Q728">
            <v>61</v>
          </cell>
          <cell r="R728" t="str">
            <v>Salaries and Wages</v>
          </cell>
          <cell r="S728">
            <v>20</v>
          </cell>
          <cell r="T728" t="str">
            <v>Vice President / Provost - PRC</v>
          </cell>
          <cell r="U728">
            <v>2</v>
          </cell>
          <cell r="V728" t="str">
            <v>Blitt, William J</v>
          </cell>
        </row>
        <row r="729">
          <cell r="A729">
            <v>358286</v>
          </cell>
          <cell r="B729" t="str">
            <v>Legal Assistant</v>
          </cell>
          <cell r="C729">
            <v>611150</v>
          </cell>
          <cell r="D729">
            <v>358286611150</v>
          </cell>
          <cell r="E729" t="str">
            <v>Faculty Full-time - Summer</v>
          </cell>
          <cell r="F729">
            <v>0</v>
          </cell>
          <cell r="G729">
            <v>0</v>
          </cell>
          <cell r="H729">
            <v>7964</v>
          </cell>
          <cell r="I729">
            <v>0</v>
          </cell>
          <cell r="J729">
            <v>8655</v>
          </cell>
          <cell r="K729">
            <v>110010</v>
          </cell>
          <cell r="L729" t="str">
            <v>Current Unrestricted</v>
          </cell>
          <cell r="M729">
            <v>10</v>
          </cell>
          <cell r="N729" t="str">
            <v>Instruction</v>
          </cell>
          <cell r="O729">
            <v>11</v>
          </cell>
          <cell r="P729" t="str">
            <v>Current Unrestricted Funds</v>
          </cell>
          <cell r="Q729">
            <v>61</v>
          </cell>
          <cell r="R729" t="str">
            <v>Salaries and Wages</v>
          </cell>
          <cell r="S729">
            <v>20</v>
          </cell>
          <cell r="T729" t="str">
            <v>Vice President / Provost - PRC</v>
          </cell>
          <cell r="U729">
            <v>2</v>
          </cell>
          <cell r="V729" t="str">
            <v>Blitt, William J</v>
          </cell>
        </row>
        <row r="730">
          <cell r="A730">
            <v>358286</v>
          </cell>
          <cell r="B730" t="str">
            <v>Legal Assistant</v>
          </cell>
          <cell r="C730">
            <v>611160</v>
          </cell>
          <cell r="D730">
            <v>358286611160</v>
          </cell>
          <cell r="E730" t="str">
            <v>Faculty Part-time - Summer</v>
          </cell>
          <cell r="F730">
            <v>2085</v>
          </cell>
          <cell r="G730">
            <v>0</v>
          </cell>
          <cell r="H730">
            <v>2158</v>
          </cell>
          <cell r="I730">
            <v>0</v>
          </cell>
          <cell r="J730">
            <v>2158</v>
          </cell>
          <cell r="K730">
            <v>110010</v>
          </cell>
          <cell r="L730" t="str">
            <v>Current Unrestricted</v>
          </cell>
          <cell r="M730">
            <v>10</v>
          </cell>
          <cell r="N730" t="str">
            <v>Instruction</v>
          </cell>
          <cell r="O730">
            <v>11</v>
          </cell>
          <cell r="P730" t="str">
            <v>Current Unrestricted Funds</v>
          </cell>
          <cell r="Q730">
            <v>61</v>
          </cell>
          <cell r="R730" t="str">
            <v>Salaries and Wages</v>
          </cell>
          <cell r="S730">
            <v>20</v>
          </cell>
          <cell r="T730" t="str">
            <v>Vice President / Provost - PRC</v>
          </cell>
          <cell r="U730">
            <v>2</v>
          </cell>
          <cell r="V730" t="str">
            <v>Blitt, William J</v>
          </cell>
        </row>
        <row r="731">
          <cell r="A731">
            <v>358286</v>
          </cell>
          <cell r="B731" t="str">
            <v>Legal Assistant</v>
          </cell>
          <cell r="C731">
            <v>712630</v>
          </cell>
          <cell r="D731">
            <v>358286712630</v>
          </cell>
          <cell r="E731" t="str">
            <v>Accreditation</v>
          </cell>
          <cell r="F731">
            <v>0</v>
          </cell>
          <cell r="G731">
            <v>0</v>
          </cell>
          <cell r="H731">
            <v>5000</v>
          </cell>
          <cell r="I731">
            <v>2500</v>
          </cell>
          <cell r="J731">
            <v>5000</v>
          </cell>
          <cell r="K731">
            <v>110010</v>
          </cell>
          <cell r="L731" t="str">
            <v>Current Unrestricted</v>
          </cell>
          <cell r="M731">
            <v>10</v>
          </cell>
          <cell r="N731" t="str">
            <v>Instruction</v>
          </cell>
          <cell r="O731">
            <v>11</v>
          </cell>
          <cell r="P731" t="str">
            <v>Current Unrestricted Funds</v>
          </cell>
          <cell r="Q731">
            <v>71</v>
          </cell>
          <cell r="R731" t="str">
            <v>Contractual Services</v>
          </cell>
          <cell r="S731">
            <v>20</v>
          </cell>
          <cell r="T731" t="str">
            <v>Vice President / Provost - PRC</v>
          </cell>
          <cell r="U731">
            <v>5</v>
          </cell>
          <cell r="V731" t="str">
            <v>Blitt, William J</v>
          </cell>
        </row>
        <row r="732">
          <cell r="A732">
            <v>358286</v>
          </cell>
          <cell r="B732" t="str">
            <v>Legal Assistant</v>
          </cell>
          <cell r="C732">
            <v>712655</v>
          </cell>
          <cell r="D732">
            <v>358286712655</v>
          </cell>
          <cell r="E732" t="str">
            <v>Meetings Expense</v>
          </cell>
          <cell r="F732">
            <v>0</v>
          </cell>
          <cell r="G732">
            <v>0</v>
          </cell>
          <cell r="H732">
            <v>300</v>
          </cell>
          <cell r="I732">
            <v>0</v>
          </cell>
          <cell r="J732">
            <v>250</v>
          </cell>
          <cell r="K732">
            <v>110010</v>
          </cell>
          <cell r="L732" t="str">
            <v>Current Unrestricted</v>
          </cell>
          <cell r="M732">
            <v>10</v>
          </cell>
          <cell r="N732" t="str">
            <v>Instruction</v>
          </cell>
          <cell r="O732">
            <v>11</v>
          </cell>
          <cell r="P732" t="str">
            <v>Current Unrestricted Funds</v>
          </cell>
          <cell r="Q732">
            <v>71</v>
          </cell>
          <cell r="R732" t="str">
            <v>Contractual Services</v>
          </cell>
          <cell r="S732">
            <v>20</v>
          </cell>
          <cell r="T732" t="str">
            <v>Vice President / Provost - PRC</v>
          </cell>
          <cell r="U732">
            <v>5</v>
          </cell>
          <cell r="V732" t="str">
            <v>Blitt, William J</v>
          </cell>
        </row>
        <row r="733">
          <cell r="A733">
            <v>358286</v>
          </cell>
          <cell r="B733" t="str">
            <v>Legal Assistant</v>
          </cell>
          <cell r="C733">
            <v>733110</v>
          </cell>
          <cell r="D733">
            <v>358286733110</v>
          </cell>
          <cell r="E733" t="str">
            <v>Classroom Supplies</v>
          </cell>
          <cell r="F733">
            <v>169.99</v>
          </cell>
          <cell r="G733">
            <v>0</v>
          </cell>
          <cell r="H733">
            <v>100</v>
          </cell>
          <cell r="I733">
            <v>0</v>
          </cell>
          <cell r="J733">
            <v>100</v>
          </cell>
          <cell r="K733">
            <v>110010</v>
          </cell>
          <cell r="L733" t="str">
            <v>Current Unrestricted</v>
          </cell>
          <cell r="M733">
            <v>10</v>
          </cell>
          <cell r="N733" t="str">
            <v>Instruction</v>
          </cell>
          <cell r="O733">
            <v>11</v>
          </cell>
          <cell r="P733" t="str">
            <v>Current Unrestricted Funds</v>
          </cell>
          <cell r="Q733">
            <v>73</v>
          </cell>
          <cell r="R733" t="str">
            <v>Supplies</v>
          </cell>
          <cell r="S733">
            <v>20</v>
          </cell>
          <cell r="T733" t="str">
            <v>Vice President / Provost - PRC</v>
          </cell>
          <cell r="U733">
            <v>5</v>
          </cell>
          <cell r="V733" t="str">
            <v>Blitt, William J</v>
          </cell>
        </row>
        <row r="734">
          <cell r="A734">
            <v>358286</v>
          </cell>
          <cell r="B734" t="str">
            <v>Legal Assistant</v>
          </cell>
          <cell r="C734">
            <v>744210</v>
          </cell>
          <cell r="D734">
            <v>358286744210</v>
          </cell>
          <cell r="E734" t="str">
            <v>Local Travel</v>
          </cell>
          <cell r="F734">
            <v>175</v>
          </cell>
          <cell r="G734">
            <v>45.85</v>
          </cell>
          <cell r="H734">
            <v>150</v>
          </cell>
          <cell r="I734">
            <v>46</v>
          </cell>
          <cell r="J734">
            <v>150</v>
          </cell>
          <cell r="K734">
            <v>110010</v>
          </cell>
          <cell r="L734" t="str">
            <v>Current Unrestricted</v>
          </cell>
          <cell r="M734">
            <v>10</v>
          </cell>
          <cell r="N734" t="str">
            <v>Instruction</v>
          </cell>
          <cell r="O734">
            <v>11</v>
          </cell>
          <cell r="P734" t="str">
            <v>Current Unrestricted Funds</v>
          </cell>
          <cell r="Q734">
            <v>74</v>
          </cell>
          <cell r="R734" t="str">
            <v>Travel</v>
          </cell>
          <cell r="S734">
            <v>20</v>
          </cell>
          <cell r="T734" t="str">
            <v>Vice President / Provost - PRC</v>
          </cell>
          <cell r="U734">
            <v>5</v>
          </cell>
          <cell r="V734" t="str">
            <v>Blitt, William J</v>
          </cell>
        </row>
        <row r="735">
          <cell r="A735">
            <v>358286</v>
          </cell>
          <cell r="B735" t="str">
            <v>Legal Assistant</v>
          </cell>
          <cell r="C735">
            <v>744220</v>
          </cell>
          <cell r="D735">
            <v>358286744220</v>
          </cell>
          <cell r="E735" t="str">
            <v>Professional Development / Travel</v>
          </cell>
          <cell r="F735">
            <v>1697.59</v>
          </cell>
          <cell r="G735">
            <v>0</v>
          </cell>
          <cell r="H735">
            <v>1000</v>
          </cell>
          <cell r="I735">
            <v>0</v>
          </cell>
          <cell r="J735">
            <v>1000</v>
          </cell>
          <cell r="K735">
            <v>110010</v>
          </cell>
          <cell r="L735" t="str">
            <v>Current Unrestricted</v>
          </cell>
          <cell r="M735">
            <v>10</v>
          </cell>
          <cell r="N735" t="str">
            <v>Instruction</v>
          </cell>
          <cell r="O735">
            <v>11</v>
          </cell>
          <cell r="P735" t="str">
            <v>Current Unrestricted Funds</v>
          </cell>
          <cell r="Q735">
            <v>74</v>
          </cell>
          <cell r="R735" t="str">
            <v>Travel</v>
          </cell>
          <cell r="S735">
            <v>20</v>
          </cell>
          <cell r="T735" t="str">
            <v>Vice President / Provost - PRC</v>
          </cell>
          <cell r="U735">
            <v>5</v>
          </cell>
          <cell r="V735" t="str">
            <v>Blitt, William J</v>
          </cell>
        </row>
        <row r="736">
          <cell r="A736">
            <v>358286</v>
          </cell>
          <cell r="B736" t="str">
            <v>Legal Assistant</v>
          </cell>
          <cell r="C736">
            <v>755310</v>
          </cell>
          <cell r="D736">
            <v>358286755310</v>
          </cell>
          <cell r="E736" t="str">
            <v>Copier Expense</v>
          </cell>
          <cell r="F736">
            <v>744.12</v>
          </cell>
          <cell r="G736">
            <v>1617.12</v>
          </cell>
          <cell r="H736">
            <v>1499</v>
          </cell>
          <cell r="I736">
            <v>203.61</v>
          </cell>
          <cell r="J736">
            <v>1000</v>
          </cell>
          <cell r="K736">
            <v>110010</v>
          </cell>
          <cell r="L736" t="str">
            <v>Current Unrestricted</v>
          </cell>
          <cell r="M736">
            <v>10</v>
          </cell>
          <cell r="N736" t="str">
            <v>Instruction</v>
          </cell>
          <cell r="O736">
            <v>11</v>
          </cell>
          <cell r="P736" t="str">
            <v>Current Unrestricted Funds</v>
          </cell>
          <cell r="Q736">
            <v>75</v>
          </cell>
          <cell r="R736" t="str">
            <v>Other Operating Expenses</v>
          </cell>
          <cell r="S736">
            <v>20</v>
          </cell>
          <cell r="T736" t="str">
            <v>Vice President / Provost - PRC</v>
          </cell>
          <cell r="U736">
            <v>5</v>
          </cell>
          <cell r="V736" t="str">
            <v>Blitt, William J</v>
          </cell>
        </row>
        <row r="737">
          <cell r="A737">
            <v>358286</v>
          </cell>
          <cell r="B737" t="str">
            <v>Legal Assistant</v>
          </cell>
          <cell r="C737">
            <v>755360</v>
          </cell>
          <cell r="D737">
            <v>358286755360</v>
          </cell>
          <cell r="E737" t="str">
            <v>Printing - Other</v>
          </cell>
          <cell r="F737">
            <v>0</v>
          </cell>
          <cell r="G737">
            <v>0</v>
          </cell>
          <cell r="H737">
            <v>0</v>
          </cell>
          <cell r="I737">
            <v>0</v>
          </cell>
          <cell r="J737">
            <v>0</v>
          </cell>
          <cell r="K737">
            <v>110010</v>
          </cell>
          <cell r="L737" t="str">
            <v>Current Unrestricted</v>
          </cell>
          <cell r="M737">
            <v>10</v>
          </cell>
          <cell r="N737" t="str">
            <v>Instruction</v>
          </cell>
          <cell r="O737">
            <v>11</v>
          </cell>
          <cell r="P737" t="str">
            <v>Current Unrestricted Funds</v>
          </cell>
          <cell r="Q737">
            <v>75</v>
          </cell>
          <cell r="R737" t="str">
            <v>Other Operating Expenses</v>
          </cell>
          <cell r="S737">
            <v>20</v>
          </cell>
          <cell r="T737" t="str">
            <v>Vice President / Provost - PRC</v>
          </cell>
          <cell r="U737">
            <v>5</v>
          </cell>
          <cell r="V737" t="str">
            <v>Blitt, William J</v>
          </cell>
        </row>
        <row r="738">
          <cell r="A738">
            <v>358286</v>
          </cell>
          <cell r="B738" t="str">
            <v>Legal Assistant</v>
          </cell>
          <cell r="C738">
            <v>755705</v>
          </cell>
          <cell r="D738">
            <v>358286755705</v>
          </cell>
          <cell r="E738" t="str">
            <v>Postage</v>
          </cell>
          <cell r="F738">
            <v>0.41</v>
          </cell>
          <cell r="G738">
            <v>1.0900000000000001</v>
          </cell>
          <cell r="H738">
            <v>1</v>
          </cell>
          <cell r="I738">
            <v>0.42</v>
          </cell>
          <cell r="J738">
            <v>0</v>
          </cell>
          <cell r="K738">
            <v>110010</v>
          </cell>
          <cell r="L738" t="str">
            <v>Current Unrestricted</v>
          </cell>
          <cell r="M738">
            <v>10</v>
          </cell>
          <cell r="N738" t="str">
            <v>Instruction</v>
          </cell>
          <cell r="O738">
            <v>11</v>
          </cell>
          <cell r="P738" t="str">
            <v>Current Unrestricted Funds</v>
          </cell>
          <cell r="Q738">
            <v>75</v>
          </cell>
          <cell r="R738" t="str">
            <v>Other Operating Expenses</v>
          </cell>
          <cell r="S738">
            <v>20</v>
          </cell>
          <cell r="T738" t="str">
            <v>Vice President / Provost - PRC</v>
          </cell>
          <cell r="U738">
            <v>5</v>
          </cell>
          <cell r="V738" t="str">
            <v>Blitt, William J</v>
          </cell>
        </row>
        <row r="739">
          <cell r="A739">
            <v>358286</v>
          </cell>
          <cell r="B739" t="str">
            <v>Legal Assistant</v>
          </cell>
          <cell r="C739">
            <v>755730</v>
          </cell>
          <cell r="D739">
            <v>358286755730</v>
          </cell>
          <cell r="E739" t="str">
            <v>Memberships</v>
          </cell>
          <cell r="F739">
            <v>235</v>
          </cell>
          <cell r="G739">
            <v>0</v>
          </cell>
          <cell r="H739">
            <v>0</v>
          </cell>
          <cell r="I739">
            <v>0</v>
          </cell>
          <cell r="J739">
            <v>0</v>
          </cell>
          <cell r="K739">
            <v>110010</v>
          </cell>
          <cell r="L739" t="str">
            <v>Current Unrestricted</v>
          </cell>
          <cell r="M739">
            <v>10</v>
          </cell>
          <cell r="N739" t="str">
            <v>Instruction</v>
          </cell>
          <cell r="O739">
            <v>11</v>
          </cell>
          <cell r="P739" t="str">
            <v>Current Unrestricted Funds</v>
          </cell>
          <cell r="Q739">
            <v>75</v>
          </cell>
          <cell r="R739" t="str">
            <v>Other Operating Expenses</v>
          </cell>
          <cell r="S739">
            <v>20</v>
          </cell>
          <cell r="T739" t="str">
            <v>Vice President / Provost - PRC</v>
          </cell>
          <cell r="U739">
            <v>5</v>
          </cell>
          <cell r="V739" t="str">
            <v>Blitt, William J</v>
          </cell>
        </row>
        <row r="740">
          <cell r="A740">
            <v>358286</v>
          </cell>
          <cell r="B740" t="str">
            <v>Legal Assistant</v>
          </cell>
          <cell r="C740">
            <v>787430</v>
          </cell>
          <cell r="D740">
            <v>358286787430</v>
          </cell>
          <cell r="E740" t="str">
            <v>Computer/Media Equip</v>
          </cell>
          <cell r="F740">
            <v>1170.1400000000001</v>
          </cell>
          <cell r="G740">
            <v>0</v>
          </cell>
          <cell r="H740">
            <v>0</v>
          </cell>
          <cell r="I740">
            <v>0</v>
          </cell>
          <cell r="J740">
            <v>0</v>
          </cell>
          <cell r="K740">
            <v>110010</v>
          </cell>
          <cell r="L740" t="str">
            <v>Current Unrestricted</v>
          </cell>
          <cell r="M740">
            <v>10</v>
          </cell>
          <cell r="N740" t="str">
            <v>Instruction</v>
          </cell>
          <cell r="O740">
            <v>11</v>
          </cell>
          <cell r="P740" t="str">
            <v>Current Unrestricted Funds</v>
          </cell>
          <cell r="Q740">
            <v>78</v>
          </cell>
          <cell r="R740" t="str">
            <v>Non-Capital Outlay</v>
          </cell>
          <cell r="S740">
            <v>20</v>
          </cell>
          <cell r="T740" t="str">
            <v>Vice President / Provost - PRC</v>
          </cell>
          <cell r="U740">
            <v>5</v>
          </cell>
          <cell r="V740" t="str">
            <v>Blitt, William J</v>
          </cell>
        </row>
        <row r="741">
          <cell r="A741">
            <v>360212</v>
          </cell>
          <cell r="B741" t="str">
            <v>E Business</v>
          </cell>
          <cell r="C741">
            <v>611110</v>
          </cell>
          <cell r="D741">
            <v>360212611110</v>
          </cell>
          <cell r="E741" t="str">
            <v>Faculty Salaries - Full-time</v>
          </cell>
          <cell r="F741">
            <v>30747.72</v>
          </cell>
          <cell r="G741">
            <v>6650.52</v>
          </cell>
          <cell r="H741">
            <v>6847</v>
          </cell>
          <cell r="I741">
            <v>0</v>
          </cell>
          <cell r="J741">
            <v>13694</v>
          </cell>
          <cell r="K741">
            <v>110010</v>
          </cell>
          <cell r="L741" t="str">
            <v>Current Unrestricted</v>
          </cell>
          <cell r="M741">
            <v>10</v>
          </cell>
          <cell r="N741" t="str">
            <v>Instruction</v>
          </cell>
          <cell r="O741">
            <v>11</v>
          </cell>
          <cell r="P741" t="str">
            <v>Current Unrestricted Funds</v>
          </cell>
          <cell r="Q741">
            <v>61</v>
          </cell>
          <cell r="R741" t="str">
            <v>Salaries and Wages</v>
          </cell>
          <cell r="S741">
            <v>20</v>
          </cell>
          <cell r="T741" t="str">
            <v>Vice President / Provost - PRC</v>
          </cell>
          <cell r="U741">
            <v>2</v>
          </cell>
          <cell r="V741" t="str">
            <v>Blitt, William J</v>
          </cell>
        </row>
        <row r="742">
          <cell r="A742">
            <v>360212</v>
          </cell>
          <cell r="B742" t="str">
            <v>E Business</v>
          </cell>
          <cell r="C742">
            <v>611115</v>
          </cell>
          <cell r="D742">
            <v>360212611115</v>
          </cell>
          <cell r="E742" t="str">
            <v>Faculty Salaries - Substitute</v>
          </cell>
          <cell r="F742">
            <v>0</v>
          </cell>
          <cell r="G742">
            <v>0</v>
          </cell>
          <cell r="H742">
            <v>300</v>
          </cell>
          <cell r="I742">
            <v>224.7</v>
          </cell>
          <cell r="J742">
            <v>300</v>
          </cell>
          <cell r="K742">
            <v>110010</v>
          </cell>
          <cell r="L742" t="str">
            <v>Current Unrestricted</v>
          </cell>
          <cell r="M742">
            <v>10</v>
          </cell>
          <cell r="N742" t="str">
            <v>Instruction</v>
          </cell>
          <cell r="O742">
            <v>11</v>
          </cell>
          <cell r="P742" t="str">
            <v>Current Unrestricted Funds</v>
          </cell>
          <cell r="Q742">
            <v>61</v>
          </cell>
          <cell r="R742" t="str">
            <v>Salaries and Wages</v>
          </cell>
          <cell r="S742">
            <v>20</v>
          </cell>
          <cell r="T742" t="str">
            <v>Vice President / Provost - PRC</v>
          </cell>
          <cell r="U742">
            <v>2</v>
          </cell>
          <cell r="V742" t="str">
            <v>Blitt, William J</v>
          </cell>
        </row>
        <row r="743">
          <cell r="A743">
            <v>360212</v>
          </cell>
          <cell r="B743" t="str">
            <v>E Business</v>
          </cell>
          <cell r="C743">
            <v>611120</v>
          </cell>
          <cell r="D743">
            <v>360212611120</v>
          </cell>
          <cell r="E743" t="str">
            <v>Faculty Salaries - Part-time</v>
          </cell>
          <cell r="F743">
            <v>0</v>
          </cell>
          <cell r="G743">
            <v>2641</v>
          </cell>
          <cell r="H743">
            <v>9090</v>
          </cell>
          <cell r="I743">
            <v>3739.62</v>
          </cell>
          <cell r="J743">
            <v>7764</v>
          </cell>
          <cell r="K743">
            <v>110010</v>
          </cell>
          <cell r="L743" t="str">
            <v>Current Unrestricted</v>
          </cell>
          <cell r="M743">
            <v>10</v>
          </cell>
          <cell r="N743" t="str">
            <v>Instruction</v>
          </cell>
          <cell r="O743">
            <v>11</v>
          </cell>
          <cell r="P743" t="str">
            <v>Current Unrestricted Funds</v>
          </cell>
          <cell r="Q743">
            <v>61</v>
          </cell>
          <cell r="R743" t="str">
            <v>Salaries and Wages</v>
          </cell>
          <cell r="S743">
            <v>20</v>
          </cell>
          <cell r="T743" t="str">
            <v>Vice President / Provost - PRC</v>
          </cell>
          <cell r="U743">
            <v>2</v>
          </cell>
          <cell r="V743" t="str">
            <v>Blitt, William J</v>
          </cell>
        </row>
        <row r="744">
          <cell r="A744">
            <v>360212</v>
          </cell>
          <cell r="B744" t="str">
            <v>E Business</v>
          </cell>
          <cell r="C744">
            <v>611130</v>
          </cell>
          <cell r="D744">
            <v>360212611130</v>
          </cell>
          <cell r="E744" t="str">
            <v>Faculty Full-time Non-teaching ES</v>
          </cell>
          <cell r="F744">
            <v>0</v>
          </cell>
          <cell r="G744">
            <v>2085</v>
          </cell>
          <cell r="H744">
            <v>0</v>
          </cell>
          <cell r="I744">
            <v>0</v>
          </cell>
          <cell r="J744">
            <v>2157</v>
          </cell>
          <cell r="K744">
            <v>110010</v>
          </cell>
          <cell r="L744" t="str">
            <v>Current Unrestricted</v>
          </cell>
          <cell r="M744">
            <v>10</v>
          </cell>
          <cell r="N744" t="str">
            <v>Instruction</v>
          </cell>
          <cell r="O744">
            <v>11</v>
          </cell>
          <cell r="P744" t="str">
            <v>Current Unrestricted Funds</v>
          </cell>
          <cell r="Q744">
            <v>61</v>
          </cell>
          <cell r="R744" t="str">
            <v>Salaries and Wages</v>
          </cell>
          <cell r="S744">
            <v>20</v>
          </cell>
          <cell r="T744" t="str">
            <v>Vice President / Provost - PRC</v>
          </cell>
          <cell r="U744">
            <v>2</v>
          </cell>
          <cell r="V744" t="str">
            <v>Blitt, William J</v>
          </cell>
        </row>
        <row r="745">
          <cell r="A745">
            <v>360212</v>
          </cell>
          <cell r="B745" t="str">
            <v>E Business</v>
          </cell>
          <cell r="C745">
            <v>611160</v>
          </cell>
          <cell r="D745">
            <v>360212611160</v>
          </cell>
          <cell r="E745" t="str">
            <v>Faculty Part-time - Summer</v>
          </cell>
          <cell r="F745">
            <v>0</v>
          </cell>
          <cell r="G745">
            <v>0</v>
          </cell>
          <cell r="H745">
            <v>2590</v>
          </cell>
          <cell r="I745">
            <v>0</v>
          </cell>
          <cell r="J745">
            <v>2588</v>
          </cell>
          <cell r="K745">
            <v>110010</v>
          </cell>
          <cell r="L745" t="str">
            <v>Current Unrestricted</v>
          </cell>
          <cell r="M745">
            <v>10</v>
          </cell>
          <cell r="N745" t="str">
            <v>Instruction</v>
          </cell>
          <cell r="O745">
            <v>11</v>
          </cell>
          <cell r="P745" t="str">
            <v>Current Unrestricted Funds</v>
          </cell>
          <cell r="Q745">
            <v>61</v>
          </cell>
          <cell r="R745" t="str">
            <v>Salaries and Wages</v>
          </cell>
          <cell r="S745">
            <v>20</v>
          </cell>
          <cell r="T745" t="str">
            <v>Vice President / Provost - PRC</v>
          </cell>
          <cell r="U745">
            <v>2</v>
          </cell>
          <cell r="V745" t="str">
            <v>Blitt, William J</v>
          </cell>
        </row>
        <row r="746">
          <cell r="A746">
            <v>360212</v>
          </cell>
          <cell r="B746" t="str">
            <v>E Business</v>
          </cell>
          <cell r="C746">
            <v>712655</v>
          </cell>
          <cell r="D746">
            <v>360212712655</v>
          </cell>
          <cell r="E746" t="str">
            <v>Meetings Expense</v>
          </cell>
          <cell r="F746">
            <v>123</v>
          </cell>
          <cell r="G746">
            <v>0</v>
          </cell>
          <cell r="H746">
            <v>0</v>
          </cell>
          <cell r="I746">
            <v>0</v>
          </cell>
          <cell r="J746">
            <v>0</v>
          </cell>
          <cell r="K746">
            <v>110010</v>
          </cell>
          <cell r="L746" t="str">
            <v>Current Unrestricted</v>
          </cell>
          <cell r="M746">
            <v>10</v>
          </cell>
          <cell r="N746" t="str">
            <v>Instruction</v>
          </cell>
          <cell r="O746">
            <v>11</v>
          </cell>
          <cell r="P746" t="str">
            <v>Current Unrestricted Funds</v>
          </cell>
          <cell r="Q746">
            <v>71</v>
          </cell>
          <cell r="R746" t="str">
            <v>Contractual Services</v>
          </cell>
          <cell r="S746">
            <v>20</v>
          </cell>
          <cell r="T746" t="str">
            <v>Vice President / Provost - PRC</v>
          </cell>
          <cell r="U746">
            <v>4</v>
          </cell>
          <cell r="V746" t="str">
            <v>Blitt, William J</v>
          </cell>
        </row>
        <row r="747">
          <cell r="A747">
            <v>360212</v>
          </cell>
          <cell r="B747" t="str">
            <v>E Business</v>
          </cell>
          <cell r="C747">
            <v>733110</v>
          </cell>
          <cell r="D747">
            <v>360212733110</v>
          </cell>
          <cell r="E747" t="str">
            <v>Classroom Supplies</v>
          </cell>
          <cell r="F747">
            <v>0</v>
          </cell>
          <cell r="G747">
            <v>0</v>
          </cell>
          <cell r="H747">
            <v>850</v>
          </cell>
          <cell r="I747">
            <v>0</v>
          </cell>
          <cell r="J747">
            <v>250</v>
          </cell>
          <cell r="K747">
            <v>110010</v>
          </cell>
          <cell r="L747" t="str">
            <v>Current Unrestricted</v>
          </cell>
          <cell r="M747">
            <v>10</v>
          </cell>
          <cell r="N747" t="str">
            <v>Instruction</v>
          </cell>
          <cell r="O747">
            <v>11</v>
          </cell>
          <cell r="P747" t="str">
            <v>Current Unrestricted Funds</v>
          </cell>
          <cell r="Q747">
            <v>73</v>
          </cell>
          <cell r="R747" t="str">
            <v>Supplies</v>
          </cell>
          <cell r="S747">
            <v>20</v>
          </cell>
          <cell r="T747" t="str">
            <v>Vice President / Provost - PRC</v>
          </cell>
          <cell r="U747">
            <v>4</v>
          </cell>
          <cell r="V747" t="str">
            <v>Blitt, William J</v>
          </cell>
        </row>
        <row r="748">
          <cell r="A748">
            <v>360212</v>
          </cell>
          <cell r="B748" t="str">
            <v>E Business</v>
          </cell>
          <cell r="C748">
            <v>744210</v>
          </cell>
          <cell r="D748">
            <v>360212744210</v>
          </cell>
          <cell r="E748" t="str">
            <v>Local Travel</v>
          </cell>
          <cell r="F748">
            <v>0</v>
          </cell>
          <cell r="G748">
            <v>163</v>
          </cell>
          <cell r="H748">
            <v>150</v>
          </cell>
          <cell r="I748">
            <v>0</v>
          </cell>
          <cell r="J748">
            <v>200</v>
          </cell>
          <cell r="K748">
            <v>110010</v>
          </cell>
          <cell r="L748" t="str">
            <v>Current Unrestricted</v>
          </cell>
          <cell r="M748">
            <v>10</v>
          </cell>
          <cell r="N748" t="str">
            <v>Instruction</v>
          </cell>
          <cell r="O748">
            <v>11</v>
          </cell>
          <cell r="P748" t="str">
            <v>Current Unrestricted Funds</v>
          </cell>
          <cell r="Q748">
            <v>74</v>
          </cell>
          <cell r="R748" t="str">
            <v>Travel</v>
          </cell>
          <cell r="S748">
            <v>20</v>
          </cell>
          <cell r="T748" t="str">
            <v>Vice President / Provost - PRC</v>
          </cell>
          <cell r="U748">
            <v>4</v>
          </cell>
          <cell r="V748" t="str">
            <v>Blitt, William J</v>
          </cell>
        </row>
        <row r="749">
          <cell r="A749">
            <v>360212</v>
          </cell>
          <cell r="B749" t="str">
            <v>E Business</v>
          </cell>
          <cell r="C749">
            <v>744220</v>
          </cell>
          <cell r="D749">
            <v>360212744220</v>
          </cell>
          <cell r="E749" t="str">
            <v>Professional Development / Travel</v>
          </cell>
          <cell r="F749">
            <v>1912.08</v>
          </cell>
          <cell r="G749">
            <v>1682.81</v>
          </cell>
          <cell r="H749">
            <v>500</v>
          </cell>
          <cell r="I749">
            <v>0</v>
          </cell>
          <cell r="J749">
            <v>500</v>
          </cell>
          <cell r="K749">
            <v>110010</v>
          </cell>
          <cell r="L749" t="str">
            <v>Current Unrestricted</v>
          </cell>
          <cell r="M749">
            <v>10</v>
          </cell>
          <cell r="N749" t="str">
            <v>Instruction</v>
          </cell>
          <cell r="O749">
            <v>11</v>
          </cell>
          <cell r="P749" t="str">
            <v>Current Unrestricted Funds</v>
          </cell>
          <cell r="Q749">
            <v>74</v>
          </cell>
          <cell r="R749" t="str">
            <v>Travel</v>
          </cell>
          <cell r="S749">
            <v>20</v>
          </cell>
          <cell r="T749" t="str">
            <v>Vice President / Provost - PRC</v>
          </cell>
          <cell r="U749">
            <v>4</v>
          </cell>
          <cell r="V749" t="str">
            <v>Blitt, William J</v>
          </cell>
        </row>
        <row r="750">
          <cell r="A750">
            <v>360212</v>
          </cell>
          <cell r="B750" t="str">
            <v>E Business</v>
          </cell>
          <cell r="C750">
            <v>755240</v>
          </cell>
          <cell r="D750">
            <v>360212755240</v>
          </cell>
          <cell r="E750" t="str">
            <v>DP - Software</v>
          </cell>
          <cell r="F750">
            <v>315</v>
          </cell>
          <cell r="G750">
            <v>0</v>
          </cell>
          <cell r="H750">
            <v>0</v>
          </cell>
          <cell r="I750">
            <v>0</v>
          </cell>
          <cell r="J750">
            <v>0</v>
          </cell>
          <cell r="K750">
            <v>110010</v>
          </cell>
          <cell r="L750" t="str">
            <v>Current Unrestricted</v>
          </cell>
          <cell r="M750">
            <v>10</v>
          </cell>
          <cell r="N750" t="str">
            <v>Instruction</v>
          </cell>
          <cell r="O750">
            <v>11</v>
          </cell>
          <cell r="P750" t="str">
            <v>Current Unrestricted Funds</v>
          </cell>
          <cell r="Q750">
            <v>75</v>
          </cell>
          <cell r="R750" t="str">
            <v>Other Operating Expenses</v>
          </cell>
          <cell r="S750">
            <v>20</v>
          </cell>
          <cell r="T750" t="str">
            <v>Vice President / Provost - PRC</v>
          </cell>
          <cell r="U750">
            <v>4</v>
          </cell>
          <cell r="V750" t="str">
            <v>Blitt, William J</v>
          </cell>
        </row>
        <row r="751">
          <cell r="A751">
            <v>360212</v>
          </cell>
          <cell r="B751" t="str">
            <v>E Business</v>
          </cell>
          <cell r="C751">
            <v>755310</v>
          </cell>
          <cell r="D751">
            <v>360212755310</v>
          </cell>
          <cell r="E751" t="str">
            <v>Copier Expense</v>
          </cell>
          <cell r="F751">
            <v>466.26</v>
          </cell>
          <cell r="G751">
            <v>263.94</v>
          </cell>
          <cell r="H751">
            <v>500</v>
          </cell>
          <cell r="I751">
            <v>0</v>
          </cell>
          <cell r="J751">
            <v>400</v>
          </cell>
          <cell r="K751">
            <v>110010</v>
          </cell>
          <cell r="L751" t="str">
            <v>Current Unrestricted</v>
          </cell>
          <cell r="M751">
            <v>10</v>
          </cell>
          <cell r="N751" t="str">
            <v>Instruction</v>
          </cell>
          <cell r="O751">
            <v>11</v>
          </cell>
          <cell r="P751" t="str">
            <v>Current Unrestricted Funds</v>
          </cell>
          <cell r="Q751">
            <v>75</v>
          </cell>
          <cell r="R751" t="str">
            <v>Other Operating Expenses</v>
          </cell>
          <cell r="S751">
            <v>20</v>
          </cell>
          <cell r="T751" t="str">
            <v>Vice President / Provost - PRC</v>
          </cell>
          <cell r="U751">
            <v>4</v>
          </cell>
          <cell r="V751" t="str">
            <v>Blitt, William J</v>
          </cell>
        </row>
        <row r="752">
          <cell r="A752">
            <v>360212</v>
          </cell>
          <cell r="B752" t="str">
            <v>E Business</v>
          </cell>
          <cell r="C752">
            <v>755360</v>
          </cell>
          <cell r="D752">
            <v>360212755360</v>
          </cell>
          <cell r="E752" t="str">
            <v>Printing - Other</v>
          </cell>
          <cell r="F752">
            <v>0</v>
          </cell>
          <cell r="G752">
            <v>0</v>
          </cell>
          <cell r="H752">
            <v>100</v>
          </cell>
          <cell r="I752">
            <v>0</v>
          </cell>
          <cell r="J752">
            <v>0</v>
          </cell>
          <cell r="K752">
            <v>110010</v>
          </cell>
          <cell r="L752" t="str">
            <v>Current Unrestricted</v>
          </cell>
          <cell r="M752">
            <v>10</v>
          </cell>
          <cell r="N752" t="str">
            <v>Instruction</v>
          </cell>
          <cell r="O752">
            <v>11</v>
          </cell>
          <cell r="P752" t="str">
            <v>Current Unrestricted Funds</v>
          </cell>
          <cell r="Q752">
            <v>75</v>
          </cell>
          <cell r="R752" t="str">
            <v>Other Operating Expenses</v>
          </cell>
          <cell r="S752">
            <v>20</v>
          </cell>
          <cell r="T752" t="str">
            <v>Vice President / Provost - PRC</v>
          </cell>
          <cell r="U752">
            <v>4</v>
          </cell>
          <cell r="V752" t="str">
            <v>Blitt, William J</v>
          </cell>
        </row>
        <row r="753">
          <cell r="A753">
            <v>360213</v>
          </cell>
          <cell r="B753" t="str">
            <v>E Business</v>
          </cell>
          <cell r="C753">
            <v>611110</v>
          </cell>
          <cell r="D753">
            <v>360213611110</v>
          </cell>
          <cell r="E753" t="str">
            <v>Faculty Salaries - Full-time</v>
          </cell>
          <cell r="F753">
            <v>43505.37</v>
          </cell>
          <cell r="G753">
            <v>40728.910000000003</v>
          </cell>
          <cell r="H753">
            <v>114075</v>
          </cell>
          <cell r="I753">
            <v>79268.94</v>
          </cell>
          <cell r="J753">
            <v>69614</v>
          </cell>
          <cell r="K753">
            <v>110010</v>
          </cell>
          <cell r="L753" t="str">
            <v>Current Unrestricted</v>
          </cell>
          <cell r="M753">
            <v>10</v>
          </cell>
          <cell r="N753" t="str">
            <v>Instruction</v>
          </cell>
          <cell r="O753">
            <v>11</v>
          </cell>
          <cell r="P753" t="str">
            <v>Current Unrestricted Funds</v>
          </cell>
          <cell r="Q753">
            <v>61</v>
          </cell>
          <cell r="R753" t="str">
            <v>Salaries and Wages</v>
          </cell>
          <cell r="S753">
            <v>20</v>
          </cell>
          <cell r="T753" t="str">
            <v>Vice President / Provost - PRC</v>
          </cell>
          <cell r="U753">
            <v>2</v>
          </cell>
          <cell r="V753" t="str">
            <v>Blitt, William J</v>
          </cell>
        </row>
        <row r="754">
          <cell r="A754">
            <v>360213</v>
          </cell>
          <cell r="B754" t="str">
            <v>E Business</v>
          </cell>
          <cell r="C754">
            <v>611120</v>
          </cell>
          <cell r="D754">
            <v>360213611120</v>
          </cell>
          <cell r="E754" t="str">
            <v>Faculty Salaries - Part-time</v>
          </cell>
          <cell r="F754">
            <v>22935</v>
          </cell>
          <cell r="G754">
            <v>29368.95</v>
          </cell>
          <cell r="H754">
            <v>27496</v>
          </cell>
          <cell r="I754">
            <v>19384.830000000002</v>
          </cell>
          <cell r="J754">
            <v>28468</v>
          </cell>
          <cell r="K754">
            <v>110010</v>
          </cell>
          <cell r="L754" t="str">
            <v>Current Unrestricted</v>
          </cell>
          <cell r="M754">
            <v>10</v>
          </cell>
          <cell r="N754" t="str">
            <v>Instruction</v>
          </cell>
          <cell r="O754">
            <v>11</v>
          </cell>
          <cell r="P754" t="str">
            <v>Current Unrestricted Funds</v>
          </cell>
          <cell r="Q754">
            <v>61</v>
          </cell>
          <cell r="R754" t="str">
            <v>Salaries and Wages</v>
          </cell>
          <cell r="S754">
            <v>20</v>
          </cell>
          <cell r="T754" t="str">
            <v>Vice President / Provost - PRC</v>
          </cell>
          <cell r="U754">
            <v>2</v>
          </cell>
          <cell r="V754" t="str">
            <v>Blitt, William J</v>
          </cell>
        </row>
        <row r="755">
          <cell r="A755">
            <v>360213</v>
          </cell>
          <cell r="B755" t="str">
            <v>E Business</v>
          </cell>
          <cell r="C755">
            <v>611150</v>
          </cell>
          <cell r="D755">
            <v>360213611150</v>
          </cell>
          <cell r="E755" t="str">
            <v>Faculty Full-time - Summer</v>
          </cell>
          <cell r="F755">
            <v>0</v>
          </cell>
          <cell r="G755">
            <v>11738.91</v>
          </cell>
          <cell r="H755">
            <v>7927</v>
          </cell>
          <cell r="I755">
            <v>0</v>
          </cell>
          <cell r="J755">
            <v>7198</v>
          </cell>
          <cell r="K755">
            <v>110010</v>
          </cell>
          <cell r="L755" t="str">
            <v>Current Unrestricted</v>
          </cell>
          <cell r="M755">
            <v>10</v>
          </cell>
          <cell r="N755" t="str">
            <v>Instruction</v>
          </cell>
          <cell r="O755">
            <v>11</v>
          </cell>
          <cell r="P755" t="str">
            <v>Current Unrestricted Funds</v>
          </cell>
          <cell r="Q755">
            <v>61</v>
          </cell>
          <cell r="R755" t="str">
            <v>Salaries and Wages</v>
          </cell>
          <cell r="S755">
            <v>20</v>
          </cell>
          <cell r="T755" t="str">
            <v>Vice President / Provost - PRC</v>
          </cell>
          <cell r="U755">
            <v>2</v>
          </cell>
          <cell r="V755" t="str">
            <v>Blitt, William J</v>
          </cell>
        </row>
        <row r="756">
          <cell r="A756">
            <v>360213</v>
          </cell>
          <cell r="B756" t="str">
            <v>E Business</v>
          </cell>
          <cell r="C756">
            <v>611160</v>
          </cell>
          <cell r="D756">
            <v>360213611160</v>
          </cell>
          <cell r="E756" t="str">
            <v>Faculty Part-time - Summer</v>
          </cell>
          <cell r="F756">
            <v>0</v>
          </cell>
          <cell r="G756">
            <v>2502</v>
          </cell>
          <cell r="H756">
            <v>2590</v>
          </cell>
          <cell r="I756">
            <v>0</v>
          </cell>
          <cell r="J756">
            <v>2588</v>
          </cell>
          <cell r="K756">
            <v>110010</v>
          </cell>
          <cell r="L756" t="str">
            <v>Current Unrestricted</v>
          </cell>
          <cell r="M756">
            <v>10</v>
          </cell>
          <cell r="N756" t="str">
            <v>Instruction</v>
          </cell>
          <cell r="O756">
            <v>11</v>
          </cell>
          <cell r="P756" t="str">
            <v>Current Unrestricted Funds</v>
          </cell>
          <cell r="Q756">
            <v>61</v>
          </cell>
          <cell r="R756" t="str">
            <v>Salaries and Wages</v>
          </cell>
          <cell r="S756">
            <v>20</v>
          </cell>
          <cell r="T756" t="str">
            <v>Vice President / Provost - PRC</v>
          </cell>
          <cell r="U756">
            <v>2</v>
          </cell>
          <cell r="V756" t="str">
            <v>Blitt, William J</v>
          </cell>
        </row>
        <row r="757">
          <cell r="A757">
            <v>360216</v>
          </cell>
          <cell r="B757" t="str">
            <v>E Business</v>
          </cell>
          <cell r="C757">
            <v>611110</v>
          </cell>
          <cell r="D757">
            <v>360216611110</v>
          </cell>
          <cell r="E757" t="str">
            <v>Faculty Salaries - Full-time</v>
          </cell>
          <cell r="F757">
            <v>19682.59</v>
          </cell>
          <cell r="G757">
            <v>23539.32</v>
          </cell>
          <cell r="H757">
            <v>40282</v>
          </cell>
          <cell r="I757">
            <v>12029.08</v>
          </cell>
          <cell r="J757">
            <v>56507</v>
          </cell>
          <cell r="K757">
            <v>110010</v>
          </cell>
          <cell r="L757" t="str">
            <v>Current Unrestricted</v>
          </cell>
          <cell r="M757">
            <v>10</v>
          </cell>
          <cell r="N757" t="str">
            <v>Instruction</v>
          </cell>
          <cell r="O757">
            <v>11</v>
          </cell>
          <cell r="P757" t="str">
            <v>Current Unrestricted Funds</v>
          </cell>
          <cell r="Q757">
            <v>61</v>
          </cell>
          <cell r="R757" t="str">
            <v>Salaries and Wages</v>
          </cell>
          <cell r="S757">
            <v>20</v>
          </cell>
          <cell r="T757" t="str">
            <v>Vice President / Provost - PRC</v>
          </cell>
          <cell r="U757">
            <v>2</v>
          </cell>
          <cell r="V757" t="str">
            <v>Blitt, William J</v>
          </cell>
        </row>
        <row r="758">
          <cell r="A758">
            <v>360216</v>
          </cell>
          <cell r="B758" t="str">
            <v>E Business</v>
          </cell>
          <cell r="C758">
            <v>611115</v>
          </cell>
          <cell r="D758">
            <v>360216611115</v>
          </cell>
          <cell r="E758" t="str">
            <v>Faculty Salaries - Substitute</v>
          </cell>
          <cell r="F758">
            <v>0</v>
          </cell>
          <cell r="G758">
            <v>0</v>
          </cell>
          <cell r="H758">
            <v>300</v>
          </cell>
          <cell r="I758">
            <v>0</v>
          </cell>
          <cell r="J758">
            <v>300</v>
          </cell>
          <cell r="K758">
            <v>110010</v>
          </cell>
          <cell r="L758" t="str">
            <v>Current Unrestricted</v>
          </cell>
          <cell r="M758">
            <v>10</v>
          </cell>
          <cell r="N758" t="str">
            <v>Instruction</v>
          </cell>
          <cell r="O758">
            <v>11</v>
          </cell>
          <cell r="P758" t="str">
            <v>Current Unrestricted Funds</v>
          </cell>
          <cell r="Q758">
            <v>61</v>
          </cell>
          <cell r="R758" t="str">
            <v>Salaries and Wages</v>
          </cell>
          <cell r="S758">
            <v>20</v>
          </cell>
          <cell r="T758" t="str">
            <v>Vice President / Provost - PRC</v>
          </cell>
          <cell r="U758">
            <v>2</v>
          </cell>
          <cell r="V758" t="str">
            <v>Blitt, William J</v>
          </cell>
        </row>
        <row r="759">
          <cell r="A759">
            <v>360216</v>
          </cell>
          <cell r="B759" t="str">
            <v>E Business</v>
          </cell>
          <cell r="C759">
            <v>611120</v>
          </cell>
          <cell r="D759">
            <v>360216611120</v>
          </cell>
          <cell r="E759" t="str">
            <v>Faculty Salaries - Part-time</v>
          </cell>
          <cell r="F759">
            <v>4017</v>
          </cell>
          <cell r="G759">
            <v>264</v>
          </cell>
          <cell r="H759">
            <v>5179</v>
          </cell>
          <cell r="I759">
            <v>3545</v>
          </cell>
          <cell r="J759">
            <v>5176</v>
          </cell>
          <cell r="K759">
            <v>110010</v>
          </cell>
          <cell r="L759" t="str">
            <v>Current Unrestricted</v>
          </cell>
          <cell r="M759">
            <v>10</v>
          </cell>
          <cell r="N759" t="str">
            <v>Instruction</v>
          </cell>
          <cell r="O759">
            <v>11</v>
          </cell>
          <cell r="P759" t="str">
            <v>Current Unrestricted Funds</v>
          </cell>
          <cell r="Q759">
            <v>61</v>
          </cell>
          <cell r="R759" t="str">
            <v>Salaries and Wages</v>
          </cell>
          <cell r="S759">
            <v>20</v>
          </cell>
          <cell r="T759" t="str">
            <v>Vice President / Provost - PRC</v>
          </cell>
          <cell r="U759">
            <v>2</v>
          </cell>
          <cell r="V759" t="str">
            <v>Blitt, William J</v>
          </cell>
        </row>
        <row r="760">
          <cell r="A760">
            <v>360216</v>
          </cell>
          <cell r="B760" t="str">
            <v>E Business</v>
          </cell>
          <cell r="C760">
            <v>611130</v>
          </cell>
          <cell r="D760">
            <v>360216611130</v>
          </cell>
          <cell r="E760" t="str">
            <v>Faculty Full-time Non-teaching ES</v>
          </cell>
          <cell r="F760">
            <v>2085</v>
          </cell>
          <cell r="G760">
            <v>130.32</v>
          </cell>
          <cell r="H760">
            <v>2157</v>
          </cell>
          <cell r="I760">
            <v>2157</v>
          </cell>
          <cell r="J760">
            <v>2157</v>
          </cell>
          <cell r="K760">
            <v>110010</v>
          </cell>
          <cell r="L760" t="str">
            <v>Current Unrestricted</v>
          </cell>
          <cell r="M760">
            <v>10</v>
          </cell>
          <cell r="N760" t="str">
            <v>Instruction</v>
          </cell>
          <cell r="O760">
            <v>11</v>
          </cell>
          <cell r="P760" t="str">
            <v>Current Unrestricted Funds</v>
          </cell>
          <cell r="Q760">
            <v>61</v>
          </cell>
          <cell r="R760" t="str">
            <v>Salaries and Wages</v>
          </cell>
          <cell r="S760">
            <v>20</v>
          </cell>
          <cell r="T760" t="str">
            <v>Vice President / Provost - PRC</v>
          </cell>
          <cell r="U760">
            <v>2</v>
          </cell>
          <cell r="V760" t="str">
            <v>Blitt, William J</v>
          </cell>
        </row>
        <row r="761">
          <cell r="A761">
            <v>360216</v>
          </cell>
          <cell r="B761" t="str">
            <v>E Business</v>
          </cell>
          <cell r="C761">
            <v>611150</v>
          </cell>
          <cell r="D761">
            <v>360216611150</v>
          </cell>
          <cell r="E761" t="str">
            <v>Faculty Full-time - Summer</v>
          </cell>
          <cell r="F761">
            <v>0</v>
          </cell>
          <cell r="G761">
            <v>528</v>
          </cell>
          <cell r="H761">
            <v>0</v>
          </cell>
          <cell r="I761">
            <v>0</v>
          </cell>
          <cell r="J761">
            <v>16267</v>
          </cell>
          <cell r="K761">
            <v>110010</v>
          </cell>
          <cell r="L761" t="str">
            <v>Current Unrestricted</v>
          </cell>
          <cell r="M761">
            <v>10</v>
          </cell>
          <cell r="N761" t="str">
            <v>Instruction</v>
          </cell>
          <cell r="O761">
            <v>11</v>
          </cell>
          <cell r="P761" t="str">
            <v>Current Unrestricted Funds</v>
          </cell>
          <cell r="Q761">
            <v>61</v>
          </cell>
          <cell r="R761" t="str">
            <v>Salaries and Wages</v>
          </cell>
          <cell r="S761">
            <v>20</v>
          </cell>
          <cell r="T761" t="str">
            <v>Vice President / Provost - PRC</v>
          </cell>
          <cell r="U761">
            <v>2</v>
          </cell>
          <cell r="V761" t="str">
            <v>Blitt, William J</v>
          </cell>
        </row>
        <row r="762">
          <cell r="A762">
            <v>360216</v>
          </cell>
          <cell r="B762" t="str">
            <v>E Business</v>
          </cell>
          <cell r="C762">
            <v>611155</v>
          </cell>
          <cell r="D762">
            <v>360216611155</v>
          </cell>
          <cell r="E762" t="str">
            <v>Faculty Full-time - Non-teach Sum</v>
          </cell>
          <cell r="F762">
            <v>0</v>
          </cell>
          <cell r="G762">
            <v>2085</v>
          </cell>
          <cell r="H762">
            <v>0</v>
          </cell>
          <cell r="I762">
            <v>0</v>
          </cell>
          <cell r="J762">
            <v>0</v>
          </cell>
          <cell r="K762">
            <v>110010</v>
          </cell>
          <cell r="L762" t="str">
            <v>Current Unrestricted</v>
          </cell>
          <cell r="M762">
            <v>10</v>
          </cell>
          <cell r="N762" t="str">
            <v>Instruction</v>
          </cell>
          <cell r="O762">
            <v>11</v>
          </cell>
          <cell r="P762" t="str">
            <v>Current Unrestricted Funds</v>
          </cell>
          <cell r="Q762">
            <v>61</v>
          </cell>
          <cell r="R762" t="str">
            <v>Salaries and Wages</v>
          </cell>
          <cell r="S762">
            <v>20</v>
          </cell>
          <cell r="T762" t="str">
            <v>Vice President / Provost - PRC</v>
          </cell>
          <cell r="U762">
            <v>2</v>
          </cell>
          <cell r="V762" t="str">
            <v>Blitt, William J</v>
          </cell>
        </row>
        <row r="763">
          <cell r="A763">
            <v>360216</v>
          </cell>
          <cell r="B763" t="str">
            <v>E Business</v>
          </cell>
          <cell r="C763">
            <v>611160</v>
          </cell>
          <cell r="D763">
            <v>360216611160</v>
          </cell>
          <cell r="E763" t="str">
            <v>Faculty Part-time - Summer</v>
          </cell>
          <cell r="F763">
            <v>0</v>
          </cell>
          <cell r="G763">
            <v>0</v>
          </cell>
          <cell r="H763">
            <v>2590</v>
          </cell>
          <cell r="I763">
            <v>0</v>
          </cell>
          <cell r="J763">
            <v>2588</v>
          </cell>
          <cell r="K763">
            <v>110010</v>
          </cell>
          <cell r="L763" t="str">
            <v>Current Unrestricted</v>
          </cell>
          <cell r="M763">
            <v>10</v>
          </cell>
          <cell r="N763" t="str">
            <v>Instruction</v>
          </cell>
          <cell r="O763">
            <v>11</v>
          </cell>
          <cell r="P763" t="str">
            <v>Current Unrestricted Funds</v>
          </cell>
          <cell r="Q763">
            <v>61</v>
          </cell>
          <cell r="R763" t="str">
            <v>Salaries and Wages</v>
          </cell>
          <cell r="S763">
            <v>20</v>
          </cell>
          <cell r="T763" t="str">
            <v>Vice President / Provost - PRC</v>
          </cell>
          <cell r="U763">
            <v>2</v>
          </cell>
          <cell r="V763" t="str">
            <v>Blitt, William J</v>
          </cell>
        </row>
        <row r="764">
          <cell r="A764">
            <v>360216</v>
          </cell>
          <cell r="B764" t="str">
            <v>E Business</v>
          </cell>
          <cell r="C764">
            <v>611510</v>
          </cell>
          <cell r="D764">
            <v>360216611510</v>
          </cell>
          <cell r="E764" t="str">
            <v>Student Assistants - Non-Work Study</v>
          </cell>
          <cell r="F764">
            <v>95.02</v>
          </cell>
          <cell r="G764">
            <v>0</v>
          </cell>
          <cell r="H764">
            <v>0</v>
          </cell>
          <cell r="I764">
            <v>0</v>
          </cell>
          <cell r="J764">
            <v>0</v>
          </cell>
          <cell r="K764">
            <v>110010</v>
          </cell>
          <cell r="L764" t="str">
            <v>Current Unrestricted</v>
          </cell>
          <cell r="M764">
            <v>10</v>
          </cell>
          <cell r="N764" t="str">
            <v>Instruction</v>
          </cell>
          <cell r="O764">
            <v>11</v>
          </cell>
          <cell r="P764" t="str">
            <v>Current Unrestricted Funds</v>
          </cell>
          <cell r="Q764">
            <v>61</v>
          </cell>
          <cell r="R764" t="str">
            <v>Salaries and Wages</v>
          </cell>
          <cell r="S764">
            <v>20</v>
          </cell>
          <cell r="T764" t="str">
            <v>Vice President / Provost - PRC</v>
          </cell>
          <cell r="U764">
            <v>2</v>
          </cell>
          <cell r="V764" t="str">
            <v>Blitt, William J</v>
          </cell>
        </row>
        <row r="765">
          <cell r="A765">
            <v>360216</v>
          </cell>
          <cell r="B765" t="str">
            <v>E Business</v>
          </cell>
          <cell r="C765">
            <v>611515</v>
          </cell>
          <cell r="D765">
            <v>360216611515</v>
          </cell>
          <cell r="E765" t="str">
            <v>Student Assistants - Non-WS&lt;6 hrs</v>
          </cell>
          <cell r="F765">
            <v>55.62</v>
          </cell>
          <cell r="G765">
            <v>0</v>
          </cell>
          <cell r="H765">
            <v>0</v>
          </cell>
          <cell r="I765">
            <v>0</v>
          </cell>
          <cell r="J765">
            <v>0</v>
          </cell>
          <cell r="K765">
            <v>110010</v>
          </cell>
          <cell r="L765" t="str">
            <v>Current Unrestricted</v>
          </cell>
          <cell r="M765">
            <v>10</v>
          </cell>
          <cell r="N765" t="str">
            <v>Instruction</v>
          </cell>
          <cell r="O765">
            <v>11</v>
          </cell>
          <cell r="P765" t="str">
            <v>Current Unrestricted Funds</v>
          </cell>
          <cell r="Q765">
            <v>61</v>
          </cell>
          <cell r="R765" t="str">
            <v>Salaries and Wages</v>
          </cell>
          <cell r="S765">
            <v>20</v>
          </cell>
          <cell r="T765" t="str">
            <v>Vice President / Provost - PRC</v>
          </cell>
          <cell r="U765">
            <v>2</v>
          </cell>
          <cell r="V765" t="str">
            <v>Blitt, William J</v>
          </cell>
        </row>
        <row r="766">
          <cell r="A766">
            <v>360216</v>
          </cell>
          <cell r="B766" t="str">
            <v>E Business</v>
          </cell>
          <cell r="C766">
            <v>712655</v>
          </cell>
          <cell r="D766">
            <v>360216712655</v>
          </cell>
          <cell r="E766" t="str">
            <v>Meetings Expense</v>
          </cell>
          <cell r="F766">
            <v>0</v>
          </cell>
          <cell r="G766">
            <v>172.35</v>
          </cell>
          <cell r="H766">
            <v>162</v>
          </cell>
          <cell r="I766">
            <v>161.68</v>
          </cell>
          <cell r="J766">
            <v>250</v>
          </cell>
          <cell r="K766">
            <v>110010</v>
          </cell>
          <cell r="L766" t="str">
            <v>Current Unrestricted</v>
          </cell>
          <cell r="M766">
            <v>10</v>
          </cell>
          <cell r="N766" t="str">
            <v>Instruction</v>
          </cell>
          <cell r="O766">
            <v>11</v>
          </cell>
          <cell r="P766" t="str">
            <v>Current Unrestricted Funds</v>
          </cell>
          <cell r="Q766">
            <v>71</v>
          </cell>
          <cell r="R766" t="str">
            <v>Contractual Services</v>
          </cell>
          <cell r="S766">
            <v>20</v>
          </cell>
          <cell r="T766" t="str">
            <v>Vice President / Provost - PRC</v>
          </cell>
          <cell r="U766">
            <v>4</v>
          </cell>
          <cell r="V766" t="str">
            <v>Blitt, William J</v>
          </cell>
        </row>
        <row r="767">
          <cell r="A767">
            <v>360216</v>
          </cell>
          <cell r="B767" t="str">
            <v>E Business</v>
          </cell>
          <cell r="C767">
            <v>733110</v>
          </cell>
          <cell r="D767">
            <v>360216733110</v>
          </cell>
          <cell r="E767" t="str">
            <v>Classroom Supplies</v>
          </cell>
          <cell r="F767">
            <v>864</v>
          </cell>
          <cell r="G767">
            <v>86.99</v>
          </cell>
          <cell r="H767">
            <v>838</v>
          </cell>
          <cell r="I767">
            <v>0</v>
          </cell>
          <cell r="J767">
            <v>250</v>
          </cell>
          <cell r="K767">
            <v>110010</v>
          </cell>
          <cell r="L767" t="str">
            <v>Current Unrestricted</v>
          </cell>
          <cell r="M767">
            <v>10</v>
          </cell>
          <cell r="N767" t="str">
            <v>Instruction</v>
          </cell>
          <cell r="O767">
            <v>11</v>
          </cell>
          <cell r="P767" t="str">
            <v>Current Unrestricted Funds</v>
          </cell>
          <cell r="Q767">
            <v>73</v>
          </cell>
          <cell r="R767" t="str">
            <v>Supplies</v>
          </cell>
          <cell r="S767">
            <v>20</v>
          </cell>
          <cell r="T767" t="str">
            <v>Vice President / Provost - PRC</v>
          </cell>
          <cell r="U767">
            <v>4</v>
          </cell>
          <cell r="V767" t="str">
            <v>Blitt, William J</v>
          </cell>
        </row>
        <row r="768">
          <cell r="A768">
            <v>360216</v>
          </cell>
          <cell r="B768" t="str">
            <v>E Business</v>
          </cell>
          <cell r="C768">
            <v>744210</v>
          </cell>
          <cell r="D768">
            <v>360216744210</v>
          </cell>
          <cell r="E768" t="str">
            <v>Local Travel</v>
          </cell>
          <cell r="F768">
            <v>0</v>
          </cell>
          <cell r="G768">
            <v>0</v>
          </cell>
          <cell r="H768">
            <v>250</v>
          </cell>
          <cell r="I768">
            <v>0</v>
          </cell>
          <cell r="J768">
            <v>200</v>
          </cell>
          <cell r="K768">
            <v>110010</v>
          </cell>
          <cell r="L768" t="str">
            <v>Current Unrestricted</v>
          </cell>
          <cell r="M768">
            <v>10</v>
          </cell>
          <cell r="N768" t="str">
            <v>Instruction</v>
          </cell>
          <cell r="O768">
            <v>11</v>
          </cell>
          <cell r="P768" t="str">
            <v>Current Unrestricted Funds</v>
          </cell>
          <cell r="Q768">
            <v>74</v>
          </cell>
          <cell r="R768" t="str">
            <v>Travel</v>
          </cell>
          <cell r="S768">
            <v>20</v>
          </cell>
          <cell r="T768" t="str">
            <v>Vice President / Provost - PRC</v>
          </cell>
          <cell r="U768">
            <v>4</v>
          </cell>
          <cell r="V768" t="str">
            <v>Blitt, William J</v>
          </cell>
        </row>
        <row r="769">
          <cell r="A769">
            <v>360216</v>
          </cell>
          <cell r="B769" t="str">
            <v>E Business</v>
          </cell>
          <cell r="C769">
            <v>744220</v>
          </cell>
          <cell r="D769">
            <v>360216744220</v>
          </cell>
          <cell r="E769" t="str">
            <v>Professional Development / Travel</v>
          </cell>
          <cell r="F769">
            <v>4222.07</v>
          </cell>
          <cell r="G769">
            <v>1572.21</v>
          </cell>
          <cell r="H769">
            <v>500</v>
          </cell>
          <cell r="I769">
            <v>865.47</v>
          </cell>
          <cell r="J769">
            <v>500</v>
          </cell>
          <cell r="K769">
            <v>110010</v>
          </cell>
          <cell r="L769" t="str">
            <v>Current Unrestricted</v>
          </cell>
          <cell r="M769">
            <v>10</v>
          </cell>
          <cell r="N769" t="str">
            <v>Instruction</v>
          </cell>
          <cell r="O769">
            <v>11</v>
          </cell>
          <cell r="P769" t="str">
            <v>Current Unrestricted Funds</v>
          </cell>
          <cell r="Q769">
            <v>74</v>
          </cell>
          <cell r="R769" t="str">
            <v>Travel</v>
          </cell>
          <cell r="S769">
            <v>20</v>
          </cell>
          <cell r="T769" t="str">
            <v>Vice President / Provost - PRC</v>
          </cell>
          <cell r="U769">
            <v>4</v>
          </cell>
          <cell r="V769" t="str">
            <v>Blitt, William J</v>
          </cell>
        </row>
        <row r="770">
          <cell r="A770">
            <v>360216</v>
          </cell>
          <cell r="B770" t="str">
            <v>E Business</v>
          </cell>
          <cell r="C770">
            <v>755240</v>
          </cell>
          <cell r="D770">
            <v>360216755240</v>
          </cell>
          <cell r="E770" t="str">
            <v>DP - Software</v>
          </cell>
          <cell r="F770">
            <v>0</v>
          </cell>
          <cell r="G770">
            <v>413</v>
          </cell>
          <cell r="H770">
            <v>0</v>
          </cell>
          <cell r="I770">
            <v>0</v>
          </cell>
          <cell r="J770">
            <v>0</v>
          </cell>
          <cell r="K770">
            <v>110010</v>
          </cell>
          <cell r="L770" t="str">
            <v>Current Unrestricted</v>
          </cell>
          <cell r="M770">
            <v>10</v>
          </cell>
          <cell r="N770" t="str">
            <v>Instruction</v>
          </cell>
          <cell r="O770">
            <v>11</v>
          </cell>
          <cell r="P770" t="str">
            <v>Current Unrestricted Funds</v>
          </cell>
          <cell r="Q770">
            <v>75</v>
          </cell>
          <cell r="R770" t="str">
            <v>Other Operating Expenses</v>
          </cell>
          <cell r="S770">
            <v>20</v>
          </cell>
          <cell r="T770" t="str">
            <v>Vice President / Provost - PRC</v>
          </cell>
          <cell r="U770">
            <v>4</v>
          </cell>
          <cell r="V770" t="str">
            <v>Blitt, William J</v>
          </cell>
        </row>
        <row r="771">
          <cell r="A771">
            <v>360216</v>
          </cell>
          <cell r="B771" t="str">
            <v>E Business</v>
          </cell>
          <cell r="C771">
            <v>755310</v>
          </cell>
          <cell r="D771">
            <v>360216755310</v>
          </cell>
          <cell r="E771" t="str">
            <v>Copier Expense</v>
          </cell>
          <cell r="F771">
            <v>18.420000000000002</v>
          </cell>
          <cell r="G771">
            <v>13.56</v>
          </cell>
          <cell r="H771">
            <v>500</v>
          </cell>
          <cell r="I771">
            <v>0.18</v>
          </cell>
          <cell r="J771">
            <v>400</v>
          </cell>
          <cell r="K771">
            <v>110010</v>
          </cell>
          <cell r="L771" t="str">
            <v>Current Unrestricted</v>
          </cell>
          <cell r="M771">
            <v>10</v>
          </cell>
          <cell r="N771" t="str">
            <v>Instruction</v>
          </cell>
          <cell r="O771">
            <v>11</v>
          </cell>
          <cell r="P771" t="str">
            <v>Current Unrestricted Funds</v>
          </cell>
          <cell r="Q771">
            <v>75</v>
          </cell>
          <cell r="R771" t="str">
            <v>Other Operating Expenses</v>
          </cell>
          <cell r="S771">
            <v>20</v>
          </cell>
          <cell r="T771" t="str">
            <v>Vice President / Provost - PRC</v>
          </cell>
          <cell r="U771">
            <v>4</v>
          </cell>
          <cell r="V771" t="str">
            <v>Blitt, William J</v>
          </cell>
        </row>
        <row r="772">
          <cell r="A772">
            <v>360216</v>
          </cell>
          <cell r="B772" t="str">
            <v>E Business</v>
          </cell>
          <cell r="C772">
            <v>755330</v>
          </cell>
          <cell r="D772">
            <v>360216755330</v>
          </cell>
          <cell r="E772" t="str">
            <v>Printing - Brochures and Handbooks</v>
          </cell>
          <cell r="F772">
            <v>0</v>
          </cell>
          <cell r="G772">
            <v>0</v>
          </cell>
          <cell r="H772">
            <v>0</v>
          </cell>
          <cell r="I772">
            <v>0</v>
          </cell>
          <cell r="J772">
            <v>1000</v>
          </cell>
          <cell r="K772">
            <v>110010</v>
          </cell>
          <cell r="L772" t="str">
            <v>Current Unrestricted</v>
          </cell>
          <cell r="M772">
            <v>10</v>
          </cell>
          <cell r="N772" t="str">
            <v>Instruction</v>
          </cell>
          <cell r="O772">
            <v>11</v>
          </cell>
          <cell r="P772" t="str">
            <v>Current Unrestricted Funds</v>
          </cell>
          <cell r="Q772">
            <v>75</v>
          </cell>
          <cell r="R772" t="str">
            <v>Other Operating Expenses</v>
          </cell>
          <cell r="S772">
            <v>20</v>
          </cell>
          <cell r="T772" t="str">
            <v>Vice President / Provost - PRC</v>
          </cell>
          <cell r="U772">
            <v>4</v>
          </cell>
          <cell r="V772" t="str">
            <v>Blitt, William J</v>
          </cell>
        </row>
        <row r="773">
          <cell r="A773">
            <v>360216</v>
          </cell>
          <cell r="B773" t="str">
            <v>E Business</v>
          </cell>
          <cell r="C773">
            <v>755360</v>
          </cell>
          <cell r="D773">
            <v>360216755360</v>
          </cell>
          <cell r="E773" t="str">
            <v>Printing - Other</v>
          </cell>
          <cell r="F773">
            <v>0</v>
          </cell>
          <cell r="G773">
            <v>0</v>
          </cell>
          <cell r="H773">
            <v>99</v>
          </cell>
          <cell r="I773">
            <v>18</v>
          </cell>
          <cell r="J773">
            <v>0</v>
          </cell>
          <cell r="K773">
            <v>110010</v>
          </cell>
          <cell r="L773" t="str">
            <v>Current Unrestricted</v>
          </cell>
          <cell r="M773">
            <v>10</v>
          </cell>
          <cell r="N773" t="str">
            <v>Instruction</v>
          </cell>
          <cell r="O773">
            <v>11</v>
          </cell>
          <cell r="P773" t="str">
            <v>Current Unrestricted Funds</v>
          </cell>
          <cell r="Q773">
            <v>75</v>
          </cell>
          <cell r="R773" t="str">
            <v>Other Operating Expenses</v>
          </cell>
          <cell r="S773">
            <v>20</v>
          </cell>
          <cell r="T773" t="str">
            <v>Vice President / Provost - PRC</v>
          </cell>
          <cell r="U773">
            <v>4</v>
          </cell>
          <cell r="V773" t="str">
            <v>Blitt, William J</v>
          </cell>
        </row>
        <row r="774">
          <cell r="A774">
            <v>360216</v>
          </cell>
          <cell r="B774" t="str">
            <v>E Business</v>
          </cell>
          <cell r="C774">
            <v>755705</v>
          </cell>
          <cell r="D774">
            <v>360216755705</v>
          </cell>
          <cell r="E774" t="str">
            <v>Postage</v>
          </cell>
          <cell r="F774">
            <v>0.44</v>
          </cell>
          <cell r="G774">
            <v>0</v>
          </cell>
          <cell r="H774">
            <v>1</v>
          </cell>
          <cell r="I774">
            <v>0.67</v>
          </cell>
          <cell r="J774">
            <v>0</v>
          </cell>
          <cell r="K774">
            <v>110010</v>
          </cell>
          <cell r="L774" t="str">
            <v>Current Unrestricted</v>
          </cell>
          <cell r="M774">
            <v>10</v>
          </cell>
          <cell r="N774" t="str">
            <v>Instruction</v>
          </cell>
          <cell r="O774">
            <v>11</v>
          </cell>
          <cell r="P774" t="str">
            <v>Current Unrestricted Funds</v>
          </cell>
          <cell r="Q774">
            <v>75</v>
          </cell>
          <cell r="R774" t="str">
            <v>Other Operating Expenses</v>
          </cell>
          <cell r="S774">
            <v>20</v>
          </cell>
          <cell r="T774" t="str">
            <v>Vice President / Provost - PRC</v>
          </cell>
          <cell r="U774">
            <v>4</v>
          </cell>
          <cell r="V774" t="str">
            <v>Blitt, William J</v>
          </cell>
        </row>
        <row r="775">
          <cell r="A775">
            <v>360216</v>
          </cell>
          <cell r="B775" t="str">
            <v>E Business</v>
          </cell>
          <cell r="C775">
            <v>787430</v>
          </cell>
          <cell r="D775">
            <v>360216787430</v>
          </cell>
          <cell r="E775" t="str">
            <v>Computer/Media Equip</v>
          </cell>
          <cell r="F775">
            <v>1195</v>
          </cell>
          <cell r="G775">
            <v>0</v>
          </cell>
          <cell r="H775">
            <v>0</v>
          </cell>
          <cell r="I775">
            <v>0</v>
          </cell>
          <cell r="J775">
            <v>0</v>
          </cell>
          <cell r="K775">
            <v>110010</v>
          </cell>
          <cell r="L775" t="str">
            <v>Current Unrestricted</v>
          </cell>
          <cell r="M775">
            <v>10</v>
          </cell>
          <cell r="N775" t="str">
            <v>Instruction</v>
          </cell>
          <cell r="O775">
            <v>11</v>
          </cell>
          <cell r="P775" t="str">
            <v>Current Unrestricted Funds</v>
          </cell>
          <cell r="Q775">
            <v>78</v>
          </cell>
          <cell r="R775" t="str">
            <v>Non-Capital Outlay</v>
          </cell>
          <cell r="S775">
            <v>20</v>
          </cell>
          <cell r="T775" t="str">
            <v>Vice President / Provost - PRC</v>
          </cell>
          <cell r="U775">
            <v>4</v>
          </cell>
          <cell r="V775" t="str">
            <v>Blitt, William J</v>
          </cell>
        </row>
        <row r="776">
          <cell r="A776">
            <v>386100</v>
          </cell>
          <cell r="B776" t="str">
            <v>Computer Information System</v>
          </cell>
          <cell r="C776">
            <v>611115</v>
          </cell>
          <cell r="D776">
            <v>386100611115</v>
          </cell>
          <cell r="E776" t="str">
            <v>Faculty Salaries - Substitute</v>
          </cell>
          <cell r="F776">
            <v>260.64</v>
          </cell>
          <cell r="G776">
            <v>260.64</v>
          </cell>
          <cell r="H776">
            <v>0</v>
          </cell>
          <cell r="I776">
            <v>0</v>
          </cell>
          <cell r="J776">
            <v>0</v>
          </cell>
          <cell r="K776">
            <v>110010</v>
          </cell>
          <cell r="L776" t="str">
            <v>Current Unrestricted</v>
          </cell>
          <cell r="M776">
            <v>10</v>
          </cell>
          <cell r="N776" t="str">
            <v>Instruction</v>
          </cell>
          <cell r="O776">
            <v>11</v>
          </cell>
          <cell r="P776" t="str">
            <v>Current Unrestricted Funds</v>
          </cell>
          <cell r="Q776">
            <v>61</v>
          </cell>
          <cell r="R776" t="str">
            <v>Salaries and Wages</v>
          </cell>
          <cell r="S776">
            <v>20</v>
          </cell>
          <cell r="T776" t="str">
            <v>Vice President / Provost - PRC</v>
          </cell>
          <cell r="U776">
            <v>1</v>
          </cell>
          <cell r="V776" t="str">
            <v>Blitt, William J</v>
          </cell>
        </row>
        <row r="777">
          <cell r="A777">
            <v>386100</v>
          </cell>
          <cell r="B777" t="str">
            <v>Computer Information System</v>
          </cell>
          <cell r="C777">
            <v>611120</v>
          </cell>
          <cell r="D777">
            <v>386100611120</v>
          </cell>
          <cell r="E777" t="str">
            <v>Faculty Salaries - Part-time</v>
          </cell>
          <cell r="F777">
            <v>10425</v>
          </cell>
          <cell r="G777">
            <v>8079.36</v>
          </cell>
          <cell r="H777">
            <v>7032</v>
          </cell>
          <cell r="I777">
            <v>4853.25</v>
          </cell>
          <cell r="J777">
            <v>7646</v>
          </cell>
          <cell r="K777">
            <v>110010</v>
          </cell>
          <cell r="L777" t="str">
            <v>Current Unrestricted</v>
          </cell>
          <cell r="M777">
            <v>10</v>
          </cell>
          <cell r="N777" t="str">
            <v>Instruction</v>
          </cell>
          <cell r="O777">
            <v>11</v>
          </cell>
          <cell r="P777" t="str">
            <v>Current Unrestricted Funds</v>
          </cell>
          <cell r="Q777">
            <v>61</v>
          </cell>
          <cell r="R777" t="str">
            <v>Salaries and Wages</v>
          </cell>
          <cell r="S777">
            <v>20</v>
          </cell>
          <cell r="T777" t="str">
            <v>Vice President / Provost - PRC</v>
          </cell>
          <cell r="U777">
            <v>1</v>
          </cell>
          <cell r="V777" t="str">
            <v>Blitt, William J</v>
          </cell>
        </row>
        <row r="778">
          <cell r="A778">
            <v>386100</v>
          </cell>
          <cell r="B778" t="str">
            <v>Computer Information System</v>
          </cell>
          <cell r="C778">
            <v>611160</v>
          </cell>
          <cell r="D778">
            <v>386100611160</v>
          </cell>
          <cell r="E778" t="str">
            <v>Faculty Part-time - Summer</v>
          </cell>
          <cell r="F778">
            <v>0</v>
          </cell>
          <cell r="G778">
            <v>0</v>
          </cell>
          <cell r="H778">
            <v>4316</v>
          </cell>
          <cell r="I778">
            <v>0</v>
          </cell>
          <cell r="J778">
            <v>4316</v>
          </cell>
          <cell r="K778">
            <v>110010</v>
          </cell>
          <cell r="L778" t="str">
            <v>Current Unrestricted</v>
          </cell>
          <cell r="M778">
            <v>10</v>
          </cell>
          <cell r="N778" t="str">
            <v>Instruction</v>
          </cell>
          <cell r="O778">
            <v>11</v>
          </cell>
          <cell r="P778" t="str">
            <v>Current Unrestricted Funds</v>
          </cell>
          <cell r="Q778">
            <v>61</v>
          </cell>
          <cell r="R778" t="str">
            <v>Salaries and Wages</v>
          </cell>
          <cell r="S778">
            <v>20</v>
          </cell>
          <cell r="T778" t="str">
            <v>Vice President / Provost - PRC</v>
          </cell>
          <cell r="U778">
            <v>1</v>
          </cell>
          <cell r="V778" t="str">
            <v>Blitt, William J</v>
          </cell>
        </row>
        <row r="779">
          <cell r="A779">
            <v>386100</v>
          </cell>
          <cell r="B779" t="str">
            <v>Computer Information System</v>
          </cell>
          <cell r="C779">
            <v>733110</v>
          </cell>
          <cell r="D779">
            <v>386100733110</v>
          </cell>
          <cell r="E779" t="str">
            <v>Classroom Supplies</v>
          </cell>
          <cell r="F779">
            <v>68.709999999999994</v>
          </cell>
          <cell r="G779">
            <v>122</v>
          </cell>
          <cell r="H779">
            <v>100</v>
          </cell>
          <cell r="I779">
            <v>0</v>
          </cell>
          <cell r="J779">
            <v>0</v>
          </cell>
          <cell r="K779">
            <v>110010</v>
          </cell>
          <cell r="L779" t="str">
            <v>Current Unrestricted</v>
          </cell>
          <cell r="M779">
            <v>10</v>
          </cell>
          <cell r="N779" t="str">
            <v>Instruction</v>
          </cell>
          <cell r="O779">
            <v>11</v>
          </cell>
          <cell r="P779" t="str">
            <v>Current Unrestricted Funds</v>
          </cell>
          <cell r="Q779">
            <v>73</v>
          </cell>
          <cell r="R779" t="str">
            <v>Supplies</v>
          </cell>
          <cell r="S779">
            <v>20</v>
          </cell>
          <cell r="T779" t="str">
            <v>Vice President / Provost - PRC</v>
          </cell>
          <cell r="U779">
            <v>4</v>
          </cell>
          <cell r="V779" t="str">
            <v>Blitt, William J</v>
          </cell>
        </row>
        <row r="780">
          <cell r="A780">
            <v>386100</v>
          </cell>
          <cell r="B780" t="str">
            <v>Computer Information System</v>
          </cell>
          <cell r="C780">
            <v>755310</v>
          </cell>
          <cell r="D780">
            <v>386100755310</v>
          </cell>
          <cell r="E780" t="str">
            <v>Copier Expense</v>
          </cell>
          <cell r="F780">
            <v>301.38</v>
          </cell>
          <cell r="G780">
            <v>630.66</v>
          </cell>
          <cell r="H780">
            <v>750</v>
          </cell>
          <cell r="I780">
            <v>0</v>
          </cell>
          <cell r="J780">
            <v>500</v>
          </cell>
          <cell r="K780">
            <v>110010</v>
          </cell>
          <cell r="L780" t="str">
            <v>Current Unrestricted</v>
          </cell>
          <cell r="M780">
            <v>10</v>
          </cell>
          <cell r="N780" t="str">
            <v>Instruction</v>
          </cell>
          <cell r="O780">
            <v>11</v>
          </cell>
          <cell r="P780" t="str">
            <v>Current Unrestricted Funds</v>
          </cell>
          <cell r="Q780">
            <v>75</v>
          </cell>
          <cell r="R780" t="str">
            <v>Other Operating Expenses</v>
          </cell>
          <cell r="S780">
            <v>20</v>
          </cell>
          <cell r="T780" t="str">
            <v>Vice President / Provost - PRC</v>
          </cell>
          <cell r="U780">
            <v>4</v>
          </cell>
          <cell r="V780" t="str">
            <v>Blitt, William J</v>
          </cell>
        </row>
        <row r="781">
          <cell r="A781">
            <v>386100</v>
          </cell>
          <cell r="B781" t="str">
            <v>Computer Information System</v>
          </cell>
          <cell r="C781">
            <v>755360</v>
          </cell>
          <cell r="D781">
            <v>386100755360</v>
          </cell>
          <cell r="E781" t="str">
            <v>Printing - Other</v>
          </cell>
          <cell r="F781">
            <v>0</v>
          </cell>
          <cell r="G781">
            <v>0</v>
          </cell>
          <cell r="H781">
            <v>0</v>
          </cell>
          <cell r="I781">
            <v>0</v>
          </cell>
          <cell r="J781">
            <v>0</v>
          </cell>
          <cell r="K781">
            <v>110010</v>
          </cell>
          <cell r="L781" t="str">
            <v>Current Unrestricted</v>
          </cell>
          <cell r="M781">
            <v>10</v>
          </cell>
          <cell r="N781" t="str">
            <v>Instruction</v>
          </cell>
          <cell r="O781">
            <v>11</v>
          </cell>
          <cell r="P781" t="str">
            <v>Current Unrestricted Funds</v>
          </cell>
          <cell r="Q781">
            <v>75</v>
          </cell>
          <cell r="R781" t="str">
            <v>Other Operating Expenses</v>
          </cell>
          <cell r="S781">
            <v>20</v>
          </cell>
          <cell r="T781" t="str">
            <v>Vice President / Provost - PRC</v>
          </cell>
          <cell r="U781">
            <v>4</v>
          </cell>
          <cell r="V781" t="str">
            <v>Blitt, William J</v>
          </cell>
        </row>
        <row r="782">
          <cell r="A782">
            <v>386102</v>
          </cell>
          <cell r="B782" t="str">
            <v>Computer Information System</v>
          </cell>
          <cell r="C782">
            <v>611110</v>
          </cell>
          <cell r="D782">
            <v>386102611110</v>
          </cell>
          <cell r="E782" t="str">
            <v>Faculty Salaries - Full-time</v>
          </cell>
          <cell r="F782">
            <v>6017.16</v>
          </cell>
          <cell r="G782">
            <v>20453.91</v>
          </cell>
          <cell r="H782">
            <v>21694</v>
          </cell>
          <cell r="I782">
            <v>7189.08</v>
          </cell>
          <cell r="J782">
            <v>29009</v>
          </cell>
          <cell r="K782">
            <v>110010</v>
          </cell>
          <cell r="L782" t="str">
            <v>Current Unrestricted</v>
          </cell>
          <cell r="M782">
            <v>10</v>
          </cell>
          <cell r="N782" t="str">
            <v>Instruction</v>
          </cell>
          <cell r="O782">
            <v>11</v>
          </cell>
          <cell r="P782" t="str">
            <v>Current Unrestricted Funds</v>
          </cell>
          <cell r="Q782">
            <v>61</v>
          </cell>
          <cell r="R782" t="str">
            <v>Salaries and Wages</v>
          </cell>
          <cell r="S782">
            <v>20</v>
          </cell>
          <cell r="T782" t="str">
            <v>Vice President / Provost - PRC</v>
          </cell>
          <cell r="U782">
            <v>1</v>
          </cell>
          <cell r="V782" t="str">
            <v>Blitt, William J</v>
          </cell>
        </row>
        <row r="783">
          <cell r="A783">
            <v>386102</v>
          </cell>
          <cell r="B783" t="str">
            <v>Computer Information System</v>
          </cell>
          <cell r="C783">
            <v>611115</v>
          </cell>
          <cell r="D783">
            <v>386102611115</v>
          </cell>
          <cell r="E783" t="str">
            <v>Faculty Salaries - Substitute</v>
          </cell>
          <cell r="F783">
            <v>0</v>
          </cell>
          <cell r="G783">
            <v>403.98</v>
          </cell>
          <cell r="H783">
            <v>0</v>
          </cell>
          <cell r="I783">
            <v>0</v>
          </cell>
          <cell r="J783">
            <v>0</v>
          </cell>
          <cell r="K783">
            <v>110010</v>
          </cell>
          <cell r="L783" t="str">
            <v>Current Unrestricted</v>
          </cell>
          <cell r="M783">
            <v>10</v>
          </cell>
          <cell r="N783" t="str">
            <v>Instruction</v>
          </cell>
          <cell r="O783">
            <v>11</v>
          </cell>
          <cell r="P783" t="str">
            <v>Current Unrestricted Funds</v>
          </cell>
          <cell r="Q783">
            <v>61</v>
          </cell>
          <cell r="R783" t="str">
            <v>Salaries and Wages</v>
          </cell>
          <cell r="S783">
            <v>20</v>
          </cell>
          <cell r="T783" t="str">
            <v>Vice President / Provost - PRC</v>
          </cell>
          <cell r="U783">
            <v>1</v>
          </cell>
          <cell r="V783" t="str">
            <v>Blitt, William J</v>
          </cell>
        </row>
        <row r="784">
          <cell r="A784">
            <v>386102</v>
          </cell>
          <cell r="B784" t="str">
            <v>Computer Information System</v>
          </cell>
          <cell r="C784">
            <v>611120</v>
          </cell>
          <cell r="D784">
            <v>386102611120</v>
          </cell>
          <cell r="E784" t="str">
            <v>Faculty Salaries - Part-time</v>
          </cell>
          <cell r="F784">
            <v>50457</v>
          </cell>
          <cell r="G784">
            <v>29190</v>
          </cell>
          <cell r="H784">
            <v>25307</v>
          </cell>
          <cell r="I784">
            <v>15099</v>
          </cell>
          <cell r="J784">
            <v>27518</v>
          </cell>
          <cell r="K784">
            <v>110010</v>
          </cell>
          <cell r="L784" t="str">
            <v>Current Unrestricted</v>
          </cell>
          <cell r="M784">
            <v>10</v>
          </cell>
          <cell r="N784" t="str">
            <v>Instruction</v>
          </cell>
          <cell r="O784">
            <v>11</v>
          </cell>
          <cell r="P784" t="str">
            <v>Current Unrestricted Funds</v>
          </cell>
          <cell r="Q784">
            <v>61</v>
          </cell>
          <cell r="R784" t="str">
            <v>Salaries and Wages</v>
          </cell>
          <cell r="S784">
            <v>20</v>
          </cell>
          <cell r="T784" t="str">
            <v>Vice President / Provost - PRC</v>
          </cell>
          <cell r="U784">
            <v>1</v>
          </cell>
          <cell r="V784" t="str">
            <v>Blitt, William J</v>
          </cell>
        </row>
        <row r="785">
          <cell r="A785">
            <v>386102</v>
          </cell>
          <cell r="B785" t="str">
            <v>Computer Information System</v>
          </cell>
          <cell r="C785">
            <v>611150</v>
          </cell>
          <cell r="D785">
            <v>386102611150</v>
          </cell>
          <cell r="E785" t="str">
            <v>Faculty Full-time - Summer</v>
          </cell>
          <cell r="F785">
            <v>3520.58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  <cell r="K785">
            <v>110010</v>
          </cell>
          <cell r="L785" t="str">
            <v>Current Unrestricted</v>
          </cell>
          <cell r="M785">
            <v>10</v>
          </cell>
          <cell r="N785" t="str">
            <v>Instruction</v>
          </cell>
          <cell r="O785">
            <v>11</v>
          </cell>
          <cell r="P785" t="str">
            <v>Current Unrestricted Funds</v>
          </cell>
          <cell r="Q785">
            <v>61</v>
          </cell>
          <cell r="R785" t="str">
            <v>Salaries and Wages</v>
          </cell>
          <cell r="S785">
            <v>20</v>
          </cell>
          <cell r="T785" t="str">
            <v>Vice President / Provost - PRC</v>
          </cell>
          <cell r="U785">
            <v>1</v>
          </cell>
          <cell r="V785" t="str">
            <v>Blitt, William J</v>
          </cell>
        </row>
        <row r="786">
          <cell r="A786">
            <v>386102</v>
          </cell>
          <cell r="B786" t="str">
            <v>Computer Information System</v>
          </cell>
          <cell r="C786">
            <v>611160</v>
          </cell>
          <cell r="D786">
            <v>386102611160</v>
          </cell>
          <cell r="E786" t="str">
            <v>Faculty Part-time - Summer</v>
          </cell>
          <cell r="F786">
            <v>4170</v>
          </cell>
          <cell r="G786">
            <v>4065.75</v>
          </cell>
          <cell r="H786">
            <v>8632</v>
          </cell>
          <cell r="I786">
            <v>0</v>
          </cell>
          <cell r="J786">
            <v>8632</v>
          </cell>
          <cell r="K786">
            <v>110010</v>
          </cell>
          <cell r="L786" t="str">
            <v>Current Unrestricted</v>
          </cell>
          <cell r="M786">
            <v>10</v>
          </cell>
          <cell r="N786" t="str">
            <v>Instruction</v>
          </cell>
          <cell r="O786">
            <v>11</v>
          </cell>
          <cell r="P786" t="str">
            <v>Current Unrestricted Funds</v>
          </cell>
          <cell r="Q786">
            <v>61</v>
          </cell>
          <cell r="R786" t="str">
            <v>Salaries and Wages</v>
          </cell>
          <cell r="S786">
            <v>20</v>
          </cell>
          <cell r="T786" t="str">
            <v>Vice President / Provost - PRC</v>
          </cell>
          <cell r="U786">
            <v>1</v>
          </cell>
          <cell r="V786" t="str">
            <v>Blitt, William J</v>
          </cell>
        </row>
        <row r="787">
          <cell r="A787">
            <v>386102</v>
          </cell>
          <cell r="B787" t="str">
            <v>Computer Information System</v>
          </cell>
          <cell r="C787">
            <v>611485</v>
          </cell>
          <cell r="D787">
            <v>386102611485</v>
          </cell>
          <cell r="E787" t="str">
            <v>Tutors PT - Non-Exempt</v>
          </cell>
          <cell r="F787">
            <v>0</v>
          </cell>
          <cell r="G787">
            <v>5150</v>
          </cell>
          <cell r="H787">
            <v>6183</v>
          </cell>
          <cell r="I787">
            <v>2926.52</v>
          </cell>
          <cell r="J787">
            <v>6268</v>
          </cell>
          <cell r="K787">
            <v>110010</v>
          </cell>
          <cell r="L787" t="str">
            <v>Current Unrestricted</v>
          </cell>
          <cell r="M787">
            <v>10</v>
          </cell>
          <cell r="N787" t="str">
            <v>Instruction</v>
          </cell>
          <cell r="O787">
            <v>11</v>
          </cell>
          <cell r="P787" t="str">
            <v>Current Unrestricted Funds</v>
          </cell>
          <cell r="Q787">
            <v>61</v>
          </cell>
          <cell r="R787" t="str">
            <v>Salaries and Wages</v>
          </cell>
          <cell r="S787">
            <v>20</v>
          </cell>
          <cell r="T787" t="str">
            <v>Vice President / Provost - PRC</v>
          </cell>
          <cell r="U787">
            <v>1</v>
          </cell>
          <cell r="V787" t="str">
            <v>Blitt, William J</v>
          </cell>
        </row>
        <row r="788">
          <cell r="A788">
            <v>386102</v>
          </cell>
          <cell r="B788" t="str">
            <v>Computer Information System</v>
          </cell>
          <cell r="C788">
            <v>733110</v>
          </cell>
          <cell r="D788">
            <v>386102733110</v>
          </cell>
          <cell r="E788" t="str">
            <v>Classroom Supplies</v>
          </cell>
          <cell r="F788">
            <v>0</v>
          </cell>
          <cell r="G788">
            <v>0</v>
          </cell>
          <cell r="H788">
            <v>100</v>
          </cell>
          <cell r="I788">
            <v>0</v>
          </cell>
          <cell r="J788">
            <v>100</v>
          </cell>
          <cell r="K788">
            <v>110010</v>
          </cell>
          <cell r="L788" t="str">
            <v>Current Unrestricted</v>
          </cell>
          <cell r="M788">
            <v>10</v>
          </cell>
          <cell r="N788" t="str">
            <v>Instruction</v>
          </cell>
          <cell r="O788">
            <v>11</v>
          </cell>
          <cell r="P788" t="str">
            <v>Current Unrestricted Funds</v>
          </cell>
          <cell r="Q788">
            <v>73</v>
          </cell>
          <cell r="R788" t="str">
            <v>Supplies</v>
          </cell>
          <cell r="S788">
            <v>20</v>
          </cell>
          <cell r="T788" t="str">
            <v>Vice President / Provost - PRC</v>
          </cell>
          <cell r="U788">
            <v>4</v>
          </cell>
          <cell r="V788" t="str">
            <v>Blitt, William J</v>
          </cell>
        </row>
        <row r="789">
          <cell r="A789">
            <v>386102</v>
          </cell>
          <cell r="B789" t="str">
            <v>Computer Information System</v>
          </cell>
          <cell r="C789">
            <v>744210</v>
          </cell>
          <cell r="D789">
            <v>386102744210</v>
          </cell>
          <cell r="E789" t="str">
            <v>Local Travel</v>
          </cell>
          <cell r="F789">
            <v>0</v>
          </cell>
          <cell r="G789">
            <v>98</v>
          </cell>
          <cell r="H789">
            <v>225</v>
          </cell>
          <cell r="I789">
            <v>0</v>
          </cell>
          <cell r="J789">
            <v>150</v>
          </cell>
          <cell r="K789">
            <v>110010</v>
          </cell>
          <cell r="L789" t="str">
            <v>Current Unrestricted</v>
          </cell>
          <cell r="M789">
            <v>10</v>
          </cell>
          <cell r="N789" t="str">
            <v>Instruction</v>
          </cell>
          <cell r="O789">
            <v>11</v>
          </cell>
          <cell r="P789" t="str">
            <v>Current Unrestricted Funds</v>
          </cell>
          <cell r="Q789">
            <v>74</v>
          </cell>
          <cell r="R789" t="str">
            <v>Travel</v>
          </cell>
          <cell r="S789">
            <v>20</v>
          </cell>
          <cell r="T789" t="str">
            <v>Vice President / Provost - PRC</v>
          </cell>
          <cell r="U789">
            <v>4</v>
          </cell>
          <cell r="V789" t="str">
            <v>Blitt, William J</v>
          </cell>
        </row>
        <row r="790">
          <cell r="A790">
            <v>386102</v>
          </cell>
          <cell r="B790" t="str">
            <v>Computer Information System</v>
          </cell>
          <cell r="C790">
            <v>755310</v>
          </cell>
          <cell r="D790">
            <v>386102755310</v>
          </cell>
          <cell r="E790" t="str">
            <v>Copier Expense</v>
          </cell>
          <cell r="F790">
            <v>579.78</v>
          </cell>
          <cell r="G790">
            <v>718.08</v>
          </cell>
          <cell r="H790">
            <v>750</v>
          </cell>
          <cell r="I790">
            <v>123.12</v>
          </cell>
          <cell r="J790">
            <v>600</v>
          </cell>
          <cell r="K790">
            <v>110010</v>
          </cell>
          <cell r="L790" t="str">
            <v>Current Unrestricted</v>
          </cell>
          <cell r="M790">
            <v>10</v>
          </cell>
          <cell r="N790" t="str">
            <v>Instruction</v>
          </cell>
          <cell r="O790">
            <v>11</v>
          </cell>
          <cell r="P790" t="str">
            <v>Current Unrestricted Funds</v>
          </cell>
          <cell r="Q790">
            <v>75</v>
          </cell>
          <cell r="R790" t="str">
            <v>Other Operating Expenses</v>
          </cell>
          <cell r="S790">
            <v>20</v>
          </cell>
          <cell r="T790" t="str">
            <v>Vice President / Provost - PRC</v>
          </cell>
          <cell r="U790">
            <v>4</v>
          </cell>
          <cell r="V790" t="str">
            <v>Blitt, William J</v>
          </cell>
        </row>
        <row r="791">
          <cell r="A791">
            <v>386102</v>
          </cell>
          <cell r="B791" t="str">
            <v>Computer Information System</v>
          </cell>
          <cell r="C791">
            <v>755360</v>
          </cell>
          <cell r="D791">
            <v>386102755360</v>
          </cell>
          <cell r="E791" t="str">
            <v>Printing - Other</v>
          </cell>
          <cell r="F791">
            <v>559.4</v>
          </cell>
          <cell r="G791">
            <v>615.94000000000005</v>
          </cell>
          <cell r="H791">
            <v>725</v>
          </cell>
          <cell r="I791">
            <v>181.48</v>
          </cell>
          <cell r="J791">
            <v>0</v>
          </cell>
          <cell r="K791">
            <v>110010</v>
          </cell>
          <cell r="L791" t="str">
            <v>Current Unrestricted</v>
          </cell>
          <cell r="M791">
            <v>10</v>
          </cell>
          <cell r="N791" t="str">
            <v>Instruction</v>
          </cell>
          <cell r="O791">
            <v>11</v>
          </cell>
          <cell r="P791" t="str">
            <v>Current Unrestricted Funds</v>
          </cell>
          <cell r="Q791">
            <v>75</v>
          </cell>
          <cell r="R791" t="str">
            <v>Other Operating Expenses</v>
          </cell>
          <cell r="S791">
            <v>20</v>
          </cell>
          <cell r="T791" t="str">
            <v>Vice President / Provost - PRC</v>
          </cell>
          <cell r="U791">
            <v>4</v>
          </cell>
          <cell r="V791" t="str">
            <v>Blitt, William J</v>
          </cell>
        </row>
        <row r="792">
          <cell r="A792">
            <v>386103</v>
          </cell>
          <cell r="B792" t="str">
            <v>Computer Information System</v>
          </cell>
          <cell r="C792">
            <v>611110</v>
          </cell>
          <cell r="D792">
            <v>386103611110</v>
          </cell>
          <cell r="E792" t="str">
            <v>Faculty Salaries - Full-time</v>
          </cell>
          <cell r="F792">
            <v>108874.72</v>
          </cell>
          <cell r="G792">
            <v>104976.84</v>
          </cell>
          <cell r="H792">
            <v>60146</v>
          </cell>
          <cell r="I792">
            <v>20882.64</v>
          </cell>
          <cell r="J792">
            <v>78528</v>
          </cell>
          <cell r="K792">
            <v>110010</v>
          </cell>
          <cell r="L792" t="str">
            <v>Current Unrestricted</v>
          </cell>
          <cell r="M792">
            <v>10</v>
          </cell>
          <cell r="N792" t="str">
            <v>Instruction</v>
          </cell>
          <cell r="O792">
            <v>11</v>
          </cell>
          <cell r="P792" t="str">
            <v>Current Unrestricted Funds</v>
          </cell>
          <cell r="Q792">
            <v>61</v>
          </cell>
          <cell r="R792" t="str">
            <v>Salaries and Wages</v>
          </cell>
          <cell r="S792">
            <v>20</v>
          </cell>
          <cell r="T792" t="str">
            <v>Vice President / Provost - PRC</v>
          </cell>
          <cell r="U792">
            <v>1</v>
          </cell>
          <cell r="V792" t="str">
            <v>Blitt, William J</v>
          </cell>
        </row>
        <row r="793">
          <cell r="A793">
            <v>386103</v>
          </cell>
          <cell r="B793" t="str">
            <v>Computer Information System</v>
          </cell>
          <cell r="C793">
            <v>611120</v>
          </cell>
          <cell r="D793">
            <v>386103611120</v>
          </cell>
          <cell r="E793" t="str">
            <v>Faculty Salaries - Part-time</v>
          </cell>
          <cell r="F793">
            <v>46357</v>
          </cell>
          <cell r="G793">
            <v>41283</v>
          </cell>
          <cell r="H793">
            <v>50886</v>
          </cell>
          <cell r="I793">
            <v>25236</v>
          </cell>
          <cell r="J793">
            <v>55332</v>
          </cell>
          <cell r="K793">
            <v>110010</v>
          </cell>
          <cell r="L793" t="str">
            <v>Current Unrestricted</v>
          </cell>
          <cell r="M793">
            <v>10</v>
          </cell>
          <cell r="N793" t="str">
            <v>Instruction</v>
          </cell>
          <cell r="O793">
            <v>11</v>
          </cell>
          <cell r="P793" t="str">
            <v>Current Unrestricted Funds</v>
          </cell>
          <cell r="Q793">
            <v>61</v>
          </cell>
          <cell r="R793" t="str">
            <v>Salaries and Wages</v>
          </cell>
          <cell r="S793">
            <v>20</v>
          </cell>
          <cell r="T793" t="str">
            <v>Vice President / Provost - PRC</v>
          </cell>
          <cell r="U793">
            <v>1</v>
          </cell>
          <cell r="V793" t="str">
            <v>Blitt, William J</v>
          </cell>
        </row>
        <row r="794">
          <cell r="A794">
            <v>386103</v>
          </cell>
          <cell r="B794" t="str">
            <v>Computer Information System</v>
          </cell>
          <cell r="C794">
            <v>611130</v>
          </cell>
          <cell r="D794">
            <v>386103611130</v>
          </cell>
          <cell r="E794" t="str">
            <v>Faculty Full-time Non-teaching ES</v>
          </cell>
          <cell r="F794">
            <v>417.52</v>
          </cell>
          <cell r="G794">
            <v>0</v>
          </cell>
          <cell r="H794">
            <v>0</v>
          </cell>
          <cell r="I794">
            <v>0</v>
          </cell>
          <cell r="J794">
            <v>0</v>
          </cell>
          <cell r="K794">
            <v>110010</v>
          </cell>
          <cell r="L794" t="str">
            <v>Current Unrestricted</v>
          </cell>
          <cell r="M794">
            <v>10</v>
          </cell>
          <cell r="N794" t="str">
            <v>Instruction</v>
          </cell>
          <cell r="O794">
            <v>11</v>
          </cell>
          <cell r="P794" t="str">
            <v>Current Unrestricted Funds</v>
          </cell>
          <cell r="Q794">
            <v>61</v>
          </cell>
          <cell r="R794" t="str">
            <v>Salaries and Wages</v>
          </cell>
          <cell r="S794">
            <v>20</v>
          </cell>
          <cell r="T794" t="str">
            <v>Vice President / Provost - PRC</v>
          </cell>
          <cell r="U794">
            <v>1</v>
          </cell>
          <cell r="V794" t="str">
            <v>Blitt, William J</v>
          </cell>
        </row>
        <row r="795">
          <cell r="A795">
            <v>386103</v>
          </cell>
          <cell r="B795" t="str">
            <v>Computer Information System</v>
          </cell>
          <cell r="C795">
            <v>611150</v>
          </cell>
          <cell r="D795">
            <v>386103611150</v>
          </cell>
          <cell r="E795" t="str">
            <v>Faculty Full-time - Summer</v>
          </cell>
          <cell r="F795">
            <v>37005.019999999997</v>
          </cell>
          <cell r="G795">
            <v>28011.26</v>
          </cell>
          <cell r="H795">
            <v>15909</v>
          </cell>
          <cell r="I795">
            <v>0</v>
          </cell>
          <cell r="J795">
            <v>20785</v>
          </cell>
          <cell r="K795">
            <v>110010</v>
          </cell>
          <cell r="L795" t="str">
            <v>Current Unrestricted</v>
          </cell>
          <cell r="M795">
            <v>10</v>
          </cell>
          <cell r="N795" t="str">
            <v>Instruction</v>
          </cell>
          <cell r="O795">
            <v>11</v>
          </cell>
          <cell r="P795" t="str">
            <v>Current Unrestricted Funds</v>
          </cell>
          <cell r="Q795">
            <v>61</v>
          </cell>
          <cell r="R795" t="str">
            <v>Salaries and Wages</v>
          </cell>
          <cell r="S795">
            <v>20</v>
          </cell>
          <cell r="T795" t="str">
            <v>Vice President / Provost - PRC</v>
          </cell>
          <cell r="U795">
            <v>1</v>
          </cell>
          <cell r="V795" t="str">
            <v>Blitt, William J</v>
          </cell>
        </row>
        <row r="796">
          <cell r="A796">
            <v>386103</v>
          </cell>
          <cell r="B796" t="str">
            <v>Computer Information System</v>
          </cell>
          <cell r="C796">
            <v>611160</v>
          </cell>
          <cell r="D796">
            <v>386103611160</v>
          </cell>
          <cell r="E796" t="str">
            <v>Faculty Part-time - Summer</v>
          </cell>
          <cell r="F796">
            <v>0</v>
          </cell>
          <cell r="G796">
            <v>4170</v>
          </cell>
          <cell r="H796">
            <v>8632</v>
          </cell>
          <cell r="I796">
            <v>0</v>
          </cell>
          <cell r="J796">
            <v>8632</v>
          </cell>
          <cell r="K796">
            <v>110010</v>
          </cell>
          <cell r="L796" t="str">
            <v>Current Unrestricted</v>
          </cell>
          <cell r="M796">
            <v>10</v>
          </cell>
          <cell r="N796" t="str">
            <v>Instruction</v>
          </cell>
          <cell r="O796">
            <v>11</v>
          </cell>
          <cell r="P796" t="str">
            <v>Current Unrestricted Funds</v>
          </cell>
          <cell r="Q796">
            <v>61</v>
          </cell>
          <cell r="R796" t="str">
            <v>Salaries and Wages</v>
          </cell>
          <cell r="S796">
            <v>20</v>
          </cell>
          <cell r="T796" t="str">
            <v>Vice President / Provost - PRC</v>
          </cell>
          <cell r="U796">
            <v>1</v>
          </cell>
          <cell r="V796" t="str">
            <v>Blitt, William J</v>
          </cell>
        </row>
        <row r="797">
          <cell r="A797">
            <v>386103</v>
          </cell>
          <cell r="B797" t="str">
            <v>Computer Information System</v>
          </cell>
          <cell r="C797">
            <v>755310</v>
          </cell>
          <cell r="D797">
            <v>386103755310</v>
          </cell>
          <cell r="E797" t="str">
            <v>Copier Expense</v>
          </cell>
          <cell r="F797">
            <v>0</v>
          </cell>
          <cell r="G797">
            <v>12.6</v>
          </cell>
          <cell r="H797">
            <v>0</v>
          </cell>
          <cell r="I797">
            <v>0</v>
          </cell>
          <cell r="J797">
            <v>0</v>
          </cell>
          <cell r="K797">
            <v>110010</v>
          </cell>
          <cell r="L797" t="str">
            <v>Current Unrestricted</v>
          </cell>
          <cell r="M797">
            <v>10</v>
          </cell>
          <cell r="N797" t="str">
            <v>Instruction</v>
          </cell>
          <cell r="O797">
            <v>11</v>
          </cell>
          <cell r="P797" t="str">
            <v>Current Unrestricted Funds</v>
          </cell>
          <cell r="Q797">
            <v>75</v>
          </cell>
          <cell r="R797" t="str">
            <v>Other Operating Expenses</v>
          </cell>
          <cell r="S797">
            <v>20</v>
          </cell>
          <cell r="T797" t="str">
            <v>Vice President / Provost - PRC</v>
          </cell>
          <cell r="U797">
            <v>4</v>
          </cell>
          <cell r="V797" t="str">
            <v>Blitt, William J</v>
          </cell>
        </row>
        <row r="798">
          <cell r="A798">
            <v>386106</v>
          </cell>
          <cell r="B798" t="str">
            <v>Computer Information System</v>
          </cell>
          <cell r="C798">
            <v>611110</v>
          </cell>
          <cell r="D798">
            <v>386106611110</v>
          </cell>
          <cell r="E798" t="str">
            <v>Faculty Salaries - Full-time</v>
          </cell>
          <cell r="F798">
            <v>75417.850000000006</v>
          </cell>
          <cell r="G798">
            <v>45159.83</v>
          </cell>
          <cell r="H798">
            <v>27311</v>
          </cell>
          <cell r="I798">
            <v>14184.02</v>
          </cell>
          <cell r="J798">
            <v>26254</v>
          </cell>
          <cell r="K798">
            <v>110010</v>
          </cell>
          <cell r="L798" t="str">
            <v>Current Unrestricted</v>
          </cell>
          <cell r="M798">
            <v>10</v>
          </cell>
          <cell r="N798" t="str">
            <v>Instruction</v>
          </cell>
          <cell r="O798">
            <v>11</v>
          </cell>
          <cell r="P798" t="str">
            <v>Current Unrestricted Funds</v>
          </cell>
          <cell r="Q798">
            <v>61</v>
          </cell>
          <cell r="R798" t="str">
            <v>Salaries and Wages</v>
          </cell>
          <cell r="S798">
            <v>20</v>
          </cell>
          <cell r="T798" t="str">
            <v>Vice President / Provost - PRC</v>
          </cell>
          <cell r="U798">
            <v>1</v>
          </cell>
          <cell r="V798" t="str">
            <v>Blitt, William J</v>
          </cell>
        </row>
        <row r="799">
          <cell r="A799">
            <v>386106</v>
          </cell>
          <cell r="B799" t="str">
            <v>Computer Information System</v>
          </cell>
          <cell r="C799">
            <v>611115</v>
          </cell>
          <cell r="D799">
            <v>386106611115</v>
          </cell>
          <cell r="E799" t="str">
            <v>Faculty Salaries - Substitute</v>
          </cell>
          <cell r="F799">
            <v>130.32</v>
          </cell>
          <cell r="G799">
            <v>286.7</v>
          </cell>
          <cell r="H799">
            <v>900</v>
          </cell>
          <cell r="I799">
            <v>0</v>
          </cell>
          <cell r="J799">
            <v>900</v>
          </cell>
          <cell r="K799">
            <v>110010</v>
          </cell>
          <cell r="L799" t="str">
            <v>Current Unrestricted</v>
          </cell>
          <cell r="M799">
            <v>10</v>
          </cell>
          <cell r="N799" t="str">
            <v>Instruction</v>
          </cell>
          <cell r="O799">
            <v>11</v>
          </cell>
          <cell r="P799" t="str">
            <v>Current Unrestricted Funds</v>
          </cell>
          <cell r="Q799">
            <v>61</v>
          </cell>
          <cell r="R799" t="str">
            <v>Salaries and Wages</v>
          </cell>
          <cell r="S799">
            <v>20</v>
          </cell>
          <cell r="T799" t="str">
            <v>Vice President / Provost - PRC</v>
          </cell>
          <cell r="U799">
            <v>1</v>
          </cell>
          <cell r="V799" t="str">
            <v>Blitt, William J</v>
          </cell>
        </row>
        <row r="800">
          <cell r="A800">
            <v>386106</v>
          </cell>
          <cell r="B800" t="str">
            <v>Computer Information System</v>
          </cell>
          <cell r="C800">
            <v>611120</v>
          </cell>
          <cell r="D800">
            <v>386106611120</v>
          </cell>
          <cell r="E800" t="str">
            <v>Faculty Salaries - Part-time</v>
          </cell>
          <cell r="F800">
            <v>18014</v>
          </cell>
          <cell r="G800">
            <v>14595</v>
          </cell>
          <cell r="H800">
            <v>20717</v>
          </cell>
          <cell r="I800">
            <v>8628</v>
          </cell>
          <cell r="J800">
            <v>22527</v>
          </cell>
          <cell r="K800">
            <v>110010</v>
          </cell>
          <cell r="L800" t="str">
            <v>Current Unrestricted</v>
          </cell>
          <cell r="M800">
            <v>10</v>
          </cell>
          <cell r="N800" t="str">
            <v>Instruction</v>
          </cell>
          <cell r="O800">
            <v>11</v>
          </cell>
          <cell r="P800" t="str">
            <v>Current Unrestricted Funds</v>
          </cell>
          <cell r="Q800">
            <v>61</v>
          </cell>
          <cell r="R800" t="str">
            <v>Salaries and Wages</v>
          </cell>
          <cell r="S800">
            <v>20</v>
          </cell>
          <cell r="T800" t="str">
            <v>Vice President / Provost - PRC</v>
          </cell>
          <cell r="U800">
            <v>1</v>
          </cell>
          <cell r="V800" t="str">
            <v>Blitt, William J</v>
          </cell>
        </row>
        <row r="801">
          <cell r="A801">
            <v>386106</v>
          </cell>
          <cell r="B801" t="str">
            <v>Computer Information System</v>
          </cell>
          <cell r="C801">
            <v>611130</v>
          </cell>
          <cell r="D801">
            <v>386106611130</v>
          </cell>
          <cell r="E801" t="str">
            <v>Faculty Full-time Non-teaching ES</v>
          </cell>
          <cell r="F801">
            <v>0</v>
          </cell>
          <cell r="G801">
            <v>0</v>
          </cell>
          <cell r="H801">
            <v>0</v>
          </cell>
          <cell r="I801">
            <v>0</v>
          </cell>
          <cell r="J801">
            <v>2157</v>
          </cell>
          <cell r="K801">
            <v>110010</v>
          </cell>
          <cell r="L801" t="str">
            <v>Current Unrestricted</v>
          </cell>
          <cell r="M801">
            <v>10</v>
          </cell>
          <cell r="N801" t="str">
            <v>Instruction</v>
          </cell>
          <cell r="O801">
            <v>11</v>
          </cell>
          <cell r="P801" t="str">
            <v>Current Unrestricted Funds</v>
          </cell>
          <cell r="Q801">
            <v>61</v>
          </cell>
          <cell r="R801" t="str">
            <v>Salaries and Wages</v>
          </cell>
          <cell r="S801">
            <v>20</v>
          </cell>
          <cell r="T801" t="str">
            <v>Vice President / Provost - PRC</v>
          </cell>
          <cell r="U801">
            <v>1</v>
          </cell>
          <cell r="V801" t="str">
            <v>Blitt, William J</v>
          </cell>
        </row>
        <row r="802">
          <cell r="A802">
            <v>386106</v>
          </cell>
          <cell r="B802" t="str">
            <v>Computer Information System</v>
          </cell>
          <cell r="C802">
            <v>611150</v>
          </cell>
          <cell r="D802">
            <v>386106611150</v>
          </cell>
          <cell r="E802" t="str">
            <v>Faculty Full-time - Summer</v>
          </cell>
          <cell r="F802">
            <v>1056.4000000000001</v>
          </cell>
          <cell r="G802">
            <v>0</v>
          </cell>
          <cell r="H802">
            <v>9864</v>
          </cell>
          <cell r="I802">
            <v>0</v>
          </cell>
          <cell r="J802">
            <v>0</v>
          </cell>
          <cell r="K802">
            <v>110010</v>
          </cell>
          <cell r="L802" t="str">
            <v>Current Unrestricted</v>
          </cell>
          <cell r="M802">
            <v>10</v>
          </cell>
          <cell r="N802" t="str">
            <v>Instruction</v>
          </cell>
          <cell r="O802">
            <v>11</v>
          </cell>
          <cell r="P802" t="str">
            <v>Current Unrestricted Funds</v>
          </cell>
          <cell r="Q802">
            <v>61</v>
          </cell>
          <cell r="R802" t="str">
            <v>Salaries and Wages</v>
          </cell>
          <cell r="S802">
            <v>20</v>
          </cell>
          <cell r="T802" t="str">
            <v>Vice President / Provost - PRC</v>
          </cell>
          <cell r="U802">
            <v>1</v>
          </cell>
          <cell r="V802" t="str">
            <v>Blitt, William J</v>
          </cell>
        </row>
        <row r="803">
          <cell r="A803">
            <v>386106</v>
          </cell>
          <cell r="B803" t="str">
            <v>Computer Information System</v>
          </cell>
          <cell r="C803">
            <v>611155</v>
          </cell>
          <cell r="D803">
            <v>386106611155</v>
          </cell>
          <cell r="E803" t="str">
            <v>Faculty Full-time - Non-teach Sum</v>
          </cell>
          <cell r="F803">
            <v>0</v>
          </cell>
          <cell r="G803">
            <v>2085</v>
          </cell>
          <cell r="H803">
            <v>0</v>
          </cell>
          <cell r="I803">
            <v>0</v>
          </cell>
          <cell r="J803">
            <v>0</v>
          </cell>
          <cell r="K803">
            <v>110010</v>
          </cell>
          <cell r="L803" t="str">
            <v>Current Unrestricted</v>
          </cell>
          <cell r="M803">
            <v>10</v>
          </cell>
          <cell r="N803" t="str">
            <v>Instruction</v>
          </cell>
          <cell r="O803">
            <v>11</v>
          </cell>
          <cell r="P803" t="str">
            <v>Current Unrestricted Funds</v>
          </cell>
          <cell r="Q803">
            <v>61</v>
          </cell>
          <cell r="R803" t="str">
            <v>Salaries and Wages</v>
          </cell>
          <cell r="S803">
            <v>20</v>
          </cell>
          <cell r="T803" t="str">
            <v>Vice President / Provost - PRC</v>
          </cell>
          <cell r="U803">
            <v>1</v>
          </cell>
          <cell r="V803" t="str">
            <v>Blitt, William J</v>
          </cell>
        </row>
        <row r="804">
          <cell r="A804">
            <v>386106</v>
          </cell>
          <cell r="B804" t="str">
            <v>Computer Information System</v>
          </cell>
          <cell r="C804">
            <v>611160</v>
          </cell>
          <cell r="D804">
            <v>386106611160</v>
          </cell>
          <cell r="E804" t="str">
            <v>Faculty Part-time - Summer</v>
          </cell>
          <cell r="F804">
            <v>6255</v>
          </cell>
          <cell r="G804">
            <v>6255</v>
          </cell>
          <cell r="H804">
            <v>6474</v>
          </cell>
          <cell r="I804">
            <v>0</v>
          </cell>
          <cell r="J804">
            <v>6474</v>
          </cell>
          <cell r="K804">
            <v>110010</v>
          </cell>
          <cell r="L804" t="str">
            <v>Current Unrestricted</v>
          </cell>
          <cell r="M804">
            <v>10</v>
          </cell>
          <cell r="N804" t="str">
            <v>Instruction</v>
          </cell>
          <cell r="O804">
            <v>11</v>
          </cell>
          <cell r="P804" t="str">
            <v>Current Unrestricted Funds</v>
          </cell>
          <cell r="Q804">
            <v>61</v>
          </cell>
          <cell r="R804" t="str">
            <v>Salaries and Wages</v>
          </cell>
          <cell r="S804">
            <v>20</v>
          </cell>
          <cell r="T804" t="str">
            <v>Vice President / Provost - PRC</v>
          </cell>
          <cell r="U804">
            <v>1</v>
          </cell>
          <cell r="V804" t="str">
            <v>Blitt, William J</v>
          </cell>
        </row>
        <row r="805">
          <cell r="A805">
            <v>386106</v>
          </cell>
          <cell r="B805" t="str">
            <v>Computer Information System</v>
          </cell>
          <cell r="C805">
            <v>712655</v>
          </cell>
          <cell r="D805">
            <v>386106712655</v>
          </cell>
          <cell r="E805" t="str">
            <v>Meetings Expense</v>
          </cell>
          <cell r="F805">
            <v>0</v>
          </cell>
          <cell r="G805">
            <v>0</v>
          </cell>
          <cell r="H805">
            <v>150</v>
          </cell>
          <cell r="I805">
            <v>0</v>
          </cell>
          <cell r="J805">
            <v>250</v>
          </cell>
          <cell r="K805">
            <v>110010</v>
          </cell>
          <cell r="L805" t="str">
            <v>Current Unrestricted</v>
          </cell>
          <cell r="M805">
            <v>10</v>
          </cell>
          <cell r="N805" t="str">
            <v>Instruction</v>
          </cell>
          <cell r="O805">
            <v>11</v>
          </cell>
          <cell r="P805" t="str">
            <v>Current Unrestricted Funds</v>
          </cell>
          <cell r="Q805">
            <v>71</v>
          </cell>
          <cell r="R805" t="str">
            <v>Contractual Services</v>
          </cell>
          <cell r="S805">
            <v>20</v>
          </cell>
          <cell r="T805" t="str">
            <v>Vice President / Provost - PRC</v>
          </cell>
          <cell r="U805">
            <v>4</v>
          </cell>
          <cell r="V805" t="str">
            <v>Blitt, William J</v>
          </cell>
        </row>
        <row r="806">
          <cell r="A806">
            <v>386106</v>
          </cell>
          <cell r="B806" t="str">
            <v>Computer Information System</v>
          </cell>
          <cell r="C806">
            <v>733110</v>
          </cell>
          <cell r="D806">
            <v>386106733110</v>
          </cell>
          <cell r="E806" t="str">
            <v>Classroom Supplies</v>
          </cell>
          <cell r="F806">
            <v>232.6</v>
          </cell>
          <cell r="G806">
            <v>488.72</v>
          </cell>
          <cell r="H806">
            <v>2700</v>
          </cell>
          <cell r="I806">
            <v>210.8</v>
          </cell>
          <cell r="J806">
            <v>550</v>
          </cell>
          <cell r="K806">
            <v>110010</v>
          </cell>
          <cell r="L806" t="str">
            <v>Current Unrestricted</v>
          </cell>
          <cell r="M806">
            <v>10</v>
          </cell>
          <cell r="N806" t="str">
            <v>Instruction</v>
          </cell>
          <cell r="O806">
            <v>11</v>
          </cell>
          <cell r="P806" t="str">
            <v>Current Unrestricted Funds</v>
          </cell>
          <cell r="Q806">
            <v>73</v>
          </cell>
          <cell r="R806" t="str">
            <v>Supplies</v>
          </cell>
          <cell r="S806">
            <v>20</v>
          </cell>
          <cell r="T806" t="str">
            <v>Vice President / Provost - PRC</v>
          </cell>
          <cell r="U806">
            <v>4</v>
          </cell>
          <cell r="V806" t="str">
            <v>Blitt, William J</v>
          </cell>
        </row>
        <row r="807">
          <cell r="A807">
            <v>386106</v>
          </cell>
          <cell r="B807" t="str">
            <v>Computer Information System</v>
          </cell>
          <cell r="C807">
            <v>744210</v>
          </cell>
          <cell r="D807">
            <v>386106744210</v>
          </cell>
          <cell r="E807" t="str">
            <v>Local Travel</v>
          </cell>
          <cell r="F807">
            <v>0</v>
          </cell>
          <cell r="G807">
            <v>0</v>
          </cell>
          <cell r="H807">
            <v>250</v>
          </cell>
          <cell r="I807">
            <v>114</v>
          </cell>
          <cell r="J807">
            <v>250</v>
          </cell>
          <cell r="K807">
            <v>110010</v>
          </cell>
          <cell r="L807" t="str">
            <v>Current Unrestricted</v>
          </cell>
          <cell r="M807">
            <v>10</v>
          </cell>
          <cell r="N807" t="str">
            <v>Instruction</v>
          </cell>
          <cell r="O807">
            <v>11</v>
          </cell>
          <cell r="P807" t="str">
            <v>Current Unrestricted Funds</v>
          </cell>
          <cell r="Q807">
            <v>74</v>
          </cell>
          <cell r="R807" t="str">
            <v>Travel</v>
          </cell>
          <cell r="S807">
            <v>20</v>
          </cell>
          <cell r="T807" t="str">
            <v>Vice President / Provost - PRC</v>
          </cell>
          <cell r="U807">
            <v>4</v>
          </cell>
          <cell r="V807" t="str">
            <v>Blitt, William J</v>
          </cell>
        </row>
        <row r="808">
          <cell r="A808">
            <v>386106</v>
          </cell>
          <cell r="B808" t="str">
            <v>Computer Information System</v>
          </cell>
          <cell r="C808">
            <v>744220</v>
          </cell>
          <cell r="D808">
            <v>386106744220</v>
          </cell>
          <cell r="E808" t="str">
            <v>Professional Development / Travel</v>
          </cell>
          <cell r="F808">
            <v>1497.18</v>
          </cell>
          <cell r="G808">
            <v>1685.54</v>
          </cell>
          <cell r="H808">
            <v>1500</v>
          </cell>
          <cell r="I808">
            <v>0</v>
          </cell>
          <cell r="J808">
            <v>1500</v>
          </cell>
          <cell r="K808">
            <v>110010</v>
          </cell>
          <cell r="L808" t="str">
            <v>Current Unrestricted</v>
          </cell>
          <cell r="M808">
            <v>10</v>
          </cell>
          <cell r="N808" t="str">
            <v>Instruction</v>
          </cell>
          <cell r="O808">
            <v>11</v>
          </cell>
          <cell r="P808" t="str">
            <v>Current Unrestricted Funds</v>
          </cell>
          <cell r="Q808">
            <v>74</v>
          </cell>
          <cell r="R808" t="str">
            <v>Travel</v>
          </cell>
          <cell r="S808">
            <v>20</v>
          </cell>
          <cell r="T808" t="str">
            <v>Vice President / Provost - PRC</v>
          </cell>
          <cell r="U808">
            <v>4</v>
          </cell>
          <cell r="V808" t="str">
            <v>Blitt, William J</v>
          </cell>
        </row>
        <row r="809">
          <cell r="A809">
            <v>386106</v>
          </cell>
          <cell r="B809" t="str">
            <v>Computer Information System</v>
          </cell>
          <cell r="C809">
            <v>755240</v>
          </cell>
          <cell r="D809">
            <v>386106755240</v>
          </cell>
          <cell r="E809" t="str">
            <v>DP - Software</v>
          </cell>
          <cell r="F809">
            <v>0</v>
          </cell>
          <cell r="G809">
            <v>110</v>
          </cell>
          <cell r="H809">
            <v>0</v>
          </cell>
          <cell r="I809">
            <v>0</v>
          </cell>
          <cell r="J809">
            <v>0</v>
          </cell>
          <cell r="K809">
            <v>110010</v>
          </cell>
          <cell r="L809" t="str">
            <v>Current Unrestricted</v>
          </cell>
          <cell r="M809">
            <v>10</v>
          </cell>
          <cell r="N809" t="str">
            <v>Instruction</v>
          </cell>
          <cell r="O809">
            <v>11</v>
          </cell>
          <cell r="P809" t="str">
            <v>Current Unrestricted Funds</v>
          </cell>
          <cell r="Q809">
            <v>75</v>
          </cell>
          <cell r="R809" t="str">
            <v>Other Operating Expenses</v>
          </cell>
          <cell r="S809">
            <v>20</v>
          </cell>
          <cell r="T809" t="str">
            <v>Vice President / Provost - PRC</v>
          </cell>
          <cell r="U809">
            <v>4</v>
          </cell>
          <cell r="V809" t="str">
            <v>Blitt, William J</v>
          </cell>
        </row>
        <row r="810">
          <cell r="A810">
            <v>386106</v>
          </cell>
          <cell r="B810" t="str">
            <v>Computer Information System</v>
          </cell>
          <cell r="C810">
            <v>755310</v>
          </cell>
          <cell r="D810">
            <v>386106755310</v>
          </cell>
          <cell r="E810" t="str">
            <v>Copier Expense</v>
          </cell>
          <cell r="F810">
            <v>134.69999999999999</v>
          </cell>
          <cell r="G810">
            <v>548.4</v>
          </cell>
          <cell r="H810">
            <v>750</v>
          </cell>
          <cell r="I810">
            <v>187.5</v>
          </cell>
          <cell r="J810">
            <v>600</v>
          </cell>
          <cell r="K810">
            <v>110010</v>
          </cell>
          <cell r="L810" t="str">
            <v>Current Unrestricted</v>
          </cell>
          <cell r="M810">
            <v>10</v>
          </cell>
          <cell r="N810" t="str">
            <v>Instruction</v>
          </cell>
          <cell r="O810">
            <v>11</v>
          </cell>
          <cell r="P810" t="str">
            <v>Current Unrestricted Funds</v>
          </cell>
          <cell r="Q810">
            <v>75</v>
          </cell>
          <cell r="R810" t="str">
            <v>Other Operating Expenses</v>
          </cell>
          <cell r="S810">
            <v>20</v>
          </cell>
          <cell r="T810" t="str">
            <v>Vice President / Provost - PRC</v>
          </cell>
          <cell r="U810">
            <v>4</v>
          </cell>
          <cell r="V810" t="str">
            <v>Blitt, William J</v>
          </cell>
        </row>
        <row r="811">
          <cell r="A811">
            <v>386106</v>
          </cell>
          <cell r="B811" t="str">
            <v>Computer Information System</v>
          </cell>
          <cell r="C811">
            <v>755330</v>
          </cell>
          <cell r="D811">
            <v>386106755330</v>
          </cell>
          <cell r="E811" t="str">
            <v>Printing - Brochures and Handbooks</v>
          </cell>
          <cell r="F811">
            <v>0</v>
          </cell>
          <cell r="G811">
            <v>0</v>
          </cell>
          <cell r="H811">
            <v>525</v>
          </cell>
          <cell r="I811">
            <v>521</v>
          </cell>
          <cell r="J811">
            <v>0</v>
          </cell>
          <cell r="K811">
            <v>110010</v>
          </cell>
          <cell r="L811" t="str">
            <v>Current Unrestricted</v>
          </cell>
          <cell r="M811">
            <v>10</v>
          </cell>
          <cell r="N811" t="str">
            <v>Instruction</v>
          </cell>
          <cell r="O811">
            <v>11</v>
          </cell>
          <cell r="P811" t="str">
            <v>Current Unrestricted Funds</v>
          </cell>
          <cell r="Q811">
            <v>75</v>
          </cell>
          <cell r="R811" t="str">
            <v>Other Operating Expenses</v>
          </cell>
          <cell r="S811">
            <v>20</v>
          </cell>
          <cell r="T811" t="str">
            <v>Vice President / Provost - PRC</v>
          </cell>
          <cell r="U811">
            <v>4</v>
          </cell>
          <cell r="V811" t="str">
            <v>Blitt, William J</v>
          </cell>
        </row>
        <row r="812">
          <cell r="A812">
            <v>386106</v>
          </cell>
          <cell r="B812" t="str">
            <v>Computer Information System</v>
          </cell>
          <cell r="C812">
            <v>755360</v>
          </cell>
          <cell r="D812">
            <v>386106755360</v>
          </cell>
          <cell r="E812" t="str">
            <v>Printing - Other</v>
          </cell>
          <cell r="F812">
            <v>0</v>
          </cell>
          <cell r="G812">
            <v>0</v>
          </cell>
          <cell r="H812">
            <v>100</v>
          </cell>
          <cell r="I812">
            <v>0</v>
          </cell>
          <cell r="J812">
            <v>0</v>
          </cell>
          <cell r="K812">
            <v>110010</v>
          </cell>
          <cell r="L812" t="str">
            <v>Current Unrestricted</v>
          </cell>
          <cell r="M812">
            <v>10</v>
          </cell>
          <cell r="N812" t="str">
            <v>Instruction</v>
          </cell>
          <cell r="O812">
            <v>11</v>
          </cell>
          <cell r="P812" t="str">
            <v>Current Unrestricted Funds</v>
          </cell>
          <cell r="Q812">
            <v>75</v>
          </cell>
          <cell r="R812" t="str">
            <v>Other Operating Expenses</v>
          </cell>
          <cell r="S812">
            <v>20</v>
          </cell>
          <cell r="T812" t="str">
            <v>Vice President / Provost - PRC</v>
          </cell>
          <cell r="U812">
            <v>4</v>
          </cell>
          <cell r="V812" t="str">
            <v>Blitt, William J</v>
          </cell>
        </row>
        <row r="813">
          <cell r="A813">
            <v>386106</v>
          </cell>
          <cell r="B813" t="str">
            <v>Computer Information System</v>
          </cell>
          <cell r="C813">
            <v>755705</v>
          </cell>
          <cell r="D813">
            <v>386106755705</v>
          </cell>
          <cell r="E813" t="str">
            <v>Postage</v>
          </cell>
          <cell r="F813">
            <v>0.44</v>
          </cell>
          <cell r="G813">
            <v>0.45</v>
          </cell>
          <cell r="H813">
            <v>0</v>
          </cell>
          <cell r="I813">
            <v>0</v>
          </cell>
          <cell r="J813">
            <v>0</v>
          </cell>
          <cell r="K813">
            <v>110010</v>
          </cell>
          <cell r="L813" t="str">
            <v>Current Unrestricted</v>
          </cell>
          <cell r="M813">
            <v>10</v>
          </cell>
          <cell r="N813" t="str">
            <v>Instruction</v>
          </cell>
          <cell r="O813">
            <v>11</v>
          </cell>
          <cell r="P813" t="str">
            <v>Current Unrestricted Funds</v>
          </cell>
          <cell r="Q813">
            <v>75</v>
          </cell>
          <cell r="R813" t="str">
            <v>Other Operating Expenses</v>
          </cell>
          <cell r="S813">
            <v>20</v>
          </cell>
          <cell r="T813" t="str">
            <v>Vice President / Provost - PRC</v>
          </cell>
          <cell r="U813">
            <v>4</v>
          </cell>
          <cell r="V813" t="str">
            <v>Blitt, William J</v>
          </cell>
        </row>
        <row r="814">
          <cell r="A814">
            <v>386109</v>
          </cell>
          <cell r="B814" t="str">
            <v>Computer Information System</v>
          </cell>
          <cell r="C814">
            <v>755310</v>
          </cell>
          <cell r="D814">
            <v>386109755310</v>
          </cell>
          <cell r="E814" t="str">
            <v>Copier Expense</v>
          </cell>
          <cell r="F814">
            <v>0</v>
          </cell>
          <cell r="G814">
            <v>0</v>
          </cell>
          <cell r="H814">
            <v>0</v>
          </cell>
          <cell r="I814">
            <v>0</v>
          </cell>
          <cell r="J814">
            <v>0</v>
          </cell>
          <cell r="K814">
            <v>110010</v>
          </cell>
          <cell r="L814" t="str">
            <v>Current Unrestricted</v>
          </cell>
          <cell r="M814">
            <v>10</v>
          </cell>
          <cell r="N814" t="str">
            <v>Instruction</v>
          </cell>
          <cell r="O814">
            <v>11</v>
          </cell>
          <cell r="P814" t="str">
            <v>Current Unrestricted Funds</v>
          </cell>
          <cell r="Q814">
            <v>75</v>
          </cell>
          <cell r="R814" t="str">
            <v>Other Operating Expenses</v>
          </cell>
          <cell r="S814">
            <v>20</v>
          </cell>
          <cell r="T814" t="str">
            <v>Vice President / Provost - PRC</v>
          </cell>
          <cell r="U814">
            <v>4</v>
          </cell>
          <cell r="V814" t="str">
            <v>Blitt, William J</v>
          </cell>
        </row>
        <row r="815">
          <cell r="A815">
            <v>386120</v>
          </cell>
          <cell r="B815" t="str">
            <v>Management Development</v>
          </cell>
          <cell r="C815">
            <v>611110</v>
          </cell>
          <cell r="D815">
            <v>386120611110</v>
          </cell>
          <cell r="E815" t="str">
            <v>Faculty Salaries - Full-time</v>
          </cell>
          <cell r="F815">
            <v>23643.63</v>
          </cell>
          <cell r="G815">
            <v>46740</v>
          </cell>
          <cell r="H815">
            <v>0</v>
          </cell>
          <cell r="I815">
            <v>0</v>
          </cell>
          <cell r="J815">
            <v>0</v>
          </cell>
          <cell r="K815">
            <v>110010</v>
          </cell>
          <cell r="L815" t="str">
            <v>Current Unrestricted</v>
          </cell>
          <cell r="M815">
            <v>10</v>
          </cell>
          <cell r="N815" t="str">
            <v>Instruction</v>
          </cell>
          <cell r="O815">
            <v>11</v>
          </cell>
          <cell r="P815" t="str">
            <v>Current Unrestricted Funds</v>
          </cell>
          <cell r="Q815">
            <v>61</v>
          </cell>
          <cell r="R815" t="str">
            <v>Salaries and Wages</v>
          </cell>
          <cell r="S815">
            <v>20</v>
          </cell>
          <cell r="T815" t="str">
            <v>Vice President / Provost - PRC</v>
          </cell>
          <cell r="U815">
            <v>1</v>
          </cell>
          <cell r="V815" t="str">
            <v>Blitt, William J</v>
          </cell>
        </row>
        <row r="816">
          <cell r="A816">
            <v>386120</v>
          </cell>
          <cell r="B816" t="str">
            <v>Management Development</v>
          </cell>
          <cell r="C816">
            <v>611115</v>
          </cell>
          <cell r="D816">
            <v>386120611115</v>
          </cell>
          <cell r="E816" t="str">
            <v>Faculty Salaries - Substitute</v>
          </cell>
          <cell r="F816">
            <v>260.64</v>
          </cell>
          <cell r="G816">
            <v>586.44000000000005</v>
          </cell>
          <cell r="H816">
            <v>0</v>
          </cell>
          <cell r="I816">
            <v>0</v>
          </cell>
          <cell r="J816">
            <v>300</v>
          </cell>
          <cell r="K816">
            <v>110010</v>
          </cell>
          <cell r="L816" t="str">
            <v>Current Unrestricted</v>
          </cell>
          <cell r="M816">
            <v>10</v>
          </cell>
          <cell r="N816" t="str">
            <v>Instruction</v>
          </cell>
          <cell r="O816">
            <v>11</v>
          </cell>
          <cell r="P816" t="str">
            <v>Current Unrestricted Funds</v>
          </cell>
          <cell r="Q816">
            <v>61</v>
          </cell>
          <cell r="R816" t="str">
            <v>Salaries and Wages</v>
          </cell>
          <cell r="S816">
            <v>20</v>
          </cell>
          <cell r="T816" t="str">
            <v>Vice President / Provost - PRC</v>
          </cell>
          <cell r="U816">
            <v>1</v>
          </cell>
          <cell r="V816" t="str">
            <v>Blitt, William J</v>
          </cell>
        </row>
        <row r="817">
          <cell r="A817">
            <v>386120</v>
          </cell>
          <cell r="B817" t="str">
            <v>Management Development</v>
          </cell>
          <cell r="C817">
            <v>611120</v>
          </cell>
          <cell r="D817">
            <v>386120611120</v>
          </cell>
          <cell r="E817" t="str">
            <v>Faculty Salaries - Part-time</v>
          </cell>
          <cell r="F817">
            <v>6255</v>
          </cell>
          <cell r="G817">
            <v>4170</v>
          </cell>
          <cell r="H817">
            <v>19790</v>
          </cell>
          <cell r="I817">
            <v>11301.78</v>
          </cell>
          <cell r="J817">
            <v>6474</v>
          </cell>
          <cell r="K817">
            <v>110010</v>
          </cell>
          <cell r="L817" t="str">
            <v>Current Unrestricted</v>
          </cell>
          <cell r="M817">
            <v>10</v>
          </cell>
          <cell r="N817" t="str">
            <v>Instruction</v>
          </cell>
          <cell r="O817">
            <v>11</v>
          </cell>
          <cell r="P817" t="str">
            <v>Current Unrestricted Funds</v>
          </cell>
          <cell r="Q817">
            <v>61</v>
          </cell>
          <cell r="R817" t="str">
            <v>Salaries and Wages</v>
          </cell>
          <cell r="S817">
            <v>20</v>
          </cell>
          <cell r="T817" t="str">
            <v>Vice President / Provost - PRC</v>
          </cell>
          <cell r="U817">
            <v>1</v>
          </cell>
          <cell r="V817" t="str">
            <v>Blitt, William J</v>
          </cell>
        </row>
        <row r="818">
          <cell r="A818">
            <v>386120</v>
          </cell>
          <cell r="B818" t="str">
            <v>Management Development</v>
          </cell>
          <cell r="C818">
            <v>611130</v>
          </cell>
          <cell r="D818">
            <v>386120611130</v>
          </cell>
          <cell r="E818" t="str">
            <v>Faculty Full-time Non-teaching ES</v>
          </cell>
          <cell r="F818">
            <v>0</v>
          </cell>
          <cell r="G818">
            <v>0</v>
          </cell>
          <cell r="H818">
            <v>0</v>
          </cell>
          <cell r="I818">
            <v>0</v>
          </cell>
          <cell r="J818">
            <v>4314</v>
          </cell>
          <cell r="K818">
            <v>110010</v>
          </cell>
          <cell r="L818" t="str">
            <v>Current Unrestricted</v>
          </cell>
          <cell r="M818">
            <v>10</v>
          </cell>
          <cell r="N818" t="str">
            <v>Instruction</v>
          </cell>
          <cell r="O818">
            <v>11</v>
          </cell>
          <cell r="P818" t="str">
            <v>Current Unrestricted Funds</v>
          </cell>
          <cell r="Q818">
            <v>61</v>
          </cell>
          <cell r="R818" t="str">
            <v>Salaries and Wages</v>
          </cell>
          <cell r="S818">
            <v>20</v>
          </cell>
          <cell r="T818" t="str">
            <v>Vice President / Provost - PRC</v>
          </cell>
          <cell r="U818">
            <v>1</v>
          </cell>
          <cell r="V818" t="str">
            <v>Blitt, William J</v>
          </cell>
        </row>
        <row r="819">
          <cell r="A819">
            <v>386120</v>
          </cell>
          <cell r="B819" t="str">
            <v>Management Development</v>
          </cell>
          <cell r="C819">
            <v>611150</v>
          </cell>
          <cell r="D819">
            <v>386120611150</v>
          </cell>
          <cell r="E819" t="str">
            <v>Faculty Full-time - Summer</v>
          </cell>
          <cell r="F819">
            <v>0</v>
          </cell>
          <cell r="G819">
            <v>0</v>
          </cell>
          <cell r="H819">
            <v>7271</v>
          </cell>
          <cell r="I819">
            <v>0</v>
          </cell>
          <cell r="J819">
            <v>0</v>
          </cell>
          <cell r="K819">
            <v>110010</v>
          </cell>
          <cell r="L819" t="str">
            <v>Current Unrestricted</v>
          </cell>
          <cell r="M819">
            <v>10</v>
          </cell>
          <cell r="N819" t="str">
            <v>Instruction</v>
          </cell>
          <cell r="O819">
            <v>11</v>
          </cell>
          <cell r="P819" t="str">
            <v>Current Unrestricted Funds</v>
          </cell>
          <cell r="Q819">
            <v>61</v>
          </cell>
          <cell r="R819" t="str">
            <v>Salaries and Wages</v>
          </cell>
          <cell r="S819">
            <v>20</v>
          </cell>
          <cell r="T819" t="str">
            <v>Vice President / Provost - PRC</v>
          </cell>
          <cell r="U819">
            <v>1</v>
          </cell>
          <cell r="V819" t="str">
            <v>Blitt, William J</v>
          </cell>
        </row>
        <row r="820">
          <cell r="A820">
            <v>386120</v>
          </cell>
          <cell r="B820" t="str">
            <v>Management Development</v>
          </cell>
          <cell r="C820">
            <v>611160</v>
          </cell>
          <cell r="D820">
            <v>386120611160</v>
          </cell>
          <cell r="E820" t="str">
            <v>Faculty Part-time - Summer</v>
          </cell>
          <cell r="F820">
            <v>0</v>
          </cell>
          <cell r="G820">
            <v>0</v>
          </cell>
          <cell r="H820">
            <v>4316</v>
          </cell>
          <cell r="I820">
            <v>0</v>
          </cell>
          <cell r="J820">
            <v>2158</v>
          </cell>
          <cell r="K820">
            <v>110010</v>
          </cell>
          <cell r="L820" t="str">
            <v>Current Unrestricted</v>
          </cell>
          <cell r="M820">
            <v>10</v>
          </cell>
          <cell r="N820" t="str">
            <v>Instruction</v>
          </cell>
          <cell r="O820">
            <v>11</v>
          </cell>
          <cell r="P820" t="str">
            <v>Current Unrestricted Funds</v>
          </cell>
          <cell r="Q820">
            <v>61</v>
          </cell>
          <cell r="R820" t="str">
            <v>Salaries and Wages</v>
          </cell>
          <cell r="S820">
            <v>20</v>
          </cell>
          <cell r="T820" t="str">
            <v>Vice President / Provost - PRC</v>
          </cell>
          <cell r="U820">
            <v>1</v>
          </cell>
          <cell r="V820" t="str">
            <v>Blitt, William J</v>
          </cell>
        </row>
        <row r="821">
          <cell r="A821">
            <v>386120</v>
          </cell>
          <cell r="B821" t="str">
            <v>Management Development</v>
          </cell>
          <cell r="C821">
            <v>733110</v>
          </cell>
          <cell r="D821">
            <v>386120733110</v>
          </cell>
          <cell r="E821" t="str">
            <v>Classroom Supplies</v>
          </cell>
          <cell r="F821">
            <v>3.99</v>
          </cell>
          <cell r="G821">
            <v>68.709999999999994</v>
          </cell>
          <cell r="H821">
            <v>100</v>
          </cell>
          <cell r="I821">
            <v>0</v>
          </cell>
          <cell r="J821">
            <v>100</v>
          </cell>
          <cell r="K821">
            <v>110010</v>
          </cell>
          <cell r="L821" t="str">
            <v>Current Unrestricted</v>
          </cell>
          <cell r="M821">
            <v>10</v>
          </cell>
          <cell r="N821" t="str">
            <v>Instruction</v>
          </cell>
          <cell r="O821">
            <v>11</v>
          </cell>
          <cell r="P821" t="str">
            <v>Current Unrestricted Funds</v>
          </cell>
          <cell r="Q821">
            <v>73</v>
          </cell>
          <cell r="R821" t="str">
            <v>Supplies</v>
          </cell>
          <cell r="S821">
            <v>20</v>
          </cell>
          <cell r="T821" t="str">
            <v>Vice President / Provost - PRC</v>
          </cell>
          <cell r="U821">
            <v>4</v>
          </cell>
          <cell r="V821" t="str">
            <v>Blitt, William J</v>
          </cell>
        </row>
        <row r="822">
          <cell r="A822">
            <v>386120</v>
          </cell>
          <cell r="B822" t="str">
            <v>Management Development</v>
          </cell>
          <cell r="C822">
            <v>744210</v>
          </cell>
          <cell r="D822">
            <v>386120744210</v>
          </cell>
          <cell r="E822" t="str">
            <v>Local Travel</v>
          </cell>
          <cell r="F822">
            <v>95.5</v>
          </cell>
          <cell r="G822">
            <v>98</v>
          </cell>
          <cell r="H822">
            <v>0</v>
          </cell>
          <cell r="I822">
            <v>0</v>
          </cell>
          <cell r="J822">
            <v>250</v>
          </cell>
          <cell r="K822">
            <v>110010</v>
          </cell>
          <cell r="L822" t="str">
            <v>Current Unrestricted</v>
          </cell>
          <cell r="M822">
            <v>10</v>
          </cell>
          <cell r="N822" t="str">
            <v>Instruction</v>
          </cell>
          <cell r="O822">
            <v>11</v>
          </cell>
          <cell r="P822" t="str">
            <v>Current Unrestricted Funds</v>
          </cell>
          <cell r="Q822">
            <v>74</v>
          </cell>
          <cell r="R822" t="str">
            <v>Travel</v>
          </cell>
          <cell r="S822">
            <v>20</v>
          </cell>
          <cell r="T822" t="str">
            <v>Vice President / Provost - PRC</v>
          </cell>
          <cell r="U822">
            <v>4</v>
          </cell>
          <cell r="V822" t="str">
            <v>Blitt, William J</v>
          </cell>
        </row>
        <row r="823">
          <cell r="A823">
            <v>386120</v>
          </cell>
          <cell r="B823" t="str">
            <v>Management Development</v>
          </cell>
          <cell r="C823">
            <v>744220</v>
          </cell>
          <cell r="D823">
            <v>386120744220</v>
          </cell>
          <cell r="E823" t="str">
            <v>Professional Development / Travel</v>
          </cell>
          <cell r="F823">
            <v>0</v>
          </cell>
          <cell r="G823">
            <v>0</v>
          </cell>
          <cell r="H823">
            <v>0</v>
          </cell>
          <cell r="I823">
            <v>0</v>
          </cell>
          <cell r="J823">
            <v>500</v>
          </cell>
          <cell r="K823">
            <v>110010</v>
          </cell>
          <cell r="L823" t="str">
            <v>Current Unrestricted</v>
          </cell>
          <cell r="M823">
            <v>10</v>
          </cell>
          <cell r="N823" t="str">
            <v>Instruction</v>
          </cell>
          <cell r="O823">
            <v>11</v>
          </cell>
          <cell r="P823" t="str">
            <v>Current Unrestricted Funds</v>
          </cell>
          <cell r="Q823">
            <v>74</v>
          </cell>
          <cell r="R823" t="str">
            <v>Travel</v>
          </cell>
          <cell r="S823">
            <v>20</v>
          </cell>
          <cell r="T823" t="str">
            <v>Vice President / Provost - PRC</v>
          </cell>
          <cell r="U823">
            <v>4</v>
          </cell>
          <cell r="V823" t="str">
            <v>Blitt, William J</v>
          </cell>
        </row>
        <row r="824">
          <cell r="A824">
            <v>386120</v>
          </cell>
          <cell r="B824" t="str">
            <v>Management Development</v>
          </cell>
          <cell r="C824">
            <v>755310</v>
          </cell>
          <cell r="D824">
            <v>386120755310</v>
          </cell>
          <cell r="E824" t="str">
            <v>Copier Expense</v>
          </cell>
          <cell r="F824">
            <v>0</v>
          </cell>
          <cell r="G824">
            <v>50.52</v>
          </cell>
          <cell r="H824">
            <v>500</v>
          </cell>
          <cell r="I824">
            <v>222.66</v>
          </cell>
          <cell r="J824">
            <v>500</v>
          </cell>
          <cell r="K824">
            <v>110010</v>
          </cell>
          <cell r="L824" t="str">
            <v>Current Unrestricted</v>
          </cell>
          <cell r="M824">
            <v>10</v>
          </cell>
          <cell r="N824" t="str">
            <v>Instruction</v>
          </cell>
          <cell r="O824">
            <v>11</v>
          </cell>
          <cell r="P824" t="str">
            <v>Current Unrestricted Funds</v>
          </cell>
          <cell r="Q824">
            <v>75</v>
          </cell>
          <cell r="R824" t="str">
            <v>Other Operating Expenses</v>
          </cell>
          <cell r="S824">
            <v>20</v>
          </cell>
          <cell r="T824" t="str">
            <v>Vice President / Provost - PRC</v>
          </cell>
          <cell r="U824">
            <v>4</v>
          </cell>
          <cell r="V824" t="str">
            <v>Blitt, William J</v>
          </cell>
        </row>
        <row r="825">
          <cell r="A825">
            <v>386120</v>
          </cell>
          <cell r="B825" t="str">
            <v>Management Development</v>
          </cell>
          <cell r="C825">
            <v>755360</v>
          </cell>
          <cell r="D825">
            <v>386120755360</v>
          </cell>
          <cell r="E825" t="str">
            <v>Printing - Other</v>
          </cell>
          <cell r="F825">
            <v>0</v>
          </cell>
          <cell r="G825">
            <v>0</v>
          </cell>
          <cell r="H825">
            <v>0</v>
          </cell>
          <cell r="I825">
            <v>0</v>
          </cell>
          <cell r="J825">
            <v>0</v>
          </cell>
          <cell r="K825">
            <v>110010</v>
          </cell>
          <cell r="L825" t="str">
            <v>Current Unrestricted</v>
          </cell>
          <cell r="M825">
            <v>10</v>
          </cell>
          <cell r="N825" t="str">
            <v>Instruction</v>
          </cell>
          <cell r="O825">
            <v>11</v>
          </cell>
          <cell r="P825" t="str">
            <v>Current Unrestricted Funds</v>
          </cell>
          <cell r="Q825">
            <v>75</v>
          </cell>
          <cell r="R825" t="str">
            <v>Other Operating Expenses</v>
          </cell>
          <cell r="S825">
            <v>20</v>
          </cell>
          <cell r="T825" t="str">
            <v>Vice President / Provost - PRC</v>
          </cell>
          <cell r="U825">
            <v>4</v>
          </cell>
          <cell r="V825" t="str">
            <v>Blitt, William J</v>
          </cell>
        </row>
        <row r="826">
          <cell r="A826">
            <v>386122</v>
          </cell>
          <cell r="B826" t="str">
            <v>Management Development</v>
          </cell>
          <cell r="C826">
            <v>611110</v>
          </cell>
          <cell r="D826">
            <v>386122611110</v>
          </cell>
          <cell r="E826" t="str">
            <v>Faculty Salaries - Full-time</v>
          </cell>
          <cell r="F826">
            <v>37721.910000000003</v>
          </cell>
          <cell r="G826">
            <v>39248.75</v>
          </cell>
          <cell r="H826">
            <v>0</v>
          </cell>
          <cell r="I826">
            <v>0</v>
          </cell>
          <cell r="J826">
            <v>0</v>
          </cell>
          <cell r="K826">
            <v>110010</v>
          </cell>
          <cell r="L826" t="str">
            <v>Current Unrestricted</v>
          </cell>
          <cell r="M826">
            <v>10</v>
          </cell>
          <cell r="N826" t="str">
            <v>Instruction</v>
          </cell>
          <cell r="O826">
            <v>11</v>
          </cell>
          <cell r="P826" t="str">
            <v>Current Unrestricted Funds</v>
          </cell>
          <cell r="Q826">
            <v>61</v>
          </cell>
          <cell r="R826" t="str">
            <v>Salaries and Wages</v>
          </cell>
          <cell r="S826">
            <v>20</v>
          </cell>
          <cell r="T826" t="str">
            <v>Vice President / Provost - PRC</v>
          </cell>
          <cell r="U826">
            <v>1</v>
          </cell>
          <cell r="V826" t="str">
            <v>Blitt, William J</v>
          </cell>
        </row>
        <row r="827">
          <cell r="A827">
            <v>386122</v>
          </cell>
          <cell r="B827" t="str">
            <v>Management Development</v>
          </cell>
          <cell r="C827">
            <v>611115</v>
          </cell>
          <cell r="D827">
            <v>386122611115</v>
          </cell>
          <cell r="E827" t="str">
            <v>Faculty Salaries - Substitute</v>
          </cell>
          <cell r="F827">
            <v>390.96</v>
          </cell>
          <cell r="G827">
            <v>65.16</v>
          </cell>
          <cell r="H827">
            <v>250</v>
          </cell>
          <cell r="I827">
            <v>202.23</v>
          </cell>
          <cell r="J827">
            <v>0</v>
          </cell>
          <cell r="K827">
            <v>110010</v>
          </cell>
          <cell r="L827" t="str">
            <v>Current Unrestricted</v>
          </cell>
          <cell r="M827">
            <v>10</v>
          </cell>
          <cell r="N827" t="str">
            <v>Instruction</v>
          </cell>
          <cell r="O827">
            <v>11</v>
          </cell>
          <cell r="P827" t="str">
            <v>Current Unrestricted Funds</v>
          </cell>
          <cell r="Q827">
            <v>61</v>
          </cell>
          <cell r="R827" t="str">
            <v>Salaries and Wages</v>
          </cell>
          <cell r="S827">
            <v>20</v>
          </cell>
          <cell r="T827" t="str">
            <v>Vice President / Provost - PRC</v>
          </cell>
          <cell r="U827">
            <v>1</v>
          </cell>
          <cell r="V827" t="str">
            <v>Blitt, William J</v>
          </cell>
        </row>
        <row r="828">
          <cell r="A828">
            <v>386122</v>
          </cell>
          <cell r="B828" t="str">
            <v>Management Development</v>
          </cell>
          <cell r="C828">
            <v>611120</v>
          </cell>
          <cell r="D828">
            <v>386122611120</v>
          </cell>
          <cell r="E828" t="str">
            <v>Faculty Salaries - Part-time</v>
          </cell>
          <cell r="F828">
            <v>24976.55</v>
          </cell>
          <cell r="G828">
            <v>20850</v>
          </cell>
          <cell r="H828">
            <v>45404</v>
          </cell>
          <cell r="I828">
            <v>22558.62</v>
          </cell>
          <cell r="J828">
            <v>38844</v>
          </cell>
          <cell r="K828">
            <v>110010</v>
          </cell>
          <cell r="L828" t="str">
            <v>Current Unrestricted</v>
          </cell>
          <cell r="M828">
            <v>10</v>
          </cell>
          <cell r="N828" t="str">
            <v>Instruction</v>
          </cell>
          <cell r="O828">
            <v>11</v>
          </cell>
          <cell r="P828" t="str">
            <v>Current Unrestricted Funds</v>
          </cell>
          <cell r="Q828">
            <v>61</v>
          </cell>
          <cell r="R828" t="str">
            <v>Salaries and Wages</v>
          </cell>
          <cell r="S828">
            <v>20</v>
          </cell>
          <cell r="T828" t="str">
            <v>Vice President / Provost - PRC</v>
          </cell>
          <cell r="U828">
            <v>1</v>
          </cell>
          <cell r="V828" t="str">
            <v>Blitt, William J</v>
          </cell>
        </row>
        <row r="829">
          <cell r="A829">
            <v>386122</v>
          </cell>
          <cell r="B829" t="str">
            <v>Management Development</v>
          </cell>
          <cell r="C829">
            <v>611150</v>
          </cell>
          <cell r="D829">
            <v>386122611150</v>
          </cell>
          <cell r="E829" t="str">
            <v>Faculty Full-time - Summer</v>
          </cell>
          <cell r="F829">
            <v>0</v>
          </cell>
          <cell r="G829">
            <v>10989.66</v>
          </cell>
          <cell r="H829">
            <v>0</v>
          </cell>
          <cell r="I829">
            <v>0</v>
          </cell>
          <cell r="J829">
            <v>0</v>
          </cell>
          <cell r="K829">
            <v>110010</v>
          </cell>
          <cell r="L829" t="str">
            <v>Current Unrestricted</v>
          </cell>
          <cell r="M829">
            <v>10</v>
          </cell>
          <cell r="N829" t="str">
            <v>Instruction</v>
          </cell>
          <cell r="O829">
            <v>11</v>
          </cell>
          <cell r="P829" t="str">
            <v>Current Unrestricted Funds</v>
          </cell>
          <cell r="Q829">
            <v>61</v>
          </cell>
          <cell r="R829" t="str">
            <v>Salaries and Wages</v>
          </cell>
          <cell r="S829">
            <v>20</v>
          </cell>
          <cell r="T829" t="str">
            <v>Vice President / Provost - PRC</v>
          </cell>
          <cell r="U829">
            <v>1</v>
          </cell>
          <cell r="V829" t="str">
            <v>Blitt, William J</v>
          </cell>
        </row>
        <row r="830">
          <cell r="A830">
            <v>386122</v>
          </cell>
          <cell r="B830" t="str">
            <v>Management Development</v>
          </cell>
          <cell r="C830">
            <v>611160</v>
          </cell>
          <cell r="D830">
            <v>386122611160</v>
          </cell>
          <cell r="E830" t="str">
            <v>Faculty Part-time - Summer</v>
          </cell>
          <cell r="F830">
            <v>0</v>
          </cell>
          <cell r="G830">
            <v>2085</v>
          </cell>
          <cell r="H830">
            <v>4316</v>
          </cell>
          <cell r="I830">
            <v>0</v>
          </cell>
          <cell r="J830">
            <v>4316</v>
          </cell>
          <cell r="K830">
            <v>110010</v>
          </cell>
          <cell r="L830" t="str">
            <v>Current Unrestricted</v>
          </cell>
          <cell r="M830">
            <v>10</v>
          </cell>
          <cell r="N830" t="str">
            <v>Instruction</v>
          </cell>
          <cell r="O830">
            <v>11</v>
          </cell>
          <cell r="P830" t="str">
            <v>Current Unrestricted Funds</v>
          </cell>
          <cell r="Q830">
            <v>61</v>
          </cell>
          <cell r="R830" t="str">
            <v>Salaries and Wages</v>
          </cell>
          <cell r="S830">
            <v>20</v>
          </cell>
          <cell r="T830" t="str">
            <v>Vice President / Provost - PRC</v>
          </cell>
          <cell r="U830">
            <v>1</v>
          </cell>
          <cell r="V830" t="str">
            <v>Blitt, William J</v>
          </cell>
        </row>
        <row r="831">
          <cell r="A831">
            <v>386122</v>
          </cell>
          <cell r="B831" t="str">
            <v>Management Development</v>
          </cell>
          <cell r="C831">
            <v>733110</v>
          </cell>
          <cell r="D831">
            <v>386122733110</v>
          </cell>
          <cell r="E831" t="str">
            <v>Classroom Supplies</v>
          </cell>
          <cell r="F831">
            <v>24.94</v>
          </cell>
          <cell r="G831">
            <v>60.95</v>
          </cell>
          <cell r="H831">
            <v>175</v>
          </cell>
          <cell r="I831">
            <v>0</v>
          </cell>
          <cell r="J831">
            <v>100</v>
          </cell>
          <cell r="K831">
            <v>110010</v>
          </cell>
          <cell r="L831" t="str">
            <v>Current Unrestricted</v>
          </cell>
          <cell r="M831">
            <v>10</v>
          </cell>
          <cell r="N831" t="str">
            <v>Instruction</v>
          </cell>
          <cell r="O831">
            <v>11</v>
          </cell>
          <cell r="P831" t="str">
            <v>Current Unrestricted Funds</v>
          </cell>
          <cell r="Q831">
            <v>73</v>
          </cell>
          <cell r="R831" t="str">
            <v>Supplies</v>
          </cell>
          <cell r="S831">
            <v>20</v>
          </cell>
          <cell r="T831" t="str">
            <v>Vice President / Provost - PRC</v>
          </cell>
          <cell r="U831">
            <v>4</v>
          </cell>
          <cell r="V831" t="str">
            <v>Blitt, William J</v>
          </cell>
        </row>
        <row r="832">
          <cell r="A832">
            <v>386122</v>
          </cell>
          <cell r="B832" t="str">
            <v>Management Development</v>
          </cell>
          <cell r="C832">
            <v>755310</v>
          </cell>
          <cell r="D832">
            <v>386122755310</v>
          </cell>
          <cell r="E832" t="str">
            <v>Copier Expense</v>
          </cell>
          <cell r="F832">
            <v>989.4</v>
          </cell>
          <cell r="G832">
            <v>73.86</v>
          </cell>
          <cell r="H832">
            <v>375</v>
          </cell>
          <cell r="I832">
            <v>239.46</v>
          </cell>
          <cell r="J832">
            <v>400</v>
          </cell>
          <cell r="K832">
            <v>110010</v>
          </cell>
          <cell r="L832" t="str">
            <v>Current Unrestricted</v>
          </cell>
          <cell r="M832">
            <v>10</v>
          </cell>
          <cell r="N832" t="str">
            <v>Instruction</v>
          </cell>
          <cell r="O832">
            <v>11</v>
          </cell>
          <cell r="P832" t="str">
            <v>Current Unrestricted Funds</v>
          </cell>
          <cell r="Q832">
            <v>75</v>
          </cell>
          <cell r="R832" t="str">
            <v>Other Operating Expenses</v>
          </cell>
          <cell r="S832">
            <v>20</v>
          </cell>
          <cell r="T832" t="str">
            <v>Vice President / Provost - PRC</v>
          </cell>
          <cell r="U832">
            <v>4</v>
          </cell>
          <cell r="V832" t="str">
            <v>Blitt, William J</v>
          </cell>
        </row>
        <row r="833">
          <cell r="A833">
            <v>386122</v>
          </cell>
          <cell r="B833" t="str">
            <v>Management Development</v>
          </cell>
          <cell r="C833">
            <v>755360</v>
          </cell>
          <cell r="D833">
            <v>386122755360</v>
          </cell>
          <cell r="E833" t="str">
            <v>Printing - Other</v>
          </cell>
          <cell r="F833">
            <v>29.8</v>
          </cell>
          <cell r="G833">
            <v>0</v>
          </cell>
          <cell r="H833">
            <v>50</v>
          </cell>
          <cell r="I833">
            <v>16.8</v>
          </cell>
          <cell r="J833">
            <v>0</v>
          </cell>
          <cell r="K833">
            <v>110010</v>
          </cell>
          <cell r="L833" t="str">
            <v>Current Unrestricted</v>
          </cell>
          <cell r="M833">
            <v>10</v>
          </cell>
          <cell r="N833" t="str">
            <v>Instruction</v>
          </cell>
          <cell r="O833">
            <v>11</v>
          </cell>
          <cell r="P833" t="str">
            <v>Current Unrestricted Funds</v>
          </cell>
          <cell r="Q833">
            <v>75</v>
          </cell>
          <cell r="R833" t="str">
            <v>Other Operating Expenses</v>
          </cell>
          <cell r="S833">
            <v>20</v>
          </cell>
          <cell r="T833" t="str">
            <v>Vice President / Provost - PRC</v>
          </cell>
          <cell r="U833">
            <v>4</v>
          </cell>
          <cell r="V833" t="str">
            <v>Blitt, William J</v>
          </cell>
        </row>
        <row r="834">
          <cell r="A834">
            <v>386123</v>
          </cell>
          <cell r="B834" t="str">
            <v>Management Development</v>
          </cell>
          <cell r="C834">
            <v>611110</v>
          </cell>
          <cell r="D834">
            <v>386123611110</v>
          </cell>
          <cell r="E834" t="str">
            <v>Faculty Salaries - Full-time</v>
          </cell>
          <cell r="F834">
            <v>9840.25</v>
          </cell>
          <cell r="G834">
            <v>5193.3599999999997</v>
          </cell>
          <cell r="H834">
            <v>26876</v>
          </cell>
          <cell r="I834">
            <v>16125.3</v>
          </cell>
          <cell r="J834">
            <v>21501</v>
          </cell>
          <cell r="K834">
            <v>110010</v>
          </cell>
          <cell r="L834" t="str">
            <v>Current Unrestricted</v>
          </cell>
          <cell r="M834">
            <v>10</v>
          </cell>
          <cell r="N834" t="str">
            <v>Instruction</v>
          </cell>
          <cell r="O834">
            <v>11</v>
          </cell>
          <cell r="P834" t="str">
            <v>Current Unrestricted Funds</v>
          </cell>
          <cell r="Q834">
            <v>61</v>
          </cell>
          <cell r="R834" t="str">
            <v>Salaries and Wages</v>
          </cell>
          <cell r="S834">
            <v>20</v>
          </cell>
          <cell r="T834" t="str">
            <v>Vice President / Provost - PRC</v>
          </cell>
          <cell r="U834">
            <v>1</v>
          </cell>
          <cell r="V834" t="str">
            <v>Blitt, William J</v>
          </cell>
        </row>
        <row r="835">
          <cell r="A835">
            <v>386123</v>
          </cell>
          <cell r="B835" t="str">
            <v>Management Development</v>
          </cell>
          <cell r="C835">
            <v>611120</v>
          </cell>
          <cell r="D835">
            <v>386123611120</v>
          </cell>
          <cell r="E835" t="str">
            <v>Faculty Salaries - Part-time</v>
          </cell>
          <cell r="F835">
            <v>2503</v>
          </cell>
          <cell r="G835">
            <v>8340</v>
          </cell>
          <cell r="H835">
            <v>0</v>
          </cell>
          <cell r="I835">
            <v>0</v>
          </cell>
          <cell r="J835">
            <v>0</v>
          </cell>
          <cell r="K835">
            <v>110010</v>
          </cell>
          <cell r="L835" t="str">
            <v>Current Unrestricted</v>
          </cell>
          <cell r="M835">
            <v>10</v>
          </cell>
          <cell r="N835" t="str">
            <v>Instruction</v>
          </cell>
          <cell r="O835">
            <v>11</v>
          </cell>
          <cell r="P835" t="str">
            <v>Current Unrestricted Funds</v>
          </cell>
          <cell r="Q835">
            <v>61</v>
          </cell>
          <cell r="R835" t="str">
            <v>Salaries and Wages</v>
          </cell>
          <cell r="S835">
            <v>20</v>
          </cell>
          <cell r="T835" t="str">
            <v>Vice President / Provost - PRC</v>
          </cell>
          <cell r="U835">
            <v>1</v>
          </cell>
          <cell r="V835" t="str">
            <v>Blitt, William J</v>
          </cell>
        </row>
        <row r="836">
          <cell r="A836">
            <v>386123</v>
          </cell>
          <cell r="B836" t="str">
            <v>Management Development</v>
          </cell>
          <cell r="C836">
            <v>611130</v>
          </cell>
          <cell r="D836">
            <v>386123611130</v>
          </cell>
          <cell r="E836" t="str">
            <v>Faculty Full-time Non-teaching ES</v>
          </cell>
          <cell r="F836">
            <v>1251</v>
          </cell>
          <cell r="G836">
            <v>0</v>
          </cell>
          <cell r="H836">
            <v>0</v>
          </cell>
          <cell r="I836">
            <v>0</v>
          </cell>
          <cell r="J836">
            <v>0</v>
          </cell>
          <cell r="K836">
            <v>110010</v>
          </cell>
          <cell r="L836" t="str">
            <v>Current Unrestricted</v>
          </cell>
          <cell r="M836">
            <v>10</v>
          </cell>
          <cell r="N836" t="str">
            <v>Instruction</v>
          </cell>
          <cell r="O836">
            <v>11</v>
          </cell>
          <cell r="P836" t="str">
            <v>Current Unrestricted Funds</v>
          </cell>
          <cell r="Q836">
            <v>61</v>
          </cell>
          <cell r="R836" t="str">
            <v>Salaries and Wages</v>
          </cell>
          <cell r="S836">
            <v>20</v>
          </cell>
          <cell r="T836" t="str">
            <v>Vice President / Provost - PRC</v>
          </cell>
          <cell r="U836">
            <v>1</v>
          </cell>
          <cell r="V836" t="str">
            <v>Blitt, William J</v>
          </cell>
        </row>
        <row r="837">
          <cell r="A837">
            <v>386123</v>
          </cell>
          <cell r="B837" t="str">
            <v>Management Development</v>
          </cell>
          <cell r="C837">
            <v>611150</v>
          </cell>
          <cell r="D837">
            <v>386123611150</v>
          </cell>
          <cell r="E837" t="str">
            <v>Faculty Full-time - Summer</v>
          </cell>
          <cell r="F837">
            <v>6888.18</v>
          </cell>
          <cell r="G837">
            <v>9355.68</v>
          </cell>
          <cell r="H837">
            <v>0</v>
          </cell>
          <cell r="I837">
            <v>0</v>
          </cell>
          <cell r="J837">
            <v>0</v>
          </cell>
          <cell r="K837">
            <v>110010</v>
          </cell>
          <cell r="L837" t="str">
            <v>Current Unrestricted</v>
          </cell>
          <cell r="M837">
            <v>10</v>
          </cell>
          <cell r="N837" t="str">
            <v>Instruction</v>
          </cell>
          <cell r="O837">
            <v>11</v>
          </cell>
          <cell r="P837" t="str">
            <v>Current Unrestricted Funds</v>
          </cell>
          <cell r="Q837">
            <v>61</v>
          </cell>
          <cell r="R837" t="str">
            <v>Salaries and Wages</v>
          </cell>
          <cell r="S837">
            <v>20</v>
          </cell>
          <cell r="T837" t="str">
            <v>Vice President / Provost - PRC</v>
          </cell>
          <cell r="U837">
            <v>1</v>
          </cell>
          <cell r="V837" t="str">
            <v>Blitt, William J</v>
          </cell>
        </row>
        <row r="838">
          <cell r="A838">
            <v>386126</v>
          </cell>
          <cell r="B838" t="str">
            <v>Management Development</v>
          </cell>
          <cell r="C838">
            <v>611110</v>
          </cell>
          <cell r="D838">
            <v>386126611110</v>
          </cell>
          <cell r="E838" t="str">
            <v>Faculty Salaries - Full-time</v>
          </cell>
          <cell r="F838">
            <v>30078</v>
          </cell>
          <cell r="G838">
            <v>6006.77</v>
          </cell>
          <cell r="H838">
            <v>10751</v>
          </cell>
          <cell r="I838">
            <v>0</v>
          </cell>
          <cell r="J838">
            <v>73501</v>
          </cell>
          <cell r="K838">
            <v>110010</v>
          </cell>
          <cell r="L838" t="str">
            <v>Current Unrestricted</v>
          </cell>
          <cell r="M838">
            <v>10</v>
          </cell>
          <cell r="N838" t="str">
            <v>Instruction</v>
          </cell>
          <cell r="O838">
            <v>11</v>
          </cell>
          <cell r="P838" t="str">
            <v>Current Unrestricted Funds</v>
          </cell>
          <cell r="Q838">
            <v>61</v>
          </cell>
          <cell r="R838" t="str">
            <v>Salaries and Wages</v>
          </cell>
          <cell r="S838">
            <v>20</v>
          </cell>
          <cell r="T838" t="str">
            <v>Vice President / Provost - PRC</v>
          </cell>
          <cell r="U838">
            <v>1</v>
          </cell>
          <cell r="V838" t="str">
            <v>Blitt, William J</v>
          </cell>
        </row>
        <row r="839">
          <cell r="A839">
            <v>386126</v>
          </cell>
          <cell r="B839" t="str">
            <v>Management Development</v>
          </cell>
          <cell r="C839">
            <v>611115</v>
          </cell>
          <cell r="D839">
            <v>386126611115</v>
          </cell>
          <cell r="E839" t="str">
            <v>Faculty Salaries - Substitute</v>
          </cell>
          <cell r="F839">
            <v>260.64</v>
          </cell>
          <cell r="G839">
            <v>325.8</v>
          </cell>
          <cell r="H839">
            <v>300</v>
          </cell>
          <cell r="I839">
            <v>0</v>
          </cell>
          <cell r="J839">
            <v>300</v>
          </cell>
          <cell r="K839">
            <v>110010</v>
          </cell>
          <cell r="L839" t="str">
            <v>Current Unrestricted</v>
          </cell>
          <cell r="M839">
            <v>10</v>
          </cell>
          <cell r="N839" t="str">
            <v>Instruction</v>
          </cell>
          <cell r="O839">
            <v>11</v>
          </cell>
          <cell r="P839" t="str">
            <v>Current Unrestricted Funds</v>
          </cell>
          <cell r="Q839">
            <v>61</v>
          </cell>
          <cell r="R839" t="str">
            <v>Salaries and Wages</v>
          </cell>
          <cell r="S839">
            <v>20</v>
          </cell>
          <cell r="T839" t="str">
            <v>Vice President / Provost - PRC</v>
          </cell>
          <cell r="U839">
            <v>1</v>
          </cell>
          <cell r="V839" t="str">
            <v>Blitt, William J</v>
          </cell>
        </row>
        <row r="840">
          <cell r="A840">
            <v>386126</v>
          </cell>
          <cell r="B840" t="str">
            <v>Management Development</v>
          </cell>
          <cell r="C840">
            <v>611120</v>
          </cell>
          <cell r="D840">
            <v>386126611120</v>
          </cell>
          <cell r="E840" t="str">
            <v>Faculty Salaries - Part-time</v>
          </cell>
          <cell r="F840">
            <v>12162.6</v>
          </cell>
          <cell r="G840">
            <v>40242.199999999997</v>
          </cell>
          <cell r="H840">
            <v>30254</v>
          </cell>
          <cell r="I840">
            <v>20491.5</v>
          </cell>
          <cell r="J840">
            <v>21580</v>
          </cell>
          <cell r="K840">
            <v>110010</v>
          </cell>
          <cell r="L840" t="str">
            <v>Current Unrestricted</v>
          </cell>
          <cell r="M840">
            <v>10</v>
          </cell>
          <cell r="N840" t="str">
            <v>Instruction</v>
          </cell>
          <cell r="O840">
            <v>11</v>
          </cell>
          <cell r="P840" t="str">
            <v>Current Unrestricted Funds</v>
          </cell>
          <cell r="Q840">
            <v>61</v>
          </cell>
          <cell r="R840" t="str">
            <v>Salaries and Wages</v>
          </cell>
          <cell r="S840">
            <v>20</v>
          </cell>
          <cell r="T840" t="str">
            <v>Vice President / Provost - PRC</v>
          </cell>
          <cell r="U840">
            <v>1</v>
          </cell>
          <cell r="V840" t="str">
            <v>Blitt, William J</v>
          </cell>
        </row>
        <row r="841">
          <cell r="A841">
            <v>386126</v>
          </cell>
          <cell r="B841" t="str">
            <v>Management Development</v>
          </cell>
          <cell r="C841">
            <v>611125</v>
          </cell>
          <cell r="D841">
            <v>386126611125</v>
          </cell>
          <cell r="E841" t="str">
            <v>Faculty Full-time Chair Rel</v>
          </cell>
          <cell r="F841">
            <v>0</v>
          </cell>
          <cell r="G841">
            <v>0</v>
          </cell>
          <cell r="H841">
            <v>16126</v>
          </cell>
          <cell r="I841">
            <v>10750.2</v>
          </cell>
          <cell r="J841">
            <v>10751</v>
          </cell>
          <cell r="K841">
            <v>110010</v>
          </cell>
          <cell r="L841" t="str">
            <v>Current Unrestricted</v>
          </cell>
          <cell r="M841">
            <v>10</v>
          </cell>
          <cell r="N841" t="str">
            <v>Instruction</v>
          </cell>
          <cell r="O841">
            <v>11</v>
          </cell>
          <cell r="P841" t="str">
            <v>Current Unrestricted Funds</v>
          </cell>
          <cell r="Q841">
            <v>61</v>
          </cell>
          <cell r="R841" t="str">
            <v>Salaries and Wages</v>
          </cell>
          <cell r="S841">
            <v>20</v>
          </cell>
          <cell r="T841" t="str">
            <v>Vice President / Provost - PRC</v>
          </cell>
          <cell r="U841">
            <v>1</v>
          </cell>
          <cell r="V841" t="str">
            <v>Blitt, William J</v>
          </cell>
        </row>
        <row r="842">
          <cell r="A842">
            <v>386126</v>
          </cell>
          <cell r="B842" t="str">
            <v>Management Development</v>
          </cell>
          <cell r="C842">
            <v>611130</v>
          </cell>
          <cell r="D842">
            <v>386126611130</v>
          </cell>
          <cell r="E842" t="str">
            <v>Faculty Full-time Non-teaching ES</v>
          </cell>
          <cell r="F842">
            <v>0</v>
          </cell>
          <cell r="G842">
            <v>0</v>
          </cell>
          <cell r="H842">
            <v>13066</v>
          </cell>
          <cell r="I842">
            <v>6532.5</v>
          </cell>
          <cell r="J842">
            <v>13065</v>
          </cell>
          <cell r="K842">
            <v>110010</v>
          </cell>
          <cell r="L842" t="str">
            <v>Current Unrestricted</v>
          </cell>
          <cell r="M842">
            <v>10</v>
          </cell>
          <cell r="N842" t="str">
            <v>Instruction</v>
          </cell>
          <cell r="O842">
            <v>11</v>
          </cell>
          <cell r="P842" t="str">
            <v>Current Unrestricted Funds</v>
          </cell>
          <cell r="Q842">
            <v>61</v>
          </cell>
          <cell r="R842" t="str">
            <v>Salaries and Wages</v>
          </cell>
          <cell r="S842">
            <v>20</v>
          </cell>
          <cell r="T842" t="str">
            <v>Vice President / Provost - PRC</v>
          </cell>
          <cell r="U842">
            <v>1</v>
          </cell>
          <cell r="V842" t="str">
            <v>Blitt, William J</v>
          </cell>
        </row>
        <row r="843">
          <cell r="A843">
            <v>386126</v>
          </cell>
          <cell r="B843" t="str">
            <v>Management Development</v>
          </cell>
          <cell r="C843">
            <v>611150</v>
          </cell>
          <cell r="D843">
            <v>386126611150</v>
          </cell>
          <cell r="E843" t="str">
            <v>Faculty Full-time - Summer</v>
          </cell>
          <cell r="F843">
            <v>4170</v>
          </cell>
          <cell r="G843">
            <v>0</v>
          </cell>
          <cell r="H843">
            <v>0</v>
          </cell>
          <cell r="I843">
            <v>0</v>
          </cell>
          <cell r="J843">
            <v>15545</v>
          </cell>
          <cell r="K843">
            <v>110010</v>
          </cell>
          <cell r="L843" t="str">
            <v>Current Unrestricted</v>
          </cell>
          <cell r="M843">
            <v>10</v>
          </cell>
          <cell r="N843" t="str">
            <v>Instruction</v>
          </cell>
          <cell r="O843">
            <v>11</v>
          </cell>
          <cell r="P843" t="str">
            <v>Current Unrestricted Funds</v>
          </cell>
          <cell r="Q843">
            <v>61</v>
          </cell>
          <cell r="R843" t="str">
            <v>Salaries and Wages</v>
          </cell>
          <cell r="S843">
            <v>20</v>
          </cell>
          <cell r="T843" t="str">
            <v>Vice President / Provost - PRC</v>
          </cell>
          <cell r="U843">
            <v>1</v>
          </cell>
          <cell r="V843" t="str">
            <v>Blitt, William J</v>
          </cell>
        </row>
        <row r="844">
          <cell r="A844">
            <v>386126</v>
          </cell>
          <cell r="B844" t="str">
            <v>Management Development</v>
          </cell>
          <cell r="C844">
            <v>611160</v>
          </cell>
          <cell r="D844">
            <v>386126611160</v>
          </cell>
          <cell r="E844" t="str">
            <v>Faculty Part-time - Summer</v>
          </cell>
          <cell r="F844">
            <v>0</v>
          </cell>
          <cell r="G844">
            <v>0</v>
          </cell>
          <cell r="H844">
            <v>4316</v>
          </cell>
          <cell r="I844">
            <v>0</v>
          </cell>
          <cell r="J844">
            <v>4316</v>
          </cell>
          <cell r="K844">
            <v>110010</v>
          </cell>
          <cell r="L844" t="str">
            <v>Current Unrestricted</v>
          </cell>
          <cell r="M844">
            <v>10</v>
          </cell>
          <cell r="N844" t="str">
            <v>Instruction</v>
          </cell>
          <cell r="O844">
            <v>11</v>
          </cell>
          <cell r="P844" t="str">
            <v>Current Unrestricted Funds</v>
          </cell>
          <cell r="Q844">
            <v>61</v>
          </cell>
          <cell r="R844" t="str">
            <v>Salaries and Wages</v>
          </cell>
          <cell r="S844">
            <v>20</v>
          </cell>
          <cell r="T844" t="str">
            <v>Vice President / Provost - PRC</v>
          </cell>
          <cell r="U844">
            <v>1</v>
          </cell>
          <cell r="V844" t="str">
            <v>Blitt, William J</v>
          </cell>
        </row>
        <row r="845">
          <cell r="A845">
            <v>386126</v>
          </cell>
          <cell r="B845" t="str">
            <v>Management Development</v>
          </cell>
          <cell r="C845">
            <v>712655</v>
          </cell>
          <cell r="D845">
            <v>386126712655</v>
          </cell>
          <cell r="E845" t="str">
            <v>Meetings Expense</v>
          </cell>
          <cell r="F845">
            <v>0</v>
          </cell>
          <cell r="G845">
            <v>60</v>
          </cell>
          <cell r="H845">
            <v>300</v>
          </cell>
          <cell r="I845">
            <v>97.06</v>
          </cell>
          <cell r="J845">
            <v>350</v>
          </cell>
          <cell r="K845">
            <v>110010</v>
          </cell>
          <cell r="L845" t="str">
            <v>Current Unrestricted</v>
          </cell>
          <cell r="M845">
            <v>10</v>
          </cell>
          <cell r="N845" t="str">
            <v>Instruction</v>
          </cell>
          <cell r="O845">
            <v>11</v>
          </cell>
          <cell r="P845" t="str">
            <v>Current Unrestricted Funds</v>
          </cell>
          <cell r="Q845">
            <v>71</v>
          </cell>
          <cell r="R845" t="str">
            <v>Contractual Services</v>
          </cell>
          <cell r="S845">
            <v>20</v>
          </cell>
          <cell r="T845" t="str">
            <v>Vice President / Provost - PRC</v>
          </cell>
          <cell r="U845">
            <v>4</v>
          </cell>
          <cell r="V845" t="str">
            <v>Blitt, William J</v>
          </cell>
        </row>
        <row r="846">
          <cell r="A846">
            <v>386126</v>
          </cell>
          <cell r="B846" t="str">
            <v>Management Development</v>
          </cell>
          <cell r="C846">
            <v>733110</v>
          </cell>
          <cell r="D846">
            <v>386126733110</v>
          </cell>
          <cell r="E846" t="str">
            <v>Classroom Supplies</v>
          </cell>
          <cell r="F846">
            <v>0</v>
          </cell>
          <cell r="G846">
            <v>37.700000000000003</v>
          </cell>
          <cell r="H846">
            <v>100</v>
          </cell>
          <cell r="I846">
            <v>78.790000000000006</v>
          </cell>
          <cell r="J846">
            <v>100</v>
          </cell>
          <cell r="K846">
            <v>110010</v>
          </cell>
          <cell r="L846" t="str">
            <v>Current Unrestricted</v>
          </cell>
          <cell r="M846">
            <v>10</v>
          </cell>
          <cell r="N846" t="str">
            <v>Instruction</v>
          </cell>
          <cell r="O846">
            <v>11</v>
          </cell>
          <cell r="P846" t="str">
            <v>Current Unrestricted Funds</v>
          </cell>
          <cell r="Q846">
            <v>73</v>
          </cell>
          <cell r="R846" t="str">
            <v>Supplies</v>
          </cell>
          <cell r="S846">
            <v>20</v>
          </cell>
          <cell r="T846" t="str">
            <v>Vice President / Provost - PRC</v>
          </cell>
          <cell r="U846">
            <v>4</v>
          </cell>
          <cell r="V846" t="str">
            <v>Blitt, William J</v>
          </cell>
        </row>
        <row r="847">
          <cell r="A847">
            <v>386126</v>
          </cell>
          <cell r="B847" t="str">
            <v>Management Development</v>
          </cell>
          <cell r="C847">
            <v>744210</v>
          </cell>
          <cell r="D847">
            <v>386126744210</v>
          </cell>
          <cell r="E847" t="str">
            <v>Local Travel</v>
          </cell>
          <cell r="F847">
            <v>0</v>
          </cell>
          <cell r="G847">
            <v>126</v>
          </cell>
          <cell r="H847">
            <v>800</v>
          </cell>
          <cell r="I847">
            <v>184</v>
          </cell>
          <cell r="J847">
            <v>500</v>
          </cell>
          <cell r="K847">
            <v>110010</v>
          </cell>
          <cell r="L847" t="str">
            <v>Current Unrestricted</v>
          </cell>
          <cell r="M847">
            <v>10</v>
          </cell>
          <cell r="N847" t="str">
            <v>Instruction</v>
          </cell>
          <cell r="O847">
            <v>11</v>
          </cell>
          <cell r="P847" t="str">
            <v>Current Unrestricted Funds</v>
          </cell>
          <cell r="Q847">
            <v>74</v>
          </cell>
          <cell r="R847" t="str">
            <v>Travel</v>
          </cell>
          <cell r="S847">
            <v>20</v>
          </cell>
          <cell r="T847" t="str">
            <v>Vice President / Provost - PRC</v>
          </cell>
          <cell r="U847">
            <v>4</v>
          </cell>
          <cell r="V847" t="str">
            <v>Blitt, William J</v>
          </cell>
        </row>
        <row r="848">
          <cell r="A848">
            <v>386126</v>
          </cell>
          <cell r="B848" t="str">
            <v>Management Development</v>
          </cell>
          <cell r="C848">
            <v>744220</v>
          </cell>
          <cell r="D848">
            <v>386126744220</v>
          </cell>
          <cell r="E848" t="str">
            <v>Professional Development / Travel</v>
          </cell>
          <cell r="F848">
            <v>1062.3</v>
          </cell>
          <cell r="G848">
            <v>1975.35</v>
          </cell>
          <cell r="H848">
            <v>500</v>
          </cell>
          <cell r="I848">
            <v>0</v>
          </cell>
          <cell r="J848">
            <v>500</v>
          </cell>
          <cell r="K848">
            <v>110010</v>
          </cell>
          <cell r="L848" t="str">
            <v>Current Unrestricted</v>
          </cell>
          <cell r="M848">
            <v>10</v>
          </cell>
          <cell r="N848" t="str">
            <v>Instruction</v>
          </cell>
          <cell r="O848">
            <v>11</v>
          </cell>
          <cell r="P848" t="str">
            <v>Current Unrestricted Funds</v>
          </cell>
          <cell r="Q848">
            <v>74</v>
          </cell>
          <cell r="R848" t="str">
            <v>Travel</v>
          </cell>
          <cell r="S848">
            <v>20</v>
          </cell>
          <cell r="T848" t="str">
            <v>Vice President / Provost - PRC</v>
          </cell>
          <cell r="U848">
            <v>4</v>
          </cell>
          <cell r="V848" t="str">
            <v>Blitt, William J</v>
          </cell>
        </row>
        <row r="849">
          <cell r="A849">
            <v>386126</v>
          </cell>
          <cell r="B849" t="str">
            <v>Management Development</v>
          </cell>
          <cell r="C849">
            <v>755310</v>
          </cell>
          <cell r="D849">
            <v>386126755310</v>
          </cell>
          <cell r="E849" t="str">
            <v>Copier Expense</v>
          </cell>
          <cell r="F849">
            <v>1623.78</v>
          </cell>
          <cell r="G849">
            <v>1501.5</v>
          </cell>
          <cell r="H849">
            <v>1500</v>
          </cell>
          <cell r="I849">
            <v>749.52</v>
          </cell>
          <cell r="J849">
            <v>1200</v>
          </cell>
          <cell r="K849">
            <v>110010</v>
          </cell>
          <cell r="L849" t="str">
            <v>Current Unrestricted</v>
          </cell>
          <cell r="M849">
            <v>10</v>
          </cell>
          <cell r="N849" t="str">
            <v>Instruction</v>
          </cell>
          <cell r="O849">
            <v>11</v>
          </cell>
          <cell r="P849" t="str">
            <v>Current Unrestricted Funds</v>
          </cell>
          <cell r="Q849">
            <v>75</v>
          </cell>
          <cell r="R849" t="str">
            <v>Other Operating Expenses</v>
          </cell>
          <cell r="S849">
            <v>20</v>
          </cell>
          <cell r="T849" t="str">
            <v>Vice President / Provost - PRC</v>
          </cell>
          <cell r="U849">
            <v>4</v>
          </cell>
          <cell r="V849" t="str">
            <v>Blitt, William J</v>
          </cell>
        </row>
        <row r="850">
          <cell r="A850">
            <v>386126</v>
          </cell>
          <cell r="B850" t="str">
            <v>Management Development</v>
          </cell>
          <cell r="C850">
            <v>755360</v>
          </cell>
          <cell r="D850">
            <v>386126755360</v>
          </cell>
          <cell r="E850" t="str">
            <v>Printing - Other</v>
          </cell>
          <cell r="F850">
            <v>18</v>
          </cell>
          <cell r="G850">
            <v>18</v>
          </cell>
          <cell r="H850">
            <v>350</v>
          </cell>
          <cell r="I850">
            <v>0</v>
          </cell>
          <cell r="J850">
            <v>0</v>
          </cell>
          <cell r="K850">
            <v>110010</v>
          </cell>
          <cell r="L850" t="str">
            <v>Current Unrestricted</v>
          </cell>
          <cell r="M850">
            <v>10</v>
          </cell>
          <cell r="N850" t="str">
            <v>Instruction</v>
          </cell>
          <cell r="O850">
            <v>11</v>
          </cell>
          <cell r="P850" t="str">
            <v>Current Unrestricted Funds</v>
          </cell>
          <cell r="Q850">
            <v>75</v>
          </cell>
          <cell r="R850" t="str">
            <v>Other Operating Expenses</v>
          </cell>
          <cell r="S850">
            <v>20</v>
          </cell>
          <cell r="T850" t="str">
            <v>Vice President / Provost - PRC</v>
          </cell>
          <cell r="U850">
            <v>4</v>
          </cell>
          <cell r="V850" t="str">
            <v>Blitt, William J</v>
          </cell>
        </row>
        <row r="851">
          <cell r="A851">
            <v>211505</v>
          </cell>
          <cell r="B851" t="str">
            <v>Finance and Budgeting</v>
          </cell>
          <cell r="C851">
            <v>611210</v>
          </cell>
          <cell r="D851">
            <v>211505611210</v>
          </cell>
          <cell r="E851" t="str">
            <v>Admin Salaries - Full-time</v>
          </cell>
          <cell r="F851">
            <v>69822.8</v>
          </cell>
          <cell r="G851">
            <v>82409.47</v>
          </cell>
          <cell r="H851">
            <v>106681</v>
          </cell>
          <cell r="I851">
            <v>53340.18</v>
          </cell>
          <cell r="J851">
            <v>106681</v>
          </cell>
          <cell r="K851">
            <v>110010</v>
          </cell>
          <cell r="L851" t="str">
            <v>Current Unrestricted</v>
          </cell>
          <cell r="M851">
            <v>35</v>
          </cell>
          <cell r="N851" t="str">
            <v>Institutional Support</v>
          </cell>
          <cell r="O851">
            <v>11</v>
          </cell>
          <cell r="P851" t="str">
            <v>Current Unrestricted Funds</v>
          </cell>
          <cell r="Q851">
            <v>61</v>
          </cell>
          <cell r="R851" t="str">
            <v>Salaries and Wages</v>
          </cell>
          <cell r="S851">
            <v>50</v>
          </cell>
          <cell r="T851" t="str">
            <v>Administrative Services</v>
          </cell>
          <cell r="U851">
            <v>9</v>
          </cell>
          <cell r="V851" t="str">
            <v>Bradley, Julie M</v>
          </cell>
        </row>
        <row r="852">
          <cell r="A852">
            <v>211505</v>
          </cell>
          <cell r="B852" t="str">
            <v>Finance and Budgeting</v>
          </cell>
          <cell r="C852">
            <v>611212</v>
          </cell>
          <cell r="D852">
            <v>211505611212</v>
          </cell>
          <cell r="E852" t="str">
            <v>Admin Salaries - Additional Comp</v>
          </cell>
          <cell r="F852">
            <v>1000</v>
          </cell>
          <cell r="G852">
            <v>0</v>
          </cell>
          <cell r="H852">
            <v>0</v>
          </cell>
          <cell r="I852">
            <v>0</v>
          </cell>
          <cell r="J852">
            <v>0</v>
          </cell>
          <cell r="K852">
            <v>110010</v>
          </cell>
          <cell r="L852" t="str">
            <v>Current Unrestricted</v>
          </cell>
          <cell r="M852">
            <v>35</v>
          </cell>
          <cell r="N852" t="str">
            <v>Institutional Support</v>
          </cell>
          <cell r="O852">
            <v>11</v>
          </cell>
          <cell r="P852" t="str">
            <v>Current Unrestricted Funds</v>
          </cell>
          <cell r="Q852">
            <v>61</v>
          </cell>
          <cell r="R852" t="str">
            <v>Salaries and Wages</v>
          </cell>
          <cell r="S852">
            <v>50</v>
          </cell>
          <cell r="T852" t="str">
            <v>Administrative Services</v>
          </cell>
          <cell r="U852">
            <v>9</v>
          </cell>
          <cell r="V852" t="str">
            <v>Bradley, Julie M</v>
          </cell>
        </row>
        <row r="853">
          <cell r="A853">
            <v>211505</v>
          </cell>
          <cell r="B853" t="str">
            <v>Finance and Budgeting</v>
          </cell>
          <cell r="C853">
            <v>611310</v>
          </cell>
          <cell r="D853">
            <v>211505611310</v>
          </cell>
          <cell r="E853" t="str">
            <v>Supervisory Support Staff - Exempt</v>
          </cell>
          <cell r="F853">
            <v>112529.39</v>
          </cell>
          <cell r="G853">
            <v>131809.46</v>
          </cell>
          <cell r="H853">
            <v>174342</v>
          </cell>
          <cell r="I853">
            <v>87170.64</v>
          </cell>
          <cell r="J853">
            <v>224341</v>
          </cell>
          <cell r="K853">
            <v>110010</v>
          </cell>
          <cell r="L853" t="str">
            <v>Current Unrestricted</v>
          </cell>
          <cell r="M853">
            <v>35</v>
          </cell>
          <cell r="N853" t="str">
            <v>Institutional Support</v>
          </cell>
          <cell r="O853">
            <v>11</v>
          </cell>
          <cell r="P853" t="str">
            <v>Current Unrestricted Funds</v>
          </cell>
          <cell r="Q853">
            <v>61</v>
          </cell>
          <cell r="R853" t="str">
            <v>Salaries and Wages</v>
          </cell>
          <cell r="S853">
            <v>50</v>
          </cell>
          <cell r="T853" t="str">
            <v>Administrative Services</v>
          </cell>
          <cell r="U853">
            <v>9</v>
          </cell>
          <cell r="V853" t="str">
            <v>Bradley, Julie M</v>
          </cell>
        </row>
        <row r="854">
          <cell r="A854">
            <v>211505</v>
          </cell>
          <cell r="B854" t="str">
            <v>Finance and Budgeting</v>
          </cell>
          <cell r="C854">
            <v>611320</v>
          </cell>
          <cell r="D854">
            <v>211505611320</v>
          </cell>
          <cell r="E854" t="str">
            <v>Non-Supervisory Supp Staff - Exempt</v>
          </cell>
          <cell r="F854">
            <v>316865.2</v>
          </cell>
          <cell r="G854">
            <v>270350.64</v>
          </cell>
          <cell r="H854">
            <v>279814</v>
          </cell>
          <cell r="I854">
            <v>139906.56</v>
          </cell>
          <cell r="J854">
            <v>279815</v>
          </cell>
          <cell r="K854">
            <v>110010</v>
          </cell>
          <cell r="L854" t="str">
            <v>Current Unrestricted</v>
          </cell>
          <cell r="M854">
            <v>35</v>
          </cell>
          <cell r="N854" t="str">
            <v>Institutional Support</v>
          </cell>
          <cell r="O854">
            <v>11</v>
          </cell>
          <cell r="P854" t="str">
            <v>Current Unrestricted Funds</v>
          </cell>
          <cell r="Q854">
            <v>61</v>
          </cell>
          <cell r="R854" t="str">
            <v>Salaries and Wages</v>
          </cell>
          <cell r="S854">
            <v>50</v>
          </cell>
          <cell r="T854" t="str">
            <v>Administrative Services</v>
          </cell>
          <cell r="U854">
            <v>9</v>
          </cell>
          <cell r="V854" t="str">
            <v>Bradley, Julie M</v>
          </cell>
        </row>
        <row r="855">
          <cell r="A855">
            <v>211505</v>
          </cell>
          <cell r="B855" t="str">
            <v>Finance and Budgeting</v>
          </cell>
          <cell r="C855">
            <v>611420</v>
          </cell>
          <cell r="D855">
            <v>211505611420</v>
          </cell>
          <cell r="E855" t="str">
            <v>Non-Supervisory Supp - Non-Exempt</v>
          </cell>
          <cell r="F855">
            <v>126830.33</v>
          </cell>
          <cell r="G855">
            <v>125201.37</v>
          </cell>
          <cell r="H855">
            <v>37376</v>
          </cell>
          <cell r="I855">
            <v>18687.96</v>
          </cell>
          <cell r="J855">
            <v>37376</v>
          </cell>
          <cell r="K855">
            <v>110010</v>
          </cell>
          <cell r="L855" t="str">
            <v>Current Unrestricted</v>
          </cell>
          <cell r="M855">
            <v>35</v>
          </cell>
          <cell r="N855" t="str">
            <v>Institutional Support</v>
          </cell>
          <cell r="O855">
            <v>11</v>
          </cell>
          <cell r="P855" t="str">
            <v>Current Unrestricted Funds</v>
          </cell>
          <cell r="Q855">
            <v>61</v>
          </cell>
          <cell r="R855" t="str">
            <v>Salaries and Wages</v>
          </cell>
          <cell r="S855">
            <v>50</v>
          </cell>
          <cell r="T855" t="str">
            <v>Administrative Services</v>
          </cell>
          <cell r="U855">
            <v>9</v>
          </cell>
          <cell r="V855" t="str">
            <v>Bradley, Julie M</v>
          </cell>
        </row>
        <row r="856">
          <cell r="A856">
            <v>211505</v>
          </cell>
          <cell r="B856" t="str">
            <v>Finance and Budgeting</v>
          </cell>
          <cell r="C856">
            <v>611491</v>
          </cell>
          <cell r="D856">
            <v>211505611491</v>
          </cell>
          <cell r="E856" t="str">
            <v>Comp Time Payoff</v>
          </cell>
          <cell r="F856">
            <v>417.95</v>
          </cell>
          <cell r="G856">
            <v>360.85</v>
          </cell>
          <cell r="H856">
            <v>0</v>
          </cell>
          <cell r="I856">
            <v>0</v>
          </cell>
          <cell r="J856">
            <v>0</v>
          </cell>
          <cell r="K856">
            <v>110010</v>
          </cell>
          <cell r="L856" t="str">
            <v>Current Unrestricted</v>
          </cell>
          <cell r="M856">
            <v>35</v>
          </cell>
          <cell r="N856" t="str">
            <v>Institutional Support</v>
          </cell>
          <cell r="O856">
            <v>11</v>
          </cell>
          <cell r="P856" t="str">
            <v>Current Unrestricted Funds</v>
          </cell>
          <cell r="Q856">
            <v>61</v>
          </cell>
          <cell r="R856" t="str">
            <v>Salaries and Wages</v>
          </cell>
          <cell r="S856">
            <v>50</v>
          </cell>
          <cell r="T856" t="str">
            <v>Administrative Services</v>
          </cell>
          <cell r="U856">
            <v>9</v>
          </cell>
          <cell r="V856" t="str">
            <v>Bradley, Julie M</v>
          </cell>
        </row>
        <row r="857">
          <cell r="A857">
            <v>211505</v>
          </cell>
          <cell r="B857" t="str">
            <v>Finance and Budgeting</v>
          </cell>
          <cell r="C857">
            <v>611492</v>
          </cell>
          <cell r="D857">
            <v>211505611492</v>
          </cell>
          <cell r="E857" t="str">
            <v>Regular Overtime</v>
          </cell>
          <cell r="F857">
            <v>2812.6</v>
          </cell>
          <cell r="G857">
            <v>0</v>
          </cell>
          <cell r="H857">
            <v>0</v>
          </cell>
          <cell r="I857">
            <v>0</v>
          </cell>
          <cell r="J857">
            <v>0</v>
          </cell>
          <cell r="K857">
            <v>110010</v>
          </cell>
          <cell r="L857" t="str">
            <v>Current Unrestricted</v>
          </cell>
          <cell r="M857">
            <v>35</v>
          </cell>
          <cell r="N857" t="str">
            <v>Institutional Support</v>
          </cell>
          <cell r="O857">
            <v>11</v>
          </cell>
          <cell r="P857" t="str">
            <v>Current Unrestricted Funds</v>
          </cell>
          <cell r="Q857">
            <v>61</v>
          </cell>
          <cell r="R857" t="str">
            <v>Salaries and Wages</v>
          </cell>
          <cell r="S857">
            <v>50</v>
          </cell>
          <cell r="T857" t="str">
            <v>Administrative Services</v>
          </cell>
          <cell r="U857">
            <v>9</v>
          </cell>
          <cell r="V857" t="str">
            <v>Bradley, Julie M</v>
          </cell>
        </row>
        <row r="858">
          <cell r="A858">
            <v>211505</v>
          </cell>
          <cell r="B858" t="str">
            <v>Finance and Budgeting</v>
          </cell>
          <cell r="C858">
            <v>611493</v>
          </cell>
          <cell r="D858">
            <v>211505611493</v>
          </cell>
          <cell r="E858" t="str">
            <v>Vacation Payoff</v>
          </cell>
          <cell r="F858">
            <v>9429.2000000000007</v>
          </cell>
          <cell r="G858">
            <v>2314.91</v>
          </cell>
          <cell r="H858">
            <v>0</v>
          </cell>
          <cell r="I858">
            <v>0</v>
          </cell>
          <cell r="J858">
            <v>0</v>
          </cell>
          <cell r="K858">
            <v>110010</v>
          </cell>
          <cell r="L858" t="str">
            <v>Current Unrestricted</v>
          </cell>
          <cell r="M858">
            <v>35</v>
          </cell>
          <cell r="N858" t="str">
            <v>Institutional Support</v>
          </cell>
          <cell r="O858">
            <v>11</v>
          </cell>
          <cell r="P858" t="str">
            <v>Current Unrestricted Funds</v>
          </cell>
          <cell r="Q858">
            <v>61</v>
          </cell>
          <cell r="R858" t="str">
            <v>Salaries and Wages</v>
          </cell>
          <cell r="S858">
            <v>50</v>
          </cell>
          <cell r="T858" t="str">
            <v>Administrative Services</v>
          </cell>
          <cell r="U858">
            <v>9</v>
          </cell>
          <cell r="V858" t="str">
            <v>Bradley, Julie M</v>
          </cell>
        </row>
        <row r="859">
          <cell r="A859">
            <v>211505</v>
          </cell>
          <cell r="B859" t="str">
            <v>Finance and Budgeting</v>
          </cell>
          <cell r="C859">
            <v>712370</v>
          </cell>
          <cell r="D859">
            <v>211505712370</v>
          </cell>
          <cell r="E859" t="str">
            <v>Other Contract Services</v>
          </cell>
          <cell r="F859">
            <v>0</v>
          </cell>
          <cell r="G859">
            <v>0</v>
          </cell>
          <cell r="H859">
            <v>9600</v>
          </cell>
          <cell r="I859">
            <v>3615.6</v>
          </cell>
          <cell r="J859">
            <v>4000</v>
          </cell>
          <cell r="K859">
            <v>110010</v>
          </cell>
          <cell r="L859" t="str">
            <v>Current Unrestricted</v>
          </cell>
          <cell r="M859">
            <v>35</v>
          </cell>
          <cell r="N859" t="str">
            <v>Institutional Support</v>
          </cell>
          <cell r="O859">
            <v>11</v>
          </cell>
          <cell r="P859" t="str">
            <v>Current Unrestricted Funds</v>
          </cell>
          <cell r="Q859">
            <v>71</v>
          </cell>
          <cell r="R859" t="str">
            <v>Contractual Services</v>
          </cell>
          <cell r="S859">
            <v>50</v>
          </cell>
          <cell r="T859" t="str">
            <v>Administrative Services</v>
          </cell>
          <cell r="U859">
            <v>9</v>
          </cell>
          <cell r="V859" t="str">
            <v>Bradley, Julie M</v>
          </cell>
        </row>
        <row r="860">
          <cell r="A860">
            <v>211505</v>
          </cell>
          <cell r="B860" t="str">
            <v>Finance and Budgeting</v>
          </cell>
          <cell r="C860">
            <v>712550</v>
          </cell>
          <cell r="D860">
            <v>211505712550</v>
          </cell>
          <cell r="E860" t="str">
            <v>Computer Maintenance</v>
          </cell>
          <cell r="F860">
            <v>0</v>
          </cell>
          <cell r="G860">
            <v>0</v>
          </cell>
          <cell r="H860">
            <v>9362</v>
          </cell>
          <cell r="I860">
            <v>9361.7999999999993</v>
          </cell>
          <cell r="J860">
            <v>11000</v>
          </cell>
          <cell r="K860">
            <v>110010</v>
          </cell>
          <cell r="L860" t="str">
            <v>Current Unrestricted</v>
          </cell>
          <cell r="M860">
            <v>35</v>
          </cell>
          <cell r="N860" t="str">
            <v>Institutional Support</v>
          </cell>
          <cell r="O860">
            <v>11</v>
          </cell>
          <cell r="P860" t="str">
            <v>Current Unrestricted Funds</v>
          </cell>
          <cell r="Q860">
            <v>71</v>
          </cell>
          <cell r="R860" t="str">
            <v>Contractual Services</v>
          </cell>
          <cell r="S860">
            <v>50</v>
          </cell>
          <cell r="T860" t="str">
            <v>Administrative Services</v>
          </cell>
          <cell r="U860">
            <v>9</v>
          </cell>
          <cell r="V860" t="str">
            <v>Bradley, Julie M</v>
          </cell>
        </row>
        <row r="861">
          <cell r="A861">
            <v>211505</v>
          </cell>
          <cell r="B861" t="str">
            <v>Finance and Budgeting</v>
          </cell>
          <cell r="C861">
            <v>712655</v>
          </cell>
          <cell r="D861">
            <v>211505712655</v>
          </cell>
          <cell r="E861" t="str">
            <v>Meetings Expense</v>
          </cell>
          <cell r="F861">
            <v>1082.32</v>
          </cell>
          <cell r="G861">
            <v>826.75</v>
          </cell>
          <cell r="H861">
            <v>1000</v>
          </cell>
          <cell r="I861">
            <v>0</v>
          </cell>
          <cell r="J861">
            <v>500</v>
          </cell>
          <cell r="K861">
            <v>110010</v>
          </cell>
          <cell r="L861" t="str">
            <v>Current Unrestricted</v>
          </cell>
          <cell r="M861">
            <v>35</v>
          </cell>
          <cell r="N861" t="str">
            <v>Institutional Support</v>
          </cell>
          <cell r="O861">
            <v>11</v>
          </cell>
          <cell r="P861" t="str">
            <v>Current Unrestricted Funds</v>
          </cell>
          <cell r="Q861">
            <v>71</v>
          </cell>
          <cell r="R861" t="str">
            <v>Contractual Services</v>
          </cell>
          <cell r="S861">
            <v>50</v>
          </cell>
          <cell r="T861" t="str">
            <v>Administrative Services</v>
          </cell>
          <cell r="U861">
            <v>9</v>
          </cell>
          <cell r="V861" t="str">
            <v>Bradley, Julie M</v>
          </cell>
        </row>
        <row r="862">
          <cell r="A862">
            <v>211505</v>
          </cell>
          <cell r="B862" t="str">
            <v>Finance and Budgeting</v>
          </cell>
          <cell r="C862">
            <v>733120</v>
          </cell>
          <cell r="D862">
            <v>211505733120</v>
          </cell>
          <cell r="E862" t="str">
            <v>Office Supplies</v>
          </cell>
          <cell r="F862">
            <v>8470.6299999999992</v>
          </cell>
          <cell r="G862">
            <v>4538.54</v>
          </cell>
          <cell r="H862">
            <v>3858</v>
          </cell>
          <cell r="I862">
            <v>704.88</v>
          </cell>
          <cell r="J862">
            <v>3500</v>
          </cell>
          <cell r="K862">
            <v>110010</v>
          </cell>
          <cell r="L862" t="str">
            <v>Current Unrestricted</v>
          </cell>
          <cell r="M862">
            <v>35</v>
          </cell>
          <cell r="N862" t="str">
            <v>Institutional Support</v>
          </cell>
          <cell r="O862">
            <v>11</v>
          </cell>
          <cell r="P862" t="str">
            <v>Current Unrestricted Funds</v>
          </cell>
          <cell r="Q862">
            <v>73</v>
          </cell>
          <cell r="R862" t="str">
            <v>Supplies</v>
          </cell>
          <cell r="S862">
            <v>50</v>
          </cell>
          <cell r="T862" t="str">
            <v>Administrative Services</v>
          </cell>
          <cell r="U862">
            <v>9</v>
          </cell>
          <cell r="V862" t="str">
            <v>Bradley, Julie M</v>
          </cell>
        </row>
        <row r="863">
          <cell r="A863">
            <v>211505</v>
          </cell>
          <cell r="B863" t="str">
            <v>Finance and Budgeting</v>
          </cell>
          <cell r="C863">
            <v>733210</v>
          </cell>
          <cell r="D863">
            <v>211505733210</v>
          </cell>
          <cell r="E863" t="str">
            <v>Division Books and Booklets</v>
          </cell>
          <cell r="F863">
            <v>54.98</v>
          </cell>
          <cell r="G863">
            <v>115.99</v>
          </cell>
          <cell r="H863">
            <v>100</v>
          </cell>
          <cell r="I863">
            <v>0</v>
          </cell>
          <cell r="J863">
            <v>120</v>
          </cell>
          <cell r="K863">
            <v>110010</v>
          </cell>
          <cell r="L863" t="str">
            <v>Current Unrestricted</v>
          </cell>
          <cell r="M863">
            <v>35</v>
          </cell>
          <cell r="N863" t="str">
            <v>Institutional Support</v>
          </cell>
          <cell r="O863">
            <v>11</v>
          </cell>
          <cell r="P863" t="str">
            <v>Current Unrestricted Funds</v>
          </cell>
          <cell r="Q863">
            <v>73</v>
          </cell>
          <cell r="R863" t="str">
            <v>Supplies</v>
          </cell>
          <cell r="S863">
            <v>50</v>
          </cell>
          <cell r="T863" t="str">
            <v>Administrative Services</v>
          </cell>
          <cell r="U863">
            <v>9</v>
          </cell>
          <cell r="V863" t="str">
            <v>Bradley, Julie M</v>
          </cell>
        </row>
        <row r="864">
          <cell r="A864">
            <v>211505</v>
          </cell>
          <cell r="B864" t="str">
            <v>Finance and Budgeting</v>
          </cell>
          <cell r="C864">
            <v>733220</v>
          </cell>
          <cell r="D864">
            <v>211505733220</v>
          </cell>
          <cell r="E864" t="str">
            <v>Subscriptions</v>
          </cell>
          <cell r="F864">
            <v>2026.95</v>
          </cell>
          <cell r="G864">
            <v>1451</v>
          </cell>
          <cell r="H864">
            <v>2220</v>
          </cell>
          <cell r="I864">
            <v>2634.5</v>
          </cell>
          <cell r="J864">
            <v>2700</v>
          </cell>
          <cell r="K864">
            <v>110010</v>
          </cell>
          <cell r="L864" t="str">
            <v>Current Unrestricted</v>
          </cell>
          <cell r="M864">
            <v>35</v>
          </cell>
          <cell r="N864" t="str">
            <v>Institutional Support</v>
          </cell>
          <cell r="O864">
            <v>11</v>
          </cell>
          <cell r="P864" t="str">
            <v>Current Unrestricted Funds</v>
          </cell>
          <cell r="Q864">
            <v>73</v>
          </cell>
          <cell r="R864" t="str">
            <v>Supplies</v>
          </cell>
          <cell r="S864">
            <v>50</v>
          </cell>
          <cell r="T864" t="str">
            <v>Administrative Services</v>
          </cell>
          <cell r="U864">
            <v>9</v>
          </cell>
          <cell r="V864" t="str">
            <v>Bradley, Julie M</v>
          </cell>
        </row>
        <row r="865">
          <cell r="A865">
            <v>211505</v>
          </cell>
          <cell r="B865" t="str">
            <v>Finance and Budgeting</v>
          </cell>
          <cell r="C865">
            <v>744210</v>
          </cell>
          <cell r="D865">
            <v>211505744210</v>
          </cell>
          <cell r="E865" t="str">
            <v>Local Travel</v>
          </cell>
          <cell r="F865">
            <v>551.59</v>
          </cell>
          <cell r="G865">
            <v>138</v>
          </cell>
          <cell r="H865">
            <v>200</v>
          </cell>
          <cell r="I865">
            <v>39</v>
          </cell>
          <cell r="J865">
            <v>200</v>
          </cell>
          <cell r="K865">
            <v>110010</v>
          </cell>
          <cell r="L865" t="str">
            <v>Current Unrestricted</v>
          </cell>
          <cell r="M865">
            <v>35</v>
          </cell>
          <cell r="N865" t="str">
            <v>Institutional Support</v>
          </cell>
          <cell r="O865">
            <v>11</v>
          </cell>
          <cell r="P865" t="str">
            <v>Current Unrestricted Funds</v>
          </cell>
          <cell r="Q865">
            <v>74</v>
          </cell>
          <cell r="R865" t="str">
            <v>Travel</v>
          </cell>
          <cell r="S865">
            <v>50</v>
          </cell>
          <cell r="T865" t="str">
            <v>Administrative Services</v>
          </cell>
          <cell r="U865">
            <v>9</v>
          </cell>
          <cell r="V865" t="str">
            <v>Bradley, Julie M</v>
          </cell>
        </row>
        <row r="866">
          <cell r="A866">
            <v>211505</v>
          </cell>
          <cell r="B866" t="str">
            <v>Finance and Budgeting</v>
          </cell>
          <cell r="C866">
            <v>744220</v>
          </cell>
          <cell r="D866">
            <v>211505744220</v>
          </cell>
          <cell r="E866" t="str">
            <v>Professional Development / Travel</v>
          </cell>
          <cell r="F866">
            <v>861.31</v>
          </cell>
          <cell r="G866">
            <v>3435.88</v>
          </cell>
          <cell r="H866">
            <v>8000</v>
          </cell>
          <cell r="I866">
            <v>362</v>
          </cell>
          <cell r="J866">
            <v>4000</v>
          </cell>
          <cell r="K866">
            <v>110010</v>
          </cell>
          <cell r="L866" t="str">
            <v>Current Unrestricted</v>
          </cell>
          <cell r="M866">
            <v>35</v>
          </cell>
          <cell r="N866" t="str">
            <v>Institutional Support</v>
          </cell>
          <cell r="O866">
            <v>11</v>
          </cell>
          <cell r="P866" t="str">
            <v>Current Unrestricted Funds</v>
          </cell>
          <cell r="Q866">
            <v>74</v>
          </cell>
          <cell r="R866" t="str">
            <v>Travel</v>
          </cell>
          <cell r="S866">
            <v>50</v>
          </cell>
          <cell r="T866" t="str">
            <v>Administrative Services</v>
          </cell>
          <cell r="U866">
            <v>9</v>
          </cell>
          <cell r="V866" t="str">
            <v>Bradley, Julie M</v>
          </cell>
        </row>
        <row r="867">
          <cell r="A867">
            <v>211505</v>
          </cell>
          <cell r="B867" t="str">
            <v>Finance and Budgeting</v>
          </cell>
          <cell r="C867">
            <v>744230</v>
          </cell>
          <cell r="D867">
            <v>211505744230</v>
          </cell>
          <cell r="E867" t="str">
            <v>In-House Professional Development</v>
          </cell>
          <cell r="F867">
            <v>0</v>
          </cell>
          <cell r="G867">
            <v>419</v>
          </cell>
          <cell r="H867">
            <v>9000</v>
          </cell>
          <cell r="I867">
            <v>8000</v>
          </cell>
          <cell r="J867">
            <v>5000</v>
          </cell>
          <cell r="K867">
            <v>110010</v>
          </cell>
          <cell r="L867" t="str">
            <v>Current Unrestricted</v>
          </cell>
          <cell r="M867">
            <v>35</v>
          </cell>
          <cell r="N867" t="str">
            <v>Institutional Support</v>
          </cell>
          <cell r="O867">
            <v>11</v>
          </cell>
          <cell r="P867" t="str">
            <v>Current Unrestricted Funds</v>
          </cell>
          <cell r="Q867">
            <v>74</v>
          </cell>
          <cell r="R867" t="str">
            <v>Travel</v>
          </cell>
          <cell r="S867">
            <v>50</v>
          </cell>
          <cell r="T867" t="str">
            <v>Administrative Services</v>
          </cell>
          <cell r="U867">
            <v>9</v>
          </cell>
          <cell r="V867" t="str">
            <v>Bradley, Julie M</v>
          </cell>
        </row>
        <row r="868">
          <cell r="A868">
            <v>211505</v>
          </cell>
          <cell r="B868" t="str">
            <v>Finance and Budgeting</v>
          </cell>
          <cell r="C868">
            <v>755240</v>
          </cell>
          <cell r="D868">
            <v>211505755240</v>
          </cell>
          <cell r="E868" t="str">
            <v>DP - Software</v>
          </cell>
          <cell r="F868">
            <v>0</v>
          </cell>
          <cell r="G868">
            <v>608</v>
          </cell>
          <cell r="H868">
            <v>3276</v>
          </cell>
          <cell r="I868">
            <v>3276</v>
          </cell>
          <cell r="J868">
            <v>0</v>
          </cell>
          <cell r="K868">
            <v>110010</v>
          </cell>
          <cell r="L868" t="str">
            <v>Current Unrestricted</v>
          </cell>
          <cell r="M868">
            <v>35</v>
          </cell>
          <cell r="N868" t="str">
            <v>Institutional Support</v>
          </cell>
          <cell r="O868">
            <v>11</v>
          </cell>
          <cell r="P868" t="str">
            <v>Current Unrestricted Funds</v>
          </cell>
          <cell r="Q868">
            <v>75</v>
          </cell>
          <cell r="R868" t="str">
            <v>Other Operating Expenses</v>
          </cell>
          <cell r="S868">
            <v>50</v>
          </cell>
          <cell r="T868" t="str">
            <v>Administrative Services</v>
          </cell>
          <cell r="U868">
            <v>9</v>
          </cell>
          <cell r="V868" t="str">
            <v>Bradley, Julie M</v>
          </cell>
        </row>
        <row r="869">
          <cell r="A869">
            <v>211505</v>
          </cell>
          <cell r="B869" t="str">
            <v>Finance and Budgeting</v>
          </cell>
          <cell r="C869">
            <v>755310</v>
          </cell>
          <cell r="D869">
            <v>211505755310</v>
          </cell>
          <cell r="E869" t="str">
            <v>Copier Expense</v>
          </cell>
          <cell r="F869">
            <v>1154.46</v>
          </cell>
          <cell r="G869">
            <v>930.42</v>
          </cell>
          <cell r="H869">
            <v>2500</v>
          </cell>
          <cell r="I869">
            <v>145.68</v>
          </cell>
          <cell r="J869">
            <v>1000</v>
          </cell>
          <cell r="K869">
            <v>110010</v>
          </cell>
          <cell r="L869" t="str">
            <v>Current Unrestricted</v>
          </cell>
          <cell r="M869">
            <v>35</v>
          </cell>
          <cell r="N869" t="str">
            <v>Institutional Support</v>
          </cell>
          <cell r="O869">
            <v>11</v>
          </cell>
          <cell r="P869" t="str">
            <v>Current Unrestricted Funds</v>
          </cell>
          <cell r="Q869">
            <v>75</v>
          </cell>
          <cell r="R869" t="str">
            <v>Other Operating Expenses</v>
          </cell>
          <cell r="S869">
            <v>50</v>
          </cell>
          <cell r="T869" t="str">
            <v>Administrative Services</v>
          </cell>
          <cell r="U869">
            <v>9</v>
          </cell>
          <cell r="V869" t="str">
            <v>Bradley, Julie M</v>
          </cell>
        </row>
        <row r="870">
          <cell r="A870">
            <v>211505</v>
          </cell>
          <cell r="B870" t="str">
            <v>Finance and Budgeting</v>
          </cell>
          <cell r="C870">
            <v>755330</v>
          </cell>
          <cell r="D870">
            <v>211505755330</v>
          </cell>
          <cell r="E870" t="str">
            <v>Printing - Brochures and Handbooks</v>
          </cell>
          <cell r="F870">
            <v>2880</v>
          </cell>
          <cell r="G870">
            <v>6799.5</v>
          </cell>
          <cell r="H870">
            <v>5000</v>
          </cell>
          <cell r="I870">
            <v>0</v>
          </cell>
          <cell r="J870">
            <v>7000</v>
          </cell>
          <cell r="K870">
            <v>110010</v>
          </cell>
          <cell r="L870" t="str">
            <v>Current Unrestricted</v>
          </cell>
          <cell r="M870">
            <v>35</v>
          </cell>
          <cell r="N870" t="str">
            <v>Institutional Support</v>
          </cell>
          <cell r="O870">
            <v>11</v>
          </cell>
          <cell r="P870" t="str">
            <v>Current Unrestricted Funds</v>
          </cell>
          <cell r="Q870">
            <v>75</v>
          </cell>
          <cell r="R870" t="str">
            <v>Other Operating Expenses</v>
          </cell>
          <cell r="S870">
            <v>50</v>
          </cell>
          <cell r="T870" t="str">
            <v>Administrative Services</v>
          </cell>
          <cell r="U870">
            <v>9</v>
          </cell>
          <cell r="V870" t="str">
            <v>Bradley, Julie M</v>
          </cell>
        </row>
        <row r="871">
          <cell r="A871">
            <v>211505</v>
          </cell>
          <cell r="B871" t="str">
            <v>Finance and Budgeting</v>
          </cell>
          <cell r="C871">
            <v>755360</v>
          </cell>
          <cell r="D871">
            <v>211505755360</v>
          </cell>
          <cell r="E871" t="str">
            <v>Printing - Other</v>
          </cell>
          <cell r="F871">
            <v>150.19999999999999</v>
          </cell>
          <cell r="G871">
            <v>32.799999999999997</v>
          </cell>
          <cell r="H871">
            <v>100</v>
          </cell>
          <cell r="I871">
            <v>615.41999999999996</v>
          </cell>
          <cell r="J871">
            <v>700</v>
          </cell>
          <cell r="K871">
            <v>110010</v>
          </cell>
          <cell r="L871" t="str">
            <v>Current Unrestricted</v>
          </cell>
          <cell r="M871">
            <v>35</v>
          </cell>
          <cell r="N871" t="str">
            <v>Institutional Support</v>
          </cell>
          <cell r="O871">
            <v>11</v>
          </cell>
          <cell r="P871" t="str">
            <v>Current Unrestricted Funds</v>
          </cell>
          <cell r="Q871">
            <v>75</v>
          </cell>
          <cell r="R871" t="str">
            <v>Other Operating Expenses</v>
          </cell>
          <cell r="S871">
            <v>50</v>
          </cell>
          <cell r="T871" t="str">
            <v>Administrative Services</v>
          </cell>
          <cell r="U871">
            <v>9</v>
          </cell>
          <cell r="V871" t="str">
            <v>Bradley, Julie M</v>
          </cell>
        </row>
        <row r="872">
          <cell r="A872">
            <v>211505</v>
          </cell>
          <cell r="B872" t="str">
            <v>Finance and Budgeting</v>
          </cell>
          <cell r="C872">
            <v>755510</v>
          </cell>
          <cell r="D872">
            <v>211505755510</v>
          </cell>
          <cell r="E872" t="str">
            <v>Repairs - Equipment</v>
          </cell>
          <cell r="F872">
            <v>165</v>
          </cell>
          <cell r="G872">
            <v>0</v>
          </cell>
          <cell r="H872">
            <v>0</v>
          </cell>
          <cell r="I872">
            <v>0</v>
          </cell>
          <cell r="J872">
            <v>0</v>
          </cell>
          <cell r="K872">
            <v>110010</v>
          </cell>
          <cell r="L872" t="str">
            <v>Current Unrestricted</v>
          </cell>
          <cell r="M872">
            <v>35</v>
          </cell>
          <cell r="N872" t="str">
            <v>Institutional Support</v>
          </cell>
          <cell r="O872">
            <v>11</v>
          </cell>
          <cell r="P872" t="str">
            <v>Current Unrestricted Funds</v>
          </cell>
          <cell r="Q872">
            <v>75</v>
          </cell>
          <cell r="R872" t="str">
            <v>Other Operating Expenses</v>
          </cell>
          <cell r="S872">
            <v>50</v>
          </cell>
          <cell r="T872" t="str">
            <v>Administrative Services</v>
          </cell>
          <cell r="U872">
            <v>9</v>
          </cell>
          <cell r="V872" t="str">
            <v>Bradley, Julie M</v>
          </cell>
        </row>
        <row r="873">
          <cell r="A873">
            <v>211505</v>
          </cell>
          <cell r="B873" t="str">
            <v>Finance and Budgeting</v>
          </cell>
          <cell r="C873">
            <v>755530</v>
          </cell>
          <cell r="D873">
            <v>211505755530</v>
          </cell>
          <cell r="E873" t="str">
            <v>Repairs - Machinery</v>
          </cell>
          <cell r="F873">
            <v>0</v>
          </cell>
          <cell r="G873">
            <v>0</v>
          </cell>
          <cell r="H873">
            <v>0</v>
          </cell>
          <cell r="I873">
            <v>0</v>
          </cell>
          <cell r="J873">
            <v>0</v>
          </cell>
          <cell r="K873">
            <v>110010</v>
          </cell>
          <cell r="L873" t="str">
            <v>Current Unrestricted</v>
          </cell>
          <cell r="M873">
            <v>35</v>
          </cell>
          <cell r="N873" t="str">
            <v>Institutional Support</v>
          </cell>
          <cell r="O873">
            <v>11</v>
          </cell>
          <cell r="P873" t="str">
            <v>Current Unrestricted Funds</v>
          </cell>
          <cell r="Q873">
            <v>75</v>
          </cell>
          <cell r="R873" t="str">
            <v>Other Operating Expenses</v>
          </cell>
          <cell r="S873">
            <v>50</v>
          </cell>
          <cell r="T873" t="str">
            <v>Administrative Services</v>
          </cell>
          <cell r="U873">
            <v>9</v>
          </cell>
          <cell r="V873" t="str">
            <v>Bradley, Julie M</v>
          </cell>
        </row>
        <row r="874">
          <cell r="A874">
            <v>211505</v>
          </cell>
          <cell r="B874" t="str">
            <v>Finance and Budgeting</v>
          </cell>
          <cell r="C874">
            <v>755705</v>
          </cell>
          <cell r="D874">
            <v>211505755705</v>
          </cell>
          <cell r="E874" t="str">
            <v>Postage</v>
          </cell>
          <cell r="F874">
            <v>1415.62</v>
          </cell>
          <cell r="G874">
            <v>1387.63</v>
          </cell>
          <cell r="H874">
            <v>1600</v>
          </cell>
          <cell r="I874">
            <v>1824.42</v>
          </cell>
          <cell r="J874">
            <v>1900</v>
          </cell>
          <cell r="K874">
            <v>110010</v>
          </cell>
          <cell r="L874" t="str">
            <v>Current Unrestricted</v>
          </cell>
          <cell r="M874">
            <v>35</v>
          </cell>
          <cell r="N874" t="str">
            <v>Institutional Support</v>
          </cell>
          <cell r="O874">
            <v>11</v>
          </cell>
          <cell r="P874" t="str">
            <v>Current Unrestricted Funds</v>
          </cell>
          <cell r="Q874">
            <v>75</v>
          </cell>
          <cell r="R874" t="str">
            <v>Other Operating Expenses</v>
          </cell>
          <cell r="S874">
            <v>50</v>
          </cell>
          <cell r="T874" t="str">
            <v>Administrative Services</v>
          </cell>
          <cell r="U874">
            <v>9</v>
          </cell>
          <cell r="V874" t="str">
            <v>Bradley, Julie M</v>
          </cell>
        </row>
        <row r="875">
          <cell r="A875">
            <v>211505</v>
          </cell>
          <cell r="B875" t="str">
            <v>Finance and Budgeting</v>
          </cell>
          <cell r="C875">
            <v>755730</v>
          </cell>
          <cell r="D875">
            <v>211505755730</v>
          </cell>
          <cell r="E875" t="str">
            <v>Memberships</v>
          </cell>
          <cell r="F875">
            <v>575</v>
          </cell>
          <cell r="G875">
            <v>1050</v>
          </cell>
          <cell r="H875">
            <v>1200</v>
          </cell>
          <cell r="I875">
            <v>0</v>
          </cell>
          <cell r="J875">
            <v>1100</v>
          </cell>
          <cell r="K875">
            <v>110010</v>
          </cell>
          <cell r="L875" t="str">
            <v>Current Unrestricted</v>
          </cell>
          <cell r="M875">
            <v>35</v>
          </cell>
          <cell r="N875" t="str">
            <v>Institutional Support</v>
          </cell>
          <cell r="O875">
            <v>11</v>
          </cell>
          <cell r="P875" t="str">
            <v>Current Unrestricted Funds</v>
          </cell>
          <cell r="Q875">
            <v>75</v>
          </cell>
          <cell r="R875" t="str">
            <v>Other Operating Expenses</v>
          </cell>
          <cell r="S875">
            <v>50</v>
          </cell>
          <cell r="T875" t="str">
            <v>Administrative Services</v>
          </cell>
          <cell r="U875">
            <v>9</v>
          </cell>
          <cell r="V875" t="str">
            <v>Bradley, Julie M</v>
          </cell>
        </row>
        <row r="876">
          <cell r="A876">
            <v>211505</v>
          </cell>
          <cell r="B876" t="str">
            <v>Finance and Budgeting</v>
          </cell>
          <cell r="C876">
            <v>755760</v>
          </cell>
          <cell r="D876">
            <v>211505755760</v>
          </cell>
          <cell r="E876" t="str">
            <v>Bank Service Charge</v>
          </cell>
          <cell r="F876">
            <v>32626.27</v>
          </cell>
          <cell r="G876">
            <v>32631.74</v>
          </cell>
          <cell r="H876">
            <v>35000</v>
          </cell>
          <cell r="I876">
            <v>12878.46</v>
          </cell>
          <cell r="J876">
            <v>34000</v>
          </cell>
          <cell r="K876">
            <v>110010</v>
          </cell>
          <cell r="L876" t="str">
            <v>Current Unrestricted</v>
          </cell>
          <cell r="M876">
            <v>35</v>
          </cell>
          <cell r="N876" t="str">
            <v>Institutional Support</v>
          </cell>
          <cell r="O876">
            <v>11</v>
          </cell>
          <cell r="P876" t="str">
            <v>Current Unrestricted Funds</v>
          </cell>
          <cell r="Q876">
            <v>75</v>
          </cell>
          <cell r="R876" t="str">
            <v>Other Operating Expenses</v>
          </cell>
          <cell r="S876">
            <v>50</v>
          </cell>
          <cell r="T876" t="str">
            <v>Administrative Services</v>
          </cell>
          <cell r="U876">
            <v>9</v>
          </cell>
          <cell r="V876" t="str">
            <v>Bradley, Julie M</v>
          </cell>
        </row>
        <row r="877">
          <cell r="A877">
            <v>211505</v>
          </cell>
          <cell r="B877" t="str">
            <v>Finance and Budgeting</v>
          </cell>
          <cell r="C877">
            <v>755761</v>
          </cell>
          <cell r="D877">
            <v>211505755761</v>
          </cell>
          <cell r="E877" t="str">
            <v>Credit Card Charges</v>
          </cell>
          <cell r="F877">
            <v>308637.24</v>
          </cell>
          <cell r="G877">
            <v>277164.08</v>
          </cell>
          <cell r="H877">
            <v>352952</v>
          </cell>
          <cell r="I877">
            <v>118260.86</v>
          </cell>
          <cell r="J877">
            <v>310000</v>
          </cell>
          <cell r="K877">
            <v>110010</v>
          </cell>
          <cell r="L877" t="str">
            <v>Current Unrestricted</v>
          </cell>
          <cell r="M877">
            <v>35</v>
          </cell>
          <cell r="N877" t="str">
            <v>Institutional Support</v>
          </cell>
          <cell r="O877">
            <v>11</v>
          </cell>
          <cell r="P877" t="str">
            <v>Current Unrestricted Funds</v>
          </cell>
          <cell r="Q877">
            <v>75</v>
          </cell>
          <cell r="R877" t="str">
            <v>Other Operating Expenses</v>
          </cell>
          <cell r="S877">
            <v>50</v>
          </cell>
          <cell r="T877" t="str">
            <v>Administrative Services</v>
          </cell>
          <cell r="U877">
            <v>9</v>
          </cell>
          <cell r="V877" t="str">
            <v>Bradley, Julie M</v>
          </cell>
        </row>
        <row r="878">
          <cell r="A878">
            <v>211505</v>
          </cell>
          <cell r="B878" t="str">
            <v>Finance and Budgeting</v>
          </cell>
          <cell r="C878">
            <v>777660</v>
          </cell>
          <cell r="D878">
            <v>211505777660</v>
          </cell>
          <cell r="E878" t="str">
            <v>DP Software - Non Sungard</v>
          </cell>
          <cell r="F878">
            <v>0</v>
          </cell>
          <cell r="G878">
            <v>0</v>
          </cell>
          <cell r="H878">
            <v>44645</v>
          </cell>
          <cell r="I878">
            <v>44499.519999999997</v>
          </cell>
          <cell r="J878">
            <v>0</v>
          </cell>
          <cell r="K878">
            <v>110010</v>
          </cell>
          <cell r="L878" t="str">
            <v>Current Unrestricted</v>
          </cell>
          <cell r="M878">
            <v>35</v>
          </cell>
          <cell r="N878" t="str">
            <v>Institutional Support</v>
          </cell>
          <cell r="O878">
            <v>11</v>
          </cell>
          <cell r="P878" t="str">
            <v>Current Unrestricted Funds</v>
          </cell>
          <cell r="Q878">
            <v>77</v>
          </cell>
          <cell r="R878" t="str">
            <v>Capital Outlay</v>
          </cell>
          <cell r="S878">
            <v>50</v>
          </cell>
          <cell r="T878" t="str">
            <v>Administrative Services</v>
          </cell>
          <cell r="U878">
            <v>9</v>
          </cell>
          <cell r="V878" t="str">
            <v>Bradley, Julie M</v>
          </cell>
        </row>
        <row r="879">
          <cell r="A879">
            <v>211505</v>
          </cell>
          <cell r="B879" t="str">
            <v>Finance and Budgeting</v>
          </cell>
          <cell r="C879">
            <v>787410</v>
          </cell>
          <cell r="D879">
            <v>211505787410</v>
          </cell>
          <cell r="E879" t="str">
            <v>Equipment/Furniture Non-Depreciable</v>
          </cell>
          <cell r="F879">
            <v>0</v>
          </cell>
          <cell r="G879">
            <v>0</v>
          </cell>
          <cell r="H879">
            <v>0</v>
          </cell>
          <cell r="I879">
            <v>0</v>
          </cell>
          <cell r="J879">
            <v>12000</v>
          </cell>
          <cell r="K879">
            <v>110010</v>
          </cell>
          <cell r="L879" t="str">
            <v>Current Unrestricted</v>
          </cell>
          <cell r="M879">
            <v>35</v>
          </cell>
          <cell r="N879" t="str">
            <v>Institutional Support</v>
          </cell>
          <cell r="O879">
            <v>11</v>
          </cell>
          <cell r="P879" t="str">
            <v>Current Unrestricted Funds</v>
          </cell>
          <cell r="Q879">
            <v>78</v>
          </cell>
          <cell r="R879" t="str">
            <v>Non-Capital Outlay</v>
          </cell>
          <cell r="S879">
            <v>50</v>
          </cell>
          <cell r="T879" t="str">
            <v>Administrative Services</v>
          </cell>
          <cell r="U879">
            <v>9</v>
          </cell>
          <cell r="V879" t="str">
            <v>Bradley, Julie M</v>
          </cell>
        </row>
        <row r="880">
          <cell r="A880">
            <v>211505</v>
          </cell>
          <cell r="B880" t="str">
            <v>Finance and Budgeting</v>
          </cell>
          <cell r="C880">
            <v>787430</v>
          </cell>
          <cell r="D880">
            <v>211505787430</v>
          </cell>
          <cell r="E880" t="str">
            <v>Computer/Media Equip</v>
          </cell>
          <cell r="F880">
            <v>0</v>
          </cell>
          <cell r="G880">
            <v>0</v>
          </cell>
          <cell r="H880">
            <v>37859</v>
          </cell>
          <cell r="I880">
            <v>37887.9</v>
          </cell>
          <cell r="J880">
            <v>0</v>
          </cell>
          <cell r="K880">
            <v>110010</v>
          </cell>
          <cell r="L880" t="str">
            <v>Current Unrestricted</v>
          </cell>
          <cell r="M880">
            <v>35</v>
          </cell>
          <cell r="N880" t="str">
            <v>Institutional Support</v>
          </cell>
          <cell r="O880">
            <v>11</v>
          </cell>
          <cell r="P880" t="str">
            <v>Current Unrestricted Funds</v>
          </cell>
          <cell r="Q880">
            <v>78</v>
          </cell>
          <cell r="R880" t="str">
            <v>Non-Capital Outlay</v>
          </cell>
          <cell r="S880">
            <v>50</v>
          </cell>
          <cell r="T880" t="str">
            <v>Administrative Services</v>
          </cell>
          <cell r="U880">
            <v>9</v>
          </cell>
          <cell r="V880" t="str">
            <v>Bradley, Julie M</v>
          </cell>
        </row>
        <row r="881">
          <cell r="A881">
            <v>211505</v>
          </cell>
          <cell r="B881" t="str">
            <v>Finance and Budgeting</v>
          </cell>
          <cell r="C881">
            <v>787670</v>
          </cell>
          <cell r="D881">
            <v>211505787670</v>
          </cell>
          <cell r="E881" t="str">
            <v>Data Processing Software</v>
          </cell>
          <cell r="F881">
            <v>0</v>
          </cell>
          <cell r="G881">
            <v>0</v>
          </cell>
          <cell r="H881">
            <v>93280</v>
          </cell>
          <cell r="I881">
            <v>0</v>
          </cell>
          <cell r="J881">
            <v>0</v>
          </cell>
          <cell r="K881">
            <v>110010</v>
          </cell>
          <cell r="L881" t="str">
            <v>Current Unrestricted</v>
          </cell>
          <cell r="M881">
            <v>35</v>
          </cell>
          <cell r="N881" t="str">
            <v>Institutional Support</v>
          </cell>
          <cell r="O881">
            <v>11</v>
          </cell>
          <cell r="P881" t="str">
            <v>Current Unrestricted Funds</v>
          </cell>
          <cell r="Q881">
            <v>78</v>
          </cell>
          <cell r="R881" t="str">
            <v>Non-Capital Outlay</v>
          </cell>
          <cell r="S881">
            <v>50</v>
          </cell>
          <cell r="T881" t="str">
            <v>Administrative Services</v>
          </cell>
          <cell r="U881">
            <v>9</v>
          </cell>
          <cell r="V881" t="str">
            <v>Bradley, Julie M</v>
          </cell>
        </row>
        <row r="882">
          <cell r="A882">
            <v>221112</v>
          </cell>
          <cell r="B882" t="str">
            <v>Dean  of Student Development SCC</v>
          </cell>
          <cell r="C882">
            <v>611210</v>
          </cell>
          <cell r="D882">
            <v>221112611210</v>
          </cell>
          <cell r="E882" t="str">
            <v>Admin Salaries - Full-time</v>
          </cell>
          <cell r="F882">
            <v>0</v>
          </cell>
          <cell r="G882">
            <v>29883.08</v>
          </cell>
          <cell r="H882">
            <v>177842</v>
          </cell>
          <cell r="I882">
            <v>46393.5</v>
          </cell>
          <cell r="J882">
            <v>92787</v>
          </cell>
          <cell r="K882">
            <v>110010</v>
          </cell>
          <cell r="L882" t="str">
            <v>Current Unrestricted</v>
          </cell>
          <cell r="M882">
            <v>30</v>
          </cell>
          <cell r="N882" t="str">
            <v>Student Services</v>
          </cell>
          <cell r="O882">
            <v>11</v>
          </cell>
          <cell r="P882" t="str">
            <v>Current Unrestricted Funds</v>
          </cell>
          <cell r="Q882">
            <v>61</v>
          </cell>
          <cell r="R882" t="str">
            <v>Salaries and Wages</v>
          </cell>
          <cell r="S882">
            <v>60</v>
          </cell>
          <cell r="T882" t="str">
            <v>Student Development</v>
          </cell>
          <cell r="U882">
            <v>9</v>
          </cell>
          <cell r="V882" t="str">
            <v>Brennan, Terrence P</v>
          </cell>
        </row>
        <row r="883">
          <cell r="A883">
            <v>221112</v>
          </cell>
          <cell r="B883" t="str">
            <v>Dean  of Student Development SCC</v>
          </cell>
          <cell r="C883">
            <v>611310</v>
          </cell>
          <cell r="D883">
            <v>221112611310</v>
          </cell>
          <cell r="E883" t="str">
            <v>Supervisory Support Staff - Exempt</v>
          </cell>
          <cell r="F883">
            <v>0</v>
          </cell>
          <cell r="G883">
            <v>43003.56</v>
          </cell>
          <cell r="H883">
            <v>129576</v>
          </cell>
          <cell r="I883">
            <v>37707.660000000003</v>
          </cell>
          <cell r="J883">
            <v>75416</v>
          </cell>
          <cell r="K883">
            <v>110010</v>
          </cell>
          <cell r="L883" t="str">
            <v>Current Unrestricted</v>
          </cell>
          <cell r="M883">
            <v>30</v>
          </cell>
          <cell r="N883" t="str">
            <v>Student Services</v>
          </cell>
          <cell r="O883">
            <v>11</v>
          </cell>
          <cell r="P883" t="str">
            <v>Current Unrestricted Funds</v>
          </cell>
          <cell r="Q883">
            <v>61</v>
          </cell>
          <cell r="R883" t="str">
            <v>Salaries and Wages</v>
          </cell>
          <cell r="S883">
            <v>60</v>
          </cell>
          <cell r="T883" t="str">
            <v>Student Development</v>
          </cell>
          <cell r="U883">
            <v>9</v>
          </cell>
          <cell r="V883" t="str">
            <v>Brennan, Terrence P</v>
          </cell>
        </row>
        <row r="884">
          <cell r="A884">
            <v>221112</v>
          </cell>
          <cell r="B884" t="str">
            <v>Dean  of Student Development SCC</v>
          </cell>
          <cell r="C884">
            <v>611410</v>
          </cell>
          <cell r="D884">
            <v>221112611410</v>
          </cell>
          <cell r="E884" t="str">
            <v>Supervisory Supp Staff - Non-Exempt</v>
          </cell>
          <cell r="F884">
            <v>0</v>
          </cell>
          <cell r="G884">
            <v>11805</v>
          </cell>
          <cell r="H884">
            <v>0</v>
          </cell>
          <cell r="I884">
            <v>0</v>
          </cell>
          <cell r="J884">
            <v>0</v>
          </cell>
          <cell r="K884">
            <v>110010</v>
          </cell>
          <cell r="L884" t="str">
            <v>Current Unrestricted</v>
          </cell>
          <cell r="M884">
            <v>30</v>
          </cell>
          <cell r="N884" t="str">
            <v>Student Services</v>
          </cell>
          <cell r="O884">
            <v>11</v>
          </cell>
          <cell r="P884" t="str">
            <v>Current Unrestricted Funds</v>
          </cell>
          <cell r="Q884">
            <v>61</v>
          </cell>
          <cell r="R884" t="str">
            <v>Salaries and Wages</v>
          </cell>
          <cell r="S884">
            <v>60</v>
          </cell>
          <cell r="T884" t="str">
            <v>Student Development</v>
          </cell>
          <cell r="U884">
            <v>9</v>
          </cell>
          <cell r="V884" t="str">
            <v>Brennan, Terrence P</v>
          </cell>
        </row>
        <row r="885">
          <cell r="A885">
            <v>221112</v>
          </cell>
          <cell r="B885" t="str">
            <v>Dean  of Student Development SCC</v>
          </cell>
          <cell r="C885">
            <v>611420</v>
          </cell>
          <cell r="D885">
            <v>221112611420</v>
          </cell>
          <cell r="E885" t="str">
            <v>Non-Supervisory Supp - Non-Exempt</v>
          </cell>
          <cell r="F885">
            <v>0</v>
          </cell>
          <cell r="G885">
            <v>69268.009999999995</v>
          </cell>
          <cell r="H885">
            <v>181137</v>
          </cell>
          <cell r="I885">
            <v>18535.32</v>
          </cell>
          <cell r="J885">
            <v>37071</v>
          </cell>
          <cell r="K885">
            <v>110010</v>
          </cell>
          <cell r="L885" t="str">
            <v>Current Unrestricted</v>
          </cell>
          <cell r="M885">
            <v>30</v>
          </cell>
          <cell r="N885" t="str">
            <v>Student Services</v>
          </cell>
          <cell r="O885">
            <v>11</v>
          </cell>
          <cell r="P885" t="str">
            <v>Current Unrestricted Funds</v>
          </cell>
          <cell r="Q885">
            <v>61</v>
          </cell>
          <cell r="R885" t="str">
            <v>Salaries and Wages</v>
          </cell>
          <cell r="S885">
            <v>60</v>
          </cell>
          <cell r="T885" t="str">
            <v>Student Development</v>
          </cell>
          <cell r="U885">
            <v>9</v>
          </cell>
          <cell r="V885" t="str">
            <v>Brennan, Terrence P</v>
          </cell>
        </row>
        <row r="886">
          <cell r="A886">
            <v>221112</v>
          </cell>
          <cell r="B886" t="str">
            <v>Dean  of Student Development SCC</v>
          </cell>
          <cell r="C886">
            <v>611430</v>
          </cell>
          <cell r="D886">
            <v>221112611430</v>
          </cell>
          <cell r="E886" t="str">
            <v>Clerical - Non-Exempt</v>
          </cell>
          <cell r="F886">
            <v>0</v>
          </cell>
          <cell r="G886">
            <v>16918.759999999998</v>
          </cell>
          <cell r="H886">
            <v>74710</v>
          </cell>
          <cell r="I886">
            <v>12558.26</v>
          </cell>
          <cell r="J886">
            <v>27993</v>
          </cell>
          <cell r="K886">
            <v>110010</v>
          </cell>
          <cell r="L886" t="str">
            <v>Current Unrestricted</v>
          </cell>
          <cell r="M886">
            <v>30</v>
          </cell>
          <cell r="N886" t="str">
            <v>Student Services</v>
          </cell>
          <cell r="O886">
            <v>11</v>
          </cell>
          <cell r="P886" t="str">
            <v>Current Unrestricted Funds</v>
          </cell>
          <cell r="Q886">
            <v>61</v>
          </cell>
          <cell r="R886" t="str">
            <v>Salaries and Wages</v>
          </cell>
          <cell r="S886">
            <v>60</v>
          </cell>
          <cell r="T886" t="str">
            <v>Student Development</v>
          </cell>
          <cell r="U886">
            <v>9</v>
          </cell>
          <cell r="V886" t="str">
            <v>Brennan, Terrence P</v>
          </cell>
        </row>
        <row r="887">
          <cell r="A887">
            <v>221112</v>
          </cell>
          <cell r="B887" t="str">
            <v>Dean  of Student Development SCC</v>
          </cell>
          <cell r="C887">
            <v>611460</v>
          </cell>
          <cell r="D887">
            <v>221112611460</v>
          </cell>
          <cell r="E887" t="str">
            <v>Support Staff PT - Non-Exempt</v>
          </cell>
          <cell r="F887">
            <v>0</v>
          </cell>
          <cell r="G887">
            <v>15756.93</v>
          </cell>
          <cell r="H887">
            <v>0</v>
          </cell>
          <cell r="I887">
            <v>2370.64</v>
          </cell>
          <cell r="J887">
            <v>0</v>
          </cell>
          <cell r="K887">
            <v>110010</v>
          </cell>
          <cell r="L887" t="str">
            <v>Current Unrestricted</v>
          </cell>
          <cell r="M887">
            <v>30</v>
          </cell>
          <cell r="N887" t="str">
            <v>Student Services</v>
          </cell>
          <cell r="O887">
            <v>11</v>
          </cell>
          <cell r="P887" t="str">
            <v>Current Unrestricted Funds</v>
          </cell>
          <cell r="Q887">
            <v>61</v>
          </cell>
          <cell r="R887" t="str">
            <v>Salaries and Wages</v>
          </cell>
          <cell r="S887">
            <v>60</v>
          </cell>
          <cell r="T887" t="str">
            <v>Student Development</v>
          </cell>
          <cell r="U887">
            <v>9</v>
          </cell>
          <cell r="V887" t="str">
            <v>Brennan, Terrence P</v>
          </cell>
        </row>
        <row r="888">
          <cell r="A888">
            <v>221112</v>
          </cell>
          <cell r="B888" t="str">
            <v>Dean  of Student Development SCC</v>
          </cell>
          <cell r="C888">
            <v>611478</v>
          </cell>
          <cell r="D888">
            <v>221112611478</v>
          </cell>
          <cell r="E888" t="str">
            <v>Advisors - Non-Exempt</v>
          </cell>
          <cell r="F888">
            <v>0</v>
          </cell>
          <cell r="G888">
            <v>110527.93</v>
          </cell>
          <cell r="H888">
            <v>0</v>
          </cell>
          <cell r="I888">
            <v>0</v>
          </cell>
          <cell r="J888">
            <v>0</v>
          </cell>
          <cell r="K888">
            <v>110010</v>
          </cell>
          <cell r="L888" t="str">
            <v>Current Unrestricted</v>
          </cell>
          <cell r="M888">
            <v>30</v>
          </cell>
          <cell r="N888" t="str">
            <v>Student Services</v>
          </cell>
          <cell r="O888">
            <v>11</v>
          </cell>
          <cell r="P888" t="str">
            <v>Current Unrestricted Funds</v>
          </cell>
          <cell r="Q888">
            <v>61</v>
          </cell>
          <cell r="R888" t="str">
            <v>Salaries and Wages</v>
          </cell>
          <cell r="S888">
            <v>60</v>
          </cell>
          <cell r="T888" t="str">
            <v>Student Development</v>
          </cell>
          <cell r="U888">
            <v>9</v>
          </cell>
          <cell r="V888" t="str">
            <v>Brennan, Terrence P</v>
          </cell>
        </row>
        <row r="889">
          <cell r="A889">
            <v>221112</v>
          </cell>
          <cell r="B889" t="str">
            <v>Dean  of Student Development SCC</v>
          </cell>
          <cell r="C889">
            <v>611480</v>
          </cell>
          <cell r="D889">
            <v>221112611480</v>
          </cell>
          <cell r="E889" t="str">
            <v>Advisors PT - Non-Exempt</v>
          </cell>
          <cell r="F889">
            <v>0</v>
          </cell>
          <cell r="G889">
            <v>38947.06</v>
          </cell>
          <cell r="H889">
            <v>0</v>
          </cell>
          <cell r="I889">
            <v>38742.120000000003</v>
          </cell>
          <cell r="J889">
            <v>0</v>
          </cell>
          <cell r="K889">
            <v>110010</v>
          </cell>
          <cell r="L889" t="str">
            <v>Current Unrestricted</v>
          </cell>
          <cell r="M889">
            <v>30</v>
          </cell>
          <cell r="N889" t="str">
            <v>Student Services</v>
          </cell>
          <cell r="O889">
            <v>11</v>
          </cell>
          <cell r="P889" t="str">
            <v>Current Unrestricted Funds</v>
          </cell>
          <cell r="Q889">
            <v>61</v>
          </cell>
          <cell r="R889" t="str">
            <v>Salaries and Wages</v>
          </cell>
          <cell r="S889">
            <v>60</v>
          </cell>
          <cell r="T889" t="str">
            <v>Student Development</v>
          </cell>
          <cell r="U889">
            <v>9</v>
          </cell>
          <cell r="V889" t="str">
            <v>Brennan, Terrence P</v>
          </cell>
        </row>
        <row r="890">
          <cell r="A890">
            <v>221112</v>
          </cell>
          <cell r="B890" t="str">
            <v>Dean  of Student Development SCC</v>
          </cell>
          <cell r="C890">
            <v>611491</v>
          </cell>
          <cell r="D890">
            <v>221112611491</v>
          </cell>
          <cell r="E890" t="str">
            <v>Comp Time Payoff</v>
          </cell>
          <cell r="F890">
            <v>0</v>
          </cell>
          <cell r="G890">
            <v>2574.69</v>
          </cell>
          <cell r="H890">
            <v>60</v>
          </cell>
          <cell r="I890">
            <v>59.48</v>
          </cell>
          <cell r="J890">
            <v>3000</v>
          </cell>
          <cell r="K890">
            <v>110010</v>
          </cell>
          <cell r="L890" t="str">
            <v>Current Unrestricted</v>
          </cell>
          <cell r="M890">
            <v>30</v>
          </cell>
          <cell r="N890" t="str">
            <v>Student Services</v>
          </cell>
          <cell r="O890">
            <v>11</v>
          </cell>
          <cell r="P890" t="str">
            <v>Current Unrestricted Funds</v>
          </cell>
          <cell r="Q890">
            <v>61</v>
          </cell>
          <cell r="R890" t="str">
            <v>Salaries and Wages</v>
          </cell>
          <cell r="S890">
            <v>60</v>
          </cell>
          <cell r="T890" t="str">
            <v>Student Development</v>
          </cell>
          <cell r="U890">
            <v>9</v>
          </cell>
          <cell r="V890" t="str">
            <v>Brennan, Terrence P</v>
          </cell>
        </row>
        <row r="891">
          <cell r="A891">
            <v>221112</v>
          </cell>
          <cell r="B891" t="str">
            <v>Dean  of Student Development SCC</v>
          </cell>
          <cell r="C891">
            <v>611492</v>
          </cell>
          <cell r="D891">
            <v>221112611492</v>
          </cell>
          <cell r="E891" t="str">
            <v>Regular Overtime</v>
          </cell>
          <cell r="F891">
            <v>0</v>
          </cell>
          <cell r="G891">
            <v>3000.65</v>
          </cell>
          <cell r="H891">
            <v>0</v>
          </cell>
          <cell r="I891">
            <v>0</v>
          </cell>
          <cell r="J891">
            <v>2000</v>
          </cell>
          <cell r="K891">
            <v>110010</v>
          </cell>
          <cell r="L891" t="str">
            <v>Current Unrestricted</v>
          </cell>
          <cell r="M891">
            <v>30</v>
          </cell>
          <cell r="N891" t="str">
            <v>Student Services</v>
          </cell>
          <cell r="O891">
            <v>11</v>
          </cell>
          <cell r="P891" t="str">
            <v>Current Unrestricted Funds</v>
          </cell>
          <cell r="Q891">
            <v>61</v>
          </cell>
          <cell r="R891" t="str">
            <v>Salaries and Wages</v>
          </cell>
          <cell r="S891">
            <v>60</v>
          </cell>
          <cell r="T891" t="str">
            <v>Student Development</v>
          </cell>
          <cell r="U891">
            <v>9</v>
          </cell>
          <cell r="V891" t="str">
            <v>Brennan, Terrence P</v>
          </cell>
        </row>
        <row r="892">
          <cell r="A892">
            <v>221112</v>
          </cell>
          <cell r="B892" t="str">
            <v>Dean  of Student Development SCC</v>
          </cell>
          <cell r="C892">
            <v>611493</v>
          </cell>
          <cell r="D892">
            <v>221112611493</v>
          </cell>
          <cell r="E892" t="str">
            <v>Vacation Payoff</v>
          </cell>
          <cell r="F892">
            <v>0</v>
          </cell>
          <cell r="G892">
            <v>0</v>
          </cell>
          <cell r="H892">
            <v>1441</v>
          </cell>
          <cell r="I892">
            <v>1440.24</v>
          </cell>
          <cell r="J892">
            <v>0</v>
          </cell>
          <cell r="K892">
            <v>110010</v>
          </cell>
          <cell r="L892" t="str">
            <v>Current Unrestricted</v>
          </cell>
          <cell r="M892">
            <v>30</v>
          </cell>
          <cell r="N892" t="str">
            <v>Student Services</v>
          </cell>
          <cell r="O892">
            <v>11</v>
          </cell>
          <cell r="P892" t="str">
            <v>Current Unrestricted Funds</v>
          </cell>
          <cell r="Q892">
            <v>61</v>
          </cell>
          <cell r="R892" t="str">
            <v>Salaries and Wages</v>
          </cell>
          <cell r="S892">
            <v>60</v>
          </cell>
          <cell r="T892" t="str">
            <v>Student Development</v>
          </cell>
          <cell r="U892">
            <v>9</v>
          </cell>
          <cell r="V892" t="str">
            <v>Brennan, Terrence P</v>
          </cell>
        </row>
        <row r="893">
          <cell r="A893">
            <v>221112</v>
          </cell>
          <cell r="B893" t="str">
            <v>Dean  of Student Development SCC</v>
          </cell>
          <cell r="C893">
            <v>611510</v>
          </cell>
          <cell r="D893">
            <v>221112611510</v>
          </cell>
          <cell r="E893" t="str">
            <v>Student Assistants - Non-Work Study</v>
          </cell>
          <cell r="F893">
            <v>0</v>
          </cell>
          <cell r="G893">
            <v>12011.07</v>
          </cell>
          <cell r="H893">
            <v>0</v>
          </cell>
          <cell r="I893">
            <v>0</v>
          </cell>
          <cell r="J893">
            <v>0</v>
          </cell>
          <cell r="K893">
            <v>110010</v>
          </cell>
          <cell r="L893" t="str">
            <v>Current Unrestricted</v>
          </cell>
          <cell r="M893">
            <v>30</v>
          </cell>
          <cell r="N893" t="str">
            <v>Student Services</v>
          </cell>
          <cell r="O893">
            <v>11</v>
          </cell>
          <cell r="P893" t="str">
            <v>Current Unrestricted Funds</v>
          </cell>
          <cell r="Q893">
            <v>61</v>
          </cell>
          <cell r="R893" t="str">
            <v>Salaries and Wages</v>
          </cell>
          <cell r="S893">
            <v>60</v>
          </cell>
          <cell r="T893" t="str">
            <v>Student Development</v>
          </cell>
          <cell r="U893">
            <v>9</v>
          </cell>
          <cell r="V893" t="str">
            <v>Brennan, Terrence P</v>
          </cell>
        </row>
        <row r="894">
          <cell r="A894">
            <v>221112</v>
          </cell>
          <cell r="B894" t="str">
            <v>Dean  of Student Development SCC</v>
          </cell>
          <cell r="C894">
            <v>712420</v>
          </cell>
          <cell r="D894">
            <v>221112712420</v>
          </cell>
          <cell r="E894" t="str">
            <v>Rental - Furniture and Equipment</v>
          </cell>
          <cell r="F894">
            <v>0</v>
          </cell>
          <cell r="G894">
            <v>0</v>
          </cell>
          <cell r="H894">
            <v>0</v>
          </cell>
          <cell r="I894">
            <v>0</v>
          </cell>
          <cell r="J894">
            <v>6500</v>
          </cell>
          <cell r="K894">
            <v>110010</v>
          </cell>
          <cell r="L894" t="str">
            <v>Current Unrestricted</v>
          </cell>
          <cell r="M894">
            <v>30</v>
          </cell>
          <cell r="N894" t="str">
            <v>Student Services</v>
          </cell>
          <cell r="O894">
            <v>11</v>
          </cell>
          <cell r="P894" t="str">
            <v>Current Unrestricted Funds</v>
          </cell>
          <cell r="Q894">
            <v>71</v>
          </cell>
          <cell r="R894" t="str">
            <v>Contractual Services</v>
          </cell>
          <cell r="S894">
            <v>60</v>
          </cell>
          <cell r="T894" t="str">
            <v>Student Development</v>
          </cell>
          <cell r="U894">
            <v>9</v>
          </cell>
          <cell r="V894" t="str">
            <v>Brennan, Terrence P</v>
          </cell>
        </row>
        <row r="895">
          <cell r="A895">
            <v>221112</v>
          </cell>
          <cell r="B895" t="str">
            <v>Dean  of Student Development SCC</v>
          </cell>
          <cell r="C895">
            <v>712430</v>
          </cell>
          <cell r="D895">
            <v>221112712430</v>
          </cell>
          <cell r="E895" t="str">
            <v>Rental - Equipment Overage</v>
          </cell>
          <cell r="F895">
            <v>0</v>
          </cell>
          <cell r="G895">
            <v>0</v>
          </cell>
          <cell r="H895">
            <v>0</v>
          </cell>
          <cell r="I895">
            <v>0</v>
          </cell>
          <cell r="J895">
            <v>1000</v>
          </cell>
          <cell r="K895">
            <v>110010</v>
          </cell>
          <cell r="L895" t="str">
            <v>Current Unrestricted</v>
          </cell>
          <cell r="M895">
            <v>30</v>
          </cell>
          <cell r="N895" t="str">
            <v>Student Services</v>
          </cell>
          <cell r="O895">
            <v>11</v>
          </cell>
          <cell r="P895" t="str">
            <v>Current Unrestricted Funds</v>
          </cell>
          <cell r="Q895">
            <v>71</v>
          </cell>
          <cell r="R895" t="str">
            <v>Contractual Services</v>
          </cell>
          <cell r="S895">
            <v>60</v>
          </cell>
          <cell r="T895" t="str">
            <v>Student Development</v>
          </cell>
          <cell r="U895">
            <v>9</v>
          </cell>
          <cell r="V895" t="str">
            <v>Brennan, Terrence P</v>
          </cell>
        </row>
        <row r="896">
          <cell r="A896">
            <v>221112</v>
          </cell>
          <cell r="B896" t="str">
            <v>Dean  of Student Development SCC</v>
          </cell>
          <cell r="C896">
            <v>733120</v>
          </cell>
          <cell r="D896">
            <v>221112733120</v>
          </cell>
          <cell r="E896" t="str">
            <v>Office Supplies</v>
          </cell>
          <cell r="F896">
            <v>0</v>
          </cell>
          <cell r="G896">
            <v>0</v>
          </cell>
          <cell r="H896">
            <v>5000</v>
          </cell>
          <cell r="I896">
            <v>451.71</v>
          </cell>
          <cell r="J896">
            <v>7800</v>
          </cell>
          <cell r="K896">
            <v>110010</v>
          </cell>
          <cell r="L896" t="str">
            <v>Current Unrestricted</v>
          </cell>
          <cell r="M896">
            <v>30</v>
          </cell>
          <cell r="N896" t="str">
            <v>Student Services</v>
          </cell>
          <cell r="O896">
            <v>11</v>
          </cell>
          <cell r="P896" t="str">
            <v>Current Unrestricted Funds</v>
          </cell>
          <cell r="Q896">
            <v>73</v>
          </cell>
          <cell r="R896" t="str">
            <v>Supplies</v>
          </cell>
          <cell r="S896">
            <v>60</v>
          </cell>
          <cell r="T896" t="str">
            <v>Student Development</v>
          </cell>
          <cell r="U896">
            <v>9</v>
          </cell>
          <cell r="V896" t="str">
            <v>Brennan, Terrence P</v>
          </cell>
        </row>
        <row r="897">
          <cell r="A897">
            <v>221112</v>
          </cell>
          <cell r="B897" t="str">
            <v>Dean  of Student Development SCC</v>
          </cell>
          <cell r="C897">
            <v>744210</v>
          </cell>
          <cell r="D897">
            <v>221112744210</v>
          </cell>
          <cell r="E897" t="str">
            <v>Local Travel</v>
          </cell>
          <cell r="F897">
            <v>0</v>
          </cell>
          <cell r="G897">
            <v>0</v>
          </cell>
          <cell r="H897">
            <v>1540</v>
          </cell>
          <cell r="I897">
            <v>7</v>
          </cell>
          <cell r="J897">
            <v>1000</v>
          </cell>
          <cell r="K897">
            <v>110010</v>
          </cell>
          <cell r="L897" t="str">
            <v>Current Unrestricted</v>
          </cell>
          <cell r="M897">
            <v>30</v>
          </cell>
          <cell r="N897" t="str">
            <v>Student Services</v>
          </cell>
          <cell r="O897">
            <v>11</v>
          </cell>
          <cell r="P897" t="str">
            <v>Current Unrestricted Funds</v>
          </cell>
          <cell r="Q897">
            <v>74</v>
          </cell>
          <cell r="R897" t="str">
            <v>Travel</v>
          </cell>
          <cell r="S897">
            <v>60</v>
          </cell>
          <cell r="T897" t="str">
            <v>Student Development</v>
          </cell>
          <cell r="U897">
            <v>9</v>
          </cell>
          <cell r="V897" t="str">
            <v>Brennan, Terrence P</v>
          </cell>
        </row>
        <row r="898">
          <cell r="A898">
            <v>221112</v>
          </cell>
          <cell r="B898" t="str">
            <v>Dean  of Student Development SCC</v>
          </cell>
          <cell r="C898">
            <v>744220</v>
          </cell>
          <cell r="D898">
            <v>221112744220</v>
          </cell>
          <cell r="E898" t="str">
            <v>Professional Development / Travel</v>
          </cell>
          <cell r="F898">
            <v>0</v>
          </cell>
          <cell r="G898">
            <v>0</v>
          </cell>
          <cell r="H898">
            <v>900</v>
          </cell>
          <cell r="I898">
            <v>620</v>
          </cell>
          <cell r="J898">
            <v>5004</v>
          </cell>
          <cell r="K898">
            <v>110010</v>
          </cell>
          <cell r="L898" t="str">
            <v>Current Unrestricted</v>
          </cell>
          <cell r="M898">
            <v>30</v>
          </cell>
          <cell r="N898" t="str">
            <v>Student Services</v>
          </cell>
          <cell r="O898">
            <v>11</v>
          </cell>
          <cell r="P898" t="str">
            <v>Current Unrestricted Funds</v>
          </cell>
          <cell r="Q898">
            <v>74</v>
          </cell>
          <cell r="R898" t="str">
            <v>Travel</v>
          </cell>
          <cell r="S898">
            <v>60</v>
          </cell>
          <cell r="T898" t="str">
            <v>Student Development</v>
          </cell>
          <cell r="U898">
            <v>9</v>
          </cell>
          <cell r="V898" t="str">
            <v>Brennan, Terrence P</v>
          </cell>
        </row>
        <row r="899">
          <cell r="A899">
            <v>221112</v>
          </cell>
          <cell r="B899" t="str">
            <v>Dean  of Student Development SCC</v>
          </cell>
          <cell r="C899">
            <v>755330</v>
          </cell>
          <cell r="D899">
            <v>221112755330</v>
          </cell>
          <cell r="E899" t="str">
            <v>Printing - Brochures and Handbooks</v>
          </cell>
          <cell r="F899">
            <v>0</v>
          </cell>
          <cell r="G899">
            <v>0</v>
          </cell>
          <cell r="H899">
            <v>0</v>
          </cell>
          <cell r="I899">
            <v>0</v>
          </cell>
          <cell r="J899">
            <v>1000</v>
          </cell>
          <cell r="K899">
            <v>110010</v>
          </cell>
          <cell r="L899" t="str">
            <v>Current Unrestricted</v>
          </cell>
          <cell r="M899">
            <v>30</v>
          </cell>
          <cell r="N899" t="str">
            <v>Student Services</v>
          </cell>
          <cell r="O899">
            <v>11</v>
          </cell>
          <cell r="P899" t="str">
            <v>Current Unrestricted Funds</v>
          </cell>
          <cell r="Q899">
            <v>74</v>
          </cell>
          <cell r="R899" t="str">
            <v>Travel</v>
          </cell>
          <cell r="S899">
            <v>60</v>
          </cell>
          <cell r="T899" t="str">
            <v>Student Development</v>
          </cell>
          <cell r="U899">
            <v>9</v>
          </cell>
          <cell r="V899" t="str">
            <v>Brennan, Terrence P</v>
          </cell>
        </row>
        <row r="900">
          <cell r="A900">
            <v>221112</v>
          </cell>
          <cell r="B900" t="str">
            <v>Dean  of Student Development SCC</v>
          </cell>
          <cell r="C900">
            <v>755360</v>
          </cell>
          <cell r="D900">
            <v>221112755360</v>
          </cell>
          <cell r="E900" t="str">
            <v>Printing - Other</v>
          </cell>
          <cell r="F900">
            <v>0</v>
          </cell>
          <cell r="G900">
            <v>0</v>
          </cell>
          <cell r="H900">
            <v>300</v>
          </cell>
          <cell r="I900">
            <v>72</v>
          </cell>
          <cell r="J900">
            <v>1000</v>
          </cell>
          <cell r="K900">
            <v>110010</v>
          </cell>
          <cell r="L900" t="str">
            <v>Current Unrestricted</v>
          </cell>
          <cell r="M900">
            <v>30</v>
          </cell>
          <cell r="N900" t="str">
            <v>Student Services</v>
          </cell>
          <cell r="O900">
            <v>11</v>
          </cell>
          <cell r="P900" t="str">
            <v>Current Unrestricted Funds</v>
          </cell>
          <cell r="Q900">
            <v>75</v>
          </cell>
          <cell r="R900" t="str">
            <v>Other Operating Expenses</v>
          </cell>
          <cell r="S900">
            <v>60</v>
          </cell>
          <cell r="T900" t="str">
            <v>Student Development</v>
          </cell>
          <cell r="U900">
            <v>9</v>
          </cell>
          <cell r="V900" t="str">
            <v>Brennan, Terrence P</v>
          </cell>
        </row>
        <row r="901">
          <cell r="A901">
            <v>221112</v>
          </cell>
          <cell r="B901" t="str">
            <v>Dean  of Student Development SCC</v>
          </cell>
          <cell r="C901">
            <v>755705</v>
          </cell>
          <cell r="D901">
            <v>221112755705</v>
          </cell>
          <cell r="E901" t="str">
            <v>Postage</v>
          </cell>
          <cell r="F901">
            <v>0</v>
          </cell>
          <cell r="G901">
            <v>0</v>
          </cell>
          <cell r="H901">
            <v>400</v>
          </cell>
          <cell r="I901">
            <v>218.95</v>
          </cell>
          <cell r="J901">
            <v>1700</v>
          </cell>
          <cell r="K901">
            <v>110010</v>
          </cell>
          <cell r="L901" t="str">
            <v>Current Unrestricted</v>
          </cell>
          <cell r="M901">
            <v>30</v>
          </cell>
          <cell r="N901" t="str">
            <v>Student Services</v>
          </cell>
          <cell r="O901">
            <v>11</v>
          </cell>
          <cell r="P901" t="str">
            <v>Current Unrestricted Funds</v>
          </cell>
          <cell r="Q901">
            <v>75</v>
          </cell>
          <cell r="R901" t="str">
            <v>Other Operating Expenses</v>
          </cell>
          <cell r="S901">
            <v>60</v>
          </cell>
          <cell r="T901" t="str">
            <v>Student Development</v>
          </cell>
          <cell r="U901">
            <v>9</v>
          </cell>
          <cell r="V901" t="str">
            <v>Brennan, Terrence P</v>
          </cell>
        </row>
        <row r="902">
          <cell r="A902">
            <v>280107</v>
          </cell>
          <cell r="B902" t="str">
            <v>Physical Plant Support Svcs</v>
          </cell>
          <cell r="C902">
            <v>611310</v>
          </cell>
          <cell r="D902">
            <v>280107611310</v>
          </cell>
          <cell r="E902" t="str">
            <v>Supervisory Support Staff - Exempt</v>
          </cell>
          <cell r="F902">
            <v>0</v>
          </cell>
          <cell r="G902">
            <v>51010.8</v>
          </cell>
          <cell r="H902">
            <v>52797</v>
          </cell>
          <cell r="I902">
            <v>26398.080000000002</v>
          </cell>
          <cell r="J902">
            <v>52797</v>
          </cell>
          <cell r="K902">
            <v>110010</v>
          </cell>
          <cell r="L902" t="str">
            <v>Current Unrestricted</v>
          </cell>
          <cell r="M902">
            <v>40</v>
          </cell>
          <cell r="N902" t="str">
            <v>Operation and Maintenance of Plant</v>
          </cell>
          <cell r="O902">
            <v>11</v>
          </cell>
          <cell r="P902" t="str">
            <v>Current Unrestricted Funds</v>
          </cell>
          <cell r="Q902">
            <v>61</v>
          </cell>
          <cell r="R902" t="str">
            <v>Salaries and Wages</v>
          </cell>
          <cell r="S902">
            <v>50</v>
          </cell>
          <cell r="T902" t="str">
            <v>Administrative Services</v>
          </cell>
          <cell r="U902">
            <v>9</v>
          </cell>
          <cell r="V902" t="str">
            <v>Campbell, David E</v>
          </cell>
        </row>
        <row r="903">
          <cell r="A903">
            <v>280107</v>
          </cell>
          <cell r="B903" t="str">
            <v>Physical Plant Support Svcs</v>
          </cell>
          <cell r="C903">
            <v>611410</v>
          </cell>
          <cell r="D903">
            <v>280107611410</v>
          </cell>
          <cell r="E903" t="str">
            <v>Supervisory Supp Staff - Non-Exempt</v>
          </cell>
          <cell r="F903">
            <v>51010.8</v>
          </cell>
          <cell r="G903">
            <v>0</v>
          </cell>
          <cell r="H903">
            <v>0</v>
          </cell>
          <cell r="I903">
            <v>0</v>
          </cell>
          <cell r="J903">
            <v>0</v>
          </cell>
          <cell r="K903">
            <v>110010</v>
          </cell>
          <cell r="L903" t="str">
            <v>Current Unrestricted</v>
          </cell>
          <cell r="M903">
            <v>40</v>
          </cell>
          <cell r="N903" t="str">
            <v>Operation and Maintenance of Plant</v>
          </cell>
          <cell r="O903">
            <v>11</v>
          </cell>
          <cell r="P903" t="str">
            <v>Current Unrestricted Funds</v>
          </cell>
          <cell r="Q903">
            <v>61</v>
          </cell>
          <cell r="R903" t="str">
            <v>Salaries and Wages</v>
          </cell>
          <cell r="S903">
            <v>50</v>
          </cell>
          <cell r="T903" t="str">
            <v>Administrative Services</v>
          </cell>
          <cell r="U903">
            <v>9</v>
          </cell>
          <cell r="V903" t="str">
            <v>Campbell, David E</v>
          </cell>
        </row>
        <row r="904">
          <cell r="A904">
            <v>280107</v>
          </cell>
          <cell r="B904" t="str">
            <v>Physical Plant Support Svcs</v>
          </cell>
          <cell r="C904">
            <v>611470</v>
          </cell>
          <cell r="D904">
            <v>280107611470</v>
          </cell>
          <cell r="E904" t="str">
            <v>Supp Staff - Phys Plant-Non-Exempt</v>
          </cell>
          <cell r="F904">
            <v>76238.490000000005</v>
          </cell>
          <cell r="G904">
            <v>76892.759999999995</v>
          </cell>
          <cell r="H904">
            <v>76515</v>
          </cell>
          <cell r="I904">
            <v>35872</v>
          </cell>
          <cell r="J904">
            <v>81286</v>
          </cell>
          <cell r="K904">
            <v>110010</v>
          </cell>
          <cell r="L904" t="str">
            <v>Current Unrestricted</v>
          </cell>
          <cell r="M904">
            <v>40</v>
          </cell>
          <cell r="N904" t="str">
            <v>Operation and Maintenance of Plant</v>
          </cell>
          <cell r="O904">
            <v>11</v>
          </cell>
          <cell r="P904" t="str">
            <v>Current Unrestricted Funds</v>
          </cell>
          <cell r="Q904">
            <v>61</v>
          </cell>
          <cell r="R904" t="str">
            <v>Salaries and Wages</v>
          </cell>
          <cell r="S904">
            <v>50</v>
          </cell>
          <cell r="T904" t="str">
            <v>Administrative Services</v>
          </cell>
          <cell r="U904">
            <v>9</v>
          </cell>
          <cell r="V904" t="str">
            <v>Campbell, David E</v>
          </cell>
        </row>
        <row r="905">
          <cell r="A905">
            <v>280107</v>
          </cell>
          <cell r="B905" t="str">
            <v>Physical Plant Support Svcs</v>
          </cell>
          <cell r="C905">
            <v>611492</v>
          </cell>
          <cell r="D905">
            <v>280107611492</v>
          </cell>
          <cell r="E905" t="str">
            <v>Regular Overtime</v>
          </cell>
          <cell r="F905">
            <v>657.98</v>
          </cell>
          <cell r="G905">
            <v>302.60000000000002</v>
          </cell>
          <cell r="H905">
            <v>445</v>
          </cell>
          <cell r="I905">
            <v>443.62</v>
          </cell>
          <cell r="J905">
            <v>0</v>
          </cell>
          <cell r="K905">
            <v>110010</v>
          </cell>
          <cell r="L905" t="str">
            <v>Current Unrestricted</v>
          </cell>
          <cell r="M905">
            <v>40</v>
          </cell>
          <cell r="N905" t="str">
            <v>Operation and Maintenance of Plant</v>
          </cell>
          <cell r="O905">
            <v>11</v>
          </cell>
          <cell r="P905" t="str">
            <v>Current Unrestricted Funds</v>
          </cell>
          <cell r="Q905">
            <v>61</v>
          </cell>
          <cell r="R905" t="str">
            <v>Salaries and Wages</v>
          </cell>
          <cell r="S905">
            <v>50</v>
          </cell>
          <cell r="T905" t="str">
            <v>Administrative Services</v>
          </cell>
          <cell r="U905">
            <v>9</v>
          </cell>
          <cell r="V905" t="str">
            <v>Campbell, David E</v>
          </cell>
        </row>
        <row r="906">
          <cell r="A906">
            <v>280107</v>
          </cell>
          <cell r="B906" t="str">
            <v>Physical Plant Support Svcs</v>
          </cell>
          <cell r="C906">
            <v>712490</v>
          </cell>
          <cell r="D906">
            <v>280107712490</v>
          </cell>
          <cell r="E906" t="str">
            <v>Rental - Other</v>
          </cell>
          <cell r="F906">
            <v>1129.6099999999999</v>
          </cell>
          <cell r="G906">
            <v>1226.31</v>
          </cell>
          <cell r="H906">
            <v>1300</v>
          </cell>
          <cell r="I906">
            <v>621.29999999999995</v>
          </cell>
          <cell r="J906">
            <v>1300</v>
          </cell>
          <cell r="K906">
            <v>110010</v>
          </cell>
          <cell r="L906" t="str">
            <v>Current Unrestricted</v>
          </cell>
          <cell r="M906">
            <v>40</v>
          </cell>
          <cell r="N906" t="str">
            <v>Operation and Maintenance of Plant</v>
          </cell>
          <cell r="O906">
            <v>11</v>
          </cell>
          <cell r="P906" t="str">
            <v>Current Unrestricted Funds</v>
          </cell>
          <cell r="Q906">
            <v>71</v>
          </cell>
          <cell r="R906" t="str">
            <v>Contractual Services</v>
          </cell>
          <cell r="S906">
            <v>50</v>
          </cell>
          <cell r="T906" t="str">
            <v>Administrative Services</v>
          </cell>
          <cell r="U906">
            <v>9</v>
          </cell>
          <cell r="V906" t="str">
            <v>Campbell, David E</v>
          </cell>
        </row>
        <row r="907">
          <cell r="A907">
            <v>280107</v>
          </cell>
          <cell r="B907" t="str">
            <v>Physical Plant Support Svcs</v>
          </cell>
          <cell r="C907">
            <v>712520</v>
          </cell>
          <cell r="D907">
            <v>280107712520</v>
          </cell>
          <cell r="E907" t="str">
            <v>Building Service</v>
          </cell>
          <cell r="F907">
            <v>1677.56</v>
          </cell>
          <cell r="G907">
            <v>645</v>
          </cell>
          <cell r="H907">
            <v>1440</v>
          </cell>
          <cell r="I907">
            <v>240</v>
          </cell>
          <cell r="J907">
            <v>1540</v>
          </cell>
          <cell r="K907">
            <v>110010</v>
          </cell>
          <cell r="L907" t="str">
            <v>Current Unrestricted</v>
          </cell>
          <cell r="M907">
            <v>40</v>
          </cell>
          <cell r="N907" t="str">
            <v>Operation and Maintenance of Plant</v>
          </cell>
          <cell r="O907">
            <v>11</v>
          </cell>
          <cell r="P907" t="str">
            <v>Current Unrestricted Funds</v>
          </cell>
          <cell r="Q907">
            <v>71</v>
          </cell>
          <cell r="R907" t="str">
            <v>Contractual Services</v>
          </cell>
          <cell r="S907">
            <v>50</v>
          </cell>
          <cell r="T907" t="str">
            <v>Administrative Services</v>
          </cell>
          <cell r="U907">
            <v>9</v>
          </cell>
          <cell r="V907" t="str">
            <v>Campbell, David E</v>
          </cell>
        </row>
        <row r="908">
          <cell r="A908">
            <v>280107</v>
          </cell>
          <cell r="B908" t="str">
            <v>Physical Plant Support Svcs</v>
          </cell>
          <cell r="C908">
            <v>712655</v>
          </cell>
          <cell r="D908">
            <v>280107712655</v>
          </cell>
          <cell r="E908" t="str">
            <v>Meetings Expense</v>
          </cell>
          <cell r="F908">
            <v>3.76</v>
          </cell>
          <cell r="G908">
            <v>0</v>
          </cell>
          <cell r="H908">
            <v>0</v>
          </cell>
          <cell r="I908">
            <v>0</v>
          </cell>
          <cell r="J908">
            <v>0</v>
          </cell>
          <cell r="K908">
            <v>110010</v>
          </cell>
          <cell r="L908" t="str">
            <v>Current Unrestricted</v>
          </cell>
          <cell r="M908">
            <v>40</v>
          </cell>
          <cell r="N908" t="str">
            <v>Operation and Maintenance of Plant</v>
          </cell>
          <cell r="O908">
            <v>11</v>
          </cell>
          <cell r="P908" t="str">
            <v>Current Unrestricted Funds</v>
          </cell>
          <cell r="Q908">
            <v>71</v>
          </cell>
          <cell r="R908" t="str">
            <v>Contractual Services</v>
          </cell>
          <cell r="S908">
            <v>50</v>
          </cell>
          <cell r="T908" t="str">
            <v>Administrative Services</v>
          </cell>
          <cell r="U908">
            <v>9</v>
          </cell>
          <cell r="V908" t="str">
            <v>Campbell, David E</v>
          </cell>
        </row>
        <row r="909">
          <cell r="A909">
            <v>280107</v>
          </cell>
          <cell r="B909" t="str">
            <v>Physical Plant Support Svcs</v>
          </cell>
          <cell r="C909">
            <v>733120</v>
          </cell>
          <cell r="D909">
            <v>280107733120</v>
          </cell>
          <cell r="E909" t="str">
            <v>Office Supplies</v>
          </cell>
          <cell r="F909">
            <v>174.26</v>
          </cell>
          <cell r="G909">
            <v>658.27</v>
          </cell>
          <cell r="H909">
            <v>704</v>
          </cell>
          <cell r="I909">
            <v>490.83</v>
          </cell>
          <cell r="J909">
            <v>809</v>
          </cell>
          <cell r="K909">
            <v>110010</v>
          </cell>
          <cell r="L909" t="str">
            <v>Current Unrestricted</v>
          </cell>
          <cell r="M909">
            <v>40</v>
          </cell>
          <cell r="N909" t="str">
            <v>Operation and Maintenance of Plant</v>
          </cell>
          <cell r="O909">
            <v>11</v>
          </cell>
          <cell r="P909" t="str">
            <v>Current Unrestricted Funds</v>
          </cell>
          <cell r="Q909">
            <v>73</v>
          </cell>
          <cell r="R909" t="str">
            <v>Supplies</v>
          </cell>
          <cell r="S909">
            <v>50</v>
          </cell>
          <cell r="T909" t="str">
            <v>Administrative Services</v>
          </cell>
          <cell r="U909">
            <v>9</v>
          </cell>
          <cell r="V909" t="str">
            <v>Campbell, David E</v>
          </cell>
        </row>
        <row r="910">
          <cell r="A910">
            <v>280107</v>
          </cell>
          <cell r="B910" t="str">
            <v>Physical Plant Support Svcs</v>
          </cell>
          <cell r="C910">
            <v>733460</v>
          </cell>
          <cell r="D910">
            <v>280107733460</v>
          </cell>
          <cell r="E910" t="str">
            <v>Miscellaneous Supplies</v>
          </cell>
          <cell r="F910">
            <v>1143.6300000000001</v>
          </cell>
          <cell r="G910">
            <v>653.20000000000005</v>
          </cell>
          <cell r="H910">
            <v>0</v>
          </cell>
          <cell r="I910">
            <v>0</v>
          </cell>
          <cell r="J910">
            <v>0</v>
          </cell>
          <cell r="K910">
            <v>110010</v>
          </cell>
          <cell r="L910" t="str">
            <v>Current Unrestricted</v>
          </cell>
          <cell r="M910">
            <v>40</v>
          </cell>
          <cell r="N910" t="str">
            <v>Operation and Maintenance of Plant</v>
          </cell>
          <cell r="O910">
            <v>11</v>
          </cell>
          <cell r="P910" t="str">
            <v>Current Unrestricted Funds</v>
          </cell>
          <cell r="Q910">
            <v>73</v>
          </cell>
          <cell r="R910" t="str">
            <v>Supplies</v>
          </cell>
          <cell r="S910">
            <v>50</v>
          </cell>
          <cell r="T910" t="str">
            <v>Administrative Services</v>
          </cell>
          <cell r="U910">
            <v>9</v>
          </cell>
          <cell r="V910" t="str">
            <v>Campbell, David E</v>
          </cell>
        </row>
        <row r="911">
          <cell r="A911">
            <v>280107</v>
          </cell>
          <cell r="B911" t="str">
            <v>Physical Plant Support Svcs</v>
          </cell>
          <cell r="C911">
            <v>744210</v>
          </cell>
          <cell r="D911">
            <v>280107744210</v>
          </cell>
          <cell r="E911" t="str">
            <v>Local Travel</v>
          </cell>
          <cell r="F911">
            <v>50</v>
          </cell>
          <cell r="G911">
            <v>0</v>
          </cell>
          <cell r="H911">
            <v>0</v>
          </cell>
          <cell r="I911">
            <v>0</v>
          </cell>
          <cell r="J911">
            <v>0</v>
          </cell>
          <cell r="K911">
            <v>110010</v>
          </cell>
          <cell r="L911" t="str">
            <v>Current Unrestricted</v>
          </cell>
          <cell r="M911">
            <v>40</v>
          </cell>
          <cell r="N911" t="str">
            <v>Operation and Maintenance of Plant</v>
          </cell>
          <cell r="O911">
            <v>11</v>
          </cell>
          <cell r="P911" t="str">
            <v>Current Unrestricted Funds</v>
          </cell>
          <cell r="Q911">
            <v>74</v>
          </cell>
          <cell r="R911" t="str">
            <v>Travel</v>
          </cell>
          <cell r="S911">
            <v>50</v>
          </cell>
          <cell r="T911" t="str">
            <v>Administrative Services</v>
          </cell>
          <cell r="U911">
            <v>9</v>
          </cell>
          <cell r="V911" t="str">
            <v>Campbell, David E</v>
          </cell>
        </row>
        <row r="912">
          <cell r="A912">
            <v>280107</v>
          </cell>
          <cell r="B912" t="str">
            <v>Physical Plant Support Svcs</v>
          </cell>
          <cell r="C912">
            <v>744220</v>
          </cell>
          <cell r="D912">
            <v>280107744220</v>
          </cell>
          <cell r="E912" t="str">
            <v>Professional Development / Travel</v>
          </cell>
          <cell r="F912">
            <v>0</v>
          </cell>
          <cell r="G912">
            <v>0</v>
          </cell>
          <cell r="H912">
            <v>1100</v>
          </cell>
          <cell r="I912">
            <v>1028.28</v>
          </cell>
          <cell r="J912">
            <v>1100</v>
          </cell>
          <cell r="K912">
            <v>110010</v>
          </cell>
          <cell r="L912" t="str">
            <v>Current Unrestricted</v>
          </cell>
          <cell r="M912">
            <v>40</v>
          </cell>
          <cell r="N912" t="str">
            <v>Operation and Maintenance of Plant</v>
          </cell>
          <cell r="O912">
            <v>11</v>
          </cell>
          <cell r="P912" t="str">
            <v>Current Unrestricted Funds</v>
          </cell>
          <cell r="Q912">
            <v>74</v>
          </cell>
          <cell r="R912" t="str">
            <v>Travel</v>
          </cell>
          <cell r="S912">
            <v>50</v>
          </cell>
          <cell r="T912" t="str">
            <v>Administrative Services</v>
          </cell>
          <cell r="U912">
            <v>9</v>
          </cell>
          <cell r="V912" t="str">
            <v>Campbell, David E</v>
          </cell>
        </row>
        <row r="913">
          <cell r="A913">
            <v>280107</v>
          </cell>
          <cell r="B913" t="str">
            <v>Physical Plant Support Svcs</v>
          </cell>
          <cell r="C913">
            <v>755310</v>
          </cell>
          <cell r="D913">
            <v>280107755310</v>
          </cell>
          <cell r="E913" t="str">
            <v>Copier Expense</v>
          </cell>
          <cell r="F913">
            <v>5.4</v>
          </cell>
          <cell r="G913">
            <v>0</v>
          </cell>
          <cell r="H913">
            <v>0</v>
          </cell>
          <cell r="I913">
            <v>0</v>
          </cell>
          <cell r="J913">
            <v>0</v>
          </cell>
          <cell r="K913">
            <v>110010</v>
          </cell>
          <cell r="L913" t="str">
            <v>Current Unrestricted</v>
          </cell>
          <cell r="M913">
            <v>40</v>
          </cell>
          <cell r="N913" t="str">
            <v>Operation and Maintenance of Plant</v>
          </cell>
          <cell r="O913">
            <v>11</v>
          </cell>
          <cell r="P913" t="str">
            <v>Current Unrestricted Funds</v>
          </cell>
          <cell r="Q913">
            <v>75</v>
          </cell>
          <cell r="R913" t="str">
            <v>Other Operating Expenses</v>
          </cell>
          <cell r="S913">
            <v>50</v>
          </cell>
          <cell r="T913" t="str">
            <v>Administrative Services</v>
          </cell>
          <cell r="U913">
            <v>9</v>
          </cell>
          <cell r="V913" t="str">
            <v>Campbell, David E</v>
          </cell>
        </row>
        <row r="914">
          <cell r="A914">
            <v>280107</v>
          </cell>
          <cell r="B914" t="str">
            <v>Physical Plant Support Svcs</v>
          </cell>
          <cell r="C914">
            <v>755360</v>
          </cell>
          <cell r="D914">
            <v>280107755360</v>
          </cell>
          <cell r="E914" t="str">
            <v>Printing - Other</v>
          </cell>
          <cell r="F914">
            <v>0</v>
          </cell>
          <cell r="G914">
            <v>0</v>
          </cell>
          <cell r="H914">
            <v>250</v>
          </cell>
          <cell r="I914">
            <v>0</v>
          </cell>
          <cell r="J914">
            <v>250</v>
          </cell>
          <cell r="K914">
            <v>110010</v>
          </cell>
          <cell r="L914" t="str">
            <v>Current Unrestricted</v>
          </cell>
          <cell r="M914">
            <v>40</v>
          </cell>
          <cell r="N914" t="str">
            <v>Operation and Maintenance of Plant</v>
          </cell>
          <cell r="O914">
            <v>11</v>
          </cell>
          <cell r="P914" t="str">
            <v>Current Unrestricted Funds</v>
          </cell>
          <cell r="Q914">
            <v>75</v>
          </cell>
          <cell r="R914" t="str">
            <v>Other Operating Expenses</v>
          </cell>
          <cell r="S914">
            <v>50</v>
          </cell>
          <cell r="T914" t="str">
            <v>Administrative Services</v>
          </cell>
          <cell r="U914">
            <v>9</v>
          </cell>
          <cell r="V914" t="str">
            <v>Campbell, David E</v>
          </cell>
        </row>
        <row r="915">
          <cell r="A915">
            <v>280107</v>
          </cell>
          <cell r="B915" t="str">
            <v>Physical Plant Support Svcs</v>
          </cell>
          <cell r="C915">
            <v>755540</v>
          </cell>
          <cell r="D915">
            <v>280107755540</v>
          </cell>
          <cell r="E915" t="str">
            <v>Repairs - Vehicle</v>
          </cell>
          <cell r="F915">
            <v>0</v>
          </cell>
          <cell r="G915">
            <v>0</v>
          </cell>
          <cell r="H915">
            <v>250</v>
          </cell>
          <cell r="I915">
            <v>0</v>
          </cell>
          <cell r="J915">
            <v>450</v>
          </cell>
          <cell r="K915">
            <v>110010</v>
          </cell>
          <cell r="L915" t="str">
            <v>Current Unrestricted</v>
          </cell>
          <cell r="M915">
            <v>40</v>
          </cell>
          <cell r="N915" t="str">
            <v>Operation and Maintenance of Plant</v>
          </cell>
          <cell r="O915">
            <v>11</v>
          </cell>
          <cell r="P915" t="str">
            <v>Current Unrestricted Funds</v>
          </cell>
          <cell r="Q915">
            <v>75</v>
          </cell>
          <cell r="R915" t="str">
            <v>Other Operating Expenses</v>
          </cell>
          <cell r="S915">
            <v>50</v>
          </cell>
          <cell r="T915" t="str">
            <v>Administrative Services</v>
          </cell>
          <cell r="U915">
            <v>9</v>
          </cell>
          <cell r="V915" t="str">
            <v>Campbell, David E</v>
          </cell>
        </row>
        <row r="916">
          <cell r="A916">
            <v>280107</v>
          </cell>
          <cell r="B916" t="str">
            <v>Physical Plant Support Svcs</v>
          </cell>
          <cell r="C916">
            <v>755550</v>
          </cell>
          <cell r="D916">
            <v>280107755550</v>
          </cell>
          <cell r="E916" t="str">
            <v>Repairs - Building</v>
          </cell>
          <cell r="F916">
            <v>300</v>
          </cell>
          <cell r="G916">
            <v>0</v>
          </cell>
          <cell r="H916">
            <v>0</v>
          </cell>
          <cell r="I916">
            <v>0</v>
          </cell>
          <cell r="J916">
            <v>0</v>
          </cell>
          <cell r="K916">
            <v>110010</v>
          </cell>
          <cell r="L916" t="str">
            <v>Current Unrestricted</v>
          </cell>
          <cell r="M916">
            <v>40</v>
          </cell>
          <cell r="N916" t="str">
            <v>Operation and Maintenance of Plant</v>
          </cell>
          <cell r="O916">
            <v>11</v>
          </cell>
          <cell r="P916" t="str">
            <v>Current Unrestricted Funds</v>
          </cell>
          <cell r="Q916">
            <v>75</v>
          </cell>
          <cell r="R916" t="str">
            <v>Other Operating Expenses</v>
          </cell>
          <cell r="S916">
            <v>50</v>
          </cell>
          <cell r="T916" t="str">
            <v>Administrative Services</v>
          </cell>
          <cell r="U916">
            <v>9</v>
          </cell>
          <cell r="V916" t="str">
            <v>Campbell, David E</v>
          </cell>
        </row>
        <row r="917">
          <cell r="A917">
            <v>280107</v>
          </cell>
          <cell r="B917" t="str">
            <v>Physical Plant Support Svcs</v>
          </cell>
          <cell r="C917">
            <v>755610</v>
          </cell>
          <cell r="D917">
            <v>280107755610</v>
          </cell>
          <cell r="E917" t="str">
            <v>Property Insurance</v>
          </cell>
          <cell r="F917">
            <v>11654</v>
          </cell>
          <cell r="G917">
            <v>11516</v>
          </cell>
          <cell r="H917">
            <v>12475</v>
          </cell>
          <cell r="I917">
            <v>12475</v>
          </cell>
          <cell r="J917">
            <v>12475</v>
          </cell>
          <cell r="K917">
            <v>110010</v>
          </cell>
          <cell r="L917" t="str">
            <v>Current Unrestricted</v>
          </cell>
          <cell r="M917">
            <v>40</v>
          </cell>
          <cell r="N917" t="str">
            <v>Operation and Maintenance of Plant</v>
          </cell>
          <cell r="O917">
            <v>11</v>
          </cell>
          <cell r="P917" t="str">
            <v>Current Unrestricted Funds</v>
          </cell>
          <cell r="Q917">
            <v>75</v>
          </cell>
          <cell r="R917" t="str">
            <v>Other Operating Expenses</v>
          </cell>
          <cell r="S917">
            <v>50</v>
          </cell>
          <cell r="T917" t="str">
            <v>Administrative Services</v>
          </cell>
          <cell r="U917">
            <v>9</v>
          </cell>
          <cell r="V917" t="str">
            <v>Campbell, David E</v>
          </cell>
        </row>
        <row r="918">
          <cell r="A918">
            <v>280107</v>
          </cell>
          <cell r="B918" t="str">
            <v>Physical Plant Support Svcs</v>
          </cell>
          <cell r="C918">
            <v>755705</v>
          </cell>
          <cell r="D918">
            <v>280107755705</v>
          </cell>
          <cell r="E918" t="str">
            <v>Postage</v>
          </cell>
          <cell r="F918">
            <v>420.53</v>
          </cell>
          <cell r="G918">
            <v>16.7</v>
          </cell>
          <cell r="H918">
            <v>100</v>
          </cell>
          <cell r="I918">
            <v>0</v>
          </cell>
          <cell r="J918">
            <v>140</v>
          </cell>
          <cell r="K918">
            <v>110010</v>
          </cell>
          <cell r="L918" t="str">
            <v>Current Unrestricted</v>
          </cell>
          <cell r="M918">
            <v>40</v>
          </cell>
          <cell r="N918" t="str">
            <v>Operation and Maintenance of Plant</v>
          </cell>
          <cell r="O918">
            <v>11</v>
          </cell>
          <cell r="P918" t="str">
            <v>Current Unrestricted Funds</v>
          </cell>
          <cell r="Q918">
            <v>75</v>
          </cell>
          <cell r="R918" t="str">
            <v>Other Operating Expenses</v>
          </cell>
          <cell r="S918">
            <v>50</v>
          </cell>
          <cell r="T918" t="str">
            <v>Administrative Services</v>
          </cell>
          <cell r="U918">
            <v>9</v>
          </cell>
          <cell r="V918" t="str">
            <v>Campbell, David E</v>
          </cell>
        </row>
        <row r="919">
          <cell r="A919">
            <v>280107</v>
          </cell>
          <cell r="B919" t="str">
            <v>Physical Plant Support Svcs</v>
          </cell>
          <cell r="C919">
            <v>755725</v>
          </cell>
          <cell r="D919">
            <v>280107755725</v>
          </cell>
          <cell r="E919" t="str">
            <v>Inventory Variance</v>
          </cell>
          <cell r="F919">
            <v>-392.56</v>
          </cell>
          <cell r="G919">
            <v>1389.87</v>
          </cell>
          <cell r="H919">
            <v>0</v>
          </cell>
          <cell r="I919">
            <v>0</v>
          </cell>
          <cell r="J919">
            <v>0</v>
          </cell>
          <cell r="K919">
            <v>110010</v>
          </cell>
          <cell r="L919" t="str">
            <v>Current Unrestricted</v>
          </cell>
          <cell r="M919">
            <v>40</v>
          </cell>
          <cell r="N919" t="str">
            <v>Operation and Maintenance of Plant</v>
          </cell>
          <cell r="O919">
            <v>11</v>
          </cell>
          <cell r="P919" t="str">
            <v>Current Unrestricted Funds</v>
          </cell>
          <cell r="Q919">
            <v>75</v>
          </cell>
          <cell r="R919" t="str">
            <v>Other Operating Expenses</v>
          </cell>
          <cell r="S919">
            <v>50</v>
          </cell>
          <cell r="T919" t="str">
            <v>Administrative Services</v>
          </cell>
          <cell r="U919">
            <v>9</v>
          </cell>
          <cell r="V919" t="str">
            <v>Campbell, David E</v>
          </cell>
        </row>
        <row r="920">
          <cell r="A920">
            <v>280107</v>
          </cell>
          <cell r="B920" t="str">
            <v>Physical Plant Support Svcs</v>
          </cell>
          <cell r="C920">
            <v>765425</v>
          </cell>
          <cell r="D920">
            <v>280107765425</v>
          </cell>
          <cell r="E920" t="str">
            <v>Telephone - Cellular</v>
          </cell>
          <cell r="F920">
            <v>450.55</v>
          </cell>
          <cell r="G920">
            <v>452.75</v>
          </cell>
          <cell r="H920">
            <v>631</v>
          </cell>
          <cell r="I920">
            <v>189.8</v>
          </cell>
          <cell r="J920">
            <v>631</v>
          </cell>
          <cell r="K920">
            <v>110010</v>
          </cell>
          <cell r="L920" t="str">
            <v>Current Unrestricted</v>
          </cell>
          <cell r="M920">
            <v>40</v>
          </cell>
          <cell r="N920" t="str">
            <v>Operation and Maintenance of Plant</v>
          </cell>
          <cell r="O920">
            <v>11</v>
          </cell>
          <cell r="P920" t="str">
            <v>Current Unrestricted Funds</v>
          </cell>
          <cell r="Q920">
            <v>76</v>
          </cell>
          <cell r="R920" t="str">
            <v>Utilities</v>
          </cell>
          <cell r="S920">
            <v>50</v>
          </cell>
          <cell r="T920" t="str">
            <v>Administrative Services</v>
          </cell>
          <cell r="U920">
            <v>9</v>
          </cell>
          <cell r="V920" t="str">
            <v>Campbell, David E</v>
          </cell>
        </row>
        <row r="921">
          <cell r="A921">
            <v>280307</v>
          </cell>
          <cell r="B921" t="str">
            <v>Building Maintenance</v>
          </cell>
          <cell r="C921">
            <v>712370</v>
          </cell>
          <cell r="D921">
            <v>280307712370</v>
          </cell>
          <cell r="E921" t="str">
            <v>Other Contract Services</v>
          </cell>
          <cell r="F921">
            <v>1516.33</v>
          </cell>
          <cell r="G921">
            <v>792.25</v>
          </cell>
          <cell r="H921">
            <v>480</v>
          </cell>
          <cell r="I921">
            <v>375</v>
          </cell>
          <cell r="J921">
            <v>500</v>
          </cell>
          <cell r="K921">
            <v>110010</v>
          </cell>
          <cell r="L921" t="str">
            <v>Current Unrestricted</v>
          </cell>
          <cell r="M921">
            <v>40</v>
          </cell>
          <cell r="N921" t="str">
            <v>Operation and Maintenance of Plant</v>
          </cell>
          <cell r="O921">
            <v>11</v>
          </cell>
          <cell r="P921" t="str">
            <v>Current Unrestricted Funds</v>
          </cell>
          <cell r="Q921">
            <v>71</v>
          </cell>
          <cell r="R921" t="str">
            <v>Contractual Services</v>
          </cell>
          <cell r="S921">
            <v>50</v>
          </cell>
          <cell r="T921" t="str">
            <v>Administrative Services</v>
          </cell>
          <cell r="U921">
            <v>9</v>
          </cell>
          <cell r="V921" t="str">
            <v>Campbell, David E</v>
          </cell>
        </row>
        <row r="922">
          <cell r="A922">
            <v>280307</v>
          </cell>
          <cell r="B922" t="str">
            <v>Building Maintenance</v>
          </cell>
          <cell r="C922">
            <v>712420</v>
          </cell>
          <cell r="D922">
            <v>280307712420</v>
          </cell>
          <cell r="E922" t="str">
            <v>Rental - Furniture and Equipment</v>
          </cell>
          <cell r="F922">
            <v>0</v>
          </cell>
          <cell r="G922">
            <v>0</v>
          </cell>
          <cell r="H922">
            <v>250</v>
          </cell>
          <cell r="I922">
            <v>0</v>
          </cell>
          <cell r="J922">
            <v>250</v>
          </cell>
          <cell r="K922">
            <v>110010</v>
          </cell>
          <cell r="L922" t="str">
            <v>Current Unrestricted</v>
          </cell>
          <cell r="M922">
            <v>40</v>
          </cell>
          <cell r="N922" t="str">
            <v>Operation and Maintenance of Plant</v>
          </cell>
          <cell r="O922">
            <v>11</v>
          </cell>
          <cell r="P922" t="str">
            <v>Current Unrestricted Funds</v>
          </cell>
          <cell r="Q922">
            <v>71</v>
          </cell>
          <cell r="R922" t="str">
            <v>Contractual Services</v>
          </cell>
          <cell r="S922">
            <v>50</v>
          </cell>
          <cell r="T922" t="str">
            <v>Administrative Services</v>
          </cell>
          <cell r="U922">
            <v>9</v>
          </cell>
          <cell r="V922" t="str">
            <v>Campbell, David E</v>
          </cell>
        </row>
        <row r="923">
          <cell r="A923">
            <v>280307</v>
          </cell>
          <cell r="B923" t="str">
            <v>Building Maintenance</v>
          </cell>
          <cell r="C923">
            <v>712510</v>
          </cell>
          <cell r="D923">
            <v>280307712510</v>
          </cell>
          <cell r="E923" t="str">
            <v>Maintenance Agreements</v>
          </cell>
          <cell r="F923">
            <v>0</v>
          </cell>
          <cell r="G923">
            <v>4631.93</v>
          </cell>
          <cell r="H923">
            <v>3953</v>
          </cell>
          <cell r="I923">
            <v>3770.22</v>
          </cell>
          <cell r="J923">
            <v>4000</v>
          </cell>
          <cell r="K923">
            <v>110010</v>
          </cell>
          <cell r="L923" t="str">
            <v>Current Unrestricted</v>
          </cell>
          <cell r="M923">
            <v>40</v>
          </cell>
          <cell r="N923" t="str">
            <v>Operation and Maintenance of Plant</v>
          </cell>
          <cell r="O923">
            <v>11</v>
          </cell>
          <cell r="P923" t="str">
            <v>Current Unrestricted Funds</v>
          </cell>
          <cell r="Q923">
            <v>71</v>
          </cell>
          <cell r="R923" t="str">
            <v>Contractual Services</v>
          </cell>
          <cell r="S923">
            <v>50</v>
          </cell>
          <cell r="T923" t="str">
            <v>Administrative Services</v>
          </cell>
          <cell r="U923">
            <v>9</v>
          </cell>
          <cell r="V923" t="str">
            <v>Campbell, David E</v>
          </cell>
        </row>
        <row r="924">
          <cell r="A924">
            <v>280307</v>
          </cell>
          <cell r="B924" t="str">
            <v>Building Maintenance</v>
          </cell>
          <cell r="C924">
            <v>712520</v>
          </cell>
          <cell r="D924">
            <v>280307712520</v>
          </cell>
          <cell r="E924" t="str">
            <v>Building Service</v>
          </cell>
          <cell r="F924">
            <v>14380.82</v>
          </cell>
          <cell r="G924">
            <v>17512.62</v>
          </cell>
          <cell r="H924">
            <v>15297</v>
          </cell>
          <cell r="I924">
            <v>9267.26</v>
          </cell>
          <cell r="J924">
            <v>15300</v>
          </cell>
          <cell r="K924">
            <v>110010</v>
          </cell>
          <cell r="L924" t="str">
            <v>Current Unrestricted</v>
          </cell>
          <cell r="M924">
            <v>40</v>
          </cell>
          <cell r="N924" t="str">
            <v>Operation and Maintenance of Plant</v>
          </cell>
          <cell r="O924">
            <v>11</v>
          </cell>
          <cell r="P924" t="str">
            <v>Current Unrestricted Funds</v>
          </cell>
          <cell r="Q924">
            <v>71</v>
          </cell>
          <cell r="R924" t="str">
            <v>Contractual Services</v>
          </cell>
          <cell r="S924">
            <v>50</v>
          </cell>
          <cell r="T924" t="str">
            <v>Administrative Services</v>
          </cell>
          <cell r="U924">
            <v>9</v>
          </cell>
          <cell r="V924" t="str">
            <v>Campbell, David E</v>
          </cell>
        </row>
        <row r="925">
          <cell r="A925">
            <v>280307</v>
          </cell>
          <cell r="B925" t="str">
            <v>Building Maintenance</v>
          </cell>
          <cell r="C925">
            <v>733120</v>
          </cell>
          <cell r="D925">
            <v>280307733120</v>
          </cell>
          <cell r="E925" t="str">
            <v>Office Supplies</v>
          </cell>
          <cell r="F925">
            <v>936.22</v>
          </cell>
          <cell r="G925">
            <v>0</v>
          </cell>
          <cell r="H925">
            <v>0</v>
          </cell>
          <cell r="I925">
            <v>0</v>
          </cell>
          <cell r="J925">
            <v>0</v>
          </cell>
          <cell r="K925">
            <v>110010</v>
          </cell>
          <cell r="L925" t="str">
            <v>Current Unrestricted</v>
          </cell>
          <cell r="M925">
            <v>40</v>
          </cell>
          <cell r="N925" t="str">
            <v>Operation and Maintenance of Plant</v>
          </cell>
          <cell r="O925">
            <v>11</v>
          </cell>
          <cell r="P925" t="str">
            <v>Current Unrestricted Funds</v>
          </cell>
          <cell r="Q925">
            <v>73</v>
          </cell>
          <cell r="R925" t="str">
            <v>Supplies</v>
          </cell>
          <cell r="S925">
            <v>50</v>
          </cell>
          <cell r="T925" t="str">
            <v>Administrative Services</v>
          </cell>
          <cell r="U925">
            <v>9</v>
          </cell>
          <cell r="V925" t="str">
            <v>Campbell, David E</v>
          </cell>
        </row>
        <row r="926">
          <cell r="A926">
            <v>280307</v>
          </cell>
          <cell r="B926" t="str">
            <v>Building Maintenance</v>
          </cell>
          <cell r="C926">
            <v>733420</v>
          </cell>
          <cell r="D926">
            <v>280307733420</v>
          </cell>
          <cell r="E926" t="str">
            <v>Electrical Supplies</v>
          </cell>
          <cell r="F926">
            <v>2764.77</v>
          </cell>
          <cell r="G926">
            <v>4497.6899999999996</v>
          </cell>
          <cell r="H926">
            <v>2500</v>
          </cell>
          <cell r="I926">
            <v>1966.67</v>
          </cell>
          <cell r="J926">
            <v>2500</v>
          </cell>
          <cell r="K926">
            <v>110010</v>
          </cell>
          <cell r="L926" t="str">
            <v>Current Unrestricted</v>
          </cell>
          <cell r="M926">
            <v>40</v>
          </cell>
          <cell r="N926" t="str">
            <v>Operation and Maintenance of Plant</v>
          </cell>
          <cell r="O926">
            <v>11</v>
          </cell>
          <cell r="P926" t="str">
            <v>Current Unrestricted Funds</v>
          </cell>
          <cell r="Q926">
            <v>73</v>
          </cell>
          <cell r="R926" t="str">
            <v>Supplies</v>
          </cell>
          <cell r="S926">
            <v>50</v>
          </cell>
          <cell r="T926" t="str">
            <v>Administrative Services</v>
          </cell>
          <cell r="U926">
            <v>9</v>
          </cell>
          <cell r="V926" t="str">
            <v>Campbell, David E</v>
          </cell>
        </row>
        <row r="927">
          <cell r="A927">
            <v>280307</v>
          </cell>
          <cell r="B927" t="str">
            <v>Building Maintenance</v>
          </cell>
          <cell r="C927">
            <v>733430</v>
          </cell>
          <cell r="D927">
            <v>280307733430</v>
          </cell>
          <cell r="E927" t="str">
            <v>Plumbing Supplies</v>
          </cell>
          <cell r="F927">
            <v>0</v>
          </cell>
          <cell r="G927">
            <v>23.49</v>
          </cell>
          <cell r="H927">
            <v>1890</v>
          </cell>
          <cell r="I927">
            <v>525.85</v>
          </cell>
          <cell r="J927">
            <v>1900</v>
          </cell>
          <cell r="K927">
            <v>110010</v>
          </cell>
          <cell r="L927" t="str">
            <v>Current Unrestricted</v>
          </cell>
          <cell r="M927">
            <v>40</v>
          </cell>
          <cell r="N927" t="str">
            <v>Operation and Maintenance of Plant</v>
          </cell>
          <cell r="O927">
            <v>11</v>
          </cell>
          <cell r="P927" t="str">
            <v>Current Unrestricted Funds</v>
          </cell>
          <cell r="Q927">
            <v>73</v>
          </cell>
          <cell r="R927" t="str">
            <v>Supplies</v>
          </cell>
          <cell r="S927">
            <v>50</v>
          </cell>
          <cell r="T927" t="str">
            <v>Administrative Services</v>
          </cell>
          <cell r="U927">
            <v>9</v>
          </cell>
          <cell r="V927" t="str">
            <v>Campbell, David E</v>
          </cell>
        </row>
        <row r="928">
          <cell r="A928">
            <v>280307</v>
          </cell>
          <cell r="B928" t="str">
            <v>Building Maintenance</v>
          </cell>
          <cell r="C928">
            <v>733450</v>
          </cell>
          <cell r="D928">
            <v>280307733450</v>
          </cell>
          <cell r="E928" t="str">
            <v>Painting Supplies</v>
          </cell>
          <cell r="F928">
            <v>0</v>
          </cell>
          <cell r="G928">
            <v>1826.09</v>
          </cell>
          <cell r="H928">
            <v>1000</v>
          </cell>
          <cell r="I928">
            <v>628.69000000000005</v>
          </cell>
          <cell r="J928">
            <v>1000</v>
          </cell>
          <cell r="K928">
            <v>110010</v>
          </cell>
          <cell r="L928" t="str">
            <v>Current Unrestricted</v>
          </cell>
          <cell r="M928">
            <v>40</v>
          </cell>
          <cell r="N928" t="str">
            <v>Operation and Maintenance of Plant</v>
          </cell>
          <cell r="O928">
            <v>11</v>
          </cell>
          <cell r="P928" t="str">
            <v>Current Unrestricted Funds</v>
          </cell>
          <cell r="Q928">
            <v>73</v>
          </cell>
          <cell r="R928" t="str">
            <v>Supplies</v>
          </cell>
          <cell r="S928">
            <v>50</v>
          </cell>
          <cell r="T928" t="str">
            <v>Administrative Services</v>
          </cell>
          <cell r="U928">
            <v>9</v>
          </cell>
          <cell r="V928" t="str">
            <v>Campbell, David E</v>
          </cell>
        </row>
        <row r="929">
          <cell r="A929">
            <v>280307</v>
          </cell>
          <cell r="B929" t="str">
            <v>Building Maintenance</v>
          </cell>
          <cell r="C929">
            <v>733460</v>
          </cell>
          <cell r="D929">
            <v>280307733460</v>
          </cell>
          <cell r="E929" t="str">
            <v>Miscellaneous Supplies</v>
          </cell>
          <cell r="F929">
            <v>3734.38</v>
          </cell>
          <cell r="G929">
            <v>356.07</v>
          </cell>
          <cell r="H929">
            <v>985</v>
          </cell>
          <cell r="I929">
            <v>574.84</v>
          </cell>
          <cell r="J929">
            <v>1000</v>
          </cell>
          <cell r="K929">
            <v>110010</v>
          </cell>
          <cell r="L929" t="str">
            <v>Current Unrestricted</v>
          </cell>
          <cell r="M929">
            <v>40</v>
          </cell>
          <cell r="N929" t="str">
            <v>Operation and Maintenance of Plant</v>
          </cell>
          <cell r="O929">
            <v>11</v>
          </cell>
          <cell r="P929" t="str">
            <v>Current Unrestricted Funds</v>
          </cell>
          <cell r="Q929">
            <v>73</v>
          </cell>
          <cell r="R929" t="str">
            <v>Supplies</v>
          </cell>
          <cell r="S929">
            <v>50</v>
          </cell>
          <cell r="T929" t="str">
            <v>Administrative Services</v>
          </cell>
          <cell r="U929">
            <v>9</v>
          </cell>
          <cell r="V929" t="str">
            <v>Campbell, David E</v>
          </cell>
        </row>
        <row r="930">
          <cell r="A930">
            <v>280307</v>
          </cell>
          <cell r="B930" t="str">
            <v>Building Maintenance</v>
          </cell>
          <cell r="C930">
            <v>733470</v>
          </cell>
          <cell r="D930">
            <v>280307733470</v>
          </cell>
          <cell r="E930" t="str">
            <v>Building Materials &lt; $300</v>
          </cell>
          <cell r="F930">
            <v>827.24</v>
          </cell>
          <cell r="G930">
            <v>6361.49</v>
          </cell>
          <cell r="H930">
            <v>6860</v>
          </cell>
          <cell r="I930">
            <v>5356.34</v>
          </cell>
          <cell r="J930">
            <v>6900</v>
          </cell>
          <cell r="K930">
            <v>110010</v>
          </cell>
          <cell r="L930" t="str">
            <v>Current Unrestricted</v>
          </cell>
          <cell r="M930">
            <v>40</v>
          </cell>
          <cell r="N930" t="str">
            <v>Operation and Maintenance of Plant</v>
          </cell>
          <cell r="O930">
            <v>11</v>
          </cell>
          <cell r="P930" t="str">
            <v>Current Unrestricted Funds</v>
          </cell>
          <cell r="Q930">
            <v>73</v>
          </cell>
          <cell r="R930" t="str">
            <v>Supplies</v>
          </cell>
          <cell r="S930">
            <v>50</v>
          </cell>
          <cell r="T930" t="str">
            <v>Administrative Services</v>
          </cell>
          <cell r="U930">
            <v>9</v>
          </cell>
          <cell r="V930" t="str">
            <v>Campbell, David E</v>
          </cell>
        </row>
        <row r="931">
          <cell r="A931">
            <v>280307</v>
          </cell>
          <cell r="B931" t="str">
            <v>Building Maintenance</v>
          </cell>
          <cell r="C931">
            <v>744370</v>
          </cell>
          <cell r="D931">
            <v>280307744370</v>
          </cell>
          <cell r="E931" t="str">
            <v>Vehicle Operating Expense</v>
          </cell>
          <cell r="F931">
            <v>0</v>
          </cell>
          <cell r="G931">
            <v>39.75</v>
          </cell>
          <cell r="H931">
            <v>900</v>
          </cell>
          <cell r="I931">
            <v>72.2</v>
          </cell>
          <cell r="J931">
            <v>900</v>
          </cell>
          <cell r="K931">
            <v>110010</v>
          </cell>
          <cell r="L931" t="str">
            <v>Current Unrestricted</v>
          </cell>
          <cell r="M931">
            <v>40</v>
          </cell>
          <cell r="N931" t="str">
            <v>Operation and Maintenance of Plant</v>
          </cell>
          <cell r="O931">
            <v>11</v>
          </cell>
          <cell r="P931" t="str">
            <v>Current Unrestricted Funds</v>
          </cell>
          <cell r="Q931">
            <v>74</v>
          </cell>
          <cell r="R931" t="str">
            <v>Travel</v>
          </cell>
          <cell r="S931">
            <v>50</v>
          </cell>
          <cell r="T931" t="str">
            <v>Administrative Services</v>
          </cell>
          <cell r="U931">
            <v>9</v>
          </cell>
          <cell r="V931" t="str">
            <v>Campbell, David E</v>
          </cell>
        </row>
        <row r="932">
          <cell r="A932">
            <v>280307</v>
          </cell>
          <cell r="B932" t="str">
            <v>Building Maintenance</v>
          </cell>
          <cell r="C932">
            <v>755530</v>
          </cell>
          <cell r="D932">
            <v>280307755530</v>
          </cell>
          <cell r="E932" t="str">
            <v>Repairs - Machinery</v>
          </cell>
          <cell r="F932">
            <v>0</v>
          </cell>
          <cell r="G932">
            <v>310.25</v>
          </cell>
          <cell r="H932">
            <v>500</v>
          </cell>
          <cell r="I932">
            <v>0</v>
          </cell>
          <cell r="J932">
            <v>500</v>
          </cell>
          <cell r="K932">
            <v>110010</v>
          </cell>
          <cell r="L932" t="str">
            <v>Current Unrestricted</v>
          </cell>
          <cell r="M932">
            <v>40</v>
          </cell>
          <cell r="N932" t="str">
            <v>Operation and Maintenance of Plant</v>
          </cell>
          <cell r="O932">
            <v>11</v>
          </cell>
          <cell r="P932" t="str">
            <v>Current Unrestricted Funds</v>
          </cell>
          <cell r="Q932">
            <v>75</v>
          </cell>
          <cell r="R932" t="str">
            <v>Other Operating Expenses</v>
          </cell>
          <cell r="S932">
            <v>50</v>
          </cell>
          <cell r="T932" t="str">
            <v>Administrative Services</v>
          </cell>
          <cell r="U932">
            <v>9</v>
          </cell>
          <cell r="V932" t="str">
            <v>Campbell, David E</v>
          </cell>
        </row>
        <row r="933">
          <cell r="A933">
            <v>280307</v>
          </cell>
          <cell r="B933" t="str">
            <v>Building Maintenance</v>
          </cell>
          <cell r="C933">
            <v>755545</v>
          </cell>
          <cell r="D933">
            <v>280307755545</v>
          </cell>
          <cell r="E933" t="str">
            <v>Building Improvements</v>
          </cell>
          <cell r="F933">
            <v>1801.58</v>
          </cell>
          <cell r="G933">
            <v>0</v>
          </cell>
          <cell r="H933">
            <v>12375</v>
          </cell>
          <cell r="I933">
            <v>3207.15</v>
          </cell>
          <cell r="J933">
            <v>12000</v>
          </cell>
          <cell r="K933">
            <v>110010</v>
          </cell>
          <cell r="L933" t="str">
            <v>Current Unrestricted</v>
          </cell>
          <cell r="M933">
            <v>40</v>
          </cell>
          <cell r="N933" t="str">
            <v>Operation and Maintenance of Plant</v>
          </cell>
          <cell r="O933">
            <v>11</v>
          </cell>
          <cell r="P933" t="str">
            <v>Current Unrestricted Funds</v>
          </cell>
          <cell r="Q933">
            <v>75</v>
          </cell>
          <cell r="R933" t="str">
            <v>Other Operating Expenses</v>
          </cell>
          <cell r="S933">
            <v>50</v>
          </cell>
          <cell r="T933" t="str">
            <v>Administrative Services</v>
          </cell>
          <cell r="U933">
            <v>9</v>
          </cell>
          <cell r="V933" t="str">
            <v>Campbell, David E</v>
          </cell>
        </row>
        <row r="934">
          <cell r="A934">
            <v>280307</v>
          </cell>
          <cell r="B934" t="str">
            <v>Building Maintenance</v>
          </cell>
          <cell r="C934">
            <v>755550</v>
          </cell>
          <cell r="D934">
            <v>280307755550</v>
          </cell>
          <cell r="E934" t="str">
            <v>Repairs - Building</v>
          </cell>
          <cell r="F934">
            <v>1464.22</v>
          </cell>
          <cell r="G934">
            <v>4741</v>
          </cell>
          <cell r="H934">
            <v>6600</v>
          </cell>
          <cell r="I934">
            <v>3651.5</v>
          </cell>
          <cell r="J934">
            <v>6600</v>
          </cell>
          <cell r="K934">
            <v>110010</v>
          </cell>
          <cell r="L934" t="str">
            <v>Current Unrestricted</v>
          </cell>
          <cell r="M934">
            <v>40</v>
          </cell>
          <cell r="N934" t="str">
            <v>Operation and Maintenance of Plant</v>
          </cell>
          <cell r="O934">
            <v>11</v>
          </cell>
          <cell r="P934" t="str">
            <v>Current Unrestricted Funds</v>
          </cell>
          <cell r="Q934">
            <v>75</v>
          </cell>
          <cell r="R934" t="str">
            <v>Other Operating Expenses</v>
          </cell>
          <cell r="S934">
            <v>50</v>
          </cell>
          <cell r="T934" t="str">
            <v>Administrative Services</v>
          </cell>
          <cell r="U934">
            <v>9</v>
          </cell>
          <cell r="V934" t="str">
            <v>Campbell, David E</v>
          </cell>
        </row>
        <row r="935">
          <cell r="A935">
            <v>280307</v>
          </cell>
          <cell r="B935" t="str">
            <v>Building Maintenance</v>
          </cell>
          <cell r="C935">
            <v>755555</v>
          </cell>
          <cell r="D935">
            <v>280307755555</v>
          </cell>
          <cell r="E935" t="str">
            <v>Repairs - Parking Lot and Road</v>
          </cell>
          <cell r="F935">
            <v>1029.5</v>
          </cell>
          <cell r="G935">
            <v>3260</v>
          </cell>
          <cell r="H935">
            <v>1500</v>
          </cell>
          <cell r="I935">
            <v>0</v>
          </cell>
          <cell r="J935">
            <v>1500</v>
          </cell>
          <cell r="K935">
            <v>110010</v>
          </cell>
          <cell r="L935" t="str">
            <v>Current Unrestricted</v>
          </cell>
          <cell r="M935">
            <v>40</v>
          </cell>
          <cell r="N935" t="str">
            <v>Operation and Maintenance of Plant</v>
          </cell>
          <cell r="O935">
            <v>11</v>
          </cell>
          <cell r="P935" t="str">
            <v>Current Unrestricted Funds</v>
          </cell>
          <cell r="Q935">
            <v>75</v>
          </cell>
          <cell r="R935" t="str">
            <v>Other Operating Expenses</v>
          </cell>
          <cell r="S935">
            <v>50</v>
          </cell>
          <cell r="T935" t="str">
            <v>Administrative Services</v>
          </cell>
          <cell r="U935">
            <v>9</v>
          </cell>
          <cell r="V935" t="str">
            <v>Campbell, David E</v>
          </cell>
        </row>
        <row r="936">
          <cell r="A936">
            <v>280307</v>
          </cell>
          <cell r="B936" t="str">
            <v>Building Maintenance</v>
          </cell>
          <cell r="C936">
            <v>765470</v>
          </cell>
          <cell r="D936">
            <v>280307765470</v>
          </cell>
          <cell r="E936" t="str">
            <v>Diesel Fuel</v>
          </cell>
          <cell r="F936">
            <v>0</v>
          </cell>
          <cell r="G936">
            <v>627.42999999999995</v>
          </cell>
          <cell r="H936">
            <v>900</v>
          </cell>
          <cell r="I936">
            <v>403.41</v>
          </cell>
          <cell r="J936">
            <v>585</v>
          </cell>
          <cell r="K936">
            <v>110010</v>
          </cell>
          <cell r="L936" t="str">
            <v>Current Unrestricted</v>
          </cell>
          <cell r="M936">
            <v>40</v>
          </cell>
          <cell r="N936" t="str">
            <v>Operation and Maintenance of Plant</v>
          </cell>
          <cell r="O936">
            <v>11</v>
          </cell>
          <cell r="P936" t="str">
            <v>Current Unrestricted Funds</v>
          </cell>
          <cell r="Q936">
            <v>76</v>
          </cell>
          <cell r="R936" t="str">
            <v>Utilities</v>
          </cell>
          <cell r="S936">
            <v>50</v>
          </cell>
          <cell r="T936" t="str">
            <v>Administrative Services</v>
          </cell>
          <cell r="U936">
            <v>9</v>
          </cell>
          <cell r="V936" t="str">
            <v>Campbell, David E</v>
          </cell>
        </row>
        <row r="937">
          <cell r="A937">
            <v>280307</v>
          </cell>
          <cell r="B937" t="str">
            <v>Building Maintenance</v>
          </cell>
          <cell r="C937">
            <v>787410</v>
          </cell>
          <cell r="D937">
            <v>280307787410</v>
          </cell>
          <cell r="E937" t="str">
            <v>Equipment/Furniture Non-Depreciable</v>
          </cell>
          <cell r="F937">
            <v>781.2</v>
          </cell>
          <cell r="G937">
            <v>0</v>
          </cell>
          <cell r="H937">
            <v>0</v>
          </cell>
          <cell r="I937">
            <v>0</v>
          </cell>
          <cell r="J937">
            <v>0</v>
          </cell>
          <cell r="K937">
            <v>110010</v>
          </cell>
          <cell r="L937" t="str">
            <v>Current Unrestricted</v>
          </cell>
          <cell r="M937">
            <v>40</v>
          </cell>
          <cell r="N937" t="str">
            <v>Operation and Maintenance of Plant</v>
          </cell>
          <cell r="O937">
            <v>11</v>
          </cell>
          <cell r="P937" t="str">
            <v>Current Unrestricted Funds</v>
          </cell>
          <cell r="Q937">
            <v>78</v>
          </cell>
          <cell r="R937" t="str">
            <v>Non-Capital Outlay</v>
          </cell>
          <cell r="S937">
            <v>50</v>
          </cell>
          <cell r="T937" t="str">
            <v>Administrative Services</v>
          </cell>
          <cell r="U937">
            <v>9</v>
          </cell>
          <cell r="V937" t="str">
            <v>Campbell, David E</v>
          </cell>
        </row>
        <row r="938">
          <cell r="A938">
            <v>280317</v>
          </cell>
          <cell r="B938" t="str">
            <v>HVAC</v>
          </cell>
          <cell r="C938">
            <v>712510</v>
          </cell>
          <cell r="D938">
            <v>280317712510</v>
          </cell>
          <cell r="E938" t="str">
            <v>Maintenance Agreements</v>
          </cell>
          <cell r="F938">
            <v>9530.68</v>
          </cell>
          <cell r="G938">
            <v>16916.16</v>
          </cell>
          <cell r="H938">
            <v>20192</v>
          </cell>
          <cell r="I938">
            <v>14616.61</v>
          </cell>
          <cell r="J938">
            <v>20190</v>
          </cell>
          <cell r="K938">
            <v>110010</v>
          </cell>
          <cell r="L938" t="str">
            <v>Current Unrestricted</v>
          </cell>
          <cell r="M938">
            <v>40</v>
          </cell>
          <cell r="N938" t="str">
            <v>Operation and Maintenance of Plant</v>
          </cell>
          <cell r="O938">
            <v>11</v>
          </cell>
          <cell r="P938" t="str">
            <v>Current Unrestricted Funds</v>
          </cell>
          <cell r="Q938">
            <v>71</v>
          </cell>
          <cell r="R938" t="str">
            <v>Contractual Services</v>
          </cell>
          <cell r="S938">
            <v>50</v>
          </cell>
          <cell r="T938" t="str">
            <v>Administrative Services</v>
          </cell>
          <cell r="U938">
            <v>9</v>
          </cell>
          <cell r="V938" t="str">
            <v>Campbell, David E</v>
          </cell>
        </row>
        <row r="939">
          <cell r="A939">
            <v>280317</v>
          </cell>
          <cell r="B939" t="str">
            <v>HVAC</v>
          </cell>
          <cell r="C939">
            <v>733420</v>
          </cell>
          <cell r="D939">
            <v>280317733420</v>
          </cell>
          <cell r="E939" t="str">
            <v>Electrical Supplies</v>
          </cell>
          <cell r="F939">
            <v>0</v>
          </cell>
          <cell r="G939">
            <v>0</v>
          </cell>
          <cell r="H939">
            <v>950</v>
          </cell>
          <cell r="I939">
            <v>0</v>
          </cell>
          <cell r="J939">
            <v>950</v>
          </cell>
          <cell r="K939">
            <v>110010</v>
          </cell>
          <cell r="L939" t="str">
            <v>Current Unrestricted</v>
          </cell>
          <cell r="M939">
            <v>40</v>
          </cell>
          <cell r="N939" t="str">
            <v>Operation and Maintenance of Plant</v>
          </cell>
          <cell r="O939">
            <v>11</v>
          </cell>
          <cell r="P939" t="str">
            <v>Current Unrestricted Funds</v>
          </cell>
          <cell r="Q939">
            <v>73</v>
          </cell>
          <cell r="R939" t="str">
            <v>Supplies</v>
          </cell>
          <cell r="S939">
            <v>50</v>
          </cell>
          <cell r="T939" t="str">
            <v>Administrative Services</v>
          </cell>
          <cell r="U939">
            <v>9</v>
          </cell>
          <cell r="V939" t="str">
            <v>Campbell, David E</v>
          </cell>
        </row>
        <row r="940">
          <cell r="A940">
            <v>280317</v>
          </cell>
          <cell r="B940" t="str">
            <v>HVAC</v>
          </cell>
          <cell r="C940">
            <v>733440</v>
          </cell>
          <cell r="D940">
            <v>280317733440</v>
          </cell>
          <cell r="E940" t="str">
            <v>A/C and Heating Supplies</v>
          </cell>
          <cell r="F940">
            <v>362.72</v>
          </cell>
          <cell r="G940">
            <v>918.57</v>
          </cell>
          <cell r="H940">
            <v>2250</v>
          </cell>
          <cell r="I940">
            <v>115.1</v>
          </cell>
          <cell r="J940">
            <v>2250</v>
          </cell>
          <cell r="K940">
            <v>110010</v>
          </cell>
          <cell r="L940" t="str">
            <v>Current Unrestricted</v>
          </cell>
          <cell r="M940">
            <v>40</v>
          </cell>
          <cell r="N940" t="str">
            <v>Operation and Maintenance of Plant</v>
          </cell>
          <cell r="O940">
            <v>11</v>
          </cell>
          <cell r="P940" t="str">
            <v>Current Unrestricted Funds</v>
          </cell>
          <cell r="Q940">
            <v>73</v>
          </cell>
          <cell r="R940" t="str">
            <v>Supplies</v>
          </cell>
          <cell r="S940">
            <v>50</v>
          </cell>
          <cell r="T940" t="str">
            <v>Administrative Services</v>
          </cell>
          <cell r="U940">
            <v>9</v>
          </cell>
          <cell r="V940" t="str">
            <v>Campbell, David E</v>
          </cell>
        </row>
        <row r="941">
          <cell r="A941">
            <v>280317</v>
          </cell>
          <cell r="B941" t="str">
            <v>HVAC</v>
          </cell>
          <cell r="C941">
            <v>755510</v>
          </cell>
          <cell r="D941">
            <v>280317755510</v>
          </cell>
          <cell r="E941" t="str">
            <v>Repairs - Equipment</v>
          </cell>
          <cell r="F941">
            <v>44.19</v>
          </cell>
          <cell r="G941">
            <v>0</v>
          </cell>
          <cell r="H941">
            <v>1000</v>
          </cell>
          <cell r="I941">
            <v>0</v>
          </cell>
          <cell r="J941">
            <v>1000</v>
          </cell>
          <cell r="K941">
            <v>110010</v>
          </cell>
          <cell r="L941" t="str">
            <v>Current Unrestricted</v>
          </cell>
          <cell r="M941">
            <v>40</v>
          </cell>
          <cell r="N941" t="str">
            <v>Operation and Maintenance of Plant</v>
          </cell>
          <cell r="O941">
            <v>11</v>
          </cell>
          <cell r="P941" t="str">
            <v>Current Unrestricted Funds</v>
          </cell>
          <cell r="Q941">
            <v>75</v>
          </cell>
          <cell r="R941" t="str">
            <v>Other Operating Expenses</v>
          </cell>
          <cell r="S941">
            <v>50</v>
          </cell>
          <cell r="T941" t="str">
            <v>Administrative Services</v>
          </cell>
          <cell r="U941">
            <v>9</v>
          </cell>
          <cell r="V941" t="str">
            <v>Campbell, David E</v>
          </cell>
        </row>
        <row r="942">
          <cell r="A942">
            <v>280317</v>
          </cell>
          <cell r="B942" t="str">
            <v>HVAC</v>
          </cell>
          <cell r="C942">
            <v>755550</v>
          </cell>
          <cell r="D942">
            <v>280317755550</v>
          </cell>
          <cell r="E942" t="str">
            <v>Repairs - Building</v>
          </cell>
          <cell r="F942">
            <v>810.5</v>
          </cell>
          <cell r="G942">
            <v>2020.81</v>
          </cell>
          <cell r="H942">
            <v>4500</v>
          </cell>
          <cell r="I942">
            <v>3654.35</v>
          </cell>
          <cell r="J942">
            <v>4500</v>
          </cell>
          <cell r="K942">
            <v>110010</v>
          </cell>
          <cell r="L942" t="str">
            <v>Current Unrestricted</v>
          </cell>
          <cell r="M942">
            <v>40</v>
          </cell>
          <cell r="N942" t="str">
            <v>Operation and Maintenance of Plant</v>
          </cell>
          <cell r="O942">
            <v>11</v>
          </cell>
          <cell r="P942" t="str">
            <v>Current Unrestricted Funds</v>
          </cell>
          <cell r="Q942">
            <v>75</v>
          </cell>
          <cell r="R942" t="str">
            <v>Other Operating Expenses</v>
          </cell>
          <cell r="S942">
            <v>50</v>
          </cell>
          <cell r="T942" t="str">
            <v>Administrative Services</v>
          </cell>
          <cell r="U942">
            <v>9</v>
          </cell>
          <cell r="V942" t="str">
            <v>Campbell, David E</v>
          </cell>
        </row>
        <row r="943">
          <cell r="A943">
            <v>280407</v>
          </cell>
          <cell r="B943" t="str">
            <v>Custodial Services</v>
          </cell>
          <cell r="C943">
            <v>712540</v>
          </cell>
          <cell r="D943">
            <v>280407712540</v>
          </cell>
          <cell r="E943" t="str">
            <v>Custodial Service Contracts</v>
          </cell>
          <cell r="F943">
            <v>160689.72</v>
          </cell>
          <cell r="G943">
            <v>167021.21</v>
          </cell>
          <cell r="H943">
            <v>165995</v>
          </cell>
          <cell r="I943">
            <v>56348.25</v>
          </cell>
          <cell r="J943">
            <v>164495</v>
          </cell>
          <cell r="K943">
            <v>110010</v>
          </cell>
          <cell r="L943" t="str">
            <v>Current Unrestricted</v>
          </cell>
          <cell r="M943">
            <v>40</v>
          </cell>
          <cell r="N943" t="str">
            <v>Operation and Maintenance of Plant</v>
          </cell>
          <cell r="O943">
            <v>11</v>
          </cell>
          <cell r="P943" t="str">
            <v>Current Unrestricted Funds</v>
          </cell>
          <cell r="Q943">
            <v>71</v>
          </cell>
          <cell r="R943" t="str">
            <v>Contractual Services</v>
          </cell>
          <cell r="S943">
            <v>50</v>
          </cell>
          <cell r="T943" t="str">
            <v>Administrative Services</v>
          </cell>
          <cell r="U943">
            <v>9</v>
          </cell>
          <cell r="V943" t="str">
            <v>Campbell, David E</v>
          </cell>
        </row>
        <row r="944">
          <cell r="A944">
            <v>280607</v>
          </cell>
          <cell r="B944" t="str">
            <v>Utilities</v>
          </cell>
          <cell r="C944">
            <v>712310</v>
          </cell>
          <cell r="D944">
            <v>280607712310</v>
          </cell>
          <cell r="E944" t="str">
            <v>Consultants</v>
          </cell>
          <cell r="F944">
            <v>1134</v>
          </cell>
          <cell r="G944">
            <v>0</v>
          </cell>
          <cell r="H944">
            <v>1134</v>
          </cell>
          <cell r="I944">
            <v>1134</v>
          </cell>
          <cell r="J944">
            <v>1134</v>
          </cell>
          <cell r="K944">
            <v>110010</v>
          </cell>
          <cell r="L944" t="str">
            <v>Current Unrestricted</v>
          </cell>
          <cell r="M944">
            <v>40</v>
          </cell>
          <cell r="N944" t="str">
            <v>Operation and Maintenance of Plant</v>
          </cell>
          <cell r="O944">
            <v>11</v>
          </cell>
          <cell r="P944" t="str">
            <v>Current Unrestricted Funds</v>
          </cell>
          <cell r="Q944">
            <v>71</v>
          </cell>
          <cell r="R944" t="str">
            <v>Contractual Services</v>
          </cell>
          <cell r="S944">
            <v>50</v>
          </cell>
          <cell r="T944" t="str">
            <v>Administrative Services</v>
          </cell>
          <cell r="U944">
            <v>9</v>
          </cell>
          <cell r="V944" t="str">
            <v>Campbell, David E</v>
          </cell>
        </row>
        <row r="945">
          <cell r="A945">
            <v>280607</v>
          </cell>
          <cell r="B945" t="str">
            <v>Utilities</v>
          </cell>
          <cell r="C945">
            <v>765440</v>
          </cell>
          <cell r="D945">
            <v>280607765440</v>
          </cell>
          <cell r="E945" t="str">
            <v>Gas</v>
          </cell>
          <cell r="F945">
            <v>14388.85</v>
          </cell>
          <cell r="G945">
            <v>12048.15</v>
          </cell>
          <cell r="H945">
            <v>25000</v>
          </cell>
          <cell r="I945">
            <v>8292.3700000000008</v>
          </cell>
          <cell r="J945">
            <v>25000</v>
          </cell>
          <cell r="K945">
            <v>110010</v>
          </cell>
          <cell r="L945" t="str">
            <v>Current Unrestricted</v>
          </cell>
          <cell r="M945">
            <v>40</v>
          </cell>
          <cell r="N945" t="str">
            <v>Operation and Maintenance of Plant</v>
          </cell>
          <cell r="O945">
            <v>11</v>
          </cell>
          <cell r="P945" t="str">
            <v>Current Unrestricted Funds</v>
          </cell>
          <cell r="Q945">
            <v>76</v>
          </cell>
          <cell r="R945" t="str">
            <v>Utilities</v>
          </cell>
          <cell r="S945">
            <v>50</v>
          </cell>
          <cell r="T945" t="str">
            <v>Administrative Services</v>
          </cell>
          <cell r="U945">
            <v>9</v>
          </cell>
          <cell r="V945" t="str">
            <v>Campbell, David E</v>
          </cell>
        </row>
        <row r="946">
          <cell r="A946">
            <v>280607</v>
          </cell>
          <cell r="B946" t="str">
            <v>Utilities</v>
          </cell>
          <cell r="C946">
            <v>765450</v>
          </cell>
          <cell r="D946">
            <v>280607765450</v>
          </cell>
          <cell r="E946" t="str">
            <v>Water</v>
          </cell>
          <cell r="F946">
            <v>15269.94</v>
          </cell>
          <cell r="G946">
            <v>24991.01</v>
          </cell>
          <cell r="H946">
            <v>25000</v>
          </cell>
          <cell r="I946">
            <v>7652.97</v>
          </cell>
          <cell r="J946">
            <v>25000</v>
          </cell>
          <cell r="K946">
            <v>110010</v>
          </cell>
          <cell r="L946" t="str">
            <v>Current Unrestricted</v>
          </cell>
          <cell r="M946">
            <v>40</v>
          </cell>
          <cell r="N946" t="str">
            <v>Operation and Maintenance of Plant</v>
          </cell>
          <cell r="O946">
            <v>11</v>
          </cell>
          <cell r="P946" t="str">
            <v>Current Unrestricted Funds</v>
          </cell>
          <cell r="Q946">
            <v>76</v>
          </cell>
          <cell r="R946" t="str">
            <v>Utilities</v>
          </cell>
          <cell r="S946">
            <v>50</v>
          </cell>
          <cell r="T946" t="str">
            <v>Administrative Services</v>
          </cell>
          <cell r="U946">
            <v>9</v>
          </cell>
          <cell r="V946" t="str">
            <v>Campbell, David E</v>
          </cell>
        </row>
        <row r="947">
          <cell r="A947">
            <v>280607</v>
          </cell>
          <cell r="B947" t="str">
            <v>Utilities</v>
          </cell>
          <cell r="C947">
            <v>765460</v>
          </cell>
          <cell r="D947">
            <v>280607765460</v>
          </cell>
          <cell r="E947" t="str">
            <v>Electricity</v>
          </cell>
          <cell r="F947">
            <v>184697.71</v>
          </cell>
          <cell r="G947">
            <v>141789.48000000001</v>
          </cell>
          <cell r="H947">
            <v>223866</v>
          </cell>
          <cell r="I947">
            <v>69743.02</v>
          </cell>
          <cell r="J947">
            <v>223866</v>
          </cell>
          <cell r="K947">
            <v>110010</v>
          </cell>
          <cell r="L947" t="str">
            <v>Current Unrestricted</v>
          </cell>
          <cell r="M947">
            <v>40</v>
          </cell>
          <cell r="N947" t="str">
            <v>Operation and Maintenance of Plant</v>
          </cell>
          <cell r="O947">
            <v>11</v>
          </cell>
          <cell r="P947" t="str">
            <v>Current Unrestricted Funds</v>
          </cell>
          <cell r="Q947">
            <v>76</v>
          </cell>
          <cell r="R947" t="str">
            <v>Utilities</v>
          </cell>
          <cell r="S947">
            <v>50</v>
          </cell>
          <cell r="T947" t="str">
            <v>Administrative Services</v>
          </cell>
          <cell r="U947">
            <v>9</v>
          </cell>
          <cell r="V947" t="str">
            <v>Campbell, David E</v>
          </cell>
        </row>
        <row r="948">
          <cell r="A948">
            <v>300070</v>
          </cell>
          <cell r="B948" t="str">
            <v>CPC -  Dean Academic Affairs</v>
          </cell>
          <cell r="C948">
            <v>611130</v>
          </cell>
          <cell r="D948">
            <v>300070611130</v>
          </cell>
          <cell r="E948" t="str">
            <v>Faculty Full-time Non-teaching ES</v>
          </cell>
          <cell r="F948">
            <v>37133.040000000001</v>
          </cell>
          <cell r="G948">
            <v>35416</v>
          </cell>
          <cell r="H948">
            <v>42799</v>
          </cell>
          <cell r="I948">
            <v>20676</v>
          </cell>
          <cell r="J948">
            <v>0</v>
          </cell>
          <cell r="K948">
            <v>110010</v>
          </cell>
          <cell r="L948" t="str">
            <v>Current Unrestricted</v>
          </cell>
          <cell r="M948">
            <v>25</v>
          </cell>
          <cell r="N948" t="str">
            <v>Academic Support</v>
          </cell>
          <cell r="O948">
            <v>11</v>
          </cell>
          <cell r="P948" t="str">
            <v>Current Unrestricted Funds</v>
          </cell>
          <cell r="Q948">
            <v>61</v>
          </cell>
          <cell r="R948" t="str">
            <v>Salaries and Wages</v>
          </cell>
          <cell r="S948">
            <v>30</v>
          </cell>
          <cell r="T948" t="str">
            <v>Vice President / Provost - CPC</v>
          </cell>
          <cell r="U948">
            <v>9</v>
          </cell>
          <cell r="V948" t="str">
            <v>Carter, Brenda C</v>
          </cell>
        </row>
        <row r="949">
          <cell r="A949">
            <v>300070</v>
          </cell>
          <cell r="B949" t="str">
            <v>CPC -  Dean Academic Affairs</v>
          </cell>
          <cell r="C949">
            <v>611210</v>
          </cell>
          <cell r="D949">
            <v>300070611210</v>
          </cell>
          <cell r="E949" t="str">
            <v>Admin Salaries - Full-time</v>
          </cell>
          <cell r="F949">
            <v>94405.2</v>
          </cell>
          <cell r="G949">
            <v>94405.2</v>
          </cell>
          <cell r="H949">
            <v>97710</v>
          </cell>
          <cell r="I949">
            <v>48854.7</v>
          </cell>
          <cell r="J949">
            <v>97710</v>
          </cell>
          <cell r="K949">
            <v>110010</v>
          </cell>
          <cell r="L949" t="str">
            <v>Current Unrestricted</v>
          </cell>
          <cell r="M949">
            <v>25</v>
          </cell>
          <cell r="N949" t="str">
            <v>Academic Support</v>
          </cell>
          <cell r="O949">
            <v>11</v>
          </cell>
          <cell r="P949" t="str">
            <v>Current Unrestricted Funds</v>
          </cell>
          <cell r="Q949">
            <v>61</v>
          </cell>
          <cell r="R949" t="str">
            <v>Salaries and Wages</v>
          </cell>
          <cell r="S949">
            <v>30</v>
          </cell>
          <cell r="T949" t="str">
            <v>Vice President / Provost - CPC</v>
          </cell>
          <cell r="U949">
            <v>9</v>
          </cell>
          <cell r="V949" t="str">
            <v>Carter, Brenda C</v>
          </cell>
        </row>
        <row r="950">
          <cell r="A950">
            <v>300070</v>
          </cell>
          <cell r="B950" t="str">
            <v>CPC -  Dean Academic Affairs</v>
          </cell>
          <cell r="C950">
            <v>611212</v>
          </cell>
          <cell r="D950">
            <v>300070611212</v>
          </cell>
          <cell r="E950" t="str">
            <v>Admin Salaries - Additional Comp</v>
          </cell>
          <cell r="F950">
            <v>1000</v>
          </cell>
          <cell r="G950">
            <v>0</v>
          </cell>
          <cell r="H950">
            <v>0</v>
          </cell>
          <cell r="I950">
            <v>0</v>
          </cell>
          <cell r="J950">
            <v>0</v>
          </cell>
          <cell r="K950">
            <v>110010</v>
          </cell>
          <cell r="L950" t="str">
            <v>Current Unrestricted</v>
          </cell>
          <cell r="M950">
            <v>25</v>
          </cell>
          <cell r="N950" t="str">
            <v>Academic Support</v>
          </cell>
          <cell r="O950">
            <v>11</v>
          </cell>
          <cell r="P950" t="str">
            <v>Current Unrestricted Funds</v>
          </cell>
          <cell r="Q950">
            <v>61</v>
          </cell>
          <cell r="R950" t="str">
            <v>Salaries and Wages</v>
          </cell>
          <cell r="S950">
            <v>30</v>
          </cell>
          <cell r="T950" t="str">
            <v>Vice President / Provost - CPC</v>
          </cell>
          <cell r="U950">
            <v>9</v>
          </cell>
          <cell r="V950" t="str">
            <v>Carter, Brenda C</v>
          </cell>
        </row>
        <row r="951">
          <cell r="A951">
            <v>300070</v>
          </cell>
          <cell r="B951" t="str">
            <v>CPC -  Dean Academic Affairs</v>
          </cell>
          <cell r="C951">
            <v>611320</v>
          </cell>
          <cell r="D951">
            <v>300070611320</v>
          </cell>
          <cell r="E951" t="str">
            <v>Non-Supervisory Supp Staff - Exempt</v>
          </cell>
          <cell r="F951">
            <v>71929.320000000007</v>
          </cell>
          <cell r="G951">
            <v>0</v>
          </cell>
          <cell r="H951">
            <v>0</v>
          </cell>
          <cell r="I951">
            <v>0</v>
          </cell>
          <cell r="J951">
            <v>0</v>
          </cell>
          <cell r="K951">
            <v>110010</v>
          </cell>
          <cell r="L951" t="str">
            <v>Current Unrestricted</v>
          </cell>
          <cell r="M951">
            <v>25</v>
          </cell>
          <cell r="N951" t="str">
            <v>Academic Support</v>
          </cell>
          <cell r="O951">
            <v>11</v>
          </cell>
          <cell r="P951" t="str">
            <v>Current Unrestricted Funds</v>
          </cell>
          <cell r="Q951">
            <v>61</v>
          </cell>
          <cell r="R951" t="str">
            <v>Salaries and Wages</v>
          </cell>
          <cell r="S951">
            <v>30</v>
          </cell>
          <cell r="T951" t="str">
            <v>Vice President / Provost - CPC</v>
          </cell>
          <cell r="U951">
            <v>9</v>
          </cell>
          <cell r="V951" t="str">
            <v>Carter, Brenda C</v>
          </cell>
        </row>
        <row r="952">
          <cell r="A952">
            <v>300070</v>
          </cell>
          <cell r="B952" t="str">
            <v>CPC -  Dean Academic Affairs</v>
          </cell>
          <cell r="C952">
            <v>611325</v>
          </cell>
          <cell r="D952">
            <v>300070611325</v>
          </cell>
          <cell r="E952" t="str">
            <v>Non-Supervisory - PT - Exempt</v>
          </cell>
          <cell r="F952">
            <v>12331.12</v>
          </cell>
          <cell r="G952">
            <v>0</v>
          </cell>
          <cell r="H952">
            <v>0</v>
          </cell>
          <cell r="I952">
            <v>0</v>
          </cell>
          <cell r="J952">
            <v>0</v>
          </cell>
          <cell r="K952">
            <v>110010</v>
          </cell>
          <cell r="L952" t="str">
            <v>Current Unrestricted</v>
          </cell>
          <cell r="M952">
            <v>25</v>
          </cell>
          <cell r="N952" t="str">
            <v>Academic Support</v>
          </cell>
          <cell r="O952">
            <v>11</v>
          </cell>
          <cell r="P952" t="str">
            <v>Current Unrestricted Funds</v>
          </cell>
          <cell r="Q952">
            <v>61</v>
          </cell>
          <cell r="R952" t="str">
            <v>Salaries and Wages</v>
          </cell>
          <cell r="S952">
            <v>30</v>
          </cell>
          <cell r="T952" t="str">
            <v>Vice President / Provost - CPC</v>
          </cell>
          <cell r="U952">
            <v>9</v>
          </cell>
          <cell r="V952" t="str">
            <v>Carter, Brenda C</v>
          </cell>
        </row>
        <row r="953">
          <cell r="A953">
            <v>300070</v>
          </cell>
          <cell r="B953" t="str">
            <v>CPC -  Dean Academic Affairs</v>
          </cell>
          <cell r="C953">
            <v>611420</v>
          </cell>
          <cell r="D953">
            <v>300070611420</v>
          </cell>
          <cell r="E953" t="str">
            <v>Non-Supervisory Supp - Non-Exempt</v>
          </cell>
          <cell r="F953">
            <v>0</v>
          </cell>
          <cell r="G953">
            <v>71929.320000000007</v>
          </cell>
          <cell r="H953">
            <v>50613</v>
          </cell>
          <cell r="I953">
            <v>33818.5</v>
          </cell>
          <cell r="J953">
            <v>69589</v>
          </cell>
          <cell r="K953">
            <v>110010</v>
          </cell>
          <cell r="L953" t="str">
            <v>Current Unrestricted</v>
          </cell>
          <cell r="M953">
            <v>25</v>
          </cell>
          <cell r="N953" t="str">
            <v>Academic Support</v>
          </cell>
          <cell r="O953">
            <v>11</v>
          </cell>
          <cell r="P953" t="str">
            <v>Current Unrestricted Funds</v>
          </cell>
          <cell r="Q953">
            <v>61</v>
          </cell>
          <cell r="R953" t="str">
            <v>Salaries and Wages</v>
          </cell>
          <cell r="S953">
            <v>30</v>
          </cell>
          <cell r="T953" t="str">
            <v>Vice President / Provost - CPC</v>
          </cell>
          <cell r="U953">
            <v>9</v>
          </cell>
          <cell r="V953" t="str">
            <v>Carter, Brenda C</v>
          </cell>
        </row>
        <row r="954">
          <cell r="A954">
            <v>300070</v>
          </cell>
          <cell r="B954" t="str">
            <v>CPC -  Dean Academic Affairs</v>
          </cell>
          <cell r="C954">
            <v>611460</v>
          </cell>
          <cell r="D954">
            <v>300070611460</v>
          </cell>
          <cell r="E954" t="str">
            <v>Support Staff PT - Non-Exempt</v>
          </cell>
          <cell r="F954">
            <v>0</v>
          </cell>
          <cell r="G954">
            <v>8035.5</v>
          </cell>
          <cell r="H954">
            <v>13864</v>
          </cell>
          <cell r="I954">
            <v>2394.87</v>
          </cell>
          <cell r="J954">
            <v>13865</v>
          </cell>
          <cell r="K954">
            <v>110010</v>
          </cell>
          <cell r="L954" t="str">
            <v>Current Unrestricted</v>
          </cell>
          <cell r="M954">
            <v>25</v>
          </cell>
          <cell r="N954" t="str">
            <v>Academic Support</v>
          </cell>
          <cell r="O954">
            <v>11</v>
          </cell>
          <cell r="P954" t="str">
            <v>Current Unrestricted Funds</v>
          </cell>
          <cell r="Q954">
            <v>61</v>
          </cell>
          <cell r="R954" t="str">
            <v>Salaries and Wages</v>
          </cell>
          <cell r="S954">
            <v>30</v>
          </cell>
          <cell r="T954" t="str">
            <v>Vice President / Provost - CPC</v>
          </cell>
          <cell r="U954">
            <v>9</v>
          </cell>
          <cell r="V954" t="str">
            <v>Carter, Brenda C</v>
          </cell>
        </row>
        <row r="955">
          <cell r="A955">
            <v>300070</v>
          </cell>
          <cell r="B955" t="str">
            <v>CPC -  Dean Academic Affairs</v>
          </cell>
          <cell r="C955">
            <v>611491</v>
          </cell>
          <cell r="D955">
            <v>300070611491</v>
          </cell>
          <cell r="E955" t="str">
            <v>Comp Time Payoff</v>
          </cell>
          <cell r="F955">
            <v>0</v>
          </cell>
          <cell r="G955">
            <v>0</v>
          </cell>
          <cell r="H955">
            <v>0</v>
          </cell>
          <cell r="I955">
            <v>1666.99</v>
          </cell>
          <cell r="J955">
            <v>0</v>
          </cell>
          <cell r="K955">
            <v>110010</v>
          </cell>
          <cell r="L955" t="str">
            <v>Current Unrestricted</v>
          </cell>
          <cell r="M955">
            <v>25</v>
          </cell>
          <cell r="N955" t="str">
            <v>Academic Support</v>
          </cell>
          <cell r="O955">
            <v>11</v>
          </cell>
          <cell r="P955" t="str">
            <v>Current Unrestricted Funds</v>
          </cell>
          <cell r="Q955">
            <v>61</v>
          </cell>
          <cell r="R955" t="str">
            <v>Salaries and Wages</v>
          </cell>
          <cell r="S955">
            <v>30</v>
          </cell>
          <cell r="T955" t="str">
            <v>Vice President / Provost - CPC</v>
          </cell>
          <cell r="U955">
            <v>9</v>
          </cell>
          <cell r="V955" t="str">
            <v>Carter, Brenda C</v>
          </cell>
        </row>
        <row r="956">
          <cell r="A956">
            <v>300070</v>
          </cell>
          <cell r="B956" t="str">
            <v>CPC -  Dean Academic Affairs</v>
          </cell>
          <cell r="C956">
            <v>611492</v>
          </cell>
          <cell r="D956">
            <v>300070611492</v>
          </cell>
          <cell r="E956" t="str">
            <v>Regular Overtime</v>
          </cell>
          <cell r="F956">
            <v>0</v>
          </cell>
          <cell r="G956">
            <v>0</v>
          </cell>
          <cell r="H956">
            <v>0</v>
          </cell>
          <cell r="I956">
            <v>0</v>
          </cell>
          <cell r="J956">
            <v>0</v>
          </cell>
          <cell r="K956">
            <v>110010</v>
          </cell>
          <cell r="L956" t="str">
            <v>Current Unrestricted</v>
          </cell>
          <cell r="M956">
            <v>25</v>
          </cell>
          <cell r="N956" t="str">
            <v>Academic Support</v>
          </cell>
          <cell r="O956">
            <v>11</v>
          </cell>
          <cell r="P956" t="str">
            <v>Current Unrestricted Funds</v>
          </cell>
          <cell r="Q956">
            <v>61</v>
          </cell>
          <cell r="R956" t="str">
            <v>Salaries and Wages</v>
          </cell>
          <cell r="S956">
            <v>30</v>
          </cell>
          <cell r="T956" t="str">
            <v>Vice President / Provost - CPC</v>
          </cell>
          <cell r="U956">
            <v>9</v>
          </cell>
          <cell r="V956" t="str">
            <v>Carter, Brenda C</v>
          </cell>
        </row>
        <row r="957">
          <cell r="A957">
            <v>300070</v>
          </cell>
          <cell r="B957" t="str">
            <v>CPC -  Dean Academic Affairs</v>
          </cell>
          <cell r="C957">
            <v>611493</v>
          </cell>
          <cell r="D957">
            <v>300070611493</v>
          </cell>
          <cell r="E957" t="str">
            <v>Vacation Payoff</v>
          </cell>
          <cell r="F957">
            <v>0</v>
          </cell>
          <cell r="G957">
            <v>0</v>
          </cell>
          <cell r="H957">
            <v>1372</v>
          </cell>
          <cell r="I957">
            <v>1371.15</v>
          </cell>
          <cell r="J957">
            <v>0</v>
          </cell>
          <cell r="K957">
            <v>110010</v>
          </cell>
          <cell r="L957" t="str">
            <v>Current Unrestricted</v>
          </cell>
          <cell r="M957">
            <v>25</v>
          </cell>
          <cell r="N957" t="str">
            <v>Academic Support</v>
          </cell>
          <cell r="O957">
            <v>11</v>
          </cell>
          <cell r="P957" t="str">
            <v>Current Unrestricted Funds</v>
          </cell>
          <cell r="Q957">
            <v>61</v>
          </cell>
          <cell r="R957" t="str">
            <v>Salaries and Wages</v>
          </cell>
          <cell r="S957">
            <v>30</v>
          </cell>
          <cell r="T957" t="str">
            <v>Vice President / Provost - CPC</v>
          </cell>
          <cell r="U957">
            <v>9</v>
          </cell>
          <cell r="V957" t="str">
            <v>Carter, Brenda C</v>
          </cell>
        </row>
        <row r="958">
          <cell r="A958">
            <v>300070</v>
          </cell>
          <cell r="B958" t="str">
            <v>CPC -  Dean Academic Affairs</v>
          </cell>
          <cell r="C958">
            <v>712420</v>
          </cell>
          <cell r="D958">
            <v>300070712420</v>
          </cell>
          <cell r="E958" t="str">
            <v>Rental - Furniture and Equipment</v>
          </cell>
          <cell r="F958">
            <v>0</v>
          </cell>
          <cell r="G958">
            <v>0</v>
          </cell>
          <cell r="H958">
            <v>4130</v>
          </cell>
          <cell r="I958">
            <v>3110.51</v>
          </cell>
          <cell r="J958">
            <v>4300</v>
          </cell>
          <cell r="K958">
            <v>110010</v>
          </cell>
          <cell r="L958" t="str">
            <v>Current Unrestricted</v>
          </cell>
          <cell r="M958">
            <v>25</v>
          </cell>
          <cell r="N958" t="str">
            <v>Academic Support</v>
          </cell>
          <cell r="O958">
            <v>11</v>
          </cell>
          <cell r="P958" t="str">
            <v>Current Unrestricted Funds</v>
          </cell>
          <cell r="Q958">
            <v>71</v>
          </cell>
          <cell r="R958" t="str">
            <v>Contractual Services</v>
          </cell>
          <cell r="S958">
            <v>30</v>
          </cell>
          <cell r="T958" t="str">
            <v>Vice President / Provost - CPC</v>
          </cell>
          <cell r="U958">
            <v>9</v>
          </cell>
          <cell r="V958" t="str">
            <v>Carter, Brenda C</v>
          </cell>
        </row>
        <row r="959">
          <cell r="A959">
            <v>300070</v>
          </cell>
          <cell r="B959" t="str">
            <v>CPC -  Dean Academic Affairs</v>
          </cell>
          <cell r="C959">
            <v>712430</v>
          </cell>
          <cell r="D959">
            <v>300070712430</v>
          </cell>
          <cell r="E959" t="str">
            <v>Rental - Equipment Overage</v>
          </cell>
          <cell r="F959">
            <v>0</v>
          </cell>
          <cell r="G959">
            <v>0</v>
          </cell>
          <cell r="H959">
            <v>200</v>
          </cell>
          <cell r="I959">
            <v>16.829999999999998</v>
          </cell>
          <cell r="J959">
            <v>680</v>
          </cell>
          <cell r="K959">
            <v>110010</v>
          </cell>
          <cell r="L959" t="str">
            <v>Current Unrestricted</v>
          </cell>
          <cell r="M959">
            <v>25</v>
          </cell>
          <cell r="N959" t="str">
            <v>Academic Support</v>
          </cell>
          <cell r="O959">
            <v>11</v>
          </cell>
          <cell r="P959" t="str">
            <v>Current Unrestricted Funds</v>
          </cell>
          <cell r="Q959">
            <v>71</v>
          </cell>
          <cell r="R959" t="str">
            <v>Contractual Services</v>
          </cell>
          <cell r="S959">
            <v>30</v>
          </cell>
          <cell r="T959" t="str">
            <v>Vice President / Provost - CPC</v>
          </cell>
          <cell r="U959">
            <v>9</v>
          </cell>
          <cell r="V959" t="str">
            <v>Carter, Brenda C</v>
          </cell>
        </row>
        <row r="960">
          <cell r="A960">
            <v>300070</v>
          </cell>
          <cell r="B960" t="str">
            <v>CPC -  Dean Academic Affairs</v>
          </cell>
          <cell r="C960">
            <v>712655</v>
          </cell>
          <cell r="D960">
            <v>300070712655</v>
          </cell>
          <cell r="E960" t="str">
            <v>Meetings Expense</v>
          </cell>
          <cell r="F960">
            <v>1505.1</v>
          </cell>
          <cell r="G960">
            <v>1587.13</v>
          </cell>
          <cell r="H960">
            <v>1896</v>
          </cell>
          <cell r="I960">
            <v>0</v>
          </cell>
          <cell r="J960">
            <v>2000</v>
          </cell>
          <cell r="K960">
            <v>110010</v>
          </cell>
          <cell r="L960" t="str">
            <v>Current Unrestricted</v>
          </cell>
          <cell r="M960">
            <v>25</v>
          </cell>
          <cell r="N960" t="str">
            <v>Academic Support</v>
          </cell>
          <cell r="O960">
            <v>11</v>
          </cell>
          <cell r="P960" t="str">
            <v>Current Unrestricted Funds</v>
          </cell>
          <cell r="Q960">
            <v>71</v>
          </cell>
          <cell r="R960" t="str">
            <v>Contractual Services</v>
          </cell>
          <cell r="S960">
            <v>30</v>
          </cell>
          <cell r="T960" t="str">
            <v>Vice President / Provost - CPC</v>
          </cell>
          <cell r="U960">
            <v>9</v>
          </cell>
          <cell r="V960" t="str">
            <v>Carter, Brenda C</v>
          </cell>
        </row>
        <row r="961">
          <cell r="A961">
            <v>300070</v>
          </cell>
          <cell r="B961" t="str">
            <v>CPC -  Dean Academic Affairs</v>
          </cell>
          <cell r="C961">
            <v>733120</v>
          </cell>
          <cell r="D961">
            <v>300070733120</v>
          </cell>
          <cell r="E961" t="str">
            <v>Office Supplies</v>
          </cell>
          <cell r="F961">
            <v>5306.26</v>
          </cell>
          <cell r="G961">
            <v>4198.0600000000004</v>
          </cell>
          <cell r="H961">
            <v>3000</v>
          </cell>
          <cell r="I961">
            <v>1149.99</v>
          </cell>
          <cell r="J961">
            <v>4000</v>
          </cell>
          <cell r="K961">
            <v>110010</v>
          </cell>
          <cell r="L961" t="str">
            <v>Current Unrestricted</v>
          </cell>
          <cell r="M961">
            <v>25</v>
          </cell>
          <cell r="N961" t="str">
            <v>Academic Support</v>
          </cell>
          <cell r="O961">
            <v>11</v>
          </cell>
          <cell r="P961" t="str">
            <v>Current Unrestricted Funds</v>
          </cell>
          <cell r="Q961">
            <v>73</v>
          </cell>
          <cell r="R961" t="str">
            <v>Supplies</v>
          </cell>
          <cell r="S961">
            <v>30</v>
          </cell>
          <cell r="T961" t="str">
            <v>Vice President / Provost - CPC</v>
          </cell>
          <cell r="U961">
            <v>9</v>
          </cell>
          <cell r="V961" t="str">
            <v>Carter, Brenda C</v>
          </cell>
        </row>
        <row r="962">
          <cell r="A962">
            <v>300070</v>
          </cell>
          <cell r="B962" t="str">
            <v>CPC -  Dean Academic Affairs</v>
          </cell>
          <cell r="C962">
            <v>733210</v>
          </cell>
          <cell r="D962">
            <v>300070733210</v>
          </cell>
          <cell r="E962" t="str">
            <v>Division Books and Booklets</v>
          </cell>
          <cell r="F962">
            <v>91.28</v>
          </cell>
          <cell r="G962">
            <v>178.75</v>
          </cell>
          <cell r="H962">
            <v>75</v>
          </cell>
          <cell r="I962">
            <v>0</v>
          </cell>
          <cell r="J962">
            <v>75</v>
          </cell>
          <cell r="K962">
            <v>110010</v>
          </cell>
          <cell r="L962" t="str">
            <v>Current Unrestricted</v>
          </cell>
          <cell r="M962">
            <v>25</v>
          </cell>
          <cell r="N962" t="str">
            <v>Academic Support</v>
          </cell>
          <cell r="O962">
            <v>11</v>
          </cell>
          <cell r="P962" t="str">
            <v>Current Unrestricted Funds</v>
          </cell>
          <cell r="Q962">
            <v>73</v>
          </cell>
          <cell r="R962" t="str">
            <v>Supplies</v>
          </cell>
          <cell r="S962">
            <v>30</v>
          </cell>
          <cell r="T962" t="str">
            <v>Vice President / Provost - CPC</v>
          </cell>
          <cell r="U962">
            <v>9</v>
          </cell>
          <cell r="V962" t="str">
            <v>Carter, Brenda C</v>
          </cell>
        </row>
        <row r="963">
          <cell r="A963">
            <v>300070</v>
          </cell>
          <cell r="B963" t="str">
            <v>CPC -  Dean Academic Affairs</v>
          </cell>
          <cell r="C963">
            <v>733220</v>
          </cell>
          <cell r="D963">
            <v>300070733220</v>
          </cell>
          <cell r="E963" t="str">
            <v>Subscriptions</v>
          </cell>
          <cell r="F963">
            <v>2221</v>
          </cell>
          <cell r="G963">
            <v>1585</v>
          </cell>
          <cell r="H963">
            <v>1248</v>
          </cell>
          <cell r="I963">
            <v>499</v>
          </cell>
          <cell r="J963">
            <v>600</v>
          </cell>
          <cell r="K963">
            <v>110010</v>
          </cell>
          <cell r="L963" t="str">
            <v>Current Unrestricted</v>
          </cell>
          <cell r="M963">
            <v>25</v>
          </cell>
          <cell r="N963" t="str">
            <v>Academic Support</v>
          </cell>
          <cell r="O963">
            <v>11</v>
          </cell>
          <cell r="P963" t="str">
            <v>Current Unrestricted Funds</v>
          </cell>
          <cell r="Q963">
            <v>73</v>
          </cell>
          <cell r="R963" t="str">
            <v>Supplies</v>
          </cell>
          <cell r="S963">
            <v>30</v>
          </cell>
          <cell r="T963" t="str">
            <v>Vice President / Provost - CPC</v>
          </cell>
          <cell r="U963">
            <v>9</v>
          </cell>
          <cell r="V963" t="str">
            <v>Carter, Brenda C</v>
          </cell>
        </row>
        <row r="964">
          <cell r="A964">
            <v>300070</v>
          </cell>
          <cell r="B964" t="str">
            <v>CPC -  Dean Academic Affairs</v>
          </cell>
          <cell r="C964">
            <v>744210</v>
          </cell>
          <cell r="D964">
            <v>300070744210</v>
          </cell>
          <cell r="E964" t="str">
            <v>Local Travel</v>
          </cell>
          <cell r="F964">
            <v>318</v>
          </cell>
          <cell r="G964">
            <v>314</v>
          </cell>
          <cell r="H964">
            <v>948</v>
          </cell>
          <cell r="I964">
            <v>0</v>
          </cell>
          <cell r="J964">
            <v>743</v>
          </cell>
          <cell r="K964">
            <v>110010</v>
          </cell>
          <cell r="L964" t="str">
            <v>Current Unrestricted</v>
          </cell>
          <cell r="M964">
            <v>25</v>
          </cell>
          <cell r="N964" t="str">
            <v>Academic Support</v>
          </cell>
          <cell r="O964">
            <v>11</v>
          </cell>
          <cell r="P964" t="str">
            <v>Current Unrestricted Funds</v>
          </cell>
          <cell r="Q964">
            <v>74</v>
          </cell>
          <cell r="R964" t="str">
            <v>Travel</v>
          </cell>
          <cell r="S964">
            <v>30</v>
          </cell>
          <cell r="T964" t="str">
            <v>Vice President / Provost - CPC</v>
          </cell>
          <cell r="U964">
            <v>9</v>
          </cell>
          <cell r="V964" t="str">
            <v>Carter, Brenda C</v>
          </cell>
        </row>
        <row r="965">
          <cell r="A965">
            <v>300070</v>
          </cell>
          <cell r="B965" t="str">
            <v>CPC -  Dean Academic Affairs</v>
          </cell>
          <cell r="C965">
            <v>744220</v>
          </cell>
          <cell r="D965">
            <v>300070744220</v>
          </cell>
          <cell r="E965" t="str">
            <v>Professional Development / Travel</v>
          </cell>
          <cell r="F965">
            <v>7382.49</v>
          </cell>
          <cell r="G965">
            <v>8159.25</v>
          </cell>
          <cell r="H965">
            <v>6089</v>
          </cell>
          <cell r="I965">
            <v>4673.62</v>
          </cell>
          <cell r="J965">
            <v>8700</v>
          </cell>
          <cell r="K965">
            <v>110010</v>
          </cell>
          <cell r="L965" t="str">
            <v>Current Unrestricted</v>
          </cell>
          <cell r="M965">
            <v>25</v>
          </cell>
          <cell r="N965" t="str">
            <v>Academic Support</v>
          </cell>
          <cell r="O965">
            <v>11</v>
          </cell>
          <cell r="P965" t="str">
            <v>Current Unrestricted Funds</v>
          </cell>
          <cell r="Q965">
            <v>74</v>
          </cell>
          <cell r="R965" t="str">
            <v>Travel</v>
          </cell>
          <cell r="S965">
            <v>30</v>
          </cell>
          <cell r="T965" t="str">
            <v>Vice President / Provost - CPC</v>
          </cell>
          <cell r="U965">
            <v>9</v>
          </cell>
          <cell r="V965" t="str">
            <v>Carter, Brenda C</v>
          </cell>
        </row>
        <row r="966">
          <cell r="A966">
            <v>300070</v>
          </cell>
          <cell r="B966" t="str">
            <v>CPC -  Dean Academic Affairs</v>
          </cell>
          <cell r="C966">
            <v>744230</v>
          </cell>
          <cell r="D966">
            <v>300070744230</v>
          </cell>
          <cell r="E966" t="str">
            <v>In-House Professional Development</v>
          </cell>
          <cell r="F966">
            <v>2802</v>
          </cell>
          <cell r="G966">
            <v>2000.7</v>
          </cell>
          <cell r="H966">
            <v>2896</v>
          </cell>
          <cell r="I966">
            <v>0</v>
          </cell>
          <cell r="J966">
            <v>2000</v>
          </cell>
          <cell r="K966">
            <v>110010</v>
          </cell>
          <cell r="L966" t="str">
            <v>Current Unrestricted</v>
          </cell>
          <cell r="M966">
            <v>25</v>
          </cell>
          <cell r="N966" t="str">
            <v>Academic Support</v>
          </cell>
          <cell r="O966">
            <v>11</v>
          </cell>
          <cell r="P966" t="str">
            <v>Current Unrestricted Funds</v>
          </cell>
          <cell r="Q966">
            <v>74</v>
          </cell>
          <cell r="R966" t="str">
            <v>Travel</v>
          </cell>
          <cell r="S966">
            <v>30</v>
          </cell>
          <cell r="T966" t="str">
            <v>Vice President / Provost - CPC</v>
          </cell>
          <cell r="U966">
            <v>9</v>
          </cell>
          <cell r="V966" t="str">
            <v>Carter, Brenda C</v>
          </cell>
        </row>
        <row r="967">
          <cell r="A967">
            <v>300070</v>
          </cell>
          <cell r="B967" t="str">
            <v>CPC -  Dean Academic Affairs</v>
          </cell>
          <cell r="C967">
            <v>755310</v>
          </cell>
          <cell r="D967">
            <v>300070755310</v>
          </cell>
          <cell r="E967" t="str">
            <v>Copier Expense</v>
          </cell>
          <cell r="F967">
            <v>87.3</v>
          </cell>
          <cell r="G967">
            <v>642.48</v>
          </cell>
          <cell r="H967">
            <v>0</v>
          </cell>
          <cell r="I967">
            <v>0</v>
          </cell>
          <cell r="J967">
            <v>0</v>
          </cell>
          <cell r="K967">
            <v>110010</v>
          </cell>
          <cell r="L967" t="str">
            <v>Current Unrestricted</v>
          </cell>
          <cell r="M967">
            <v>25</v>
          </cell>
          <cell r="N967" t="str">
            <v>Academic Support</v>
          </cell>
          <cell r="O967">
            <v>11</v>
          </cell>
          <cell r="P967" t="str">
            <v>Current Unrestricted Funds</v>
          </cell>
          <cell r="Q967">
            <v>75</v>
          </cell>
          <cell r="R967" t="str">
            <v>Other Operating Expenses</v>
          </cell>
          <cell r="S967">
            <v>30</v>
          </cell>
          <cell r="T967" t="str">
            <v>Vice President / Provost - CPC</v>
          </cell>
          <cell r="U967">
            <v>9</v>
          </cell>
          <cell r="V967" t="str">
            <v>Carter, Brenda C</v>
          </cell>
        </row>
        <row r="968">
          <cell r="A968">
            <v>300070</v>
          </cell>
          <cell r="B968" t="str">
            <v>CPC -  Dean Academic Affairs</v>
          </cell>
          <cell r="C968">
            <v>755360</v>
          </cell>
          <cell r="D968">
            <v>300070755360</v>
          </cell>
          <cell r="E968" t="str">
            <v>Printing - Other</v>
          </cell>
          <cell r="F968">
            <v>74.56</v>
          </cell>
          <cell r="G968">
            <v>265.60000000000002</v>
          </cell>
          <cell r="H968">
            <v>85</v>
          </cell>
          <cell r="I968">
            <v>18</v>
          </cell>
          <cell r="J968">
            <v>650</v>
          </cell>
          <cell r="K968">
            <v>110010</v>
          </cell>
          <cell r="L968" t="str">
            <v>Current Unrestricted</v>
          </cell>
          <cell r="M968">
            <v>25</v>
          </cell>
          <cell r="N968" t="str">
            <v>Academic Support</v>
          </cell>
          <cell r="O968">
            <v>11</v>
          </cell>
          <cell r="P968" t="str">
            <v>Current Unrestricted Funds</v>
          </cell>
          <cell r="Q968">
            <v>75</v>
          </cell>
          <cell r="R968" t="str">
            <v>Other Operating Expenses</v>
          </cell>
          <cell r="S968">
            <v>30</v>
          </cell>
          <cell r="T968" t="str">
            <v>Vice President / Provost - CPC</v>
          </cell>
          <cell r="U968">
            <v>9</v>
          </cell>
          <cell r="V968" t="str">
            <v>Carter, Brenda C</v>
          </cell>
        </row>
        <row r="969">
          <cell r="A969">
            <v>300070</v>
          </cell>
          <cell r="B969" t="str">
            <v>CPC -  Dean Academic Affairs</v>
          </cell>
          <cell r="C969">
            <v>755510</v>
          </cell>
          <cell r="D969">
            <v>300070755510</v>
          </cell>
          <cell r="E969" t="str">
            <v>Repairs - Equipment</v>
          </cell>
          <cell r="F969">
            <v>0</v>
          </cell>
          <cell r="G969">
            <v>50</v>
          </cell>
          <cell r="H969">
            <v>50</v>
          </cell>
          <cell r="I969">
            <v>0</v>
          </cell>
          <cell r="J969">
            <v>150</v>
          </cell>
          <cell r="K969">
            <v>110010</v>
          </cell>
          <cell r="L969" t="str">
            <v>Current Unrestricted</v>
          </cell>
          <cell r="M969">
            <v>25</v>
          </cell>
          <cell r="N969" t="str">
            <v>Academic Support</v>
          </cell>
          <cell r="O969">
            <v>11</v>
          </cell>
          <cell r="P969" t="str">
            <v>Current Unrestricted Funds</v>
          </cell>
          <cell r="Q969">
            <v>75</v>
          </cell>
          <cell r="R969" t="str">
            <v>Other Operating Expenses</v>
          </cell>
          <cell r="S969">
            <v>30</v>
          </cell>
          <cell r="T969" t="str">
            <v>Vice President / Provost - CPC</v>
          </cell>
          <cell r="U969">
            <v>9</v>
          </cell>
          <cell r="V969" t="str">
            <v>Carter, Brenda C</v>
          </cell>
        </row>
        <row r="970">
          <cell r="A970">
            <v>300070</v>
          </cell>
          <cell r="B970" t="str">
            <v>CPC -  Dean Academic Affairs</v>
          </cell>
          <cell r="C970">
            <v>755705</v>
          </cell>
          <cell r="D970">
            <v>300070755705</v>
          </cell>
          <cell r="E970" t="str">
            <v>Postage</v>
          </cell>
          <cell r="F970">
            <v>2.1</v>
          </cell>
          <cell r="G970">
            <v>4.5599999999999996</v>
          </cell>
          <cell r="H970">
            <v>15</v>
          </cell>
          <cell r="I970">
            <v>0</v>
          </cell>
          <cell r="J970">
            <v>5</v>
          </cell>
          <cell r="K970">
            <v>110010</v>
          </cell>
          <cell r="L970" t="str">
            <v>Current Unrestricted</v>
          </cell>
          <cell r="M970">
            <v>25</v>
          </cell>
          <cell r="N970" t="str">
            <v>Academic Support</v>
          </cell>
          <cell r="O970">
            <v>11</v>
          </cell>
          <cell r="P970" t="str">
            <v>Current Unrestricted Funds</v>
          </cell>
          <cell r="Q970">
            <v>75</v>
          </cell>
          <cell r="R970" t="str">
            <v>Other Operating Expenses</v>
          </cell>
          <cell r="S970">
            <v>30</v>
          </cell>
          <cell r="T970" t="str">
            <v>Vice President / Provost - CPC</v>
          </cell>
          <cell r="U970">
            <v>9</v>
          </cell>
          <cell r="V970" t="str">
            <v>Carter, Brenda C</v>
          </cell>
        </row>
        <row r="971">
          <cell r="A971">
            <v>300070</v>
          </cell>
          <cell r="B971" t="str">
            <v>CPC -  Dean Academic Affairs</v>
          </cell>
          <cell r="C971">
            <v>755730</v>
          </cell>
          <cell r="D971">
            <v>300070755730</v>
          </cell>
          <cell r="E971" t="str">
            <v>Memberships</v>
          </cell>
          <cell r="F971">
            <v>60</v>
          </cell>
          <cell r="G971">
            <v>0</v>
          </cell>
          <cell r="H971">
            <v>0</v>
          </cell>
          <cell r="I971">
            <v>0</v>
          </cell>
          <cell r="J971">
            <v>0</v>
          </cell>
          <cell r="K971">
            <v>110010</v>
          </cell>
          <cell r="L971" t="str">
            <v>Current Unrestricted</v>
          </cell>
          <cell r="M971">
            <v>25</v>
          </cell>
          <cell r="N971" t="str">
            <v>Academic Support</v>
          </cell>
          <cell r="O971">
            <v>11</v>
          </cell>
          <cell r="P971" t="str">
            <v>Current Unrestricted Funds</v>
          </cell>
          <cell r="Q971">
            <v>75</v>
          </cell>
          <cell r="R971" t="str">
            <v>Other Operating Expenses</v>
          </cell>
          <cell r="S971">
            <v>30</v>
          </cell>
          <cell r="T971" t="str">
            <v>Vice President / Provost - CPC</v>
          </cell>
          <cell r="U971">
            <v>9</v>
          </cell>
          <cell r="V971" t="str">
            <v>Carter, Brenda C</v>
          </cell>
        </row>
        <row r="972">
          <cell r="A972">
            <v>300070</v>
          </cell>
          <cell r="B972" t="str">
            <v>CPC -  Dean Academic Affairs</v>
          </cell>
          <cell r="C972">
            <v>787410</v>
          </cell>
          <cell r="D972">
            <v>300070787410</v>
          </cell>
          <cell r="E972" t="str">
            <v>Equipment/Furniture Non-Depreciable</v>
          </cell>
          <cell r="F972">
            <v>685.73</v>
          </cell>
          <cell r="G972">
            <v>3493.52</v>
          </cell>
          <cell r="H972">
            <v>0</v>
          </cell>
          <cell r="I972">
            <v>0</v>
          </cell>
          <cell r="J972">
            <v>0</v>
          </cell>
          <cell r="K972">
            <v>110010</v>
          </cell>
          <cell r="L972" t="str">
            <v>Current Unrestricted</v>
          </cell>
          <cell r="M972">
            <v>25</v>
          </cell>
          <cell r="N972" t="str">
            <v>Academic Support</v>
          </cell>
          <cell r="O972">
            <v>11</v>
          </cell>
          <cell r="P972" t="str">
            <v>Current Unrestricted Funds</v>
          </cell>
          <cell r="Q972">
            <v>78</v>
          </cell>
          <cell r="R972" t="str">
            <v>Non-Capital Outlay</v>
          </cell>
          <cell r="S972">
            <v>30</v>
          </cell>
          <cell r="T972" t="str">
            <v>Vice President / Provost - CPC</v>
          </cell>
          <cell r="U972">
            <v>9</v>
          </cell>
          <cell r="V972" t="str">
            <v>Carter, Brenda C</v>
          </cell>
        </row>
        <row r="973">
          <cell r="A973">
            <v>316090</v>
          </cell>
          <cell r="B973" t="str">
            <v>Foreign Languages</v>
          </cell>
          <cell r="C973">
            <v>611115</v>
          </cell>
          <cell r="D973">
            <v>316090611115</v>
          </cell>
          <cell r="E973" t="str">
            <v>Faculty Salaries - Substitute</v>
          </cell>
          <cell r="F973">
            <v>0</v>
          </cell>
          <cell r="G973">
            <v>0</v>
          </cell>
          <cell r="H973">
            <v>100</v>
          </cell>
          <cell r="I973">
            <v>0</v>
          </cell>
          <cell r="J973">
            <v>152</v>
          </cell>
          <cell r="K973">
            <v>110010</v>
          </cell>
          <cell r="L973" t="str">
            <v>Current Unrestricted</v>
          </cell>
          <cell r="M973">
            <v>10</v>
          </cell>
          <cell r="N973" t="str">
            <v>Instruction</v>
          </cell>
          <cell r="O973">
            <v>11</v>
          </cell>
          <cell r="P973" t="str">
            <v>Current Unrestricted Funds</v>
          </cell>
          <cell r="Q973">
            <v>61</v>
          </cell>
          <cell r="R973" t="str">
            <v>Salaries and Wages</v>
          </cell>
          <cell r="S973">
            <v>30</v>
          </cell>
          <cell r="T973" t="str">
            <v>Vice President / Provost - CPC</v>
          </cell>
          <cell r="U973">
            <v>1</v>
          </cell>
          <cell r="V973" t="str">
            <v>Carter, Brenda C</v>
          </cell>
        </row>
        <row r="974">
          <cell r="A974">
            <v>316090</v>
          </cell>
          <cell r="B974" t="str">
            <v>Foreign Languages</v>
          </cell>
          <cell r="C974">
            <v>611120</v>
          </cell>
          <cell r="D974">
            <v>316090611120</v>
          </cell>
          <cell r="E974" t="str">
            <v>Faculty Salaries - Part-time</v>
          </cell>
          <cell r="F974">
            <v>19082.099999999999</v>
          </cell>
          <cell r="G974">
            <v>15985</v>
          </cell>
          <cell r="H974">
            <v>23162</v>
          </cell>
          <cell r="I974">
            <v>11457.7</v>
          </cell>
          <cell r="J974">
            <v>23149</v>
          </cell>
          <cell r="K974">
            <v>110010</v>
          </cell>
          <cell r="L974" t="str">
            <v>Current Unrestricted</v>
          </cell>
          <cell r="M974">
            <v>10</v>
          </cell>
          <cell r="N974" t="str">
            <v>Instruction</v>
          </cell>
          <cell r="O974">
            <v>11</v>
          </cell>
          <cell r="P974" t="str">
            <v>Current Unrestricted Funds</v>
          </cell>
          <cell r="Q974">
            <v>61</v>
          </cell>
          <cell r="R974" t="str">
            <v>Salaries and Wages</v>
          </cell>
          <cell r="S974">
            <v>30</v>
          </cell>
          <cell r="T974" t="str">
            <v>Vice President / Provost - CPC</v>
          </cell>
          <cell r="U974">
            <v>1</v>
          </cell>
          <cell r="V974" t="str">
            <v>Carter, Brenda C</v>
          </cell>
        </row>
        <row r="975">
          <cell r="A975">
            <v>316090</v>
          </cell>
          <cell r="B975" t="str">
            <v>Foreign Languages</v>
          </cell>
          <cell r="C975">
            <v>712320</v>
          </cell>
          <cell r="D975">
            <v>316090712320</v>
          </cell>
          <cell r="E975" t="str">
            <v>Guest Lecturers</v>
          </cell>
          <cell r="F975">
            <v>0</v>
          </cell>
          <cell r="G975">
            <v>0</v>
          </cell>
          <cell r="H975">
            <v>0</v>
          </cell>
          <cell r="I975">
            <v>0</v>
          </cell>
          <cell r="J975">
            <v>0</v>
          </cell>
          <cell r="K975">
            <v>110010</v>
          </cell>
          <cell r="L975" t="str">
            <v>Current Unrestricted</v>
          </cell>
          <cell r="M975">
            <v>10</v>
          </cell>
          <cell r="N975" t="str">
            <v>Instruction</v>
          </cell>
          <cell r="O975">
            <v>11</v>
          </cell>
          <cell r="P975" t="str">
            <v>Current Unrestricted Funds</v>
          </cell>
          <cell r="Q975">
            <v>71</v>
          </cell>
          <cell r="R975" t="str">
            <v>Contractual Services</v>
          </cell>
          <cell r="S975">
            <v>30</v>
          </cell>
          <cell r="T975" t="str">
            <v>Vice President / Provost - CPC</v>
          </cell>
          <cell r="U975">
            <v>4</v>
          </cell>
          <cell r="V975" t="str">
            <v>Carter, Brenda C</v>
          </cell>
        </row>
        <row r="976">
          <cell r="A976">
            <v>316090</v>
          </cell>
          <cell r="B976" t="str">
            <v>Foreign Languages</v>
          </cell>
          <cell r="C976">
            <v>712655</v>
          </cell>
          <cell r="D976">
            <v>316090712655</v>
          </cell>
          <cell r="E976" t="str">
            <v>Meetings Expense</v>
          </cell>
          <cell r="F976">
            <v>0</v>
          </cell>
          <cell r="G976">
            <v>0</v>
          </cell>
          <cell r="H976">
            <v>0</v>
          </cell>
          <cell r="I976">
            <v>0</v>
          </cell>
          <cell r="J976">
            <v>0</v>
          </cell>
          <cell r="K976">
            <v>110010</v>
          </cell>
          <cell r="L976" t="str">
            <v>Current Unrestricted</v>
          </cell>
          <cell r="M976">
            <v>10</v>
          </cell>
          <cell r="N976" t="str">
            <v>Instruction</v>
          </cell>
          <cell r="O976">
            <v>11</v>
          </cell>
          <cell r="P976" t="str">
            <v>Current Unrestricted Funds</v>
          </cell>
          <cell r="Q976">
            <v>71</v>
          </cell>
          <cell r="R976" t="str">
            <v>Contractual Services</v>
          </cell>
          <cell r="S976">
            <v>30</v>
          </cell>
          <cell r="T976" t="str">
            <v>Vice President / Provost - CPC</v>
          </cell>
          <cell r="U976">
            <v>4</v>
          </cell>
          <cell r="V976" t="str">
            <v>Carter, Brenda C</v>
          </cell>
        </row>
        <row r="977">
          <cell r="A977">
            <v>316090</v>
          </cell>
          <cell r="B977" t="str">
            <v>Foreign Languages</v>
          </cell>
          <cell r="C977">
            <v>733110</v>
          </cell>
          <cell r="D977">
            <v>316090733110</v>
          </cell>
          <cell r="E977" t="str">
            <v>Classroom Supplies</v>
          </cell>
          <cell r="F977">
            <v>143.6</v>
          </cell>
          <cell r="G977">
            <v>192.66</v>
          </cell>
          <cell r="H977">
            <v>523</v>
          </cell>
          <cell r="I977">
            <v>222.6</v>
          </cell>
          <cell r="J977">
            <v>300</v>
          </cell>
          <cell r="K977">
            <v>110010</v>
          </cell>
          <cell r="L977" t="str">
            <v>Current Unrestricted</v>
          </cell>
          <cell r="M977">
            <v>10</v>
          </cell>
          <cell r="N977" t="str">
            <v>Instruction</v>
          </cell>
          <cell r="O977">
            <v>11</v>
          </cell>
          <cell r="P977" t="str">
            <v>Current Unrestricted Funds</v>
          </cell>
          <cell r="Q977">
            <v>73</v>
          </cell>
          <cell r="R977" t="str">
            <v>Supplies</v>
          </cell>
          <cell r="S977">
            <v>30</v>
          </cell>
          <cell r="T977" t="str">
            <v>Vice President / Provost - CPC</v>
          </cell>
          <cell r="U977">
            <v>4</v>
          </cell>
          <cell r="V977" t="str">
            <v>Carter, Brenda C</v>
          </cell>
        </row>
        <row r="978">
          <cell r="A978">
            <v>316090</v>
          </cell>
          <cell r="B978" t="str">
            <v>Foreign Languages</v>
          </cell>
          <cell r="C978">
            <v>733330</v>
          </cell>
          <cell r="D978">
            <v>316090733330</v>
          </cell>
          <cell r="E978" t="str">
            <v>Audio Visual Supplies</v>
          </cell>
          <cell r="F978">
            <v>858</v>
          </cell>
          <cell r="G978">
            <v>0</v>
          </cell>
          <cell r="H978">
            <v>0</v>
          </cell>
          <cell r="I978">
            <v>0</v>
          </cell>
          <cell r="J978">
            <v>0</v>
          </cell>
          <cell r="K978">
            <v>110010</v>
          </cell>
          <cell r="L978" t="str">
            <v>Current Unrestricted</v>
          </cell>
          <cell r="M978">
            <v>10</v>
          </cell>
          <cell r="N978" t="str">
            <v>Instruction</v>
          </cell>
          <cell r="O978">
            <v>11</v>
          </cell>
          <cell r="P978" t="str">
            <v>Current Unrestricted Funds</v>
          </cell>
          <cell r="Q978">
            <v>73</v>
          </cell>
          <cell r="R978" t="str">
            <v>Supplies</v>
          </cell>
          <cell r="S978">
            <v>30</v>
          </cell>
          <cell r="T978" t="str">
            <v>Vice President / Provost - CPC</v>
          </cell>
          <cell r="U978">
            <v>4</v>
          </cell>
          <cell r="V978" t="str">
            <v>Carter, Brenda C</v>
          </cell>
        </row>
        <row r="979">
          <cell r="A979">
            <v>316090</v>
          </cell>
          <cell r="B979" t="str">
            <v>Foreign Languages</v>
          </cell>
          <cell r="C979">
            <v>755310</v>
          </cell>
          <cell r="D979">
            <v>316090755310</v>
          </cell>
          <cell r="E979" t="str">
            <v>Copier Expense</v>
          </cell>
          <cell r="F979">
            <v>508.14</v>
          </cell>
          <cell r="G979">
            <v>216.9</v>
          </cell>
          <cell r="H979">
            <v>66</v>
          </cell>
          <cell r="I979">
            <v>39.78</v>
          </cell>
          <cell r="J979">
            <v>250</v>
          </cell>
          <cell r="K979">
            <v>110010</v>
          </cell>
          <cell r="L979" t="str">
            <v>Current Unrestricted</v>
          </cell>
          <cell r="M979">
            <v>10</v>
          </cell>
          <cell r="N979" t="str">
            <v>Instruction</v>
          </cell>
          <cell r="O979">
            <v>11</v>
          </cell>
          <cell r="P979" t="str">
            <v>Current Unrestricted Funds</v>
          </cell>
          <cell r="Q979">
            <v>75</v>
          </cell>
          <cell r="R979" t="str">
            <v>Other Operating Expenses</v>
          </cell>
          <cell r="S979">
            <v>30</v>
          </cell>
          <cell r="T979" t="str">
            <v>Vice President / Provost - CPC</v>
          </cell>
          <cell r="U979">
            <v>4</v>
          </cell>
          <cell r="V979" t="str">
            <v>Carter, Brenda C</v>
          </cell>
        </row>
        <row r="980">
          <cell r="A980">
            <v>319050</v>
          </cell>
          <cell r="B980" t="str">
            <v>Nutrition</v>
          </cell>
          <cell r="C980">
            <v>611110</v>
          </cell>
          <cell r="D980">
            <v>319050611110</v>
          </cell>
          <cell r="E980" t="str">
            <v>Faculty Salaries - Full-time</v>
          </cell>
          <cell r="F980">
            <v>0</v>
          </cell>
          <cell r="G980">
            <v>12970.98</v>
          </cell>
          <cell r="H980">
            <v>0</v>
          </cell>
          <cell r="I980">
            <v>0</v>
          </cell>
          <cell r="J980">
            <v>0</v>
          </cell>
          <cell r="K980">
            <v>110010</v>
          </cell>
          <cell r="L980" t="str">
            <v>Current Unrestricted</v>
          </cell>
          <cell r="M980">
            <v>10</v>
          </cell>
          <cell r="N980" t="str">
            <v>Instruction</v>
          </cell>
          <cell r="O980">
            <v>11</v>
          </cell>
          <cell r="P980" t="str">
            <v>Current Unrestricted Funds</v>
          </cell>
          <cell r="Q980">
            <v>61</v>
          </cell>
          <cell r="R980" t="str">
            <v>Salaries and Wages</v>
          </cell>
          <cell r="S980">
            <v>30</v>
          </cell>
          <cell r="T980" t="str">
            <v>Vice President / Provost - CPC</v>
          </cell>
          <cell r="U980">
            <v>1</v>
          </cell>
          <cell r="V980" t="str">
            <v>Carter, Brenda C</v>
          </cell>
        </row>
        <row r="981">
          <cell r="A981">
            <v>319050</v>
          </cell>
          <cell r="B981" t="str">
            <v>Nutrition</v>
          </cell>
          <cell r="C981">
            <v>611115</v>
          </cell>
          <cell r="D981">
            <v>319050611115</v>
          </cell>
          <cell r="E981" t="str">
            <v>Faculty Salaries - Substitute</v>
          </cell>
          <cell r="F981">
            <v>325.8</v>
          </cell>
          <cell r="G981">
            <v>130.32</v>
          </cell>
          <cell r="H981">
            <v>130</v>
          </cell>
          <cell r="I981">
            <v>134.82</v>
          </cell>
          <cell r="J981">
            <v>296</v>
          </cell>
          <cell r="K981">
            <v>110010</v>
          </cell>
          <cell r="L981" t="str">
            <v>Current Unrestricted</v>
          </cell>
          <cell r="M981">
            <v>10</v>
          </cell>
          <cell r="N981" t="str">
            <v>Instruction</v>
          </cell>
          <cell r="O981">
            <v>11</v>
          </cell>
          <cell r="P981" t="str">
            <v>Current Unrestricted Funds</v>
          </cell>
          <cell r="Q981">
            <v>61</v>
          </cell>
          <cell r="R981" t="str">
            <v>Salaries and Wages</v>
          </cell>
          <cell r="S981">
            <v>30</v>
          </cell>
          <cell r="T981" t="str">
            <v>Vice President / Provost - CPC</v>
          </cell>
          <cell r="U981">
            <v>1</v>
          </cell>
          <cell r="V981" t="str">
            <v>Carter, Brenda C</v>
          </cell>
        </row>
        <row r="982">
          <cell r="A982">
            <v>319050</v>
          </cell>
          <cell r="B982" t="str">
            <v>Nutrition</v>
          </cell>
          <cell r="C982">
            <v>611120</v>
          </cell>
          <cell r="D982">
            <v>319050611120</v>
          </cell>
          <cell r="E982" t="str">
            <v>Faculty Salaries - Part-time</v>
          </cell>
          <cell r="F982">
            <v>8144.52</v>
          </cell>
          <cell r="G982">
            <v>3822.48</v>
          </cell>
          <cell r="H982">
            <v>8632</v>
          </cell>
          <cell r="I982">
            <v>5077.92</v>
          </cell>
          <cell r="J982">
            <v>8628</v>
          </cell>
          <cell r="K982">
            <v>110010</v>
          </cell>
          <cell r="L982" t="str">
            <v>Current Unrestricted</v>
          </cell>
          <cell r="M982">
            <v>10</v>
          </cell>
          <cell r="N982" t="str">
            <v>Instruction</v>
          </cell>
          <cell r="O982">
            <v>11</v>
          </cell>
          <cell r="P982" t="str">
            <v>Current Unrestricted Funds</v>
          </cell>
          <cell r="Q982">
            <v>61</v>
          </cell>
          <cell r="R982" t="str">
            <v>Salaries and Wages</v>
          </cell>
          <cell r="S982">
            <v>30</v>
          </cell>
          <cell r="T982" t="str">
            <v>Vice President / Provost - CPC</v>
          </cell>
          <cell r="U982">
            <v>1</v>
          </cell>
          <cell r="V982" t="str">
            <v>Carter, Brenda C</v>
          </cell>
        </row>
        <row r="983">
          <cell r="A983">
            <v>319050</v>
          </cell>
          <cell r="B983" t="str">
            <v>Nutrition</v>
          </cell>
          <cell r="C983">
            <v>611150</v>
          </cell>
          <cell r="D983">
            <v>319050611150</v>
          </cell>
          <cell r="E983" t="str">
            <v>Faculty Full-time - Summer</v>
          </cell>
          <cell r="F983">
            <v>0</v>
          </cell>
          <cell r="G983">
            <v>0</v>
          </cell>
          <cell r="H983">
            <v>9312</v>
          </cell>
          <cell r="I983">
            <v>0</v>
          </cell>
          <cell r="J983">
            <v>0</v>
          </cell>
          <cell r="K983">
            <v>110010</v>
          </cell>
          <cell r="L983" t="str">
            <v>Current Unrestricted</v>
          </cell>
          <cell r="M983">
            <v>10</v>
          </cell>
          <cell r="N983" t="str">
            <v>Instruction</v>
          </cell>
          <cell r="O983">
            <v>11</v>
          </cell>
          <cell r="P983" t="str">
            <v>Current Unrestricted Funds</v>
          </cell>
          <cell r="Q983">
            <v>61</v>
          </cell>
          <cell r="R983" t="str">
            <v>Salaries and Wages</v>
          </cell>
          <cell r="S983">
            <v>30</v>
          </cell>
          <cell r="T983" t="str">
            <v>Vice President / Provost - CPC</v>
          </cell>
          <cell r="U983">
            <v>1</v>
          </cell>
          <cell r="V983" t="str">
            <v>Carter, Brenda C</v>
          </cell>
        </row>
        <row r="984">
          <cell r="A984">
            <v>319050</v>
          </cell>
          <cell r="B984" t="str">
            <v>Nutrition</v>
          </cell>
          <cell r="C984">
            <v>611160</v>
          </cell>
          <cell r="D984">
            <v>319050611160</v>
          </cell>
          <cell r="E984" t="str">
            <v>Faculty Part-time - Summer</v>
          </cell>
          <cell r="F984">
            <v>1998.12</v>
          </cell>
          <cell r="G984">
            <v>2128.44</v>
          </cell>
          <cell r="H984">
            <v>4316</v>
          </cell>
          <cell r="I984">
            <v>0</v>
          </cell>
          <cell r="J984">
            <v>4314</v>
          </cell>
          <cell r="K984">
            <v>110010</v>
          </cell>
          <cell r="L984" t="str">
            <v>Current Unrestricted</v>
          </cell>
          <cell r="M984">
            <v>10</v>
          </cell>
          <cell r="N984" t="str">
            <v>Instruction</v>
          </cell>
          <cell r="O984">
            <v>11</v>
          </cell>
          <cell r="P984" t="str">
            <v>Current Unrestricted Funds</v>
          </cell>
          <cell r="Q984">
            <v>61</v>
          </cell>
          <cell r="R984" t="str">
            <v>Salaries and Wages</v>
          </cell>
          <cell r="S984">
            <v>30</v>
          </cell>
          <cell r="T984" t="str">
            <v>Vice President / Provost - CPC</v>
          </cell>
          <cell r="U984">
            <v>1</v>
          </cell>
          <cell r="V984" t="str">
            <v>Carter, Brenda C</v>
          </cell>
        </row>
        <row r="985">
          <cell r="A985">
            <v>319050</v>
          </cell>
          <cell r="B985" t="str">
            <v>Nutrition</v>
          </cell>
          <cell r="C985">
            <v>733110</v>
          </cell>
          <cell r="D985">
            <v>319050733110</v>
          </cell>
          <cell r="E985" t="str">
            <v>Classroom Supplies</v>
          </cell>
          <cell r="F985">
            <v>0</v>
          </cell>
          <cell r="G985">
            <v>105.67</v>
          </cell>
          <cell r="H985">
            <v>200</v>
          </cell>
          <cell r="I985">
            <v>0</v>
          </cell>
          <cell r="J985">
            <v>200</v>
          </cell>
          <cell r="K985">
            <v>110010</v>
          </cell>
          <cell r="L985" t="str">
            <v>Current Unrestricted</v>
          </cell>
          <cell r="M985">
            <v>10</v>
          </cell>
          <cell r="N985" t="str">
            <v>Instruction</v>
          </cell>
          <cell r="O985">
            <v>11</v>
          </cell>
          <cell r="P985" t="str">
            <v>Current Unrestricted Funds</v>
          </cell>
          <cell r="Q985">
            <v>73</v>
          </cell>
          <cell r="R985" t="str">
            <v>Supplies</v>
          </cell>
          <cell r="S985">
            <v>30</v>
          </cell>
          <cell r="T985" t="str">
            <v>Vice President / Provost - CPC</v>
          </cell>
          <cell r="U985">
            <v>4</v>
          </cell>
          <cell r="V985" t="str">
            <v>Carter, Brenda C</v>
          </cell>
        </row>
        <row r="986">
          <cell r="A986">
            <v>319050</v>
          </cell>
          <cell r="B986" t="str">
            <v>Nutrition</v>
          </cell>
          <cell r="C986">
            <v>755310</v>
          </cell>
          <cell r="D986">
            <v>319050755310</v>
          </cell>
          <cell r="E986" t="str">
            <v>Copier Expense</v>
          </cell>
          <cell r="F986">
            <v>159.66</v>
          </cell>
          <cell r="G986">
            <v>231.3</v>
          </cell>
          <cell r="H986">
            <v>360</v>
          </cell>
          <cell r="I986">
            <v>15.78</v>
          </cell>
          <cell r="J986">
            <v>200</v>
          </cell>
          <cell r="K986">
            <v>110010</v>
          </cell>
          <cell r="L986" t="str">
            <v>Current Unrestricted</v>
          </cell>
          <cell r="M986">
            <v>10</v>
          </cell>
          <cell r="N986" t="str">
            <v>Instruction</v>
          </cell>
          <cell r="O986">
            <v>11</v>
          </cell>
          <cell r="P986" t="str">
            <v>Current Unrestricted Funds</v>
          </cell>
          <cell r="Q986">
            <v>75</v>
          </cell>
          <cell r="R986" t="str">
            <v>Other Operating Expenses</v>
          </cell>
          <cell r="S986">
            <v>30</v>
          </cell>
          <cell r="T986" t="str">
            <v>Vice President / Provost - CPC</v>
          </cell>
          <cell r="U986">
            <v>4</v>
          </cell>
          <cell r="V986" t="str">
            <v>Carter, Brenda C</v>
          </cell>
        </row>
        <row r="987">
          <cell r="A987">
            <v>323000</v>
          </cell>
          <cell r="B987" t="str">
            <v>English</v>
          </cell>
          <cell r="C987">
            <v>611110</v>
          </cell>
          <cell r="D987">
            <v>323000611110</v>
          </cell>
          <cell r="E987" t="str">
            <v>Faculty Salaries - Full-time</v>
          </cell>
          <cell r="F987">
            <v>346256.68</v>
          </cell>
          <cell r="G987">
            <v>380388.15</v>
          </cell>
          <cell r="H987">
            <v>378834</v>
          </cell>
          <cell r="I987">
            <v>213381.95</v>
          </cell>
          <cell r="J987">
            <v>373812</v>
          </cell>
          <cell r="K987">
            <v>110010</v>
          </cell>
          <cell r="L987" t="str">
            <v>Current Unrestricted</v>
          </cell>
          <cell r="M987">
            <v>10</v>
          </cell>
          <cell r="N987" t="str">
            <v>Instruction</v>
          </cell>
          <cell r="O987">
            <v>11</v>
          </cell>
          <cell r="P987" t="str">
            <v>Current Unrestricted Funds</v>
          </cell>
          <cell r="Q987">
            <v>61</v>
          </cell>
          <cell r="R987" t="str">
            <v>Salaries and Wages</v>
          </cell>
          <cell r="S987">
            <v>30</v>
          </cell>
          <cell r="T987" t="str">
            <v>Vice President / Provost - CPC</v>
          </cell>
          <cell r="U987">
            <v>1</v>
          </cell>
          <cell r="V987" t="str">
            <v>Carter, Brenda C</v>
          </cell>
        </row>
        <row r="988">
          <cell r="A988">
            <v>323000</v>
          </cell>
          <cell r="B988" t="str">
            <v>English</v>
          </cell>
          <cell r="C988">
            <v>611115</v>
          </cell>
          <cell r="D988">
            <v>323000611115</v>
          </cell>
          <cell r="E988" t="str">
            <v>Faculty Salaries - Substitute</v>
          </cell>
          <cell r="F988">
            <v>838.38</v>
          </cell>
          <cell r="G988">
            <v>543</v>
          </cell>
          <cell r="H988">
            <v>1130</v>
          </cell>
          <cell r="I988">
            <v>0</v>
          </cell>
          <cell r="J988">
            <v>1130</v>
          </cell>
          <cell r="K988">
            <v>110010</v>
          </cell>
          <cell r="L988" t="str">
            <v>Current Unrestricted</v>
          </cell>
          <cell r="M988">
            <v>10</v>
          </cell>
          <cell r="N988" t="str">
            <v>Instruction</v>
          </cell>
          <cell r="O988">
            <v>11</v>
          </cell>
          <cell r="P988" t="str">
            <v>Current Unrestricted Funds</v>
          </cell>
          <cell r="Q988">
            <v>61</v>
          </cell>
          <cell r="R988" t="str">
            <v>Salaries and Wages</v>
          </cell>
          <cell r="S988">
            <v>30</v>
          </cell>
          <cell r="T988" t="str">
            <v>Vice President / Provost - CPC</v>
          </cell>
          <cell r="U988">
            <v>1</v>
          </cell>
          <cell r="V988" t="str">
            <v>Carter, Brenda C</v>
          </cell>
        </row>
        <row r="989">
          <cell r="A989">
            <v>323000</v>
          </cell>
          <cell r="B989" t="str">
            <v>English</v>
          </cell>
          <cell r="C989">
            <v>611120</v>
          </cell>
          <cell r="D989">
            <v>323000611120</v>
          </cell>
          <cell r="E989" t="str">
            <v>Faculty Salaries - Part-time</v>
          </cell>
          <cell r="F989">
            <v>194959.98</v>
          </cell>
          <cell r="G989">
            <v>138489.32</v>
          </cell>
          <cell r="H989">
            <v>177995</v>
          </cell>
          <cell r="I989">
            <v>104120.41</v>
          </cell>
          <cell r="J989">
            <v>151095</v>
          </cell>
          <cell r="K989">
            <v>110010</v>
          </cell>
          <cell r="L989" t="str">
            <v>Current Unrestricted</v>
          </cell>
          <cell r="M989">
            <v>10</v>
          </cell>
          <cell r="N989" t="str">
            <v>Instruction</v>
          </cell>
          <cell r="O989">
            <v>11</v>
          </cell>
          <cell r="P989" t="str">
            <v>Current Unrestricted Funds</v>
          </cell>
          <cell r="Q989">
            <v>61</v>
          </cell>
          <cell r="R989" t="str">
            <v>Salaries and Wages</v>
          </cell>
          <cell r="S989">
            <v>30</v>
          </cell>
          <cell r="T989" t="str">
            <v>Vice President / Provost - CPC</v>
          </cell>
          <cell r="U989">
            <v>1</v>
          </cell>
          <cell r="V989" t="str">
            <v>Carter, Brenda C</v>
          </cell>
        </row>
        <row r="990">
          <cell r="A990">
            <v>323000</v>
          </cell>
          <cell r="B990" t="str">
            <v>English</v>
          </cell>
          <cell r="C990">
            <v>611125</v>
          </cell>
          <cell r="D990">
            <v>323000611125</v>
          </cell>
          <cell r="E990" t="str">
            <v>Faculty Full-time Chair Rel</v>
          </cell>
          <cell r="F990">
            <v>33500.04</v>
          </cell>
          <cell r="G990">
            <v>33500.04</v>
          </cell>
          <cell r="H990">
            <v>52009</v>
          </cell>
          <cell r="I990">
            <v>17336.28</v>
          </cell>
          <cell r="J990">
            <v>69346</v>
          </cell>
          <cell r="K990">
            <v>110010</v>
          </cell>
          <cell r="L990" t="str">
            <v>Current Unrestricted</v>
          </cell>
          <cell r="M990">
            <v>10</v>
          </cell>
          <cell r="N990" t="str">
            <v>Instruction</v>
          </cell>
          <cell r="O990">
            <v>11</v>
          </cell>
          <cell r="P990" t="str">
            <v>Current Unrestricted Funds</v>
          </cell>
          <cell r="Q990">
            <v>61</v>
          </cell>
          <cell r="R990" t="str">
            <v>Salaries and Wages</v>
          </cell>
          <cell r="S990">
            <v>30</v>
          </cell>
          <cell r="T990" t="str">
            <v>Vice President / Provost - CPC</v>
          </cell>
          <cell r="U990">
            <v>1</v>
          </cell>
          <cell r="V990" t="str">
            <v>Carter, Brenda C</v>
          </cell>
        </row>
        <row r="991">
          <cell r="A991">
            <v>323000</v>
          </cell>
          <cell r="B991" t="str">
            <v>English</v>
          </cell>
          <cell r="C991">
            <v>611130</v>
          </cell>
          <cell r="D991">
            <v>323000611130</v>
          </cell>
          <cell r="E991" t="str">
            <v>Faculty Full-time Non-teaching ES</v>
          </cell>
          <cell r="F991">
            <v>0</v>
          </cell>
          <cell r="G991">
            <v>0</v>
          </cell>
          <cell r="H991">
            <v>0</v>
          </cell>
          <cell r="I991">
            <v>0</v>
          </cell>
          <cell r="J991">
            <v>6533</v>
          </cell>
          <cell r="K991">
            <v>110010</v>
          </cell>
          <cell r="L991" t="str">
            <v>Current Unrestricted</v>
          </cell>
          <cell r="M991">
            <v>10</v>
          </cell>
          <cell r="N991" t="str">
            <v>Instruction</v>
          </cell>
          <cell r="O991">
            <v>11</v>
          </cell>
          <cell r="P991" t="str">
            <v>Current Unrestricted Funds</v>
          </cell>
          <cell r="Q991">
            <v>61</v>
          </cell>
          <cell r="R991" t="str">
            <v>Salaries and Wages</v>
          </cell>
          <cell r="S991">
            <v>30</v>
          </cell>
          <cell r="T991" t="str">
            <v>Vice President / Provost - CPC</v>
          </cell>
          <cell r="U991">
            <v>1</v>
          </cell>
          <cell r="V991" t="str">
            <v>Carter, Brenda C</v>
          </cell>
        </row>
        <row r="992">
          <cell r="A992">
            <v>323000</v>
          </cell>
          <cell r="B992" t="str">
            <v>English</v>
          </cell>
          <cell r="C992">
            <v>611150</v>
          </cell>
          <cell r="D992">
            <v>323000611150</v>
          </cell>
          <cell r="E992" t="str">
            <v>Faculty Full-time - Summer</v>
          </cell>
          <cell r="F992">
            <v>33171.760000000002</v>
          </cell>
          <cell r="G992">
            <v>29389.34</v>
          </cell>
          <cell r="H992">
            <v>65666</v>
          </cell>
          <cell r="I992">
            <v>0</v>
          </cell>
          <cell r="J992">
            <v>47793</v>
          </cell>
          <cell r="K992">
            <v>110010</v>
          </cell>
          <cell r="L992" t="str">
            <v>Current Unrestricted</v>
          </cell>
          <cell r="M992">
            <v>10</v>
          </cell>
          <cell r="N992" t="str">
            <v>Instruction</v>
          </cell>
          <cell r="O992">
            <v>11</v>
          </cell>
          <cell r="P992" t="str">
            <v>Current Unrestricted Funds</v>
          </cell>
          <cell r="Q992">
            <v>61</v>
          </cell>
          <cell r="R992" t="str">
            <v>Salaries and Wages</v>
          </cell>
          <cell r="S992">
            <v>30</v>
          </cell>
          <cell r="T992" t="str">
            <v>Vice President / Provost - CPC</v>
          </cell>
          <cell r="U992">
            <v>1</v>
          </cell>
          <cell r="V992" t="str">
            <v>Carter, Brenda C</v>
          </cell>
        </row>
        <row r="993">
          <cell r="A993">
            <v>323000</v>
          </cell>
          <cell r="B993" t="str">
            <v>English</v>
          </cell>
          <cell r="C993">
            <v>611160</v>
          </cell>
          <cell r="D993">
            <v>323000611160</v>
          </cell>
          <cell r="E993" t="str">
            <v>Faculty Part-time - Summer</v>
          </cell>
          <cell r="F993">
            <v>22536.95</v>
          </cell>
          <cell r="G993">
            <v>27148.01</v>
          </cell>
          <cell r="H993">
            <v>30212</v>
          </cell>
          <cell r="I993">
            <v>0</v>
          </cell>
          <cell r="J993">
            <v>33795</v>
          </cell>
          <cell r="K993">
            <v>110010</v>
          </cell>
          <cell r="L993" t="str">
            <v>Current Unrestricted</v>
          </cell>
          <cell r="M993">
            <v>10</v>
          </cell>
          <cell r="N993" t="str">
            <v>Instruction</v>
          </cell>
          <cell r="O993">
            <v>11</v>
          </cell>
          <cell r="P993" t="str">
            <v>Current Unrestricted Funds</v>
          </cell>
          <cell r="Q993">
            <v>61</v>
          </cell>
          <cell r="R993" t="str">
            <v>Salaries and Wages</v>
          </cell>
          <cell r="S993">
            <v>30</v>
          </cell>
          <cell r="T993" t="str">
            <v>Vice President / Provost - CPC</v>
          </cell>
          <cell r="U993">
            <v>1</v>
          </cell>
          <cell r="V993" t="str">
            <v>Carter, Brenda C</v>
          </cell>
        </row>
        <row r="994">
          <cell r="A994">
            <v>323000</v>
          </cell>
          <cell r="B994" t="str">
            <v>English</v>
          </cell>
          <cell r="C994">
            <v>712655</v>
          </cell>
          <cell r="D994">
            <v>323000712655</v>
          </cell>
          <cell r="E994" t="str">
            <v>Meetings Expense</v>
          </cell>
          <cell r="F994">
            <v>0</v>
          </cell>
          <cell r="G994">
            <v>561</v>
          </cell>
          <cell r="H994">
            <v>0</v>
          </cell>
          <cell r="I994">
            <v>0</v>
          </cell>
          <cell r="J994">
            <v>0</v>
          </cell>
          <cell r="K994">
            <v>110010</v>
          </cell>
          <cell r="L994" t="str">
            <v>Current Unrestricted</v>
          </cell>
          <cell r="M994">
            <v>10</v>
          </cell>
          <cell r="N994" t="str">
            <v>Instruction</v>
          </cell>
          <cell r="O994">
            <v>11</v>
          </cell>
          <cell r="P994" t="str">
            <v>Current Unrestricted Funds</v>
          </cell>
          <cell r="Q994">
            <v>71</v>
          </cell>
          <cell r="R994" t="str">
            <v>Contractual Services</v>
          </cell>
          <cell r="S994">
            <v>30</v>
          </cell>
          <cell r="T994" t="str">
            <v>Vice President / Provost - CPC</v>
          </cell>
          <cell r="U994">
            <v>4</v>
          </cell>
          <cell r="V994" t="str">
            <v>Carter, Brenda C</v>
          </cell>
        </row>
        <row r="995">
          <cell r="A995">
            <v>323000</v>
          </cell>
          <cell r="B995" t="str">
            <v>English</v>
          </cell>
          <cell r="C995">
            <v>733110</v>
          </cell>
          <cell r="D995">
            <v>323000733110</v>
          </cell>
          <cell r="E995" t="str">
            <v>Classroom Supplies</v>
          </cell>
          <cell r="F995">
            <v>2901.05</v>
          </cell>
          <cell r="G995">
            <v>796.53</v>
          </cell>
          <cell r="H995">
            <v>1400</v>
          </cell>
          <cell r="I995">
            <v>538.1</v>
          </cell>
          <cell r="J995">
            <v>1400</v>
          </cell>
          <cell r="K995">
            <v>110010</v>
          </cell>
          <cell r="L995" t="str">
            <v>Current Unrestricted</v>
          </cell>
          <cell r="M995">
            <v>10</v>
          </cell>
          <cell r="N995" t="str">
            <v>Instruction</v>
          </cell>
          <cell r="O995">
            <v>11</v>
          </cell>
          <cell r="P995" t="str">
            <v>Current Unrestricted Funds</v>
          </cell>
          <cell r="Q995">
            <v>73</v>
          </cell>
          <cell r="R995" t="str">
            <v>Supplies</v>
          </cell>
          <cell r="S995">
            <v>30</v>
          </cell>
          <cell r="T995" t="str">
            <v>Vice President / Provost - CPC</v>
          </cell>
          <cell r="U995">
            <v>4</v>
          </cell>
          <cell r="V995" t="str">
            <v>Carter, Brenda C</v>
          </cell>
        </row>
        <row r="996">
          <cell r="A996">
            <v>323000</v>
          </cell>
          <cell r="B996" t="str">
            <v>English</v>
          </cell>
          <cell r="C996">
            <v>744210</v>
          </cell>
          <cell r="D996">
            <v>323000744210</v>
          </cell>
          <cell r="E996" t="str">
            <v>Local Travel</v>
          </cell>
          <cell r="F996">
            <v>0</v>
          </cell>
          <cell r="G996">
            <v>25</v>
          </cell>
          <cell r="H996">
            <v>0</v>
          </cell>
          <cell r="I996">
            <v>0</v>
          </cell>
          <cell r="J996">
            <v>0</v>
          </cell>
          <cell r="K996">
            <v>110010</v>
          </cell>
          <cell r="L996" t="str">
            <v>Current Unrestricted</v>
          </cell>
          <cell r="M996">
            <v>10</v>
          </cell>
          <cell r="N996" t="str">
            <v>Instruction</v>
          </cell>
          <cell r="O996">
            <v>11</v>
          </cell>
          <cell r="P996" t="str">
            <v>Current Unrestricted Funds</v>
          </cell>
          <cell r="Q996">
            <v>74</v>
          </cell>
          <cell r="R996" t="str">
            <v>Travel</v>
          </cell>
          <cell r="S996">
            <v>30</v>
          </cell>
          <cell r="T996" t="str">
            <v>Vice President / Provost - CPC</v>
          </cell>
          <cell r="U996">
            <v>4</v>
          </cell>
          <cell r="V996" t="str">
            <v>Carter, Brenda C</v>
          </cell>
        </row>
        <row r="997">
          <cell r="A997">
            <v>323000</v>
          </cell>
          <cell r="B997" t="str">
            <v>English</v>
          </cell>
          <cell r="C997">
            <v>744220</v>
          </cell>
          <cell r="D997">
            <v>323000744220</v>
          </cell>
          <cell r="E997" t="str">
            <v>Professional Development / Travel</v>
          </cell>
          <cell r="F997">
            <v>3755.99</v>
          </cell>
          <cell r="G997">
            <v>1339.3</v>
          </cell>
          <cell r="H997">
            <v>215</v>
          </cell>
          <cell r="I997">
            <v>0</v>
          </cell>
          <cell r="J997">
            <v>250</v>
          </cell>
          <cell r="K997">
            <v>110010</v>
          </cell>
          <cell r="L997" t="str">
            <v>Current Unrestricted</v>
          </cell>
          <cell r="M997">
            <v>10</v>
          </cell>
          <cell r="N997" t="str">
            <v>Instruction</v>
          </cell>
          <cell r="O997">
            <v>11</v>
          </cell>
          <cell r="P997" t="str">
            <v>Current Unrestricted Funds</v>
          </cell>
          <cell r="Q997">
            <v>74</v>
          </cell>
          <cell r="R997" t="str">
            <v>Travel</v>
          </cell>
          <cell r="S997">
            <v>30</v>
          </cell>
          <cell r="T997" t="str">
            <v>Vice President / Provost - CPC</v>
          </cell>
          <cell r="U997">
            <v>4</v>
          </cell>
          <cell r="V997" t="str">
            <v>Carter, Brenda C</v>
          </cell>
        </row>
        <row r="998">
          <cell r="A998">
            <v>323000</v>
          </cell>
          <cell r="B998" t="str">
            <v>English</v>
          </cell>
          <cell r="C998">
            <v>755240</v>
          </cell>
          <cell r="D998">
            <v>323000755240</v>
          </cell>
          <cell r="E998" t="str">
            <v>DP - Software</v>
          </cell>
          <cell r="F998">
            <v>0</v>
          </cell>
          <cell r="G998">
            <v>408.1</v>
          </cell>
          <cell r="H998">
            <v>0</v>
          </cell>
          <cell r="I998">
            <v>0</v>
          </cell>
          <cell r="J998">
            <v>0</v>
          </cell>
          <cell r="K998">
            <v>110010</v>
          </cell>
          <cell r="L998" t="str">
            <v>Current Unrestricted</v>
          </cell>
          <cell r="M998">
            <v>10</v>
          </cell>
          <cell r="N998" t="str">
            <v>Instruction</v>
          </cell>
          <cell r="O998">
            <v>11</v>
          </cell>
          <cell r="P998" t="str">
            <v>Current Unrestricted Funds</v>
          </cell>
          <cell r="Q998">
            <v>75</v>
          </cell>
          <cell r="R998" t="str">
            <v>Other Operating Expenses</v>
          </cell>
          <cell r="S998">
            <v>30</v>
          </cell>
          <cell r="T998" t="str">
            <v>Vice President / Provost - CPC</v>
          </cell>
          <cell r="U998">
            <v>4</v>
          </cell>
          <cell r="V998" t="str">
            <v>Carter, Brenda C</v>
          </cell>
        </row>
        <row r="999">
          <cell r="A999">
            <v>323000</v>
          </cell>
          <cell r="B999" t="str">
            <v>English</v>
          </cell>
          <cell r="C999">
            <v>755310</v>
          </cell>
          <cell r="D999">
            <v>323000755310</v>
          </cell>
          <cell r="E999" t="str">
            <v>Copier Expense</v>
          </cell>
          <cell r="F999">
            <v>2240.6999999999998</v>
          </cell>
          <cell r="G999">
            <v>2686.25</v>
          </cell>
          <cell r="H999">
            <v>6584</v>
          </cell>
          <cell r="I999">
            <v>1045.2</v>
          </cell>
          <cell r="J999">
            <v>3595</v>
          </cell>
          <cell r="K999">
            <v>110010</v>
          </cell>
          <cell r="L999" t="str">
            <v>Current Unrestricted</v>
          </cell>
          <cell r="M999">
            <v>10</v>
          </cell>
          <cell r="N999" t="str">
            <v>Instruction</v>
          </cell>
          <cell r="O999">
            <v>11</v>
          </cell>
          <cell r="P999" t="str">
            <v>Current Unrestricted Funds</v>
          </cell>
          <cell r="Q999">
            <v>75</v>
          </cell>
          <cell r="R999" t="str">
            <v>Other Operating Expenses</v>
          </cell>
          <cell r="S999">
            <v>30</v>
          </cell>
          <cell r="T999" t="str">
            <v>Vice President / Provost - CPC</v>
          </cell>
          <cell r="U999">
            <v>4</v>
          </cell>
          <cell r="V999" t="str">
            <v>Carter, Brenda C</v>
          </cell>
        </row>
        <row r="1000">
          <cell r="A1000">
            <v>323000</v>
          </cell>
          <cell r="B1000" t="str">
            <v>English</v>
          </cell>
          <cell r="C1000">
            <v>755360</v>
          </cell>
          <cell r="D1000">
            <v>323000755360</v>
          </cell>
          <cell r="E1000" t="str">
            <v>Printing - Other</v>
          </cell>
          <cell r="F1000">
            <v>354.72</v>
          </cell>
          <cell r="G1000">
            <v>321.19</v>
          </cell>
          <cell r="H1000">
            <v>957</v>
          </cell>
          <cell r="I1000">
            <v>27.6</v>
          </cell>
          <cell r="J1000">
            <v>957</v>
          </cell>
          <cell r="K1000">
            <v>110010</v>
          </cell>
          <cell r="L1000" t="str">
            <v>Current Unrestricted</v>
          </cell>
          <cell r="M1000">
            <v>10</v>
          </cell>
          <cell r="N1000" t="str">
            <v>Instruction</v>
          </cell>
          <cell r="O1000">
            <v>11</v>
          </cell>
          <cell r="P1000" t="str">
            <v>Current Unrestricted Funds</v>
          </cell>
          <cell r="Q1000">
            <v>75</v>
          </cell>
          <cell r="R1000" t="str">
            <v>Other Operating Expenses</v>
          </cell>
          <cell r="S1000">
            <v>30</v>
          </cell>
          <cell r="T1000" t="str">
            <v>Vice President / Provost - CPC</v>
          </cell>
          <cell r="U1000">
            <v>4</v>
          </cell>
          <cell r="V1000" t="str">
            <v>Carter, Brenda C</v>
          </cell>
        </row>
        <row r="1001">
          <cell r="A1001">
            <v>323000</v>
          </cell>
          <cell r="B1001" t="str">
            <v>English</v>
          </cell>
          <cell r="C1001">
            <v>755705</v>
          </cell>
          <cell r="D1001">
            <v>323000755705</v>
          </cell>
          <cell r="E1001" t="str">
            <v>Postage</v>
          </cell>
          <cell r="F1001">
            <v>0.85</v>
          </cell>
          <cell r="G1001">
            <v>0.45</v>
          </cell>
          <cell r="H1001">
            <v>5</v>
          </cell>
          <cell r="I1001">
            <v>0.45</v>
          </cell>
          <cell r="J1001">
            <v>5</v>
          </cell>
          <cell r="K1001">
            <v>110010</v>
          </cell>
          <cell r="L1001" t="str">
            <v>Current Unrestricted</v>
          </cell>
          <cell r="M1001">
            <v>10</v>
          </cell>
          <cell r="N1001" t="str">
            <v>Instruction</v>
          </cell>
          <cell r="O1001">
            <v>11</v>
          </cell>
          <cell r="P1001" t="str">
            <v>Current Unrestricted Funds</v>
          </cell>
          <cell r="Q1001">
            <v>75</v>
          </cell>
          <cell r="R1001" t="str">
            <v>Other Operating Expenses</v>
          </cell>
          <cell r="S1001">
            <v>30</v>
          </cell>
          <cell r="T1001" t="str">
            <v>Vice President / Provost - CPC</v>
          </cell>
          <cell r="U1001">
            <v>4</v>
          </cell>
          <cell r="V1001" t="str">
            <v>Carter, Brenda C</v>
          </cell>
        </row>
        <row r="1002">
          <cell r="A1002">
            <v>323000</v>
          </cell>
          <cell r="B1002" t="str">
            <v>English</v>
          </cell>
          <cell r="C1002">
            <v>755745</v>
          </cell>
          <cell r="D1002">
            <v>323000755745</v>
          </cell>
          <cell r="E1002" t="str">
            <v>Promotional Activities</v>
          </cell>
          <cell r="F1002">
            <v>0</v>
          </cell>
          <cell r="G1002">
            <v>0</v>
          </cell>
          <cell r="H1002">
            <v>0</v>
          </cell>
          <cell r="I1002">
            <v>0</v>
          </cell>
          <cell r="J1002">
            <v>0</v>
          </cell>
          <cell r="K1002">
            <v>110010</v>
          </cell>
          <cell r="L1002" t="str">
            <v>Current Unrestricted</v>
          </cell>
          <cell r="M1002">
            <v>10</v>
          </cell>
          <cell r="N1002" t="str">
            <v>Instruction</v>
          </cell>
          <cell r="O1002">
            <v>11</v>
          </cell>
          <cell r="P1002" t="str">
            <v>Current Unrestricted Funds</v>
          </cell>
          <cell r="Q1002">
            <v>75</v>
          </cell>
          <cell r="R1002" t="str">
            <v>Other Operating Expenses</v>
          </cell>
          <cell r="S1002">
            <v>30</v>
          </cell>
          <cell r="T1002" t="str">
            <v>Vice President / Provost - CPC</v>
          </cell>
          <cell r="U1002">
            <v>4</v>
          </cell>
          <cell r="V1002" t="str">
            <v>Carter, Brenda C</v>
          </cell>
        </row>
        <row r="1003">
          <cell r="A1003">
            <v>323100</v>
          </cell>
          <cell r="B1003" t="str">
            <v>Speech</v>
          </cell>
          <cell r="C1003">
            <v>611110</v>
          </cell>
          <cell r="D1003">
            <v>323100611110</v>
          </cell>
          <cell r="E1003" t="str">
            <v>Faculty Salaries - Full-time</v>
          </cell>
          <cell r="F1003">
            <v>88773.63</v>
          </cell>
          <cell r="G1003">
            <v>90874.71</v>
          </cell>
          <cell r="H1003">
            <v>94056</v>
          </cell>
          <cell r="I1003">
            <v>54367.199999999997</v>
          </cell>
          <cell r="J1003">
            <v>94056</v>
          </cell>
          <cell r="K1003">
            <v>110010</v>
          </cell>
          <cell r="L1003" t="str">
            <v>Current Unrestricted</v>
          </cell>
          <cell r="M1003">
            <v>10</v>
          </cell>
          <cell r="N1003" t="str">
            <v>Instruction</v>
          </cell>
          <cell r="O1003">
            <v>11</v>
          </cell>
          <cell r="P1003" t="str">
            <v>Current Unrestricted Funds</v>
          </cell>
          <cell r="Q1003">
            <v>61</v>
          </cell>
          <cell r="R1003" t="str">
            <v>Salaries and Wages</v>
          </cell>
          <cell r="S1003">
            <v>30</v>
          </cell>
          <cell r="T1003" t="str">
            <v>Vice President / Provost - CPC</v>
          </cell>
          <cell r="U1003">
            <v>1</v>
          </cell>
          <cell r="V1003" t="str">
            <v>Carter, Brenda C</v>
          </cell>
        </row>
        <row r="1004">
          <cell r="A1004">
            <v>323100</v>
          </cell>
          <cell r="B1004" t="str">
            <v>Speech</v>
          </cell>
          <cell r="C1004">
            <v>611115</v>
          </cell>
          <cell r="D1004">
            <v>323100611115</v>
          </cell>
          <cell r="E1004" t="str">
            <v>Faculty Salaries - Substitute</v>
          </cell>
          <cell r="F1004">
            <v>0</v>
          </cell>
          <cell r="G1004">
            <v>325.8</v>
          </cell>
          <cell r="H1004">
            <v>130</v>
          </cell>
          <cell r="I1004">
            <v>0</v>
          </cell>
          <cell r="J1004">
            <v>130</v>
          </cell>
          <cell r="K1004">
            <v>110010</v>
          </cell>
          <cell r="L1004" t="str">
            <v>Current Unrestricted</v>
          </cell>
          <cell r="M1004">
            <v>10</v>
          </cell>
          <cell r="N1004" t="str">
            <v>Instruction</v>
          </cell>
          <cell r="O1004">
            <v>11</v>
          </cell>
          <cell r="P1004" t="str">
            <v>Current Unrestricted Funds</v>
          </cell>
          <cell r="Q1004">
            <v>61</v>
          </cell>
          <cell r="R1004" t="str">
            <v>Salaries and Wages</v>
          </cell>
          <cell r="S1004">
            <v>30</v>
          </cell>
          <cell r="T1004" t="str">
            <v>Vice President / Provost - CPC</v>
          </cell>
          <cell r="U1004">
            <v>1</v>
          </cell>
          <cell r="V1004" t="str">
            <v>Carter, Brenda C</v>
          </cell>
        </row>
        <row r="1005">
          <cell r="A1005">
            <v>323100</v>
          </cell>
          <cell r="B1005" t="str">
            <v>Speech</v>
          </cell>
          <cell r="C1005">
            <v>611120</v>
          </cell>
          <cell r="D1005">
            <v>323100611120</v>
          </cell>
          <cell r="E1005" t="str">
            <v>Faculty Salaries - Part-time</v>
          </cell>
          <cell r="F1005">
            <v>35517.5</v>
          </cell>
          <cell r="G1005">
            <v>40201.760000000002</v>
          </cell>
          <cell r="H1005">
            <v>69585</v>
          </cell>
          <cell r="I1005">
            <v>37075.440000000002</v>
          </cell>
          <cell r="J1005">
            <v>73161</v>
          </cell>
          <cell r="K1005">
            <v>110010</v>
          </cell>
          <cell r="L1005" t="str">
            <v>Current Unrestricted</v>
          </cell>
          <cell r="M1005">
            <v>10</v>
          </cell>
          <cell r="N1005" t="str">
            <v>Instruction</v>
          </cell>
          <cell r="O1005">
            <v>11</v>
          </cell>
          <cell r="P1005" t="str">
            <v>Current Unrestricted Funds</v>
          </cell>
          <cell r="Q1005">
            <v>61</v>
          </cell>
          <cell r="R1005" t="str">
            <v>Salaries and Wages</v>
          </cell>
          <cell r="S1005">
            <v>30</v>
          </cell>
          <cell r="T1005" t="str">
            <v>Vice President / Provost - CPC</v>
          </cell>
          <cell r="U1005">
            <v>1</v>
          </cell>
          <cell r="V1005" t="str">
            <v>Carter, Brenda C</v>
          </cell>
        </row>
        <row r="1006">
          <cell r="A1006">
            <v>323100</v>
          </cell>
          <cell r="B1006" t="str">
            <v>Speech</v>
          </cell>
          <cell r="C1006">
            <v>611130</v>
          </cell>
          <cell r="D1006">
            <v>323100611130</v>
          </cell>
          <cell r="E1006" t="str">
            <v>Faculty Full-time Non-teaching ES</v>
          </cell>
          <cell r="F1006">
            <v>0</v>
          </cell>
          <cell r="G1006">
            <v>209</v>
          </cell>
          <cell r="H1006">
            <v>1944</v>
          </cell>
          <cell r="I1006">
            <v>0</v>
          </cell>
          <cell r="J1006">
            <v>6532</v>
          </cell>
          <cell r="K1006">
            <v>110010</v>
          </cell>
          <cell r="L1006" t="str">
            <v>Current Unrestricted</v>
          </cell>
          <cell r="M1006">
            <v>10</v>
          </cell>
          <cell r="N1006" t="str">
            <v>Instruction</v>
          </cell>
          <cell r="O1006">
            <v>11</v>
          </cell>
          <cell r="P1006" t="str">
            <v>Current Unrestricted Funds</v>
          </cell>
          <cell r="Q1006">
            <v>61</v>
          </cell>
          <cell r="R1006" t="str">
            <v>Salaries and Wages</v>
          </cell>
          <cell r="S1006">
            <v>30</v>
          </cell>
          <cell r="T1006" t="str">
            <v>Vice President / Provost - CPC</v>
          </cell>
          <cell r="U1006">
            <v>1</v>
          </cell>
          <cell r="V1006" t="str">
            <v>Carter, Brenda C</v>
          </cell>
        </row>
        <row r="1007">
          <cell r="A1007">
            <v>323100</v>
          </cell>
          <cell r="B1007" t="str">
            <v>Speech</v>
          </cell>
          <cell r="C1007">
            <v>611150</v>
          </cell>
          <cell r="D1007">
            <v>323100611150</v>
          </cell>
          <cell r="E1007" t="str">
            <v>Faculty Full-time - Summer</v>
          </cell>
          <cell r="F1007">
            <v>2085</v>
          </cell>
          <cell r="G1007">
            <v>8850.7099999999991</v>
          </cell>
          <cell r="H1007">
            <v>12722</v>
          </cell>
          <cell r="I1007">
            <v>0</v>
          </cell>
          <cell r="J1007">
            <v>7353</v>
          </cell>
          <cell r="K1007">
            <v>110010</v>
          </cell>
          <cell r="L1007" t="str">
            <v>Current Unrestricted</v>
          </cell>
          <cell r="M1007">
            <v>10</v>
          </cell>
          <cell r="N1007" t="str">
            <v>Instruction</v>
          </cell>
          <cell r="O1007">
            <v>11</v>
          </cell>
          <cell r="P1007" t="str">
            <v>Current Unrestricted Funds</v>
          </cell>
          <cell r="Q1007">
            <v>61</v>
          </cell>
          <cell r="R1007" t="str">
            <v>Salaries and Wages</v>
          </cell>
          <cell r="S1007">
            <v>30</v>
          </cell>
          <cell r="T1007" t="str">
            <v>Vice President / Provost - CPC</v>
          </cell>
          <cell r="U1007">
            <v>1</v>
          </cell>
          <cell r="V1007" t="str">
            <v>Carter, Brenda C</v>
          </cell>
        </row>
        <row r="1008">
          <cell r="A1008">
            <v>323100</v>
          </cell>
          <cell r="B1008" t="str">
            <v>Speech</v>
          </cell>
          <cell r="C1008">
            <v>611160</v>
          </cell>
          <cell r="D1008">
            <v>323100611160</v>
          </cell>
          <cell r="E1008" t="str">
            <v>Faculty Part-time - Summer</v>
          </cell>
          <cell r="F1008">
            <v>10425</v>
          </cell>
          <cell r="G1008">
            <v>10425</v>
          </cell>
          <cell r="H1008">
            <v>12948</v>
          </cell>
          <cell r="I1008">
            <v>0</v>
          </cell>
          <cell r="J1008">
            <v>15099</v>
          </cell>
          <cell r="K1008">
            <v>110010</v>
          </cell>
          <cell r="L1008" t="str">
            <v>Current Unrestricted</v>
          </cell>
          <cell r="M1008">
            <v>10</v>
          </cell>
          <cell r="N1008" t="str">
            <v>Instruction</v>
          </cell>
          <cell r="O1008">
            <v>11</v>
          </cell>
          <cell r="P1008" t="str">
            <v>Current Unrestricted Funds</v>
          </cell>
          <cell r="Q1008">
            <v>61</v>
          </cell>
          <cell r="R1008" t="str">
            <v>Salaries and Wages</v>
          </cell>
          <cell r="S1008">
            <v>30</v>
          </cell>
          <cell r="T1008" t="str">
            <v>Vice President / Provost - CPC</v>
          </cell>
          <cell r="U1008">
            <v>1</v>
          </cell>
          <cell r="V1008" t="str">
            <v>Carter, Brenda C</v>
          </cell>
        </row>
        <row r="1009">
          <cell r="A1009">
            <v>323100</v>
          </cell>
          <cell r="B1009" t="str">
            <v>Speech</v>
          </cell>
          <cell r="C1009">
            <v>712655</v>
          </cell>
          <cell r="D1009">
            <v>323100712655</v>
          </cell>
          <cell r="E1009" t="str">
            <v>Meetings Expense</v>
          </cell>
          <cell r="F1009">
            <v>0</v>
          </cell>
          <cell r="G1009">
            <v>0</v>
          </cell>
          <cell r="H1009">
            <v>35</v>
          </cell>
          <cell r="I1009">
            <v>0</v>
          </cell>
          <cell r="J1009">
            <v>0</v>
          </cell>
          <cell r="K1009">
            <v>110010</v>
          </cell>
          <cell r="L1009" t="str">
            <v>Current Unrestricted</v>
          </cell>
          <cell r="M1009">
            <v>10</v>
          </cell>
          <cell r="N1009" t="str">
            <v>Instruction</v>
          </cell>
          <cell r="O1009">
            <v>11</v>
          </cell>
          <cell r="P1009" t="str">
            <v>Current Unrestricted Funds</v>
          </cell>
          <cell r="Q1009">
            <v>71</v>
          </cell>
          <cell r="R1009" t="str">
            <v>Contractual Services</v>
          </cell>
          <cell r="S1009">
            <v>30</v>
          </cell>
          <cell r="T1009" t="str">
            <v>Vice President / Provost - CPC</v>
          </cell>
          <cell r="U1009">
            <v>4</v>
          </cell>
          <cell r="V1009" t="str">
            <v>Carter, Brenda C</v>
          </cell>
        </row>
        <row r="1010">
          <cell r="A1010">
            <v>323100</v>
          </cell>
          <cell r="B1010" t="str">
            <v>Speech</v>
          </cell>
          <cell r="C1010">
            <v>733110</v>
          </cell>
          <cell r="D1010">
            <v>323100733110</v>
          </cell>
          <cell r="E1010" t="str">
            <v>Classroom Supplies</v>
          </cell>
          <cell r="F1010">
            <v>269.91000000000003</v>
          </cell>
          <cell r="G1010">
            <v>648.38</v>
          </cell>
          <cell r="H1010">
            <v>400</v>
          </cell>
          <cell r="I1010">
            <v>29.38</v>
          </cell>
          <cell r="J1010">
            <v>435</v>
          </cell>
          <cell r="K1010">
            <v>110010</v>
          </cell>
          <cell r="L1010" t="str">
            <v>Current Unrestricted</v>
          </cell>
          <cell r="M1010">
            <v>10</v>
          </cell>
          <cell r="N1010" t="str">
            <v>Instruction</v>
          </cell>
          <cell r="O1010">
            <v>11</v>
          </cell>
          <cell r="P1010" t="str">
            <v>Current Unrestricted Funds</v>
          </cell>
          <cell r="Q1010">
            <v>73</v>
          </cell>
          <cell r="R1010" t="str">
            <v>Supplies</v>
          </cell>
          <cell r="S1010">
            <v>30</v>
          </cell>
          <cell r="T1010" t="str">
            <v>Vice President / Provost - CPC</v>
          </cell>
          <cell r="U1010">
            <v>4</v>
          </cell>
          <cell r="V1010" t="str">
            <v>Carter, Brenda C</v>
          </cell>
        </row>
        <row r="1011">
          <cell r="A1011">
            <v>323100</v>
          </cell>
          <cell r="B1011" t="str">
            <v>Speech</v>
          </cell>
          <cell r="C1011">
            <v>744220</v>
          </cell>
          <cell r="D1011">
            <v>323100744220</v>
          </cell>
          <cell r="E1011" t="str">
            <v>Professional Development / Travel</v>
          </cell>
          <cell r="F1011">
            <v>960.41</v>
          </cell>
          <cell r="G1011">
            <v>1363.66</v>
          </cell>
          <cell r="H1011">
            <v>0</v>
          </cell>
          <cell r="I1011">
            <v>0</v>
          </cell>
          <cell r="J1011">
            <v>250</v>
          </cell>
          <cell r="K1011">
            <v>110010</v>
          </cell>
          <cell r="L1011" t="str">
            <v>Current Unrestricted</v>
          </cell>
          <cell r="M1011">
            <v>10</v>
          </cell>
          <cell r="N1011" t="str">
            <v>Instruction</v>
          </cell>
          <cell r="O1011">
            <v>11</v>
          </cell>
          <cell r="P1011" t="str">
            <v>Current Unrestricted Funds</v>
          </cell>
          <cell r="Q1011">
            <v>74</v>
          </cell>
          <cell r="R1011" t="str">
            <v>Travel</v>
          </cell>
          <cell r="S1011">
            <v>30</v>
          </cell>
          <cell r="T1011" t="str">
            <v>Vice President / Provost - CPC</v>
          </cell>
          <cell r="U1011">
            <v>4</v>
          </cell>
          <cell r="V1011" t="str">
            <v>Carter, Brenda C</v>
          </cell>
        </row>
        <row r="1012">
          <cell r="A1012">
            <v>323100</v>
          </cell>
          <cell r="B1012" t="str">
            <v>Speech</v>
          </cell>
          <cell r="C1012">
            <v>755310</v>
          </cell>
          <cell r="D1012">
            <v>323100755310</v>
          </cell>
          <cell r="E1012" t="str">
            <v>Copier Expense</v>
          </cell>
          <cell r="F1012">
            <v>1293.54</v>
          </cell>
          <cell r="G1012">
            <v>1776.18</v>
          </cell>
          <cell r="H1012">
            <v>1500</v>
          </cell>
          <cell r="I1012">
            <v>481.74</v>
          </cell>
          <cell r="J1012">
            <v>1250</v>
          </cell>
          <cell r="K1012">
            <v>110010</v>
          </cell>
          <cell r="L1012" t="str">
            <v>Current Unrestricted</v>
          </cell>
          <cell r="M1012">
            <v>10</v>
          </cell>
          <cell r="N1012" t="str">
            <v>Instruction</v>
          </cell>
          <cell r="O1012">
            <v>11</v>
          </cell>
          <cell r="P1012" t="str">
            <v>Current Unrestricted Funds</v>
          </cell>
          <cell r="Q1012">
            <v>75</v>
          </cell>
          <cell r="R1012" t="str">
            <v>Other Operating Expenses</v>
          </cell>
          <cell r="S1012">
            <v>30</v>
          </cell>
          <cell r="T1012" t="str">
            <v>Vice President / Provost - CPC</v>
          </cell>
          <cell r="U1012">
            <v>4</v>
          </cell>
          <cell r="V1012" t="str">
            <v>Carter, Brenda C</v>
          </cell>
        </row>
        <row r="1013">
          <cell r="A1013">
            <v>323100</v>
          </cell>
          <cell r="B1013" t="str">
            <v>Speech</v>
          </cell>
          <cell r="C1013">
            <v>755360</v>
          </cell>
          <cell r="D1013">
            <v>323100755360</v>
          </cell>
          <cell r="E1013" t="str">
            <v>Printing - Other</v>
          </cell>
          <cell r="F1013">
            <v>40.119999999999997</v>
          </cell>
          <cell r="G1013">
            <v>284.44</v>
          </cell>
          <cell r="H1013">
            <v>384</v>
          </cell>
          <cell r="I1013">
            <v>143.16</v>
          </cell>
          <cell r="J1013">
            <v>384</v>
          </cell>
          <cell r="K1013">
            <v>110010</v>
          </cell>
          <cell r="L1013" t="str">
            <v>Current Unrestricted</v>
          </cell>
          <cell r="M1013">
            <v>10</v>
          </cell>
          <cell r="N1013" t="str">
            <v>Instruction</v>
          </cell>
          <cell r="O1013">
            <v>11</v>
          </cell>
          <cell r="P1013" t="str">
            <v>Current Unrestricted Funds</v>
          </cell>
          <cell r="Q1013">
            <v>75</v>
          </cell>
          <cell r="R1013" t="str">
            <v>Other Operating Expenses</v>
          </cell>
          <cell r="S1013">
            <v>30</v>
          </cell>
          <cell r="T1013" t="str">
            <v>Vice President / Provost - CPC</v>
          </cell>
          <cell r="U1013">
            <v>4</v>
          </cell>
          <cell r="V1013" t="str">
            <v>Carter, Brenda C</v>
          </cell>
        </row>
        <row r="1014">
          <cell r="A1014">
            <v>323100</v>
          </cell>
          <cell r="B1014" t="str">
            <v>Speech</v>
          </cell>
          <cell r="C1014">
            <v>755705</v>
          </cell>
          <cell r="D1014">
            <v>323100755705</v>
          </cell>
          <cell r="E1014" t="str">
            <v>Postage</v>
          </cell>
          <cell r="F1014">
            <v>0</v>
          </cell>
          <cell r="G1014">
            <v>0</v>
          </cell>
          <cell r="H1014">
            <v>5</v>
          </cell>
          <cell r="I1014">
            <v>0</v>
          </cell>
          <cell r="J1014">
            <v>5</v>
          </cell>
          <cell r="K1014">
            <v>110010</v>
          </cell>
          <cell r="L1014" t="str">
            <v>Current Unrestricted</v>
          </cell>
          <cell r="M1014">
            <v>10</v>
          </cell>
          <cell r="N1014" t="str">
            <v>Instruction</v>
          </cell>
          <cell r="O1014">
            <v>11</v>
          </cell>
          <cell r="P1014" t="str">
            <v>Current Unrestricted Funds</v>
          </cell>
          <cell r="Q1014">
            <v>75</v>
          </cell>
          <cell r="R1014" t="str">
            <v>Other Operating Expenses</v>
          </cell>
          <cell r="S1014">
            <v>30</v>
          </cell>
          <cell r="T1014" t="str">
            <v>Vice President / Provost - CPC</v>
          </cell>
          <cell r="U1014">
            <v>4</v>
          </cell>
          <cell r="V1014" t="str">
            <v>Carter, Brenda C</v>
          </cell>
        </row>
        <row r="1015">
          <cell r="A1015">
            <v>323300</v>
          </cell>
          <cell r="B1015" t="str">
            <v>Writing Ctr (Ctr Acad Assistance)</v>
          </cell>
          <cell r="C1015">
            <v>611325</v>
          </cell>
          <cell r="D1015">
            <v>323300611325</v>
          </cell>
          <cell r="E1015" t="str">
            <v>Non-Supervisory - PT - Exempt</v>
          </cell>
          <cell r="F1015">
            <v>41470.54</v>
          </cell>
          <cell r="G1015">
            <v>0</v>
          </cell>
          <cell r="H1015">
            <v>0</v>
          </cell>
          <cell r="I1015">
            <v>0</v>
          </cell>
          <cell r="J1015">
            <v>0</v>
          </cell>
          <cell r="K1015">
            <v>110010</v>
          </cell>
          <cell r="L1015" t="str">
            <v>Current Unrestricted</v>
          </cell>
          <cell r="M1015">
            <v>10</v>
          </cell>
          <cell r="N1015" t="str">
            <v>Instruction</v>
          </cell>
          <cell r="O1015">
            <v>11</v>
          </cell>
          <cell r="P1015" t="str">
            <v>Current Unrestricted Funds</v>
          </cell>
          <cell r="Q1015">
            <v>61</v>
          </cell>
          <cell r="R1015" t="str">
            <v>Salaries and Wages</v>
          </cell>
          <cell r="S1015">
            <v>30</v>
          </cell>
          <cell r="T1015" t="str">
            <v>Vice President / Provost - CPC</v>
          </cell>
          <cell r="U1015">
            <v>1</v>
          </cell>
          <cell r="V1015" t="str">
            <v>Carter, Brenda C</v>
          </cell>
        </row>
        <row r="1016">
          <cell r="A1016">
            <v>323300</v>
          </cell>
          <cell r="B1016" t="str">
            <v>Writing Ctr (Ctr Acad Assistance)</v>
          </cell>
          <cell r="C1016">
            <v>611460</v>
          </cell>
          <cell r="D1016">
            <v>323300611460</v>
          </cell>
          <cell r="E1016" t="str">
            <v>Support Staff PT - Non-Exempt</v>
          </cell>
          <cell r="F1016">
            <v>903.83</v>
          </cell>
          <cell r="G1016">
            <v>42662.23</v>
          </cell>
          <cell r="H1016">
            <v>47157</v>
          </cell>
          <cell r="I1016">
            <v>21691.64</v>
          </cell>
          <cell r="J1016">
            <v>47157</v>
          </cell>
          <cell r="K1016">
            <v>110010</v>
          </cell>
          <cell r="L1016" t="str">
            <v>Current Unrestricted</v>
          </cell>
          <cell r="M1016">
            <v>10</v>
          </cell>
          <cell r="N1016" t="str">
            <v>Instruction</v>
          </cell>
          <cell r="O1016">
            <v>11</v>
          </cell>
          <cell r="P1016" t="str">
            <v>Current Unrestricted Funds</v>
          </cell>
          <cell r="Q1016">
            <v>61</v>
          </cell>
          <cell r="R1016" t="str">
            <v>Salaries and Wages</v>
          </cell>
          <cell r="S1016">
            <v>30</v>
          </cell>
          <cell r="T1016" t="str">
            <v>Vice President / Provost - CPC</v>
          </cell>
          <cell r="U1016">
            <v>1</v>
          </cell>
          <cell r="V1016" t="str">
            <v>Carter, Brenda C</v>
          </cell>
        </row>
        <row r="1017">
          <cell r="A1017">
            <v>323300</v>
          </cell>
          <cell r="B1017" t="str">
            <v>Writing Ctr (Ctr Acad Assistance)</v>
          </cell>
          <cell r="C1017">
            <v>611485</v>
          </cell>
          <cell r="D1017">
            <v>323300611485</v>
          </cell>
          <cell r="E1017" t="str">
            <v>Tutors PT - Non-Exempt</v>
          </cell>
          <cell r="F1017">
            <v>42913.24</v>
          </cell>
          <cell r="G1017">
            <v>47521.54</v>
          </cell>
          <cell r="H1017">
            <v>54355</v>
          </cell>
          <cell r="I1017">
            <v>31366.52</v>
          </cell>
          <cell r="J1017">
            <v>66538</v>
          </cell>
          <cell r="K1017">
            <v>110010</v>
          </cell>
          <cell r="L1017" t="str">
            <v>Current Unrestricted</v>
          </cell>
          <cell r="M1017">
            <v>10</v>
          </cell>
          <cell r="N1017" t="str">
            <v>Instruction</v>
          </cell>
          <cell r="O1017">
            <v>11</v>
          </cell>
          <cell r="P1017" t="str">
            <v>Current Unrestricted Funds</v>
          </cell>
          <cell r="Q1017">
            <v>61</v>
          </cell>
          <cell r="R1017" t="str">
            <v>Salaries and Wages</v>
          </cell>
          <cell r="S1017">
            <v>30</v>
          </cell>
          <cell r="T1017" t="str">
            <v>Vice President / Provost - CPC</v>
          </cell>
          <cell r="U1017">
            <v>1</v>
          </cell>
          <cell r="V1017" t="str">
            <v>Carter, Brenda C</v>
          </cell>
        </row>
        <row r="1018">
          <cell r="A1018">
            <v>323300</v>
          </cell>
          <cell r="B1018" t="str">
            <v>Writing Ctr (Ctr Acad Assistance)</v>
          </cell>
          <cell r="C1018">
            <v>611510</v>
          </cell>
          <cell r="D1018">
            <v>323300611510</v>
          </cell>
          <cell r="E1018" t="str">
            <v>Student Assistants - Non-Work Study</v>
          </cell>
          <cell r="F1018">
            <v>7243.54</v>
          </cell>
          <cell r="G1018">
            <v>6405.59</v>
          </cell>
          <cell r="H1018">
            <v>9829</v>
          </cell>
          <cell r="I1018">
            <v>2826.8</v>
          </cell>
          <cell r="J1018">
            <v>9830</v>
          </cell>
          <cell r="K1018">
            <v>110010</v>
          </cell>
          <cell r="L1018" t="str">
            <v>Current Unrestricted</v>
          </cell>
          <cell r="M1018">
            <v>10</v>
          </cell>
          <cell r="N1018" t="str">
            <v>Instruction</v>
          </cell>
          <cell r="O1018">
            <v>11</v>
          </cell>
          <cell r="P1018" t="str">
            <v>Current Unrestricted Funds</v>
          </cell>
          <cell r="Q1018">
            <v>61</v>
          </cell>
          <cell r="R1018" t="str">
            <v>Salaries and Wages</v>
          </cell>
          <cell r="S1018">
            <v>30</v>
          </cell>
          <cell r="T1018" t="str">
            <v>Vice President / Provost - CPC</v>
          </cell>
          <cell r="U1018">
            <v>1</v>
          </cell>
          <cell r="V1018" t="str">
            <v>Carter, Brenda C</v>
          </cell>
        </row>
        <row r="1019">
          <cell r="A1019">
            <v>323300</v>
          </cell>
          <cell r="B1019" t="str">
            <v>Writing Ctr (Ctr Acad Assistance)</v>
          </cell>
          <cell r="C1019">
            <v>611515</v>
          </cell>
          <cell r="D1019">
            <v>323300611515</v>
          </cell>
          <cell r="E1019" t="str">
            <v>Student Assistants - Non-WS&lt;6 hrs</v>
          </cell>
          <cell r="F1019">
            <v>927</v>
          </cell>
          <cell r="G1019">
            <v>0</v>
          </cell>
          <cell r="H1019">
            <v>0</v>
          </cell>
          <cell r="I1019">
            <v>0</v>
          </cell>
          <cell r="J1019">
            <v>0</v>
          </cell>
          <cell r="K1019">
            <v>110010</v>
          </cell>
          <cell r="L1019" t="str">
            <v>Current Unrestricted</v>
          </cell>
          <cell r="M1019">
            <v>10</v>
          </cell>
          <cell r="N1019" t="str">
            <v>Instruction</v>
          </cell>
          <cell r="O1019">
            <v>11</v>
          </cell>
          <cell r="P1019" t="str">
            <v>Current Unrestricted Funds</v>
          </cell>
          <cell r="Q1019">
            <v>61</v>
          </cell>
          <cell r="R1019" t="str">
            <v>Salaries and Wages</v>
          </cell>
          <cell r="S1019">
            <v>30</v>
          </cell>
          <cell r="T1019" t="str">
            <v>Vice President / Provost - CPC</v>
          </cell>
          <cell r="U1019">
            <v>1</v>
          </cell>
          <cell r="V1019" t="str">
            <v>Carter, Brenda C</v>
          </cell>
        </row>
        <row r="1020">
          <cell r="A1020">
            <v>323300</v>
          </cell>
          <cell r="B1020" t="str">
            <v>Writing Ctr (Ctr Acad Assistance)</v>
          </cell>
          <cell r="C1020">
            <v>712655</v>
          </cell>
          <cell r="D1020">
            <v>323300712655</v>
          </cell>
          <cell r="E1020" t="str">
            <v>Meetings Expense</v>
          </cell>
          <cell r="F1020">
            <v>0</v>
          </cell>
          <cell r="G1020">
            <v>0</v>
          </cell>
          <cell r="H1020">
            <v>144</v>
          </cell>
          <cell r="I1020">
            <v>0</v>
          </cell>
          <cell r="J1020">
            <v>150</v>
          </cell>
          <cell r="K1020">
            <v>110010</v>
          </cell>
          <cell r="L1020" t="str">
            <v>Current Unrestricted</v>
          </cell>
          <cell r="M1020">
            <v>10</v>
          </cell>
          <cell r="N1020" t="str">
            <v>Instruction</v>
          </cell>
          <cell r="O1020">
            <v>11</v>
          </cell>
          <cell r="P1020" t="str">
            <v>Current Unrestricted Funds</v>
          </cell>
          <cell r="Q1020">
            <v>71</v>
          </cell>
          <cell r="R1020" t="str">
            <v>Contractual Services</v>
          </cell>
          <cell r="S1020">
            <v>30</v>
          </cell>
          <cell r="T1020" t="str">
            <v>Vice President / Provost - CPC</v>
          </cell>
          <cell r="U1020">
            <v>4</v>
          </cell>
          <cell r="V1020" t="str">
            <v>Carter, Brenda C</v>
          </cell>
        </row>
        <row r="1021">
          <cell r="A1021">
            <v>323300</v>
          </cell>
          <cell r="B1021" t="str">
            <v>Writing Ctr (Ctr Acad Assistance)</v>
          </cell>
          <cell r="C1021">
            <v>733110</v>
          </cell>
          <cell r="D1021">
            <v>323300733110</v>
          </cell>
          <cell r="E1021" t="str">
            <v>Classroom Supplies</v>
          </cell>
          <cell r="F1021">
            <v>3764.77</v>
          </cell>
          <cell r="G1021">
            <v>1401.51</v>
          </cell>
          <cell r="H1021">
            <v>2080</v>
          </cell>
          <cell r="I1021">
            <v>775.52</v>
          </cell>
          <cell r="J1021">
            <v>2000</v>
          </cell>
          <cell r="K1021">
            <v>110010</v>
          </cell>
          <cell r="L1021" t="str">
            <v>Current Unrestricted</v>
          </cell>
          <cell r="M1021">
            <v>10</v>
          </cell>
          <cell r="N1021" t="str">
            <v>Instruction</v>
          </cell>
          <cell r="O1021">
            <v>11</v>
          </cell>
          <cell r="P1021" t="str">
            <v>Current Unrestricted Funds</v>
          </cell>
          <cell r="Q1021">
            <v>73</v>
          </cell>
          <cell r="R1021" t="str">
            <v>Supplies</v>
          </cell>
          <cell r="S1021">
            <v>30</v>
          </cell>
          <cell r="T1021" t="str">
            <v>Vice President / Provost - CPC</v>
          </cell>
          <cell r="U1021">
            <v>4</v>
          </cell>
          <cell r="V1021" t="str">
            <v>Carter, Brenda C</v>
          </cell>
        </row>
        <row r="1022">
          <cell r="A1022">
            <v>323300</v>
          </cell>
          <cell r="B1022" t="str">
            <v>Writing Ctr (Ctr Acad Assistance)</v>
          </cell>
          <cell r="C1022">
            <v>744220</v>
          </cell>
          <cell r="D1022">
            <v>323300744220</v>
          </cell>
          <cell r="E1022" t="str">
            <v>Professional Development / Travel</v>
          </cell>
          <cell r="F1022">
            <v>125</v>
          </cell>
          <cell r="G1022">
            <v>120.5</v>
          </cell>
          <cell r="H1022">
            <v>11</v>
          </cell>
          <cell r="I1022">
            <v>0</v>
          </cell>
          <cell r="J1022">
            <v>120</v>
          </cell>
          <cell r="K1022">
            <v>110010</v>
          </cell>
          <cell r="L1022" t="str">
            <v>Current Unrestricted</v>
          </cell>
          <cell r="M1022">
            <v>10</v>
          </cell>
          <cell r="N1022" t="str">
            <v>Instruction</v>
          </cell>
          <cell r="O1022">
            <v>11</v>
          </cell>
          <cell r="P1022" t="str">
            <v>Current Unrestricted Funds</v>
          </cell>
          <cell r="Q1022">
            <v>74</v>
          </cell>
          <cell r="R1022" t="str">
            <v>Travel</v>
          </cell>
          <cell r="S1022">
            <v>30</v>
          </cell>
          <cell r="T1022" t="str">
            <v>Vice President / Provost - CPC</v>
          </cell>
          <cell r="U1022">
            <v>4</v>
          </cell>
          <cell r="V1022" t="str">
            <v>Carter, Brenda C</v>
          </cell>
        </row>
        <row r="1023">
          <cell r="A1023">
            <v>323300</v>
          </cell>
          <cell r="B1023" t="str">
            <v>Writing Ctr (Ctr Acad Assistance)</v>
          </cell>
          <cell r="C1023">
            <v>755240</v>
          </cell>
          <cell r="D1023">
            <v>323300755240</v>
          </cell>
          <cell r="E1023" t="str">
            <v>DP - Software</v>
          </cell>
          <cell r="F1023">
            <v>0</v>
          </cell>
          <cell r="G1023">
            <v>408.1</v>
          </cell>
          <cell r="H1023">
            <v>0</v>
          </cell>
          <cell r="I1023">
            <v>0</v>
          </cell>
          <cell r="J1023">
            <v>0</v>
          </cell>
          <cell r="K1023">
            <v>110010</v>
          </cell>
          <cell r="L1023" t="str">
            <v>Current Unrestricted</v>
          </cell>
          <cell r="M1023">
            <v>10</v>
          </cell>
          <cell r="N1023" t="str">
            <v>Instruction</v>
          </cell>
          <cell r="O1023">
            <v>11</v>
          </cell>
          <cell r="P1023" t="str">
            <v>Current Unrestricted Funds</v>
          </cell>
          <cell r="Q1023">
            <v>75</v>
          </cell>
          <cell r="R1023" t="str">
            <v>Other Operating Expenses</v>
          </cell>
          <cell r="S1023">
            <v>30</v>
          </cell>
          <cell r="T1023" t="str">
            <v>Vice President / Provost - CPC</v>
          </cell>
          <cell r="U1023">
            <v>4</v>
          </cell>
          <cell r="V1023" t="str">
            <v>Carter, Brenda C</v>
          </cell>
        </row>
        <row r="1024">
          <cell r="A1024">
            <v>323300</v>
          </cell>
          <cell r="B1024" t="str">
            <v>Writing Ctr (Ctr Acad Assistance)</v>
          </cell>
          <cell r="C1024">
            <v>755310</v>
          </cell>
          <cell r="D1024">
            <v>323300755310</v>
          </cell>
          <cell r="E1024" t="str">
            <v>Copier Expense</v>
          </cell>
          <cell r="F1024">
            <v>0</v>
          </cell>
          <cell r="G1024">
            <v>0</v>
          </cell>
          <cell r="H1024">
            <v>735</v>
          </cell>
          <cell r="I1024">
            <v>0</v>
          </cell>
          <cell r="J1024">
            <v>700</v>
          </cell>
          <cell r="K1024">
            <v>110010</v>
          </cell>
          <cell r="L1024" t="str">
            <v>Current Unrestricted</v>
          </cell>
          <cell r="M1024">
            <v>10</v>
          </cell>
          <cell r="N1024" t="str">
            <v>Instruction</v>
          </cell>
          <cell r="O1024">
            <v>11</v>
          </cell>
          <cell r="P1024" t="str">
            <v>Current Unrestricted Funds</v>
          </cell>
          <cell r="Q1024">
            <v>75</v>
          </cell>
          <cell r="R1024" t="str">
            <v>Other Operating Expenses</v>
          </cell>
          <cell r="S1024">
            <v>30</v>
          </cell>
          <cell r="T1024" t="str">
            <v>Vice President / Provost - CPC</v>
          </cell>
          <cell r="U1024">
            <v>4</v>
          </cell>
          <cell r="V1024" t="str">
            <v>Carter, Brenda C</v>
          </cell>
        </row>
        <row r="1025">
          <cell r="A1025">
            <v>323300</v>
          </cell>
          <cell r="B1025" t="str">
            <v>Writing Ctr (Ctr Acad Assistance)</v>
          </cell>
          <cell r="C1025">
            <v>755330</v>
          </cell>
          <cell r="D1025">
            <v>323300755330</v>
          </cell>
          <cell r="E1025" t="str">
            <v>Printing - Brochures and Handbooks</v>
          </cell>
          <cell r="F1025">
            <v>127</v>
          </cell>
          <cell r="G1025">
            <v>127</v>
          </cell>
          <cell r="H1025">
            <v>177</v>
          </cell>
          <cell r="I1025">
            <v>0</v>
          </cell>
          <cell r="J1025">
            <v>150</v>
          </cell>
          <cell r="K1025">
            <v>110010</v>
          </cell>
          <cell r="L1025" t="str">
            <v>Current Unrestricted</v>
          </cell>
          <cell r="M1025">
            <v>10</v>
          </cell>
          <cell r="N1025" t="str">
            <v>Instruction</v>
          </cell>
          <cell r="O1025">
            <v>11</v>
          </cell>
          <cell r="P1025" t="str">
            <v>Current Unrestricted Funds</v>
          </cell>
          <cell r="Q1025">
            <v>75</v>
          </cell>
          <cell r="R1025" t="str">
            <v>Other Operating Expenses</v>
          </cell>
          <cell r="S1025">
            <v>30</v>
          </cell>
          <cell r="T1025" t="str">
            <v>Vice President / Provost - CPC</v>
          </cell>
          <cell r="U1025">
            <v>4</v>
          </cell>
          <cell r="V1025" t="str">
            <v>Carter, Brenda C</v>
          </cell>
        </row>
        <row r="1026">
          <cell r="A1026">
            <v>323300</v>
          </cell>
          <cell r="B1026" t="str">
            <v>Writing Ctr (Ctr Acad Assistance)</v>
          </cell>
          <cell r="C1026">
            <v>755360</v>
          </cell>
          <cell r="D1026">
            <v>323300755360</v>
          </cell>
          <cell r="E1026" t="str">
            <v>Printing - Other</v>
          </cell>
          <cell r="F1026">
            <v>774.13</v>
          </cell>
          <cell r="G1026">
            <v>110.52</v>
          </cell>
          <cell r="H1026">
            <v>200</v>
          </cell>
          <cell r="I1026">
            <v>49.5</v>
          </cell>
          <cell r="J1026">
            <v>200</v>
          </cell>
          <cell r="K1026">
            <v>110010</v>
          </cell>
          <cell r="L1026" t="str">
            <v>Current Unrestricted</v>
          </cell>
          <cell r="M1026">
            <v>10</v>
          </cell>
          <cell r="N1026" t="str">
            <v>Instruction</v>
          </cell>
          <cell r="O1026">
            <v>11</v>
          </cell>
          <cell r="P1026" t="str">
            <v>Current Unrestricted Funds</v>
          </cell>
          <cell r="Q1026">
            <v>75</v>
          </cell>
          <cell r="R1026" t="str">
            <v>Other Operating Expenses</v>
          </cell>
          <cell r="S1026">
            <v>30</v>
          </cell>
          <cell r="T1026" t="str">
            <v>Vice President / Provost - CPC</v>
          </cell>
          <cell r="U1026">
            <v>4</v>
          </cell>
          <cell r="V1026" t="str">
            <v>Carter, Brenda C</v>
          </cell>
        </row>
        <row r="1027">
          <cell r="A1027">
            <v>323300</v>
          </cell>
          <cell r="B1027" t="str">
            <v>Writing Ctr (Ctr Acad Assistance)</v>
          </cell>
          <cell r="C1027">
            <v>755510</v>
          </cell>
          <cell r="D1027">
            <v>323300755510</v>
          </cell>
          <cell r="E1027" t="str">
            <v>Repairs - Equipment</v>
          </cell>
          <cell r="F1027">
            <v>70</v>
          </cell>
          <cell r="G1027">
            <v>0</v>
          </cell>
          <cell r="H1027">
            <v>35</v>
          </cell>
          <cell r="I1027">
            <v>0</v>
          </cell>
          <cell r="J1027">
            <v>35</v>
          </cell>
          <cell r="K1027">
            <v>110010</v>
          </cell>
          <cell r="L1027" t="str">
            <v>Current Unrestricted</v>
          </cell>
          <cell r="M1027">
            <v>10</v>
          </cell>
          <cell r="N1027" t="str">
            <v>Instruction</v>
          </cell>
          <cell r="O1027">
            <v>11</v>
          </cell>
          <cell r="P1027" t="str">
            <v>Current Unrestricted Funds</v>
          </cell>
          <cell r="Q1027">
            <v>75</v>
          </cell>
          <cell r="R1027" t="str">
            <v>Other Operating Expenses</v>
          </cell>
          <cell r="S1027">
            <v>30</v>
          </cell>
          <cell r="T1027" t="str">
            <v>Vice President / Provost - CPC</v>
          </cell>
          <cell r="U1027">
            <v>4</v>
          </cell>
          <cell r="V1027" t="str">
            <v>Carter, Brenda C</v>
          </cell>
        </row>
        <row r="1028">
          <cell r="A1028">
            <v>323300</v>
          </cell>
          <cell r="B1028" t="str">
            <v>Writing Ctr (Ctr Acad Assistance)</v>
          </cell>
          <cell r="C1028">
            <v>755705</v>
          </cell>
          <cell r="D1028">
            <v>323300755705</v>
          </cell>
          <cell r="E1028" t="str">
            <v>Postage</v>
          </cell>
          <cell r="F1028">
            <v>0</v>
          </cell>
          <cell r="G1028">
            <v>0</v>
          </cell>
          <cell r="H1028">
            <v>0</v>
          </cell>
          <cell r="I1028">
            <v>0</v>
          </cell>
          <cell r="J1028">
            <v>5</v>
          </cell>
          <cell r="K1028">
            <v>110010</v>
          </cell>
          <cell r="L1028" t="str">
            <v>Current Unrestricted</v>
          </cell>
          <cell r="M1028">
            <v>10</v>
          </cell>
          <cell r="N1028" t="str">
            <v>Instruction</v>
          </cell>
          <cell r="O1028">
            <v>11</v>
          </cell>
          <cell r="P1028" t="str">
            <v>Current Unrestricted Funds</v>
          </cell>
          <cell r="Q1028">
            <v>75</v>
          </cell>
          <cell r="R1028" t="str">
            <v>Other Operating Expenses</v>
          </cell>
          <cell r="S1028">
            <v>30</v>
          </cell>
          <cell r="T1028" t="str">
            <v>Vice President / Provost - CPC</v>
          </cell>
          <cell r="U1028">
            <v>4</v>
          </cell>
          <cell r="V1028" t="str">
            <v>Carter, Brenda C</v>
          </cell>
        </row>
        <row r="1029">
          <cell r="A1029">
            <v>323300</v>
          </cell>
          <cell r="B1029" t="str">
            <v>Writing Ctr (Ctr Acad Assistance)</v>
          </cell>
          <cell r="C1029">
            <v>755730</v>
          </cell>
          <cell r="D1029">
            <v>323300755730</v>
          </cell>
          <cell r="E1029" t="str">
            <v>Memberships</v>
          </cell>
          <cell r="F1029">
            <v>95</v>
          </cell>
          <cell r="G1029">
            <v>95</v>
          </cell>
          <cell r="H1029">
            <v>95</v>
          </cell>
          <cell r="I1029">
            <v>25</v>
          </cell>
          <cell r="J1029">
            <v>95</v>
          </cell>
          <cell r="K1029">
            <v>110010</v>
          </cell>
          <cell r="L1029" t="str">
            <v>Current Unrestricted</v>
          </cell>
          <cell r="M1029">
            <v>10</v>
          </cell>
          <cell r="N1029" t="str">
            <v>Instruction</v>
          </cell>
          <cell r="O1029">
            <v>11</v>
          </cell>
          <cell r="P1029" t="str">
            <v>Current Unrestricted Funds</v>
          </cell>
          <cell r="Q1029">
            <v>75</v>
          </cell>
          <cell r="R1029" t="str">
            <v>Other Operating Expenses</v>
          </cell>
          <cell r="S1029">
            <v>30</v>
          </cell>
          <cell r="T1029" t="str">
            <v>Vice President / Provost - CPC</v>
          </cell>
          <cell r="U1029">
            <v>4</v>
          </cell>
          <cell r="V1029" t="str">
            <v>Carter, Brenda C</v>
          </cell>
        </row>
        <row r="1030">
          <cell r="A1030">
            <v>323300</v>
          </cell>
          <cell r="B1030" t="str">
            <v>Writing Ctr (Ctr Acad Assistance)</v>
          </cell>
          <cell r="C1030">
            <v>755745</v>
          </cell>
          <cell r="D1030">
            <v>323300755745</v>
          </cell>
          <cell r="E1030" t="str">
            <v>Promotional Activities</v>
          </cell>
          <cell r="F1030">
            <v>3030</v>
          </cell>
          <cell r="G1030">
            <v>0</v>
          </cell>
          <cell r="H1030">
            <v>162</v>
          </cell>
          <cell r="I1030">
            <v>0</v>
          </cell>
          <cell r="J1030">
            <v>0</v>
          </cell>
          <cell r="K1030">
            <v>110010</v>
          </cell>
          <cell r="L1030" t="str">
            <v>Current Unrestricted</v>
          </cell>
          <cell r="M1030">
            <v>10</v>
          </cell>
          <cell r="N1030" t="str">
            <v>Instruction</v>
          </cell>
          <cell r="O1030">
            <v>11</v>
          </cell>
          <cell r="P1030" t="str">
            <v>Current Unrestricted Funds</v>
          </cell>
          <cell r="Q1030">
            <v>75</v>
          </cell>
          <cell r="R1030" t="str">
            <v>Other Operating Expenses</v>
          </cell>
          <cell r="S1030">
            <v>30</v>
          </cell>
          <cell r="T1030" t="str">
            <v>Vice President / Provost - CPC</v>
          </cell>
          <cell r="U1030">
            <v>4</v>
          </cell>
          <cell r="V1030" t="str">
            <v>Carter, Brenda C</v>
          </cell>
        </row>
        <row r="1031">
          <cell r="A1031">
            <v>326010</v>
          </cell>
          <cell r="B1031" t="str">
            <v>Biology</v>
          </cell>
          <cell r="C1031">
            <v>611110</v>
          </cell>
          <cell r="D1031">
            <v>326010611110</v>
          </cell>
          <cell r="E1031" t="str">
            <v>Faculty Salaries - Full-time</v>
          </cell>
          <cell r="F1031">
            <v>292886.09000000003</v>
          </cell>
          <cell r="G1031">
            <v>304557.88</v>
          </cell>
          <cell r="H1031">
            <v>416885</v>
          </cell>
          <cell r="I1031">
            <v>200430.32</v>
          </cell>
          <cell r="J1031">
            <v>369646</v>
          </cell>
          <cell r="K1031">
            <v>110010</v>
          </cell>
          <cell r="L1031" t="str">
            <v>Current Unrestricted</v>
          </cell>
          <cell r="M1031">
            <v>10</v>
          </cell>
          <cell r="N1031" t="str">
            <v>Instruction</v>
          </cell>
          <cell r="O1031">
            <v>11</v>
          </cell>
          <cell r="P1031" t="str">
            <v>Current Unrestricted Funds</v>
          </cell>
          <cell r="Q1031">
            <v>61</v>
          </cell>
          <cell r="R1031" t="str">
            <v>Salaries and Wages</v>
          </cell>
          <cell r="S1031">
            <v>30</v>
          </cell>
          <cell r="T1031" t="str">
            <v>Vice President / Provost - CPC</v>
          </cell>
          <cell r="U1031">
            <v>1</v>
          </cell>
          <cell r="V1031" t="str">
            <v>Carter, Brenda C</v>
          </cell>
        </row>
        <row r="1032">
          <cell r="A1032">
            <v>326010</v>
          </cell>
          <cell r="B1032" t="str">
            <v>Biology</v>
          </cell>
          <cell r="C1032">
            <v>611115</v>
          </cell>
          <cell r="D1032">
            <v>326010611115</v>
          </cell>
          <cell r="E1032" t="str">
            <v>Faculty Salaries - Substitute</v>
          </cell>
          <cell r="F1032">
            <v>5525.36</v>
          </cell>
          <cell r="G1032">
            <v>575.13</v>
          </cell>
          <cell r="H1032">
            <v>1000</v>
          </cell>
          <cell r="I1032">
            <v>444.87</v>
          </cell>
          <cell r="J1032">
            <v>1000</v>
          </cell>
          <cell r="K1032">
            <v>110010</v>
          </cell>
          <cell r="L1032" t="str">
            <v>Current Unrestricted</v>
          </cell>
          <cell r="M1032">
            <v>10</v>
          </cell>
          <cell r="N1032" t="str">
            <v>Instruction</v>
          </cell>
          <cell r="O1032">
            <v>11</v>
          </cell>
          <cell r="P1032" t="str">
            <v>Current Unrestricted Funds</v>
          </cell>
          <cell r="Q1032">
            <v>61</v>
          </cell>
          <cell r="R1032" t="str">
            <v>Salaries and Wages</v>
          </cell>
          <cell r="S1032">
            <v>30</v>
          </cell>
          <cell r="T1032" t="str">
            <v>Vice President / Provost - CPC</v>
          </cell>
          <cell r="U1032">
            <v>1</v>
          </cell>
          <cell r="V1032" t="str">
            <v>Carter, Brenda C</v>
          </cell>
        </row>
        <row r="1033">
          <cell r="A1033">
            <v>326010</v>
          </cell>
          <cell r="B1033" t="str">
            <v>Biology</v>
          </cell>
          <cell r="C1033">
            <v>611120</v>
          </cell>
          <cell r="D1033">
            <v>326010611120</v>
          </cell>
          <cell r="E1033" t="str">
            <v>Faculty Salaries - Part-time</v>
          </cell>
          <cell r="F1033">
            <v>122821.4</v>
          </cell>
          <cell r="G1033">
            <v>156537.71</v>
          </cell>
          <cell r="H1033">
            <v>158774</v>
          </cell>
          <cell r="I1033">
            <v>97643</v>
          </cell>
          <cell r="J1033">
            <v>155134</v>
          </cell>
          <cell r="K1033">
            <v>110010</v>
          </cell>
          <cell r="L1033" t="str">
            <v>Current Unrestricted</v>
          </cell>
          <cell r="M1033">
            <v>10</v>
          </cell>
          <cell r="N1033" t="str">
            <v>Instruction</v>
          </cell>
          <cell r="O1033">
            <v>11</v>
          </cell>
          <cell r="P1033" t="str">
            <v>Current Unrestricted Funds</v>
          </cell>
          <cell r="Q1033">
            <v>61</v>
          </cell>
          <cell r="R1033" t="str">
            <v>Salaries and Wages</v>
          </cell>
          <cell r="S1033">
            <v>30</v>
          </cell>
          <cell r="T1033" t="str">
            <v>Vice President / Provost - CPC</v>
          </cell>
          <cell r="U1033">
            <v>1</v>
          </cell>
          <cell r="V1033" t="str">
            <v>Carter, Brenda C</v>
          </cell>
        </row>
        <row r="1034">
          <cell r="A1034">
            <v>326010</v>
          </cell>
          <cell r="B1034" t="str">
            <v>Biology</v>
          </cell>
          <cell r="C1034">
            <v>611125</v>
          </cell>
          <cell r="D1034">
            <v>326010611125</v>
          </cell>
          <cell r="E1034" t="str">
            <v>Faculty Full-time Chair Rel</v>
          </cell>
          <cell r="F1034">
            <v>19759.939999999999</v>
          </cell>
          <cell r="G1034">
            <v>19759.93</v>
          </cell>
          <cell r="H1034">
            <v>19316</v>
          </cell>
          <cell r="I1034">
            <v>0</v>
          </cell>
          <cell r="J1034">
            <v>13635</v>
          </cell>
          <cell r="K1034">
            <v>110010</v>
          </cell>
          <cell r="L1034" t="str">
            <v>Current Unrestricted</v>
          </cell>
          <cell r="M1034">
            <v>10</v>
          </cell>
          <cell r="N1034" t="str">
            <v>Instruction</v>
          </cell>
          <cell r="O1034">
            <v>11</v>
          </cell>
          <cell r="P1034" t="str">
            <v>Current Unrestricted Funds</v>
          </cell>
          <cell r="Q1034">
            <v>61</v>
          </cell>
          <cell r="R1034" t="str">
            <v>Salaries and Wages</v>
          </cell>
          <cell r="S1034">
            <v>30</v>
          </cell>
          <cell r="T1034" t="str">
            <v>Vice President / Provost - CPC</v>
          </cell>
          <cell r="U1034">
            <v>1</v>
          </cell>
          <cell r="V1034" t="str">
            <v>Carter, Brenda C</v>
          </cell>
        </row>
        <row r="1035">
          <cell r="A1035">
            <v>326010</v>
          </cell>
          <cell r="B1035" t="str">
            <v>Biology</v>
          </cell>
          <cell r="C1035">
            <v>611130</v>
          </cell>
          <cell r="D1035">
            <v>326010611130</v>
          </cell>
          <cell r="E1035" t="str">
            <v>Faculty Full-time Non-teaching ES</v>
          </cell>
          <cell r="F1035">
            <v>0</v>
          </cell>
          <cell r="G1035">
            <v>0</v>
          </cell>
          <cell r="H1035">
            <v>0</v>
          </cell>
          <cell r="I1035">
            <v>0</v>
          </cell>
          <cell r="J1035">
            <v>13065</v>
          </cell>
          <cell r="K1035">
            <v>110010</v>
          </cell>
          <cell r="L1035" t="str">
            <v>Current Unrestricted</v>
          </cell>
          <cell r="M1035">
            <v>10</v>
          </cell>
          <cell r="N1035" t="str">
            <v>Instruction</v>
          </cell>
          <cell r="O1035">
            <v>11</v>
          </cell>
          <cell r="P1035" t="str">
            <v>Current Unrestricted Funds</v>
          </cell>
          <cell r="Q1035">
            <v>61</v>
          </cell>
          <cell r="R1035" t="str">
            <v>Salaries and Wages</v>
          </cell>
          <cell r="S1035">
            <v>30</v>
          </cell>
          <cell r="T1035" t="str">
            <v>Vice President / Provost - CPC</v>
          </cell>
          <cell r="U1035">
            <v>1</v>
          </cell>
          <cell r="V1035" t="str">
            <v>Carter, Brenda C</v>
          </cell>
        </row>
        <row r="1036">
          <cell r="A1036">
            <v>326010</v>
          </cell>
          <cell r="B1036" t="str">
            <v>Biology</v>
          </cell>
          <cell r="C1036">
            <v>611135</v>
          </cell>
          <cell r="D1036">
            <v>326010611135</v>
          </cell>
          <cell r="E1036" t="str">
            <v>Faculty Full-time - Release Time</v>
          </cell>
          <cell r="F1036">
            <v>0</v>
          </cell>
          <cell r="G1036">
            <v>0</v>
          </cell>
          <cell r="H1036">
            <v>20452</v>
          </cell>
          <cell r="I1036">
            <v>0</v>
          </cell>
          <cell r="J1036">
            <v>40904</v>
          </cell>
          <cell r="K1036">
            <v>110010</v>
          </cell>
          <cell r="L1036" t="str">
            <v>Current Unrestricted</v>
          </cell>
          <cell r="M1036">
            <v>10</v>
          </cell>
          <cell r="N1036" t="str">
            <v>Instruction</v>
          </cell>
          <cell r="O1036">
            <v>11</v>
          </cell>
          <cell r="P1036" t="str">
            <v>Current Unrestricted Funds</v>
          </cell>
          <cell r="Q1036">
            <v>61</v>
          </cell>
          <cell r="R1036" t="str">
            <v>Salaries and Wages</v>
          </cell>
          <cell r="S1036">
            <v>30</v>
          </cell>
          <cell r="T1036" t="str">
            <v>Vice President / Provost - CPC</v>
          </cell>
          <cell r="U1036">
            <v>1</v>
          </cell>
          <cell r="V1036" t="str">
            <v>Carter, Brenda C</v>
          </cell>
        </row>
        <row r="1037">
          <cell r="A1037">
            <v>326010</v>
          </cell>
          <cell r="B1037" t="str">
            <v>Biology</v>
          </cell>
          <cell r="C1037">
            <v>611150</v>
          </cell>
          <cell r="D1037">
            <v>326010611150</v>
          </cell>
          <cell r="E1037" t="str">
            <v>Faculty Full-time - Summer</v>
          </cell>
          <cell r="F1037">
            <v>31274.03</v>
          </cell>
          <cell r="G1037">
            <v>31832.67</v>
          </cell>
          <cell r="H1037">
            <v>84026</v>
          </cell>
          <cell r="I1037">
            <v>0</v>
          </cell>
          <cell r="J1037">
            <v>32178</v>
          </cell>
          <cell r="K1037">
            <v>110010</v>
          </cell>
          <cell r="L1037" t="str">
            <v>Current Unrestricted</v>
          </cell>
          <cell r="M1037">
            <v>10</v>
          </cell>
          <cell r="N1037" t="str">
            <v>Instruction</v>
          </cell>
          <cell r="O1037">
            <v>11</v>
          </cell>
          <cell r="P1037" t="str">
            <v>Current Unrestricted Funds</v>
          </cell>
          <cell r="Q1037">
            <v>61</v>
          </cell>
          <cell r="R1037" t="str">
            <v>Salaries and Wages</v>
          </cell>
          <cell r="S1037">
            <v>30</v>
          </cell>
          <cell r="T1037" t="str">
            <v>Vice President / Provost - CPC</v>
          </cell>
          <cell r="U1037">
            <v>1</v>
          </cell>
          <cell r="V1037" t="str">
            <v>Carter, Brenda C</v>
          </cell>
        </row>
        <row r="1038">
          <cell r="A1038">
            <v>326010</v>
          </cell>
          <cell r="B1038" t="str">
            <v>Biology</v>
          </cell>
          <cell r="C1038">
            <v>611160</v>
          </cell>
          <cell r="D1038">
            <v>326010611160</v>
          </cell>
          <cell r="E1038" t="str">
            <v>Faculty Part-time - Summer</v>
          </cell>
          <cell r="F1038">
            <v>32305.33</v>
          </cell>
          <cell r="G1038">
            <v>29372.43</v>
          </cell>
          <cell r="H1038">
            <v>42728</v>
          </cell>
          <cell r="I1038">
            <v>0</v>
          </cell>
          <cell r="J1038">
            <v>50034</v>
          </cell>
          <cell r="K1038">
            <v>110010</v>
          </cell>
          <cell r="L1038" t="str">
            <v>Current Unrestricted</v>
          </cell>
          <cell r="M1038">
            <v>10</v>
          </cell>
          <cell r="N1038" t="str">
            <v>Instruction</v>
          </cell>
          <cell r="O1038">
            <v>11</v>
          </cell>
          <cell r="P1038" t="str">
            <v>Current Unrestricted Funds</v>
          </cell>
          <cell r="Q1038">
            <v>61</v>
          </cell>
          <cell r="R1038" t="str">
            <v>Salaries and Wages</v>
          </cell>
          <cell r="S1038">
            <v>30</v>
          </cell>
          <cell r="T1038" t="str">
            <v>Vice President / Provost - CPC</v>
          </cell>
          <cell r="U1038">
            <v>1</v>
          </cell>
          <cell r="V1038" t="str">
            <v>Carter, Brenda C</v>
          </cell>
        </row>
        <row r="1039">
          <cell r="A1039">
            <v>326010</v>
          </cell>
          <cell r="B1039" t="str">
            <v>Biology</v>
          </cell>
          <cell r="C1039">
            <v>611310</v>
          </cell>
          <cell r="D1039">
            <v>326010611310</v>
          </cell>
          <cell r="E1039" t="str">
            <v>Supervisory Support Staff - Exempt</v>
          </cell>
          <cell r="F1039">
            <v>44472.959999999999</v>
          </cell>
          <cell r="G1039">
            <v>44472.959999999999</v>
          </cell>
          <cell r="H1039">
            <v>46030</v>
          </cell>
          <cell r="I1039">
            <v>23014.74</v>
          </cell>
          <cell r="J1039">
            <v>46030</v>
          </cell>
          <cell r="K1039">
            <v>110010</v>
          </cell>
          <cell r="L1039" t="str">
            <v>Current Unrestricted</v>
          </cell>
          <cell r="M1039">
            <v>10</v>
          </cell>
          <cell r="N1039" t="str">
            <v>Instruction</v>
          </cell>
          <cell r="O1039">
            <v>11</v>
          </cell>
          <cell r="P1039" t="str">
            <v>Current Unrestricted Funds</v>
          </cell>
          <cell r="Q1039">
            <v>61</v>
          </cell>
          <cell r="R1039" t="str">
            <v>Salaries and Wages</v>
          </cell>
          <cell r="S1039">
            <v>30</v>
          </cell>
          <cell r="T1039" t="str">
            <v>Vice President / Provost - CPC</v>
          </cell>
          <cell r="U1039">
            <v>1</v>
          </cell>
          <cell r="V1039" t="str">
            <v>Carter, Brenda C</v>
          </cell>
        </row>
        <row r="1040">
          <cell r="A1040">
            <v>326010</v>
          </cell>
          <cell r="B1040" t="str">
            <v>Biology</v>
          </cell>
          <cell r="C1040">
            <v>611350</v>
          </cell>
          <cell r="D1040">
            <v>326010611350</v>
          </cell>
          <cell r="E1040" t="str">
            <v>Supp Staff-FT Instructional-Exempt</v>
          </cell>
          <cell r="F1040">
            <v>0</v>
          </cell>
          <cell r="G1040">
            <v>51614.879999999997</v>
          </cell>
          <cell r="H1040">
            <v>53422</v>
          </cell>
          <cell r="I1040">
            <v>22258.95</v>
          </cell>
          <cell r="J1040">
            <v>53422</v>
          </cell>
          <cell r="K1040">
            <v>110010</v>
          </cell>
          <cell r="L1040" t="str">
            <v>Current Unrestricted</v>
          </cell>
          <cell r="M1040">
            <v>10</v>
          </cell>
          <cell r="N1040" t="str">
            <v>Instruction</v>
          </cell>
          <cell r="O1040">
            <v>11</v>
          </cell>
          <cell r="P1040" t="str">
            <v>Current Unrestricted Funds</v>
          </cell>
          <cell r="Q1040">
            <v>61</v>
          </cell>
          <cell r="R1040" t="str">
            <v>Salaries and Wages</v>
          </cell>
          <cell r="S1040">
            <v>30</v>
          </cell>
          <cell r="T1040" t="str">
            <v>Vice President / Provost - CPC</v>
          </cell>
          <cell r="U1040">
            <v>1</v>
          </cell>
          <cell r="V1040" t="str">
            <v>Carter, Brenda C</v>
          </cell>
        </row>
        <row r="1041">
          <cell r="A1041">
            <v>326010</v>
          </cell>
          <cell r="B1041" t="str">
            <v>Biology</v>
          </cell>
          <cell r="C1041">
            <v>611450</v>
          </cell>
          <cell r="D1041">
            <v>326010611450</v>
          </cell>
          <cell r="E1041" t="str">
            <v>Lab Instructor - Non-Exempt</v>
          </cell>
          <cell r="F1041">
            <v>51614.879999999997</v>
          </cell>
          <cell r="G1041">
            <v>0</v>
          </cell>
          <cell r="H1041">
            <v>0</v>
          </cell>
          <cell r="I1041">
            <v>0</v>
          </cell>
          <cell r="J1041">
            <v>0</v>
          </cell>
          <cell r="K1041">
            <v>110010</v>
          </cell>
          <cell r="L1041" t="str">
            <v>Current Unrestricted</v>
          </cell>
          <cell r="M1041">
            <v>10</v>
          </cell>
          <cell r="N1041" t="str">
            <v>Instruction</v>
          </cell>
          <cell r="O1041">
            <v>11</v>
          </cell>
          <cell r="P1041" t="str">
            <v>Current Unrestricted Funds</v>
          </cell>
          <cell r="Q1041">
            <v>61</v>
          </cell>
          <cell r="R1041" t="str">
            <v>Salaries and Wages</v>
          </cell>
          <cell r="S1041">
            <v>30</v>
          </cell>
          <cell r="T1041" t="str">
            <v>Vice President / Provost - CPC</v>
          </cell>
          <cell r="U1041">
            <v>1</v>
          </cell>
          <cell r="V1041" t="str">
            <v>Carter, Brenda C</v>
          </cell>
        </row>
        <row r="1042">
          <cell r="A1042">
            <v>326010</v>
          </cell>
          <cell r="B1042" t="str">
            <v>Biology</v>
          </cell>
          <cell r="C1042">
            <v>611475</v>
          </cell>
          <cell r="D1042">
            <v>326010611475</v>
          </cell>
          <cell r="E1042" t="str">
            <v>Supp Staff - Lab Assist-Non-Exempt</v>
          </cell>
          <cell r="F1042">
            <v>59257.56</v>
          </cell>
          <cell r="G1042">
            <v>59257.68</v>
          </cell>
          <cell r="H1042">
            <v>61332</v>
          </cell>
          <cell r="I1042">
            <v>30665.82</v>
          </cell>
          <cell r="J1042">
            <v>61332</v>
          </cell>
          <cell r="K1042">
            <v>110010</v>
          </cell>
          <cell r="L1042" t="str">
            <v>Current Unrestricted</v>
          </cell>
          <cell r="M1042">
            <v>10</v>
          </cell>
          <cell r="N1042" t="str">
            <v>Instruction</v>
          </cell>
          <cell r="O1042">
            <v>11</v>
          </cell>
          <cell r="P1042" t="str">
            <v>Current Unrestricted Funds</v>
          </cell>
          <cell r="Q1042">
            <v>61</v>
          </cell>
          <cell r="R1042" t="str">
            <v>Salaries and Wages</v>
          </cell>
          <cell r="S1042">
            <v>30</v>
          </cell>
          <cell r="T1042" t="str">
            <v>Vice President / Provost - CPC</v>
          </cell>
          <cell r="U1042">
            <v>1</v>
          </cell>
          <cell r="V1042" t="str">
            <v>Carter, Brenda C</v>
          </cell>
        </row>
        <row r="1043">
          <cell r="A1043">
            <v>326010</v>
          </cell>
          <cell r="B1043" t="str">
            <v>Biology</v>
          </cell>
          <cell r="C1043">
            <v>611476</v>
          </cell>
          <cell r="D1043">
            <v>326010611476</v>
          </cell>
          <cell r="E1043" t="str">
            <v>Lab Assistants PT - Non-Exempt</v>
          </cell>
          <cell r="F1043">
            <v>12575.53</v>
          </cell>
          <cell r="G1043">
            <v>12795.11</v>
          </cell>
          <cell r="H1043">
            <v>27728</v>
          </cell>
          <cell r="I1043">
            <v>5408.42</v>
          </cell>
          <cell r="J1043">
            <v>27728</v>
          </cell>
          <cell r="K1043">
            <v>110010</v>
          </cell>
          <cell r="L1043" t="str">
            <v>Current Unrestricted</v>
          </cell>
          <cell r="M1043">
            <v>10</v>
          </cell>
          <cell r="N1043" t="str">
            <v>Instruction</v>
          </cell>
          <cell r="O1043">
            <v>11</v>
          </cell>
          <cell r="P1043" t="str">
            <v>Current Unrestricted Funds</v>
          </cell>
          <cell r="Q1043">
            <v>61</v>
          </cell>
          <cell r="R1043" t="str">
            <v>Salaries and Wages</v>
          </cell>
          <cell r="S1043">
            <v>30</v>
          </cell>
          <cell r="T1043" t="str">
            <v>Vice President / Provost - CPC</v>
          </cell>
          <cell r="U1043">
            <v>1</v>
          </cell>
          <cell r="V1043" t="str">
            <v>Carter, Brenda C</v>
          </cell>
        </row>
        <row r="1044">
          <cell r="A1044">
            <v>326010</v>
          </cell>
          <cell r="B1044" t="str">
            <v>Biology</v>
          </cell>
          <cell r="C1044">
            <v>611510</v>
          </cell>
          <cell r="D1044">
            <v>326010611510</v>
          </cell>
          <cell r="E1044" t="str">
            <v>Student Assistants - Non-Work Study</v>
          </cell>
          <cell r="F1044">
            <v>741.6</v>
          </cell>
          <cell r="G1044">
            <v>0</v>
          </cell>
          <cell r="H1044">
            <v>0</v>
          </cell>
          <cell r="I1044">
            <v>0</v>
          </cell>
          <cell r="J1044">
            <v>0</v>
          </cell>
          <cell r="K1044">
            <v>110010</v>
          </cell>
          <cell r="L1044" t="str">
            <v>Current Unrestricted</v>
          </cell>
          <cell r="M1044">
            <v>10</v>
          </cell>
          <cell r="N1044" t="str">
            <v>Instruction</v>
          </cell>
          <cell r="O1044">
            <v>11</v>
          </cell>
          <cell r="P1044" t="str">
            <v>Current Unrestricted Funds</v>
          </cell>
          <cell r="Q1044">
            <v>61</v>
          </cell>
          <cell r="R1044" t="str">
            <v>Salaries and Wages</v>
          </cell>
          <cell r="S1044">
            <v>30</v>
          </cell>
          <cell r="T1044" t="str">
            <v>Vice President / Provost - CPC</v>
          </cell>
          <cell r="U1044">
            <v>1</v>
          </cell>
          <cell r="V1044" t="str">
            <v>Carter, Brenda C</v>
          </cell>
        </row>
        <row r="1045">
          <cell r="A1045">
            <v>326010</v>
          </cell>
          <cell r="B1045" t="str">
            <v>Biology</v>
          </cell>
          <cell r="C1045">
            <v>712360</v>
          </cell>
          <cell r="D1045">
            <v>326010712360</v>
          </cell>
          <cell r="E1045" t="str">
            <v>Instructional Service Contract</v>
          </cell>
          <cell r="F1045">
            <v>0</v>
          </cell>
          <cell r="G1045">
            <v>0</v>
          </cell>
          <cell r="H1045">
            <v>0</v>
          </cell>
          <cell r="I1045">
            <v>0</v>
          </cell>
          <cell r="J1045">
            <v>0</v>
          </cell>
          <cell r="K1045">
            <v>110010</v>
          </cell>
          <cell r="L1045" t="str">
            <v>Current Unrestricted</v>
          </cell>
          <cell r="M1045">
            <v>10</v>
          </cell>
          <cell r="N1045" t="str">
            <v>Instruction</v>
          </cell>
          <cell r="O1045">
            <v>11</v>
          </cell>
          <cell r="P1045" t="str">
            <v>Current Unrestricted Funds</v>
          </cell>
          <cell r="Q1045">
            <v>71</v>
          </cell>
          <cell r="R1045" t="str">
            <v>Contractual Services</v>
          </cell>
          <cell r="S1045">
            <v>30</v>
          </cell>
          <cell r="T1045" t="str">
            <v>Vice President / Provost - CPC</v>
          </cell>
          <cell r="U1045">
            <v>4</v>
          </cell>
          <cell r="V1045" t="str">
            <v>Carter, Brenda C</v>
          </cell>
        </row>
        <row r="1046">
          <cell r="A1046">
            <v>326010</v>
          </cell>
          <cell r="B1046" t="str">
            <v>Biology</v>
          </cell>
          <cell r="C1046">
            <v>712370</v>
          </cell>
          <cell r="D1046">
            <v>326010712370</v>
          </cell>
          <cell r="E1046" t="str">
            <v>Other Contract Services</v>
          </cell>
          <cell r="F1046">
            <v>878.3</v>
          </cell>
          <cell r="G1046">
            <v>4568.62</v>
          </cell>
          <cell r="H1046">
            <v>5500</v>
          </cell>
          <cell r="I1046">
            <v>0</v>
          </cell>
          <cell r="J1046">
            <v>5500</v>
          </cell>
          <cell r="K1046">
            <v>110010</v>
          </cell>
          <cell r="L1046" t="str">
            <v>Current Unrestricted</v>
          </cell>
          <cell r="M1046">
            <v>10</v>
          </cell>
          <cell r="N1046" t="str">
            <v>Instruction</v>
          </cell>
          <cell r="O1046">
            <v>11</v>
          </cell>
          <cell r="P1046" t="str">
            <v>Current Unrestricted Funds</v>
          </cell>
          <cell r="Q1046">
            <v>71</v>
          </cell>
          <cell r="R1046" t="str">
            <v>Contractual Services</v>
          </cell>
          <cell r="S1046">
            <v>30</v>
          </cell>
          <cell r="T1046" t="str">
            <v>Vice President / Provost - CPC</v>
          </cell>
          <cell r="U1046">
            <v>4</v>
          </cell>
          <cell r="V1046" t="str">
            <v>Carter, Brenda C</v>
          </cell>
        </row>
        <row r="1047">
          <cell r="A1047">
            <v>326010</v>
          </cell>
          <cell r="B1047" t="str">
            <v>Biology</v>
          </cell>
          <cell r="C1047">
            <v>712510</v>
          </cell>
          <cell r="D1047">
            <v>326010712510</v>
          </cell>
          <cell r="E1047" t="str">
            <v>Maintenance Agreements</v>
          </cell>
          <cell r="F1047">
            <v>3468</v>
          </cell>
          <cell r="G1047">
            <v>2902.76</v>
          </cell>
          <cell r="H1047">
            <v>5500</v>
          </cell>
          <cell r="I1047">
            <v>1335.2</v>
          </cell>
          <cell r="J1047">
            <v>5500</v>
          </cell>
          <cell r="K1047">
            <v>110010</v>
          </cell>
          <cell r="L1047" t="str">
            <v>Current Unrestricted</v>
          </cell>
          <cell r="M1047">
            <v>10</v>
          </cell>
          <cell r="N1047" t="str">
            <v>Instruction</v>
          </cell>
          <cell r="O1047">
            <v>11</v>
          </cell>
          <cell r="P1047" t="str">
            <v>Current Unrestricted Funds</v>
          </cell>
          <cell r="Q1047">
            <v>71</v>
          </cell>
          <cell r="R1047" t="str">
            <v>Contractual Services</v>
          </cell>
          <cell r="S1047">
            <v>30</v>
          </cell>
          <cell r="T1047" t="str">
            <v>Vice President / Provost - CPC</v>
          </cell>
          <cell r="U1047">
            <v>4</v>
          </cell>
          <cell r="V1047" t="str">
            <v>Carter, Brenda C</v>
          </cell>
        </row>
        <row r="1048">
          <cell r="A1048">
            <v>326010</v>
          </cell>
          <cell r="B1048" t="str">
            <v>Biology</v>
          </cell>
          <cell r="C1048">
            <v>712655</v>
          </cell>
          <cell r="D1048">
            <v>326010712655</v>
          </cell>
          <cell r="E1048" t="str">
            <v>Meetings Expense</v>
          </cell>
          <cell r="F1048">
            <v>270</v>
          </cell>
          <cell r="G1048">
            <v>0</v>
          </cell>
          <cell r="H1048">
            <v>270</v>
          </cell>
          <cell r="I1048">
            <v>0</v>
          </cell>
          <cell r="J1048">
            <v>0</v>
          </cell>
          <cell r="K1048">
            <v>110010</v>
          </cell>
          <cell r="L1048" t="str">
            <v>Current Unrestricted</v>
          </cell>
          <cell r="M1048">
            <v>10</v>
          </cell>
          <cell r="N1048" t="str">
            <v>Instruction</v>
          </cell>
          <cell r="O1048">
            <v>11</v>
          </cell>
          <cell r="P1048" t="str">
            <v>Current Unrestricted Funds</v>
          </cell>
          <cell r="Q1048">
            <v>71</v>
          </cell>
          <cell r="R1048" t="str">
            <v>Contractual Services</v>
          </cell>
          <cell r="S1048">
            <v>30</v>
          </cell>
          <cell r="T1048" t="str">
            <v>Vice President / Provost - CPC</v>
          </cell>
          <cell r="U1048">
            <v>4</v>
          </cell>
          <cell r="V1048" t="str">
            <v>Carter, Brenda C</v>
          </cell>
        </row>
        <row r="1049">
          <cell r="A1049">
            <v>326010</v>
          </cell>
          <cell r="B1049" t="str">
            <v>Biology</v>
          </cell>
          <cell r="C1049">
            <v>733110</v>
          </cell>
          <cell r="D1049">
            <v>326010733110</v>
          </cell>
          <cell r="E1049" t="str">
            <v>Classroom Supplies</v>
          </cell>
          <cell r="F1049">
            <v>44104.34</v>
          </cell>
          <cell r="G1049">
            <v>40830.07</v>
          </cell>
          <cell r="H1049">
            <v>48349</v>
          </cell>
          <cell r="I1049">
            <v>21287.1</v>
          </cell>
          <cell r="J1049">
            <v>48654</v>
          </cell>
          <cell r="K1049">
            <v>110010</v>
          </cell>
          <cell r="L1049" t="str">
            <v>Current Unrestricted</v>
          </cell>
          <cell r="M1049">
            <v>10</v>
          </cell>
          <cell r="N1049" t="str">
            <v>Instruction</v>
          </cell>
          <cell r="O1049">
            <v>11</v>
          </cell>
          <cell r="P1049" t="str">
            <v>Current Unrestricted Funds</v>
          </cell>
          <cell r="Q1049">
            <v>73</v>
          </cell>
          <cell r="R1049" t="str">
            <v>Supplies</v>
          </cell>
          <cell r="S1049">
            <v>30</v>
          </cell>
          <cell r="T1049" t="str">
            <v>Vice President / Provost - CPC</v>
          </cell>
          <cell r="U1049">
            <v>4</v>
          </cell>
          <cell r="V1049" t="str">
            <v>Carter, Brenda C</v>
          </cell>
        </row>
        <row r="1050">
          <cell r="A1050">
            <v>326010</v>
          </cell>
          <cell r="B1050" t="str">
            <v>Biology</v>
          </cell>
          <cell r="C1050">
            <v>733460</v>
          </cell>
          <cell r="D1050">
            <v>326010733460</v>
          </cell>
          <cell r="E1050" t="str">
            <v>Miscellaneous Supplies</v>
          </cell>
          <cell r="F1050">
            <v>0</v>
          </cell>
          <cell r="G1050">
            <v>0</v>
          </cell>
          <cell r="H1050">
            <v>0</v>
          </cell>
          <cell r="I1050">
            <v>0</v>
          </cell>
          <cell r="J1050">
            <v>0</v>
          </cell>
          <cell r="K1050">
            <v>110010</v>
          </cell>
          <cell r="L1050" t="str">
            <v>Current Unrestricted</v>
          </cell>
          <cell r="M1050">
            <v>10</v>
          </cell>
          <cell r="N1050" t="str">
            <v>Instruction</v>
          </cell>
          <cell r="O1050">
            <v>11</v>
          </cell>
          <cell r="P1050" t="str">
            <v>Current Unrestricted Funds</v>
          </cell>
          <cell r="Q1050">
            <v>73</v>
          </cell>
          <cell r="R1050" t="str">
            <v>Supplies</v>
          </cell>
          <cell r="S1050">
            <v>30</v>
          </cell>
          <cell r="T1050" t="str">
            <v>Vice President / Provost - CPC</v>
          </cell>
          <cell r="U1050">
            <v>4</v>
          </cell>
          <cell r="V1050" t="str">
            <v>Carter, Brenda C</v>
          </cell>
        </row>
        <row r="1051">
          <cell r="A1051">
            <v>326010</v>
          </cell>
          <cell r="B1051" t="str">
            <v>Biology</v>
          </cell>
          <cell r="C1051">
            <v>744210</v>
          </cell>
          <cell r="D1051">
            <v>326010744210</v>
          </cell>
          <cell r="E1051" t="str">
            <v>Local Travel</v>
          </cell>
          <cell r="F1051">
            <v>18</v>
          </cell>
          <cell r="G1051">
            <v>0</v>
          </cell>
          <cell r="H1051">
            <v>0</v>
          </cell>
          <cell r="I1051">
            <v>0</v>
          </cell>
          <cell r="J1051">
            <v>0</v>
          </cell>
          <cell r="K1051">
            <v>110010</v>
          </cell>
          <cell r="L1051" t="str">
            <v>Current Unrestricted</v>
          </cell>
          <cell r="M1051">
            <v>10</v>
          </cell>
          <cell r="N1051" t="str">
            <v>Instruction</v>
          </cell>
          <cell r="O1051">
            <v>11</v>
          </cell>
          <cell r="P1051" t="str">
            <v>Current Unrestricted Funds</v>
          </cell>
          <cell r="Q1051">
            <v>74</v>
          </cell>
          <cell r="R1051" t="str">
            <v>Travel</v>
          </cell>
          <cell r="S1051">
            <v>30</v>
          </cell>
          <cell r="T1051" t="str">
            <v>Vice President / Provost - CPC</v>
          </cell>
          <cell r="U1051">
            <v>4</v>
          </cell>
          <cell r="V1051" t="str">
            <v>Carter, Brenda C</v>
          </cell>
        </row>
        <row r="1052">
          <cell r="A1052">
            <v>326010</v>
          </cell>
          <cell r="B1052" t="str">
            <v>Biology</v>
          </cell>
          <cell r="C1052">
            <v>744220</v>
          </cell>
          <cell r="D1052">
            <v>326010744220</v>
          </cell>
          <cell r="E1052" t="str">
            <v>Professional Development / Travel</v>
          </cell>
          <cell r="F1052">
            <v>3017.38</v>
          </cell>
          <cell r="G1052">
            <v>3914.77</v>
          </cell>
          <cell r="H1052">
            <v>215</v>
          </cell>
          <cell r="I1052">
            <v>0</v>
          </cell>
          <cell r="J1052">
            <v>250</v>
          </cell>
          <cell r="K1052">
            <v>110010</v>
          </cell>
          <cell r="L1052" t="str">
            <v>Current Unrestricted</v>
          </cell>
          <cell r="M1052">
            <v>10</v>
          </cell>
          <cell r="N1052" t="str">
            <v>Instruction</v>
          </cell>
          <cell r="O1052">
            <v>11</v>
          </cell>
          <cell r="P1052" t="str">
            <v>Current Unrestricted Funds</v>
          </cell>
          <cell r="Q1052">
            <v>74</v>
          </cell>
          <cell r="R1052" t="str">
            <v>Travel</v>
          </cell>
          <cell r="S1052">
            <v>30</v>
          </cell>
          <cell r="T1052" t="str">
            <v>Vice President / Provost - CPC</v>
          </cell>
          <cell r="U1052">
            <v>4</v>
          </cell>
          <cell r="V1052" t="str">
            <v>Carter, Brenda C</v>
          </cell>
        </row>
        <row r="1053">
          <cell r="A1053">
            <v>326010</v>
          </cell>
          <cell r="B1053" t="str">
            <v>Biology</v>
          </cell>
          <cell r="C1053">
            <v>755240</v>
          </cell>
          <cell r="D1053">
            <v>326010755240</v>
          </cell>
          <cell r="E1053" t="str">
            <v>DP - Software</v>
          </cell>
          <cell r="F1053">
            <v>64</v>
          </cell>
          <cell r="G1053">
            <v>612.08000000000004</v>
          </cell>
          <cell r="H1053">
            <v>0</v>
          </cell>
          <cell r="I1053">
            <v>0</v>
          </cell>
          <cell r="J1053">
            <v>0</v>
          </cell>
          <cell r="K1053">
            <v>110010</v>
          </cell>
          <cell r="L1053" t="str">
            <v>Current Unrestricted</v>
          </cell>
          <cell r="M1053">
            <v>10</v>
          </cell>
          <cell r="N1053" t="str">
            <v>Instruction</v>
          </cell>
          <cell r="O1053">
            <v>11</v>
          </cell>
          <cell r="P1053" t="str">
            <v>Current Unrestricted Funds</v>
          </cell>
          <cell r="Q1053">
            <v>75</v>
          </cell>
          <cell r="R1053" t="str">
            <v>Other Operating Expenses</v>
          </cell>
          <cell r="S1053">
            <v>30</v>
          </cell>
          <cell r="T1053" t="str">
            <v>Vice President / Provost - CPC</v>
          </cell>
          <cell r="U1053">
            <v>4</v>
          </cell>
          <cell r="V1053" t="str">
            <v>Carter, Brenda C</v>
          </cell>
        </row>
        <row r="1054">
          <cell r="A1054">
            <v>326010</v>
          </cell>
          <cell r="B1054" t="str">
            <v>Biology</v>
          </cell>
          <cell r="C1054">
            <v>755310</v>
          </cell>
          <cell r="D1054">
            <v>326010755310</v>
          </cell>
          <cell r="E1054" t="str">
            <v>Copier Expense</v>
          </cell>
          <cell r="F1054">
            <v>3475.04</v>
          </cell>
          <cell r="G1054">
            <v>3762.5</v>
          </cell>
          <cell r="H1054">
            <v>5934</v>
          </cell>
          <cell r="I1054">
            <v>1514.28</v>
          </cell>
          <cell r="J1054">
            <v>3651</v>
          </cell>
          <cell r="K1054">
            <v>110010</v>
          </cell>
          <cell r="L1054" t="str">
            <v>Current Unrestricted</v>
          </cell>
          <cell r="M1054">
            <v>10</v>
          </cell>
          <cell r="N1054" t="str">
            <v>Instruction</v>
          </cell>
          <cell r="O1054">
            <v>11</v>
          </cell>
          <cell r="P1054" t="str">
            <v>Current Unrestricted Funds</v>
          </cell>
          <cell r="Q1054">
            <v>75</v>
          </cell>
          <cell r="R1054" t="str">
            <v>Other Operating Expenses</v>
          </cell>
          <cell r="S1054">
            <v>30</v>
          </cell>
          <cell r="T1054" t="str">
            <v>Vice President / Provost - CPC</v>
          </cell>
          <cell r="U1054">
            <v>4</v>
          </cell>
          <cell r="V1054" t="str">
            <v>Carter, Brenda C</v>
          </cell>
        </row>
        <row r="1055">
          <cell r="A1055">
            <v>326010</v>
          </cell>
          <cell r="B1055" t="str">
            <v>Biology</v>
          </cell>
          <cell r="C1055">
            <v>755360</v>
          </cell>
          <cell r="D1055">
            <v>326010755360</v>
          </cell>
          <cell r="E1055" t="str">
            <v>Printing - Other</v>
          </cell>
          <cell r="F1055">
            <v>885.6</v>
          </cell>
          <cell r="G1055">
            <v>1181.24</v>
          </cell>
          <cell r="H1055">
            <v>1661</v>
          </cell>
          <cell r="I1055">
            <v>384.64</v>
          </cell>
          <cell r="J1055">
            <v>1000</v>
          </cell>
          <cell r="K1055">
            <v>110010</v>
          </cell>
          <cell r="L1055" t="str">
            <v>Current Unrestricted</v>
          </cell>
          <cell r="M1055">
            <v>10</v>
          </cell>
          <cell r="N1055" t="str">
            <v>Instruction</v>
          </cell>
          <cell r="O1055">
            <v>11</v>
          </cell>
          <cell r="P1055" t="str">
            <v>Current Unrestricted Funds</v>
          </cell>
          <cell r="Q1055">
            <v>75</v>
          </cell>
          <cell r="R1055" t="str">
            <v>Other Operating Expenses</v>
          </cell>
          <cell r="S1055">
            <v>30</v>
          </cell>
          <cell r="T1055" t="str">
            <v>Vice President / Provost - CPC</v>
          </cell>
          <cell r="U1055">
            <v>4</v>
          </cell>
          <cell r="V1055" t="str">
            <v>Carter, Brenda C</v>
          </cell>
        </row>
        <row r="1056">
          <cell r="A1056">
            <v>326010</v>
          </cell>
          <cell r="B1056" t="str">
            <v>Biology</v>
          </cell>
          <cell r="C1056">
            <v>755510</v>
          </cell>
          <cell r="D1056">
            <v>326010755510</v>
          </cell>
          <cell r="E1056" t="str">
            <v>Repairs - Equipment</v>
          </cell>
          <cell r="F1056">
            <v>3711</v>
          </cell>
          <cell r="G1056">
            <v>4141</v>
          </cell>
          <cell r="H1056">
            <v>5629</v>
          </cell>
          <cell r="I1056">
            <v>0</v>
          </cell>
          <cell r="J1056">
            <v>5629</v>
          </cell>
          <cell r="K1056">
            <v>110010</v>
          </cell>
          <cell r="L1056" t="str">
            <v>Current Unrestricted</v>
          </cell>
          <cell r="M1056">
            <v>10</v>
          </cell>
          <cell r="N1056" t="str">
            <v>Instruction</v>
          </cell>
          <cell r="O1056">
            <v>11</v>
          </cell>
          <cell r="P1056" t="str">
            <v>Current Unrestricted Funds</v>
          </cell>
          <cell r="Q1056">
            <v>75</v>
          </cell>
          <cell r="R1056" t="str">
            <v>Other Operating Expenses</v>
          </cell>
          <cell r="S1056">
            <v>30</v>
          </cell>
          <cell r="T1056" t="str">
            <v>Vice President / Provost - CPC</v>
          </cell>
          <cell r="U1056">
            <v>4</v>
          </cell>
          <cell r="V1056" t="str">
            <v>Carter, Brenda C</v>
          </cell>
        </row>
        <row r="1057">
          <cell r="A1057">
            <v>326010</v>
          </cell>
          <cell r="B1057" t="str">
            <v>Biology</v>
          </cell>
          <cell r="C1057">
            <v>755705</v>
          </cell>
          <cell r="D1057">
            <v>326010755705</v>
          </cell>
          <cell r="E1057" t="str">
            <v>Postage</v>
          </cell>
          <cell r="F1057">
            <v>10.54</v>
          </cell>
          <cell r="G1057">
            <v>1.8</v>
          </cell>
          <cell r="H1057">
            <v>40</v>
          </cell>
          <cell r="I1057">
            <v>0.45</v>
          </cell>
          <cell r="J1057">
            <v>40</v>
          </cell>
          <cell r="K1057">
            <v>110010</v>
          </cell>
          <cell r="L1057" t="str">
            <v>Current Unrestricted</v>
          </cell>
          <cell r="M1057">
            <v>10</v>
          </cell>
          <cell r="N1057" t="str">
            <v>Instruction</v>
          </cell>
          <cell r="O1057">
            <v>11</v>
          </cell>
          <cell r="P1057" t="str">
            <v>Current Unrestricted Funds</v>
          </cell>
          <cell r="Q1057">
            <v>75</v>
          </cell>
          <cell r="R1057" t="str">
            <v>Other Operating Expenses</v>
          </cell>
          <cell r="S1057">
            <v>30</v>
          </cell>
          <cell r="T1057" t="str">
            <v>Vice President / Provost - CPC</v>
          </cell>
          <cell r="U1057">
            <v>4</v>
          </cell>
          <cell r="V1057" t="str">
            <v>Carter, Brenda C</v>
          </cell>
        </row>
        <row r="1058">
          <cell r="A1058">
            <v>326010</v>
          </cell>
          <cell r="B1058" t="str">
            <v>Biology</v>
          </cell>
          <cell r="C1058">
            <v>777410</v>
          </cell>
          <cell r="D1058">
            <v>326010777410</v>
          </cell>
          <cell r="E1058" t="str">
            <v>Equipment/Furniture - CPC</v>
          </cell>
          <cell r="F1058">
            <v>5094.37</v>
          </cell>
          <cell r="G1058">
            <v>0</v>
          </cell>
          <cell r="H1058">
            <v>0</v>
          </cell>
          <cell r="I1058">
            <v>0</v>
          </cell>
          <cell r="J1058">
            <v>0</v>
          </cell>
          <cell r="K1058">
            <v>110010</v>
          </cell>
          <cell r="L1058" t="str">
            <v>Current Unrestricted</v>
          </cell>
          <cell r="M1058">
            <v>10</v>
          </cell>
          <cell r="N1058" t="str">
            <v>Instruction</v>
          </cell>
          <cell r="O1058">
            <v>11</v>
          </cell>
          <cell r="P1058" t="str">
            <v>Current Unrestricted Funds</v>
          </cell>
          <cell r="Q1058">
            <v>77</v>
          </cell>
          <cell r="R1058" t="str">
            <v>Capital Outlay</v>
          </cell>
          <cell r="S1058">
            <v>30</v>
          </cell>
          <cell r="T1058" t="str">
            <v>Vice President / Provost - CPC</v>
          </cell>
          <cell r="U1058">
            <v>4</v>
          </cell>
          <cell r="V1058" t="str">
            <v>Carter, Brenda C</v>
          </cell>
        </row>
        <row r="1059">
          <cell r="A1059">
            <v>326010</v>
          </cell>
          <cell r="B1059" t="str">
            <v>Biology</v>
          </cell>
          <cell r="C1059">
            <v>787410</v>
          </cell>
          <cell r="D1059">
            <v>326010787410</v>
          </cell>
          <cell r="E1059" t="str">
            <v>Equipment/Furniture Non-Depreciable</v>
          </cell>
          <cell r="F1059">
            <v>29348.44</v>
          </cell>
          <cell r="G1059">
            <v>12893.9</v>
          </cell>
          <cell r="H1059">
            <v>6000</v>
          </cell>
          <cell r="I1059">
            <v>1152.17</v>
          </cell>
          <cell r="J1059">
            <v>6000</v>
          </cell>
          <cell r="K1059">
            <v>110010</v>
          </cell>
          <cell r="L1059" t="str">
            <v>Current Unrestricted</v>
          </cell>
          <cell r="M1059">
            <v>10</v>
          </cell>
          <cell r="N1059" t="str">
            <v>Instruction</v>
          </cell>
          <cell r="O1059">
            <v>11</v>
          </cell>
          <cell r="P1059" t="str">
            <v>Current Unrestricted Funds</v>
          </cell>
          <cell r="Q1059">
            <v>78</v>
          </cell>
          <cell r="R1059" t="str">
            <v>Non-Capital Outlay</v>
          </cell>
          <cell r="S1059">
            <v>30</v>
          </cell>
          <cell r="T1059" t="str">
            <v>Vice President / Provost - CPC</v>
          </cell>
          <cell r="U1059">
            <v>4</v>
          </cell>
          <cell r="V1059" t="str">
            <v>Carter, Brenda C</v>
          </cell>
        </row>
        <row r="1060">
          <cell r="A1060">
            <v>327010</v>
          </cell>
          <cell r="B1060" t="str">
            <v>Mathematics</v>
          </cell>
          <cell r="C1060">
            <v>611110</v>
          </cell>
          <cell r="D1060">
            <v>327010611110</v>
          </cell>
          <cell r="E1060" t="str">
            <v>Faculty Salaries - Full-time</v>
          </cell>
          <cell r="F1060">
            <v>165740.92000000001</v>
          </cell>
          <cell r="G1060">
            <v>167733.96</v>
          </cell>
          <cell r="H1060">
            <v>167900</v>
          </cell>
          <cell r="I1060">
            <v>94921.86</v>
          </cell>
          <cell r="J1060">
            <v>167901</v>
          </cell>
          <cell r="K1060">
            <v>110010</v>
          </cell>
          <cell r="L1060" t="str">
            <v>Current Unrestricted</v>
          </cell>
          <cell r="M1060">
            <v>10</v>
          </cell>
          <cell r="N1060" t="str">
            <v>Instruction</v>
          </cell>
          <cell r="O1060">
            <v>11</v>
          </cell>
          <cell r="P1060" t="str">
            <v>Current Unrestricted Funds</v>
          </cell>
          <cell r="Q1060">
            <v>61</v>
          </cell>
          <cell r="R1060" t="str">
            <v>Salaries and Wages</v>
          </cell>
          <cell r="S1060">
            <v>30</v>
          </cell>
          <cell r="T1060" t="str">
            <v>Vice President / Provost - CPC</v>
          </cell>
          <cell r="U1060">
            <v>1</v>
          </cell>
          <cell r="V1060" t="str">
            <v>Carter, Brenda C</v>
          </cell>
        </row>
        <row r="1061">
          <cell r="A1061">
            <v>327010</v>
          </cell>
          <cell r="B1061" t="str">
            <v>Mathematics</v>
          </cell>
          <cell r="C1061">
            <v>611115</v>
          </cell>
          <cell r="D1061">
            <v>327010611115</v>
          </cell>
          <cell r="E1061" t="str">
            <v>Faculty Salaries - Substitute</v>
          </cell>
          <cell r="F1061">
            <v>695.04</v>
          </cell>
          <cell r="G1061">
            <v>217.2</v>
          </cell>
          <cell r="H1061">
            <v>1295</v>
          </cell>
          <cell r="I1061">
            <v>269.64</v>
          </cell>
          <cell r="J1061">
            <v>1295</v>
          </cell>
          <cell r="K1061">
            <v>110010</v>
          </cell>
          <cell r="L1061" t="str">
            <v>Current Unrestricted</v>
          </cell>
          <cell r="M1061">
            <v>10</v>
          </cell>
          <cell r="N1061" t="str">
            <v>Instruction</v>
          </cell>
          <cell r="O1061">
            <v>11</v>
          </cell>
          <cell r="P1061" t="str">
            <v>Current Unrestricted Funds</v>
          </cell>
          <cell r="Q1061">
            <v>61</v>
          </cell>
          <cell r="R1061" t="str">
            <v>Salaries and Wages</v>
          </cell>
          <cell r="S1061">
            <v>30</v>
          </cell>
          <cell r="T1061" t="str">
            <v>Vice President / Provost - CPC</v>
          </cell>
          <cell r="U1061">
            <v>1</v>
          </cell>
          <cell r="V1061" t="str">
            <v>Carter, Brenda C</v>
          </cell>
        </row>
        <row r="1062">
          <cell r="A1062">
            <v>327010</v>
          </cell>
          <cell r="B1062" t="str">
            <v>Mathematics</v>
          </cell>
          <cell r="C1062">
            <v>611120</v>
          </cell>
          <cell r="D1062">
            <v>327010611120</v>
          </cell>
          <cell r="E1062" t="str">
            <v>Faculty Salaries - Part-time</v>
          </cell>
          <cell r="F1062">
            <v>69129.539999999994</v>
          </cell>
          <cell r="G1062">
            <v>43524.56</v>
          </cell>
          <cell r="H1062">
            <v>73778</v>
          </cell>
          <cell r="I1062">
            <v>49421.55</v>
          </cell>
          <cell r="J1062">
            <v>85296</v>
          </cell>
          <cell r="K1062">
            <v>110010</v>
          </cell>
          <cell r="L1062" t="str">
            <v>Current Unrestricted</v>
          </cell>
          <cell r="M1062">
            <v>10</v>
          </cell>
          <cell r="N1062" t="str">
            <v>Instruction</v>
          </cell>
          <cell r="O1062">
            <v>11</v>
          </cell>
          <cell r="P1062" t="str">
            <v>Current Unrestricted Funds</v>
          </cell>
          <cell r="Q1062">
            <v>61</v>
          </cell>
          <cell r="R1062" t="str">
            <v>Salaries and Wages</v>
          </cell>
          <cell r="S1062">
            <v>30</v>
          </cell>
          <cell r="T1062" t="str">
            <v>Vice President / Provost - CPC</v>
          </cell>
          <cell r="U1062">
            <v>1</v>
          </cell>
          <cell r="V1062" t="str">
            <v>Carter, Brenda C</v>
          </cell>
        </row>
        <row r="1063">
          <cell r="A1063">
            <v>327010</v>
          </cell>
          <cell r="B1063" t="str">
            <v>Mathematics</v>
          </cell>
          <cell r="C1063">
            <v>611150</v>
          </cell>
          <cell r="D1063">
            <v>327010611150</v>
          </cell>
          <cell r="E1063" t="str">
            <v>Faculty Full-time - Summer</v>
          </cell>
          <cell r="F1063">
            <v>17719.32</v>
          </cell>
          <cell r="G1063">
            <v>16439.61</v>
          </cell>
          <cell r="H1063">
            <v>22711</v>
          </cell>
          <cell r="I1063">
            <v>0</v>
          </cell>
          <cell r="J1063">
            <v>13344</v>
          </cell>
          <cell r="K1063">
            <v>110010</v>
          </cell>
          <cell r="L1063" t="str">
            <v>Current Unrestricted</v>
          </cell>
          <cell r="M1063">
            <v>10</v>
          </cell>
          <cell r="N1063" t="str">
            <v>Instruction</v>
          </cell>
          <cell r="O1063">
            <v>11</v>
          </cell>
          <cell r="P1063" t="str">
            <v>Current Unrestricted Funds</v>
          </cell>
          <cell r="Q1063">
            <v>61</v>
          </cell>
          <cell r="R1063" t="str">
            <v>Salaries and Wages</v>
          </cell>
          <cell r="S1063">
            <v>30</v>
          </cell>
          <cell r="T1063" t="str">
            <v>Vice President / Provost - CPC</v>
          </cell>
          <cell r="U1063">
            <v>1</v>
          </cell>
          <cell r="V1063" t="str">
            <v>Carter, Brenda C</v>
          </cell>
        </row>
        <row r="1064">
          <cell r="A1064">
            <v>327010</v>
          </cell>
          <cell r="B1064" t="str">
            <v>Mathematics</v>
          </cell>
          <cell r="C1064">
            <v>611160</v>
          </cell>
          <cell r="D1064">
            <v>327010611160</v>
          </cell>
          <cell r="E1064" t="str">
            <v>Faculty Part-time - Summer</v>
          </cell>
          <cell r="F1064">
            <v>2085</v>
          </cell>
          <cell r="G1064">
            <v>2085</v>
          </cell>
          <cell r="H1064">
            <v>6474</v>
          </cell>
          <cell r="I1064">
            <v>0</v>
          </cell>
          <cell r="J1064">
            <v>4314</v>
          </cell>
          <cell r="K1064">
            <v>110010</v>
          </cell>
          <cell r="L1064" t="str">
            <v>Current Unrestricted</v>
          </cell>
          <cell r="M1064">
            <v>10</v>
          </cell>
          <cell r="N1064" t="str">
            <v>Instruction</v>
          </cell>
          <cell r="O1064">
            <v>11</v>
          </cell>
          <cell r="P1064" t="str">
            <v>Current Unrestricted Funds</v>
          </cell>
          <cell r="Q1064">
            <v>61</v>
          </cell>
          <cell r="R1064" t="str">
            <v>Salaries and Wages</v>
          </cell>
          <cell r="S1064">
            <v>30</v>
          </cell>
          <cell r="T1064" t="str">
            <v>Vice President / Provost - CPC</v>
          </cell>
          <cell r="U1064">
            <v>1</v>
          </cell>
          <cell r="V1064" t="str">
            <v>Carter, Brenda C</v>
          </cell>
        </row>
        <row r="1065">
          <cell r="A1065">
            <v>327010</v>
          </cell>
          <cell r="B1065" t="str">
            <v>Mathematics</v>
          </cell>
          <cell r="C1065">
            <v>733110</v>
          </cell>
          <cell r="D1065">
            <v>327010733110</v>
          </cell>
          <cell r="E1065" t="str">
            <v>Classroom Supplies</v>
          </cell>
          <cell r="F1065">
            <v>1212.5899999999999</v>
          </cell>
          <cell r="G1065">
            <v>273.91000000000003</v>
          </cell>
          <cell r="H1065">
            <v>600</v>
          </cell>
          <cell r="I1065">
            <v>279.97000000000003</v>
          </cell>
          <cell r="J1065">
            <v>600</v>
          </cell>
          <cell r="K1065">
            <v>110010</v>
          </cell>
          <cell r="L1065" t="str">
            <v>Current Unrestricted</v>
          </cell>
          <cell r="M1065">
            <v>10</v>
          </cell>
          <cell r="N1065" t="str">
            <v>Instruction</v>
          </cell>
          <cell r="O1065">
            <v>11</v>
          </cell>
          <cell r="P1065" t="str">
            <v>Current Unrestricted Funds</v>
          </cell>
          <cell r="Q1065">
            <v>73</v>
          </cell>
          <cell r="R1065" t="str">
            <v>Supplies</v>
          </cell>
          <cell r="S1065">
            <v>30</v>
          </cell>
          <cell r="T1065" t="str">
            <v>Vice President / Provost - CPC</v>
          </cell>
          <cell r="U1065">
            <v>4</v>
          </cell>
          <cell r="V1065" t="str">
            <v>Carter, Brenda C</v>
          </cell>
        </row>
        <row r="1066">
          <cell r="A1066">
            <v>327010</v>
          </cell>
          <cell r="B1066" t="str">
            <v>Mathematics</v>
          </cell>
          <cell r="C1066">
            <v>744220</v>
          </cell>
          <cell r="D1066">
            <v>327010744220</v>
          </cell>
          <cell r="E1066" t="str">
            <v>Professional Development / Travel</v>
          </cell>
          <cell r="F1066">
            <v>1203.04</v>
          </cell>
          <cell r="G1066">
            <v>1490.12</v>
          </cell>
          <cell r="H1066">
            <v>0</v>
          </cell>
          <cell r="I1066">
            <v>0</v>
          </cell>
          <cell r="J1066">
            <v>0</v>
          </cell>
          <cell r="K1066">
            <v>110010</v>
          </cell>
          <cell r="L1066" t="str">
            <v>Current Unrestricted</v>
          </cell>
          <cell r="M1066">
            <v>10</v>
          </cell>
          <cell r="N1066" t="str">
            <v>Instruction</v>
          </cell>
          <cell r="O1066">
            <v>11</v>
          </cell>
          <cell r="P1066" t="str">
            <v>Current Unrestricted Funds</v>
          </cell>
          <cell r="Q1066">
            <v>74</v>
          </cell>
          <cell r="R1066" t="str">
            <v>Travel</v>
          </cell>
          <cell r="S1066">
            <v>30</v>
          </cell>
          <cell r="T1066" t="str">
            <v>Vice President / Provost - CPC</v>
          </cell>
          <cell r="U1066">
            <v>4</v>
          </cell>
          <cell r="V1066" t="str">
            <v>Carter, Brenda C</v>
          </cell>
        </row>
        <row r="1067">
          <cell r="A1067">
            <v>327010</v>
          </cell>
          <cell r="B1067" t="str">
            <v>Mathematics</v>
          </cell>
          <cell r="C1067">
            <v>755240</v>
          </cell>
          <cell r="D1067">
            <v>327010755240</v>
          </cell>
          <cell r="E1067" t="str">
            <v>DP - Software</v>
          </cell>
          <cell r="F1067">
            <v>0</v>
          </cell>
          <cell r="G1067">
            <v>204.12</v>
          </cell>
          <cell r="H1067">
            <v>0</v>
          </cell>
          <cell r="I1067">
            <v>0</v>
          </cell>
          <cell r="J1067">
            <v>0</v>
          </cell>
          <cell r="K1067">
            <v>110010</v>
          </cell>
          <cell r="L1067" t="str">
            <v>Current Unrestricted</v>
          </cell>
          <cell r="M1067">
            <v>10</v>
          </cell>
          <cell r="N1067" t="str">
            <v>Instruction</v>
          </cell>
          <cell r="O1067">
            <v>11</v>
          </cell>
          <cell r="P1067" t="str">
            <v>Current Unrestricted Funds</v>
          </cell>
          <cell r="Q1067">
            <v>75</v>
          </cell>
          <cell r="R1067" t="str">
            <v>Other Operating Expenses</v>
          </cell>
          <cell r="S1067">
            <v>30</v>
          </cell>
          <cell r="T1067" t="str">
            <v>Vice President / Provost - CPC</v>
          </cell>
          <cell r="U1067">
            <v>4</v>
          </cell>
          <cell r="V1067" t="str">
            <v>Carter, Brenda C</v>
          </cell>
        </row>
        <row r="1068">
          <cell r="A1068">
            <v>327010</v>
          </cell>
          <cell r="B1068" t="str">
            <v>Mathematics</v>
          </cell>
          <cell r="C1068">
            <v>755310</v>
          </cell>
          <cell r="D1068">
            <v>327010755310</v>
          </cell>
          <cell r="E1068" t="str">
            <v>Copier Expense</v>
          </cell>
          <cell r="F1068">
            <v>3829.14</v>
          </cell>
          <cell r="G1068">
            <v>3435</v>
          </cell>
          <cell r="H1068">
            <v>2789</v>
          </cell>
          <cell r="I1068">
            <v>1051.6199999999999</v>
          </cell>
          <cell r="J1068">
            <v>2789</v>
          </cell>
          <cell r="K1068">
            <v>110010</v>
          </cell>
          <cell r="L1068" t="str">
            <v>Current Unrestricted</v>
          </cell>
          <cell r="M1068">
            <v>10</v>
          </cell>
          <cell r="N1068" t="str">
            <v>Instruction</v>
          </cell>
          <cell r="O1068">
            <v>11</v>
          </cell>
          <cell r="P1068" t="str">
            <v>Current Unrestricted Funds</v>
          </cell>
          <cell r="Q1068">
            <v>75</v>
          </cell>
          <cell r="R1068" t="str">
            <v>Other Operating Expenses</v>
          </cell>
          <cell r="S1068">
            <v>30</v>
          </cell>
          <cell r="T1068" t="str">
            <v>Vice President / Provost - CPC</v>
          </cell>
          <cell r="U1068">
            <v>4</v>
          </cell>
          <cell r="V1068" t="str">
            <v>Carter, Brenda C</v>
          </cell>
        </row>
        <row r="1069">
          <cell r="A1069">
            <v>327010</v>
          </cell>
          <cell r="B1069" t="str">
            <v>Mathematics</v>
          </cell>
          <cell r="C1069">
            <v>755360</v>
          </cell>
          <cell r="D1069">
            <v>327010755360</v>
          </cell>
          <cell r="E1069" t="str">
            <v>Printing - Other</v>
          </cell>
          <cell r="F1069">
            <v>360.66</v>
          </cell>
          <cell r="G1069">
            <v>72.599999999999994</v>
          </cell>
          <cell r="H1069">
            <v>850</v>
          </cell>
          <cell r="I1069">
            <v>52.67</v>
          </cell>
          <cell r="J1069">
            <v>532</v>
          </cell>
          <cell r="K1069">
            <v>110010</v>
          </cell>
          <cell r="L1069" t="str">
            <v>Current Unrestricted</v>
          </cell>
          <cell r="M1069">
            <v>10</v>
          </cell>
          <cell r="N1069" t="str">
            <v>Instruction</v>
          </cell>
          <cell r="O1069">
            <v>11</v>
          </cell>
          <cell r="P1069" t="str">
            <v>Current Unrestricted Funds</v>
          </cell>
          <cell r="Q1069">
            <v>75</v>
          </cell>
          <cell r="R1069" t="str">
            <v>Other Operating Expenses</v>
          </cell>
          <cell r="S1069">
            <v>30</v>
          </cell>
          <cell r="T1069" t="str">
            <v>Vice President / Provost - CPC</v>
          </cell>
          <cell r="U1069">
            <v>4</v>
          </cell>
          <cell r="V1069" t="str">
            <v>Carter, Brenda C</v>
          </cell>
        </row>
        <row r="1070">
          <cell r="A1070">
            <v>327010</v>
          </cell>
          <cell r="B1070" t="str">
            <v>Mathematics</v>
          </cell>
          <cell r="C1070">
            <v>755705</v>
          </cell>
          <cell r="D1070">
            <v>327010755705</v>
          </cell>
          <cell r="E1070" t="str">
            <v>Postage</v>
          </cell>
          <cell r="F1070">
            <v>0</v>
          </cell>
          <cell r="G1070">
            <v>0.45</v>
          </cell>
          <cell r="H1070">
            <v>5</v>
          </cell>
          <cell r="I1070">
            <v>0.9</v>
          </cell>
          <cell r="J1070">
            <v>5</v>
          </cell>
          <cell r="K1070">
            <v>110010</v>
          </cell>
          <cell r="L1070" t="str">
            <v>Current Unrestricted</v>
          </cell>
          <cell r="M1070">
            <v>10</v>
          </cell>
          <cell r="N1070" t="str">
            <v>Instruction</v>
          </cell>
          <cell r="O1070">
            <v>11</v>
          </cell>
          <cell r="P1070" t="str">
            <v>Current Unrestricted Funds</v>
          </cell>
          <cell r="Q1070">
            <v>75</v>
          </cell>
          <cell r="R1070" t="str">
            <v>Other Operating Expenses</v>
          </cell>
          <cell r="S1070">
            <v>30</v>
          </cell>
          <cell r="T1070" t="str">
            <v>Vice President / Provost - CPC</v>
          </cell>
          <cell r="U1070">
            <v>4</v>
          </cell>
          <cell r="V1070" t="str">
            <v>Carter, Brenda C</v>
          </cell>
        </row>
        <row r="1071">
          <cell r="A1071">
            <v>327300</v>
          </cell>
          <cell r="B1071" t="str">
            <v>Math Lab</v>
          </cell>
          <cell r="C1071">
            <v>611485</v>
          </cell>
          <cell r="D1071">
            <v>327300611485</v>
          </cell>
          <cell r="E1071" t="str">
            <v>Tutors PT - Non-Exempt</v>
          </cell>
          <cell r="F1071">
            <v>83149.47</v>
          </cell>
          <cell r="G1071">
            <v>86904.57</v>
          </cell>
          <cell r="H1071">
            <v>88169</v>
          </cell>
          <cell r="I1071">
            <v>41335.75</v>
          </cell>
          <cell r="J1071">
            <v>96369</v>
          </cell>
          <cell r="K1071">
            <v>110010</v>
          </cell>
          <cell r="L1071" t="str">
            <v>Current Unrestricted</v>
          </cell>
          <cell r="M1071">
            <v>10</v>
          </cell>
          <cell r="N1071" t="str">
            <v>Instruction</v>
          </cell>
          <cell r="O1071">
            <v>11</v>
          </cell>
          <cell r="P1071" t="str">
            <v>Current Unrestricted Funds</v>
          </cell>
          <cell r="Q1071">
            <v>61</v>
          </cell>
          <cell r="R1071" t="str">
            <v>Salaries and Wages</v>
          </cell>
          <cell r="S1071">
            <v>30</v>
          </cell>
          <cell r="T1071" t="str">
            <v>Vice President / Provost - CPC</v>
          </cell>
          <cell r="U1071">
            <v>1</v>
          </cell>
          <cell r="V1071" t="str">
            <v>Carter, Brenda C</v>
          </cell>
        </row>
        <row r="1072">
          <cell r="A1072">
            <v>327300</v>
          </cell>
          <cell r="B1072" t="str">
            <v>Math Lab</v>
          </cell>
          <cell r="C1072">
            <v>611510</v>
          </cell>
          <cell r="D1072">
            <v>327300611510</v>
          </cell>
          <cell r="E1072" t="str">
            <v>Student Assistants - Non-Work Study</v>
          </cell>
          <cell r="F1072">
            <v>5286.22</v>
          </cell>
          <cell r="G1072">
            <v>5765.95</v>
          </cell>
          <cell r="H1072">
            <v>8686</v>
          </cell>
          <cell r="I1072">
            <v>3321.75</v>
          </cell>
          <cell r="J1072">
            <v>8771</v>
          </cell>
          <cell r="K1072">
            <v>110010</v>
          </cell>
          <cell r="L1072" t="str">
            <v>Current Unrestricted</v>
          </cell>
          <cell r="M1072">
            <v>10</v>
          </cell>
          <cell r="N1072" t="str">
            <v>Instruction</v>
          </cell>
          <cell r="O1072">
            <v>11</v>
          </cell>
          <cell r="P1072" t="str">
            <v>Current Unrestricted Funds</v>
          </cell>
          <cell r="Q1072">
            <v>61</v>
          </cell>
          <cell r="R1072" t="str">
            <v>Salaries and Wages</v>
          </cell>
          <cell r="S1072">
            <v>30</v>
          </cell>
          <cell r="T1072" t="str">
            <v>Vice President / Provost - CPC</v>
          </cell>
          <cell r="U1072">
            <v>1</v>
          </cell>
          <cell r="V1072" t="str">
            <v>Carter, Brenda C</v>
          </cell>
        </row>
        <row r="1073">
          <cell r="A1073">
            <v>327300</v>
          </cell>
          <cell r="B1073" t="str">
            <v>Math Lab</v>
          </cell>
          <cell r="C1073">
            <v>611515</v>
          </cell>
          <cell r="D1073">
            <v>327300611515</v>
          </cell>
          <cell r="E1073" t="str">
            <v>Student Assistants - Non-WS&lt;6 hrs</v>
          </cell>
          <cell r="F1073">
            <v>0</v>
          </cell>
          <cell r="G1073">
            <v>0</v>
          </cell>
          <cell r="H1073">
            <v>0</v>
          </cell>
          <cell r="I1073">
            <v>0</v>
          </cell>
          <cell r="J1073">
            <v>0</v>
          </cell>
          <cell r="K1073">
            <v>110010</v>
          </cell>
          <cell r="L1073" t="str">
            <v>Current Unrestricted</v>
          </cell>
          <cell r="M1073">
            <v>10</v>
          </cell>
          <cell r="N1073" t="str">
            <v>Instruction</v>
          </cell>
          <cell r="O1073">
            <v>11</v>
          </cell>
          <cell r="P1073" t="str">
            <v>Current Unrestricted Funds</v>
          </cell>
          <cell r="Q1073">
            <v>61</v>
          </cell>
          <cell r="R1073" t="str">
            <v>Salaries and Wages</v>
          </cell>
          <cell r="S1073">
            <v>30</v>
          </cell>
          <cell r="T1073" t="str">
            <v>Vice President / Provost - CPC</v>
          </cell>
          <cell r="U1073">
            <v>1</v>
          </cell>
          <cell r="V1073" t="str">
            <v>Carter, Brenda C</v>
          </cell>
        </row>
        <row r="1074">
          <cell r="A1074">
            <v>327300</v>
          </cell>
          <cell r="B1074" t="str">
            <v>Math Lab</v>
          </cell>
          <cell r="C1074">
            <v>733110</v>
          </cell>
          <cell r="D1074">
            <v>327300733110</v>
          </cell>
          <cell r="E1074" t="str">
            <v>Classroom Supplies</v>
          </cell>
          <cell r="F1074">
            <v>2066.9699999999998</v>
          </cell>
          <cell r="G1074">
            <v>580.05999999999995</v>
          </cell>
          <cell r="H1074">
            <v>1250</v>
          </cell>
          <cell r="I1074">
            <v>1240.94</v>
          </cell>
          <cell r="J1074">
            <v>1250</v>
          </cell>
          <cell r="K1074">
            <v>110010</v>
          </cell>
          <cell r="L1074" t="str">
            <v>Current Unrestricted</v>
          </cell>
          <cell r="M1074">
            <v>10</v>
          </cell>
          <cell r="N1074" t="str">
            <v>Instruction</v>
          </cell>
          <cell r="O1074">
            <v>11</v>
          </cell>
          <cell r="P1074" t="str">
            <v>Current Unrestricted Funds</v>
          </cell>
          <cell r="Q1074">
            <v>73</v>
          </cell>
          <cell r="R1074" t="str">
            <v>Supplies</v>
          </cell>
          <cell r="S1074">
            <v>30</v>
          </cell>
          <cell r="T1074" t="str">
            <v>Vice President / Provost - CPC</v>
          </cell>
          <cell r="U1074">
            <v>4</v>
          </cell>
          <cell r="V1074" t="str">
            <v>Carter, Brenda C</v>
          </cell>
        </row>
        <row r="1075">
          <cell r="A1075">
            <v>327300</v>
          </cell>
          <cell r="B1075" t="str">
            <v>Math Lab</v>
          </cell>
          <cell r="C1075">
            <v>755310</v>
          </cell>
          <cell r="D1075">
            <v>327300755310</v>
          </cell>
          <cell r="E1075" t="str">
            <v>Copier Expense</v>
          </cell>
          <cell r="F1075">
            <v>0</v>
          </cell>
          <cell r="G1075">
            <v>0</v>
          </cell>
          <cell r="H1075">
            <v>100</v>
          </cell>
          <cell r="I1075">
            <v>0</v>
          </cell>
          <cell r="J1075">
            <v>100</v>
          </cell>
          <cell r="K1075">
            <v>110010</v>
          </cell>
          <cell r="L1075" t="str">
            <v>Current Unrestricted</v>
          </cell>
          <cell r="M1075">
            <v>10</v>
          </cell>
          <cell r="N1075" t="str">
            <v>Instruction</v>
          </cell>
          <cell r="O1075">
            <v>11</v>
          </cell>
          <cell r="P1075" t="str">
            <v>Current Unrestricted Funds</v>
          </cell>
          <cell r="Q1075">
            <v>75</v>
          </cell>
          <cell r="R1075" t="str">
            <v>Other Operating Expenses</v>
          </cell>
          <cell r="S1075">
            <v>30</v>
          </cell>
          <cell r="T1075" t="str">
            <v>Vice President / Provost - CPC</v>
          </cell>
          <cell r="U1075">
            <v>4</v>
          </cell>
          <cell r="V1075" t="str">
            <v>Carter, Brenda C</v>
          </cell>
        </row>
        <row r="1076">
          <cell r="A1076">
            <v>327300</v>
          </cell>
          <cell r="B1076" t="str">
            <v>Math Lab</v>
          </cell>
          <cell r="C1076">
            <v>755360</v>
          </cell>
          <cell r="D1076">
            <v>327300755360</v>
          </cell>
          <cell r="E1076" t="str">
            <v>Printing - Other</v>
          </cell>
          <cell r="F1076">
            <v>834.5</v>
          </cell>
          <cell r="G1076">
            <v>170.92</v>
          </cell>
          <cell r="H1076">
            <v>285</v>
          </cell>
          <cell r="I1076">
            <v>0</v>
          </cell>
          <cell r="J1076">
            <v>200</v>
          </cell>
          <cell r="K1076">
            <v>110010</v>
          </cell>
          <cell r="L1076" t="str">
            <v>Current Unrestricted</v>
          </cell>
          <cell r="M1076">
            <v>10</v>
          </cell>
          <cell r="N1076" t="str">
            <v>Instruction</v>
          </cell>
          <cell r="O1076">
            <v>11</v>
          </cell>
          <cell r="P1076" t="str">
            <v>Current Unrestricted Funds</v>
          </cell>
          <cell r="Q1076">
            <v>75</v>
          </cell>
          <cell r="R1076" t="str">
            <v>Other Operating Expenses</v>
          </cell>
          <cell r="S1076">
            <v>30</v>
          </cell>
          <cell r="T1076" t="str">
            <v>Vice President / Provost - CPC</v>
          </cell>
          <cell r="U1076">
            <v>4</v>
          </cell>
          <cell r="V1076" t="str">
            <v>Carter, Brenda C</v>
          </cell>
        </row>
        <row r="1077">
          <cell r="A1077">
            <v>327300</v>
          </cell>
          <cell r="B1077" t="str">
            <v>Math Lab</v>
          </cell>
          <cell r="C1077">
            <v>755745</v>
          </cell>
          <cell r="D1077">
            <v>327300755745</v>
          </cell>
          <cell r="E1077" t="str">
            <v>Promotional Activities</v>
          </cell>
          <cell r="F1077">
            <v>0</v>
          </cell>
          <cell r="G1077">
            <v>213</v>
          </cell>
          <cell r="H1077">
            <v>0</v>
          </cell>
          <cell r="I1077">
            <v>0</v>
          </cell>
          <cell r="J1077">
            <v>0</v>
          </cell>
          <cell r="K1077">
            <v>110010</v>
          </cell>
          <cell r="L1077" t="str">
            <v>Current Unrestricted</v>
          </cell>
          <cell r="M1077">
            <v>10</v>
          </cell>
          <cell r="N1077" t="str">
            <v>Instruction</v>
          </cell>
          <cell r="O1077">
            <v>11</v>
          </cell>
          <cell r="P1077" t="str">
            <v>Current Unrestricted Funds</v>
          </cell>
          <cell r="Q1077">
            <v>75</v>
          </cell>
          <cell r="R1077" t="str">
            <v>Other Operating Expenses</v>
          </cell>
          <cell r="S1077">
            <v>30</v>
          </cell>
          <cell r="T1077" t="str">
            <v>Vice President / Provost - CPC</v>
          </cell>
          <cell r="U1077">
            <v>4</v>
          </cell>
          <cell r="V1077" t="str">
            <v>Carter, Brenda C</v>
          </cell>
        </row>
        <row r="1078">
          <cell r="A1078">
            <v>330040</v>
          </cell>
          <cell r="B1078" t="str">
            <v>Humanities</v>
          </cell>
          <cell r="C1078">
            <v>611110</v>
          </cell>
          <cell r="D1078">
            <v>330040611110</v>
          </cell>
          <cell r="E1078" t="str">
            <v>Faculty Salaries - Full-time</v>
          </cell>
          <cell r="F1078">
            <v>50341.2</v>
          </cell>
          <cell r="G1078">
            <v>50341.2</v>
          </cell>
          <cell r="H1078">
            <v>52104</v>
          </cell>
          <cell r="I1078">
            <v>26051.58</v>
          </cell>
          <cell r="J1078">
            <v>52104</v>
          </cell>
          <cell r="K1078">
            <v>110010</v>
          </cell>
          <cell r="L1078" t="str">
            <v>Current Unrestricted</v>
          </cell>
          <cell r="M1078">
            <v>10</v>
          </cell>
          <cell r="N1078" t="str">
            <v>Instruction</v>
          </cell>
          <cell r="O1078">
            <v>11</v>
          </cell>
          <cell r="P1078" t="str">
            <v>Current Unrestricted Funds</v>
          </cell>
          <cell r="Q1078">
            <v>61</v>
          </cell>
          <cell r="R1078" t="str">
            <v>Salaries and Wages</v>
          </cell>
          <cell r="S1078">
            <v>30</v>
          </cell>
          <cell r="T1078" t="str">
            <v>Vice President / Provost - CPC</v>
          </cell>
          <cell r="U1078">
            <v>1</v>
          </cell>
          <cell r="V1078" t="str">
            <v>Carter, Brenda C</v>
          </cell>
        </row>
        <row r="1079">
          <cell r="A1079">
            <v>330040</v>
          </cell>
          <cell r="B1079" t="str">
            <v>Humanities</v>
          </cell>
          <cell r="C1079">
            <v>611115</v>
          </cell>
          <cell r="D1079">
            <v>330040611115</v>
          </cell>
          <cell r="E1079" t="str">
            <v>Faculty Salaries - Substitute</v>
          </cell>
          <cell r="F1079">
            <v>0</v>
          </cell>
          <cell r="G1079">
            <v>0</v>
          </cell>
          <cell r="H1079">
            <v>112</v>
          </cell>
          <cell r="I1079">
            <v>0</v>
          </cell>
          <cell r="J1079">
            <v>112</v>
          </cell>
          <cell r="K1079">
            <v>110010</v>
          </cell>
          <cell r="L1079" t="str">
            <v>Current Unrestricted</v>
          </cell>
          <cell r="M1079">
            <v>10</v>
          </cell>
          <cell r="N1079" t="str">
            <v>Instruction</v>
          </cell>
          <cell r="O1079">
            <v>11</v>
          </cell>
          <cell r="P1079" t="str">
            <v>Current Unrestricted Funds</v>
          </cell>
          <cell r="Q1079">
            <v>61</v>
          </cell>
          <cell r="R1079" t="str">
            <v>Salaries and Wages</v>
          </cell>
          <cell r="S1079">
            <v>30</v>
          </cell>
          <cell r="T1079" t="str">
            <v>Vice President / Provost - CPC</v>
          </cell>
          <cell r="U1079">
            <v>1</v>
          </cell>
          <cell r="V1079" t="str">
            <v>Carter, Brenda C</v>
          </cell>
        </row>
        <row r="1080">
          <cell r="A1080">
            <v>330040</v>
          </cell>
          <cell r="B1080" t="str">
            <v>Humanities</v>
          </cell>
          <cell r="C1080">
            <v>611120</v>
          </cell>
          <cell r="D1080">
            <v>330040611120</v>
          </cell>
          <cell r="E1080" t="str">
            <v>Faculty Salaries - Part-time</v>
          </cell>
          <cell r="F1080">
            <v>39491.86</v>
          </cell>
          <cell r="G1080">
            <v>31131.64</v>
          </cell>
          <cell r="H1080">
            <v>36686</v>
          </cell>
          <cell r="I1080">
            <v>22109.25</v>
          </cell>
          <cell r="J1080">
            <v>36686</v>
          </cell>
          <cell r="K1080">
            <v>110010</v>
          </cell>
          <cell r="L1080" t="str">
            <v>Current Unrestricted</v>
          </cell>
          <cell r="M1080">
            <v>10</v>
          </cell>
          <cell r="N1080" t="str">
            <v>Instruction</v>
          </cell>
          <cell r="O1080">
            <v>11</v>
          </cell>
          <cell r="P1080" t="str">
            <v>Current Unrestricted Funds</v>
          </cell>
          <cell r="Q1080">
            <v>61</v>
          </cell>
          <cell r="R1080" t="str">
            <v>Salaries and Wages</v>
          </cell>
          <cell r="S1080">
            <v>30</v>
          </cell>
          <cell r="T1080" t="str">
            <v>Vice President / Provost - CPC</v>
          </cell>
          <cell r="U1080">
            <v>1</v>
          </cell>
          <cell r="V1080" t="str">
            <v>Carter, Brenda C</v>
          </cell>
        </row>
        <row r="1081">
          <cell r="A1081">
            <v>330040</v>
          </cell>
          <cell r="B1081" t="str">
            <v>Humanities</v>
          </cell>
          <cell r="C1081">
            <v>611150</v>
          </cell>
          <cell r="D1081">
            <v>330040611150</v>
          </cell>
          <cell r="E1081" t="str">
            <v>Faculty Full-time - Summer</v>
          </cell>
          <cell r="F1081">
            <v>7047.78</v>
          </cell>
          <cell r="G1081">
            <v>7047.78</v>
          </cell>
          <cell r="H1081">
            <v>7048</v>
          </cell>
          <cell r="I1081">
            <v>0</v>
          </cell>
          <cell r="J1081">
            <v>7659</v>
          </cell>
          <cell r="K1081">
            <v>110010</v>
          </cell>
          <cell r="L1081" t="str">
            <v>Current Unrestricted</v>
          </cell>
          <cell r="M1081">
            <v>10</v>
          </cell>
          <cell r="N1081" t="str">
            <v>Instruction</v>
          </cell>
          <cell r="O1081">
            <v>11</v>
          </cell>
          <cell r="P1081" t="str">
            <v>Current Unrestricted Funds</v>
          </cell>
          <cell r="Q1081">
            <v>61</v>
          </cell>
          <cell r="R1081" t="str">
            <v>Salaries and Wages</v>
          </cell>
          <cell r="S1081">
            <v>30</v>
          </cell>
          <cell r="T1081" t="str">
            <v>Vice President / Provost - CPC</v>
          </cell>
          <cell r="U1081">
            <v>1</v>
          </cell>
          <cell r="V1081" t="str">
            <v>Carter, Brenda C</v>
          </cell>
        </row>
        <row r="1082">
          <cell r="A1082">
            <v>330040</v>
          </cell>
          <cell r="B1082" t="str">
            <v>Humanities</v>
          </cell>
          <cell r="C1082">
            <v>611160</v>
          </cell>
          <cell r="D1082">
            <v>330040611160</v>
          </cell>
          <cell r="E1082" t="str">
            <v>Faculty Part-time - Summer</v>
          </cell>
          <cell r="F1082">
            <v>5942.25</v>
          </cell>
          <cell r="G1082">
            <v>6342.31</v>
          </cell>
          <cell r="H1082">
            <v>6474</v>
          </cell>
          <cell r="I1082">
            <v>0</v>
          </cell>
          <cell r="J1082">
            <v>8628</v>
          </cell>
          <cell r="K1082">
            <v>110010</v>
          </cell>
          <cell r="L1082" t="str">
            <v>Current Unrestricted</v>
          </cell>
          <cell r="M1082">
            <v>10</v>
          </cell>
          <cell r="N1082" t="str">
            <v>Instruction</v>
          </cell>
          <cell r="O1082">
            <v>11</v>
          </cell>
          <cell r="P1082" t="str">
            <v>Current Unrestricted Funds</v>
          </cell>
          <cell r="Q1082">
            <v>61</v>
          </cell>
          <cell r="R1082" t="str">
            <v>Salaries and Wages</v>
          </cell>
          <cell r="S1082">
            <v>30</v>
          </cell>
          <cell r="T1082" t="str">
            <v>Vice President / Provost - CPC</v>
          </cell>
          <cell r="U1082">
            <v>1</v>
          </cell>
          <cell r="V1082" t="str">
            <v>Carter, Brenda C</v>
          </cell>
        </row>
        <row r="1083">
          <cell r="A1083">
            <v>330040</v>
          </cell>
          <cell r="B1083" t="str">
            <v>Humanities</v>
          </cell>
          <cell r="C1083">
            <v>733110</v>
          </cell>
          <cell r="D1083">
            <v>330040733110</v>
          </cell>
          <cell r="E1083" t="str">
            <v>Classroom Supplies</v>
          </cell>
          <cell r="F1083">
            <v>274.05</v>
          </cell>
          <cell r="G1083">
            <v>174.02</v>
          </cell>
          <cell r="H1083">
            <v>200</v>
          </cell>
          <cell r="I1083">
            <v>79.12</v>
          </cell>
          <cell r="J1083">
            <v>200</v>
          </cell>
          <cell r="K1083">
            <v>110010</v>
          </cell>
          <cell r="L1083" t="str">
            <v>Current Unrestricted</v>
          </cell>
          <cell r="M1083">
            <v>10</v>
          </cell>
          <cell r="N1083" t="str">
            <v>Instruction</v>
          </cell>
          <cell r="O1083">
            <v>11</v>
          </cell>
          <cell r="P1083" t="str">
            <v>Current Unrestricted Funds</v>
          </cell>
          <cell r="Q1083">
            <v>73</v>
          </cell>
          <cell r="R1083" t="str">
            <v>Supplies</v>
          </cell>
          <cell r="S1083">
            <v>30</v>
          </cell>
          <cell r="T1083" t="str">
            <v>Vice President / Provost - CPC</v>
          </cell>
          <cell r="U1083">
            <v>4</v>
          </cell>
          <cell r="V1083" t="str">
            <v>Carter, Brenda C</v>
          </cell>
        </row>
        <row r="1084">
          <cell r="A1084">
            <v>330040</v>
          </cell>
          <cell r="B1084" t="str">
            <v>Humanities</v>
          </cell>
          <cell r="C1084">
            <v>744210</v>
          </cell>
          <cell r="D1084">
            <v>330040744210</v>
          </cell>
          <cell r="E1084" t="str">
            <v>Local Travel</v>
          </cell>
          <cell r="F1084">
            <v>0</v>
          </cell>
          <cell r="G1084">
            <v>0</v>
          </cell>
          <cell r="H1084">
            <v>0</v>
          </cell>
          <cell r="I1084">
            <v>0</v>
          </cell>
          <cell r="J1084">
            <v>0</v>
          </cell>
          <cell r="K1084">
            <v>110010</v>
          </cell>
          <cell r="L1084" t="str">
            <v>Current Unrestricted</v>
          </cell>
          <cell r="M1084">
            <v>10</v>
          </cell>
          <cell r="N1084" t="str">
            <v>Instruction</v>
          </cell>
          <cell r="O1084">
            <v>11</v>
          </cell>
          <cell r="P1084" t="str">
            <v>Current Unrestricted Funds</v>
          </cell>
          <cell r="Q1084">
            <v>74</v>
          </cell>
          <cell r="R1084" t="str">
            <v>Travel</v>
          </cell>
          <cell r="S1084">
            <v>30</v>
          </cell>
          <cell r="T1084" t="str">
            <v>Vice President / Provost - CPC</v>
          </cell>
          <cell r="U1084">
            <v>4</v>
          </cell>
          <cell r="V1084" t="str">
            <v>Carter, Brenda C</v>
          </cell>
        </row>
        <row r="1085">
          <cell r="A1085">
            <v>330040</v>
          </cell>
          <cell r="B1085" t="str">
            <v>Humanities</v>
          </cell>
          <cell r="C1085">
            <v>744220</v>
          </cell>
          <cell r="D1085">
            <v>330040744220</v>
          </cell>
          <cell r="E1085" t="str">
            <v>Professional Development / Travel</v>
          </cell>
          <cell r="F1085">
            <v>0</v>
          </cell>
          <cell r="G1085">
            <v>75</v>
          </cell>
          <cell r="H1085">
            <v>0</v>
          </cell>
          <cell r="I1085">
            <v>0</v>
          </cell>
          <cell r="J1085">
            <v>0</v>
          </cell>
          <cell r="K1085">
            <v>110010</v>
          </cell>
          <cell r="L1085" t="str">
            <v>Current Unrestricted</v>
          </cell>
          <cell r="M1085">
            <v>10</v>
          </cell>
          <cell r="N1085" t="str">
            <v>Instruction</v>
          </cell>
          <cell r="O1085">
            <v>11</v>
          </cell>
          <cell r="P1085" t="str">
            <v>Current Unrestricted Funds</v>
          </cell>
          <cell r="Q1085">
            <v>74</v>
          </cell>
          <cell r="R1085" t="str">
            <v>Travel</v>
          </cell>
          <cell r="S1085">
            <v>30</v>
          </cell>
          <cell r="T1085" t="str">
            <v>Vice President / Provost - CPC</v>
          </cell>
          <cell r="U1085">
            <v>4</v>
          </cell>
          <cell r="V1085" t="str">
            <v>Carter, Brenda C</v>
          </cell>
        </row>
        <row r="1086">
          <cell r="A1086">
            <v>330040</v>
          </cell>
          <cell r="B1086" t="str">
            <v>Humanities</v>
          </cell>
          <cell r="C1086">
            <v>755310</v>
          </cell>
          <cell r="D1086">
            <v>330040755310</v>
          </cell>
          <cell r="E1086" t="str">
            <v>Copier Expense</v>
          </cell>
          <cell r="F1086">
            <v>2144.4</v>
          </cell>
          <cell r="G1086">
            <v>2529.7800000000002</v>
          </cell>
          <cell r="H1086">
            <v>1885</v>
          </cell>
          <cell r="I1086">
            <v>378.06</v>
          </cell>
          <cell r="J1086">
            <v>1000</v>
          </cell>
          <cell r="K1086">
            <v>110010</v>
          </cell>
          <cell r="L1086" t="str">
            <v>Current Unrestricted</v>
          </cell>
          <cell r="M1086">
            <v>10</v>
          </cell>
          <cell r="N1086" t="str">
            <v>Instruction</v>
          </cell>
          <cell r="O1086">
            <v>11</v>
          </cell>
          <cell r="P1086" t="str">
            <v>Current Unrestricted Funds</v>
          </cell>
          <cell r="Q1086">
            <v>75</v>
          </cell>
          <cell r="R1086" t="str">
            <v>Other Operating Expenses</v>
          </cell>
          <cell r="S1086">
            <v>30</v>
          </cell>
          <cell r="T1086" t="str">
            <v>Vice President / Provost - CPC</v>
          </cell>
          <cell r="U1086">
            <v>4</v>
          </cell>
          <cell r="V1086" t="str">
            <v>Carter, Brenda C</v>
          </cell>
        </row>
        <row r="1087">
          <cell r="A1087">
            <v>330040</v>
          </cell>
          <cell r="B1087" t="str">
            <v>Humanities</v>
          </cell>
          <cell r="C1087">
            <v>755360</v>
          </cell>
          <cell r="D1087">
            <v>330040755360</v>
          </cell>
          <cell r="E1087" t="str">
            <v>Printing - Other</v>
          </cell>
          <cell r="F1087">
            <v>74.400000000000006</v>
          </cell>
          <cell r="G1087">
            <v>113.88</v>
          </cell>
          <cell r="H1087">
            <v>769</v>
          </cell>
          <cell r="I1087">
            <v>71</v>
          </cell>
          <cell r="J1087">
            <v>500</v>
          </cell>
          <cell r="K1087">
            <v>110010</v>
          </cell>
          <cell r="L1087" t="str">
            <v>Current Unrestricted</v>
          </cell>
          <cell r="M1087">
            <v>10</v>
          </cell>
          <cell r="N1087" t="str">
            <v>Instruction</v>
          </cell>
          <cell r="O1087">
            <v>11</v>
          </cell>
          <cell r="P1087" t="str">
            <v>Current Unrestricted Funds</v>
          </cell>
          <cell r="Q1087">
            <v>75</v>
          </cell>
          <cell r="R1087" t="str">
            <v>Other Operating Expenses</v>
          </cell>
          <cell r="S1087">
            <v>30</v>
          </cell>
          <cell r="T1087" t="str">
            <v>Vice President / Provost - CPC</v>
          </cell>
          <cell r="U1087">
            <v>4</v>
          </cell>
          <cell r="V1087" t="str">
            <v>Carter, Brenda C</v>
          </cell>
        </row>
        <row r="1088">
          <cell r="A1088">
            <v>330040</v>
          </cell>
          <cell r="B1088" t="str">
            <v>Humanities</v>
          </cell>
          <cell r="C1088">
            <v>755705</v>
          </cell>
          <cell r="D1088">
            <v>330040755705</v>
          </cell>
          <cell r="E1088" t="str">
            <v>Postage</v>
          </cell>
          <cell r="F1088">
            <v>0</v>
          </cell>
          <cell r="G1088">
            <v>0</v>
          </cell>
          <cell r="H1088">
            <v>5</v>
          </cell>
          <cell r="I1088">
            <v>0</v>
          </cell>
          <cell r="J1088">
            <v>5</v>
          </cell>
          <cell r="K1088">
            <v>110010</v>
          </cell>
          <cell r="L1088" t="str">
            <v>Current Unrestricted</v>
          </cell>
          <cell r="M1088">
            <v>10</v>
          </cell>
          <cell r="N1088" t="str">
            <v>Instruction</v>
          </cell>
          <cell r="O1088">
            <v>11</v>
          </cell>
          <cell r="P1088" t="str">
            <v>Current Unrestricted Funds</v>
          </cell>
          <cell r="Q1088">
            <v>75</v>
          </cell>
          <cell r="R1088" t="str">
            <v>Other Operating Expenses</v>
          </cell>
          <cell r="S1088">
            <v>30</v>
          </cell>
          <cell r="T1088" t="str">
            <v>Vice President / Provost - CPC</v>
          </cell>
          <cell r="U1088">
            <v>4</v>
          </cell>
          <cell r="V1088" t="str">
            <v>Carter, Brenda C</v>
          </cell>
        </row>
        <row r="1089">
          <cell r="A1089">
            <v>338010</v>
          </cell>
          <cell r="B1089" t="str">
            <v>Philosophy</v>
          </cell>
          <cell r="C1089">
            <v>611110</v>
          </cell>
          <cell r="D1089">
            <v>338010611110</v>
          </cell>
          <cell r="E1089" t="str">
            <v>Faculty Salaries - Full-time</v>
          </cell>
          <cell r="F1089">
            <v>51577.2</v>
          </cell>
          <cell r="G1089">
            <v>51577.2</v>
          </cell>
          <cell r="H1089">
            <v>53383</v>
          </cell>
          <cell r="I1089">
            <v>26691.18</v>
          </cell>
          <cell r="J1089">
            <v>53383</v>
          </cell>
          <cell r="K1089">
            <v>110010</v>
          </cell>
          <cell r="L1089" t="str">
            <v>Current Unrestricted</v>
          </cell>
          <cell r="M1089">
            <v>10</v>
          </cell>
          <cell r="N1089" t="str">
            <v>Instruction</v>
          </cell>
          <cell r="O1089">
            <v>11</v>
          </cell>
          <cell r="P1089" t="str">
            <v>Current Unrestricted Funds</v>
          </cell>
          <cell r="Q1089">
            <v>61</v>
          </cell>
          <cell r="R1089" t="str">
            <v>Salaries and Wages</v>
          </cell>
          <cell r="S1089">
            <v>30</v>
          </cell>
          <cell r="T1089" t="str">
            <v>Vice President / Provost - CPC</v>
          </cell>
          <cell r="U1089">
            <v>1</v>
          </cell>
          <cell r="V1089" t="str">
            <v>Carter, Brenda C</v>
          </cell>
        </row>
        <row r="1090">
          <cell r="A1090">
            <v>338010</v>
          </cell>
          <cell r="B1090" t="str">
            <v>Philosophy</v>
          </cell>
          <cell r="C1090">
            <v>611115</v>
          </cell>
          <cell r="D1090">
            <v>338010611115</v>
          </cell>
          <cell r="E1090" t="str">
            <v>Faculty Salaries - Substitute</v>
          </cell>
          <cell r="F1090">
            <v>0</v>
          </cell>
          <cell r="G1090">
            <v>0</v>
          </cell>
          <cell r="H1090">
            <v>108</v>
          </cell>
          <cell r="I1090">
            <v>0</v>
          </cell>
          <cell r="J1090">
            <v>108</v>
          </cell>
          <cell r="K1090">
            <v>110010</v>
          </cell>
          <cell r="L1090" t="str">
            <v>Current Unrestricted</v>
          </cell>
          <cell r="M1090">
            <v>10</v>
          </cell>
          <cell r="N1090" t="str">
            <v>Instruction</v>
          </cell>
          <cell r="O1090">
            <v>11</v>
          </cell>
          <cell r="P1090" t="str">
            <v>Current Unrestricted Funds</v>
          </cell>
          <cell r="Q1090">
            <v>61</v>
          </cell>
          <cell r="R1090" t="str">
            <v>Salaries and Wages</v>
          </cell>
          <cell r="S1090">
            <v>30</v>
          </cell>
          <cell r="T1090" t="str">
            <v>Vice President / Provost - CPC</v>
          </cell>
          <cell r="U1090">
            <v>1</v>
          </cell>
          <cell r="V1090" t="str">
            <v>Carter, Brenda C</v>
          </cell>
        </row>
        <row r="1091">
          <cell r="A1091">
            <v>338010</v>
          </cell>
          <cell r="B1091" t="str">
            <v>Philosophy</v>
          </cell>
          <cell r="C1091">
            <v>611120</v>
          </cell>
          <cell r="D1091">
            <v>338010611120</v>
          </cell>
          <cell r="E1091" t="str">
            <v>Faculty Salaries - Part-time</v>
          </cell>
          <cell r="F1091">
            <v>16259</v>
          </cell>
          <cell r="G1091">
            <v>12510</v>
          </cell>
          <cell r="H1091">
            <v>17264</v>
          </cell>
          <cell r="I1091">
            <v>8628</v>
          </cell>
          <cell r="J1091">
            <v>17499</v>
          </cell>
          <cell r="K1091">
            <v>110010</v>
          </cell>
          <cell r="L1091" t="str">
            <v>Current Unrestricted</v>
          </cell>
          <cell r="M1091">
            <v>10</v>
          </cell>
          <cell r="N1091" t="str">
            <v>Instruction</v>
          </cell>
          <cell r="O1091">
            <v>11</v>
          </cell>
          <cell r="P1091" t="str">
            <v>Current Unrestricted Funds</v>
          </cell>
          <cell r="Q1091">
            <v>61</v>
          </cell>
          <cell r="R1091" t="str">
            <v>Salaries and Wages</v>
          </cell>
          <cell r="S1091">
            <v>30</v>
          </cell>
          <cell r="T1091" t="str">
            <v>Vice President / Provost - CPC</v>
          </cell>
          <cell r="U1091">
            <v>1</v>
          </cell>
          <cell r="V1091" t="str">
            <v>Carter, Brenda C</v>
          </cell>
        </row>
        <row r="1092">
          <cell r="A1092">
            <v>338010</v>
          </cell>
          <cell r="B1092" t="str">
            <v>Philosophy</v>
          </cell>
          <cell r="C1092">
            <v>611150</v>
          </cell>
          <cell r="D1092">
            <v>338010611150</v>
          </cell>
          <cell r="E1092" t="str">
            <v>Faculty Full-time - Summer</v>
          </cell>
          <cell r="F1092">
            <v>7220.82</v>
          </cell>
          <cell r="G1092">
            <v>7220.82</v>
          </cell>
          <cell r="H1092">
            <v>7221</v>
          </cell>
          <cell r="I1092">
            <v>0</v>
          </cell>
          <cell r="J1092">
            <v>18863</v>
          </cell>
          <cell r="K1092">
            <v>110010</v>
          </cell>
          <cell r="L1092" t="str">
            <v>Current Unrestricted</v>
          </cell>
          <cell r="M1092">
            <v>10</v>
          </cell>
          <cell r="N1092" t="str">
            <v>Instruction</v>
          </cell>
          <cell r="O1092">
            <v>11</v>
          </cell>
          <cell r="P1092" t="str">
            <v>Current Unrestricted Funds</v>
          </cell>
          <cell r="Q1092">
            <v>61</v>
          </cell>
          <cell r="R1092" t="str">
            <v>Salaries and Wages</v>
          </cell>
          <cell r="S1092">
            <v>30</v>
          </cell>
          <cell r="T1092" t="str">
            <v>Vice President / Provost - CPC</v>
          </cell>
          <cell r="U1092">
            <v>1</v>
          </cell>
          <cell r="V1092" t="str">
            <v>Carter, Brenda C</v>
          </cell>
        </row>
        <row r="1093">
          <cell r="A1093">
            <v>338010</v>
          </cell>
          <cell r="B1093" t="str">
            <v>Philosophy</v>
          </cell>
          <cell r="C1093">
            <v>611155</v>
          </cell>
          <cell r="D1093">
            <v>338010611155</v>
          </cell>
          <cell r="E1093" t="str">
            <v>Faculty Full-time - Non-teach Sum</v>
          </cell>
          <cell r="F1093">
            <v>0</v>
          </cell>
          <cell r="G1093">
            <v>209.01</v>
          </cell>
          <cell r="H1093">
            <v>0</v>
          </cell>
          <cell r="I1093">
            <v>0</v>
          </cell>
          <cell r="J1093">
            <v>0</v>
          </cell>
          <cell r="K1093">
            <v>110010</v>
          </cell>
          <cell r="L1093" t="str">
            <v>Current Unrestricted</v>
          </cell>
          <cell r="M1093">
            <v>10</v>
          </cell>
          <cell r="N1093" t="str">
            <v>Instruction</v>
          </cell>
          <cell r="O1093">
            <v>11</v>
          </cell>
          <cell r="P1093" t="str">
            <v>Current Unrestricted Funds</v>
          </cell>
          <cell r="Q1093">
            <v>61</v>
          </cell>
          <cell r="R1093" t="str">
            <v>Salaries and Wages</v>
          </cell>
          <cell r="S1093">
            <v>30</v>
          </cell>
          <cell r="T1093" t="str">
            <v>Vice President / Provost - CPC</v>
          </cell>
          <cell r="U1093">
            <v>1</v>
          </cell>
          <cell r="V1093" t="str">
            <v>Carter, Brenda C</v>
          </cell>
        </row>
        <row r="1094">
          <cell r="A1094">
            <v>338010</v>
          </cell>
          <cell r="B1094" t="str">
            <v>Philosophy</v>
          </cell>
          <cell r="C1094">
            <v>611160</v>
          </cell>
          <cell r="D1094">
            <v>338010611160</v>
          </cell>
          <cell r="E1094" t="str">
            <v>Faculty Part-time - Summer</v>
          </cell>
          <cell r="F1094">
            <v>0</v>
          </cell>
          <cell r="G1094">
            <v>0</v>
          </cell>
          <cell r="H1094">
            <v>4316</v>
          </cell>
          <cell r="I1094">
            <v>0</v>
          </cell>
          <cell r="J1094">
            <v>4316</v>
          </cell>
          <cell r="K1094">
            <v>110010</v>
          </cell>
          <cell r="L1094" t="str">
            <v>Current Unrestricted</v>
          </cell>
          <cell r="M1094">
            <v>10</v>
          </cell>
          <cell r="N1094" t="str">
            <v>Instruction</v>
          </cell>
          <cell r="O1094">
            <v>11</v>
          </cell>
          <cell r="P1094" t="str">
            <v>Current Unrestricted Funds</v>
          </cell>
          <cell r="Q1094">
            <v>61</v>
          </cell>
          <cell r="R1094" t="str">
            <v>Salaries and Wages</v>
          </cell>
          <cell r="S1094">
            <v>30</v>
          </cell>
          <cell r="T1094" t="str">
            <v>Vice President / Provost - CPC</v>
          </cell>
          <cell r="U1094">
            <v>1</v>
          </cell>
          <cell r="V1094" t="str">
            <v>Carter, Brenda C</v>
          </cell>
        </row>
        <row r="1095">
          <cell r="A1095">
            <v>338010</v>
          </cell>
          <cell r="B1095" t="str">
            <v>Philosophy</v>
          </cell>
          <cell r="C1095">
            <v>733110</v>
          </cell>
          <cell r="D1095">
            <v>338010733110</v>
          </cell>
          <cell r="E1095" t="str">
            <v>Classroom Supplies</v>
          </cell>
          <cell r="F1095">
            <v>724.82</v>
          </cell>
          <cell r="G1095">
            <v>99.85</v>
          </cell>
          <cell r="H1095">
            <v>200</v>
          </cell>
          <cell r="I1095">
            <v>46.11</v>
          </cell>
          <cell r="J1095">
            <v>200</v>
          </cell>
          <cell r="K1095">
            <v>110010</v>
          </cell>
          <cell r="L1095" t="str">
            <v>Current Unrestricted</v>
          </cell>
          <cell r="M1095">
            <v>10</v>
          </cell>
          <cell r="N1095" t="str">
            <v>Instruction</v>
          </cell>
          <cell r="O1095">
            <v>11</v>
          </cell>
          <cell r="P1095" t="str">
            <v>Current Unrestricted Funds</v>
          </cell>
          <cell r="Q1095">
            <v>73</v>
          </cell>
          <cell r="R1095" t="str">
            <v>Supplies</v>
          </cell>
          <cell r="S1095">
            <v>30</v>
          </cell>
          <cell r="T1095" t="str">
            <v>Vice President / Provost - CPC</v>
          </cell>
          <cell r="U1095">
            <v>4</v>
          </cell>
          <cell r="V1095" t="str">
            <v>Carter, Brenda C</v>
          </cell>
        </row>
        <row r="1096">
          <cell r="A1096">
            <v>338010</v>
          </cell>
          <cell r="B1096" t="str">
            <v>Philosophy</v>
          </cell>
          <cell r="C1096">
            <v>744220</v>
          </cell>
          <cell r="D1096">
            <v>338010744220</v>
          </cell>
          <cell r="E1096" t="str">
            <v>Professional Development / Travel</v>
          </cell>
          <cell r="F1096">
            <v>1609.59</v>
          </cell>
          <cell r="G1096">
            <v>1078.78</v>
          </cell>
          <cell r="H1096">
            <v>215</v>
          </cell>
          <cell r="I1096">
            <v>0</v>
          </cell>
          <cell r="J1096">
            <v>0</v>
          </cell>
          <cell r="K1096">
            <v>110010</v>
          </cell>
          <cell r="L1096" t="str">
            <v>Current Unrestricted</v>
          </cell>
          <cell r="M1096">
            <v>10</v>
          </cell>
          <cell r="N1096" t="str">
            <v>Instruction</v>
          </cell>
          <cell r="O1096">
            <v>11</v>
          </cell>
          <cell r="P1096" t="str">
            <v>Current Unrestricted Funds</v>
          </cell>
          <cell r="Q1096">
            <v>74</v>
          </cell>
          <cell r="R1096" t="str">
            <v>Travel</v>
          </cell>
          <cell r="S1096">
            <v>30</v>
          </cell>
          <cell r="T1096" t="str">
            <v>Vice President / Provost - CPC</v>
          </cell>
          <cell r="U1096">
            <v>4</v>
          </cell>
          <cell r="V1096" t="str">
            <v>Carter, Brenda C</v>
          </cell>
        </row>
        <row r="1097">
          <cell r="A1097">
            <v>338010</v>
          </cell>
          <cell r="B1097" t="str">
            <v>Philosophy</v>
          </cell>
          <cell r="C1097">
            <v>755310</v>
          </cell>
          <cell r="D1097">
            <v>338010755310</v>
          </cell>
          <cell r="E1097" t="str">
            <v>Copier Expense</v>
          </cell>
          <cell r="F1097">
            <v>235.2</v>
          </cell>
          <cell r="G1097">
            <v>156.6</v>
          </cell>
          <cell r="H1097">
            <v>395</v>
          </cell>
          <cell r="I1097">
            <v>131.46</v>
          </cell>
          <cell r="J1097">
            <v>395</v>
          </cell>
          <cell r="K1097">
            <v>110010</v>
          </cell>
          <cell r="L1097" t="str">
            <v>Current Unrestricted</v>
          </cell>
          <cell r="M1097">
            <v>10</v>
          </cell>
          <cell r="N1097" t="str">
            <v>Instruction</v>
          </cell>
          <cell r="O1097">
            <v>11</v>
          </cell>
          <cell r="P1097" t="str">
            <v>Current Unrestricted Funds</v>
          </cell>
          <cell r="Q1097">
            <v>75</v>
          </cell>
          <cell r="R1097" t="str">
            <v>Other Operating Expenses</v>
          </cell>
          <cell r="S1097">
            <v>30</v>
          </cell>
          <cell r="T1097" t="str">
            <v>Vice President / Provost - CPC</v>
          </cell>
          <cell r="U1097">
            <v>4</v>
          </cell>
          <cell r="V1097" t="str">
            <v>Carter, Brenda C</v>
          </cell>
        </row>
        <row r="1098">
          <cell r="A1098">
            <v>338010</v>
          </cell>
          <cell r="B1098" t="str">
            <v>Philosophy</v>
          </cell>
          <cell r="C1098">
            <v>755360</v>
          </cell>
          <cell r="D1098">
            <v>338010755360</v>
          </cell>
          <cell r="E1098" t="str">
            <v>Printing - Other</v>
          </cell>
          <cell r="F1098">
            <v>2.4</v>
          </cell>
          <cell r="G1098">
            <v>0</v>
          </cell>
          <cell r="H1098">
            <v>50</v>
          </cell>
          <cell r="I1098">
            <v>0</v>
          </cell>
          <cell r="J1098">
            <v>50</v>
          </cell>
          <cell r="K1098">
            <v>110010</v>
          </cell>
          <cell r="L1098" t="str">
            <v>Current Unrestricted</v>
          </cell>
          <cell r="M1098">
            <v>10</v>
          </cell>
          <cell r="N1098" t="str">
            <v>Instruction</v>
          </cell>
          <cell r="O1098">
            <v>11</v>
          </cell>
          <cell r="P1098" t="str">
            <v>Current Unrestricted Funds</v>
          </cell>
          <cell r="Q1098">
            <v>75</v>
          </cell>
          <cell r="R1098" t="str">
            <v>Other Operating Expenses</v>
          </cell>
          <cell r="S1098">
            <v>30</v>
          </cell>
          <cell r="T1098" t="str">
            <v>Vice President / Provost - CPC</v>
          </cell>
          <cell r="U1098">
            <v>4</v>
          </cell>
          <cell r="V1098" t="str">
            <v>Carter, Brenda C</v>
          </cell>
        </row>
        <row r="1099">
          <cell r="A1099">
            <v>338010</v>
          </cell>
          <cell r="B1099" t="str">
            <v>Philosophy</v>
          </cell>
          <cell r="C1099">
            <v>755705</v>
          </cell>
          <cell r="D1099">
            <v>338010755705</v>
          </cell>
          <cell r="E1099" t="str">
            <v>Postage</v>
          </cell>
          <cell r="F1099">
            <v>18.03</v>
          </cell>
          <cell r="G1099">
            <v>27.27</v>
          </cell>
          <cell r="H1099">
            <v>25</v>
          </cell>
          <cell r="I1099">
            <v>0</v>
          </cell>
          <cell r="J1099">
            <v>5</v>
          </cell>
          <cell r="K1099">
            <v>110010</v>
          </cell>
          <cell r="L1099" t="str">
            <v>Current Unrestricted</v>
          </cell>
          <cell r="M1099">
            <v>10</v>
          </cell>
          <cell r="N1099" t="str">
            <v>Instruction</v>
          </cell>
          <cell r="O1099">
            <v>11</v>
          </cell>
          <cell r="P1099" t="str">
            <v>Current Unrestricted Funds</v>
          </cell>
          <cell r="Q1099">
            <v>75</v>
          </cell>
          <cell r="R1099" t="str">
            <v>Other Operating Expenses</v>
          </cell>
          <cell r="S1099">
            <v>30</v>
          </cell>
          <cell r="T1099" t="str">
            <v>Vice President / Provost - CPC</v>
          </cell>
          <cell r="U1099">
            <v>4</v>
          </cell>
          <cell r="V1099" t="str">
            <v>Carter, Brenda C</v>
          </cell>
        </row>
        <row r="1100">
          <cell r="A1100">
            <v>340050</v>
          </cell>
          <cell r="B1100" t="str">
            <v>Chemistry</v>
          </cell>
          <cell r="C1100">
            <v>611110</v>
          </cell>
          <cell r="D1100">
            <v>340050611110</v>
          </cell>
          <cell r="E1100" t="str">
            <v>Faculty Salaries - Full-time</v>
          </cell>
          <cell r="F1100">
            <v>73776.479999999996</v>
          </cell>
          <cell r="G1100">
            <v>73776.479999999996</v>
          </cell>
          <cell r="H1100">
            <v>92699</v>
          </cell>
          <cell r="I1100">
            <v>41604.36</v>
          </cell>
          <cell r="J1100">
            <v>102188</v>
          </cell>
          <cell r="K1100">
            <v>110010</v>
          </cell>
          <cell r="L1100" t="str">
            <v>Current Unrestricted</v>
          </cell>
          <cell r="M1100">
            <v>10</v>
          </cell>
          <cell r="N1100" t="str">
            <v>Instruction</v>
          </cell>
          <cell r="O1100">
            <v>11</v>
          </cell>
          <cell r="P1100" t="str">
            <v>Current Unrestricted Funds</v>
          </cell>
          <cell r="Q1100">
            <v>61</v>
          </cell>
          <cell r="R1100" t="str">
            <v>Salaries and Wages</v>
          </cell>
          <cell r="S1100">
            <v>30</v>
          </cell>
          <cell r="T1100" t="str">
            <v>Vice President / Provost - CPC</v>
          </cell>
          <cell r="U1100">
            <v>1</v>
          </cell>
          <cell r="V1100" t="str">
            <v>Carter, Brenda C</v>
          </cell>
        </row>
        <row r="1101">
          <cell r="A1101">
            <v>340050</v>
          </cell>
          <cell r="B1101" t="str">
            <v>Chemistry</v>
          </cell>
          <cell r="C1101">
            <v>611115</v>
          </cell>
          <cell r="D1101">
            <v>340050611115</v>
          </cell>
          <cell r="E1101" t="str">
            <v>Faculty Salaries - Substitute</v>
          </cell>
          <cell r="F1101">
            <v>1320.57</v>
          </cell>
          <cell r="G1101">
            <v>0</v>
          </cell>
          <cell r="H1101">
            <v>536</v>
          </cell>
          <cell r="I1101">
            <v>67.41</v>
          </cell>
          <cell r="J1101">
            <v>536</v>
          </cell>
          <cell r="K1101">
            <v>110010</v>
          </cell>
          <cell r="L1101" t="str">
            <v>Current Unrestricted</v>
          </cell>
          <cell r="M1101">
            <v>10</v>
          </cell>
          <cell r="N1101" t="str">
            <v>Instruction</v>
          </cell>
          <cell r="O1101">
            <v>11</v>
          </cell>
          <cell r="P1101" t="str">
            <v>Current Unrestricted Funds</v>
          </cell>
          <cell r="Q1101">
            <v>61</v>
          </cell>
          <cell r="R1101" t="str">
            <v>Salaries and Wages</v>
          </cell>
          <cell r="S1101">
            <v>30</v>
          </cell>
          <cell r="T1101" t="str">
            <v>Vice President / Provost - CPC</v>
          </cell>
          <cell r="U1101">
            <v>1</v>
          </cell>
          <cell r="V1101" t="str">
            <v>Carter, Brenda C</v>
          </cell>
        </row>
        <row r="1102">
          <cell r="A1102">
            <v>340050</v>
          </cell>
          <cell r="B1102" t="str">
            <v>Chemistry</v>
          </cell>
          <cell r="C1102">
            <v>611120</v>
          </cell>
          <cell r="D1102">
            <v>340050611120</v>
          </cell>
          <cell r="E1102" t="str">
            <v>Faculty Salaries - Part-time</v>
          </cell>
          <cell r="F1102">
            <v>3336</v>
          </cell>
          <cell r="G1102">
            <v>7784</v>
          </cell>
          <cell r="H1102">
            <v>12660</v>
          </cell>
          <cell r="I1102">
            <v>9776.75</v>
          </cell>
          <cell r="J1102">
            <v>24730</v>
          </cell>
          <cell r="K1102">
            <v>110010</v>
          </cell>
          <cell r="L1102" t="str">
            <v>Current Unrestricted</v>
          </cell>
          <cell r="M1102">
            <v>10</v>
          </cell>
          <cell r="N1102" t="str">
            <v>Instruction</v>
          </cell>
          <cell r="O1102">
            <v>11</v>
          </cell>
          <cell r="P1102" t="str">
            <v>Current Unrestricted Funds</v>
          </cell>
          <cell r="Q1102">
            <v>61</v>
          </cell>
          <cell r="R1102" t="str">
            <v>Salaries and Wages</v>
          </cell>
          <cell r="S1102">
            <v>30</v>
          </cell>
          <cell r="T1102" t="str">
            <v>Vice President / Provost - CPC</v>
          </cell>
          <cell r="U1102">
            <v>1</v>
          </cell>
          <cell r="V1102" t="str">
            <v>Carter, Brenda C</v>
          </cell>
        </row>
        <row r="1103">
          <cell r="A1103">
            <v>340050</v>
          </cell>
          <cell r="B1103" t="str">
            <v>Chemistry</v>
          </cell>
          <cell r="C1103">
            <v>611135</v>
          </cell>
          <cell r="D1103">
            <v>340050611135</v>
          </cell>
          <cell r="E1103" t="str">
            <v>Faculty Full-time - Release Time</v>
          </cell>
          <cell r="F1103">
            <v>0</v>
          </cell>
          <cell r="G1103">
            <v>0</v>
          </cell>
          <cell r="H1103">
            <v>7636</v>
          </cell>
          <cell r="I1103">
            <v>0</v>
          </cell>
          <cell r="J1103">
            <v>3360</v>
          </cell>
          <cell r="K1103">
            <v>110010</v>
          </cell>
          <cell r="L1103" t="str">
            <v>amt should be 15272</v>
          </cell>
          <cell r="M1103">
            <v>10</v>
          </cell>
          <cell r="N1103" t="str">
            <v>Instruction</v>
          </cell>
          <cell r="O1103">
            <v>11</v>
          </cell>
          <cell r="P1103" t="str">
            <v>Current Unrestricted Funds</v>
          </cell>
          <cell r="Q1103">
            <v>61</v>
          </cell>
          <cell r="R1103" t="str">
            <v>Salaries and Wages</v>
          </cell>
          <cell r="S1103">
            <v>30</v>
          </cell>
          <cell r="T1103" t="str">
            <v>Vice President / Provost - CPC</v>
          </cell>
          <cell r="U1103">
            <v>1</v>
          </cell>
          <cell r="V1103" t="str">
            <v>Carter, Brenda C</v>
          </cell>
        </row>
        <row r="1104">
          <cell r="A1104">
            <v>340050</v>
          </cell>
          <cell r="B1104" t="str">
            <v>Chemistry</v>
          </cell>
          <cell r="C1104">
            <v>611150</v>
          </cell>
          <cell r="D1104">
            <v>340050611150</v>
          </cell>
          <cell r="E1104" t="str">
            <v>Faculty Full-time - Summer</v>
          </cell>
          <cell r="F1104">
            <v>5164.3599999999997</v>
          </cell>
          <cell r="G1104">
            <v>13108.73</v>
          </cell>
          <cell r="H1104">
            <v>15888</v>
          </cell>
          <cell r="I1104">
            <v>0</v>
          </cell>
          <cell r="J1104">
            <v>0</v>
          </cell>
          <cell r="K1104">
            <v>110010</v>
          </cell>
          <cell r="L1104" t="str">
            <v>Current Unrestricted</v>
          </cell>
          <cell r="M1104">
            <v>10</v>
          </cell>
          <cell r="N1104" t="str">
            <v>Instruction</v>
          </cell>
          <cell r="O1104">
            <v>11</v>
          </cell>
          <cell r="P1104" t="str">
            <v>Current Unrestricted Funds</v>
          </cell>
          <cell r="Q1104">
            <v>61</v>
          </cell>
          <cell r="R1104" t="str">
            <v>Salaries and Wages</v>
          </cell>
          <cell r="S1104">
            <v>30</v>
          </cell>
          <cell r="T1104" t="str">
            <v>Vice President / Provost - CPC</v>
          </cell>
          <cell r="U1104">
            <v>1</v>
          </cell>
          <cell r="V1104" t="str">
            <v>Carter, Brenda C</v>
          </cell>
        </row>
        <row r="1105">
          <cell r="A1105">
            <v>340050</v>
          </cell>
          <cell r="B1105" t="str">
            <v>Chemistry</v>
          </cell>
          <cell r="C1105">
            <v>611160</v>
          </cell>
          <cell r="D1105">
            <v>340050611160</v>
          </cell>
          <cell r="E1105" t="str">
            <v>Faculty Part-time - Summer</v>
          </cell>
          <cell r="F1105">
            <v>0</v>
          </cell>
          <cell r="G1105">
            <v>0</v>
          </cell>
          <cell r="H1105">
            <v>0</v>
          </cell>
          <cell r="I1105">
            <v>0</v>
          </cell>
          <cell r="J1105">
            <v>4601</v>
          </cell>
          <cell r="K1105">
            <v>110010</v>
          </cell>
          <cell r="L1105" t="str">
            <v>Current Unrestricted</v>
          </cell>
          <cell r="M1105">
            <v>10</v>
          </cell>
          <cell r="N1105" t="str">
            <v>Instruction</v>
          </cell>
          <cell r="O1105">
            <v>11</v>
          </cell>
          <cell r="P1105" t="str">
            <v>Current Unrestricted Funds</v>
          </cell>
          <cell r="Q1105">
            <v>61</v>
          </cell>
          <cell r="R1105" t="str">
            <v>Salaries and Wages</v>
          </cell>
          <cell r="S1105">
            <v>30</v>
          </cell>
          <cell r="T1105" t="str">
            <v>Vice President / Provost - CPC</v>
          </cell>
          <cell r="U1105">
            <v>1</v>
          </cell>
          <cell r="V1105" t="str">
            <v>Carter, Brenda C</v>
          </cell>
        </row>
        <row r="1106">
          <cell r="A1106">
            <v>340050</v>
          </cell>
          <cell r="B1106" t="str">
            <v>Chemistry</v>
          </cell>
          <cell r="C1106">
            <v>611350</v>
          </cell>
          <cell r="D1106">
            <v>340050611350</v>
          </cell>
          <cell r="E1106" t="str">
            <v>Supp Staff-FT Instructional-Exempt</v>
          </cell>
          <cell r="F1106">
            <v>0</v>
          </cell>
          <cell r="G1106">
            <v>39710.639999999999</v>
          </cell>
          <cell r="H1106">
            <v>41101</v>
          </cell>
          <cell r="I1106">
            <v>17125.2</v>
          </cell>
          <cell r="J1106">
            <v>0</v>
          </cell>
          <cell r="K1106">
            <v>110010</v>
          </cell>
          <cell r="L1106" t="str">
            <v>Current Unrestricted</v>
          </cell>
          <cell r="M1106">
            <v>10</v>
          </cell>
          <cell r="N1106" t="str">
            <v>Instruction</v>
          </cell>
          <cell r="O1106">
            <v>11</v>
          </cell>
          <cell r="P1106" t="str">
            <v>Current Unrestricted Funds</v>
          </cell>
          <cell r="Q1106">
            <v>61</v>
          </cell>
          <cell r="R1106" t="str">
            <v>Salaries and Wages</v>
          </cell>
          <cell r="S1106">
            <v>30</v>
          </cell>
          <cell r="T1106" t="str">
            <v>Vice President / Provost - CPC</v>
          </cell>
          <cell r="U1106">
            <v>1</v>
          </cell>
          <cell r="V1106" t="str">
            <v>Carter, Brenda C</v>
          </cell>
        </row>
        <row r="1107">
          <cell r="A1107">
            <v>340050</v>
          </cell>
          <cell r="B1107" t="str">
            <v>Chemistry</v>
          </cell>
          <cell r="C1107">
            <v>611450</v>
          </cell>
          <cell r="D1107">
            <v>340050611450</v>
          </cell>
          <cell r="E1107" t="str">
            <v>Lab Instructor - Non-Exempt</v>
          </cell>
          <cell r="F1107">
            <v>39710.639999999999</v>
          </cell>
          <cell r="G1107">
            <v>0</v>
          </cell>
          <cell r="H1107">
            <v>0</v>
          </cell>
          <cell r="I1107">
            <v>0</v>
          </cell>
          <cell r="J1107">
            <v>0</v>
          </cell>
          <cell r="K1107">
            <v>110010</v>
          </cell>
          <cell r="L1107" t="str">
            <v>Current Unrestricted</v>
          </cell>
          <cell r="M1107">
            <v>10</v>
          </cell>
          <cell r="N1107" t="str">
            <v>Instruction</v>
          </cell>
          <cell r="O1107">
            <v>11</v>
          </cell>
          <cell r="P1107" t="str">
            <v>Current Unrestricted Funds</v>
          </cell>
          <cell r="Q1107">
            <v>61</v>
          </cell>
          <cell r="R1107" t="str">
            <v>Salaries and Wages</v>
          </cell>
          <cell r="S1107">
            <v>30</v>
          </cell>
          <cell r="T1107" t="str">
            <v>Vice President / Provost - CPC</v>
          </cell>
          <cell r="U1107">
            <v>1</v>
          </cell>
          <cell r="V1107" t="str">
            <v>Carter, Brenda C</v>
          </cell>
        </row>
        <row r="1108">
          <cell r="A1108">
            <v>340050</v>
          </cell>
          <cell r="B1108" t="str">
            <v>Chemistry</v>
          </cell>
          <cell r="C1108">
            <v>712370</v>
          </cell>
          <cell r="D1108">
            <v>340050712370</v>
          </cell>
          <cell r="E1108" t="str">
            <v>Other Contract Services</v>
          </cell>
          <cell r="F1108">
            <v>878.3</v>
          </cell>
          <cell r="G1108">
            <v>2157.7199999999998</v>
          </cell>
          <cell r="H1108">
            <v>5000</v>
          </cell>
          <cell r="I1108">
            <v>0</v>
          </cell>
          <cell r="J1108">
            <v>5000</v>
          </cell>
          <cell r="K1108">
            <v>110010</v>
          </cell>
          <cell r="L1108" t="str">
            <v>Current Unrestricted</v>
          </cell>
          <cell r="M1108">
            <v>10</v>
          </cell>
          <cell r="N1108" t="str">
            <v>Instruction</v>
          </cell>
          <cell r="O1108">
            <v>11</v>
          </cell>
          <cell r="P1108" t="str">
            <v>Current Unrestricted Funds</v>
          </cell>
          <cell r="Q1108">
            <v>71</v>
          </cell>
          <cell r="R1108" t="str">
            <v>Contractual Services</v>
          </cell>
          <cell r="S1108">
            <v>30</v>
          </cell>
          <cell r="T1108" t="str">
            <v>Vice President / Provost - CPC</v>
          </cell>
          <cell r="U1108">
            <v>4</v>
          </cell>
          <cell r="V1108" t="str">
            <v>Carter, Brenda C</v>
          </cell>
        </row>
        <row r="1109">
          <cell r="A1109">
            <v>340050</v>
          </cell>
          <cell r="B1109" t="str">
            <v>Chemistry</v>
          </cell>
          <cell r="C1109">
            <v>712510</v>
          </cell>
          <cell r="D1109">
            <v>340050712510</v>
          </cell>
          <cell r="E1109" t="str">
            <v>Maintenance Agreements</v>
          </cell>
          <cell r="F1109">
            <v>2314.88</v>
          </cell>
          <cell r="G1109">
            <v>2104.36</v>
          </cell>
          <cell r="H1109">
            <v>5230</v>
          </cell>
          <cell r="I1109">
            <v>1804.8</v>
          </cell>
          <cell r="J1109">
            <v>5230</v>
          </cell>
          <cell r="K1109">
            <v>110010</v>
          </cell>
          <cell r="L1109" t="str">
            <v>Current Unrestricted</v>
          </cell>
          <cell r="M1109">
            <v>10</v>
          </cell>
          <cell r="N1109" t="str">
            <v>Instruction</v>
          </cell>
          <cell r="O1109">
            <v>11</v>
          </cell>
          <cell r="P1109" t="str">
            <v>Current Unrestricted Funds</v>
          </cell>
          <cell r="Q1109">
            <v>71</v>
          </cell>
          <cell r="R1109" t="str">
            <v>Contractual Services</v>
          </cell>
          <cell r="S1109">
            <v>30</v>
          </cell>
          <cell r="T1109" t="str">
            <v>Vice President / Provost - CPC</v>
          </cell>
          <cell r="U1109">
            <v>4</v>
          </cell>
          <cell r="V1109" t="str">
            <v>Carter, Brenda C</v>
          </cell>
        </row>
        <row r="1110">
          <cell r="A1110">
            <v>340050</v>
          </cell>
          <cell r="B1110" t="str">
            <v>Chemistry</v>
          </cell>
          <cell r="C1110">
            <v>733110</v>
          </cell>
          <cell r="D1110">
            <v>340050733110</v>
          </cell>
          <cell r="E1110" t="str">
            <v>Classroom Supplies</v>
          </cell>
          <cell r="F1110">
            <v>8374.18</v>
          </cell>
          <cell r="G1110">
            <v>4628.53</v>
          </cell>
          <cell r="H1110">
            <v>16133</v>
          </cell>
          <cell r="I1110">
            <v>2100.19</v>
          </cell>
          <cell r="J1110">
            <v>16133</v>
          </cell>
          <cell r="K1110">
            <v>110010</v>
          </cell>
          <cell r="L1110" t="str">
            <v>Current Unrestricted</v>
          </cell>
          <cell r="M1110">
            <v>10</v>
          </cell>
          <cell r="N1110" t="str">
            <v>Instruction</v>
          </cell>
          <cell r="O1110">
            <v>11</v>
          </cell>
          <cell r="P1110" t="str">
            <v>Current Unrestricted Funds</v>
          </cell>
          <cell r="Q1110">
            <v>73</v>
          </cell>
          <cell r="R1110" t="str">
            <v>Supplies</v>
          </cell>
          <cell r="S1110">
            <v>30</v>
          </cell>
          <cell r="T1110" t="str">
            <v>Vice President / Provost - CPC</v>
          </cell>
          <cell r="U1110">
            <v>4</v>
          </cell>
          <cell r="V1110" t="str">
            <v>Carter, Brenda C</v>
          </cell>
        </row>
        <row r="1111">
          <cell r="A1111">
            <v>340050</v>
          </cell>
          <cell r="B1111" t="str">
            <v>Chemistry</v>
          </cell>
          <cell r="C1111">
            <v>733460</v>
          </cell>
          <cell r="D1111">
            <v>340050733460</v>
          </cell>
          <cell r="E1111" t="str">
            <v>Miscellaneous Supplies</v>
          </cell>
          <cell r="F1111">
            <v>0</v>
          </cell>
          <cell r="G1111">
            <v>0</v>
          </cell>
          <cell r="H1111">
            <v>1000</v>
          </cell>
          <cell r="I1111">
            <v>0</v>
          </cell>
          <cell r="J1111">
            <v>1000</v>
          </cell>
          <cell r="K1111">
            <v>110010</v>
          </cell>
          <cell r="L1111" t="str">
            <v>Current Unrestricted</v>
          </cell>
          <cell r="M1111">
            <v>10</v>
          </cell>
          <cell r="N1111" t="str">
            <v>Instruction</v>
          </cell>
          <cell r="O1111">
            <v>11</v>
          </cell>
          <cell r="P1111" t="str">
            <v>Current Unrestricted Funds</v>
          </cell>
          <cell r="Q1111">
            <v>73</v>
          </cell>
          <cell r="R1111" t="str">
            <v>Supplies</v>
          </cell>
          <cell r="S1111">
            <v>30</v>
          </cell>
          <cell r="T1111" t="str">
            <v>Vice President / Provost - CPC</v>
          </cell>
          <cell r="U1111">
            <v>4</v>
          </cell>
          <cell r="V1111" t="str">
            <v>Carter, Brenda C</v>
          </cell>
        </row>
        <row r="1112">
          <cell r="A1112">
            <v>340050</v>
          </cell>
          <cell r="B1112" t="str">
            <v>Chemistry</v>
          </cell>
          <cell r="C1112">
            <v>744220</v>
          </cell>
          <cell r="D1112">
            <v>340050744220</v>
          </cell>
          <cell r="E1112" t="str">
            <v>Professional Development / Travel</v>
          </cell>
          <cell r="F1112">
            <v>1389.77</v>
          </cell>
          <cell r="G1112">
            <v>2844.43</v>
          </cell>
          <cell r="H1112">
            <v>215</v>
          </cell>
          <cell r="I1112">
            <v>0</v>
          </cell>
          <cell r="J1112">
            <v>215</v>
          </cell>
          <cell r="K1112">
            <v>110010</v>
          </cell>
          <cell r="L1112" t="str">
            <v>Current Unrestricted</v>
          </cell>
          <cell r="M1112">
            <v>10</v>
          </cell>
          <cell r="N1112" t="str">
            <v>Instruction</v>
          </cell>
          <cell r="O1112">
            <v>11</v>
          </cell>
          <cell r="P1112" t="str">
            <v>Current Unrestricted Funds</v>
          </cell>
          <cell r="Q1112">
            <v>74</v>
          </cell>
          <cell r="R1112" t="str">
            <v>Travel</v>
          </cell>
          <cell r="S1112">
            <v>30</v>
          </cell>
          <cell r="T1112" t="str">
            <v>Vice President / Provost - CPC</v>
          </cell>
          <cell r="U1112">
            <v>4</v>
          </cell>
          <cell r="V1112" t="str">
            <v>Carter, Brenda C</v>
          </cell>
        </row>
        <row r="1113">
          <cell r="A1113">
            <v>340050</v>
          </cell>
          <cell r="B1113" t="str">
            <v>Chemistry</v>
          </cell>
          <cell r="C1113">
            <v>755240</v>
          </cell>
          <cell r="D1113">
            <v>340050755240</v>
          </cell>
          <cell r="E1113" t="str">
            <v>DP - Software</v>
          </cell>
          <cell r="F1113">
            <v>0</v>
          </cell>
          <cell r="G1113">
            <v>204.12</v>
          </cell>
          <cell r="H1113">
            <v>0</v>
          </cell>
          <cell r="I1113">
            <v>0</v>
          </cell>
          <cell r="J1113">
            <v>0</v>
          </cell>
          <cell r="K1113">
            <v>110010</v>
          </cell>
          <cell r="L1113" t="str">
            <v>Current Unrestricted</v>
          </cell>
          <cell r="M1113">
            <v>10</v>
          </cell>
          <cell r="N1113" t="str">
            <v>Instruction</v>
          </cell>
          <cell r="O1113">
            <v>11</v>
          </cell>
          <cell r="P1113" t="str">
            <v>Current Unrestricted Funds</v>
          </cell>
          <cell r="Q1113">
            <v>75</v>
          </cell>
          <cell r="R1113" t="str">
            <v>Other Operating Expenses</v>
          </cell>
          <cell r="S1113">
            <v>30</v>
          </cell>
          <cell r="T1113" t="str">
            <v>Vice President / Provost - CPC</v>
          </cell>
          <cell r="U1113">
            <v>4</v>
          </cell>
          <cell r="V1113" t="str">
            <v>Carter, Brenda C</v>
          </cell>
        </row>
        <row r="1114">
          <cell r="A1114">
            <v>340050</v>
          </cell>
          <cell r="B1114" t="str">
            <v>Chemistry</v>
          </cell>
          <cell r="C1114">
            <v>755310</v>
          </cell>
          <cell r="D1114">
            <v>340050755310</v>
          </cell>
          <cell r="E1114" t="str">
            <v>Copier Expense</v>
          </cell>
          <cell r="F1114">
            <v>579.78</v>
          </cell>
          <cell r="G1114">
            <v>609.24</v>
          </cell>
          <cell r="H1114">
            <v>439</v>
          </cell>
          <cell r="I1114">
            <v>129.78</v>
          </cell>
          <cell r="J1114">
            <v>440</v>
          </cell>
          <cell r="K1114">
            <v>110010</v>
          </cell>
          <cell r="L1114" t="str">
            <v>Current Unrestricted</v>
          </cell>
          <cell r="M1114">
            <v>10</v>
          </cell>
          <cell r="N1114" t="str">
            <v>Instruction</v>
          </cell>
          <cell r="O1114">
            <v>11</v>
          </cell>
          <cell r="P1114" t="str">
            <v>Current Unrestricted Funds</v>
          </cell>
          <cell r="Q1114">
            <v>75</v>
          </cell>
          <cell r="R1114" t="str">
            <v>Other Operating Expenses</v>
          </cell>
          <cell r="S1114">
            <v>30</v>
          </cell>
          <cell r="T1114" t="str">
            <v>Vice President / Provost - CPC</v>
          </cell>
          <cell r="U1114">
            <v>4</v>
          </cell>
          <cell r="V1114" t="str">
            <v>Carter, Brenda C</v>
          </cell>
        </row>
        <row r="1115">
          <cell r="A1115">
            <v>340050</v>
          </cell>
          <cell r="B1115" t="str">
            <v>Chemistry</v>
          </cell>
          <cell r="C1115">
            <v>755360</v>
          </cell>
          <cell r="D1115">
            <v>340050755360</v>
          </cell>
          <cell r="E1115" t="str">
            <v>Printing - Other</v>
          </cell>
          <cell r="F1115">
            <v>79.2</v>
          </cell>
          <cell r="G1115">
            <v>165.13</v>
          </cell>
          <cell r="H1115">
            <v>438</v>
          </cell>
          <cell r="I1115">
            <v>38.4</v>
          </cell>
          <cell r="J1115">
            <v>438</v>
          </cell>
          <cell r="K1115">
            <v>110010</v>
          </cell>
          <cell r="L1115" t="str">
            <v>Current Unrestricted</v>
          </cell>
          <cell r="M1115">
            <v>10</v>
          </cell>
          <cell r="N1115" t="str">
            <v>Instruction</v>
          </cell>
          <cell r="O1115">
            <v>11</v>
          </cell>
          <cell r="P1115" t="str">
            <v>Current Unrestricted Funds</v>
          </cell>
          <cell r="Q1115">
            <v>75</v>
          </cell>
          <cell r="R1115" t="str">
            <v>Other Operating Expenses</v>
          </cell>
          <cell r="S1115">
            <v>30</v>
          </cell>
          <cell r="T1115" t="str">
            <v>Vice President / Provost - CPC</v>
          </cell>
          <cell r="U1115">
            <v>4</v>
          </cell>
          <cell r="V1115" t="str">
            <v>Carter, Brenda C</v>
          </cell>
        </row>
        <row r="1116">
          <cell r="A1116">
            <v>340050</v>
          </cell>
          <cell r="B1116" t="str">
            <v>Chemistry</v>
          </cell>
          <cell r="C1116">
            <v>755510</v>
          </cell>
          <cell r="D1116">
            <v>340050755510</v>
          </cell>
          <cell r="E1116" t="str">
            <v>Repairs - Equipment</v>
          </cell>
          <cell r="F1116">
            <v>91.96</v>
          </cell>
          <cell r="G1116">
            <v>468</v>
          </cell>
          <cell r="H1116">
            <v>3669</v>
          </cell>
          <cell r="I1116">
            <v>0</v>
          </cell>
          <cell r="J1116">
            <v>4000</v>
          </cell>
          <cell r="K1116">
            <v>110010</v>
          </cell>
          <cell r="L1116" t="str">
            <v>Current Unrestricted</v>
          </cell>
          <cell r="M1116">
            <v>10</v>
          </cell>
          <cell r="N1116" t="str">
            <v>Instruction</v>
          </cell>
          <cell r="O1116">
            <v>11</v>
          </cell>
          <cell r="P1116" t="str">
            <v>Current Unrestricted Funds</v>
          </cell>
          <cell r="Q1116">
            <v>75</v>
          </cell>
          <cell r="R1116" t="str">
            <v>Other Operating Expenses</v>
          </cell>
          <cell r="S1116">
            <v>30</v>
          </cell>
          <cell r="T1116" t="str">
            <v>Vice President / Provost - CPC</v>
          </cell>
          <cell r="U1116">
            <v>4</v>
          </cell>
          <cell r="V1116" t="str">
            <v>Carter, Brenda C</v>
          </cell>
        </row>
        <row r="1117">
          <cell r="A1117">
            <v>340050</v>
          </cell>
          <cell r="B1117" t="str">
            <v>Chemistry</v>
          </cell>
          <cell r="C1117">
            <v>755705</v>
          </cell>
          <cell r="D1117">
            <v>340050755705</v>
          </cell>
          <cell r="E1117" t="str">
            <v>Postage</v>
          </cell>
          <cell r="F1117">
            <v>4.0199999999999996</v>
          </cell>
          <cell r="G1117">
            <v>0.41</v>
          </cell>
          <cell r="H1117">
            <v>5</v>
          </cell>
          <cell r="I1117">
            <v>2.15</v>
          </cell>
          <cell r="J1117">
            <v>5</v>
          </cell>
          <cell r="K1117">
            <v>110010</v>
          </cell>
          <cell r="L1117" t="str">
            <v>Current Unrestricted</v>
          </cell>
          <cell r="M1117">
            <v>10</v>
          </cell>
          <cell r="N1117" t="str">
            <v>Instruction</v>
          </cell>
          <cell r="O1117">
            <v>11</v>
          </cell>
          <cell r="P1117" t="str">
            <v>Current Unrestricted Funds</v>
          </cell>
          <cell r="Q1117">
            <v>75</v>
          </cell>
          <cell r="R1117" t="str">
            <v>Other Operating Expenses</v>
          </cell>
          <cell r="S1117">
            <v>30</v>
          </cell>
          <cell r="T1117" t="str">
            <v>Vice President / Provost - CPC</v>
          </cell>
          <cell r="U1117">
            <v>4</v>
          </cell>
          <cell r="V1117" t="str">
            <v>Carter, Brenda C</v>
          </cell>
        </row>
        <row r="1118">
          <cell r="A1118">
            <v>340050</v>
          </cell>
          <cell r="B1118" t="str">
            <v>Chemistry</v>
          </cell>
          <cell r="C1118">
            <v>787410</v>
          </cell>
          <cell r="D1118">
            <v>340050787410</v>
          </cell>
          <cell r="E1118" t="str">
            <v>Equipment/Furniture Non-Depreciable</v>
          </cell>
          <cell r="F1118">
            <v>0</v>
          </cell>
          <cell r="G1118">
            <v>7194</v>
          </cell>
          <cell r="H1118">
            <v>0</v>
          </cell>
          <cell r="I1118">
            <v>0</v>
          </cell>
          <cell r="J1118">
            <v>0</v>
          </cell>
          <cell r="K1118">
            <v>110010</v>
          </cell>
          <cell r="L1118" t="str">
            <v>Current Unrestricted</v>
          </cell>
          <cell r="M1118">
            <v>10</v>
          </cell>
          <cell r="N1118" t="str">
            <v>Instruction</v>
          </cell>
          <cell r="O1118">
            <v>11</v>
          </cell>
          <cell r="P1118" t="str">
            <v>Current Unrestricted Funds</v>
          </cell>
          <cell r="Q1118">
            <v>78</v>
          </cell>
          <cell r="R1118" t="str">
            <v>Non-Capital Outlay</v>
          </cell>
          <cell r="S1118">
            <v>30</v>
          </cell>
          <cell r="T1118" t="str">
            <v>Vice President / Provost - CPC</v>
          </cell>
          <cell r="U1118">
            <v>4</v>
          </cell>
          <cell r="V1118" t="str">
            <v>Carter, Brenda C</v>
          </cell>
        </row>
        <row r="1119">
          <cell r="A1119">
            <v>340060</v>
          </cell>
          <cell r="B1119" t="str">
            <v>Geology</v>
          </cell>
          <cell r="C1119">
            <v>611110</v>
          </cell>
          <cell r="D1119">
            <v>340060611110</v>
          </cell>
          <cell r="E1119" t="str">
            <v>Faculty Salaries - Full-time</v>
          </cell>
          <cell r="F1119">
            <v>25938.720000000001</v>
          </cell>
          <cell r="G1119">
            <v>20993.4</v>
          </cell>
          <cell r="H1119">
            <v>19972</v>
          </cell>
          <cell r="I1119">
            <v>14401.84</v>
          </cell>
          <cell r="J1119">
            <v>16711</v>
          </cell>
          <cell r="K1119">
            <v>110010</v>
          </cell>
          <cell r="L1119" t="str">
            <v>Current Unrestricted</v>
          </cell>
          <cell r="M1119">
            <v>10</v>
          </cell>
          <cell r="N1119" t="str">
            <v>Instruction</v>
          </cell>
          <cell r="O1119">
            <v>11</v>
          </cell>
          <cell r="P1119" t="str">
            <v>Current Unrestricted Funds</v>
          </cell>
          <cell r="Q1119">
            <v>61</v>
          </cell>
          <cell r="R1119" t="str">
            <v>Salaries and Wages</v>
          </cell>
          <cell r="S1119">
            <v>30</v>
          </cell>
          <cell r="T1119" t="str">
            <v>Vice President / Provost - CPC</v>
          </cell>
          <cell r="U1119">
            <v>1</v>
          </cell>
          <cell r="V1119" t="str">
            <v>Carter, Brenda C</v>
          </cell>
        </row>
        <row r="1120">
          <cell r="A1120">
            <v>340060</v>
          </cell>
          <cell r="B1120" t="str">
            <v>Geology</v>
          </cell>
          <cell r="C1120">
            <v>611115</v>
          </cell>
          <cell r="D1120">
            <v>340060611115</v>
          </cell>
          <cell r="E1120" t="str">
            <v>Faculty Salaries - Substitute</v>
          </cell>
          <cell r="F1120">
            <v>187.65</v>
          </cell>
          <cell r="G1120">
            <v>173.76</v>
          </cell>
          <cell r="H1120">
            <v>322</v>
          </cell>
          <cell r="I1120">
            <v>0</v>
          </cell>
          <cell r="J1120">
            <v>322</v>
          </cell>
          <cell r="K1120">
            <v>110010</v>
          </cell>
          <cell r="L1120" t="str">
            <v>Current Unrestricted</v>
          </cell>
          <cell r="M1120">
            <v>10</v>
          </cell>
          <cell r="N1120" t="str">
            <v>Instruction</v>
          </cell>
          <cell r="O1120">
            <v>11</v>
          </cell>
          <cell r="P1120" t="str">
            <v>Current Unrestricted Funds</v>
          </cell>
          <cell r="Q1120">
            <v>61</v>
          </cell>
          <cell r="R1120" t="str">
            <v>Salaries and Wages</v>
          </cell>
          <cell r="S1120">
            <v>30</v>
          </cell>
          <cell r="T1120" t="str">
            <v>Vice President / Provost - CPC</v>
          </cell>
          <cell r="U1120">
            <v>1</v>
          </cell>
          <cell r="V1120" t="str">
            <v>Carter, Brenda C</v>
          </cell>
        </row>
        <row r="1121">
          <cell r="A1121">
            <v>340060</v>
          </cell>
          <cell r="B1121" t="str">
            <v>Geology</v>
          </cell>
          <cell r="C1121">
            <v>611120</v>
          </cell>
          <cell r="D1121">
            <v>340060611120</v>
          </cell>
          <cell r="E1121" t="str">
            <v>Faculty Salaries - Part-time</v>
          </cell>
          <cell r="F1121">
            <v>15931.35</v>
          </cell>
          <cell r="G1121">
            <v>13344</v>
          </cell>
          <cell r="H1121">
            <v>13574</v>
          </cell>
          <cell r="I1121">
            <v>10880.13</v>
          </cell>
          <cell r="J1121">
            <v>0</v>
          </cell>
          <cell r="K1121">
            <v>110010</v>
          </cell>
          <cell r="L1121" t="str">
            <v>Current Unrestricted</v>
          </cell>
          <cell r="M1121">
            <v>10</v>
          </cell>
          <cell r="N1121" t="str">
            <v>Instruction</v>
          </cell>
          <cell r="O1121">
            <v>11</v>
          </cell>
          <cell r="P1121" t="str">
            <v>Current Unrestricted Funds</v>
          </cell>
          <cell r="Q1121">
            <v>61</v>
          </cell>
          <cell r="R1121" t="str">
            <v>Salaries and Wages</v>
          </cell>
          <cell r="S1121">
            <v>30</v>
          </cell>
          <cell r="T1121" t="str">
            <v>Vice President / Provost - CPC</v>
          </cell>
          <cell r="U1121">
            <v>1</v>
          </cell>
          <cell r="V1121" t="str">
            <v>Carter, Brenda C</v>
          </cell>
        </row>
        <row r="1122">
          <cell r="A1122">
            <v>340060</v>
          </cell>
          <cell r="B1122" t="str">
            <v>Geology</v>
          </cell>
          <cell r="C1122">
            <v>611150</v>
          </cell>
          <cell r="D1122">
            <v>340060611150</v>
          </cell>
          <cell r="E1122" t="str">
            <v>Faculty Full-time - Summer</v>
          </cell>
          <cell r="F1122">
            <v>6108.94</v>
          </cell>
          <cell r="G1122">
            <v>6108.94</v>
          </cell>
          <cell r="H1122">
            <v>6109</v>
          </cell>
          <cell r="I1122">
            <v>0</v>
          </cell>
          <cell r="J1122">
            <v>6639</v>
          </cell>
          <cell r="K1122">
            <v>110010</v>
          </cell>
          <cell r="L1122" t="str">
            <v>Current Unrestricted</v>
          </cell>
          <cell r="M1122">
            <v>10</v>
          </cell>
          <cell r="N1122" t="str">
            <v>Instruction</v>
          </cell>
          <cell r="O1122">
            <v>11</v>
          </cell>
          <cell r="P1122" t="str">
            <v>Current Unrestricted Funds</v>
          </cell>
          <cell r="Q1122">
            <v>61</v>
          </cell>
          <cell r="R1122" t="str">
            <v>Salaries and Wages</v>
          </cell>
          <cell r="S1122">
            <v>30</v>
          </cell>
          <cell r="T1122" t="str">
            <v>Vice President / Provost - CPC</v>
          </cell>
          <cell r="U1122">
            <v>1</v>
          </cell>
          <cell r="V1122" t="str">
            <v>Carter, Brenda C</v>
          </cell>
        </row>
        <row r="1123">
          <cell r="A1123">
            <v>340060</v>
          </cell>
          <cell r="B1123" t="str">
            <v>Geology</v>
          </cell>
          <cell r="C1123">
            <v>611476</v>
          </cell>
          <cell r="D1123">
            <v>340060611476</v>
          </cell>
          <cell r="E1123" t="str">
            <v>Lab Assistants PT - Non-Exempt</v>
          </cell>
          <cell r="F1123">
            <v>5847.39</v>
          </cell>
          <cell r="G1123">
            <v>11790.9</v>
          </cell>
          <cell r="H1123">
            <v>13864</v>
          </cell>
          <cell r="I1123">
            <v>5155.8599999999997</v>
          </cell>
          <cell r="J1123">
            <v>13864</v>
          </cell>
          <cell r="K1123">
            <v>110010</v>
          </cell>
          <cell r="L1123" t="str">
            <v>Current Unrestricted</v>
          </cell>
          <cell r="M1123">
            <v>10</v>
          </cell>
          <cell r="N1123" t="str">
            <v>Instruction</v>
          </cell>
          <cell r="O1123">
            <v>11</v>
          </cell>
          <cell r="P1123" t="str">
            <v>Current Unrestricted Funds</v>
          </cell>
          <cell r="Q1123">
            <v>61</v>
          </cell>
          <cell r="R1123" t="str">
            <v>Salaries and Wages</v>
          </cell>
          <cell r="S1123">
            <v>30</v>
          </cell>
          <cell r="T1123" t="str">
            <v>Vice President / Provost - CPC</v>
          </cell>
          <cell r="U1123">
            <v>1</v>
          </cell>
          <cell r="V1123" t="str">
            <v>Carter, Brenda C</v>
          </cell>
        </row>
        <row r="1124">
          <cell r="A1124">
            <v>340060</v>
          </cell>
          <cell r="B1124" t="str">
            <v>Geology</v>
          </cell>
          <cell r="C1124">
            <v>733110</v>
          </cell>
          <cell r="D1124">
            <v>340060733110</v>
          </cell>
          <cell r="E1124" t="str">
            <v>Classroom Supplies</v>
          </cell>
          <cell r="F1124">
            <v>1544.92</v>
          </cell>
          <cell r="G1124">
            <v>4206.53</v>
          </cell>
          <cell r="H1124">
            <v>7113</v>
          </cell>
          <cell r="I1124">
            <v>1638.85</v>
          </cell>
          <cell r="J1124">
            <v>5313</v>
          </cell>
          <cell r="K1124">
            <v>110010</v>
          </cell>
          <cell r="L1124" t="str">
            <v>Current Unrestricted</v>
          </cell>
          <cell r="M1124">
            <v>10</v>
          </cell>
          <cell r="N1124" t="str">
            <v>Instruction</v>
          </cell>
          <cell r="O1124">
            <v>11</v>
          </cell>
          <cell r="P1124" t="str">
            <v>Current Unrestricted Funds</v>
          </cell>
          <cell r="Q1124">
            <v>73</v>
          </cell>
          <cell r="R1124" t="str">
            <v>Supplies</v>
          </cell>
          <cell r="S1124">
            <v>30</v>
          </cell>
          <cell r="T1124" t="str">
            <v>Vice President / Provost - CPC</v>
          </cell>
          <cell r="U1124">
            <v>4</v>
          </cell>
          <cell r="V1124" t="str">
            <v>Carter, Brenda C</v>
          </cell>
        </row>
        <row r="1125">
          <cell r="A1125">
            <v>340060</v>
          </cell>
          <cell r="B1125" t="str">
            <v>Geology</v>
          </cell>
          <cell r="C1125">
            <v>733460</v>
          </cell>
          <cell r="D1125">
            <v>340060733460</v>
          </cell>
          <cell r="E1125" t="str">
            <v>Miscellaneous Supplies</v>
          </cell>
          <cell r="F1125">
            <v>0</v>
          </cell>
          <cell r="G1125">
            <v>0</v>
          </cell>
          <cell r="H1125">
            <v>100</v>
          </cell>
          <cell r="I1125">
            <v>0</v>
          </cell>
          <cell r="J1125">
            <v>100</v>
          </cell>
          <cell r="K1125">
            <v>110010</v>
          </cell>
          <cell r="L1125" t="str">
            <v>Current Unrestricted</v>
          </cell>
          <cell r="M1125">
            <v>10</v>
          </cell>
          <cell r="N1125" t="str">
            <v>Instruction</v>
          </cell>
          <cell r="O1125">
            <v>11</v>
          </cell>
          <cell r="P1125" t="str">
            <v>Current Unrestricted Funds</v>
          </cell>
          <cell r="Q1125">
            <v>73</v>
          </cell>
          <cell r="R1125" t="str">
            <v>Supplies</v>
          </cell>
          <cell r="S1125">
            <v>30</v>
          </cell>
          <cell r="T1125" t="str">
            <v>Vice President / Provost - CPC</v>
          </cell>
          <cell r="U1125">
            <v>4</v>
          </cell>
          <cell r="V1125" t="str">
            <v>Carter, Brenda C</v>
          </cell>
        </row>
        <row r="1126">
          <cell r="A1126">
            <v>340060</v>
          </cell>
          <cell r="B1126" t="str">
            <v>Geology</v>
          </cell>
          <cell r="C1126">
            <v>755110</v>
          </cell>
          <cell r="D1126">
            <v>340060755110</v>
          </cell>
          <cell r="E1126" t="str">
            <v>Field Trips</v>
          </cell>
          <cell r="F1126">
            <v>0</v>
          </cell>
          <cell r="G1126">
            <v>0</v>
          </cell>
          <cell r="H1126">
            <v>50</v>
          </cell>
          <cell r="I1126">
            <v>0</v>
          </cell>
          <cell r="J1126">
            <v>50</v>
          </cell>
          <cell r="K1126">
            <v>110010</v>
          </cell>
          <cell r="L1126" t="str">
            <v>Current Unrestricted</v>
          </cell>
          <cell r="M1126">
            <v>10</v>
          </cell>
          <cell r="N1126" t="str">
            <v>Instruction</v>
          </cell>
          <cell r="O1126">
            <v>11</v>
          </cell>
          <cell r="P1126" t="str">
            <v>Current Unrestricted Funds</v>
          </cell>
          <cell r="Q1126">
            <v>75</v>
          </cell>
          <cell r="R1126" t="str">
            <v>Other Operating Expenses</v>
          </cell>
          <cell r="S1126">
            <v>30</v>
          </cell>
          <cell r="T1126" t="str">
            <v>Vice President / Provost - CPC</v>
          </cell>
          <cell r="U1126">
            <v>4</v>
          </cell>
          <cell r="V1126" t="str">
            <v>Carter, Brenda C</v>
          </cell>
        </row>
        <row r="1127">
          <cell r="A1127">
            <v>340060</v>
          </cell>
          <cell r="B1127" t="str">
            <v>Geology</v>
          </cell>
          <cell r="C1127">
            <v>755240</v>
          </cell>
          <cell r="D1127">
            <v>340060755240</v>
          </cell>
          <cell r="E1127" t="str">
            <v>DP - Software</v>
          </cell>
          <cell r="F1127">
            <v>0</v>
          </cell>
          <cell r="G1127">
            <v>0</v>
          </cell>
          <cell r="H1127">
            <v>550</v>
          </cell>
          <cell r="I1127">
            <v>0</v>
          </cell>
          <cell r="J1127">
            <v>550</v>
          </cell>
          <cell r="K1127">
            <v>110010</v>
          </cell>
          <cell r="L1127" t="str">
            <v>Current Unrestricted</v>
          </cell>
          <cell r="M1127">
            <v>10</v>
          </cell>
          <cell r="N1127" t="str">
            <v>Instruction</v>
          </cell>
          <cell r="O1127">
            <v>11</v>
          </cell>
          <cell r="P1127" t="str">
            <v>Current Unrestricted Funds</v>
          </cell>
          <cell r="Q1127">
            <v>75</v>
          </cell>
          <cell r="R1127" t="str">
            <v>Other Operating Expenses</v>
          </cell>
          <cell r="S1127">
            <v>30</v>
          </cell>
          <cell r="T1127" t="str">
            <v>Vice President / Provost - CPC</v>
          </cell>
          <cell r="U1127">
            <v>4</v>
          </cell>
          <cell r="V1127" t="str">
            <v>Carter, Brenda C</v>
          </cell>
        </row>
        <row r="1128">
          <cell r="A1128">
            <v>340060</v>
          </cell>
          <cell r="B1128" t="str">
            <v>Geology</v>
          </cell>
          <cell r="C1128">
            <v>755310</v>
          </cell>
          <cell r="D1128">
            <v>340060755310</v>
          </cell>
          <cell r="E1128" t="str">
            <v>Copier Expense</v>
          </cell>
          <cell r="F1128">
            <v>308.58</v>
          </cell>
          <cell r="G1128">
            <v>500.94</v>
          </cell>
          <cell r="H1128">
            <v>950</v>
          </cell>
          <cell r="I1128">
            <v>31.74</v>
          </cell>
          <cell r="J1128">
            <v>750</v>
          </cell>
          <cell r="K1128">
            <v>110010</v>
          </cell>
          <cell r="L1128" t="str">
            <v>Current Unrestricted</v>
          </cell>
          <cell r="M1128">
            <v>10</v>
          </cell>
          <cell r="N1128" t="str">
            <v>Instruction</v>
          </cell>
          <cell r="O1128">
            <v>11</v>
          </cell>
          <cell r="P1128" t="str">
            <v>Current Unrestricted Funds</v>
          </cell>
          <cell r="Q1128">
            <v>75</v>
          </cell>
          <cell r="R1128" t="str">
            <v>Other Operating Expenses</v>
          </cell>
          <cell r="S1128">
            <v>30</v>
          </cell>
          <cell r="T1128" t="str">
            <v>Vice President / Provost - CPC</v>
          </cell>
          <cell r="U1128">
            <v>4</v>
          </cell>
          <cell r="V1128" t="str">
            <v>Carter, Brenda C</v>
          </cell>
        </row>
        <row r="1129">
          <cell r="A1129">
            <v>340060</v>
          </cell>
          <cell r="B1129" t="str">
            <v>Geology</v>
          </cell>
          <cell r="C1129">
            <v>755360</v>
          </cell>
          <cell r="D1129">
            <v>340060755360</v>
          </cell>
          <cell r="E1129" t="str">
            <v>Printing - Other</v>
          </cell>
          <cell r="F1129">
            <v>10.56</v>
          </cell>
          <cell r="G1129">
            <v>61.69</v>
          </cell>
          <cell r="H1129">
            <v>430</v>
          </cell>
          <cell r="I1129">
            <v>20.84</v>
          </cell>
          <cell r="J1129">
            <v>285</v>
          </cell>
          <cell r="K1129">
            <v>110010</v>
          </cell>
          <cell r="L1129" t="str">
            <v>Current Unrestricted</v>
          </cell>
          <cell r="M1129">
            <v>10</v>
          </cell>
          <cell r="N1129" t="str">
            <v>Instruction</v>
          </cell>
          <cell r="O1129">
            <v>11</v>
          </cell>
          <cell r="P1129" t="str">
            <v>Current Unrestricted Funds</v>
          </cell>
          <cell r="Q1129">
            <v>75</v>
          </cell>
          <cell r="R1129" t="str">
            <v>Other Operating Expenses</v>
          </cell>
          <cell r="S1129">
            <v>30</v>
          </cell>
          <cell r="T1129" t="str">
            <v>Vice President / Provost - CPC</v>
          </cell>
          <cell r="U1129">
            <v>4</v>
          </cell>
          <cell r="V1129" t="str">
            <v>Carter, Brenda C</v>
          </cell>
        </row>
        <row r="1130">
          <cell r="A1130">
            <v>340060</v>
          </cell>
          <cell r="B1130" t="str">
            <v>Geology</v>
          </cell>
          <cell r="C1130">
            <v>755705</v>
          </cell>
          <cell r="D1130">
            <v>340060755705</v>
          </cell>
          <cell r="E1130" t="str">
            <v>Postage</v>
          </cell>
          <cell r="F1130">
            <v>0</v>
          </cell>
          <cell r="G1130">
            <v>0</v>
          </cell>
          <cell r="H1130">
            <v>5</v>
          </cell>
          <cell r="I1130">
            <v>0</v>
          </cell>
          <cell r="J1130">
            <v>5</v>
          </cell>
          <cell r="K1130">
            <v>110010</v>
          </cell>
          <cell r="L1130" t="str">
            <v>Current Unrestricted</v>
          </cell>
          <cell r="M1130">
            <v>10</v>
          </cell>
          <cell r="N1130" t="str">
            <v>Instruction</v>
          </cell>
          <cell r="O1130">
            <v>11</v>
          </cell>
          <cell r="P1130" t="str">
            <v>Current Unrestricted Funds</v>
          </cell>
          <cell r="Q1130">
            <v>75</v>
          </cell>
          <cell r="R1130" t="str">
            <v>Other Operating Expenses</v>
          </cell>
          <cell r="S1130">
            <v>30</v>
          </cell>
          <cell r="T1130" t="str">
            <v>Vice President / Provost - CPC</v>
          </cell>
          <cell r="U1130">
            <v>4</v>
          </cell>
          <cell r="V1130" t="str">
            <v>Carter, Brenda C</v>
          </cell>
        </row>
        <row r="1131">
          <cell r="A1131">
            <v>340060</v>
          </cell>
          <cell r="B1131" t="str">
            <v>Geology</v>
          </cell>
          <cell r="C1131">
            <v>787410</v>
          </cell>
          <cell r="D1131">
            <v>340060787410</v>
          </cell>
          <cell r="E1131" t="str">
            <v>Equipment/Furniture Non-Depreciable</v>
          </cell>
          <cell r="F1131">
            <v>0</v>
          </cell>
          <cell r="G1131">
            <v>0</v>
          </cell>
          <cell r="H1131">
            <v>0</v>
          </cell>
          <cell r="I1131">
            <v>0</v>
          </cell>
          <cell r="J1131">
            <v>1800</v>
          </cell>
          <cell r="K1131">
            <v>110010</v>
          </cell>
          <cell r="L1131" t="str">
            <v>Current Unrestricted</v>
          </cell>
          <cell r="M1131">
            <v>10</v>
          </cell>
          <cell r="N1131" t="str">
            <v>Instruction</v>
          </cell>
          <cell r="O1131">
            <v>11</v>
          </cell>
          <cell r="P1131" t="str">
            <v>Current Unrestricted Funds</v>
          </cell>
          <cell r="Q1131">
            <v>78</v>
          </cell>
          <cell r="R1131" t="str">
            <v>Non-Capital Outlay</v>
          </cell>
          <cell r="S1131">
            <v>30</v>
          </cell>
          <cell r="T1131" t="str">
            <v>Vice President / Provost - CPC</v>
          </cell>
          <cell r="U1131">
            <v>4</v>
          </cell>
          <cell r="V1131" t="str">
            <v>Carter, Brenda C</v>
          </cell>
        </row>
        <row r="1132">
          <cell r="A1132">
            <v>340080</v>
          </cell>
          <cell r="B1132" t="str">
            <v>Physics</v>
          </cell>
          <cell r="C1132">
            <v>611110</v>
          </cell>
          <cell r="D1132">
            <v>340080611110</v>
          </cell>
          <cell r="E1132" t="str">
            <v>Faculty Salaries - Full-time</v>
          </cell>
          <cell r="F1132">
            <v>25349.71</v>
          </cell>
          <cell r="G1132">
            <v>0</v>
          </cell>
          <cell r="H1132">
            <v>0</v>
          </cell>
          <cell r="I1132">
            <v>0</v>
          </cell>
          <cell r="J1132">
            <v>0</v>
          </cell>
          <cell r="K1132">
            <v>110010</v>
          </cell>
          <cell r="L1132" t="str">
            <v>Current Unrestricted</v>
          </cell>
          <cell r="M1132">
            <v>10</v>
          </cell>
          <cell r="N1132" t="str">
            <v>Instruction</v>
          </cell>
          <cell r="O1132">
            <v>11</v>
          </cell>
          <cell r="P1132" t="str">
            <v>Current Unrestricted Funds</v>
          </cell>
          <cell r="Q1132">
            <v>61</v>
          </cell>
          <cell r="R1132" t="str">
            <v>Salaries and Wages</v>
          </cell>
          <cell r="S1132">
            <v>30</v>
          </cell>
          <cell r="T1132" t="str">
            <v>Vice President / Provost - CPC</v>
          </cell>
          <cell r="U1132">
            <v>1</v>
          </cell>
          <cell r="V1132" t="str">
            <v>Carter, Brenda C</v>
          </cell>
        </row>
        <row r="1133">
          <cell r="A1133">
            <v>340080</v>
          </cell>
          <cell r="B1133" t="str">
            <v>Physics</v>
          </cell>
          <cell r="C1133">
            <v>611115</v>
          </cell>
          <cell r="D1133">
            <v>340080611115</v>
          </cell>
          <cell r="E1133" t="str">
            <v>Faculty Salaries - Substitute</v>
          </cell>
          <cell r="F1133">
            <v>0</v>
          </cell>
          <cell r="G1133">
            <v>0</v>
          </cell>
          <cell r="H1133">
            <v>536</v>
          </cell>
          <cell r="I1133">
            <v>0</v>
          </cell>
          <cell r="J1133">
            <v>300</v>
          </cell>
          <cell r="K1133">
            <v>110010</v>
          </cell>
          <cell r="L1133" t="str">
            <v>Current Unrestricted</v>
          </cell>
          <cell r="M1133">
            <v>10</v>
          </cell>
          <cell r="N1133" t="str">
            <v>Instruction</v>
          </cell>
          <cell r="O1133">
            <v>11</v>
          </cell>
          <cell r="P1133" t="str">
            <v>Current Unrestricted Funds</v>
          </cell>
          <cell r="Q1133">
            <v>61</v>
          </cell>
          <cell r="R1133" t="str">
            <v>Salaries and Wages</v>
          </cell>
          <cell r="S1133">
            <v>30</v>
          </cell>
          <cell r="T1133" t="str">
            <v>Vice President / Provost - CPC</v>
          </cell>
          <cell r="U1133">
            <v>1</v>
          </cell>
          <cell r="V1133" t="str">
            <v>Carter, Brenda C</v>
          </cell>
        </row>
        <row r="1134">
          <cell r="A1134">
            <v>340080</v>
          </cell>
          <cell r="B1134" t="str">
            <v>Physics</v>
          </cell>
          <cell r="C1134">
            <v>611120</v>
          </cell>
          <cell r="D1134">
            <v>340080611120</v>
          </cell>
          <cell r="E1134" t="str">
            <v>Faculty Salaries - Part-time</v>
          </cell>
          <cell r="F1134">
            <v>0</v>
          </cell>
          <cell r="G1134">
            <v>11167.78</v>
          </cell>
          <cell r="H1134">
            <v>15537</v>
          </cell>
          <cell r="I1134">
            <v>9705</v>
          </cell>
          <cell r="J1134">
            <v>19905</v>
          </cell>
          <cell r="K1134">
            <v>110010</v>
          </cell>
          <cell r="L1134" t="str">
            <v>Current Unrestricted</v>
          </cell>
          <cell r="M1134">
            <v>10</v>
          </cell>
          <cell r="N1134" t="str">
            <v>Instruction</v>
          </cell>
          <cell r="O1134">
            <v>11</v>
          </cell>
          <cell r="P1134" t="str">
            <v>Current Unrestricted Funds</v>
          </cell>
          <cell r="Q1134">
            <v>61</v>
          </cell>
          <cell r="R1134" t="str">
            <v>Salaries and Wages</v>
          </cell>
          <cell r="S1134">
            <v>30</v>
          </cell>
          <cell r="T1134" t="str">
            <v>Vice President / Provost - CPC</v>
          </cell>
          <cell r="U1134">
            <v>1</v>
          </cell>
          <cell r="V1134" t="str">
            <v>Carter, Brenda C</v>
          </cell>
        </row>
        <row r="1135">
          <cell r="A1135">
            <v>340080</v>
          </cell>
          <cell r="B1135" t="str">
            <v>Physics</v>
          </cell>
          <cell r="C1135">
            <v>611135</v>
          </cell>
          <cell r="D1135">
            <v>340080611135</v>
          </cell>
          <cell r="E1135" t="str">
            <v>Faculty Full-time - Release Time</v>
          </cell>
          <cell r="F1135">
            <v>4609.01</v>
          </cell>
          <cell r="G1135">
            <v>0</v>
          </cell>
          <cell r="H1135">
            <v>0</v>
          </cell>
          <cell r="I1135">
            <v>0</v>
          </cell>
          <cell r="J1135">
            <v>0</v>
          </cell>
          <cell r="K1135">
            <v>110010</v>
          </cell>
          <cell r="L1135" t="str">
            <v>Current Unrestricted</v>
          </cell>
          <cell r="M1135">
            <v>10</v>
          </cell>
          <cell r="N1135" t="str">
            <v>Instruction</v>
          </cell>
          <cell r="O1135">
            <v>11</v>
          </cell>
          <cell r="P1135" t="str">
            <v>Current Unrestricted Funds</v>
          </cell>
          <cell r="Q1135">
            <v>61</v>
          </cell>
          <cell r="R1135" t="str">
            <v>Salaries and Wages</v>
          </cell>
          <cell r="S1135">
            <v>30</v>
          </cell>
          <cell r="T1135" t="str">
            <v>Vice President / Provost - CPC</v>
          </cell>
          <cell r="U1135">
            <v>1</v>
          </cell>
          <cell r="V1135" t="str">
            <v>Carter, Brenda C</v>
          </cell>
        </row>
        <row r="1136">
          <cell r="A1136">
            <v>340080</v>
          </cell>
          <cell r="B1136" t="str">
            <v>Physics</v>
          </cell>
          <cell r="C1136">
            <v>611150</v>
          </cell>
          <cell r="D1136">
            <v>340080611150</v>
          </cell>
          <cell r="E1136" t="str">
            <v>Faculty Full-time - Summer</v>
          </cell>
          <cell r="F1136">
            <v>3753</v>
          </cell>
          <cell r="G1136">
            <v>0</v>
          </cell>
          <cell r="H1136">
            <v>0</v>
          </cell>
          <cell r="I1136">
            <v>0</v>
          </cell>
          <cell r="J1136">
            <v>0</v>
          </cell>
          <cell r="K1136">
            <v>110010</v>
          </cell>
          <cell r="L1136" t="str">
            <v>Current Unrestricted</v>
          </cell>
          <cell r="M1136">
            <v>10</v>
          </cell>
          <cell r="N1136" t="str">
            <v>Instruction</v>
          </cell>
          <cell r="O1136">
            <v>11</v>
          </cell>
          <cell r="P1136" t="str">
            <v>Current Unrestricted Funds</v>
          </cell>
          <cell r="Q1136">
            <v>61</v>
          </cell>
          <cell r="R1136" t="str">
            <v>Salaries and Wages</v>
          </cell>
          <cell r="S1136">
            <v>30</v>
          </cell>
          <cell r="T1136" t="str">
            <v>Vice President / Provost - CPC</v>
          </cell>
          <cell r="U1136">
            <v>1</v>
          </cell>
          <cell r="V1136" t="str">
            <v>Carter, Brenda C</v>
          </cell>
        </row>
        <row r="1137">
          <cell r="A1137">
            <v>340080</v>
          </cell>
          <cell r="B1137" t="str">
            <v>Physics</v>
          </cell>
          <cell r="C1137">
            <v>611160</v>
          </cell>
          <cell r="D1137">
            <v>340080611160</v>
          </cell>
          <cell r="E1137" t="str">
            <v>Faculty Part-time - Summer</v>
          </cell>
          <cell r="F1137">
            <v>0</v>
          </cell>
          <cell r="G1137">
            <v>7506</v>
          </cell>
          <cell r="H1137">
            <v>3884</v>
          </cell>
          <cell r="I1137">
            <v>0</v>
          </cell>
          <cell r="J1137">
            <v>7764</v>
          </cell>
          <cell r="K1137">
            <v>110010</v>
          </cell>
          <cell r="L1137" t="str">
            <v>Current Unrestricted</v>
          </cell>
          <cell r="M1137">
            <v>10</v>
          </cell>
          <cell r="N1137" t="str">
            <v>Instruction</v>
          </cell>
          <cell r="O1137">
            <v>11</v>
          </cell>
          <cell r="P1137" t="str">
            <v>Current Unrestricted Funds</v>
          </cell>
          <cell r="Q1137">
            <v>61</v>
          </cell>
          <cell r="R1137" t="str">
            <v>Salaries and Wages</v>
          </cell>
          <cell r="S1137">
            <v>30</v>
          </cell>
          <cell r="T1137" t="str">
            <v>Vice President / Provost - CPC</v>
          </cell>
          <cell r="U1137">
            <v>1</v>
          </cell>
          <cell r="V1137" t="str">
            <v>Carter, Brenda C</v>
          </cell>
        </row>
        <row r="1138">
          <cell r="A1138">
            <v>340080</v>
          </cell>
          <cell r="B1138" t="str">
            <v>Physics</v>
          </cell>
          <cell r="C1138">
            <v>611476</v>
          </cell>
          <cell r="D1138">
            <v>340080611476</v>
          </cell>
          <cell r="E1138" t="str">
            <v>Lab Assistants PT - Non-Exempt</v>
          </cell>
          <cell r="F1138">
            <v>10504.52</v>
          </cell>
          <cell r="G1138">
            <v>6862.75</v>
          </cell>
          <cell r="H1138">
            <v>13864</v>
          </cell>
          <cell r="I1138">
            <v>2723.78</v>
          </cell>
          <cell r="J1138">
            <v>13864</v>
          </cell>
          <cell r="K1138">
            <v>110010</v>
          </cell>
          <cell r="L1138" t="str">
            <v>Current Unrestricted</v>
          </cell>
          <cell r="M1138">
            <v>10</v>
          </cell>
          <cell r="N1138" t="str">
            <v>Instruction</v>
          </cell>
          <cell r="O1138">
            <v>11</v>
          </cell>
          <cell r="P1138" t="str">
            <v>Current Unrestricted Funds</v>
          </cell>
          <cell r="Q1138">
            <v>61</v>
          </cell>
          <cell r="R1138" t="str">
            <v>Salaries and Wages</v>
          </cell>
          <cell r="S1138">
            <v>30</v>
          </cell>
          <cell r="T1138" t="str">
            <v>Vice President / Provost - CPC</v>
          </cell>
          <cell r="U1138">
            <v>1</v>
          </cell>
          <cell r="V1138" t="str">
            <v>Carter, Brenda C</v>
          </cell>
        </row>
        <row r="1139">
          <cell r="A1139">
            <v>340080</v>
          </cell>
          <cell r="B1139" t="str">
            <v>Physics</v>
          </cell>
          <cell r="C1139">
            <v>733110</v>
          </cell>
          <cell r="D1139">
            <v>340080733110</v>
          </cell>
          <cell r="E1139" t="str">
            <v>Classroom Supplies</v>
          </cell>
          <cell r="F1139">
            <v>5243.74</v>
          </cell>
          <cell r="G1139">
            <v>2166.67</v>
          </cell>
          <cell r="H1139">
            <v>3000</v>
          </cell>
          <cell r="I1139">
            <v>71.290000000000006</v>
          </cell>
          <cell r="J1139">
            <v>3000</v>
          </cell>
          <cell r="K1139">
            <v>110010</v>
          </cell>
          <cell r="L1139" t="str">
            <v>Current Unrestricted</v>
          </cell>
          <cell r="M1139">
            <v>10</v>
          </cell>
          <cell r="N1139" t="str">
            <v>Instruction</v>
          </cell>
          <cell r="O1139">
            <v>11</v>
          </cell>
          <cell r="P1139" t="str">
            <v>Current Unrestricted Funds</v>
          </cell>
          <cell r="Q1139">
            <v>73</v>
          </cell>
          <cell r="R1139" t="str">
            <v>Supplies</v>
          </cell>
          <cell r="S1139">
            <v>30</v>
          </cell>
          <cell r="T1139" t="str">
            <v>Vice President / Provost - CPC</v>
          </cell>
          <cell r="U1139">
            <v>4</v>
          </cell>
          <cell r="V1139" t="str">
            <v>Carter, Brenda C</v>
          </cell>
        </row>
        <row r="1140">
          <cell r="A1140">
            <v>340080</v>
          </cell>
          <cell r="B1140" t="str">
            <v>Physics</v>
          </cell>
          <cell r="C1140">
            <v>733460</v>
          </cell>
          <cell r="D1140">
            <v>340080733460</v>
          </cell>
          <cell r="E1140" t="str">
            <v>Miscellaneous Supplies</v>
          </cell>
          <cell r="F1140">
            <v>0</v>
          </cell>
          <cell r="G1140">
            <v>0</v>
          </cell>
          <cell r="H1140">
            <v>0</v>
          </cell>
          <cell r="I1140">
            <v>0</v>
          </cell>
          <cell r="J1140">
            <v>0</v>
          </cell>
          <cell r="K1140">
            <v>110010</v>
          </cell>
          <cell r="L1140" t="str">
            <v>Current Unrestricted</v>
          </cell>
          <cell r="M1140">
            <v>10</v>
          </cell>
          <cell r="N1140" t="str">
            <v>Instruction</v>
          </cell>
          <cell r="O1140">
            <v>11</v>
          </cell>
          <cell r="P1140" t="str">
            <v>Current Unrestricted Funds</v>
          </cell>
          <cell r="Q1140">
            <v>73</v>
          </cell>
          <cell r="R1140" t="str">
            <v>Supplies</v>
          </cell>
          <cell r="S1140">
            <v>30</v>
          </cell>
          <cell r="T1140" t="str">
            <v>Vice President / Provost - CPC</v>
          </cell>
          <cell r="U1140">
            <v>4</v>
          </cell>
          <cell r="V1140" t="str">
            <v>Carter, Brenda C</v>
          </cell>
        </row>
        <row r="1141">
          <cell r="A1141">
            <v>340080</v>
          </cell>
          <cell r="B1141" t="str">
            <v>Physics</v>
          </cell>
          <cell r="C1141">
            <v>744220</v>
          </cell>
          <cell r="D1141">
            <v>340080744220</v>
          </cell>
          <cell r="E1141" t="str">
            <v>Professional Development / Travel</v>
          </cell>
          <cell r="F1141">
            <v>496.5</v>
          </cell>
          <cell r="G1141">
            <v>0</v>
          </cell>
          <cell r="H1141">
            <v>0</v>
          </cell>
          <cell r="I1141">
            <v>0</v>
          </cell>
          <cell r="J1141">
            <v>0</v>
          </cell>
          <cell r="K1141">
            <v>110010</v>
          </cell>
          <cell r="L1141" t="str">
            <v>Current Unrestricted</v>
          </cell>
          <cell r="M1141">
            <v>10</v>
          </cell>
          <cell r="N1141" t="str">
            <v>Instruction</v>
          </cell>
          <cell r="O1141">
            <v>11</v>
          </cell>
          <cell r="P1141" t="str">
            <v>Current Unrestricted Funds</v>
          </cell>
          <cell r="Q1141">
            <v>74</v>
          </cell>
          <cell r="R1141" t="str">
            <v>Travel</v>
          </cell>
          <cell r="S1141">
            <v>30</v>
          </cell>
          <cell r="T1141" t="str">
            <v>Vice President / Provost - CPC</v>
          </cell>
          <cell r="U1141">
            <v>4</v>
          </cell>
          <cell r="V1141" t="str">
            <v>Carter, Brenda C</v>
          </cell>
        </row>
        <row r="1142">
          <cell r="A1142">
            <v>340080</v>
          </cell>
          <cell r="B1142" t="str">
            <v>Physics</v>
          </cell>
          <cell r="C1142">
            <v>755240</v>
          </cell>
          <cell r="D1142">
            <v>340080755240</v>
          </cell>
          <cell r="E1142" t="str">
            <v>DP - Software</v>
          </cell>
          <cell r="F1142">
            <v>0</v>
          </cell>
          <cell r="G1142">
            <v>0</v>
          </cell>
          <cell r="H1142">
            <v>540</v>
          </cell>
          <cell r="I1142">
            <v>0</v>
          </cell>
          <cell r="J1142">
            <v>540</v>
          </cell>
          <cell r="K1142">
            <v>110010</v>
          </cell>
          <cell r="L1142" t="str">
            <v>Current Unrestricted</v>
          </cell>
          <cell r="M1142">
            <v>10</v>
          </cell>
          <cell r="N1142" t="str">
            <v>Instruction</v>
          </cell>
          <cell r="O1142">
            <v>11</v>
          </cell>
          <cell r="P1142" t="str">
            <v>Current Unrestricted Funds</v>
          </cell>
          <cell r="Q1142">
            <v>75</v>
          </cell>
          <cell r="R1142" t="str">
            <v>Other Operating Expenses</v>
          </cell>
          <cell r="S1142">
            <v>30</v>
          </cell>
          <cell r="T1142" t="str">
            <v>Vice President / Provost - CPC</v>
          </cell>
          <cell r="U1142">
            <v>4</v>
          </cell>
          <cell r="V1142" t="str">
            <v>Carter, Brenda C</v>
          </cell>
        </row>
        <row r="1143">
          <cell r="A1143">
            <v>340080</v>
          </cell>
          <cell r="B1143" t="str">
            <v>Physics</v>
          </cell>
          <cell r="C1143">
            <v>755310</v>
          </cell>
          <cell r="D1143">
            <v>340080755310</v>
          </cell>
          <cell r="E1143" t="str">
            <v>Copier Expense</v>
          </cell>
          <cell r="F1143">
            <v>236.94</v>
          </cell>
          <cell r="G1143">
            <v>433.32</v>
          </cell>
          <cell r="H1143">
            <v>302</v>
          </cell>
          <cell r="I1143">
            <v>48.36</v>
          </cell>
          <cell r="J1143">
            <v>302</v>
          </cell>
          <cell r="K1143">
            <v>110010</v>
          </cell>
          <cell r="L1143" t="str">
            <v>Current Unrestricted</v>
          </cell>
          <cell r="M1143">
            <v>10</v>
          </cell>
          <cell r="N1143" t="str">
            <v>Instruction</v>
          </cell>
          <cell r="O1143">
            <v>11</v>
          </cell>
          <cell r="P1143" t="str">
            <v>Current Unrestricted Funds</v>
          </cell>
          <cell r="Q1143">
            <v>75</v>
          </cell>
          <cell r="R1143" t="str">
            <v>Other Operating Expenses</v>
          </cell>
          <cell r="S1143">
            <v>30</v>
          </cell>
          <cell r="T1143" t="str">
            <v>Vice President / Provost - CPC</v>
          </cell>
          <cell r="U1143">
            <v>4</v>
          </cell>
          <cell r="V1143" t="str">
            <v>Carter, Brenda C</v>
          </cell>
        </row>
        <row r="1144">
          <cell r="A1144">
            <v>340080</v>
          </cell>
          <cell r="B1144" t="str">
            <v>Physics</v>
          </cell>
          <cell r="C1144">
            <v>755360</v>
          </cell>
          <cell r="D1144">
            <v>340080755360</v>
          </cell>
          <cell r="E1144" t="str">
            <v>Printing - Other</v>
          </cell>
          <cell r="F1144">
            <v>129.80000000000001</v>
          </cell>
          <cell r="G1144">
            <v>0</v>
          </cell>
          <cell r="H1144">
            <v>250</v>
          </cell>
          <cell r="I1144">
            <v>0</v>
          </cell>
          <cell r="J1144">
            <v>250</v>
          </cell>
          <cell r="K1144">
            <v>110010</v>
          </cell>
          <cell r="L1144" t="str">
            <v>Current Unrestricted</v>
          </cell>
          <cell r="M1144">
            <v>10</v>
          </cell>
          <cell r="N1144" t="str">
            <v>Instruction</v>
          </cell>
          <cell r="O1144">
            <v>11</v>
          </cell>
          <cell r="P1144" t="str">
            <v>Current Unrestricted Funds</v>
          </cell>
          <cell r="Q1144">
            <v>75</v>
          </cell>
          <cell r="R1144" t="str">
            <v>Other Operating Expenses</v>
          </cell>
          <cell r="S1144">
            <v>30</v>
          </cell>
          <cell r="T1144" t="str">
            <v>Vice President / Provost - CPC</v>
          </cell>
          <cell r="U1144">
            <v>4</v>
          </cell>
          <cell r="V1144" t="str">
            <v>Carter, Brenda C</v>
          </cell>
        </row>
        <row r="1145">
          <cell r="A1145">
            <v>340080</v>
          </cell>
          <cell r="B1145" t="str">
            <v>Physics</v>
          </cell>
          <cell r="C1145">
            <v>755510</v>
          </cell>
          <cell r="D1145">
            <v>340080755510</v>
          </cell>
          <cell r="E1145" t="str">
            <v>Repairs - Equipment</v>
          </cell>
          <cell r="F1145">
            <v>0</v>
          </cell>
          <cell r="G1145">
            <v>0</v>
          </cell>
          <cell r="H1145">
            <v>3699</v>
          </cell>
          <cell r="I1145">
            <v>0</v>
          </cell>
          <cell r="J1145">
            <v>3699</v>
          </cell>
          <cell r="K1145">
            <v>110010</v>
          </cell>
          <cell r="L1145" t="str">
            <v>Current Unrestricted</v>
          </cell>
          <cell r="M1145">
            <v>10</v>
          </cell>
          <cell r="N1145" t="str">
            <v>Instruction</v>
          </cell>
          <cell r="O1145">
            <v>11</v>
          </cell>
          <cell r="P1145" t="str">
            <v>Current Unrestricted Funds</v>
          </cell>
          <cell r="Q1145">
            <v>75</v>
          </cell>
          <cell r="R1145" t="str">
            <v>Other Operating Expenses</v>
          </cell>
          <cell r="S1145">
            <v>30</v>
          </cell>
          <cell r="T1145" t="str">
            <v>Vice President / Provost - CPC</v>
          </cell>
          <cell r="U1145">
            <v>4</v>
          </cell>
          <cell r="V1145" t="str">
            <v>Carter, Brenda C</v>
          </cell>
        </row>
        <row r="1146">
          <cell r="A1146">
            <v>340080</v>
          </cell>
          <cell r="B1146" t="str">
            <v>Physics</v>
          </cell>
          <cell r="C1146">
            <v>755705</v>
          </cell>
          <cell r="D1146">
            <v>340080755705</v>
          </cell>
          <cell r="E1146" t="str">
            <v>Postage</v>
          </cell>
          <cell r="F1146">
            <v>0</v>
          </cell>
          <cell r="G1146">
            <v>0</v>
          </cell>
          <cell r="H1146">
            <v>5</v>
          </cell>
          <cell r="I1146">
            <v>0</v>
          </cell>
          <cell r="J1146">
            <v>5</v>
          </cell>
          <cell r="K1146">
            <v>110010</v>
          </cell>
          <cell r="L1146" t="str">
            <v>Current Unrestricted</v>
          </cell>
          <cell r="M1146">
            <v>10</v>
          </cell>
          <cell r="N1146" t="str">
            <v>Instruction</v>
          </cell>
          <cell r="O1146">
            <v>11</v>
          </cell>
          <cell r="P1146" t="str">
            <v>Current Unrestricted Funds</v>
          </cell>
          <cell r="Q1146">
            <v>75</v>
          </cell>
          <cell r="R1146" t="str">
            <v>Other Operating Expenses</v>
          </cell>
          <cell r="S1146">
            <v>30</v>
          </cell>
          <cell r="T1146" t="str">
            <v>Vice President / Provost - CPC</v>
          </cell>
          <cell r="U1146">
            <v>4</v>
          </cell>
          <cell r="V1146" t="str">
            <v>Carter, Brenda C</v>
          </cell>
        </row>
        <row r="1147">
          <cell r="A1147">
            <v>340080</v>
          </cell>
          <cell r="B1147" t="str">
            <v>Physics</v>
          </cell>
          <cell r="C1147">
            <v>777410</v>
          </cell>
          <cell r="D1147">
            <v>340080777410</v>
          </cell>
          <cell r="E1147" t="str">
            <v>Equipment/Furniture - CPC</v>
          </cell>
          <cell r="F1147">
            <v>8075</v>
          </cell>
          <cell r="G1147">
            <v>0</v>
          </cell>
          <cell r="H1147">
            <v>0</v>
          </cell>
          <cell r="I1147">
            <v>0</v>
          </cell>
          <cell r="J1147">
            <v>0</v>
          </cell>
          <cell r="K1147">
            <v>110010</v>
          </cell>
          <cell r="L1147" t="str">
            <v>Current Unrestricted</v>
          </cell>
          <cell r="M1147">
            <v>10</v>
          </cell>
          <cell r="N1147" t="str">
            <v>Instruction</v>
          </cell>
          <cell r="O1147">
            <v>11</v>
          </cell>
          <cell r="P1147" t="str">
            <v>Current Unrestricted Funds</v>
          </cell>
          <cell r="Q1147">
            <v>77</v>
          </cell>
          <cell r="R1147" t="str">
            <v>Capital Outlay</v>
          </cell>
          <cell r="S1147">
            <v>30</v>
          </cell>
          <cell r="T1147" t="str">
            <v>Vice President / Provost - CPC</v>
          </cell>
          <cell r="U1147">
            <v>4</v>
          </cell>
          <cell r="V1147" t="str">
            <v>Carter, Brenda C</v>
          </cell>
        </row>
        <row r="1148">
          <cell r="A1148">
            <v>340080</v>
          </cell>
          <cell r="B1148" t="str">
            <v>Physics</v>
          </cell>
          <cell r="C1148">
            <v>787410</v>
          </cell>
          <cell r="D1148">
            <v>340080787410</v>
          </cell>
          <cell r="E1148" t="str">
            <v>Equipment/Furniture Non-Depreciable</v>
          </cell>
          <cell r="F1148">
            <v>12872.25</v>
          </cell>
          <cell r="G1148">
            <v>0</v>
          </cell>
          <cell r="H1148">
            <v>0</v>
          </cell>
          <cell r="I1148">
            <v>0</v>
          </cell>
          <cell r="J1148">
            <v>0</v>
          </cell>
          <cell r="K1148">
            <v>110010</v>
          </cell>
          <cell r="L1148" t="str">
            <v>Current Unrestricted</v>
          </cell>
          <cell r="M1148">
            <v>10</v>
          </cell>
          <cell r="N1148" t="str">
            <v>Instruction</v>
          </cell>
          <cell r="O1148">
            <v>11</v>
          </cell>
          <cell r="P1148" t="str">
            <v>Current Unrestricted Funds</v>
          </cell>
          <cell r="Q1148">
            <v>78</v>
          </cell>
          <cell r="R1148" t="str">
            <v>Non-Capital Outlay</v>
          </cell>
          <cell r="S1148">
            <v>30</v>
          </cell>
          <cell r="T1148" t="str">
            <v>Vice President / Provost - CPC</v>
          </cell>
          <cell r="U1148">
            <v>4</v>
          </cell>
          <cell r="V1148" t="str">
            <v>Carter, Brenda C</v>
          </cell>
        </row>
        <row r="1149">
          <cell r="A1149">
            <v>342000</v>
          </cell>
          <cell r="B1149" t="str">
            <v>Psychology</v>
          </cell>
          <cell r="C1149">
            <v>611110</v>
          </cell>
          <cell r="D1149">
            <v>342000611110</v>
          </cell>
          <cell r="E1149" t="str">
            <v>Faculty Salaries - Full-time</v>
          </cell>
          <cell r="F1149">
            <v>71440.59</v>
          </cell>
          <cell r="G1149">
            <v>107270.32</v>
          </cell>
          <cell r="H1149">
            <v>154907</v>
          </cell>
          <cell r="I1149">
            <v>87519.27</v>
          </cell>
          <cell r="J1149">
            <v>150154</v>
          </cell>
          <cell r="K1149">
            <v>110010</v>
          </cell>
          <cell r="L1149" t="str">
            <v>Current Unrestricted</v>
          </cell>
          <cell r="M1149">
            <v>10</v>
          </cell>
          <cell r="N1149" t="str">
            <v>Instruction</v>
          </cell>
          <cell r="O1149">
            <v>11</v>
          </cell>
          <cell r="P1149" t="str">
            <v>Current Unrestricted Funds</v>
          </cell>
          <cell r="Q1149">
            <v>61</v>
          </cell>
          <cell r="R1149" t="str">
            <v>Salaries and Wages</v>
          </cell>
          <cell r="S1149">
            <v>30</v>
          </cell>
          <cell r="T1149" t="str">
            <v>Vice President / Provost - CPC</v>
          </cell>
          <cell r="U1149">
            <v>1</v>
          </cell>
          <cell r="V1149" t="str">
            <v>Carter, Brenda C</v>
          </cell>
        </row>
        <row r="1150">
          <cell r="A1150">
            <v>342000</v>
          </cell>
          <cell r="B1150" t="str">
            <v>Psychology</v>
          </cell>
          <cell r="C1150">
            <v>611115</v>
          </cell>
          <cell r="D1150">
            <v>342000611115</v>
          </cell>
          <cell r="E1150" t="str">
            <v>Faculty Salaries - Substitute</v>
          </cell>
          <cell r="F1150">
            <v>825.36</v>
          </cell>
          <cell r="G1150">
            <v>743.38</v>
          </cell>
          <cell r="H1150">
            <v>761</v>
          </cell>
          <cell r="I1150">
            <v>202.23</v>
          </cell>
          <cell r="J1150">
            <v>761</v>
          </cell>
          <cell r="K1150">
            <v>110010</v>
          </cell>
          <cell r="L1150" t="str">
            <v>Current Unrestricted</v>
          </cell>
          <cell r="M1150">
            <v>10</v>
          </cell>
          <cell r="N1150" t="str">
            <v>Instruction</v>
          </cell>
          <cell r="O1150">
            <v>11</v>
          </cell>
          <cell r="P1150" t="str">
            <v>Current Unrestricted Funds</v>
          </cell>
          <cell r="Q1150">
            <v>61</v>
          </cell>
          <cell r="R1150" t="str">
            <v>Salaries and Wages</v>
          </cell>
          <cell r="S1150">
            <v>30</v>
          </cell>
          <cell r="T1150" t="str">
            <v>Vice President / Provost - CPC</v>
          </cell>
          <cell r="U1150">
            <v>1</v>
          </cell>
          <cell r="V1150" t="str">
            <v>Carter, Brenda C</v>
          </cell>
        </row>
        <row r="1151">
          <cell r="A1151">
            <v>342000</v>
          </cell>
          <cell r="B1151" t="str">
            <v>Psychology</v>
          </cell>
          <cell r="C1151">
            <v>611120</v>
          </cell>
          <cell r="D1151">
            <v>342000611120</v>
          </cell>
          <cell r="E1151" t="str">
            <v>Faculty Salaries - Part-time</v>
          </cell>
          <cell r="F1151">
            <v>59726.52</v>
          </cell>
          <cell r="G1151">
            <v>42982.14</v>
          </cell>
          <cell r="H1151">
            <v>75177</v>
          </cell>
          <cell r="I1151">
            <v>24774.32</v>
          </cell>
          <cell r="J1151">
            <v>65700</v>
          </cell>
          <cell r="K1151">
            <v>110010</v>
          </cell>
          <cell r="L1151" t="str">
            <v>Current Unrestricted</v>
          </cell>
          <cell r="M1151">
            <v>10</v>
          </cell>
          <cell r="N1151" t="str">
            <v>Instruction</v>
          </cell>
          <cell r="O1151">
            <v>11</v>
          </cell>
          <cell r="P1151" t="str">
            <v>Current Unrestricted Funds</v>
          </cell>
          <cell r="Q1151">
            <v>61</v>
          </cell>
          <cell r="R1151" t="str">
            <v>Salaries and Wages</v>
          </cell>
          <cell r="S1151">
            <v>30</v>
          </cell>
          <cell r="T1151" t="str">
            <v>Vice President / Provost - CPC</v>
          </cell>
          <cell r="U1151">
            <v>1</v>
          </cell>
          <cell r="V1151" t="str">
            <v>Carter, Brenda C</v>
          </cell>
        </row>
        <row r="1152">
          <cell r="A1152">
            <v>342000</v>
          </cell>
          <cell r="B1152" t="str">
            <v>Psychology</v>
          </cell>
          <cell r="C1152">
            <v>611130</v>
          </cell>
          <cell r="D1152">
            <v>342000611130</v>
          </cell>
          <cell r="E1152" t="str">
            <v>Faculty Full-time Non-teaching ES</v>
          </cell>
          <cell r="F1152">
            <v>0</v>
          </cell>
          <cell r="G1152">
            <v>209</v>
          </cell>
          <cell r="H1152">
            <v>432</v>
          </cell>
          <cell r="I1152">
            <v>216</v>
          </cell>
          <cell r="J1152">
            <v>0</v>
          </cell>
          <cell r="K1152">
            <v>110010</v>
          </cell>
          <cell r="L1152" t="str">
            <v>Current Unrestricted</v>
          </cell>
          <cell r="M1152">
            <v>10</v>
          </cell>
          <cell r="N1152" t="str">
            <v>Instruction</v>
          </cell>
          <cell r="O1152">
            <v>11</v>
          </cell>
          <cell r="P1152" t="str">
            <v>Current Unrestricted Funds</v>
          </cell>
          <cell r="Q1152">
            <v>61</v>
          </cell>
          <cell r="R1152" t="str">
            <v>Salaries and Wages</v>
          </cell>
          <cell r="S1152">
            <v>30</v>
          </cell>
          <cell r="T1152" t="str">
            <v>Vice President / Provost - CPC</v>
          </cell>
          <cell r="U1152">
            <v>1</v>
          </cell>
          <cell r="V1152" t="str">
            <v>Carter, Brenda C</v>
          </cell>
        </row>
        <row r="1153">
          <cell r="A1153">
            <v>342000</v>
          </cell>
          <cell r="B1153" t="str">
            <v>Psychology</v>
          </cell>
          <cell r="C1153">
            <v>611135</v>
          </cell>
          <cell r="D1153">
            <v>342000611135</v>
          </cell>
          <cell r="E1153" t="str">
            <v>Faculty Full-time - Release Time</v>
          </cell>
          <cell r="F1153">
            <v>17947.2</v>
          </cell>
          <cell r="G1153">
            <v>26920.73</v>
          </cell>
          <cell r="H1153">
            <v>32507</v>
          </cell>
          <cell r="I1153">
            <v>13931.46</v>
          </cell>
          <cell r="J1153">
            <v>37151</v>
          </cell>
          <cell r="K1153">
            <v>110010</v>
          </cell>
          <cell r="L1153" t="str">
            <v>Current Unrestricted</v>
          </cell>
          <cell r="M1153">
            <v>10</v>
          </cell>
          <cell r="N1153" t="str">
            <v>Instruction</v>
          </cell>
          <cell r="O1153">
            <v>11</v>
          </cell>
          <cell r="P1153" t="str">
            <v>Current Unrestricted Funds</v>
          </cell>
          <cell r="Q1153">
            <v>61</v>
          </cell>
          <cell r="R1153" t="str">
            <v>Salaries and Wages</v>
          </cell>
          <cell r="S1153">
            <v>30</v>
          </cell>
          <cell r="T1153" t="str">
            <v>Vice President / Provost - CPC</v>
          </cell>
          <cell r="U1153">
            <v>1</v>
          </cell>
          <cell r="V1153" t="str">
            <v>Carter, Brenda C</v>
          </cell>
        </row>
        <row r="1154">
          <cell r="A1154">
            <v>342000</v>
          </cell>
          <cell r="B1154" t="str">
            <v>Psychology</v>
          </cell>
          <cell r="C1154">
            <v>611150</v>
          </cell>
          <cell r="D1154">
            <v>342000611150</v>
          </cell>
          <cell r="E1154" t="str">
            <v>Faculty Full-time - Summer</v>
          </cell>
          <cell r="F1154">
            <v>9719.4500000000007</v>
          </cell>
          <cell r="G1154">
            <v>15525.79</v>
          </cell>
          <cell r="H1154">
            <v>26753</v>
          </cell>
          <cell r="I1154">
            <v>0</v>
          </cell>
          <cell r="J1154">
            <v>28249</v>
          </cell>
          <cell r="K1154">
            <v>110010</v>
          </cell>
          <cell r="L1154" t="str">
            <v>Current Unrestricted</v>
          </cell>
          <cell r="M1154">
            <v>10</v>
          </cell>
          <cell r="N1154" t="str">
            <v>Instruction</v>
          </cell>
          <cell r="O1154">
            <v>11</v>
          </cell>
          <cell r="P1154" t="str">
            <v>Current Unrestricted Funds</v>
          </cell>
          <cell r="Q1154">
            <v>61</v>
          </cell>
          <cell r="R1154" t="str">
            <v>Salaries and Wages</v>
          </cell>
          <cell r="S1154">
            <v>30</v>
          </cell>
          <cell r="T1154" t="str">
            <v>Vice President / Provost - CPC</v>
          </cell>
          <cell r="U1154">
            <v>1</v>
          </cell>
          <cell r="V1154" t="str">
            <v>Carter, Brenda C</v>
          </cell>
        </row>
        <row r="1155">
          <cell r="A1155">
            <v>342000</v>
          </cell>
          <cell r="B1155" t="str">
            <v>Psychology</v>
          </cell>
          <cell r="C1155">
            <v>611155</v>
          </cell>
          <cell r="D1155">
            <v>342000611155</v>
          </cell>
          <cell r="E1155" t="str">
            <v>Faculty Full-time - Non-teach Sum</v>
          </cell>
          <cell r="F1155">
            <v>3140.75</v>
          </cell>
          <cell r="G1155">
            <v>3589.42</v>
          </cell>
          <cell r="H1155">
            <v>0</v>
          </cell>
          <cell r="I1155">
            <v>0</v>
          </cell>
          <cell r="J1155">
            <v>0</v>
          </cell>
          <cell r="K1155">
            <v>110010</v>
          </cell>
          <cell r="L1155" t="str">
            <v>Current Unrestricted</v>
          </cell>
          <cell r="M1155">
            <v>10</v>
          </cell>
          <cell r="N1155" t="str">
            <v>Instruction</v>
          </cell>
          <cell r="O1155">
            <v>11</v>
          </cell>
          <cell r="P1155" t="str">
            <v>Current Unrestricted Funds</v>
          </cell>
          <cell r="Q1155">
            <v>61</v>
          </cell>
          <cell r="R1155" t="str">
            <v>Salaries and Wages</v>
          </cell>
          <cell r="S1155">
            <v>30</v>
          </cell>
          <cell r="T1155" t="str">
            <v>Vice President / Provost - CPC</v>
          </cell>
          <cell r="U1155">
            <v>1</v>
          </cell>
          <cell r="V1155" t="str">
            <v>Carter, Brenda C</v>
          </cell>
        </row>
        <row r="1156">
          <cell r="A1156">
            <v>342000</v>
          </cell>
          <cell r="B1156" t="str">
            <v>Psychology</v>
          </cell>
          <cell r="C1156">
            <v>611160</v>
          </cell>
          <cell r="D1156">
            <v>342000611160</v>
          </cell>
          <cell r="E1156" t="str">
            <v>Faculty Part-time - Summer</v>
          </cell>
          <cell r="F1156">
            <v>6255</v>
          </cell>
          <cell r="G1156">
            <v>8470.32</v>
          </cell>
          <cell r="H1156">
            <v>12948</v>
          </cell>
          <cell r="I1156">
            <v>0</v>
          </cell>
          <cell r="J1156">
            <v>17256</v>
          </cell>
          <cell r="K1156">
            <v>110010</v>
          </cell>
          <cell r="L1156" t="str">
            <v>Current Unrestricted</v>
          </cell>
          <cell r="M1156">
            <v>10</v>
          </cell>
          <cell r="N1156" t="str">
            <v>Instruction</v>
          </cell>
          <cell r="O1156">
            <v>11</v>
          </cell>
          <cell r="P1156" t="str">
            <v>Current Unrestricted Funds</v>
          </cell>
          <cell r="Q1156">
            <v>61</v>
          </cell>
          <cell r="R1156" t="str">
            <v>Salaries and Wages</v>
          </cell>
          <cell r="S1156">
            <v>30</v>
          </cell>
          <cell r="T1156" t="str">
            <v>Vice President / Provost - CPC</v>
          </cell>
          <cell r="U1156">
            <v>1</v>
          </cell>
          <cell r="V1156" t="str">
            <v>Carter, Brenda C</v>
          </cell>
        </row>
        <row r="1157">
          <cell r="A1157">
            <v>342000</v>
          </cell>
          <cell r="B1157" t="str">
            <v>Psychology</v>
          </cell>
          <cell r="C1157">
            <v>712655</v>
          </cell>
          <cell r="D1157">
            <v>342000712655</v>
          </cell>
          <cell r="E1157" t="str">
            <v>Meetings Expense</v>
          </cell>
          <cell r="F1157">
            <v>0</v>
          </cell>
          <cell r="G1157">
            <v>0</v>
          </cell>
          <cell r="H1157">
            <v>35</v>
          </cell>
          <cell r="I1157">
            <v>0</v>
          </cell>
          <cell r="J1157">
            <v>0</v>
          </cell>
          <cell r="K1157">
            <v>110010</v>
          </cell>
          <cell r="L1157" t="str">
            <v>Current Unrestricted</v>
          </cell>
          <cell r="M1157">
            <v>10</v>
          </cell>
          <cell r="N1157" t="str">
            <v>Instruction</v>
          </cell>
          <cell r="O1157">
            <v>11</v>
          </cell>
          <cell r="P1157" t="str">
            <v>Current Unrestricted Funds</v>
          </cell>
          <cell r="Q1157">
            <v>71</v>
          </cell>
          <cell r="R1157" t="str">
            <v>Contractual Services</v>
          </cell>
          <cell r="S1157">
            <v>30</v>
          </cell>
          <cell r="T1157" t="str">
            <v>Vice President / Provost - CPC</v>
          </cell>
          <cell r="U1157">
            <v>4</v>
          </cell>
          <cell r="V1157" t="str">
            <v>Carter, Brenda C</v>
          </cell>
        </row>
        <row r="1158">
          <cell r="A1158">
            <v>342000</v>
          </cell>
          <cell r="B1158" t="str">
            <v>Psychology</v>
          </cell>
          <cell r="C1158">
            <v>733110</v>
          </cell>
          <cell r="D1158">
            <v>342000733110</v>
          </cell>
          <cell r="E1158" t="str">
            <v>Classroom Supplies</v>
          </cell>
          <cell r="F1158">
            <v>841.51</v>
          </cell>
          <cell r="G1158">
            <v>1873.13</v>
          </cell>
          <cell r="H1158">
            <v>1951</v>
          </cell>
          <cell r="I1158">
            <v>509.51</v>
          </cell>
          <cell r="J1158">
            <v>1000</v>
          </cell>
          <cell r="K1158">
            <v>110010</v>
          </cell>
          <cell r="L1158" t="str">
            <v>Current Unrestricted</v>
          </cell>
          <cell r="M1158">
            <v>10</v>
          </cell>
          <cell r="N1158" t="str">
            <v>Instruction</v>
          </cell>
          <cell r="O1158">
            <v>11</v>
          </cell>
          <cell r="P1158" t="str">
            <v>Current Unrestricted Funds</v>
          </cell>
          <cell r="Q1158">
            <v>73</v>
          </cell>
          <cell r="R1158" t="str">
            <v>Supplies</v>
          </cell>
          <cell r="S1158">
            <v>30</v>
          </cell>
          <cell r="T1158" t="str">
            <v>Vice President / Provost - CPC</v>
          </cell>
          <cell r="U1158">
            <v>4</v>
          </cell>
          <cell r="V1158" t="str">
            <v>Carter, Brenda C</v>
          </cell>
        </row>
        <row r="1159">
          <cell r="A1159">
            <v>342000</v>
          </cell>
          <cell r="B1159" t="str">
            <v>Psychology</v>
          </cell>
          <cell r="C1159">
            <v>733120</v>
          </cell>
          <cell r="D1159">
            <v>342000733120</v>
          </cell>
          <cell r="E1159" t="str">
            <v>Office Supplies</v>
          </cell>
          <cell r="F1159">
            <v>0</v>
          </cell>
          <cell r="G1159">
            <v>0</v>
          </cell>
          <cell r="H1159">
            <v>0</v>
          </cell>
          <cell r="I1159">
            <v>0</v>
          </cell>
          <cell r="J1159">
            <v>0</v>
          </cell>
          <cell r="K1159">
            <v>110010</v>
          </cell>
          <cell r="L1159" t="str">
            <v>Current Unrestricted</v>
          </cell>
          <cell r="M1159">
            <v>10</v>
          </cell>
          <cell r="N1159" t="str">
            <v>Instruction</v>
          </cell>
          <cell r="O1159">
            <v>11</v>
          </cell>
          <cell r="P1159" t="str">
            <v>Current Unrestricted Funds</v>
          </cell>
          <cell r="Q1159">
            <v>73</v>
          </cell>
          <cell r="R1159" t="str">
            <v>Supplies</v>
          </cell>
          <cell r="S1159">
            <v>30</v>
          </cell>
          <cell r="T1159" t="str">
            <v>Vice President / Provost - CPC</v>
          </cell>
          <cell r="U1159">
            <v>4</v>
          </cell>
          <cell r="V1159" t="str">
            <v>Carter, Brenda C</v>
          </cell>
        </row>
        <row r="1160">
          <cell r="A1160">
            <v>342000</v>
          </cell>
          <cell r="B1160" t="str">
            <v>Psychology</v>
          </cell>
          <cell r="C1160">
            <v>744210</v>
          </cell>
          <cell r="D1160">
            <v>342000744210</v>
          </cell>
          <cell r="E1160" t="str">
            <v>Local Travel</v>
          </cell>
          <cell r="F1160">
            <v>0</v>
          </cell>
          <cell r="G1160">
            <v>0</v>
          </cell>
          <cell r="H1160">
            <v>0</v>
          </cell>
          <cell r="I1160">
            <v>0</v>
          </cell>
          <cell r="J1160">
            <v>0</v>
          </cell>
          <cell r="K1160">
            <v>110010</v>
          </cell>
          <cell r="L1160" t="str">
            <v>Current Unrestricted</v>
          </cell>
          <cell r="M1160">
            <v>10</v>
          </cell>
          <cell r="N1160" t="str">
            <v>Instruction</v>
          </cell>
          <cell r="O1160">
            <v>11</v>
          </cell>
          <cell r="P1160" t="str">
            <v>Current Unrestricted Funds</v>
          </cell>
          <cell r="Q1160">
            <v>74</v>
          </cell>
          <cell r="R1160" t="str">
            <v>Travel</v>
          </cell>
          <cell r="S1160">
            <v>30</v>
          </cell>
          <cell r="T1160" t="str">
            <v>Vice President / Provost - CPC</v>
          </cell>
          <cell r="U1160">
            <v>4</v>
          </cell>
          <cell r="V1160" t="str">
            <v>Carter, Brenda C</v>
          </cell>
        </row>
        <row r="1161">
          <cell r="A1161">
            <v>342000</v>
          </cell>
          <cell r="B1161" t="str">
            <v>Psychology</v>
          </cell>
          <cell r="C1161">
            <v>744220</v>
          </cell>
          <cell r="D1161">
            <v>342000744220</v>
          </cell>
          <cell r="E1161" t="str">
            <v>Professional Development / Travel</v>
          </cell>
          <cell r="F1161">
            <v>0</v>
          </cell>
          <cell r="G1161">
            <v>75</v>
          </cell>
          <cell r="H1161">
            <v>0</v>
          </cell>
          <cell r="I1161">
            <v>0</v>
          </cell>
          <cell r="J1161">
            <v>0</v>
          </cell>
          <cell r="K1161">
            <v>110010</v>
          </cell>
          <cell r="L1161" t="str">
            <v>Current Unrestricted</v>
          </cell>
          <cell r="M1161">
            <v>10</v>
          </cell>
          <cell r="N1161" t="str">
            <v>Instruction</v>
          </cell>
          <cell r="O1161">
            <v>11</v>
          </cell>
          <cell r="P1161" t="str">
            <v>Current Unrestricted Funds</v>
          </cell>
          <cell r="Q1161">
            <v>74</v>
          </cell>
          <cell r="R1161" t="str">
            <v>Travel</v>
          </cell>
          <cell r="S1161">
            <v>30</v>
          </cell>
          <cell r="T1161" t="str">
            <v>Vice President / Provost - CPC</v>
          </cell>
          <cell r="U1161">
            <v>4</v>
          </cell>
          <cell r="V1161" t="str">
            <v>Carter, Brenda C</v>
          </cell>
        </row>
        <row r="1162">
          <cell r="A1162">
            <v>342000</v>
          </cell>
          <cell r="B1162" t="str">
            <v>Psychology</v>
          </cell>
          <cell r="C1162">
            <v>755240</v>
          </cell>
          <cell r="D1162">
            <v>342000755240</v>
          </cell>
          <cell r="E1162" t="str">
            <v>DP - Software</v>
          </cell>
          <cell r="F1162">
            <v>154</v>
          </cell>
          <cell r="G1162">
            <v>169.36</v>
          </cell>
          <cell r="H1162">
            <v>170</v>
          </cell>
          <cell r="I1162">
            <v>0</v>
          </cell>
          <cell r="J1162">
            <v>0</v>
          </cell>
          <cell r="K1162">
            <v>110010</v>
          </cell>
          <cell r="L1162" t="str">
            <v>Current Unrestricted</v>
          </cell>
          <cell r="M1162">
            <v>10</v>
          </cell>
          <cell r="N1162" t="str">
            <v>Instruction</v>
          </cell>
          <cell r="O1162">
            <v>11</v>
          </cell>
          <cell r="P1162" t="str">
            <v>Current Unrestricted Funds</v>
          </cell>
          <cell r="Q1162">
            <v>75</v>
          </cell>
          <cell r="R1162" t="str">
            <v>Other Operating Expenses</v>
          </cell>
          <cell r="S1162">
            <v>30</v>
          </cell>
          <cell r="T1162" t="str">
            <v>Vice President / Provost - CPC</v>
          </cell>
          <cell r="U1162">
            <v>4</v>
          </cell>
          <cell r="V1162" t="str">
            <v>Carter, Brenda C</v>
          </cell>
        </row>
        <row r="1163">
          <cell r="A1163">
            <v>342000</v>
          </cell>
          <cell r="B1163" t="str">
            <v>Psychology</v>
          </cell>
          <cell r="C1163">
            <v>755310</v>
          </cell>
          <cell r="D1163">
            <v>342000755310</v>
          </cell>
          <cell r="E1163" t="str">
            <v>Copier Expense</v>
          </cell>
          <cell r="F1163">
            <v>1179.3</v>
          </cell>
          <cell r="G1163">
            <v>3719.94</v>
          </cell>
          <cell r="H1163">
            <v>2350</v>
          </cell>
          <cell r="I1163">
            <v>379.26</v>
          </cell>
          <cell r="J1163">
            <v>1300</v>
          </cell>
          <cell r="K1163">
            <v>110010</v>
          </cell>
          <cell r="L1163" t="str">
            <v>Current Unrestricted</v>
          </cell>
          <cell r="M1163">
            <v>10</v>
          </cell>
          <cell r="N1163" t="str">
            <v>Instruction</v>
          </cell>
          <cell r="O1163">
            <v>11</v>
          </cell>
          <cell r="P1163" t="str">
            <v>Current Unrestricted Funds</v>
          </cell>
          <cell r="Q1163">
            <v>75</v>
          </cell>
          <cell r="R1163" t="str">
            <v>Other Operating Expenses</v>
          </cell>
          <cell r="S1163">
            <v>30</v>
          </cell>
          <cell r="T1163" t="str">
            <v>Vice President / Provost - CPC</v>
          </cell>
          <cell r="U1163">
            <v>4</v>
          </cell>
          <cell r="V1163" t="str">
            <v>Carter, Brenda C</v>
          </cell>
        </row>
        <row r="1164">
          <cell r="A1164">
            <v>342000</v>
          </cell>
          <cell r="B1164" t="str">
            <v>Psychology</v>
          </cell>
          <cell r="C1164">
            <v>755360</v>
          </cell>
          <cell r="D1164">
            <v>342000755360</v>
          </cell>
          <cell r="E1164" t="str">
            <v>Printing - Other</v>
          </cell>
          <cell r="F1164">
            <v>878.57</v>
          </cell>
          <cell r="G1164">
            <v>269.95999999999998</v>
          </cell>
          <cell r="H1164">
            <v>1119</v>
          </cell>
          <cell r="I1164">
            <v>105.9</v>
          </cell>
          <cell r="J1164">
            <v>510</v>
          </cell>
          <cell r="K1164">
            <v>110010</v>
          </cell>
          <cell r="L1164" t="str">
            <v>Current Unrestricted</v>
          </cell>
          <cell r="M1164">
            <v>10</v>
          </cell>
          <cell r="N1164" t="str">
            <v>Instruction</v>
          </cell>
          <cell r="O1164">
            <v>11</v>
          </cell>
          <cell r="P1164" t="str">
            <v>Current Unrestricted Funds</v>
          </cell>
          <cell r="Q1164">
            <v>75</v>
          </cell>
          <cell r="R1164" t="str">
            <v>Other Operating Expenses</v>
          </cell>
          <cell r="S1164">
            <v>30</v>
          </cell>
          <cell r="T1164" t="str">
            <v>Vice President / Provost - CPC</v>
          </cell>
          <cell r="U1164">
            <v>4</v>
          </cell>
          <cell r="V1164" t="str">
            <v>Carter, Brenda C</v>
          </cell>
        </row>
        <row r="1165">
          <cell r="A1165">
            <v>342000</v>
          </cell>
          <cell r="B1165" t="str">
            <v>Psychology</v>
          </cell>
          <cell r="C1165">
            <v>755705</v>
          </cell>
          <cell r="D1165">
            <v>342000755705</v>
          </cell>
          <cell r="E1165" t="str">
            <v>Postage</v>
          </cell>
          <cell r="F1165">
            <v>0</v>
          </cell>
          <cell r="G1165">
            <v>0.42</v>
          </cell>
          <cell r="H1165">
            <v>5</v>
          </cell>
          <cell r="I1165">
            <v>0</v>
          </cell>
          <cell r="J1165">
            <v>7</v>
          </cell>
          <cell r="K1165">
            <v>110010</v>
          </cell>
          <cell r="L1165" t="str">
            <v>Current Unrestricted</v>
          </cell>
          <cell r="M1165">
            <v>10</v>
          </cell>
          <cell r="N1165" t="str">
            <v>Instruction</v>
          </cell>
          <cell r="O1165">
            <v>11</v>
          </cell>
          <cell r="P1165" t="str">
            <v>Current Unrestricted Funds</v>
          </cell>
          <cell r="Q1165">
            <v>75</v>
          </cell>
          <cell r="R1165" t="str">
            <v>Other Operating Expenses</v>
          </cell>
          <cell r="S1165">
            <v>30</v>
          </cell>
          <cell r="T1165" t="str">
            <v>Vice President / Provost - CPC</v>
          </cell>
          <cell r="U1165">
            <v>4</v>
          </cell>
          <cell r="V1165" t="str">
            <v>Carter, Brenda C</v>
          </cell>
        </row>
        <row r="1166">
          <cell r="A1166">
            <v>342000</v>
          </cell>
          <cell r="B1166" t="str">
            <v>Psychology</v>
          </cell>
          <cell r="C1166">
            <v>787410</v>
          </cell>
          <cell r="D1166">
            <v>342000787410</v>
          </cell>
          <cell r="E1166" t="str">
            <v>Equipment/Furniture Non-Depreciable</v>
          </cell>
          <cell r="F1166">
            <v>0</v>
          </cell>
          <cell r="G1166">
            <v>1731.37</v>
          </cell>
          <cell r="H1166">
            <v>0</v>
          </cell>
          <cell r="I1166">
            <v>0</v>
          </cell>
          <cell r="J1166">
            <v>0</v>
          </cell>
          <cell r="K1166">
            <v>110010</v>
          </cell>
          <cell r="L1166" t="str">
            <v>Current Unrestricted</v>
          </cell>
          <cell r="M1166">
            <v>10</v>
          </cell>
          <cell r="N1166" t="str">
            <v>Instruction</v>
          </cell>
          <cell r="O1166">
            <v>11</v>
          </cell>
          <cell r="P1166" t="str">
            <v>Current Unrestricted Funds</v>
          </cell>
          <cell r="Q1166">
            <v>78</v>
          </cell>
          <cell r="R1166" t="str">
            <v>Non-Capital Outlay</v>
          </cell>
          <cell r="S1166">
            <v>30</v>
          </cell>
          <cell r="T1166" t="str">
            <v>Vice President / Provost - CPC</v>
          </cell>
          <cell r="U1166">
            <v>4</v>
          </cell>
          <cell r="V1166" t="str">
            <v>Carter, Brenda C</v>
          </cell>
        </row>
        <row r="1167">
          <cell r="A1167">
            <v>345080</v>
          </cell>
          <cell r="B1167" t="str">
            <v>History</v>
          </cell>
          <cell r="C1167">
            <v>611110</v>
          </cell>
          <cell r="D1167">
            <v>345080611110</v>
          </cell>
          <cell r="E1167" t="str">
            <v>Faculty Salaries - Full-time</v>
          </cell>
          <cell r="F1167">
            <v>135134.53</v>
          </cell>
          <cell r="G1167">
            <v>148755.95000000001</v>
          </cell>
          <cell r="H1167">
            <v>153963</v>
          </cell>
          <cell r="I1167">
            <v>82839.31</v>
          </cell>
          <cell r="J1167">
            <v>156421</v>
          </cell>
          <cell r="K1167">
            <v>110010</v>
          </cell>
          <cell r="L1167" t="str">
            <v>Current Unrestricted</v>
          </cell>
          <cell r="M1167">
            <v>10</v>
          </cell>
          <cell r="N1167" t="str">
            <v>Instruction</v>
          </cell>
          <cell r="O1167">
            <v>11</v>
          </cell>
          <cell r="P1167" t="str">
            <v>Current Unrestricted Funds</v>
          </cell>
          <cell r="Q1167">
            <v>61</v>
          </cell>
          <cell r="R1167" t="str">
            <v>Salaries and Wages</v>
          </cell>
          <cell r="S1167">
            <v>30</v>
          </cell>
          <cell r="T1167" t="str">
            <v>Vice President / Provost - CPC</v>
          </cell>
          <cell r="U1167">
            <v>1</v>
          </cell>
          <cell r="V1167" t="str">
            <v>Carter, Brenda C</v>
          </cell>
        </row>
        <row r="1168">
          <cell r="A1168">
            <v>345080</v>
          </cell>
          <cell r="B1168" t="str">
            <v>History</v>
          </cell>
          <cell r="C1168">
            <v>611115</v>
          </cell>
          <cell r="D1168">
            <v>345080611115</v>
          </cell>
          <cell r="E1168" t="str">
            <v>Faculty Salaries - Substitute</v>
          </cell>
          <cell r="F1168">
            <v>929.61</v>
          </cell>
          <cell r="G1168">
            <v>1116.3900000000001</v>
          </cell>
          <cell r="H1168">
            <v>536</v>
          </cell>
          <cell r="I1168">
            <v>157.29</v>
          </cell>
          <cell r="J1168">
            <v>536</v>
          </cell>
          <cell r="K1168">
            <v>110010</v>
          </cell>
          <cell r="L1168" t="str">
            <v>Current Unrestricted</v>
          </cell>
          <cell r="M1168">
            <v>10</v>
          </cell>
          <cell r="N1168" t="str">
            <v>Instruction</v>
          </cell>
          <cell r="O1168">
            <v>11</v>
          </cell>
          <cell r="P1168" t="str">
            <v>Current Unrestricted Funds</v>
          </cell>
          <cell r="Q1168">
            <v>61</v>
          </cell>
          <cell r="R1168" t="str">
            <v>Salaries and Wages</v>
          </cell>
          <cell r="S1168">
            <v>30</v>
          </cell>
          <cell r="T1168" t="str">
            <v>Vice President / Provost - CPC</v>
          </cell>
          <cell r="U1168">
            <v>1</v>
          </cell>
          <cell r="V1168" t="str">
            <v>Carter, Brenda C</v>
          </cell>
        </row>
        <row r="1169">
          <cell r="A1169">
            <v>345080</v>
          </cell>
          <cell r="B1169" t="str">
            <v>History</v>
          </cell>
          <cell r="C1169">
            <v>611120</v>
          </cell>
          <cell r="D1169">
            <v>345080611120</v>
          </cell>
          <cell r="E1169" t="str">
            <v>Faculty Salaries - Part-time</v>
          </cell>
          <cell r="F1169">
            <v>92497.86</v>
          </cell>
          <cell r="G1169">
            <v>91655.15</v>
          </cell>
          <cell r="H1169">
            <v>133036</v>
          </cell>
          <cell r="I1169">
            <v>70680.09</v>
          </cell>
          <cell r="J1169">
            <v>112428</v>
          </cell>
          <cell r="K1169">
            <v>110010</v>
          </cell>
          <cell r="L1169" t="str">
            <v>Current Unrestricted</v>
          </cell>
          <cell r="M1169">
            <v>10</v>
          </cell>
          <cell r="N1169" t="str">
            <v>Instruction</v>
          </cell>
          <cell r="O1169">
            <v>11</v>
          </cell>
          <cell r="P1169" t="str">
            <v>Current Unrestricted Funds</v>
          </cell>
          <cell r="Q1169">
            <v>61</v>
          </cell>
          <cell r="R1169" t="str">
            <v>Salaries and Wages</v>
          </cell>
          <cell r="S1169">
            <v>30</v>
          </cell>
          <cell r="T1169" t="str">
            <v>Vice President / Provost - CPC</v>
          </cell>
          <cell r="U1169">
            <v>1</v>
          </cell>
          <cell r="V1169" t="str">
            <v>Carter, Brenda C</v>
          </cell>
        </row>
        <row r="1170">
          <cell r="A1170">
            <v>345080</v>
          </cell>
          <cell r="B1170" t="str">
            <v>History</v>
          </cell>
          <cell r="C1170">
            <v>611130</v>
          </cell>
          <cell r="D1170">
            <v>345080611130</v>
          </cell>
          <cell r="E1170" t="str">
            <v>Faculty Full-time Non-teaching ES</v>
          </cell>
          <cell r="F1170">
            <v>0</v>
          </cell>
          <cell r="G1170">
            <v>0</v>
          </cell>
          <cell r="H1170">
            <v>216</v>
          </cell>
          <cell r="I1170">
            <v>216</v>
          </cell>
          <cell r="J1170">
            <v>0</v>
          </cell>
          <cell r="K1170">
            <v>110010</v>
          </cell>
          <cell r="L1170" t="str">
            <v>Current Unrestricted</v>
          </cell>
          <cell r="M1170">
            <v>10</v>
          </cell>
          <cell r="N1170" t="str">
            <v>Instruction</v>
          </cell>
          <cell r="O1170">
            <v>11</v>
          </cell>
          <cell r="P1170" t="str">
            <v>Current Unrestricted Funds</v>
          </cell>
          <cell r="Q1170">
            <v>61</v>
          </cell>
          <cell r="R1170" t="str">
            <v>Salaries and Wages</v>
          </cell>
          <cell r="S1170">
            <v>30</v>
          </cell>
          <cell r="T1170" t="str">
            <v>Vice President / Provost - CPC</v>
          </cell>
          <cell r="U1170">
            <v>1</v>
          </cell>
          <cell r="V1170" t="str">
            <v>Carter, Brenda C</v>
          </cell>
        </row>
        <row r="1171">
          <cell r="A1171">
            <v>345080</v>
          </cell>
          <cell r="B1171" t="str">
            <v>History</v>
          </cell>
          <cell r="C1171">
            <v>611135</v>
          </cell>
          <cell r="D1171">
            <v>345080611135</v>
          </cell>
          <cell r="E1171" t="str">
            <v>Faculty Full-time - Release Time</v>
          </cell>
          <cell r="F1171">
            <v>8417.82</v>
          </cell>
          <cell r="G1171">
            <v>0</v>
          </cell>
          <cell r="H1171">
            <v>0</v>
          </cell>
          <cell r="I1171">
            <v>0</v>
          </cell>
          <cell r="J1171">
            <v>0</v>
          </cell>
          <cell r="K1171">
            <v>110010</v>
          </cell>
          <cell r="L1171" t="str">
            <v>Current Unrestricted</v>
          </cell>
          <cell r="M1171">
            <v>10</v>
          </cell>
          <cell r="N1171" t="str">
            <v>Instruction</v>
          </cell>
          <cell r="O1171">
            <v>11</v>
          </cell>
          <cell r="P1171" t="str">
            <v>Current Unrestricted Funds</v>
          </cell>
          <cell r="Q1171">
            <v>61</v>
          </cell>
          <cell r="R1171" t="str">
            <v>Salaries and Wages</v>
          </cell>
          <cell r="S1171">
            <v>30</v>
          </cell>
          <cell r="T1171" t="str">
            <v>Vice President / Provost - CPC</v>
          </cell>
          <cell r="U1171">
            <v>1</v>
          </cell>
          <cell r="V1171" t="str">
            <v>Carter, Brenda C</v>
          </cell>
        </row>
        <row r="1172">
          <cell r="A1172">
            <v>345080</v>
          </cell>
          <cell r="B1172" t="str">
            <v>History</v>
          </cell>
          <cell r="C1172">
            <v>611150</v>
          </cell>
          <cell r="D1172">
            <v>345080611150</v>
          </cell>
          <cell r="E1172" t="str">
            <v>Faculty Full-time - Summer</v>
          </cell>
          <cell r="F1172">
            <v>15589.38</v>
          </cell>
          <cell r="G1172">
            <v>21572.46</v>
          </cell>
          <cell r="H1172">
            <v>20334</v>
          </cell>
          <cell r="I1172">
            <v>0</v>
          </cell>
          <cell r="J1172">
            <v>14381</v>
          </cell>
          <cell r="K1172">
            <v>110010</v>
          </cell>
          <cell r="L1172" t="str">
            <v>Current Unrestricted</v>
          </cell>
          <cell r="M1172">
            <v>10</v>
          </cell>
          <cell r="N1172" t="str">
            <v>Instruction</v>
          </cell>
          <cell r="O1172">
            <v>11</v>
          </cell>
          <cell r="P1172" t="str">
            <v>Current Unrestricted Funds</v>
          </cell>
          <cell r="Q1172">
            <v>61</v>
          </cell>
          <cell r="R1172" t="str">
            <v>Salaries and Wages</v>
          </cell>
          <cell r="S1172">
            <v>30</v>
          </cell>
          <cell r="T1172" t="str">
            <v>Vice President / Provost - CPC</v>
          </cell>
          <cell r="U1172">
            <v>1</v>
          </cell>
          <cell r="V1172" t="str">
            <v>Carter, Brenda C</v>
          </cell>
        </row>
        <row r="1173">
          <cell r="A1173">
            <v>345080</v>
          </cell>
          <cell r="B1173" t="str">
            <v>History</v>
          </cell>
          <cell r="C1173">
            <v>611155</v>
          </cell>
          <cell r="D1173">
            <v>345080611155</v>
          </cell>
          <cell r="E1173" t="str">
            <v>Faculty Full-time - Non-teach Sum</v>
          </cell>
          <cell r="F1173">
            <v>0</v>
          </cell>
          <cell r="G1173">
            <v>0</v>
          </cell>
          <cell r="H1173">
            <v>0</v>
          </cell>
          <cell r="I1173">
            <v>0</v>
          </cell>
          <cell r="J1173">
            <v>0</v>
          </cell>
          <cell r="K1173">
            <v>110010</v>
          </cell>
          <cell r="L1173" t="str">
            <v>Current Unrestricted</v>
          </cell>
          <cell r="M1173">
            <v>10</v>
          </cell>
          <cell r="N1173" t="str">
            <v>Instruction</v>
          </cell>
          <cell r="O1173">
            <v>11</v>
          </cell>
          <cell r="P1173" t="str">
            <v>Current Unrestricted Funds</v>
          </cell>
          <cell r="Q1173">
            <v>61</v>
          </cell>
          <cell r="R1173" t="str">
            <v>Salaries and Wages</v>
          </cell>
          <cell r="S1173">
            <v>30</v>
          </cell>
          <cell r="T1173" t="str">
            <v>Vice President / Provost - CPC</v>
          </cell>
          <cell r="U1173">
            <v>1</v>
          </cell>
          <cell r="V1173" t="str">
            <v>Carter, Brenda C</v>
          </cell>
        </row>
        <row r="1174">
          <cell r="A1174">
            <v>345080</v>
          </cell>
          <cell r="B1174" t="str">
            <v>History</v>
          </cell>
          <cell r="C1174">
            <v>611160</v>
          </cell>
          <cell r="D1174">
            <v>345080611160</v>
          </cell>
          <cell r="E1174" t="str">
            <v>Faculty Part-time - Summer</v>
          </cell>
          <cell r="F1174">
            <v>18348</v>
          </cell>
          <cell r="G1174">
            <v>14595</v>
          </cell>
          <cell r="H1174">
            <v>21580</v>
          </cell>
          <cell r="I1174">
            <v>0</v>
          </cell>
          <cell r="J1174">
            <v>25884</v>
          </cell>
          <cell r="K1174">
            <v>110010</v>
          </cell>
          <cell r="L1174" t="str">
            <v>Current Unrestricted</v>
          </cell>
          <cell r="M1174">
            <v>10</v>
          </cell>
          <cell r="N1174" t="str">
            <v>Instruction</v>
          </cell>
          <cell r="O1174">
            <v>11</v>
          </cell>
          <cell r="P1174" t="str">
            <v>Current Unrestricted Funds</v>
          </cell>
          <cell r="Q1174">
            <v>61</v>
          </cell>
          <cell r="R1174" t="str">
            <v>Salaries and Wages</v>
          </cell>
          <cell r="S1174">
            <v>30</v>
          </cell>
          <cell r="T1174" t="str">
            <v>Vice President / Provost - CPC</v>
          </cell>
          <cell r="U1174">
            <v>1</v>
          </cell>
          <cell r="V1174" t="str">
            <v>Carter, Brenda C</v>
          </cell>
        </row>
        <row r="1175">
          <cell r="A1175">
            <v>345080</v>
          </cell>
          <cell r="B1175" t="str">
            <v>History</v>
          </cell>
          <cell r="C1175">
            <v>712655</v>
          </cell>
          <cell r="D1175">
            <v>345080712655</v>
          </cell>
          <cell r="E1175" t="str">
            <v>Meetings Expense</v>
          </cell>
          <cell r="F1175">
            <v>0</v>
          </cell>
          <cell r="G1175">
            <v>0</v>
          </cell>
          <cell r="H1175">
            <v>35</v>
          </cell>
          <cell r="I1175">
            <v>0</v>
          </cell>
          <cell r="J1175">
            <v>0</v>
          </cell>
          <cell r="K1175">
            <v>110010</v>
          </cell>
          <cell r="L1175" t="str">
            <v>Current Unrestricted</v>
          </cell>
          <cell r="M1175">
            <v>10</v>
          </cell>
          <cell r="N1175" t="str">
            <v>Instruction</v>
          </cell>
          <cell r="O1175">
            <v>11</v>
          </cell>
          <cell r="P1175" t="str">
            <v>Current Unrestricted Funds</v>
          </cell>
          <cell r="Q1175">
            <v>71</v>
          </cell>
          <cell r="R1175" t="str">
            <v>Contractual Services</v>
          </cell>
          <cell r="S1175">
            <v>30</v>
          </cell>
          <cell r="T1175" t="str">
            <v>Vice President / Provost - CPC</v>
          </cell>
          <cell r="U1175">
            <v>4</v>
          </cell>
          <cell r="V1175" t="str">
            <v>Carter, Brenda C</v>
          </cell>
        </row>
        <row r="1176">
          <cell r="A1176">
            <v>345080</v>
          </cell>
          <cell r="B1176" t="str">
            <v>History</v>
          </cell>
          <cell r="C1176">
            <v>733110</v>
          </cell>
          <cell r="D1176">
            <v>345080733110</v>
          </cell>
          <cell r="E1176" t="str">
            <v>Classroom Supplies</v>
          </cell>
          <cell r="F1176">
            <v>446.86</v>
          </cell>
          <cell r="G1176">
            <v>353.47</v>
          </cell>
          <cell r="H1176">
            <v>260</v>
          </cell>
          <cell r="I1176">
            <v>163.24</v>
          </cell>
          <cell r="J1176">
            <v>700</v>
          </cell>
          <cell r="K1176">
            <v>110010</v>
          </cell>
          <cell r="L1176" t="str">
            <v>Current Unrestricted</v>
          </cell>
          <cell r="M1176">
            <v>10</v>
          </cell>
          <cell r="N1176" t="str">
            <v>Instruction</v>
          </cell>
          <cell r="O1176">
            <v>11</v>
          </cell>
          <cell r="P1176" t="str">
            <v>Current Unrestricted Funds</v>
          </cell>
          <cell r="Q1176">
            <v>73</v>
          </cell>
          <cell r="R1176" t="str">
            <v>Supplies</v>
          </cell>
          <cell r="S1176">
            <v>30</v>
          </cell>
          <cell r="T1176" t="str">
            <v>Vice President / Provost - CPC</v>
          </cell>
          <cell r="U1176">
            <v>4</v>
          </cell>
          <cell r="V1176" t="str">
            <v>Carter, Brenda C</v>
          </cell>
        </row>
        <row r="1177">
          <cell r="A1177">
            <v>345080</v>
          </cell>
          <cell r="B1177" t="str">
            <v>History</v>
          </cell>
          <cell r="C1177">
            <v>733120</v>
          </cell>
          <cell r="D1177">
            <v>345080733120</v>
          </cell>
          <cell r="E1177" t="str">
            <v>Office Supplies</v>
          </cell>
          <cell r="F1177">
            <v>0</v>
          </cell>
          <cell r="G1177">
            <v>0</v>
          </cell>
          <cell r="H1177">
            <v>0</v>
          </cell>
          <cell r="I1177">
            <v>0</v>
          </cell>
          <cell r="J1177">
            <v>0</v>
          </cell>
          <cell r="K1177">
            <v>110010</v>
          </cell>
          <cell r="L1177" t="str">
            <v>Current Unrestricted</v>
          </cell>
          <cell r="M1177">
            <v>10</v>
          </cell>
          <cell r="N1177" t="str">
            <v>Instruction</v>
          </cell>
          <cell r="O1177">
            <v>11</v>
          </cell>
          <cell r="P1177" t="str">
            <v>Current Unrestricted Funds</v>
          </cell>
          <cell r="Q1177">
            <v>73</v>
          </cell>
          <cell r="R1177" t="str">
            <v>Supplies</v>
          </cell>
          <cell r="S1177">
            <v>30</v>
          </cell>
          <cell r="T1177" t="str">
            <v>Vice President / Provost - CPC</v>
          </cell>
          <cell r="U1177">
            <v>4</v>
          </cell>
          <cell r="V1177" t="str">
            <v>Carter, Brenda C</v>
          </cell>
        </row>
        <row r="1178">
          <cell r="A1178">
            <v>345080</v>
          </cell>
          <cell r="B1178" t="str">
            <v>History</v>
          </cell>
          <cell r="C1178">
            <v>744220</v>
          </cell>
          <cell r="D1178">
            <v>345080744220</v>
          </cell>
          <cell r="E1178" t="str">
            <v>Professional Development / Travel</v>
          </cell>
          <cell r="F1178">
            <v>2781.5</v>
          </cell>
          <cell r="G1178">
            <v>2781.12</v>
          </cell>
          <cell r="H1178">
            <v>0</v>
          </cell>
          <cell r="I1178">
            <v>0</v>
          </cell>
          <cell r="J1178">
            <v>0</v>
          </cell>
          <cell r="K1178">
            <v>110010</v>
          </cell>
          <cell r="L1178" t="str">
            <v>Current Unrestricted</v>
          </cell>
          <cell r="M1178">
            <v>10</v>
          </cell>
          <cell r="N1178" t="str">
            <v>Instruction</v>
          </cell>
          <cell r="O1178">
            <v>11</v>
          </cell>
          <cell r="P1178" t="str">
            <v>Current Unrestricted Funds</v>
          </cell>
          <cell r="Q1178">
            <v>74</v>
          </cell>
          <cell r="R1178" t="str">
            <v>Travel</v>
          </cell>
          <cell r="S1178">
            <v>30</v>
          </cell>
          <cell r="T1178" t="str">
            <v>Vice President / Provost - CPC</v>
          </cell>
          <cell r="U1178">
            <v>4</v>
          </cell>
          <cell r="V1178" t="str">
            <v>Carter, Brenda C</v>
          </cell>
        </row>
        <row r="1179">
          <cell r="A1179">
            <v>345080</v>
          </cell>
          <cell r="B1179" t="str">
            <v>History</v>
          </cell>
          <cell r="C1179">
            <v>755310</v>
          </cell>
          <cell r="D1179">
            <v>345080755310</v>
          </cell>
          <cell r="E1179" t="str">
            <v>Copier Expense</v>
          </cell>
          <cell r="F1179">
            <v>3580.26</v>
          </cell>
          <cell r="G1179">
            <v>4462.5600000000004</v>
          </cell>
          <cell r="H1179">
            <v>3336</v>
          </cell>
          <cell r="I1179">
            <v>693.78</v>
          </cell>
          <cell r="J1179">
            <v>1811</v>
          </cell>
          <cell r="K1179">
            <v>110010</v>
          </cell>
          <cell r="L1179" t="str">
            <v>Current Unrestricted</v>
          </cell>
          <cell r="M1179">
            <v>10</v>
          </cell>
          <cell r="N1179" t="str">
            <v>Instruction</v>
          </cell>
          <cell r="O1179">
            <v>11</v>
          </cell>
          <cell r="P1179" t="str">
            <v>Current Unrestricted Funds</v>
          </cell>
          <cell r="Q1179">
            <v>75</v>
          </cell>
          <cell r="R1179" t="str">
            <v>Other Operating Expenses</v>
          </cell>
          <cell r="S1179">
            <v>30</v>
          </cell>
          <cell r="T1179" t="str">
            <v>Vice President / Provost - CPC</v>
          </cell>
          <cell r="U1179">
            <v>4</v>
          </cell>
          <cell r="V1179" t="str">
            <v>Carter, Brenda C</v>
          </cell>
        </row>
        <row r="1180">
          <cell r="A1180">
            <v>345080</v>
          </cell>
          <cell r="B1180" t="str">
            <v>History</v>
          </cell>
          <cell r="C1180">
            <v>755360</v>
          </cell>
          <cell r="D1180">
            <v>345080755360</v>
          </cell>
          <cell r="E1180" t="str">
            <v>Printing - Other</v>
          </cell>
          <cell r="F1180">
            <v>807.79</v>
          </cell>
          <cell r="G1180">
            <v>1014.59</v>
          </cell>
          <cell r="H1180">
            <v>1188</v>
          </cell>
          <cell r="I1180">
            <v>137.5</v>
          </cell>
          <cell r="J1180">
            <v>678</v>
          </cell>
          <cell r="K1180">
            <v>110010</v>
          </cell>
          <cell r="L1180" t="str">
            <v>Current Unrestricted</v>
          </cell>
          <cell r="M1180">
            <v>10</v>
          </cell>
          <cell r="N1180" t="str">
            <v>Instruction</v>
          </cell>
          <cell r="O1180">
            <v>11</v>
          </cell>
          <cell r="P1180" t="str">
            <v>Current Unrestricted Funds</v>
          </cell>
          <cell r="Q1180">
            <v>75</v>
          </cell>
          <cell r="R1180" t="str">
            <v>Other Operating Expenses</v>
          </cell>
          <cell r="S1180">
            <v>30</v>
          </cell>
          <cell r="T1180" t="str">
            <v>Vice President / Provost - CPC</v>
          </cell>
          <cell r="U1180">
            <v>4</v>
          </cell>
          <cell r="V1180" t="str">
            <v>Carter, Brenda C</v>
          </cell>
        </row>
        <row r="1181">
          <cell r="A1181">
            <v>345080</v>
          </cell>
          <cell r="B1181" t="str">
            <v>History</v>
          </cell>
          <cell r="C1181">
            <v>755705</v>
          </cell>
          <cell r="D1181">
            <v>345080755705</v>
          </cell>
          <cell r="E1181" t="str">
            <v>Postage</v>
          </cell>
          <cell r="F1181">
            <v>12.53</v>
          </cell>
          <cell r="G1181">
            <v>14.39</v>
          </cell>
          <cell r="H1181">
            <v>10</v>
          </cell>
          <cell r="I1181">
            <v>10.48</v>
          </cell>
          <cell r="J1181">
            <v>10</v>
          </cell>
          <cell r="K1181">
            <v>110010</v>
          </cell>
          <cell r="L1181" t="str">
            <v>Current Unrestricted</v>
          </cell>
          <cell r="M1181">
            <v>10</v>
          </cell>
          <cell r="N1181" t="str">
            <v>Instruction</v>
          </cell>
          <cell r="O1181">
            <v>11</v>
          </cell>
          <cell r="P1181" t="str">
            <v>Current Unrestricted Funds</v>
          </cell>
          <cell r="Q1181">
            <v>75</v>
          </cell>
          <cell r="R1181" t="str">
            <v>Other Operating Expenses</v>
          </cell>
          <cell r="S1181">
            <v>30</v>
          </cell>
          <cell r="T1181" t="str">
            <v>Vice President / Provost - CPC</v>
          </cell>
          <cell r="U1181">
            <v>4</v>
          </cell>
          <cell r="V1181" t="str">
            <v>Carter, Brenda C</v>
          </cell>
        </row>
        <row r="1182">
          <cell r="A1182">
            <v>345080</v>
          </cell>
          <cell r="B1182" t="str">
            <v>History</v>
          </cell>
          <cell r="C1182">
            <v>787410</v>
          </cell>
          <cell r="D1182">
            <v>345080787410</v>
          </cell>
          <cell r="E1182" t="str">
            <v>Equipment/Furniture Non-Depreciable</v>
          </cell>
          <cell r="F1182">
            <v>0</v>
          </cell>
          <cell r="G1182">
            <v>0</v>
          </cell>
          <cell r="H1182">
            <v>770</v>
          </cell>
          <cell r="I1182">
            <v>0</v>
          </cell>
          <cell r="J1182">
            <v>0</v>
          </cell>
          <cell r="K1182">
            <v>110010</v>
          </cell>
          <cell r="L1182" t="str">
            <v>Current Unrestricted</v>
          </cell>
          <cell r="M1182">
            <v>10</v>
          </cell>
          <cell r="N1182" t="str">
            <v>Instruction</v>
          </cell>
          <cell r="O1182">
            <v>11</v>
          </cell>
          <cell r="P1182" t="str">
            <v>Current Unrestricted Funds</v>
          </cell>
          <cell r="Q1182">
            <v>78</v>
          </cell>
          <cell r="R1182" t="str">
            <v>Non-Capital Outlay</v>
          </cell>
          <cell r="S1182">
            <v>30</v>
          </cell>
          <cell r="T1182" t="str">
            <v>Vice President / Provost - CPC</v>
          </cell>
          <cell r="U1182">
            <v>4</v>
          </cell>
          <cell r="V1182" t="str">
            <v>Carter, Brenda C</v>
          </cell>
        </row>
        <row r="1183">
          <cell r="A1183">
            <v>345100</v>
          </cell>
          <cell r="B1183" t="str">
            <v>Political Science</v>
          </cell>
          <cell r="C1183">
            <v>611110</v>
          </cell>
          <cell r="D1183">
            <v>345100611110</v>
          </cell>
          <cell r="E1183" t="str">
            <v>Faculty Salaries - Full-time</v>
          </cell>
          <cell r="F1183">
            <v>196227.48</v>
          </cell>
          <cell r="G1183">
            <v>154077.91</v>
          </cell>
          <cell r="H1183">
            <v>181927</v>
          </cell>
          <cell r="I1183">
            <v>93378.6</v>
          </cell>
          <cell r="J1183">
            <v>148113</v>
          </cell>
          <cell r="K1183">
            <v>110010</v>
          </cell>
          <cell r="L1183" t="str">
            <v>Current Unrestricted</v>
          </cell>
          <cell r="M1183">
            <v>10</v>
          </cell>
          <cell r="N1183" t="str">
            <v>Instruction</v>
          </cell>
          <cell r="O1183">
            <v>11</v>
          </cell>
          <cell r="P1183" t="str">
            <v>Current Unrestricted Funds</v>
          </cell>
          <cell r="Q1183">
            <v>61</v>
          </cell>
          <cell r="R1183" t="str">
            <v>Salaries and Wages</v>
          </cell>
          <cell r="S1183">
            <v>30</v>
          </cell>
          <cell r="T1183" t="str">
            <v>Vice President / Provost - CPC</v>
          </cell>
          <cell r="U1183">
            <v>1</v>
          </cell>
          <cell r="V1183" t="str">
            <v>Carter, Brenda C</v>
          </cell>
        </row>
        <row r="1184">
          <cell r="A1184">
            <v>345100</v>
          </cell>
          <cell r="B1184" t="str">
            <v>Political Science</v>
          </cell>
          <cell r="C1184">
            <v>611115</v>
          </cell>
          <cell r="D1184">
            <v>345100611115</v>
          </cell>
          <cell r="E1184" t="str">
            <v>Faculty Salaries - Substitute</v>
          </cell>
          <cell r="F1184">
            <v>1159.4000000000001</v>
          </cell>
          <cell r="G1184">
            <v>641.32000000000005</v>
          </cell>
          <cell r="H1184">
            <v>536</v>
          </cell>
          <cell r="I1184">
            <v>584.22</v>
          </cell>
          <cell r="J1184">
            <v>846</v>
          </cell>
          <cell r="K1184">
            <v>110010</v>
          </cell>
          <cell r="L1184" t="str">
            <v>Current Unrestricted</v>
          </cell>
          <cell r="M1184">
            <v>10</v>
          </cell>
          <cell r="N1184" t="str">
            <v>Instruction</v>
          </cell>
          <cell r="O1184">
            <v>11</v>
          </cell>
          <cell r="P1184" t="str">
            <v>Current Unrestricted Funds</v>
          </cell>
          <cell r="Q1184">
            <v>61</v>
          </cell>
          <cell r="R1184" t="str">
            <v>Salaries and Wages</v>
          </cell>
          <cell r="S1184">
            <v>30</v>
          </cell>
          <cell r="T1184" t="str">
            <v>Vice President / Provost - CPC</v>
          </cell>
          <cell r="U1184">
            <v>1</v>
          </cell>
          <cell r="V1184" t="str">
            <v>Carter, Brenda C</v>
          </cell>
        </row>
        <row r="1185">
          <cell r="A1185">
            <v>345100</v>
          </cell>
          <cell r="B1185" t="str">
            <v>Political Science</v>
          </cell>
          <cell r="C1185">
            <v>611120</v>
          </cell>
          <cell r="D1185">
            <v>345100611120</v>
          </cell>
          <cell r="E1185" t="str">
            <v>Faculty Salaries - Part-time</v>
          </cell>
          <cell r="F1185">
            <v>71053.5</v>
          </cell>
          <cell r="G1185">
            <v>103253.54</v>
          </cell>
          <cell r="H1185">
            <v>101462</v>
          </cell>
          <cell r="I1185">
            <v>58086.18</v>
          </cell>
          <cell r="J1185">
            <v>103319</v>
          </cell>
          <cell r="K1185">
            <v>110010</v>
          </cell>
          <cell r="L1185" t="str">
            <v>Current Unrestricted</v>
          </cell>
          <cell r="M1185">
            <v>10</v>
          </cell>
          <cell r="N1185" t="str">
            <v>Instruction</v>
          </cell>
          <cell r="O1185">
            <v>11</v>
          </cell>
          <cell r="P1185" t="str">
            <v>Current Unrestricted Funds</v>
          </cell>
          <cell r="Q1185">
            <v>61</v>
          </cell>
          <cell r="R1185" t="str">
            <v>Salaries and Wages</v>
          </cell>
          <cell r="S1185">
            <v>30</v>
          </cell>
          <cell r="T1185" t="str">
            <v>Vice President / Provost - CPC</v>
          </cell>
          <cell r="U1185">
            <v>1</v>
          </cell>
          <cell r="V1185" t="str">
            <v>Carter, Brenda C</v>
          </cell>
        </row>
        <row r="1186">
          <cell r="A1186">
            <v>345100</v>
          </cell>
          <cell r="B1186" t="str">
            <v>Political Science</v>
          </cell>
          <cell r="C1186">
            <v>611125</v>
          </cell>
          <cell r="D1186">
            <v>345100611125</v>
          </cell>
          <cell r="E1186" t="str">
            <v>Faculty Full-time Chair Rel</v>
          </cell>
          <cell r="F1186">
            <v>10652.76</v>
          </cell>
          <cell r="G1186">
            <v>14520.88</v>
          </cell>
          <cell r="H1186">
            <v>14493</v>
          </cell>
          <cell r="I1186">
            <v>4830.78</v>
          </cell>
          <cell r="J1186">
            <v>19324</v>
          </cell>
          <cell r="K1186">
            <v>110010</v>
          </cell>
          <cell r="L1186" t="str">
            <v>Current Unrestricted</v>
          </cell>
          <cell r="M1186">
            <v>10</v>
          </cell>
          <cell r="N1186" t="str">
            <v>Instruction</v>
          </cell>
          <cell r="O1186">
            <v>11</v>
          </cell>
          <cell r="P1186" t="str">
            <v>Current Unrestricted Funds</v>
          </cell>
          <cell r="Q1186">
            <v>61</v>
          </cell>
          <cell r="R1186" t="str">
            <v>Salaries and Wages</v>
          </cell>
          <cell r="S1186">
            <v>30</v>
          </cell>
          <cell r="T1186" t="str">
            <v>Vice President / Provost - CPC</v>
          </cell>
          <cell r="U1186">
            <v>1</v>
          </cell>
          <cell r="V1186" t="str">
            <v>Carter, Brenda C</v>
          </cell>
        </row>
        <row r="1187">
          <cell r="A1187">
            <v>345100</v>
          </cell>
          <cell r="B1187" t="str">
            <v>Political Science</v>
          </cell>
          <cell r="C1187">
            <v>611130</v>
          </cell>
          <cell r="D1187">
            <v>345100611130</v>
          </cell>
          <cell r="E1187" t="str">
            <v>Faculty Full-time Non-teaching ES</v>
          </cell>
          <cell r="F1187">
            <v>0</v>
          </cell>
          <cell r="G1187">
            <v>0</v>
          </cell>
          <cell r="H1187">
            <v>0</v>
          </cell>
          <cell r="I1187">
            <v>0</v>
          </cell>
          <cell r="J1187">
            <v>13065</v>
          </cell>
          <cell r="K1187">
            <v>110010</v>
          </cell>
          <cell r="L1187" t="str">
            <v>Current Unrestricted</v>
          </cell>
          <cell r="M1187">
            <v>10</v>
          </cell>
          <cell r="N1187" t="str">
            <v>Instruction</v>
          </cell>
          <cell r="O1187">
            <v>11</v>
          </cell>
          <cell r="P1187" t="str">
            <v>Current Unrestricted Funds</v>
          </cell>
          <cell r="Q1187">
            <v>61</v>
          </cell>
          <cell r="R1187" t="str">
            <v>Salaries and Wages</v>
          </cell>
          <cell r="S1187">
            <v>30</v>
          </cell>
          <cell r="T1187" t="str">
            <v>Vice President / Provost - CPC</v>
          </cell>
          <cell r="U1187">
            <v>1</v>
          </cell>
          <cell r="V1187" t="str">
            <v>Carter, Brenda C</v>
          </cell>
        </row>
        <row r="1188">
          <cell r="A1188">
            <v>345100</v>
          </cell>
          <cell r="B1188" t="str">
            <v>Political Science</v>
          </cell>
          <cell r="C1188">
            <v>611135</v>
          </cell>
          <cell r="D1188">
            <v>345100611135</v>
          </cell>
          <cell r="E1188" t="str">
            <v>Faculty Full-time - Release Time</v>
          </cell>
          <cell r="F1188">
            <v>0</v>
          </cell>
          <cell r="G1188">
            <v>0</v>
          </cell>
          <cell r="H1188">
            <v>14493</v>
          </cell>
          <cell r="I1188">
            <v>0</v>
          </cell>
          <cell r="J1188">
            <v>28985</v>
          </cell>
          <cell r="K1188">
            <v>110010</v>
          </cell>
          <cell r="L1188" t="str">
            <v>Current Unrestricted</v>
          </cell>
          <cell r="M1188">
            <v>10</v>
          </cell>
          <cell r="N1188" t="str">
            <v>Instruction</v>
          </cell>
          <cell r="O1188">
            <v>11</v>
          </cell>
          <cell r="P1188" t="str">
            <v>Current Unrestricted Funds</v>
          </cell>
          <cell r="Q1188">
            <v>61</v>
          </cell>
          <cell r="R1188" t="str">
            <v>Salaries and Wages</v>
          </cell>
          <cell r="S1188">
            <v>30</v>
          </cell>
          <cell r="T1188" t="str">
            <v>Vice President / Provost - CPC</v>
          </cell>
          <cell r="U1188">
            <v>1</v>
          </cell>
          <cell r="V1188" t="str">
            <v>Carter, Brenda C</v>
          </cell>
        </row>
        <row r="1189">
          <cell r="A1189">
            <v>345100</v>
          </cell>
          <cell r="B1189" t="str">
            <v>Political Science</v>
          </cell>
          <cell r="C1189">
            <v>611150</v>
          </cell>
          <cell r="D1189">
            <v>345100611150</v>
          </cell>
          <cell r="E1189" t="str">
            <v>Faculty Full-time - Summer</v>
          </cell>
          <cell r="F1189">
            <v>34471.339999999997</v>
          </cell>
          <cell r="G1189">
            <v>35207</v>
          </cell>
          <cell r="H1189">
            <v>33103</v>
          </cell>
          <cell r="I1189">
            <v>0</v>
          </cell>
          <cell r="J1189">
            <v>28874</v>
          </cell>
          <cell r="K1189">
            <v>110010</v>
          </cell>
          <cell r="L1189" t="str">
            <v>Current Unrestricted</v>
          </cell>
          <cell r="M1189">
            <v>10</v>
          </cell>
          <cell r="N1189" t="str">
            <v>Instruction</v>
          </cell>
          <cell r="O1189">
            <v>11</v>
          </cell>
          <cell r="P1189" t="str">
            <v>Current Unrestricted Funds</v>
          </cell>
          <cell r="Q1189">
            <v>61</v>
          </cell>
          <cell r="R1189" t="str">
            <v>Salaries and Wages</v>
          </cell>
          <cell r="S1189">
            <v>30</v>
          </cell>
          <cell r="T1189" t="str">
            <v>Vice President / Provost - CPC</v>
          </cell>
          <cell r="U1189">
            <v>1</v>
          </cell>
          <cell r="V1189" t="str">
            <v>Carter, Brenda C</v>
          </cell>
        </row>
        <row r="1190">
          <cell r="A1190">
            <v>345100</v>
          </cell>
          <cell r="B1190" t="str">
            <v>Political Science</v>
          </cell>
          <cell r="C1190">
            <v>611160</v>
          </cell>
          <cell r="D1190">
            <v>345100611160</v>
          </cell>
          <cell r="E1190" t="str">
            <v>Faculty Part-time - Summer</v>
          </cell>
          <cell r="F1190">
            <v>4170</v>
          </cell>
          <cell r="G1190">
            <v>8279.19</v>
          </cell>
          <cell r="H1190">
            <v>19422</v>
          </cell>
          <cell r="I1190">
            <v>0</v>
          </cell>
          <cell r="J1190">
            <v>21220</v>
          </cell>
          <cell r="K1190">
            <v>110010</v>
          </cell>
          <cell r="L1190" t="str">
            <v>Current Unrestricted</v>
          </cell>
          <cell r="M1190">
            <v>10</v>
          </cell>
          <cell r="N1190" t="str">
            <v>Instruction</v>
          </cell>
          <cell r="O1190">
            <v>11</v>
          </cell>
          <cell r="P1190" t="str">
            <v>Current Unrestricted Funds</v>
          </cell>
          <cell r="Q1190">
            <v>61</v>
          </cell>
          <cell r="R1190" t="str">
            <v>Salaries and Wages</v>
          </cell>
          <cell r="S1190">
            <v>30</v>
          </cell>
          <cell r="T1190" t="str">
            <v>Vice President / Provost - CPC</v>
          </cell>
          <cell r="U1190">
            <v>1</v>
          </cell>
          <cell r="V1190" t="str">
            <v>Carter, Brenda C</v>
          </cell>
        </row>
        <row r="1191">
          <cell r="A1191">
            <v>345100</v>
          </cell>
          <cell r="B1191" t="str">
            <v>Political Science</v>
          </cell>
          <cell r="C1191">
            <v>712655</v>
          </cell>
          <cell r="D1191">
            <v>345100712655</v>
          </cell>
          <cell r="E1191" t="str">
            <v>Meetings Expense</v>
          </cell>
          <cell r="F1191">
            <v>0</v>
          </cell>
          <cell r="G1191">
            <v>0</v>
          </cell>
          <cell r="H1191">
            <v>35</v>
          </cell>
          <cell r="I1191">
            <v>0</v>
          </cell>
          <cell r="J1191">
            <v>0</v>
          </cell>
          <cell r="K1191">
            <v>110010</v>
          </cell>
          <cell r="L1191" t="str">
            <v>Current Unrestricted</v>
          </cell>
          <cell r="M1191">
            <v>10</v>
          </cell>
          <cell r="N1191" t="str">
            <v>Instruction</v>
          </cell>
          <cell r="O1191">
            <v>11</v>
          </cell>
          <cell r="P1191" t="str">
            <v>Current Unrestricted Funds</v>
          </cell>
          <cell r="Q1191">
            <v>71</v>
          </cell>
          <cell r="R1191" t="str">
            <v>Contractual Services</v>
          </cell>
          <cell r="S1191">
            <v>30</v>
          </cell>
          <cell r="T1191" t="str">
            <v>Vice President / Provost - CPC</v>
          </cell>
          <cell r="U1191">
            <v>4</v>
          </cell>
          <cell r="V1191" t="str">
            <v>Carter, Brenda C</v>
          </cell>
        </row>
        <row r="1192">
          <cell r="A1192">
            <v>345100</v>
          </cell>
          <cell r="B1192" t="str">
            <v>Political Science</v>
          </cell>
          <cell r="C1192">
            <v>733110</v>
          </cell>
          <cell r="D1192">
            <v>345100733110</v>
          </cell>
          <cell r="E1192" t="str">
            <v>Classroom Supplies</v>
          </cell>
          <cell r="F1192">
            <v>631.47</v>
          </cell>
          <cell r="G1192">
            <v>644.41999999999996</v>
          </cell>
          <cell r="H1192">
            <v>800</v>
          </cell>
          <cell r="I1192">
            <v>402.82</v>
          </cell>
          <cell r="J1192">
            <v>800</v>
          </cell>
          <cell r="K1192">
            <v>110010</v>
          </cell>
          <cell r="L1192" t="str">
            <v>Current Unrestricted</v>
          </cell>
          <cell r="M1192">
            <v>10</v>
          </cell>
          <cell r="N1192" t="str">
            <v>Instruction</v>
          </cell>
          <cell r="O1192">
            <v>11</v>
          </cell>
          <cell r="P1192" t="str">
            <v>Current Unrestricted Funds</v>
          </cell>
          <cell r="Q1192">
            <v>73</v>
          </cell>
          <cell r="R1192" t="str">
            <v>Supplies</v>
          </cell>
          <cell r="S1192">
            <v>30</v>
          </cell>
          <cell r="T1192" t="str">
            <v>Vice President / Provost - CPC</v>
          </cell>
          <cell r="U1192">
            <v>4</v>
          </cell>
          <cell r="V1192" t="str">
            <v>Carter, Brenda C</v>
          </cell>
        </row>
        <row r="1193">
          <cell r="A1193">
            <v>345100</v>
          </cell>
          <cell r="B1193" t="str">
            <v>Political Science</v>
          </cell>
          <cell r="C1193">
            <v>744210</v>
          </cell>
          <cell r="D1193">
            <v>345100744210</v>
          </cell>
          <cell r="E1193" t="str">
            <v>Local Travel</v>
          </cell>
          <cell r="F1193">
            <v>0</v>
          </cell>
          <cell r="G1193">
            <v>450</v>
          </cell>
          <cell r="H1193">
            <v>200</v>
          </cell>
          <cell r="I1193">
            <v>29.5</v>
          </cell>
          <cell r="J1193">
            <v>200</v>
          </cell>
          <cell r="K1193">
            <v>110010</v>
          </cell>
          <cell r="L1193" t="str">
            <v>Current Unrestricted</v>
          </cell>
          <cell r="M1193">
            <v>10</v>
          </cell>
          <cell r="N1193" t="str">
            <v>Instruction</v>
          </cell>
          <cell r="O1193">
            <v>11</v>
          </cell>
          <cell r="P1193" t="str">
            <v>Current Unrestricted Funds</v>
          </cell>
          <cell r="Q1193">
            <v>74</v>
          </cell>
          <cell r="R1193" t="str">
            <v>Travel</v>
          </cell>
          <cell r="S1193">
            <v>30</v>
          </cell>
          <cell r="T1193" t="str">
            <v>Vice President / Provost - CPC</v>
          </cell>
          <cell r="U1193">
            <v>4</v>
          </cell>
          <cell r="V1193" t="str">
            <v>Carter, Brenda C</v>
          </cell>
        </row>
        <row r="1194">
          <cell r="A1194">
            <v>345100</v>
          </cell>
          <cell r="B1194" t="str">
            <v>Political Science</v>
          </cell>
          <cell r="C1194">
            <v>744220</v>
          </cell>
          <cell r="D1194">
            <v>345100744220</v>
          </cell>
          <cell r="E1194" t="str">
            <v>Professional Development / Travel</v>
          </cell>
          <cell r="F1194">
            <v>3453.7</v>
          </cell>
          <cell r="G1194">
            <v>750</v>
          </cell>
          <cell r="H1194">
            <v>215</v>
          </cell>
          <cell r="I1194">
            <v>0</v>
          </cell>
          <cell r="J1194">
            <v>250</v>
          </cell>
          <cell r="K1194">
            <v>110010</v>
          </cell>
          <cell r="L1194" t="str">
            <v>Current Unrestricted</v>
          </cell>
          <cell r="M1194">
            <v>10</v>
          </cell>
          <cell r="N1194" t="str">
            <v>Instruction</v>
          </cell>
          <cell r="O1194">
            <v>11</v>
          </cell>
          <cell r="P1194" t="str">
            <v>Current Unrestricted Funds</v>
          </cell>
          <cell r="Q1194">
            <v>74</v>
          </cell>
          <cell r="R1194" t="str">
            <v>Travel</v>
          </cell>
          <cell r="S1194">
            <v>30</v>
          </cell>
          <cell r="T1194" t="str">
            <v>Vice President / Provost - CPC</v>
          </cell>
          <cell r="U1194">
            <v>4</v>
          </cell>
          <cell r="V1194" t="str">
            <v>Carter, Brenda C</v>
          </cell>
        </row>
        <row r="1195">
          <cell r="A1195">
            <v>345100</v>
          </cell>
          <cell r="B1195" t="str">
            <v>Political Science</v>
          </cell>
          <cell r="C1195">
            <v>755310</v>
          </cell>
          <cell r="D1195">
            <v>345100755310</v>
          </cell>
          <cell r="E1195" t="str">
            <v>Copier Expense</v>
          </cell>
          <cell r="F1195">
            <v>2516.2199999999998</v>
          </cell>
          <cell r="G1195">
            <v>4019.58</v>
          </cell>
          <cell r="H1195">
            <v>3016</v>
          </cell>
          <cell r="I1195">
            <v>542.82000000000005</v>
          </cell>
          <cell r="J1195">
            <v>1500</v>
          </cell>
          <cell r="K1195">
            <v>110010</v>
          </cell>
          <cell r="L1195" t="str">
            <v>Current Unrestricted</v>
          </cell>
          <cell r="M1195">
            <v>10</v>
          </cell>
          <cell r="N1195" t="str">
            <v>Instruction</v>
          </cell>
          <cell r="O1195">
            <v>11</v>
          </cell>
          <cell r="P1195" t="str">
            <v>Current Unrestricted Funds</v>
          </cell>
          <cell r="Q1195">
            <v>75</v>
          </cell>
          <cell r="R1195" t="str">
            <v>Other Operating Expenses</v>
          </cell>
          <cell r="S1195">
            <v>30</v>
          </cell>
          <cell r="T1195" t="str">
            <v>Vice President / Provost - CPC</v>
          </cell>
          <cell r="U1195">
            <v>4</v>
          </cell>
          <cell r="V1195" t="str">
            <v>Carter, Brenda C</v>
          </cell>
        </row>
        <row r="1196">
          <cell r="A1196">
            <v>345100</v>
          </cell>
          <cell r="B1196" t="str">
            <v>Political Science</v>
          </cell>
          <cell r="C1196">
            <v>755360</v>
          </cell>
          <cell r="D1196">
            <v>345100755360</v>
          </cell>
          <cell r="E1196" t="str">
            <v>Printing - Other</v>
          </cell>
          <cell r="F1196">
            <v>893.96</v>
          </cell>
          <cell r="G1196">
            <v>460</v>
          </cell>
          <cell r="H1196">
            <v>1456</v>
          </cell>
          <cell r="I1196">
            <v>229.52</v>
          </cell>
          <cell r="J1196">
            <v>962</v>
          </cell>
          <cell r="K1196">
            <v>110010</v>
          </cell>
          <cell r="L1196" t="str">
            <v>Current Unrestricted</v>
          </cell>
          <cell r="M1196">
            <v>10</v>
          </cell>
          <cell r="N1196" t="str">
            <v>Instruction</v>
          </cell>
          <cell r="O1196">
            <v>11</v>
          </cell>
          <cell r="P1196" t="str">
            <v>Current Unrestricted Funds</v>
          </cell>
          <cell r="Q1196">
            <v>75</v>
          </cell>
          <cell r="R1196" t="str">
            <v>Other Operating Expenses</v>
          </cell>
          <cell r="S1196">
            <v>30</v>
          </cell>
          <cell r="T1196" t="str">
            <v>Vice President / Provost - CPC</v>
          </cell>
          <cell r="U1196">
            <v>4</v>
          </cell>
          <cell r="V1196" t="str">
            <v>Carter, Brenda C</v>
          </cell>
        </row>
        <row r="1197">
          <cell r="A1197">
            <v>345100</v>
          </cell>
          <cell r="B1197" t="str">
            <v>Political Science</v>
          </cell>
          <cell r="C1197">
            <v>755705</v>
          </cell>
          <cell r="D1197">
            <v>345100755705</v>
          </cell>
          <cell r="E1197" t="str">
            <v>Postage</v>
          </cell>
          <cell r="F1197">
            <v>2.71</v>
          </cell>
          <cell r="G1197">
            <v>4.07</v>
          </cell>
          <cell r="H1197">
            <v>5</v>
          </cell>
          <cell r="I1197">
            <v>0</v>
          </cell>
          <cell r="J1197">
            <v>5</v>
          </cell>
          <cell r="K1197">
            <v>110010</v>
          </cell>
          <cell r="L1197" t="str">
            <v>Current Unrestricted</v>
          </cell>
          <cell r="M1197">
            <v>10</v>
          </cell>
          <cell r="N1197" t="str">
            <v>Instruction</v>
          </cell>
          <cell r="O1197">
            <v>11</v>
          </cell>
          <cell r="P1197" t="str">
            <v>Current Unrestricted Funds</v>
          </cell>
          <cell r="Q1197">
            <v>75</v>
          </cell>
          <cell r="R1197" t="str">
            <v>Other Operating Expenses</v>
          </cell>
          <cell r="S1197">
            <v>30</v>
          </cell>
          <cell r="T1197" t="str">
            <v>Vice President / Provost - CPC</v>
          </cell>
          <cell r="U1197">
            <v>4</v>
          </cell>
          <cell r="V1197" t="str">
            <v>Carter, Brenda C</v>
          </cell>
        </row>
        <row r="1198">
          <cell r="A1198">
            <v>345110</v>
          </cell>
          <cell r="B1198" t="str">
            <v>Sociology</v>
          </cell>
          <cell r="C1198">
            <v>611110</v>
          </cell>
          <cell r="D1198">
            <v>345110611110</v>
          </cell>
          <cell r="E1198" t="str">
            <v>Faculty Salaries - Full-time</v>
          </cell>
          <cell r="F1198">
            <v>49056.03</v>
          </cell>
          <cell r="G1198">
            <v>44792.7</v>
          </cell>
          <cell r="H1198">
            <v>48683</v>
          </cell>
          <cell r="I1198">
            <v>24286.29</v>
          </cell>
          <cell r="J1198">
            <v>48793</v>
          </cell>
          <cell r="K1198">
            <v>110010</v>
          </cell>
          <cell r="L1198" t="str">
            <v>Current Unrestricted</v>
          </cell>
          <cell r="M1198">
            <v>10</v>
          </cell>
          <cell r="N1198" t="str">
            <v>Instruction</v>
          </cell>
          <cell r="O1198">
            <v>11</v>
          </cell>
          <cell r="P1198" t="str">
            <v>Current Unrestricted Funds</v>
          </cell>
          <cell r="Q1198">
            <v>61</v>
          </cell>
          <cell r="R1198" t="str">
            <v>Salaries and Wages</v>
          </cell>
          <cell r="S1198">
            <v>30</v>
          </cell>
          <cell r="T1198" t="str">
            <v>Vice President / Provost - CPC</v>
          </cell>
          <cell r="U1198">
            <v>1</v>
          </cell>
          <cell r="V1198" t="str">
            <v>Carter, Brenda C</v>
          </cell>
        </row>
        <row r="1199">
          <cell r="A1199">
            <v>345110</v>
          </cell>
          <cell r="B1199" t="str">
            <v>Sociology</v>
          </cell>
          <cell r="C1199">
            <v>611115</v>
          </cell>
          <cell r="D1199">
            <v>345110611115</v>
          </cell>
          <cell r="E1199" t="str">
            <v>Faculty Salaries - Substitute</v>
          </cell>
          <cell r="F1199">
            <v>0</v>
          </cell>
          <cell r="G1199">
            <v>0</v>
          </cell>
          <cell r="H1199">
            <v>268</v>
          </cell>
          <cell r="I1199">
            <v>0</v>
          </cell>
          <cell r="J1199">
            <v>268</v>
          </cell>
          <cell r="K1199">
            <v>110010</v>
          </cell>
          <cell r="L1199" t="str">
            <v>Current Unrestricted</v>
          </cell>
          <cell r="M1199">
            <v>10</v>
          </cell>
          <cell r="N1199" t="str">
            <v>Instruction</v>
          </cell>
          <cell r="O1199">
            <v>11</v>
          </cell>
          <cell r="P1199" t="str">
            <v>Current Unrestricted Funds</v>
          </cell>
          <cell r="Q1199">
            <v>61</v>
          </cell>
          <cell r="R1199" t="str">
            <v>Salaries and Wages</v>
          </cell>
          <cell r="S1199">
            <v>30</v>
          </cell>
          <cell r="T1199" t="str">
            <v>Vice President / Provost - CPC</v>
          </cell>
          <cell r="U1199">
            <v>1</v>
          </cell>
          <cell r="V1199" t="str">
            <v>Carter, Brenda C</v>
          </cell>
        </row>
        <row r="1200">
          <cell r="A1200">
            <v>345110</v>
          </cell>
          <cell r="B1200" t="str">
            <v>Sociology</v>
          </cell>
          <cell r="C1200">
            <v>611120</v>
          </cell>
          <cell r="D1200">
            <v>345110611120</v>
          </cell>
          <cell r="E1200" t="str">
            <v>Faculty Salaries - Part-time</v>
          </cell>
          <cell r="F1200">
            <v>20502.48</v>
          </cell>
          <cell r="G1200">
            <v>20523.900000000001</v>
          </cell>
          <cell r="H1200">
            <v>26975</v>
          </cell>
          <cell r="I1200">
            <v>17503.16</v>
          </cell>
          <cell r="J1200">
            <v>26975</v>
          </cell>
          <cell r="K1200">
            <v>110010</v>
          </cell>
          <cell r="L1200" t="str">
            <v>Current Unrestricted</v>
          </cell>
          <cell r="M1200">
            <v>10</v>
          </cell>
          <cell r="N1200" t="str">
            <v>Instruction</v>
          </cell>
          <cell r="O1200">
            <v>11</v>
          </cell>
          <cell r="P1200" t="str">
            <v>Current Unrestricted Funds</v>
          </cell>
          <cell r="Q1200">
            <v>61</v>
          </cell>
          <cell r="R1200" t="str">
            <v>Salaries and Wages</v>
          </cell>
          <cell r="S1200">
            <v>30</v>
          </cell>
          <cell r="T1200" t="str">
            <v>Vice President / Provost - CPC</v>
          </cell>
          <cell r="U1200">
            <v>1</v>
          </cell>
          <cell r="V1200" t="str">
            <v>Carter, Brenda C</v>
          </cell>
        </row>
        <row r="1201">
          <cell r="A1201">
            <v>345110</v>
          </cell>
          <cell r="B1201" t="str">
            <v>Sociology</v>
          </cell>
          <cell r="C1201">
            <v>611150</v>
          </cell>
          <cell r="D1201">
            <v>345110611150</v>
          </cell>
          <cell r="E1201" t="str">
            <v>Faculty Full-time - Summer</v>
          </cell>
          <cell r="F1201">
            <v>4420.76</v>
          </cell>
          <cell r="G1201">
            <v>5942.04</v>
          </cell>
          <cell r="H1201">
            <v>5942</v>
          </cell>
          <cell r="I1201">
            <v>0</v>
          </cell>
          <cell r="J1201">
            <v>6458</v>
          </cell>
          <cell r="K1201">
            <v>110010</v>
          </cell>
          <cell r="L1201" t="str">
            <v>Current Unrestricted</v>
          </cell>
          <cell r="M1201">
            <v>10</v>
          </cell>
          <cell r="N1201" t="str">
            <v>Instruction</v>
          </cell>
          <cell r="O1201">
            <v>11</v>
          </cell>
          <cell r="P1201" t="str">
            <v>Current Unrestricted Funds</v>
          </cell>
          <cell r="Q1201">
            <v>61</v>
          </cell>
          <cell r="R1201" t="str">
            <v>Salaries and Wages</v>
          </cell>
          <cell r="S1201">
            <v>30</v>
          </cell>
          <cell r="T1201" t="str">
            <v>Vice President / Provost - CPC</v>
          </cell>
          <cell r="U1201">
            <v>1</v>
          </cell>
          <cell r="V1201" t="str">
            <v>Carter, Brenda C</v>
          </cell>
        </row>
        <row r="1202">
          <cell r="A1202">
            <v>345110</v>
          </cell>
          <cell r="B1202" t="str">
            <v>Sociology</v>
          </cell>
          <cell r="C1202">
            <v>611160</v>
          </cell>
          <cell r="D1202">
            <v>345110611160</v>
          </cell>
          <cell r="E1202" t="str">
            <v>Faculty Part-time - Summer</v>
          </cell>
          <cell r="F1202">
            <v>4170</v>
          </cell>
          <cell r="G1202">
            <v>6172.47</v>
          </cell>
          <cell r="H1202">
            <v>6474</v>
          </cell>
          <cell r="I1202">
            <v>0</v>
          </cell>
          <cell r="J1202">
            <v>12942</v>
          </cell>
          <cell r="K1202">
            <v>110010</v>
          </cell>
          <cell r="L1202" t="str">
            <v>Current Unrestricted</v>
          </cell>
          <cell r="M1202">
            <v>10</v>
          </cell>
          <cell r="N1202" t="str">
            <v>Instruction</v>
          </cell>
          <cell r="O1202">
            <v>11</v>
          </cell>
          <cell r="P1202" t="str">
            <v>Current Unrestricted Funds</v>
          </cell>
          <cell r="Q1202">
            <v>61</v>
          </cell>
          <cell r="R1202" t="str">
            <v>Salaries and Wages</v>
          </cell>
          <cell r="S1202">
            <v>30</v>
          </cell>
          <cell r="T1202" t="str">
            <v>Vice President / Provost - CPC</v>
          </cell>
          <cell r="U1202">
            <v>1</v>
          </cell>
          <cell r="V1202" t="str">
            <v>Carter, Brenda C</v>
          </cell>
        </row>
        <row r="1203">
          <cell r="A1203">
            <v>345110</v>
          </cell>
          <cell r="B1203" t="str">
            <v>Sociology</v>
          </cell>
          <cell r="C1203">
            <v>712655</v>
          </cell>
          <cell r="D1203">
            <v>345110712655</v>
          </cell>
          <cell r="E1203" t="str">
            <v>Meetings Expense</v>
          </cell>
          <cell r="F1203">
            <v>0</v>
          </cell>
          <cell r="G1203">
            <v>0</v>
          </cell>
          <cell r="H1203">
            <v>35</v>
          </cell>
          <cell r="I1203">
            <v>0</v>
          </cell>
          <cell r="J1203">
            <v>0</v>
          </cell>
          <cell r="K1203">
            <v>110010</v>
          </cell>
          <cell r="L1203" t="str">
            <v>Current Unrestricted</v>
          </cell>
          <cell r="M1203">
            <v>10</v>
          </cell>
          <cell r="N1203" t="str">
            <v>Instruction</v>
          </cell>
          <cell r="O1203">
            <v>11</v>
          </cell>
          <cell r="P1203" t="str">
            <v>Current Unrestricted Funds</v>
          </cell>
          <cell r="Q1203">
            <v>71</v>
          </cell>
          <cell r="R1203" t="str">
            <v>Contractual Services</v>
          </cell>
          <cell r="S1203">
            <v>30</v>
          </cell>
          <cell r="T1203" t="str">
            <v>Vice President / Provost - CPC</v>
          </cell>
          <cell r="U1203">
            <v>4</v>
          </cell>
          <cell r="V1203" t="str">
            <v>Carter, Brenda C</v>
          </cell>
        </row>
        <row r="1204">
          <cell r="A1204">
            <v>345110</v>
          </cell>
          <cell r="B1204" t="str">
            <v>Sociology</v>
          </cell>
          <cell r="C1204">
            <v>733110</v>
          </cell>
          <cell r="D1204">
            <v>345110733110</v>
          </cell>
          <cell r="E1204" t="str">
            <v>Classroom Supplies</v>
          </cell>
          <cell r="F1204">
            <v>532.01</v>
          </cell>
          <cell r="G1204">
            <v>189.4</v>
          </cell>
          <cell r="H1204">
            <v>200</v>
          </cell>
          <cell r="I1204">
            <v>28.3</v>
          </cell>
          <cell r="J1204">
            <v>200</v>
          </cell>
          <cell r="K1204">
            <v>110010</v>
          </cell>
          <cell r="L1204" t="str">
            <v>Current Unrestricted</v>
          </cell>
          <cell r="M1204">
            <v>10</v>
          </cell>
          <cell r="N1204" t="str">
            <v>Instruction</v>
          </cell>
          <cell r="O1204">
            <v>11</v>
          </cell>
          <cell r="P1204" t="str">
            <v>Current Unrestricted Funds</v>
          </cell>
          <cell r="Q1204">
            <v>73</v>
          </cell>
          <cell r="R1204" t="str">
            <v>Supplies</v>
          </cell>
          <cell r="S1204">
            <v>30</v>
          </cell>
          <cell r="T1204" t="str">
            <v>Vice President / Provost - CPC</v>
          </cell>
          <cell r="U1204">
            <v>4</v>
          </cell>
          <cell r="V1204" t="str">
            <v>Carter, Brenda C</v>
          </cell>
        </row>
        <row r="1205">
          <cell r="A1205">
            <v>345110</v>
          </cell>
          <cell r="B1205" t="str">
            <v>Sociology</v>
          </cell>
          <cell r="C1205">
            <v>755240</v>
          </cell>
          <cell r="D1205">
            <v>345110755240</v>
          </cell>
          <cell r="E1205" t="str">
            <v>DP - Software</v>
          </cell>
          <cell r="F1205">
            <v>0</v>
          </cell>
          <cell r="G1205">
            <v>0</v>
          </cell>
          <cell r="H1205">
            <v>0</v>
          </cell>
          <cell r="I1205">
            <v>0</v>
          </cell>
          <cell r="J1205">
            <v>0</v>
          </cell>
          <cell r="K1205">
            <v>110010</v>
          </cell>
          <cell r="L1205" t="str">
            <v>Current Unrestricted</v>
          </cell>
          <cell r="M1205">
            <v>10</v>
          </cell>
          <cell r="N1205" t="str">
            <v>Instruction</v>
          </cell>
          <cell r="O1205">
            <v>11</v>
          </cell>
          <cell r="P1205" t="str">
            <v>Current Unrestricted Funds</v>
          </cell>
          <cell r="Q1205">
            <v>75</v>
          </cell>
          <cell r="R1205" t="str">
            <v>Other Operating Expenses</v>
          </cell>
          <cell r="S1205">
            <v>30</v>
          </cell>
          <cell r="T1205" t="str">
            <v>Vice President / Provost - CPC</v>
          </cell>
          <cell r="U1205">
            <v>4</v>
          </cell>
          <cell r="V1205" t="str">
            <v>Carter, Brenda C</v>
          </cell>
        </row>
        <row r="1206">
          <cell r="A1206">
            <v>345110</v>
          </cell>
          <cell r="B1206" t="str">
            <v>Sociology</v>
          </cell>
          <cell r="C1206">
            <v>755310</v>
          </cell>
          <cell r="D1206">
            <v>345110755310</v>
          </cell>
          <cell r="E1206" t="str">
            <v>Copier Expense</v>
          </cell>
          <cell r="F1206">
            <v>861.06</v>
          </cell>
          <cell r="G1206">
            <v>939.3</v>
          </cell>
          <cell r="H1206">
            <v>3000</v>
          </cell>
          <cell r="I1206">
            <v>79.44</v>
          </cell>
          <cell r="J1206">
            <v>2000</v>
          </cell>
          <cell r="K1206">
            <v>110010</v>
          </cell>
          <cell r="L1206" t="str">
            <v>Current Unrestricted</v>
          </cell>
          <cell r="M1206">
            <v>10</v>
          </cell>
          <cell r="N1206" t="str">
            <v>Instruction</v>
          </cell>
          <cell r="O1206">
            <v>11</v>
          </cell>
          <cell r="P1206" t="str">
            <v>Current Unrestricted Funds</v>
          </cell>
          <cell r="Q1206">
            <v>75</v>
          </cell>
          <cell r="R1206" t="str">
            <v>Other Operating Expenses</v>
          </cell>
          <cell r="S1206">
            <v>30</v>
          </cell>
          <cell r="T1206" t="str">
            <v>Vice President / Provost - CPC</v>
          </cell>
          <cell r="U1206">
            <v>4</v>
          </cell>
          <cell r="V1206" t="str">
            <v>Carter, Brenda C</v>
          </cell>
        </row>
        <row r="1207">
          <cell r="A1207">
            <v>345110</v>
          </cell>
          <cell r="B1207" t="str">
            <v>Sociology</v>
          </cell>
          <cell r="C1207">
            <v>755360</v>
          </cell>
          <cell r="D1207">
            <v>345110755360</v>
          </cell>
          <cell r="E1207" t="str">
            <v>Printing - Other</v>
          </cell>
          <cell r="F1207">
            <v>233</v>
          </cell>
          <cell r="G1207">
            <v>133.80000000000001</v>
          </cell>
          <cell r="H1207">
            <v>484</v>
          </cell>
          <cell r="I1207">
            <v>0</v>
          </cell>
          <cell r="J1207">
            <v>519</v>
          </cell>
          <cell r="K1207">
            <v>110010</v>
          </cell>
          <cell r="L1207" t="str">
            <v>Current Unrestricted</v>
          </cell>
          <cell r="M1207">
            <v>10</v>
          </cell>
          <cell r="N1207" t="str">
            <v>Instruction</v>
          </cell>
          <cell r="O1207">
            <v>11</v>
          </cell>
          <cell r="P1207" t="str">
            <v>Current Unrestricted Funds</v>
          </cell>
          <cell r="Q1207">
            <v>75</v>
          </cell>
          <cell r="R1207" t="str">
            <v>Other Operating Expenses</v>
          </cell>
          <cell r="S1207">
            <v>30</v>
          </cell>
          <cell r="T1207" t="str">
            <v>Vice President / Provost - CPC</v>
          </cell>
          <cell r="U1207">
            <v>4</v>
          </cell>
          <cell r="V1207" t="str">
            <v>Carter, Brenda C</v>
          </cell>
        </row>
        <row r="1208">
          <cell r="A1208">
            <v>345110</v>
          </cell>
          <cell r="B1208" t="str">
            <v>Sociology</v>
          </cell>
          <cell r="C1208">
            <v>755705</v>
          </cell>
          <cell r="D1208">
            <v>345110755705</v>
          </cell>
          <cell r="E1208" t="str">
            <v>Postage</v>
          </cell>
          <cell r="F1208">
            <v>0</v>
          </cell>
          <cell r="G1208">
            <v>0</v>
          </cell>
          <cell r="H1208">
            <v>5</v>
          </cell>
          <cell r="I1208">
            <v>0</v>
          </cell>
          <cell r="J1208">
            <v>5</v>
          </cell>
          <cell r="K1208">
            <v>110010</v>
          </cell>
          <cell r="L1208" t="str">
            <v>Current Unrestricted</v>
          </cell>
          <cell r="M1208">
            <v>10</v>
          </cell>
          <cell r="N1208" t="str">
            <v>Instruction</v>
          </cell>
          <cell r="O1208">
            <v>11</v>
          </cell>
          <cell r="P1208" t="str">
            <v>Current Unrestricted Funds</v>
          </cell>
          <cell r="Q1208">
            <v>75</v>
          </cell>
          <cell r="R1208" t="str">
            <v>Other Operating Expenses</v>
          </cell>
          <cell r="S1208">
            <v>30</v>
          </cell>
          <cell r="T1208" t="str">
            <v>Vice President / Provost - CPC</v>
          </cell>
          <cell r="U1208">
            <v>4</v>
          </cell>
          <cell r="V1208" t="str">
            <v>Carter, Brenda C</v>
          </cell>
        </row>
        <row r="1209">
          <cell r="A1209">
            <v>385300</v>
          </cell>
          <cell r="B1209" t="str">
            <v>Environmental Tech</v>
          </cell>
          <cell r="C1209">
            <v>611110</v>
          </cell>
          <cell r="D1209">
            <v>385300611110</v>
          </cell>
          <cell r="E1209" t="str">
            <v>Faculty Salaries - Full-time</v>
          </cell>
          <cell r="F1209">
            <v>14205.72</v>
          </cell>
          <cell r="G1209">
            <v>22641.84</v>
          </cell>
          <cell r="H1209">
            <v>25191</v>
          </cell>
          <cell r="I1209">
            <v>15706.52</v>
          </cell>
          <cell r="J1209">
            <v>28453</v>
          </cell>
          <cell r="K1209">
            <v>110010</v>
          </cell>
          <cell r="L1209" t="str">
            <v>Current Unrestricted</v>
          </cell>
          <cell r="M1209">
            <v>10</v>
          </cell>
          <cell r="N1209" t="str">
            <v>Instruction</v>
          </cell>
          <cell r="O1209">
            <v>11</v>
          </cell>
          <cell r="P1209" t="str">
            <v>Current Unrestricted Funds</v>
          </cell>
          <cell r="Q1209">
            <v>61</v>
          </cell>
          <cell r="R1209" t="str">
            <v>Salaries and Wages</v>
          </cell>
          <cell r="S1209">
            <v>30</v>
          </cell>
          <cell r="T1209" t="str">
            <v>Vice President / Provost - CPC</v>
          </cell>
          <cell r="U1209">
            <v>1</v>
          </cell>
          <cell r="V1209" t="str">
            <v>Carter, Brenda C</v>
          </cell>
        </row>
        <row r="1210">
          <cell r="A1210">
            <v>385300</v>
          </cell>
          <cell r="B1210" t="str">
            <v>Environmental Tech</v>
          </cell>
          <cell r="C1210">
            <v>611115</v>
          </cell>
          <cell r="D1210">
            <v>385300611115</v>
          </cell>
          <cell r="E1210" t="str">
            <v>Faculty Salaries - Substitute</v>
          </cell>
          <cell r="F1210">
            <v>0</v>
          </cell>
          <cell r="G1210">
            <v>0</v>
          </cell>
          <cell r="H1210">
            <v>108</v>
          </cell>
          <cell r="I1210">
            <v>0</v>
          </cell>
          <cell r="J1210">
            <v>108</v>
          </cell>
          <cell r="K1210">
            <v>110010</v>
          </cell>
          <cell r="L1210" t="str">
            <v>Current Unrestricted</v>
          </cell>
          <cell r="M1210">
            <v>10</v>
          </cell>
          <cell r="N1210" t="str">
            <v>Instruction</v>
          </cell>
          <cell r="O1210">
            <v>11</v>
          </cell>
          <cell r="P1210" t="str">
            <v>Current Unrestricted Funds</v>
          </cell>
          <cell r="Q1210">
            <v>61</v>
          </cell>
          <cell r="R1210" t="str">
            <v>Salaries and Wages</v>
          </cell>
          <cell r="S1210">
            <v>30</v>
          </cell>
          <cell r="T1210" t="str">
            <v>Vice President / Provost - CPC</v>
          </cell>
          <cell r="U1210">
            <v>1</v>
          </cell>
          <cell r="V1210" t="str">
            <v>Carter, Brenda C</v>
          </cell>
        </row>
        <row r="1211">
          <cell r="A1211">
            <v>385300</v>
          </cell>
          <cell r="B1211" t="str">
            <v>Environmental Tech</v>
          </cell>
          <cell r="C1211">
            <v>611120</v>
          </cell>
          <cell r="D1211">
            <v>385300611120</v>
          </cell>
          <cell r="E1211" t="str">
            <v>Faculty Salaries - Part-time</v>
          </cell>
          <cell r="F1211">
            <v>2085</v>
          </cell>
          <cell r="G1211">
            <v>0</v>
          </cell>
          <cell r="H1211">
            <v>8827</v>
          </cell>
          <cell r="I1211">
            <v>9064.5</v>
          </cell>
          <cell r="J1211">
            <v>27732</v>
          </cell>
          <cell r="K1211">
            <v>110010</v>
          </cell>
          <cell r="L1211" t="str">
            <v>Current Unrestricted</v>
          </cell>
          <cell r="M1211">
            <v>10</v>
          </cell>
          <cell r="N1211" t="str">
            <v>Instruction</v>
          </cell>
          <cell r="O1211">
            <v>11</v>
          </cell>
          <cell r="P1211" t="str">
            <v>Current Unrestricted Funds</v>
          </cell>
          <cell r="Q1211">
            <v>61</v>
          </cell>
          <cell r="R1211" t="str">
            <v>Salaries and Wages</v>
          </cell>
          <cell r="S1211">
            <v>30</v>
          </cell>
          <cell r="T1211" t="str">
            <v>Vice President / Provost - CPC</v>
          </cell>
          <cell r="U1211">
            <v>1</v>
          </cell>
          <cell r="V1211" t="str">
            <v>Carter, Brenda C</v>
          </cell>
        </row>
        <row r="1212">
          <cell r="A1212">
            <v>385300</v>
          </cell>
          <cell r="B1212" t="str">
            <v>Environmental Tech</v>
          </cell>
          <cell r="C1212">
            <v>733110</v>
          </cell>
          <cell r="D1212">
            <v>385300733110</v>
          </cell>
          <cell r="E1212" t="str">
            <v>Classroom Supplies</v>
          </cell>
          <cell r="F1212">
            <v>1541.06</v>
          </cell>
          <cell r="G1212">
            <v>534.76</v>
          </cell>
          <cell r="H1212">
            <v>3491</v>
          </cell>
          <cell r="I1212">
            <v>3227.29</v>
          </cell>
          <cell r="J1212">
            <v>3491</v>
          </cell>
          <cell r="K1212">
            <v>110010</v>
          </cell>
          <cell r="L1212" t="str">
            <v>Current Unrestricted</v>
          </cell>
          <cell r="M1212">
            <v>10</v>
          </cell>
          <cell r="N1212" t="str">
            <v>Instruction</v>
          </cell>
          <cell r="O1212">
            <v>11</v>
          </cell>
          <cell r="P1212" t="str">
            <v>Current Unrestricted Funds</v>
          </cell>
          <cell r="Q1212">
            <v>73</v>
          </cell>
          <cell r="R1212" t="str">
            <v>Supplies</v>
          </cell>
          <cell r="S1212">
            <v>30</v>
          </cell>
          <cell r="T1212" t="str">
            <v>Vice President / Provost - CPC</v>
          </cell>
          <cell r="U1212">
            <v>4</v>
          </cell>
          <cell r="V1212" t="str">
            <v>Carter, Brenda C</v>
          </cell>
        </row>
        <row r="1213">
          <cell r="A1213">
            <v>385300</v>
          </cell>
          <cell r="B1213" t="str">
            <v>Environmental Tech</v>
          </cell>
          <cell r="C1213">
            <v>733460</v>
          </cell>
          <cell r="D1213">
            <v>385300733460</v>
          </cell>
          <cell r="E1213" t="str">
            <v>Miscellaneous Supplies</v>
          </cell>
          <cell r="F1213">
            <v>0</v>
          </cell>
          <cell r="G1213">
            <v>0</v>
          </cell>
          <cell r="H1213">
            <v>95</v>
          </cell>
          <cell r="I1213">
            <v>0</v>
          </cell>
          <cell r="J1213">
            <v>95</v>
          </cell>
          <cell r="K1213">
            <v>110010</v>
          </cell>
          <cell r="L1213" t="str">
            <v>Current Unrestricted</v>
          </cell>
          <cell r="M1213">
            <v>10</v>
          </cell>
          <cell r="N1213" t="str">
            <v>Instruction</v>
          </cell>
          <cell r="O1213">
            <v>11</v>
          </cell>
          <cell r="P1213" t="str">
            <v>Current Unrestricted Funds</v>
          </cell>
          <cell r="Q1213">
            <v>73</v>
          </cell>
          <cell r="R1213" t="str">
            <v>Supplies</v>
          </cell>
          <cell r="S1213">
            <v>30</v>
          </cell>
          <cell r="T1213" t="str">
            <v>Vice President / Provost - CPC</v>
          </cell>
          <cell r="U1213">
            <v>4</v>
          </cell>
          <cell r="V1213" t="str">
            <v>Carter, Brenda C</v>
          </cell>
        </row>
        <row r="1214">
          <cell r="A1214">
            <v>385300</v>
          </cell>
          <cell r="B1214" t="str">
            <v>Environmental Tech</v>
          </cell>
          <cell r="C1214">
            <v>744210</v>
          </cell>
          <cell r="D1214">
            <v>385300744210</v>
          </cell>
          <cell r="E1214" t="str">
            <v>Local Travel</v>
          </cell>
          <cell r="F1214">
            <v>13.5</v>
          </cell>
          <cell r="G1214">
            <v>0</v>
          </cell>
          <cell r="H1214">
            <v>54</v>
          </cell>
          <cell r="I1214">
            <v>27</v>
          </cell>
          <cell r="J1214">
            <v>54</v>
          </cell>
          <cell r="K1214">
            <v>110010</v>
          </cell>
          <cell r="L1214" t="str">
            <v>Current Unrestricted</v>
          </cell>
          <cell r="M1214">
            <v>10</v>
          </cell>
          <cell r="N1214" t="str">
            <v>Instruction</v>
          </cell>
          <cell r="O1214">
            <v>11</v>
          </cell>
          <cell r="P1214" t="str">
            <v>Current Unrestricted Funds</v>
          </cell>
          <cell r="Q1214">
            <v>74</v>
          </cell>
          <cell r="R1214" t="str">
            <v>Travel</v>
          </cell>
          <cell r="S1214">
            <v>30</v>
          </cell>
          <cell r="T1214" t="str">
            <v>Vice President / Provost - CPC</v>
          </cell>
          <cell r="U1214">
            <v>4</v>
          </cell>
          <cell r="V1214" t="str">
            <v>Carter, Brenda C</v>
          </cell>
        </row>
        <row r="1215">
          <cell r="A1215">
            <v>385300</v>
          </cell>
          <cell r="B1215" t="str">
            <v>Environmental Tech</v>
          </cell>
          <cell r="C1215">
            <v>755110</v>
          </cell>
          <cell r="D1215">
            <v>385300755110</v>
          </cell>
          <cell r="E1215" t="str">
            <v>Field Trips</v>
          </cell>
          <cell r="F1215">
            <v>55</v>
          </cell>
          <cell r="G1215">
            <v>170</v>
          </cell>
          <cell r="H1215">
            <v>275</v>
          </cell>
          <cell r="I1215">
            <v>0</v>
          </cell>
          <cell r="J1215">
            <v>275</v>
          </cell>
          <cell r="K1215">
            <v>110010</v>
          </cell>
          <cell r="L1215" t="str">
            <v>Current Unrestricted</v>
          </cell>
          <cell r="M1215">
            <v>10</v>
          </cell>
          <cell r="N1215" t="str">
            <v>Instruction</v>
          </cell>
          <cell r="O1215">
            <v>11</v>
          </cell>
          <cell r="P1215" t="str">
            <v>Current Unrestricted Funds</v>
          </cell>
          <cell r="Q1215">
            <v>75</v>
          </cell>
          <cell r="R1215" t="str">
            <v>Other Operating Expenses</v>
          </cell>
          <cell r="S1215">
            <v>30</v>
          </cell>
          <cell r="T1215" t="str">
            <v>Vice President / Provost - CPC</v>
          </cell>
          <cell r="U1215">
            <v>4</v>
          </cell>
          <cell r="V1215" t="str">
            <v>Carter, Brenda C</v>
          </cell>
        </row>
        <row r="1216">
          <cell r="A1216">
            <v>385300</v>
          </cell>
          <cell r="B1216" t="str">
            <v>Environmental Tech</v>
          </cell>
          <cell r="C1216">
            <v>755310</v>
          </cell>
          <cell r="D1216">
            <v>385300755310</v>
          </cell>
          <cell r="E1216" t="str">
            <v>Copier Expense</v>
          </cell>
          <cell r="F1216">
            <v>30.18</v>
          </cell>
          <cell r="G1216">
            <v>33</v>
          </cell>
          <cell r="H1216">
            <v>280</v>
          </cell>
          <cell r="I1216">
            <v>39.24</v>
          </cell>
          <cell r="J1216">
            <v>280</v>
          </cell>
          <cell r="K1216">
            <v>110010</v>
          </cell>
          <cell r="L1216" t="str">
            <v>Current Unrestricted</v>
          </cell>
          <cell r="M1216">
            <v>10</v>
          </cell>
          <cell r="N1216" t="str">
            <v>Instruction</v>
          </cell>
          <cell r="O1216">
            <v>11</v>
          </cell>
          <cell r="P1216" t="str">
            <v>Current Unrestricted Funds</v>
          </cell>
          <cell r="Q1216">
            <v>75</v>
          </cell>
          <cell r="R1216" t="str">
            <v>Other Operating Expenses</v>
          </cell>
          <cell r="S1216">
            <v>30</v>
          </cell>
          <cell r="T1216" t="str">
            <v>Vice President / Provost - CPC</v>
          </cell>
          <cell r="U1216">
            <v>4</v>
          </cell>
          <cell r="V1216" t="str">
            <v>Carter, Brenda C</v>
          </cell>
        </row>
        <row r="1217">
          <cell r="A1217">
            <v>385300</v>
          </cell>
          <cell r="B1217" t="str">
            <v>Environmental Tech</v>
          </cell>
          <cell r="C1217">
            <v>755360</v>
          </cell>
          <cell r="D1217">
            <v>385300755360</v>
          </cell>
          <cell r="E1217" t="str">
            <v>Printing - Other</v>
          </cell>
          <cell r="F1217">
            <v>19.2</v>
          </cell>
          <cell r="G1217">
            <v>87.04</v>
          </cell>
          <cell r="H1217">
            <v>150</v>
          </cell>
          <cell r="I1217">
            <v>55.4</v>
          </cell>
          <cell r="J1217">
            <v>150</v>
          </cell>
          <cell r="K1217">
            <v>110010</v>
          </cell>
          <cell r="L1217" t="str">
            <v>Current Unrestricted</v>
          </cell>
          <cell r="M1217">
            <v>10</v>
          </cell>
          <cell r="N1217" t="str">
            <v>Instruction</v>
          </cell>
          <cell r="O1217">
            <v>11</v>
          </cell>
          <cell r="P1217" t="str">
            <v>Current Unrestricted Funds</v>
          </cell>
          <cell r="Q1217">
            <v>75</v>
          </cell>
          <cell r="R1217" t="str">
            <v>Other Operating Expenses</v>
          </cell>
          <cell r="S1217">
            <v>30</v>
          </cell>
          <cell r="T1217" t="str">
            <v>Vice President / Provost - CPC</v>
          </cell>
          <cell r="U1217">
            <v>4</v>
          </cell>
          <cell r="V1217" t="str">
            <v>Carter, Brenda C</v>
          </cell>
        </row>
        <row r="1218">
          <cell r="A1218">
            <v>340050</v>
          </cell>
          <cell r="B1218" t="str">
            <v>Chemistry</v>
          </cell>
          <cell r="C1218">
            <v>777410</v>
          </cell>
          <cell r="D1218">
            <v>340050777410</v>
          </cell>
          <cell r="E1218" t="str">
            <v>Equipment/Furniture - CPC</v>
          </cell>
          <cell r="F1218">
            <v>0</v>
          </cell>
          <cell r="G1218">
            <v>0</v>
          </cell>
          <cell r="H1218">
            <v>0</v>
          </cell>
          <cell r="I1218">
            <v>0</v>
          </cell>
          <cell r="J1218">
            <v>30000</v>
          </cell>
          <cell r="K1218">
            <v>110010</v>
          </cell>
          <cell r="L1218" t="str">
            <v>Current Unrestricted</v>
          </cell>
          <cell r="M1218">
            <v>10</v>
          </cell>
          <cell r="N1218" t="str">
            <v>Instruction</v>
          </cell>
          <cell r="O1218">
            <v>11</v>
          </cell>
          <cell r="P1218" t="str">
            <v>Current Unrestricted Funds</v>
          </cell>
          <cell r="Q1218">
            <v>77</v>
          </cell>
          <cell r="R1218" t="str">
            <v>Capital Outlay</v>
          </cell>
          <cell r="S1218">
            <v>30</v>
          </cell>
          <cell r="T1218" t="str">
            <v>Vice President / Provost - CPC</v>
          </cell>
          <cell r="U1218">
            <v>4</v>
          </cell>
          <cell r="V1218" t="str">
            <v>Carter, Brenda C</v>
          </cell>
        </row>
        <row r="1219">
          <cell r="A1219">
            <v>300055</v>
          </cell>
          <cell r="B1219" t="str">
            <v>Dean - Fine Arts</v>
          </cell>
          <cell r="C1219">
            <v>611130</v>
          </cell>
          <cell r="D1219">
            <v>300055611130</v>
          </cell>
          <cell r="E1219" t="str">
            <v>Faculty Full-time Non-teaching ES</v>
          </cell>
          <cell r="F1219">
            <v>56956.37</v>
          </cell>
          <cell r="G1219">
            <v>64415.040000000001</v>
          </cell>
          <cell r="H1219">
            <v>64852</v>
          </cell>
          <cell r="I1219">
            <v>35871.5</v>
          </cell>
          <cell r="J1219">
            <v>0</v>
          </cell>
          <cell r="K1219">
            <v>110010</v>
          </cell>
          <cell r="L1219" t="str">
            <v>Current Unrestricted</v>
          </cell>
          <cell r="M1219">
            <v>25</v>
          </cell>
          <cell r="N1219" t="str">
            <v>Academic Support</v>
          </cell>
          <cell r="O1219">
            <v>11</v>
          </cell>
          <cell r="P1219" t="str">
            <v>Current Unrestricted Funds</v>
          </cell>
          <cell r="Q1219">
            <v>61</v>
          </cell>
          <cell r="R1219" t="str">
            <v>Salaries and Wages</v>
          </cell>
          <cell r="S1219">
            <v>40</v>
          </cell>
          <cell r="T1219" t="str">
            <v>Vice President / Provost - SCC</v>
          </cell>
          <cell r="U1219">
            <v>9</v>
          </cell>
          <cell r="V1219" t="str">
            <v>Cooksey, Gaye M.</v>
          </cell>
        </row>
        <row r="1220">
          <cell r="A1220">
            <v>300055</v>
          </cell>
          <cell r="B1220" t="str">
            <v>Dean - Fine Arts</v>
          </cell>
          <cell r="C1220">
            <v>611210</v>
          </cell>
          <cell r="D1220">
            <v>300055611210</v>
          </cell>
          <cell r="E1220" t="str">
            <v>Admin Salaries - Full-time</v>
          </cell>
          <cell r="F1220">
            <v>93124.800000000003</v>
          </cell>
          <cell r="G1220">
            <v>93124.800000000003</v>
          </cell>
          <cell r="H1220">
            <v>96385</v>
          </cell>
          <cell r="I1220">
            <v>48192.06</v>
          </cell>
          <cell r="J1220">
            <v>96385</v>
          </cell>
          <cell r="K1220">
            <v>110010</v>
          </cell>
          <cell r="L1220" t="str">
            <v>Current Unrestricted</v>
          </cell>
          <cell r="M1220">
            <v>25</v>
          </cell>
          <cell r="N1220" t="str">
            <v>Academic Support</v>
          </cell>
          <cell r="O1220">
            <v>11</v>
          </cell>
          <cell r="P1220" t="str">
            <v>Current Unrestricted Funds</v>
          </cell>
          <cell r="Q1220">
            <v>61</v>
          </cell>
          <cell r="R1220" t="str">
            <v>Salaries and Wages</v>
          </cell>
          <cell r="S1220">
            <v>40</v>
          </cell>
          <cell r="T1220" t="str">
            <v>Vice President / Provost - SCC</v>
          </cell>
          <cell r="U1220">
            <v>9</v>
          </cell>
          <cell r="V1220" t="str">
            <v>Cooksey, Gaye M.</v>
          </cell>
        </row>
        <row r="1221">
          <cell r="A1221">
            <v>300055</v>
          </cell>
          <cell r="B1221" t="str">
            <v>Dean - Fine Arts</v>
          </cell>
          <cell r="C1221">
            <v>611320</v>
          </cell>
          <cell r="D1221">
            <v>300055611320</v>
          </cell>
          <cell r="E1221" t="str">
            <v>Non-Supervisory Supp Staff - Exempt</v>
          </cell>
          <cell r="F1221">
            <v>90639.84</v>
          </cell>
          <cell r="G1221">
            <v>0</v>
          </cell>
          <cell r="H1221">
            <v>0</v>
          </cell>
          <cell r="I1221">
            <v>0</v>
          </cell>
          <cell r="J1221">
            <v>0</v>
          </cell>
          <cell r="K1221">
            <v>110010</v>
          </cell>
          <cell r="L1221" t="str">
            <v>Current Unrestricted</v>
          </cell>
          <cell r="M1221">
            <v>25</v>
          </cell>
          <cell r="N1221" t="str">
            <v>Academic Support</v>
          </cell>
          <cell r="O1221">
            <v>11</v>
          </cell>
          <cell r="P1221" t="str">
            <v>Current Unrestricted Funds</v>
          </cell>
          <cell r="Q1221">
            <v>61</v>
          </cell>
          <cell r="R1221" t="str">
            <v>Salaries and Wages</v>
          </cell>
          <cell r="S1221">
            <v>40</v>
          </cell>
          <cell r="T1221" t="str">
            <v>Vice President / Provost - SCC</v>
          </cell>
          <cell r="U1221">
            <v>9</v>
          </cell>
          <cell r="V1221" t="str">
            <v>Cooksey, Gaye M.</v>
          </cell>
        </row>
        <row r="1222">
          <cell r="A1222">
            <v>300055</v>
          </cell>
          <cell r="B1222" t="str">
            <v>Dean - Fine Arts</v>
          </cell>
          <cell r="C1222">
            <v>611420</v>
          </cell>
          <cell r="D1222">
            <v>300055611420</v>
          </cell>
          <cell r="E1222" t="str">
            <v>Non-Supervisory Supp - Non-Exempt</v>
          </cell>
          <cell r="F1222">
            <v>0</v>
          </cell>
          <cell r="G1222">
            <v>90639.84</v>
          </cell>
          <cell r="H1222">
            <v>93573</v>
          </cell>
          <cell r="I1222">
            <v>46786.02</v>
          </cell>
          <cell r="J1222">
            <v>93573</v>
          </cell>
          <cell r="K1222">
            <v>110010</v>
          </cell>
          <cell r="L1222" t="str">
            <v>Current Unrestricted</v>
          </cell>
          <cell r="M1222">
            <v>25</v>
          </cell>
          <cell r="N1222" t="str">
            <v>Academic Support</v>
          </cell>
          <cell r="O1222">
            <v>11</v>
          </cell>
          <cell r="P1222" t="str">
            <v>Current Unrestricted Funds</v>
          </cell>
          <cell r="Q1222">
            <v>61</v>
          </cell>
          <cell r="R1222" t="str">
            <v>Salaries and Wages</v>
          </cell>
          <cell r="S1222">
            <v>40</v>
          </cell>
          <cell r="T1222" t="str">
            <v>Vice President / Provost - SCC</v>
          </cell>
          <cell r="U1222">
            <v>9</v>
          </cell>
          <cell r="V1222" t="str">
            <v>Cooksey, Gaye M.</v>
          </cell>
        </row>
        <row r="1223">
          <cell r="A1223">
            <v>300055</v>
          </cell>
          <cell r="B1223" t="str">
            <v>Dean - Fine Arts</v>
          </cell>
          <cell r="C1223">
            <v>611460</v>
          </cell>
          <cell r="D1223">
            <v>300055611460</v>
          </cell>
          <cell r="E1223" t="str">
            <v>Support Staff PT - Non-Exempt</v>
          </cell>
          <cell r="F1223">
            <v>1854</v>
          </cell>
          <cell r="G1223">
            <v>1854</v>
          </cell>
          <cell r="H1223">
            <v>371</v>
          </cell>
          <cell r="I1223">
            <v>370.8</v>
          </cell>
          <cell r="J1223">
            <v>0</v>
          </cell>
          <cell r="K1223">
            <v>110010</v>
          </cell>
          <cell r="L1223" t="str">
            <v>Current Unrestricted</v>
          </cell>
          <cell r="M1223">
            <v>25</v>
          </cell>
          <cell r="N1223" t="str">
            <v>Academic Support</v>
          </cell>
          <cell r="O1223">
            <v>11</v>
          </cell>
          <cell r="P1223" t="str">
            <v>Current Unrestricted Funds</v>
          </cell>
          <cell r="Q1223">
            <v>61</v>
          </cell>
          <cell r="R1223" t="str">
            <v>Salaries and Wages</v>
          </cell>
          <cell r="S1223">
            <v>40</v>
          </cell>
          <cell r="T1223" t="str">
            <v>Vice President / Provost - SCC</v>
          </cell>
          <cell r="U1223">
            <v>9</v>
          </cell>
          <cell r="V1223" t="str">
            <v>Cooksey, Gaye M.</v>
          </cell>
        </row>
        <row r="1224">
          <cell r="A1224">
            <v>300055</v>
          </cell>
          <cell r="B1224" t="str">
            <v>Dean - Fine Arts</v>
          </cell>
          <cell r="C1224">
            <v>611491</v>
          </cell>
          <cell r="D1224">
            <v>300055611491</v>
          </cell>
          <cell r="E1224" t="str">
            <v>Comp Time Payoff</v>
          </cell>
          <cell r="F1224">
            <v>0</v>
          </cell>
          <cell r="G1224">
            <v>286.99</v>
          </cell>
          <cell r="H1224">
            <v>0</v>
          </cell>
          <cell r="I1224">
            <v>0</v>
          </cell>
          <cell r="J1224">
            <v>0</v>
          </cell>
          <cell r="K1224">
            <v>110010</v>
          </cell>
          <cell r="L1224" t="str">
            <v>Current Unrestricted</v>
          </cell>
          <cell r="M1224">
            <v>25</v>
          </cell>
          <cell r="N1224" t="str">
            <v>Academic Support</v>
          </cell>
          <cell r="O1224">
            <v>11</v>
          </cell>
          <cell r="P1224" t="str">
            <v>Current Unrestricted Funds</v>
          </cell>
          <cell r="Q1224">
            <v>61</v>
          </cell>
          <cell r="R1224" t="str">
            <v>Salaries and Wages</v>
          </cell>
          <cell r="S1224">
            <v>40</v>
          </cell>
          <cell r="T1224" t="str">
            <v>Vice President / Provost - SCC</v>
          </cell>
          <cell r="U1224">
            <v>9</v>
          </cell>
          <cell r="V1224" t="str">
            <v>Cooksey, Gaye M.</v>
          </cell>
        </row>
        <row r="1225">
          <cell r="A1225">
            <v>300055</v>
          </cell>
          <cell r="B1225" t="str">
            <v>Dean - Fine Arts</v>
          </cell>
          <cell r="C1225">
            <v>611492</v>
          </cell>
          <cell r="D1225">
            <v>300055611492</v>
          </cell>
          <cell r="E1225" t="str">
            <v>Regular Overtime</v>
          </cell>
          <cell r="F1225">
            <v>7455.07</v>
          </cell>
          <cell r="G1225">
            <v>0</v>
          </cell>
          <cell r="H1225">
            <v>0</v>
          </cell>
          <cell r="I1225">
            <v>0</v>
          </cell>
          <cell r="J1225">
            <v>0</v>
          </cell>
          <cell r="K1225">
            <v>110010</v>
          </cell>
          <cell r="L1225" t="str">
            <v>Current Unrestricted</v>
          </cell>
          <cell r="M1225">
            <v>25</v>
          </cell>
          <cell r="N1225" t="str">
            <v>Academic Support</v>
          </cell>
          <cell r="O1225">
            <v>11</v>
          </cell>
          <cell r="P1225" t="str">
            <v>Current Unrestricted Funds</v>
          </cell>
          <cell r="Q1225">
            <v>61</v>
          </cell>
          <cell r="R1225" t="str">
            <v>Salaries and Wages</v>
          </cell>
          <cell r="S1225">
            <v>40</v>
          </cell>
          <cell r="T1225" t="str">
            <v>Vice President / Provost - SCC</v>
          </cell>
          <cell r="U1225">
            <v>9</v>
          </cell>
          <cell r="V1225" t="str">
            <v>Cooksey, Gaye M.</v>
          </cell>
        </row>
        <row r="1226">
          <cell r="A1226">
            <v>300055</v>
          </cell>
          <cell r="B1226" t="str">
            <v>Dean - Fine Arts</v>
          </cell>
          <cell r="C1226">
            <v>611510</v>
          </cell>
          <cell r="D1226">
            <v>300055611510</v>
          </cell>
          <cell r="E1226" t="str">
            <v>Student Assistants - Non-Work Study</v>
          </cell>
          <cell r="F1226">
            <v>7283.71</v>
          </cell>
          <cell r="G1226">
            <v>7411.38</v>
          </cell>
          <cell r="H1226">
            <v>8469</v>
          </cell>
          <cell r="I1226">
            <v>4229.01</v>
          </cell>
          <cell r="J1226">
            <v>8541</v>
          </cell>
          <cell r="K1226">
            <v>110010</v>
          </cell>
          <cell r="L1226" t="str">
            <v>Current Unrestricted</v>
          </cell>
          <cell r="M1226">
            <v>25</v>
          </cell>
          <cell r="N1226" t="str">
            <v>Academic Support</v>
          </cell>
          <cell r="O1226">
            <v>11</v>
          </cell>
          <cell r="P1226" t="str">
            <v>Current Unrestricted Funds</v>
          </cell>
          <cell r="Q1226">
            <v>61</v>
          </cell>
          <cell r="R1226" t="str">
            <v>Salaries and Wages</v>
          </cell>
          <cell r="S1226">
            <v>40</v>
          </cell>
          <cell r="T1226" t="str">
            <v>Vice President / Provost - SCC</v>
          </cell>
          <cell r="U1226">
            <v>9</v>
          </cell>
          <cell r="V1226" t="str">
            <v>Cooksey, Gaye M.</v>
          </cell>
        </row>
        <row r="1227">
          <cell r="A1227">
            <v>300055</v>
          </cell>
          <cell r="B1227" t="str">
            <v>Dean - Fine Arts</v>
          </cell>
          <cell r="C1227">
            <v>712620</v>
          </cell>
          <cell r="D1227">
            <v>300055712620</v>
          </cell>
          <cell r="E1227" t="str">
            <v>Copyrights and Royalties</v>
          </cell>
          <cell r="F1227">
            <v>11045.15</v>
          </cell>
          <cell r="G1227">
            <v>11374</v>
          </cell>
          <cell r="H1227">
            <v>12500</v>
          </cell>
          <cell r="I1227">
            <v>11409.29</v>
          </cell>
          <cell r="J1227">
            <v>12500</v>
          </cell>
          <cell r="K1227">
            <v>110010</v>
          </cell>
          <cell r="L1227" t="str">
            <v>Current Unrestricted</v>
          </cell>
          <cell r="M1227">
            <v>25</v>
          </cell>
          <cell r="N1227" t="str">
            <v>Academic Support</v>
          </cell>
          <cell r="O1227">
            <v>11</v>
          </cell>
          <cell r="P1227" t="str">
            <v>Current Unrestricted Funds</v>
          </cell>
          <cell r="Q1227">
            <v>71</v>
          </cell>
          <cell r="R1227" t="str">
            <v>Contractual Services</v>
          </cell>
          <cell r="S1227">
            <v>40</v>
          </cell>
          <cell r="T1227" t="str">
            <v>Vice President / Provost - SCC</v>
          </cell>
          <cell r="U1227">
            <v>9</v>
          </cell>
          <cell r="V1227" t="str">
            <v>Cooksey, Gaye M.</v>
          </cell>
        </row>
        <row r="1228">
          <cell r="A1228">
            <v>300055</v>
          </cell>
          <cell r="B1228" t="str">
            <v>Dean - Fine Arts</v>
          </cell>
          <cell r="C1228">
            <v>712655</v>
          </cell>
          <cell r="D1228">
            <v>300055712655</v>
          </cell>
          <cell r="E1228" t="str">
            <v>Meetings Expense</v>
          </cell>
          <cell r="F1228">
            <v>368</v>
          </cell>
          <cell r="G1228">
            <v>688.48</v>
          </cell>
          <cell r="H1228">
            <v>765</v>
          </cell>
          <cell r="I1228">
            <v>0</v>
          </cell>
          <cell r="J1228">
            <v>720</v>
          </cell>
          <cell r="K1228">
            <v>110010</v>
          </cell>
          <cell r="L1228" t="str">
            <v>Current Unrestricted</v>
          </cell>
          <cell r="M1228">
            <v>25</v>
          </cell>
          <cell r="N1228" t="str">
            <v>Academic Support</v>
          </cell>
          <cell r="O1228">
            <v>11</v>
          </cell>
          <cell r="P1228" t="str">
            <v>Current Unrestricted Funds</v>
          </cell>
          <cell r="Q1228">
            <v>71</v>
          </cell>
          <cell r="R1228" t="str">
            <v>Contractual Services</v>
          </cell>
          <cell r="S1228">
            <v>40</v>
          </cell>
          <cell r="T1228" t="str">
            <v>Vice President / Provost - SCC</v>
          </cell>
          <cell r="U1228">
            <v>9</v>
          </cell>
          <cell r="V1228" t="str">
            <v>Cooksey, Gaye M.</v>
          </cell>
        </row>
        <row r="1229">
          <cell r="A1229">
            <v>300055</v>
          </cell>
          <cell r="B1229" t="str">
            <v>Dean - Fine Arts</v>
          </cell>
          <cell r="C1229">
            <v>733120</v>
          </cell>
          <cell r="D1229">
            <v>300055733120</v>
          </cell>
          <cell r="E1229" t="str">
            <v>Office Supplies</v>
          </cell>
          <cell r="F1229">
            <v>4336.07</v>
          </cell>
          <cell r="G1229">
            <v>5901.76</v>
          </cell>
          <cell r="H1229">
            <v>7500</v>
          </cell>
          <cell r="I1229">
            <v>1941.43</v>
          </cell>
          <cell r="J1229">
            <v>7500</v>
          </cell>
          <cell r="K1229">
            <v>110010</v>
          </cell>
          <cell r="L1229" t="str">
            <v>Current Unrestricted</v>
          </cell>
          <cell r="M1229">
            <v>25</v>
          </cell>
          <cell r="N1229" t="str">
            <v>Academic Support</v>
          </cell>
          <cell r="O1229">
            <v>11</v>
          </cell>
          <cell r="P1229" t="str">
            <v>Current Unrestricted Funds</v>
          </cell>
          <cell r="Q1229">
            <v>73</v>
          </cell>
          <cell r="R1229" t="str">
            <v>Supplies</v>
          </cell>
          <cell r="S1229">
            <v>40</v>
          </cell>
          <cell r="T1229" t="str">
            <v>Vice President / Provost - SCC</v>
          </cell>
          <cell r="U1229">
            <v>9</v>
          </cell>
          <cell r="V1229" t="str">
            <v>Cooksey, Gaye M.</v>
          </cell>
        </row>
        <row r="1230">
          <cell r="A1230">
            <v>300055</v>
          </cell>
          <cell r="B1230" t="str">
            <v>Dean - Fine Arts</v>
          </cell>
          <cell r="C1230">
            <v>733210</v>
          </cell>
          <cell r="D1230">
            <v>300055733210</v>
          </cell>
          <cell r="E1230" t="str">
            <v>Division Books and Booklets</v>
          </cell>
          <cell r="F1230">
            <v>0</v>
          </cell>
          <cell r="G1230">
            <v>0</v>
          </cell>
          <cell r="H1230">
            <v>0</v>
          </cell>
          <cell r="I1230">
            <v>0</v>
          </cell>
          <cell r="J1230">
            <v>0</v>
          </cell>
          <cell r="K1230">
            <v>110010</v>
          </cell>
          <cell r="L1230" t="str">
            <v>Current Unrestricted</v>
          </cell>
          <cell r="M1230">
            <v>25</v>
          </cell>
          <cell r="N1230" t="str">
            <v>Academic Support</v>
          </cell>
          <cell r="O1230">
            <v>11</v>
          </cell>
          <cell r="P1230" t="str">
            <v>Current Unrestricted Funds</v>
          </cell>
          <cell r="Q1230">
            <v>73</v>
          </cell>
          <cell r="R1230" t="str">
            <v>Supplies</v>
          </cell>
          <cell r="S1230">
            <v>40</v>
          </cell>
          <cell r="T1230" t="str">
            <v>Vice President / Provost - SCC</v>
          </cell>
          <cell r="U1230">
            <v>9</v>
          </cell>
          <cell r="V1230" t="str">
            <v>Cooksey, Gaye M.</v>
          </cell>
        </row>
        <row r="1231">
          <cell r="A1231">
            <v>300055</v>
          </cell>
          <cell r="B1231" t="str">
            <v>Dean - Fine Arts</v>
          </cell>
          <cell r="C1231">
            <v>733220</v>
          </cell>
          <cell r="D1231">
            <v>300055733220</v>
          </cell>
          <cell r="E1231" t="str">
            <v>Subscriptions</v>
          </cell>
          <cell r="F1231">
            <v>140</v>
          </cell>
          <cell r="G1231">
            <v>-103.75</v>
          </cell>
          <cell r="H1231">
            <v>0</v>
          </cell>
          <cell r="I1231">
            <v>0</v>
          </cell>
          <cell r="J1231">
            <v>0</v>
          </cell>
          <cell r="K1231">
            <v>110010</v>
          </cell>
          <cell r="L1231" t="str">
            <v>Current Unrestricted</v>
          </cell>
          <cell r="M1231">
            <v>25</v>
          </cell>
          <cell r="N1231" t="str">
            <v>Academic Support</v>
          </cell>
          <cell r="O1231">
            <v>11</v>
          </cell>
          <cell r="P1231" t="str">
            <v>Current Unrestricted Funds</v>
          </cell>
          <cell r="Q1231">
            <v>73</v>
          </cell>
          <cell r="R1231" t="str">
            <v>Supplies</v>
          </cell>
          <cell r="S1231">
            <v>40</v>
          </cell>
          <cell r="T1231" t="str">
            <v>Vice President / Provost - SCC</v>
          </cell>
          <cell r="U1231">
            <v>9</v>
          </cell>
          <cell r="V1231" t="str">
            <v>Cooksey, Gaye M.</v>
          </cell>
        </row>
        <row r="1232">
          <cell r="A1232">
            <v>300055</v>
          </cell>
          <cell r="B1232" t="str">
            <v>Dean - Fine Arts</v>
          </cell>
          <cell r="C1232">
            <v>744210</v>
          </cell>
          <cell r="D1232">
            <v>300055744210</v>
          </cell>
          <cell r="E1232" t="str">
            <v>Local Travel</v>
          </cell>
          <cell r="F1232">
            <v>597.20000000000005</v>
          </cell>
          <cell r="G1232">
            <v>324.81</v>
          </cell>
          <cell r="H1232">
            <v>700</v>
          </cell>
          <cell r="I1232">
            <v>121.5</v>
          </cell>
          <cell r="J1232">
            <v>700</v>
          </cell>
          <cell r="K1232">
            <v>110010</v>
          </cell>
          <cell r="L1232" t="str">
            <v>Current Unrestricted</v>
          </cell>
          <cell r="M1232">
            <v>25</v>
          </cell>
          <cell r="N1232" t="str">
            <v>Academic Support</v>
          </cell>
          <cell r="O1232">
            <v>11</v>
          </cell>
          <cell r="P1232" t="str">
            <v>Current Unrestricted Funds</v>
          </cell>
          <cell r="Q1232">
            <v>74</v>
          </cell>
          <cell r="R1232" t="str">
            <v>Travel</v>
          </cell>
          <cell r="S1232">
            <v>40</v>
          </cell>
          <cell r="T1232" t="str">
            <v>Vice President / Provost - SCC</v>
          </cell>
          <cell r="U1232">
            <v>9</v>
          </cell>
          <cell r="V1232" t="str">
            <v>Cooksey, Gaye M.</v>
          </cell>
        </row>
        <row r="1233">
          <cell r="A1233">
            <v>300055</v>
          </cell>
          <cell r="B1233" t="str">
            <v>Dean - Fine Arts</v>
          </cell>
          <cell r="C1233">
            <v>744220</v>
          </cell>
          <cell r="D1233">
            <v>300055744220</v>
          </cell>
          <cell r="E1233" t="str">
            <v>Professional Development / Travel</v>
          </cell>
          <cell r="F1233">
            <v>5102.41</v>
          </cell>
          <cell r="G1233">
            <v>0</v>
          </cell>
          <cell r="H1233">
            <v>6500</v>
          </cell>
          <cell r="I1233">
            <v>235</v>
          </cell>
          <cell r="J1233">
            <v>6500</v>
          </cell>
          <cell r="K1233">
            <v>110010</v>
          </cell>
          <cell r="L1233" t="str">
            <v>Current Unrestricted</v>
          </cell>
          <cell r="M1233">
            <v>25</v>
          </cell>
          <cell r="N1233" t="str">
            <v>Academic Support</v>
          </cell>
          <cell r="O1233">
            <v>11</v>
          </cell>
          <cell r="P1233" t="str">
            <v>Current Unrestricted Funds</v>
          </cell>
          <cell r="Q1233">
            <v>74</v>
          </cell>
          <cell r="R1233" t="str">
            <v>Travel</v>
          </cell>
          <cell r="S1233">
            <v>40</v>
          </cell>
          <cell r="T1233" t="str">
            <v>Vice President / Provost - SCC</v>
          </cell>
          <cell r="U1233">
            <v>9</v>
          </cell>
          <cell r="V1233" t="str">
            <v>Cooksey, Gaye M.</v>
          </cell>
        </row>
        <row r="1234">
          <cell r="A1234">
            <v>300055</v>
          </cell>
          <cell r="B1234" t="str">
            <v>Dean - Fine Arts</v>
          </cell>
          <cell r="C1234">
            <v>755240</v>
          </cell>
          <cell r="D1234">
            <v>300055755240</v>
          </cell>
          <cell r="E1234" t="str">
            <v>DP - Software</v>
          </cell>
          <cell r="F1234">
            <v>0</v>
          </cell>
          <cell r="G1234">
            <v>61</v>
          </cell>
          <cell r="H1234">
            <v>0</v>
          </cell>
          <cell r="I1234">
            <v>0</v>
          </cell>
          <cell r="J1234">
            <v>0</v>
          </cell>
          <cell r="K1234">
            <v>110010</v>
          </cell>
          <cell r="L1234" t="str">
            <v>Current Unrestricted</v>
          </cell>
          <cell r="M1234">
            <v>25</v>
          </cell>
          <cell r="N1234" t="str">
            <v>Academic Support</v>
          </cell>
          <cell r="O1234">
            <v>11</v>
          </cell>
          <cell r="P1234" t="str">
            <v>Current Unrestricted Funds</v>
          </cell>
          <cell r="Q1234">
            <v>75</v>
          </cell>
          <cell r="R1234" t="str">
            <v>Other Operating Expenses</v>
          </cell>
          <cell r="S1234">
            <v>40</v>
          </cell>
          <cell r="T1234" t="str">
            <v>Vice President / Provost - SCC</v>
          </cell>
          <cell r="U1234">
            <v>9</v>
          </cell>
          <cell r="V1234" t="str">
            <v>Cooksey, Gaye M.</v>
          </cell>
        </row>
        <row r="1235">
          <cell r="A1235">
            <v>300055</v>
          </cell>
          <cell r="B1235" t="str">
            <v>Dean - Fine Arts</v>
          </cell>
          <cell r="C1235">
            <v>755310</v>
          </cell>
          <cell r="D1235">
            <v>300055755310</v>
          </cell>
          <cell r="E1235" t="str">
            <v>Copier Expense</v>
          </cell>
          <cell r="F1235">
            <v>262.86</v>
          </cell>
          <cell r="G1235">
            <v>263.58</v>
          </cell>
          <cell r="H1235">
            <v>300</v>
          </cell>
          <cell r="I1235">
            <v>0</v>
          </cell>
          <cell r="J1235">
            <v>300</v>
          </cell>
          <cell r="K1235">
            <v>110010</v>
          </cell>
          <cell r="L1235" t="str">
            <v>Current Unrestricted</v>
          </cell>
          <cell r="M1235">
            <v>25</v>
          </cell>
          <cell r="N1235" t="str">
            <v>Academic Support</v>
          </cell>
          <cell r="O1235">
            <v>11</v>
          </cell>
          <cell r="P1235" t="str">
            <v>Current Unrestricted Funds</v>
          </cell>
          <cell r="Q1235">
            <v>75</v>
          </cell>
          <cell r="R1235" t="str">
            <v>Other Operating Expenses</v>
          </cell>
          <cell r="S1235">
            <v>40</v>
          </cell>
          <cell r="T1235" t="str">
            <v>Vice President / Provost - SCC</v>
          </cell>
          <cell r="U1235">
            <v>9</v>
          </cell>
          <cell r="V1235" t="str">
            <v>Cooksey, Gaye M.</v>
          </cell>
        </row>
        <row r="1236">
          <cell r="A1236">
            <v>300055</v>
          </cell>
          <cell r="B1236" t="str">
            <v>Dean - Fine Arts</v>
          </cell>
          <cell r="C1236">
            <v>755330</v>
          </cell>
          <cell r="D1236">
            <v>300055755330</v>
          </cell>
          <cell r="E1236" t="str">
            <v>Printing - Brochures and Handbooks</v>
          </cell>
          <cell r="F1236">
            <v>0</v>
          </cell>
          <cell r="G1236">
            <v>0</v>
          </cell>
          <cell r="H1236">
            <v>0</v>
          </cell>
          <cell r="I1236">
            <v>0</v>
          </cell>
          <cell r="J1236">
            <v>300</v>
          </cell>
          <cell r="K1236">
            <v>110010</v>
          </cell>
          <cell r="L1236" t="str">
            <v>Current Unrestricted</v>
          </cell>
          <cell r="M1236">
            <v>25</v>
          </cell>
          <cell r="N1236" t="str">
            <v>Academic Support</v>
          </cell>
          <cell r="O1236">
            <v>11</v>
          </cell>
          <cell r="P1236" t="str">
            <v>Current Unrestricted Funds</v>
          </cell>
          <cell r="Q1236">
            <v>75</v>
          </cell>
          <cell r="R1236" t="str">
            <v>Other Operating Expenses</v>
          </cell>
          <cell r="S1236">
            <v>40</v>
          </cell>
          <cell r="T1236" t="str">
            <v>Vice President / Provost - SCC</v>
          </cell>
          <cell r="U1236">
            <v>9</v>
          </cell>
          <cell r="V1236" t="str">
            <v>Cooksey, Gaye M.</v>
          </cell>
        </row>
        <row r="1237">
          <cell r="A1237">
            <v>300055</v>
          </cell>
          <cell r="B1237" t="str">
            <v>Dean - Fine Arts</v>
          </cell>
          <cell r="C1237">
            <v>755360</v>
          </cell>
          <cell r="D1237">
            <v>300055755360</v>
          </cell>
          <cell r="E1237" t="str">
            <v>Printing - Other</v>
          </cell>
          <cell r="F1237">
            <v>256.12</v>
          </cell>
          <cell r="G1237">
            <v>564.99</v>
          </cell>
          <cell r="H1237">
            <v>300</v>
          </cell>
          <cell r="I1237">
            <v>0</v>
          </cell>
          <cell r="J1237">
            <v>300</v>
          </cell>
          <cell r="K1237">
            <v>110010</v>
          </cell>
          <cell r="L1237" t="str">
            <v>Current Unrestricted</v>
          </cell>
          <cell r="M1237">
            <v>25</v>
          </cell>
          <cell r="N1237" t="str">
            <v>Academic Support</v>
          </cell>
          <cell r="O1237">
            <v>11</v>
          </cell>
          <cell r="P1237" t="str">
            <v>Current Unrestricted Funds</v>
          </cell>
          <cell r="Q1237">
            <v>75</v>
          </cell>
          <cell r="R1237" t="str">
            <v>Other Operating Expenses</v>
          </cell>
          <cell r="S1237">
            <v>40</v>
          </cell>
          <cell r="T1237" t="str">
            <v>Vice President / Provost - SCC</v>
          </cell>
          <cell r="U1237">
            <v>9</v>
          </cell>
          <cell r="V1237" t="str">
            <v>Cooksey, Gaye M.</v>
          </cell>
        </row>
        <row r="1238">
          <cell r="A1238">
            <v>300055</v>
          </cell>
          <cell r="B1238" t="str">
            <v>Dean - Fine Arts</v>
          </cell>
          <cell r="C1238">
            <v>755510</v>
          </cell>
          <cell r="D1238">
            <v>300055755510</v>
          </cell>
          <cell r="E1238" t="str">
            <v>Repairs - Equipment</v>
          </cell>
          <cell r="F1238">
            <v>0</v>
          </cell>
          <cell r="G1238">
            <v>35</v>
          </cell>
          <cell r="H1238">
            <v>500</v>
          </cell>
          <cell r="I1238">
            <v>0</v>
          </cell>
          <cell r="J1238">
            <v>500</v>
          </cell>
          <cell r="K1238">
            <v>110010</v>
          </cell>
          <cell r="L1238" t="str">
            <v>Current Unrestricted</v>
          </cell>
          <cell r="M1238">
            <v>25</v>
          </cell>
          <cell r="N1238" t="str">
            <v>Academic Support</v>
          </cell>
          <cell r="O1238">
            <v>11</v>
          </cell>
          <cell r="P1238" t="str">
            <v>Current Unrestricted Funds</v>
          </cell>
          <cell r="Q1238">
            <v>75</v>
          </cell>
          <cell r="R1238" t="str">
            <v>Other Operating Expenses</v>
          </cell>
          <cell r="S1238">
            <v>40</v>
          </cell>
          <cell r="T1238" t="str">
            <v>Vice President / Provost - SCC</v>
          </cell>
          <cell r="U1238">
            <v>9</v>
          </cell>
          <cell r="V1238" t="str">
            <v>Cooksey, Gaye M.</v>
          </cell>
        </row>
        <row r="1239">
          <cell r="A1239">
            <v>300055</v>
          </cell>
          <cell r="B1239" t="str">
            <v>Dean - Fine Arts</v>
          </cell>
          <cell r="C1239">
            <v>755705</v>
          </cell>
          <cell r="D1239">
            <v>300055755705</v>
          </cell>
          <cell r="E1239" t="str">
            <v>Postage</v>
          </cell>
          <cell r="F1239">
            <v>2.96</v>
          </cell>
          <cell r="G1239">
            <v>848.88</v>
          </cell>
          <cell r="H1239">
            <v>500</v>
          </cell>
          <cell r="I1239">
            <v>7.28</v>
          </cell>
          <cell r="J1239">
            <v>500</v>
          </cell>
          <cell r="K1239">
            <v>110010</v>
          </cell>
          <cell r="L1239" t="str">
            <v>Current Unrestricted</v>
          </cell>
          <cell r="M1239">
            <v>25</v>
          </cell>
          <cell r="N1239" t="str">
            <v>Academic Support</v>
          </cell>
          <cell r="O1239">
            <v>11</v>
          </cell>
          <cell r="P1239" t="str">
            <v>Current Unrestricted Funds</v>
          </cell>
          <cell r="Q1239">
            <v>75</v>
          </cell>
          <cell r="R1239" t="str">
            <v>Other Operating Expenses</v>
          </cell>
          <cell r="S1239">
            <v>40</v>
          </cell>
          <cell r="T1239" t="str">
            <v>Vice President / Provost - SCC</v>
          </cell>
          <cell r="U1239">
            <v>9</v>
          </cell>
          <cell r="V1239" t="str">
            <v>Cooksey, Gaye M.</v>
          </cell>
        </row>
        <row r="1240">
          <cell r="A1240">
            <v>300055</v>
          </cell>
          <cell r="B1240" t="str">
            <v>Dean - Fine Arts</v>
          </cell>
          <cell r="C1240">
            <v>755730</v>
          </cell>
          <cell r="D1240">
            <v>300055755730</v>
          </cell>
          <cell r="E1240" t="str">
            <v>Memberships</v>
          </cell>
          <cell r="F1240">
            <v>0</v>
          </cell>
          <cell r="G1240">
            <v>0</v>
          </cell>
          <cell r="H1240">
            <v>0</v>
          </cell>
          <cell r="I1240">
            <v>0</v>
          </cell>
          <cell r="J1240">
            <v>0</v>
          </cell>
          <cell r="K1240">
            <v>110010</v>
          </cell>
          <cell r="L1240" t="str">
            <v>Current Unrestricted</v>
          </cell>
          <cell r="M1240">
            <v>25</v>
          </cell>
          <cell r="N1240" t="str">
            <v>Academic Support</v>
          </cell>
          <cell r="O1240">
            <v>11</v>
          </cell>
          <cell r="P1240" t="str">
            <v>Current Unrestricted Funds</v>
          </cell>
          <cell r="Q1240">
            <v>75</v>
          </cell>
          <cell r="R1240" t="str">
            <v>Other Operating Expenses</v>
          </cell>
          <cell r="S1240">
            <v>40</v>
          </cell>
          <cell r="T1240" t="str">
            <v>Vice President / Provost - SCC</v>
          </cell>
          <cell r="U1240">
            <v>9</v>
          </cell>
          <cell r="V1240" t="str">
            <v>Cooksey, Gaye M.</v>
          </cell>
        </row>
        <row r="1241">
          <cell r="A1241">
            <v>300055</v>
          </cell>
          <cell r="B1241" t="str">
            <v>Dean - Fine Arts</v>
          </cell>
          <cell r="C1241">
            <v>787410</v>
          </cell>
          <cell r="D1241">
            <v>300055787410</v>
          </cell>
          <cell r="E1241" t="str">
            <v>Equipment/Furniture Non-Depreciable</v>
          </cell>
          <cell r="F1241">
            <v>0</v>
          </cell>
          <cell r="G1241">
            <v>1040.51</v>
          </cell>
          <cell r="H1241">
            <v>0</v>
          </cell>
          <cell r="I1241">
            <v>0</v>
          </cell>
          <cell r="J1241">
            <v>0</v>
          </cell>
          <cell r="K1241">
            <v>110010</v>
          </cell>
          <cell r="L1241" t="str">
            <v>Current Unrestricted</v>
          </cell>
          <cell r="M1241">
            <v>25</v>
          </cell>
          <cell r="N1241" t="str">
            <v>Academic Support</v>
          </cell>
          <cell r="O1241">
            <v>11</v>
          </cell>
          <cell r="P1241" t="str">
            <v>Current Unrestricted Funds</v>
          </cell>
          <cell r="Q1241">
            <v>78</v>
          </cell>
          <cell r="R1241" t="str">
            <v>Non-Capital Outlay</v>
          </cell>
          <cell r="S1241">
            <v>40</v>
          </cell>
          <cell r="T1241" t="str">
            <v>Vice President / Provost - SCC</v>
          </cell>
          <cell r="U1241">
            <v>9</v>
          </cell>
          <cell r="V1241" t="str">
            <v>Cooksey, Gaye M.</v>
          </cell>
        </row>
        <row r="1242">
          <cell r="A1242">
            <v>300055</v>
          </cell>
          <cell r="B1242" t="str">
            <v>Dean - Fine Arts</v>
          </cell>
          <cell r="C1242">
            <v>787430</v>
          </cell>
          <cell r="D1242">
            <v>300055787430</v>
          </cell>
          <cell r="E1242" t="str">
            <v>Computer/Media Equip</v>
          </cell>
          <cell r="F1242">
            <v>0</v>
          </cell>
          <cell r="G1242">
            <v>825</v>
          </cell>
          <cell r="H1242">
            <v>0</v>
          </cell>
          <cell r="I1242">
            <v>0</v>
          </cell>
          <cell r="J1242">
            <v>0</v>
          </cell>
          <cell r="K1242">
            <v>110010</v>
          </cell>
          <cell r="L1242" t="str">
            <v>Current Unrestricted</v>
          </cell>
          <cell r="M1242">
            <v>25</v>
          </cell>
          <cell r="N1242" t="str">
            <v>Academic Support</v>
          </cell>
          <cell r="O1242">
            <v>11</v>
          </cell>
          <cell r="P1242" t="str">
            <v>Current Unrestricted Funds</v>
          </cell>
          <cell r="Q1242">
            <v>78</v>
          </cell>
          <cell r="R1242" t="str">
            <v>Non-Capital Outlay</v>
          </cell>
          <cell r="S1242">
            <v>40</v>
          </cell>
          <cell r="T1242" t="str">
            <v>Vice President / Provost - SCC</v>
          </cell>
          <cell r="U1242">
            <v>9</v>
          </cell>
          <cell r="V1242" t="str">
            <v>Cooksey, Gaye M.</v>
          </cell>
        </row>
        <row r="1243">
          <cell r="A1243">
            <v>350030</v>
          </cell>
          <cell r="B1243" t="str">
            <v>Visual and Performing Arts</v>
          </cell>
          <cell r="C1243">
            <v>611115</v>
          </cell>
          <cell r="D1243">
            <v>350030611115</v>
          </cell>
          <cell r="E1243" t="str">
            <v>Faculty Salaries - Substitute</v>
          </cell>
          <cell r="F1243">
            <v>0</v>
          </cell>
          <cell r="G1243">
            <v>0</v>
          </cell>
          <cell r="H1243">
            <v>100</v>
          </cell>
          <cell r="I1243">
            <v>0</v>
          </cell>
          <cell r="J1243">
            <v>100</v>
          </cell>
          <cell r="K1243">
            <v>110010</v>
          </cell>
          <cell r="L1243" t="str">
            <v>Current Unrestricted</v>
          </cell>
          <cell r="M1243">
            <v>10</v>
          </cell>
          <cell r="N1243" t="str">
            <v>Instruction</v>
          </cell>
          <cell r="O1243">
            <v>11</v>
          </cell>
          <cell r="P1243" t="str">
            <v>Current Unrestricted Funds</v>
          </cell>
          <cell r="Q1243">
            <v>61</v>
          </cell>
          <cell r="R1243" t="str">
            <v>Salaries and Wages</v>
          </cell>
          <cell r="S1243">
            <v>40</v>
          </cell>
          <cell r="T1243" t="str">
            <v>Vice President / Provost - SCC</v>
          </cell>
          <cell r="U1243">
            <v>1</v>
          </cell>
          <cell r="V1243" t="str">
            <v>Cooksey, Gaye M.</v>
          </cell>
        </row>
        <row r="1244">
          <cell r="A1244">
            <v>350030</v>
          </cell>
          <cell r="B1244" t="str">
            <v>Visual and Performing Arts</v>
          </cell>
          <cell r="C1244">
            <v>611120</v>
          </cell>
          <cell r="D1244">
            <v>350030611120</v>
          </cell>
          <cell r="E1244" t="str">
            <v>Faculty Salaries - Part-time</v>
          </cell>
          <cell r="F1244">
            <v>9982.2800000000007</v>
          </cell>
          <cell r="G1244">
            <v>10425</v>
          </cell>
          <cell r="H1244">
            <v>10790</v>
          </cell>
          <cell r="I1244">
            <v>7549.5</v>
          </cell>
          <cell r="J1244">
            <v>10790</v>
          </cell>
          <cell r="K1244">
            <v>110010</v>
          </cell>
          <cell r="L1244" t="str">
            <v>Current Unrestricted</v>
          </cell>
          <cell r="M1244">
            <v>10</v>
          </cell>
          <cell r="N1244" t="str">
            <v>Instruction</v>
          </cell>
          <cell r="O1244">
            <v>11</v>
          </cell>
          <cell r="P1244" t="str">
            <v>Current Unrestricted Funds</v>
          </cell>
          <cell r="Q1244">
            <v>61</v>
          </cell>
          <cell r="R1244" t="str">
            <v>Salaries and Wages</v>
          </cell>
          <cell r="S1244">
            <v>40</v>
          </cell>
          <cell r="T1244" t="str">
            <v>Vice President / Provost - SCC</v>
          </cell>
          <cell r="U1244">
            <v>1</v>
          </cell>
          <cell r="V1244" t="str">
            <v>Cooksey, Gaye M.</v>
          </cell>
        </row>
        <row r="1245">
          <cell r="A1245">
            <v>350030</v>
          </cell>
          <cell r="B1245" t="str">
            <v>Visual and Performing Arts</v>
          </cell>
          <cell r="C1245">
            <v>611160</v>
          </cell>
          <cell r="D1245">
            <v>350030611160</v>
          </cell>
          <cell r="E1245" t="str">
            <v>Faculty Part-time - Summer</v>
          </cell>
          <cell r="F1245">
            <v>0</v>
          </cell>
          <cell r="G1245">
            <v>0</v>
          </cell>
          <cell r="H1245">
            <v>2158</v>
          </cell>
          <cell r="I1245">
            <v>0</v>
          </cell>
          <cell r="J1245">
            <v>2158</v>
          </cell>
          <cell r="K1245">
            <v>110010</v>
          </cell>
          <cell r="L1245" t="str">
            <v>Current Unrestricted</v>
          </cell>
          <cell r="M1245">
            <v>10</v>
          </cell>
          <cell r="N1245" t="str">
            <v>Instruction</v>
          </cell>
          <cell r="O1245">
            <v>11</v>
          </cell>
          <cell r="P1245" t="str">
            <v>Current Unrestricted Funds</v>
          </cell>
          <cell r="Q1245">
            <v>61</v>
          </cell>
          <cell r="R1245" t="str">
            <v>Salaries and Wages</v>
          </cell>
          <cell r="S1245">
            <v>40</v>
          </cell>
          <cell r="T1245" t="str">
            <v>Vice President / Provost - SCC</v>
          </cell>
          <cell r="U1245">
            <v>1</v>
          </cell>
          <cell r="V1245" t="str">
            <v>Cooksey, Gaye M.</v>
          </cell>
        </row>
        <row r="1246">
          <cell r="A1246">
            <v>350030</v>
          </cell>
          <cell r="B1246" t="str">
            <v>Visual and Performing Arts</v>
          </cell>
          <cell r="C1246">
            <v>733110</v>
          </cell>
          <cell r="D1246">
            <v>350030733110</v>
          </cell>
          <cell r="E1246" t="str">
            <v>Classroom Supplies</v>
          </cell>
          <cell r="F1246">
            <v>0</v>
          </cell>
          <cell r="G1246">
            <v>0</v>
          </cell>
          <cell r="H1246">
            <v>50</v>
          </cell>
          <cell r="I1246">
            <v>0</v>
          </cell>
          <cell r="J1246">
            <v>50</v>
          </cell>
          <cell r="K1246">
            <v>110010</v>
          </cell>
          <cell r="L1246" t="str">
            <v>Current Unrestricted</v>
          </cell>
          <cell r="M1246">
            <v>10</v>
          </cell>
          <cell r="N1246" t="str">
            <v>Instruction</v>
          </cell>
          <cell r="O1246">
            <v>11</v>
          </cell>
          <cell r="P1246" t="str">
            <v>Current Unrestricted Funds</v>
          </cell>
          <cell r="Q1246">
            <v>73</v>
          </cell>
          <cell r="R1246" t="str">
            <v>Supplies</v>
          </cell>
          <cell r="S1246">
            <v>40</v>
          </cell>
          <cell r="T1246" t="str">
            <v>Vice President / Provost - SCC</v>
          </cell>
          <cell r="U1246">
            <v>4</v>
          </cell>
          <cell r="V1246" t="str">
            <v>Cooksey, Gaye M.</v>
          </cell>
        </row>
        <row r="1247">
          <cell r="A1247">
            <v>350030</v>
          </cell>
          <cell r="B1247" t="str">
            <v>Visual and Performing Arts</v>
          </cell>
          <cell r="C1247">
            <v>755310</v>
          </cell>
          <cell r="D1247">
            <v>350030755310</v>
          </cell>
          <cell r="E1247" t="str">
            <v>Copier Expense</v>
          </cell>
          <cell r="F1247">
            <v>565.91999999999996</v>
          </cell>
          <cell r="G1247">
            <v>747.54</v>
          </cell>
          <cell r="H1247">
            <v>1022</v>
          </cell>
          <cell r="I1247">
            <v>142.97999999999999</v>
          </cell>
          <cell r="J1247">
            <v>1022</v>
          </cell>
          <cell r="K1247">
            <v>110010</v>
          </cell>
          <cell r="L1247" t="str">
            <v>Current Unrestricted</v>
          </cell>
          <cell r="M1247">
            <v>10</v>
          </cell>
          <cell r="N1247" t="str">
            <v>Instruction</v>
          </cell>
          <cell r="O1247">
            <v>11</v>
          </cell>
          <cell r="P1247" t="str">
            <v>Current Unrestricted Funds</v>
          </cell>
          <cell r="Q1247">
            <v>75</v>
          </cell>
          <cell r="R1247" t="str">
            <v>Other Operating Expenses</v>
          </cell>
          <cell r="S1247">
            <v>40</v>
          </cell>
          <cell r="T1247" t="str">
            <v>Vice President / Provost - SCC</v>
          </cell>
          <cell r="U1247">
            <v>4</v>
          </cell>
          <cell r="V1247" t="str">
            <v>Cooksey, Gaye M.</v>
          </cell>
        </row>
        <row r="1248">
          <cell r="A1248">
            <v>350032</v>
          </cell>
          <cell r="B1248" t="str">
            <v>Visual and Performing Arts</v>
          </cell>
          <cell r="C1248">
            <v>611110</v>
          </cell>
          <cell r="D1248">
            <v>350032611110</v>
          </cell>
          <cell r="E1248" t="str">
            <v>Faculty Salaries - Full-time</v>
          </cell>
          <cell r="F1248">
            <v>52870.41</v>
          </cell>
          <cell r="G1248">
            <v>65717.759999999995</v>
          </cell>
          <cell r="H1248">
            <v>80156</v>
          </cell>
          <cell r="I1248">
            <v>42005.89</v>
          </cell>
          <cell r="J1248">
            <v>84915</v>
          </cell>
          <cell r="K1248">
            <v>110010</v>
          </cell>
          <cell r="L1248" t="str">
            <v>Current Unrestricted</v>
          </cell>
          <cell r="M1248">
            <v>10</v>
          </cell>
          <cell r="N1248" t="str">
            <v>Instruction</v>
          </cell>
          <cell r="O1248">
            <v>11</v>
          </cell>
          <cell r="P1248" t="str">
            <v>Current Unrestricted Funds</v>
          </cell>
          <cell r="Q1248">
            <v>61</v>
          </cell>
          <cell r="R1248" t="str">
            <v>Salaries and Wages</v>
          </cell>
          <cell r="S1248">
            <v>40</v>
          </cell>
          <cell r="T1248" t="str">
            <v>Vice President / Provost - SCC</v>
          </cell>
          <cell r="U1248">
            <v>1</v>
          </cell>
          <cell r="V1248" t="str">
            <v>Cooksey, Gaye M.</v>
          </cell>
        </row>
        <row r="1249">
          <cell r="A1249">
            <v>350032</v>
          </cell>
          <cell r="B1249" t="str">
            <v>Visual and Performing Arts</v>
          </cell>
          <cell r="C1249">
            <v>611115</v>
          </cell>
          <cell r="D1249">
            <v>350032611115</v>
          </cell>
          <cell r="E1249" t="str">
            <v>Faculty Salaries - Substitute</v>
          </cell>
          <cell r="F1249">
            <v>1290.1600000000001</v>
          </cell>
          <cell r="G1249">
            <v>938.32</v>
          </cell>
          <cell r="H1249">
            <v>1300</v>
          </cell>
          <cell r="I1249">
            <v>449.28</v>
          </cell>
          <cell r="J1249">
            <v>1300</v>
          </cell>
          <cell r="K1249">
            <v>110010</v>
          </cell>
          <cell r="L1249" t="str">
            <v>Current Unrestricted</v>
          </cell>
          <cell r="M1249">
            <v>10</v>
          </cell>
          <cell r="N1249" t="str">
            <v>Instruction</v>
          </cell>
          <cell r="O1249">
            <v>11</v>
          </cell>
          <cell r="P1249" t="str">
            <v>Current Unrestricted Funds</v>
          </cell>
          <cell r="Q1249">
            <v>61</v>
          </cell>
          <cell r="R1249" t="str">
            <v>Salaries and Wages</v>
          </cell>
          <cell r="S1249">
            <v>40</v>
          </cell>
          <cell r="T1249" t="str">
            <v>Vice President / Provost - SCC</v>
          </cell>
          <cell r="U1249">
            <v>1</v>
          </cell>
          <cell r="V1249" t="str">
            <v>Cooksey, Gaye M.</v>
          </cell>
        </row>
        <row r="1250">
          <cell r="A1250">
            <v>350032</v>
          </cell>
          <cell r="B1250" t="str">
            <v>Visual and Performing Arts</v>
          </cell>
          <cell r="C1250">
            <v>611120</v>
          </cell>
          <cell r="D1250">
            <v>350032611120</v>
          </cell>
          <cell r="E1250" t="str">
            <v>Faculty Salaries - Part-time</v>
          </cell>
          <cell r="F1250">
            <v>87216.88</v>
          </cell>
          <cell r="G1250">
            <v>78446.22</v>
          </cell>
          <cell r="H1250">
            <v>75373</v>
          </cell>
          <cell r="I1250">
            <v>44052.59</v>
          </cell>
          <cell r="J1250">
            <v>75373</v>
          </cell>
          <cell r="K1250">
            <v>110010</v>
          </cell>
          <cell r="L1250" t="str">
            <v>Current Unrestricted</v>
          </cell>
          <cell r="M1250">
            <v>10</v>
          </cell>
          <cell r="N1250" t="str">
            <v>Instruction</v>
          </cell>
          <cell r="O1250">
            <v>11</v>
          </cell>
          <cell r="P1250" t="str">
            <v>Current Unrestricted Funds</v>
          </cell>
          <cell r="Q1250">
            <v>61</v>
          </cell>
          <cell r="R1250" t="str">
            <v>Salaries and Wages</v>
          </cell>
          <cell r="S1250">
            <v>40</v>
          </cell>
          <cell r="T1250" t="str">
            <v>Vice President / Provost - SCC</v>
          </cell>
          <cell r="U1250">
            <v>1</v>
          </cell>
          <cell r="V1250" t="str">
            <v>Cooksey, Gaye M.</v>
          </cell>
        </row>
        <row r="1251">
          <cell r="A1251">
            <v>350032</v>
          </cell>
          <cell r="B1251" t="str">
            <v>Visual and Performing Arts</v>
          </cell>
          <cell r="C1251">
            <v>611125</v>
          </cell>
          <cell r="D1251">
            <v>350032611125</v>
          </cell>
          <cell r="E1251" t="str">
            <v>Faculty Full-time Chair Rel</v>
          </cell>
          <cell r="F1251">
            <v>5433.47</v>
          </cell>
          <cell r="G1251">
            <v>5433.48</v>
          </cell>
          <cell r="H1251">
            <v>5624</v>
          </cell>
          <cell r="I1251">
            <v>0</v>
          </cell>
          <cell r="J1251">
            <v>11248</v>
          </cell>
          <cell r="K1251">
            <v>110010</v>
          </cell>
          <cell r="L1251" t="str">
            <v>Current Unrestricted</v>
          </cell>
          <cell r="M1251">
            <v>10</v>
          </cell>
          <cell r="N1251" t="str">
            <v>Instruction</v>
          </cell>
          <cell r="O1251">
            <v>11</v>
          </cell>
          <cell r="P1251" t="str">
            <v>Current Unrestricted Funds</v>
          </cell>
          <cell r="Q1251">
            <v>61</v>
          </cell>
          <cell r="R1251" t="str">
            <v>Salaries and Wages</v>
          </cell>
          <cell r="S1251">
            <v>40</v>
          </cell>
          <cell r="T1251" t="str">
            <v>Vice President / Provost - SCC</v>
          </cell>
          <cell r="U1251">
            <v>1</v>
          </cell>
          <cell r="V1251" t="str">
            <v>Cooksey, Gaye M.</v>
          </cell>
        </row>
        <row r="1252">
          <cell r="A1252">
            <v>350032</v>
          </cell>
          <cell r="B1252" t="str">
            <v>Visual and Performing Arts</v>
          </cell>
          <cell r="C1252">
            <v>611130</v>
          </cell>
          <cell r="D1252">
            <v>350032611130</v>
          </cell>
          <cell r="E1252" t="str">
            <v>Faculty Full-time Non-teaching ES</v>
          </cell>
          <cell r="F1252">
            <v>8958.64</v>
          </cell>
          <cell r="G1252">
            <v>1938.88</v>
          </cell>
          <cell r="H1252">
            <v>2250</v>
          </cell>
          <cell r="I1252">
            <v>1550</v>
          </cell>
          <cell r="J1252">
            <v>13851</v>
          </cell>
          <cell r="K1252">
            <v>110010</v>
          </cell>
          <cell r="L1252" t="str">
            <v>Current Unrestricted</v>
          </cell>
          <cell r="M1252">
            <v>10</v>
          </cell>
          <cell r="N1252" t="str">
            <v>Instruction</v>
          </cell>
          <cell r="O1252">
            <v>11</v>
          </cell>
          <cell r="P1252" t="str">
            <v>Current Unrestricted Funds</v>
          </cell>
          <cell r="Q1252">
            <v>61</v>
          </cell>
          <cell r="R1252" t="str">
            <v>Salaries and Wages</v>
          </cell>
          <cell r="S1252">
            <v>40</v>
          </cell>
          <cell r="T1252" t="str">
            <v>Vice President / Provost - SCC</v>
          </cell>
          <cell r="U1252">
            <v>1</v>
          </cell>
          <cell r="V1252" t="str">
            <v>Cooksey, Gaye M.</v>
          </cell>
        </row>
        <row r="1253">
          <cell r="A1253">
            <v>350032</v>
          </cell>
          <cell r="B1253" t="str">
            <v>Visual and Performing Arts</v>
          </cell>
          <cell r="C1253">
            <v>611135</v>
          </cell>
          <cell r="D1253">
            <v>350032611135</v>
          </cell>
          <cell r="E1253" t="str">
            <v>Faculty Full-time - Release Time</v>
          </cell>
          <cell r="F1253">
            <v>24766.04</v>
          </cell>
          <cell r="G1253">
            <v>15998.59</v>
          </cell>
          <cell r="H1253">
            <v>16871</v>
          </cell>
          <cell r="I1253">
            <v>8435.48</v>
          </cell>
          <cell r="J1253">
            <v>16247</v>
          </cell>
          <cell r="K1253">
            <v>110010</v>
          </cell>
          <cell r="L1253" t="str">
            <v>Current Unrestricted</v>
          </cell>
          <cell r="M1253">
            <v>10</v>
          </cell>
          <cell r="N1253" t="str">
            <v>Instruction</v>
          </cell>
          <cell r="O1253">
            <v>11</v>
          </cell>
          <cell r="P1253" t="str">
            <v>Current Unrestricted Funds</v>
          </cell>
          <cell r="Q1253">
            <v>61</v>
          </cell>
          <cell r="R1253" t="str">
            <v>Salaries and Wages</v>
          </cell>
          <cell r="S1253">
            <v>40</v>
          </cell>
          <cell r="T1253" t="str">
            <v>Vice President / Provost - SCC</v>
          </cell>
          <cell r="U1253">
            <v>1</v>
          </cell>
          <cell r="V1253" t="str">
            <v>Cooksey, Gaye M.</v>
          </cell>
        </row>
        <row r="1254">
          <cell r="A1254">
            <v>350032</v>
          </cell>
          <cell r="B1254" t="str">
            <v>Visual and Performing Arts</v>
          </cell>
          <cell r="C1254">
            <v>611140</v>
          </cell>
          <cell r="D1254">
            <v>350032611140</v>
          </cell>
          <cell r="E1254" t="str">
            <v>Faculty Part-time Non-teaching</v>
          </cell>
          <cell r="F1254">
            <v>20837.47</v>
          </cell>
          <cell r="G1254">
            <v>16833.27</v>
          </cell>
          <cell r="H1254">
            <v>14000</v>
          </cell>
          <cell r="I1254">
            <v>9698.1200000000008</v>
          </cell>
          <cell r="J1254">
            <v>14000</v>
          </cell>
          <cell r="K1254">
            <v>110010</v>
          </cell>
          <cell r="L1254" t="str">
            <v>Current Unrestricted</v>
          </cell>
          <cell r="M1254">
            <v>10</v>
          </cell>
          <cell r="N1254" t="str">
            <v>Instruction</v>
          </cell>
          <cell r="O1254">
            <v>11</v>
          </cell>
          <cell r="P1254" t="str">
            <v>Current Unrestricted Funds</v>
          </cell>
          <cell r="Q1254">
            <v>61</v>
          </cell>
          <cell r="R1254" t="str">
            <v>Salaries and Wages</v>
          </cell>
          <cell r="S1254">
            <v>40</v>
          </cell>
          <cell r="T1254" t="str">
            <v>Vice President / Provost - SCC</v>
          </cell>
          <cell r="U1254">
            <v>1</v>
          </cell>
          <cell r="V1254" t="str">
            <v>Cooksey, Gaye M.</v>
          </cell>
        </row>
        <row r="1255">
          <cell r="A1255">
            <v>350032</v>
          </cell>
          <cell r="B1255" t="str">
            <v>Visual and Performing Arts</v>
          </cell>
          <cell r="C1255">
            <v>611150</v>
          </cell>
          <cell r="D1255">
            <v>350032611150</v>
          </cell>
          <cell r="E1255" t="str">
            <v>Faculty Full-time - Summer</v>
          </cell>
          <cell r="F1255">
            <v>11080.13</v>
          </cell>
          <cell r="G1255">
            <v>11080.15</v>
          </cell>
          <cell r="H1255">
            <v>15306</v>
          </cell>
          <cell r="I1255">
            <v>0</v>
          </cell>
          <cell r="J1255">
            <v>16634</v>
          </cell>
          <cell r="K1255">
            <v>110010</v>
          </cell>
          <cell r="L1255" t="str">
            <v>Current Unrestricted</v>
          </cell>
          <cell r="M1255">
            <v>10</v>
          </cell>
          <cell r="N1255" t="str">
            <v>Instruction</v>
          </cell>
          <cell r="O1255">
            <v>11</v>
          </cell>
          <cell r="P1255" t="str">
            <v>Current Unrestricted Funds</v>
          </cell>
          <cell r="Q1255">
            <v>61</v>
          </cell>
          <cell r="R1255" t="str">
            <v>Salaries and Wages</v>
          </cell>
          <cell r="S1255">
            <v>40</v>
          </cell>
          <cell r="T1255" t="str">
            <v>Vice President / Provost - SCC</v>
          </cell>
          <cell r="U1255">
            <v>1</v>
          </cell>
          <cell r="V1255" t="str">
            <v>Cooksey, Gaye M.</v>
          </cell>
        </row>
        <row r="1256">
          <cell r="A1256">
            <v>350032</v>
          </cell>
          <cell r="B1256" t="str">
            <v>Visual and Performing Arts</v>
          </cell>
          <cell r="C1256">
            <v>611155</v>
          </cell>
          <cell r="D1256">
            <v>350032611155</v>
          </cell>
          <cell r="E1256" t="str">
            <v>Faculty Full-time - Non-teach Sum</v>
          </cell>
          <cell r="F1256">
            <v>0</v>
          </cell>
          <cell r="G1256">
            <v>400</v>
          </cell>
          <cell r="H1256">
            <v>0</v>
          </cell>
          <cell r="I1256">
            <v>0</v>
          </cell>
          <cell r="J1256">
            <v>0</v>
          </cell>
          <cell r="K1256">
            <v>110010</v>
          </cell>
          <cell r="L1256" t="str">
            <v>Current Unrestricted</v>
          </cell>
          <cell r="M1256">
            <v>10</v>
          </cell>
          <cell r="N1256" t="str">
            <v>Instruction</v>
          </cell>
          <cell r="O1256">
            <v>11</v>
          </cell>
          <cell r="P1256" t="str">
            <v>Current Unrestricted Funds</v>
          </cell>
          <cell r="Q1256">
            <v>61</v>
          </cell>
          <cell r="R1256" t="str">
            <v>Salaries and Wages</v>
          </cell>
          <cell r="S1256">
            <v>40</v>
          </cell>
          <cell r="T1256" t="str">
            <v>Vice President / Provost - SCC</v>
          </cell>
          <cell r="U1256">
            <v>1</v>
          </cell>
          <cell r="V1256" t="str">
            <v>Cooksey, Gaye M.</v>
          </cell>
        </row>
        <row r="1257">
          <cell r="A1257">
            <v>350032</v>
          </cell>
          <cell r="B1257" t="str">
            <v>Visual and Performing Arts</v>
          </cell>
          <cell r="C1257">
            <v>611160</v>
          </cell>
          <cell r="D1257">
            <v>350032611160</v>
          </cell>
          <cell r="E1257" t="str">
            <v>Faculty Part-time - Summer</v>
          </cell>
          <cell r="F1257">
            <v>5721</v>
          </cell>
          <cell r="G1257">
            <v>1746.19</v>
          </cell>
          <cell r="H1257">
            <v>12766</v>
          </cell>
          <cell r="I1257">
            <v>0</v>
          </cell>
          <cell r="J1257">
            <v>12766</v>
          </cell>
          <cell r="K1257">
            <v>110010</v>
          </cell>
          <cell r="L1257" t="str">
            <v>Current Unrestricted</v>
          </cell>
          <cell r="M1257">
            <v>10</v>
          </cell>
          <cell r="N1257" t="str">
            <v>Instruction</v>
          </cell>
          <cell r="O1257">
            <v>11</v>
          </cell>
          <cell r="P1257" t="str">
            <v>Current Unrestricted Funds</v>
          </cell>
          <cell r="Q1257">
            <v>61</v>
          </cell>
          <cell r="R1257" t="str">
            <v>Salaries and Wages</v>
          </cell>
          <cell r="S1257">
            <v>40</v>
          </cell>
          <cell r="T1257" t="str">
            <v>Vice President / Provost - SCC</v>
          </cell>
          <cell r="U1257">
            <v>1</v>
          </cell>
          <cell r="V1257" t="str">
            <v>Cooksey, Gaye M.</v>
          </cell>
        </row>
        <row r="1258">
          <cell r="A1258">
            <v>350032</v>
          </cell>
          <cell r="B1258" t="str">
            <v>Visual and Performing Arts</v>
          </cell>
          <cell r="C1258">
            <v>611340</v>
          </cell>
          <cell r="D1258">
            <v>350032611340</v>
          </cell>
          <cell r="E1258" t="str">
            <v>Supp Staff - Extra Service - Exempt</v>
          </cell>
          <cell r="F1258">
            <v>285.52</v>
          </cell>
          <cell r="G1258">
            <v>0</v>
          </cell>
          <cell r="H1258">
            <v>0</v>
          </cell>
          <cell r="I1258">
            <v>0</v>
          </cell>
          <cell r="J1258">
            <v>0</v>
          </cell>
          <cell r="K1258">
            <v>110010</v>
          </cell>
          <cell r="L1258" t="str">
            <v>Current Unrestricted</v>
          </cell>
          <cell r="M1258">
            <v>10</v>
          </cell>
          <cell r="N1258" t="str">
            <v>Instruction</v>
          </cell>
          <cell r="O1258">
            <v>11</v>
          </cell>
          <cell r="P1258" t="str">
            <v>Current Unrestricted Funds</v>
          </cell>
          <cell r="Q1258">
            <v>61</v>
          </cell>
          <cell r="R1258" t="str">
            <v>Salaries and Wages</v>
          </cell>
          <cell r="S1258">
            <v>40</v>
          </cell>
          <cell r="T1258" t="str">
            <v>Vice President / Provost - SCC</v>
          </cell>
          <cell r="U1258">
            <v>1</v>
          </cell>
          <cell r="V1258" t="str">
            <v>Cooksey, Gaye M.</v>
          </cell>
        </row>
        <row r="1259">
          <cell r="A1259">
            <v>350032</v>
          </cell>
          <cell r="B1259" t="str">
            <v>Visual and Performing Arts</v>
          </cell>
          <cell r="C1259">
            <v>611460</v>
          </cell>
          <cell r="D1259">
            <v>350032611460</v>
          </cell>
          <cell r="E1259" t="str">
            <v>Support Staff PT - Non-Exempt</v>
          </cell>
          <cell r="F1259">
            <v>783.32</v>
          </cell>
          <cell r="G1259">
            <v>1854</v>
          </cell>
          <cell r="H1259">
            <v>825</v>
          </cell>
          <cell r="I1259">
            <v>825.03</v>
          </cell>
          <cell r="J1259">
            <v>825</v>
          </cell>
          <cell r="K1259">
            <v>110010</v>
          </cell>
          <cell r="L1259" t="str">
            <v>Current Unrestricted</v>
          </cell>
          <cell r="M1259">
            <v>10</v>
          </cell>
          <cell r="N1259" t="str">
            <v>Instruction</v>
          </cell>
          <cell r="O1259">
            <v>11</v>
          </cell>
          <cell r="P1259" t="str">
            <v>Current Unrestricted Funds</v>
          </cell>
          <cell r="Q1259">
            <v>61</v>
          </cell>
          <cell r="R1259" t="str">
            <v>Salaries and Wages</v>
          </cell>
          <cell r="S1259">
            <v>40</v>
          </cell>
          <cell r="T1259" t="str">
            <v>Vice President / Provost - SCC</v>
          </cell>
          <cell r="U1259">
            <v>1</v>
          </cell>
          <cell r="V1259" t="str">
            <v>Cooksey, Gaye M.</v>
          </cell>
        </row>
        <row r="1260">
          <cell r="A1260">
            <v>350032</v>
          </cell>
          <cell r="B1260" t="str">
            <v>Visual and Performing Arts</v>
          </cell>
          <cell r="C1260">
            <v>611476</v>
          </cell>
          <cell r="D1260">
            <v>350032611476</v>
          </cell>
          <cell r="E1260" t="str">
            <v>Lab Assistants PT - Non-Exempt</v>
          </cell>
          <cell r="F1260">
            <v>259.23</v>
          </cell>
          <cell r="G1260">
            <v>0</v>
          </cell>
          <cell r="H1260">
            <v>0</v>
          </cell>
          <cell r="I1260">
            <v>0</v>
          </cell>
          <cell r="J1260">
            <v>0</v>
          </cell>
          <cell r="K1260">
            <v>110010</v>
          </cell>
          <cell r="L1260" t="str">
            <v>Current Unrestricted</v>
          </cell>
          <cell r="M1260">
            <v>10</v>
          </cell>
          <cell r="N1260" t="str">
            <v>Instruction</v>
          </cell>
          <cell r="O1260">
            <v>11</v>
          </cell>
          <cell r="P1260" t="str">
            <v>Current Unrestricted Funds</v>
          </cell>
          <cell r="Q1260">
            <v>61</v>
          </cell>
          <cell r="R1260" t="str">
            <v>Salaries and Wages</v>
          </cell>
          <cell r="S1260">
            <v>40</v>
          </cell>
          <cell r="T1260" t="str">
            <v>Vice President / Provost - SCC</v>
          </cell>
          <cell r="U1260">
            <v>1</v>
          </cell>
          <cell r="V1260" t="str">
            <v>Cooksey, Gaye M.</v>
          </cell>
        </row>
        <row r="1261">
          <cell r="A1261">
            <v>350032</v>
          </cell>
          <cell r="B1261" t="str">
            <v>Visual and Performing Arts</v>
          </cell>
          <cell r="C1261">
            <v>611510</v>
          </cell>
          <cell r="D1261">
            <v>350032611510</v>
          </cell>
          <cell r="E1261" t="str">
            <v>Student Assistants - Non-Work Study</v>
          </cell>
          <cell r="F1261">
            <v>9022.06</v>
          </cell>
          <cell r="G1261">
            <v>8565.5</v>
          </cell>
          <cell r="H1261">
            <v>7973</v>
          </cell>
          <cell r="I1261">
            <v>3023.82</v>
          </cell>
          <cell r="J1261">
            <v>7973</v>
          </cell>
          <cell r="K1261">
            <v>110010</v>
          </cell>
          <cell r="L1261" t="str">
            <v>Current Unrestricted</v>
          </cell>
          <cell r="M1261">
            <v>10</v>
          </cell>
          <cell r="N1261" t="str">
            <v>Instruction</v>
          </cell>
          <cell r="O1261">
            <v>11</v>
          </cell>
          <cell r="P1261" t="str">
            <v>Current Unrestricted Funds</v>
          </cell>
          <cell r="Q1261">
            <v>61</v>
          </cell>
          <cell r="R1261" t="str">
            <v>Salaries and Wages</v>
          </cell>
          <cell r="S1261">
            <v>40</v>
          </cell>
          <cell r="T1261" t="str">
            <v>Vice President / Provost - SCC</v>
          </cell>
          <cell r="U1261">
            <v>1</v>
          </cell>
          <cell r="V1261" t="str">
            <v>Cooksey, Gaye M.</v>
          </cell>
        </row>
        <row r="1262">
          <cell r="A1262">
            <v>350032</v>
          </cell>
          <cell r="B1262" t="str">
            <v>Visual and Performing Arts</v>
          </cell>
          <cell r="C1262">
            <v>611515</v>
          </cell>
          <cell r="D1262">
            <v>350032611515</v>
          </cell>
          <cell r="E1262" t="str">
            <v>Student Assistants - Non-WS&lt;6 hrs</v>
          </cell>
          <cell r="F1262">
            <v>950.18</v>
          </cell>
          <cell r="G1262">
            <v>0</v>
          </cell>
          <cell r="H1262">
            <v>0</v>
          </cell>
          <cell r="I1262">
            <v>0</v>
          </cell>
          <cell r="J1262">
            <v>0</v>
          </cell>
          <cell r="K1262">
            <v>110010</v>
          </cell>
          <cell r="L1262" t="str">
            <v>Current Unrestricted</v>
          </cell>
          <cell r="M1262">
            <v>10</v>
          </cell>
          <cell r="N1262" t="str">
            <v>Instruction</v>
          </cell>
          <cell r="O1262">
            <v>11</v>
          </cell>
          <cell r="P1262" t="str">
            <v>Current Unrestricted Funds</v>
          </cell>
          <cell r="Q1262">
            <v>61</v>
          </cell>
          <cell r="R1262" t="str">
            <v>Salaries and Wages</v>
          </cell>
          <cell r="S1262">
            <v>40</v>
          </cell>
          <cell r="T1262" t="str">
            <v>Vice President / Provost - SCC</v>
          </cell>
          <cell r="U1262">
            <v>1</v>
          </cell>
          <cell r="V1262" t="str">
            <v>Cooksey, Gaye M.</v>
          </cell>
        </row>
        <row r="1263">
          <cell r="A1263">
            <v>350032</v>
          </cell>
          <cell r="B1263" t="str">
            <v>Visual and Performing Arts</v>
          </cell>
          <cell r="C1263">
            <v>712320</v>
          </cell>
          <cell r="D1263">
            <v>350032712320</v>
          </cell>
          <cell r="E1263" t="str">
            <v>Guest Lecturers</v>
          </cell>
          <cell r="F1263">
            <v>0</v>
          </cell>
          <cell r="G1263">
            <v>0</v>
          </cell>
          <cell r="H1263">
            <v>0</v>
          </cell>
          <cell r="I1263">
            <v>0</v>
          </cell>
          <cell r="J1263">
            <v>0</v>
          </cell>
          <cell r="K1263">
            <v>110010</v>
          </cell>
          <cell r="L1263" t="str">
            <v>Current Unrestricted</v>
          </cell>
          <cell r="M1263">
            <v>10</v>
          </cell>
          <cell r="N1263" t="str">
            <v>Instruction</v>
          </cell>
          <cell r="O1263">
            <v>11</v>
          </cell>
          <cell r="P1263" t="str">
            <v>Current Unrestricted Funds</v>
          </cell>
          <cell r="Q1263">
            <v>71</v>
          </cell>
          <cell r="R1263" t="str">
            <v>Contractual Services</v>
          </cell>
          <cell r="S1263">
            <v>40</v>
          </cell>
          <cell r="T1263" t="str">
            <v>Vice President / Provost - SCC</v>
          </cell>
          <cell r="U1263">
            <v>4</v>
          </cell>
          <cell r="V1263" t="str">
            <v>Cooksey, Gaye M.</v>
          </cell>
        </row>
        <row r="1264">
          <cell r="A1264">
            <v>350032</v>
          </cell>
          <cell r="B1264" t="str">
            <v>Visual and Performing Arts</v>
          </cell>
          <cell r="C1264">
            <v>712330</v>
          </cell>
          <cell r="D1264">
            <v>350032712330</v>
          </cell>
          <cell r="E1264" t="str">
            <v>Performers</v>
          </cell>
          <cell r="F1264">
            <v>7070</v>
          </cell>
          <cell r="G1264">
            <v>3960</v>
          </cell>
          <cell r="H1264">
            <v>5750</v>
          </cell>
          <cell r="I1264">
            <v>0</v>
          </cell>
          <cell r="J1264">
            <v>8750</v>
          </cell>
          <cell r="K1264">
            <v>110010</v>
          </cell>
          <cell r="L1264" t="str">
            <v>Current Unrestricted</v>
          </cell>
          <cell r="M1264">
            <v>10</v>
          </cell>
          <cell r="N1264" t="str">
            <v>Instruction</v>
          </cell>
          <cell r="O1264">
            <v>11</v>
          </cell>
          <cell r="P1264" t="str">
            <v>Current Unrestricted Funds</v>
          </cell>
          <cell r="Q1264">
            <v>71</v>
          </cell>
          <cell r="R1264" t="str">
            <v>Contractual Services</v>
          </cell>
          <cell r="S1264">
            <v>40</v>
          </cell>
          <cell r="T1264" t="str">
            <v>Vice President / Provost - SCC</v>
          </cell>
          <cell r="U1264">
            <v>4</v>
          </cell>
          <cell r="V1264" t="str">
            <v>Cooksey, Gaye M.</v>
          </cell>
        </row>
        <row r="1265">
          <cell r="A1265">
            <v>350032</v>
          </cell>
          <cell r="B1265" t="str">
            <v>Visual and Performing Arts</v>
          </cell>
          <cell r="C1265">
            <v>712350</v>
          </cell>
          <cell r="D1265">
            <v>350032712350</v>
          </cell>
          <cell r="E1265" t="str">
            <v>Contract Labor - Individuals</v>
          </cell>
          <cell r="F1265">
            <v>2223.89</v>
          </cell>
          <cell r="G1265">
            <v>2906.64</v>
          </cell>
          <cell r="H1265">
            <v>2825</v>
          </cell>
          <cell r="I1265">
            <v>1121.21</v>
          </cell>
          <cell r="J1265">
            <v>2825</v>
          </cell>
          <cell r="K1265">
            <v>110010</v>
          </cell>
          <cell r="L1265" t="str">
            <v>Current Unrestricted</v>
          </cell>
          <cell r="M1265">
            <v>10</v>
          </cell>
          <cell r="N1265" t="str">
            <v>Instruction</v>
          </cell>
          <cell r="O1265">
            <v>11</v>
          </cell>
          <cell r="P1265" t="str">
            <v>Current Unrestricted Funds</v>
          </cell>
          <cell r="Q1265">
            <v>71</v>
          </cell>
          <cell r="R1265" t="str">
            <v>Contractual Services</v>
          </cell>
          <cell r="S1265">
            <v>40</v>
          </cell>
          <cell r="T1265" t="str">
            <v>Vice President / Provost - SCC</v>
          </cell>
          <cell r="U1265">
            <v>4</v>
          </cell>
          <cell r="V1265" t="str">
            <v>Cooksey, Gaye M.</v>
          </cell>
        </row>
        <row r="1266">
          <cell r="A1266">
            <v>350032</v>
          </cell>
          <cell r="B1266" t="str">
            <v>Visual and Performing Arts</v>
          </cell>
          <cell r="C1266">
            <v>712655</v>
          </cell>
          <cell r="D1266">
            <v>350032712655</v>
          </cell>
          <cell r="E1266" t="str">
            <v>Meetings Expense</v>
          </cell>
          <cell r="F1266">
            <v>517.27</v>
          </cell>
          <cell r="G1266">
            <v>370.63</v>
          </cell>
          <cell r="H1266">
            <v>1000</v>
          </cell>
          <cell r="I1266">
            <v>306.44</v>
          </cell>
          <cell r="J1266">
            <v>1000</v>
          </cell>
          <cell r="K1266">
            <v>110010</v>
          </cell>
          <cell r="L1266" t="str">
            <v>Current Unrestricted</v>
          </cell>
          <cell r="M1266">
            <v>10</v>
          </cell>
          <cell r="N1266" t="str">
            <v>Instruction</v>
          </cell>
          <cell r="O1266">
            <v>11</v>
          </cell>
          <cell r="P1266" t="str">
            <v>Current Unrestricted Funds</v>
          </cell>
          <cell r="Q1266">
            <v>71</v>
          </cell>
          <cell r="R1266" t="str">
            <v>Contractual Services</v>
          </cell>
          <cell r="S1266">
            <v>40</v>
          </cell>
          <cell r="T1266" t="str">
            <v>Vice President / Provost - SCC</v>
          </cell>
          <cell r="U1266">
            <v>4</v>
          </cell>
          <cell r="V1266" t="str">
            <v>Cooksey, Gaye M.</v>
          </cell>
        </row>
        <row r="1267">
          <cell r="A1267">
            <v>350032</v>
          </cell>
          <cell r="B1267" t="str">
            <v>Visual and Performing Arts</v>
          </cell>
          <cell r="C1267">
            <v>733110</v>
          </cell>
          <cell r="D1267">
            <v>350032733110</v>
          </cell>
          <cell r="E1267" t="str">
            <v>Classroom Supplies</v>
          </cell>
          <cell r="F1267">
            <v>11078.94</v>
          </cell>
          <cell r="G1267">
            <v>14302.34</v>
          </cell>
          <cell r="H1267">
            <v>14000</v>
          </cell>
          <cell r="I1267">
            <v>7704.76</v>
          </cell>
          <cell r="J1267">
            <v>15390</v>
          </cell>
          <cell r="K1267">
            <v>110010</v>
          </cell>
          <cell r="L1267" t="str">
            <v>Current Unrestricted</v>
          </cell>
          <cell r="M1267">
            <v>10</v>
          </cell>
          <cell r="N1267" t="str">
            <v>Instruction</v>
          </cell>
          <cell r="O1267">
            <v>11</v>
          </cell>
          <cell r="P1267" t="str">
            <v>Current Unrestricted Funds</v>
          </cell>
          <cell r="Q1267">
            <v>73</v>
          </cell>
          <cell r="R1267" t="str">
            <v>Supplies</v>
          </cell>
          <cell r="S1267">
            <v>40</v>
          </cell>
          <cell r="T1267" t="str">
            <v>Vice President / Provost - SCC</v>
          </cell>
          <cell r="U1267">
            <v>4</v>
          </cell>
          <cell r="V1267" t="str">
            <v>Cooksey, Gaye M.</v>
          </cell>
        </row>
        <row r="1268">
          <cell r="A1268">
            <v>350032</v>
          </cell>
          <cell r="B1268" t="str">
            <v>Visual and Performing Arts</v>
          </cell>
          <cell r="C1268">
            <v>733210</v>
          </cell>
          <cell r="D1268">
            <v>350032733210</v>
          </cell>
          <cell r="E1268" t="str">
            <v>Division Books and Booklets</v>
          </cell>
          <cell r="F1268">
            <v>0</v>
          </cell>
          <cell r="G1268">
            <v>0</v>
          </cell>
          <cell r="H1268">
            <v>0</v>
          </cell>
          <cell r="I1268">
            <v>0</v>
          </cell>
          <cell r="J1268">
            <v>0</v>
          </cell>
          <cell r="K1268">
            <v>110010</v>
          </cell>
          <cell r="L1268" t="str">
            <v>Current Unrestricted</v>
          </cell>
          <cell r="M1268">
            <v>10</v>
          </cell>
          <cell r="N1268" t="str">
            <v>Instruction</v>
          </cell>
          <cell r="O1268">
            <v>11</v>
          </cell>
          <cell r="P1268" t="str">
            <v>Current Unrestricted Funds</v>
          </cell>
          <cell r="Q1268">
            <v>73</v>
          </cell>
          <cell r="R1268" t="str">
            <v>Supplies</v>
          </cell>
          <cell r="S1268">
            <v>40</v>
          </cell>
          <cell r="T1268" t="str">
            <v>Vice President / Provost - SCC</v>
          </cell>
          <cell r="U1268">
            <v>4</v>
          </cell>
          <cell r="V1268" t="str">
            <v>Cooksey, Gaye M.</v>
          </cell>
        </row>
        <row r="1269">
          <cell r="A1269">
            <v>350032</v>
          </cell>
          <cell r="B1269" t="str">
            <v>Visual and Performing Arts</v>
          </cell>
          <cell r="C1269">
            <v>733220</v>
          </cell>
          <cell r="D1269">
            <v>350032733220</v>
          </cell>
          <cell r="E1269" t="str">
            <v>Subscriptions</v>
          </cell>
          <cell r="F1269">
            <v>0</v>
          </cell>
          <cell r="G1269">
            <v>0</v>
          </cell>
          <cell r="H1269">
            <v>0</v>
          </cell>
          <cell r="I1269">
            <v>0</v>
          </cell>
          <cell r="J1269">
            <v>0</v>
          </cell>
          <cell r="K1269">
            <v>110010</v>
          </cell>
          <cell r="L1269" t="str">
            <v>Current Unrestricted</v>
          </cell>
          <cell r="M1269">
            <v>10</v>
          </cell>
          <cell r="N1269" t="str">
            <v>Instruction</v>
          </cell>
          <cell r="O1269">
            <v>11</v>
          </cell>
          <cell r="P1269" t="str">
            <v>Current Unrestricted Funds</v>
          </cell>
          <cell r="Q1269">
            <v>73</v>
          </cell>
          <cell r="R1269" t="str">
            <v>Supplies</v>
          </cell>
          <cell r="S1269">
            <v>40</v>
          </cell>
          <cell r="T1269" t="str">
            <v>Vice President / Provost - SCC</v>
          </cell>
          <cell r="U1269">
            <v>4</v>
          </cell>
          <cell r="V1269" t="str">
            <v>Cooksey, Gaye M.</v>
          </cell>
        </row>
        <row r="1270">
          <cell r="A1270">
            <v>350032</v>
          </cell>
          <cell r="B1270" t="str">
            <v>Visual and Performing Arts</v>
          </cell>
          <cell r="C1270">
            <v>744210</v>
          </cell>
          <cell r="D1270">
            <v>350032744210</v>
          </cell>
          <cell r="E1270" t="str">
            <v>Local Travel</v>
          </cell>
          <cell r="F1270">
            <v>90</v>
          </cell>
          <cell r="G1270">
            <v>129</v>
          </cell>
          <cell r="H1270">
            <v>435</v>
          </cell>
          <cell r="I1270">
            <v>100</v>
          </cell>
          <cell r="J1270">
            <v>435</v>
          </cell>
          <cell r="K1270">
            <v>110010</v>
          </cell>
          <cell r="L1270" t="str">
            <v>Current Unrestricted</v>
          </cell>
          <cell r="M1270">
            <v>10</v>
          </cell>
          <cell r="N1270" t="str">
            <v>Instruction</v>
          </cell>
          <cell r="O1270">
            <v>11</v>
          </cell>
          <cell r="P1270" t="str">
            <v>Current Unrestricted Funds</v>
          </cell>
          <cell r="Q1270">
            <v>74</v>
          </cell>
          <cell r="R1270" t="str">
            <v>Travel</v>
          </cell>
          <cell r="S1270">
            <v>40</v>
          </cell>
          <cell r="T1270" t="str">
            <v>Vice President / Provost - SCC</v>
          </cell>
          <cell r="U1270">
            <v>4</v>
          </cell>
          <cell r="V1270" t="str">
            <v>Cooksey, Gaye M.</v>
          </cell>
        </row>
        <row r="1271">
          <cell r="A1271">
            <v>350032</v>
          </cell>
          <cell r="B1271" t="str">
            <v>Visual and Performing Arts</v>
          </cell>
          <cell r="C1271">
            <v>744220</v>
          </cell>
          <cell r="D1271">
            <v>350032744220</v>
          </cell>
          <cell r="E1271" t="str">
            <v>Professional Development / Travel</v>
          </cell>
          <cell r="F1271">
            <v>1400</v>
          </cell>
          <cell r="G1271">
            <v>205</v>
          </cell>
          <cell r="H1271">
            <v>0</v>
          </cell>
          <cell r="I1271">
            <v>0</v>
          </cell>
          <cell r="J1271">
            <v>0</v>
          </cell>
          <cell r="K1271">
            <v>110010</v>
          </cell>
          <cell r="L1271" t="str">
            <v>Current Unrestricted</v>
          </cell>
          <cell r="M1271">
            <v>10</v>
          </cell>
          <cell r="N1271" t="str">
            <v>Instruction</v>
          </cell>
          <cell r="O1271">
            <v>11</v>
          </cell>
          <cell r="P1271" t="str">
            <v>Current Unrestricted Funds</v>
          </cell>
          <cell r="Q1271">
            <v>74</v>
          </cell>
          <cell r="R1271" t="str">
            <v>Travel</v>
          </cell>
          <cell r="S1271">
            <v>40</v>
          </cell>
          <cell r="T1271" t="str">
            <v>Vice President / Provost - SCC</v>
          </cell>
          <cell r="U1271">
            <v>4</v>
          </cell>
          <cell r="V1271" t="str">
            <v>Cooksey, Gaye M.</v>
          </cell>
        </row>
        <row r="1272">
          <cell r="A1272">
            <v>350032</v>
          </cell>
          <cell r="B1272" t="str">
            <v>Visual and Performing Arts</v>
          </cell>
          <cell r="C1272">
            <v>755110</v>
          </cell>
          <cell r="D1272">
            <v>350032755110</v>
          </cell>
          <cell r="E1272" t="str">
            <v>Field Trips</v>
          </cell>
          <cell r="F1272">
            <v>0</v>
          </cell>
          <cell r="G1272">
            <v>0</v>
          </cell>
          <cell r="H1272">
            <v>0</v>
          </cell>
          <cell r="I1272">
            <v>0</v>
          </cell>
          <cell r="J1272">
            <v>0</v>
          </cell>
          <cell r="K1272">
            <v>110010</v>
          </cell>
          <cell r="L1272" t="str">
            <v>Current Unrestricted</v>
          </cell>
          <cell r="M1272">
            <v>10</v>
          </cell>
          <cell r="N1272" t="str">
            <v>Instruction</v>
          </cell>
          <cell r="O1272">
            <v>11</v>
          </cell>
          <cell r="P1272" t="str">
            <v>Current Unrestricted Funds</v>
          </cell>
          <cell r="Q1272">
            <v>75</v>
          </cell>
          <cell r="R1272" t="str">
            <v>Other Operating Expenses</v>
          </cell>
          <cell r="S1272">
            <v>40</v>
          </cell>
          <cell r="T1272" t="str">
            <v>Vice President / Provost - SCC</v>
          </cell>
          <cell r="U1272">
            <v>4</v>
          </cell>
          <cell r="V1272" t="str">
            <v>Cooksey, Gaye M.</v>
          </cell>
        </row>
        <row r="1273">
          <cell r="A1273">
            <v>350032</v>
          </cell>
          <cell r="B1273" t="str">
            <v>Visual and Performing Arts</v>
          </cell>
          <cell r="C1273">
            <v>755310</v>
          </cell>
          <cell r="D1273">
            <v>350032755310</v>
          </cell>
          <cell r="E1273" t="str">
            <v>Copier Expense</v>
          </cell>
          <cell r="F1273">
            <v>2243.1</v>
          </cell>
          <cell r="G1273">
            <v>2258.46</v>
          </cell>
          <cell r="H1273">
            <v>2000</v>
          </cell>
          <cell r="I1273">
            <v>459</v>
          </cell>
          <cell r="J1273">
            <v>2000</v>
          </cell>
          <cell r="K1273">
            <v>110010</v>
          </cell>
          <cell r="L1273" t="str">
            <v>Current Unrestricted</v>
          </cell>
          <cell r="M1273">
            <v>10</v>
          </cell>
          <cell r="N1273" t="str">
            <v>Instruction</v>
          </cell>
          <cell r="O1273">
            <v>11</v>
          </cell>
          <cell r="P1273" t="str">
            <v>Current Unrestricted Funds</v>
          </cell>
          <cell r="Q1273">
            <v>75</v>
          </cell>
          <cell r="R1273" t="str">
            <v>Other Operating Expenses</v>
          </cell>
          <cell r="S1273">
            <v>40</v>
          </cell>
          <cell r="T1273" t="str">
            <v>Vice President / Provost - SCC</v>
          </cell>
          <cell r="U1273">
            <v>4</v>
          </cell>
          <cell r="V1273" t="str">
            <v>Cooksey, Gaye M.</v>
          </cell>
        </row>
        <row r="1274">
          <cell r="A1274">
            <v>350032</v>
          </cell>
          <cell r="B1274" t="str">
            <v>Visual and Performing Arts</v>
          </cell>
          <cell r="C1274">
            <v>755360</v>
          </cell>
          <cell r="D1274">
            <v>350032755360</v>
          </cell>
          <cell r="E1274" t="str">
            <v>Printing - Other</v>
          </cell>
          <cell r="F1274">
            <v>2189.2800000000002</v>
          </cell>
          <cell r="G1274">
            <v>6553.63</v>
          </cell>
          <cell r="H1274">
            <v>6140</v>
          </cell>
          <cell r="I1274">
            <v>2832.98</v>
          </cell>
          <cell r="J1274">
            <v>6140</v>
          </cell>
          <cell r="K1274">
            <v>110010</v>
          </cell>
          <cell r="L1274" t="str">
            <v>Current Unrestricted</v>
          </cell>
          <cell r="M1274">
            <v>10</v>
          </cell>
          <cell r="N1274" t="str">
            <v>Instruction</v>
          </cell>
          <cell r="O1274">
            <v>11</v>
          </cell>
          <cell r="P1274" t="str">
            <v>Current Unrestricted Funds</v>
          </cell>
          <cell r="Q1274">
            <v>75</v>
          </cell>
          <cell r="R1274" t="str">
            <v>Other Operating Expenses</v>
          </cell>
          <cell r="S1274">
            <v>40</v>
          </cell>
          <cell r="T1274" t="str">
            <v>Vice President / Provost - SCC</v>
          </cell>
          <cell r="U1274">
            <v>4</v>
          </cell>
          <cell r="V1274" t="str">
            <v>Cooksey, Gaye M.</v>
          </cell>
        </row>
        <row r="1275">
          <cell r="A1275">
            <v>350032</v>
          </cell>
          <cell r="B1275" t="str">
            <v>Visual and Performing Arts</v>
          </cell>
          <cell r="C1275">
            <v>755705</v>
          </cell>
          <cell r="D1275">
            <v>350032755705</v>
          </cell>
          <cell r="E1275" t="str">
            <v>Postage</v>
          </cell>
          <cell r="F1275">
            <v>108.6</v>
          </cell>
          <cell r="G1275">
            <v>165.58</v>
          </cell>
          <cell r="H1275">
            <v>150</v>
          </cell>
          <cell r="I1275">
            <v>58.44</v>
          </cell>
          <cell r="J1275">
            <v>150</v>
          </cell>
          <cell r="K1275">
            <v>110010</v>
          </cell>
          <cell r="L1275" t="str">
            <v>Current Unrestricted</v>
          </cell>
          <cell r="M1275">
            <v>10</v>
          </cell>
          <cell r="N1275" t="str">
            <v>Instruction</v>
          </cell>
          <cell r="O1275">
            <v>11</v>
          </cell>
          <cell r="P1275" t="str">
            <v>Current Unrestricted Funds</v>
          </cell>
          <cell r="Q1275">
            <v>75</v>
          </cell>
          <cell r="R1275" t="str">
            <v>Other Operating Expenses</v>
          </cell>
          <cell r="S1275">
            <v>40</v>
          </cell>
          <cell r="T1275" t="str">
            <v>Vice President / Provost - SCC</v>
          </cell>
          <cell r="U1275">
            <v>4</v>
          </cell>
          <cell r="V1275" t="str">
            <v>Cooksey, Gaye M.</v>
          </cell>
        </row>
        <row r="1276">
          <cell r="A1276">
            <v>350032</v>
          </cell>
          <cell r="B1276" t="str">
            <v>Visual and Performing Arts</v>
          </cell>
          <cell r="C1276">
            <v>755730</v>
          </cell>
          <cell r="D1276">
            <v>350032755730</v>
          </cell>
          <cell r="E1276" t="str">
            <v>Memberships</v>
          </cell>
          <cell r="F1276">
            <v>325</v>
          </cell>
          <cell r="G1276">
            <v>200</v>
          </cell>
          <cell r="H1276">
            <v>540</v>
          </cell>
          <cell r="I1276">
            <v>540</v>
          </cell>
          <cell r="J1276">
            <v>540</v>
          </cell>
          <cell r="K1276">
            <v>110010</v>
          </cell>
          <cell r="L1276" t="str">
            <v>Current Unrestricted</v>
          </cell>
          <cell r="M1276">
            <v>10</v>
          </cell>
          <cell r="N1276" t="str">
            <v>Instruction</v>
          </cell>
          <cell r="O1276">
            <v>11</v>
          </cell>
          <cell r="P1276" t="str">
            <v>Current Unrestricted Funds</v>
          </cell>
          <cell r="Q1276">
            <v>75</v>
          </cell>
          <cell r="R1276" t="str">
            <v>Other Operating Expenses</v>
          </cell>
          <cell r="S1276">
            <v>40</v>
          </cell>
          <cell r="T1276" t="str">
            <v>Vice President / Provost - SCC</v>
          </cell>
          <cell r="U1276">
            <v>4</v>
          </cell>
          <cell r="V1276" t="str">
            <v>Cooksey, Gaye M.</v>
          </cell>
        </row>
        <row r="1277">
          <cell r="A1277">
            <v>350032</v>
          </cell>
          <cell r="B1277" t="str">
            <v>Visual and Performing Arts</v>
          </cell>
          <cell r="C1277">
            <v>755740</v>
          </cell>
          <cell r="D1277">
            <v>350032755740</v>
          </cell>
          <cell r="E1277" t="str">
            <v>Advertising</v>
          </cell>
          <cell r="F1277">
            <v>1595</v>
          </cell>
          <cell r="G1277">
            <v>1515</v>
          </cell>
          <cell r="H1277">
            <v>1455</v>
          </cell>
          <cell r="I1277">
            <v>155</v>
          </cell>
          <cell r="J1277">
            <v>1565</v>
          </cell>
          <cell r="K1277">
            <v>110010</v>
          </cell>
          <cell r="L1277" t="str">
            <v>Current Unrestricted</v>
          </cell>
          <cell r="M1277">
            <v>10</v>
          </cell>
          <cell r="N1277" t="str">
            <v>Instruction</v>
          </cell>
          <cell r="O1277">
            <v>11</v>
          </cell>
          <cell r="P1277" t="str">
            <v>Current Unrestricted Funds</v>
          </cell>
          <cell r="Q1277">
            <v>75</v>
          </cell>
          <cell r="R1277" t="str">
            <v>Other Operating Expenses</v>
          </cell>
          <cell r="S1277">
            <v>40</v>
          </cell>
          <cell r="T1277" t="str">
            <v>Vice President / Provost - SCC</v>
          </cell>
          <cell r="U1277">
            <v>4</v>
          </cell>
          <cell r="V1277" t="str">
            <v>Cooksey, Gaye M.</v>
          </cell>
        </row>
        <row r="1278">
          <cell r="A1278">
            <v>350032</v>
          </cell>
          <cell r="B1278" t="str">
            <v>Visual and Performing Arts</v>
          </cell>
          <cell r="C1278">
            <v>787410</v>
          </cell>
          <cell r="D1278">
            <v>350032787410</v>
          </cell>
          <cell r="E1278" t="str">
            <v>Equipment/Furniture Non-Depreciable</v>
          </cell>
          <cell r="F1278">
            <v>0</v>
          </cell>
          <cell r="G1278">
            <v>0</v>
          </cell>
          <cell r="H1278">
            <v>800</v>
          </cell>
          <cell r="I1278">
            <v>798</v>
          </cell>
          <cell r="J1278">
            <v>0</v>
          </cell>
          <cell r="K1278">
            <v>110010</v>
          </cell>
          <cell r="L1278" t="str">
            <v>Current Unrestricted</v>
          </cell>
          <cell r="M1278">
            <v>10</v>
          </cell>
          <cell r="N1278" t="str">
            <v>Instruction</v>
          </cell>
          <cell r="O1278">
            <v>11</v>
          </cell>
          <cell r="P1278" t="str">
            <v>Current Unrestricted Funds</v>
          </cell>
          <cell r="Q1278">
            <v>78</v>
          </cell>
          <cell r="R1278" t="str">
            <v>Non-Capital Outlay</v>
          </cell>
          <cell r="S1278">
            <v>40</v>
          </cell>
          <cell r="T1278" t="str">
            <v>Vice President / Provost - SCC</v>
          </cell>
          <cell r="U1278">
            <v>4</v>
          </cell>
          <cell r="V1278" t="str">
            <v>Cooksey, Gaye M.</v>
          </cell>
        </row>
        <row r="1279">
          <cell r="A1279">
            <v>350032</v>
          </cell>
          <cell r="B1279" t="str">
            <v>Visual and Performing Arts</v>
          </cell>
          <cell r="C1279">
            <v>787430</v>
          </cell>
          <cell r="D1279">
            <v>350032787430</v>
          </cell>
          <cell r="E1279" t="str">
            <v>Computer/Media Equip</v>
          </cell>
          <cell r="F1279">
            <v>0</v>
          </cell>
          <cell r="G1279">
            <v>699</v>
          </cell>
          <cell r="H1279">
            <v>3000</v>
          </cell>
          <cell r="I1279">
            <v>0</v>
          </cell>
          <cell r="J1279">
            <v>0</v>
          </cell>
          <cell r="K1279">
            <v>110010</v>
          </cell>
          <cell r="L1279" t="str">
            <v>Current Unrestricted</v>
          </cell>
          <cell r="M1279">
            <v>10</v>
          </cell>
          <cell r="N1279" t="str">
            <v>Instruction</v>
          </cell>
          <cell r="O1279">
            <v>11</v>
          </cell>
          <cell r="P1279" t="str">
            <v>Current Unrestricted Funds</v>
          </cell>
          <cell r="Q1279">
            <v>78</v>
          </cell>
          <cell r="R1279" t="str">
            <v>Non-Capital Outlay</v>
          </cell>
          <cell r="S1279">
            <v>40</v>
          </cell>
          <cell r="T1279" t="str">
            <v>Vice President / Provost - SCC</v>
          </cell>
          <cell r="U1279">
            <v>4</v>
          </cell>
          <cell r="V1279" t="str">
            <v>Cooksey, Gaye M.</v>
          </cell>
        </row>
        <row r="1280">
          <cell r="A1280">
            <v>350036</v>
          </cell>
          <cell r="B1280" t="str">
            <v>Visual and Performing Arts</v>
          </cell>
          <cell r="C1280">
            <v>611110</v>
          </cell>
          <cell r="D1280">
            <v>350036611110</v>
          </cell>
          <cell r="E1280" t="str">
            <v>Faculty Salaries - Full-time</v>
          </cell>
          <cell r="F1280">
            <v>46918.67</v>
          </cell>
          <cell r="G1280">
            <v>60278.62</v>
          </cell>
          <cell r="H1280">
            <v>34899</v>
          </cell>
          <cell r="I1280">
            <v>14582.07</v>
          </cell>
          <cell r="J1280">
            <v>48909</v>
          </cell>
          <cell r="K1280">
            <v>110010</v>
          </cell>
          <cell r="L1280" t="str">
            <v>Current Unrestricted</v>
          </cell>
          <cell r="M1280">
            <v>10</v>
          </cell>
          <cell r="N1280" t="str">
            <v>Instruction</v>
          </cell>
          <cell r="O1280">
            <v>11</v>
          </cell>
          <cell r="P1280" t="str">
            <v>Current Unrestricted Funds</v>
          </cell>
          <cell r="Q1280">
            <v>61</v>
          </cell>
          <cell r="R1280" t="str">
            <v>Salaries and Wages</v>
          </cell>
          <cell r="S1280">
            <v>40</v>
          </cell>
          <cell r="T1280" t="str">
            <v>Vice President / Provost - SCC</v>
          </cell>
          <cell r="U1280">
            <v>1</v>
          </cell>
          <cell r="V1280" t="str">
            <v>Cooksey, Gaye M.</v>
          </cell>
        </row>
        <row r="1281">
          <cell r="A1281">
            <v>350036</v>
          </cell>
          <cell r="B1281" t="str">
            <v>Visual and Performing Arts</v>
          </cell>
          <cell r="C1281">
            <v>611115</v>
          </cell>
          <cell r="D1281">
            <v>350036611115</v>
          </cell>
          <cell r="E1281" t="str">
            <v>Faculty Salaries - Substitute</v>
          </cell>
          <cell r="F1281">
            <v>651.6</v>
          </cell>
          <cell r="G1281">
            <v>582.08000000000004</v>
          </cell>
          <cell r="H1281">
            <v>625</v>
          </cell>
          <cell r="I1281">
            <v>0</v>
          </cell>
          <cell r="J1281">
            <v>625</v>
          </cell>
          <cell r="K1281">
            <v>110010</v>
          </cell>
          <cell r="L1281" t="str">
            <v>Current Unrestricted</v>
          </cell>
          <cell r="M1281">
            <v>10</v>
          </cell>
          <cell r="N1281" t="str">
            <v>Instruction</v>
          </cell>
          <cell r="O1281">
            <v>11</v>
          </cell>
          <cell r="P1281" t="str">
            <v>Current Unrestricted Funds</v>
          </cell>
          <cell r="Q1281">
            <v>61</v>
          </cell>
          <cell r="R1281" t="str">
            <v>Salaries and Wages</v>
          </cell>
          <cell r="S1281">
            <v>40</v>
          </cell>
          <cell r="T1281" t="str">
            <v>Vice President / Provost - SCC</v>
          </cell>
          <cell r="U1281">
            <v>1</v>
          </cell>
          <cell r="V1281" t="str">
            <v>Cooksey, Gaye M.</v>
          </cell>
        </row>
        <row r="1282">
          <cell r="A1282">
            <v>350036</v>
          </cell>
          <cell r="B1282" t="str">
            <v>Visual and Performing Arts</v>
          </cell>
          <cell r="C1282">
            <v>611120</v>
          </cell>
          <cell r="D1282">
            <v>350036611120</v>
          </cell>
          <cell r="E1282" t="str">
            <v>Faculty Salaries - Part-time</v>
          </cell>
          <cell r="F1282">
            <v>20259.240000000002</v>
          </cell>
          <cell r="G1282">
            <v>7506</v>
          </cell>
          <cell r="H1282">
            <v>25922</v>
          </cell>
          <cell r="I1282">
            <v>19085.87</v>
          </cell>
          <cell r="J1282">
            <v>25922</v>
          </cell>
          <cell r="K1282">
            <v>110010</v>
          </cell>
          <cell r="L1282" t="str">
            <v>Current Unrestricted</v>
          </cell>
          <cell r="M1282">
            <v>10</v>
          </cell>
          <cell r="N1282" t="str">
            <v>Instruction</v>
          </cell>
          <cell r="O1282">
            <v>11</v>
          </cell>
          <cell r="P1282" t="str">
            <v>Current Unrestricted Funds</v>
          </cell>
          <cell r="Q1282">
            <v>61</v>
          </cell>
          <cell r="R1282" t="str">
            <v>Salaries and Wages</v>
          </cell>
          <cell r="S1282">
            <v>40</v>
          </cell>
          <cell r="T1282" t="str">
            <v>Vice President / Provost - SCC</v>
          </cell>
          <cell r="U1282">
            <v>1</v>
          </cell>
          <cell r="V1282" t="str">
            <v>Cooksey, Gaye M.</v>
          </cell>
        </row>
        <row r="1283">
          <cell r="A1283">
            <v>350036</v>
          </cell>
          <cell r="B1283" t="str">
            <v>Visual and Performing Arts</v>
          </cell>
          <cell r="C1283">
            <v>611135</v>
          </cell>
          <cell r="D1283">
            <v>350036611135</v>
          </cell>
          <cell r="E1283" t="str">
            <v>Faculty Full-time - Release Time</v>
          </cell>
          <cell r="F1283">
            <v>0</v>
          </cell>
          <cell r="G1283">
            <v>0</v>
          </cell>
          <cell r="H1283">
            <v>45940</v>
          </cell>
          <cell r="I1283">
            <v>17847.07</v>
          </cell>
          <cell r="J1283">
            <v>0</v>
          </cell>
          <cell r="K1283">
            <v>110010</v>
          </cell>
          <cell r="L1283" t="str">
            <v>Current Unrestricted</v>
          </cell>
          <cell r="M1283">
            <v>10</v>
          </cell>
          <cell r="N1283" t="str">
            <v>Instruction</v>
          </cell>
          <cell r="O1283">
            <v>11</v>
          </cell>
          <cell r="P1283" t="str">
            <v>Current Unrestricted Funds</v>
          </cell>
          <cell r="Q1283">
            <v>61</v>
          </cell>
          <cell r="R1283" t="str">
            <v>Salaries and Wages</v>
          </cell>
          <cell r="S1283">
            <v>40</v>
          </cell>
          <cell r="T1283" t="str">
            <v>Vice President / Provost - SCC</v>
          </cell>
          <cell r="U1283">
            <v>1</v>
          </cell>
          <cell r="V1283" t="str">
            <v>Cooksey, Gaye M.</v>
          </cell>
        </row>
        <row r="1284">
          <cell r="A1284">
            <v>350036</v>
          </cell>
          <cell r="B1284" t="str">
            <v>Visual and Performing Arts</v>
          </cell>
          <cell r="C1284">
            <v>611140</v>
          </cell>
          <cell r="D1284">
            <v>350036611140</v>
          </cell>
          <cell r="E1284" t="str">
            <v>Faculty Part-time Non-teaching</v>
          </cell>
          <cell r="F1284">
            <v>417</v>
          </cell>
          <cell r="G1284">
            <v>0</v>
          </cell>
          <cell r="H1284">
            <v>417</v>
          </cell>
          <cell r="I1284">
            <v>0</v>
          </cell>
          <cell r="J1284">
            <v>417</v>
          </cell>
          <cell r="K1284">
            <v>110010</v>
          </cell>
          <cell r="L1284" t="str">
            <v>Current Unrestricted</v>
          </cell>
          <cell r="M1284">
            <v>10</v>
          </cell>
          <cell r="N1284" t="str">
            <v>Instruction</v>
          </cell>
          <cell r="O1284">
            <v>11</v>
          </cell>
          <cell r="P1284" t="str">
            <v>Current Unrestricted Funds</v>
          </cell>
          <cell r="Q1284">
            <v>61</v>
          </cell>
          <cell r="R1284" t="str">
            <v>Salaries and Wages</v>
          </cell>
          <cell r="S1284">
            <v>40</v>
          </cell>
          <cell r="T1284" t="str">
            <v>Vice President / Provost - SCC</v>
          </cell>
          <cell r="U1284">
            <v>1</v>
          </cell>
          <cell r="V1284" t="str">
            <v>Cooksey, Gaye M.</v>
          </cell>
        </row>
        <row r="1285">
          <cell r="A1285">
            <v>350036</v>
          </cell>
          <cell r="B1285" t="str">
            <v>Visual and Performing Arts</v>
          </cell>
          <cell r="C1285">
            <v>611150</v>
          </cell>
          <cell r="D1285">
            <v>350036611150</v>
          </cell>
          <cell r="E1285" t="str">
            <v>Faculty Full-time - Summer</v>
          </cell>
          <cell r="F1285">
            <v>0</v>
          </cell>
          <cell r="G1285">
            <v>0</v>
          </cell>
          <cell r="H1285">
            <v>6514</v>
          </cell>
          <cell r="I1285">
            <v>0</v>
          </cell>
          <cell r="J1285">
            <v>7079</v>
          </cell>
          <cell r="K1285">
            <v>110010</v>
          </cell>
          <cell r="L1285" t="str">
            <v>Current Unrestricted</v>
          </cell>
          <cell r="M1285">
            <v>10</v>
          </cell>
          <cell r="N1285" t="str">
            <v>Instruction</v>
          </cell>
          <cell r="O1285">
            <v>11</v>
          </cell>
          <cell r="P1285" t="str">
            <v>Current Unrestricted Funds</v>
          </cell>
          <cell r="Q1285">
            <v>61</v>
          </cell>
          <cell r="R1285" t="str">
            <v>Salaries and Wages</v>
          </cell>
          <cell r="S1285">
            <v>40</v>
          </cell>
          <cell r="T1285" t="str">
            <v>Vice President / Provost - SCC</v>
          </cell>
          <cell r="U1285">
            <v>1</v>
          </cell>
          <cell r="V1285" t="str">
            <v>Cooksey, Gaye M.</v>
          </cell>
        </row>
        <row r="1286">
          <cell r="A1286">
            <v>350036</v>
          </cell>
          <cell r="B1286" t="str">
            <v>Visual and Performing Arts</v>
          </cell>
          <cell r="C1286">
            <v>611160</v>
          </cell>
          <cell r="D1286">
            <v>350036611160</v>
          </cell>
          <cell r="E1286" t="str">
            <v>Faculty Part-time - Summer</v>
          </cell>
          <cell r="F1286">
            <v>1668</v>
          </cell>
          <cell r="G1286">
            <v>3336</v>
          </cell>
          <cell r="H1286">
            <v>7769</v>
          </cell>
          <cell r="I1286">
            <v>0</v>
          </cell>
          <cell r="J1286">
            <v>7769</v>
          </cell>
          <cell r="K1286">
            <v>110010</v>
          </cell>
          <cell r="L1286" t="str">
            <v>Current Unrestricted</v>
          </cell>
          <cell r="M1286">
            <v>10</v>
          </cell>
          <cell r="N1286" t="str">
            <v>Instruction</v>
          </cell>
          <cell r="O1286">
            <v>11</v>
          </cell>
          <cell r="P1286" t="str">
            <v>Current Unrestricted Funds</v>
          </cell>
          <cell r="Q1286">
            <v>61</v>
          </cell>
          <cell r="R1286" t="str">
            <v>Salaries and Wages</v>
          </cell>
          <cell r="S1286">
            <v>40</v>
          </cell>
          <cell r="T1286" t="str">
            <v>Vice President / Provost - SCC</v>
          </cell>
          <cell r="U1286">
            <v>1</v>
          </cell>
          <cell r="V1286" t="str">
            <v>Cooksey, Gaye M.</v>
          </cell>
        </row>
        <row r="1287">
          <cell r="A1287">
            <v>350036</v>
          </cell>
          <cell r="B1287" t="str">
            <v>Visual and Performing Arts</v>
          </cell>
          <cell r="C1287">
            <v>733110</v>
          </cell>
          <cell r="D1287">
            <v>350036733110</v>
          </cell>
          <cell r="E1287" t="str">
            <v>Classroom Supplies</v>
          </cell>
          <cell r="F1287">
            <v>1710.1</v>
          </cell>
          <cell r="G1287">
            <v>2818.64</v>
          </cell>
          <cell r="H1287">
            <v>4000</v>
          </cell>
          <cell r="I1287">
            <v>1245.3</v>
          </cell>
          <cell r="J1287">
            <v>4000</v>
          </cell>
          <cell r="K1287">
            <v>110010</v>
          </cell>
          <cell r="L1287" t="str">
            <v>Current Unrestricted</v>
          </cell>
          <cell r="M1287">
            <v>10</v>
          </cell>
          <cell r="N1287" t="str">
            <v>Instruction</v>
          </cell>
          <cell r="O1287">
            <v>11</v>
          </cell>
          <cell r="P1287" t="str">
            <v>Current Unrestricted Funds</v>
          </cell>
          <cell r="Q1287">
            <v>73</v>
          </cell>
          <cell r="R1287" t="str">
            <v>Supplies</v>
          </cell>
          <cell r="S1287">
            <v>40</v>
          </cell>
          <cell r="T1287" t="str">
            <v>Vice President / Provost - SCC</v>
          </cell>
          <cell r="U1287">
            <v>4</v>
          </cell>
          <cell r="V1287" t="str">
            <v>Cooksey, Gaye M.</v>
          </cell>
        </row>
        <row r="1288">
          <cell r="A1288">
            <v>350036</v>
          </cell>
          <cell r="B1288" t="str">
            <v>Visual and Performing Arts</v>
          </cell>
          <cell r="C1288">
            <v>744210</v>
          </cell>
          <cell r="D1288">
            <v>350036744210</v>
          </cell>
          <cell r="E1288" t="str">
            <v>Local Travel</v>
          </cell>
          <cell r="F1288">
            <v>730.5</v>
          </cell>
          <cell r="G1288">
            <v>375</v>
          </cell>
          <cell r="H1288">
            <v>700</v>
          </cell>
          <cell r="I1288">
            <v>68.5</v>
          </cell>
          <cell r="J1288">
            <v>700</v>
          </cell>
          <cell r="K1288">
            <v>110010</v>
          </cell>
          <cell r="L1288" t="str">
            <v>Current Unrestricted</v>
          </cell>
          <cell r="M1288">
            <v>10</v>
          </cell>
          <cell r="N1288" t="str">
            <v>Instruction</v>
          </cell>
          <cell r="O1288">
            <v>11</v>
          </cell>
          <cell r="P1288" t="str">
            <v>Current Unrestricted Funds</v>
          </cell>
          <cell r="Q1288">
            <v>74</v>
          </cell>
          <cell r="R1288" t="str">
            <v>Travel</v>
          </cell>
          <cell r="S1288">
            <v>40</v>
          </cell>
          <cell r="T1288" t="str">
            <v>Vice President / Provost - SCC</v>
          </cell>
          <cell r="U1288">
            <v>4</v>
          </cell>
          <cell r="V1288" t="str">
            <v>Cooksey, Gaye M.</v>
          </cell>
        </row>
        <row r="1289">
          <cell r="A1289">
            <v>350036</v>
          </cell>
          <cell r="B1289" t="str">
            <v>Visual and Performing Arts</v>
          </cell>
          <cell r="C1289">
            <v>755310</v>
          </cell>
          <cell r="D1289">
            <v>350036755310</v>
          </cell>
          <cell r="E1289" t="str">
            <v>Copier Expense</v>
          </cell>
          <cell r="F1289">
            <v>1448.22</v>
          </cell>
          <cell r="G1289">
            <v>1493.1</v>
          </cell>
          <cell r="H1289">
            <v>1350</v>
          </cell>
          <cell r="I1289">
            <v>86.82</v>
          </cell>
          <cell r="J1289">
            <v>1350</v>
          </cell>
          <cell r="K1289">
            <v>110010</v>
          </cell>
          <cell r="L1289" t="str">
            <v>Current Unrestricted</v>
          </cell>
          <cell r="M1289">
            <v>10</v>
          </cell>
          <cell r="N1289" t="str">
            <v>Instruction</v>
          </cell>
          <cell r="O1289">
            <v>11</v>
          </cell>
          <cell r="P1289" t="str">
            <v>Current Unrestricted Funds</v>
          </cell>
          <cell r="Q1289">
            <v>75</v>
          </cell>
          <cell r="R1289" t="str">
            <v>Other Operating Expenses</v>
          </cell>
          <cell r="S1289">
            <v>40</v>
          </cell>
          <cell r="T1289" t="str">
            <v>Vice President / Provost - SCC</v>
          </cell>
          <cell r="U1289">
            <v>4</v>
          </cell>
          <cell r="V1289" t="str">
            <v>Cooksey, Gaye M.</v>
          </cell>
        </row>
        <row r="1290">
          <cell r="A1290">
            <v>350036</v>
          </cell>
          <cell r="B1290" t="str">
            <v>Visual and Performing Arts</v>
          </cell>
          <cell r="C1290">
            <v>755360</v>
          </cell>
          <cell r="D1290">
            <v>350036755360</v>
          </cell>
          <cell r="E1290" t="str">
            <v>Printing - Other</v>
          </cell>
          <cell r="F1290">
            <v>0</v>
          </cell>
          <cell r="G1290">
            <v>0</v>
          </cell>
          <cell r="H1290">
            <v>0</v>
          </cell>
          <cell r="I1290">
            <v>0</v>
          </cell>
          <cell r="J1290">
            <v>0</v>
          </cell>
          <cell r="K1290">
            <v>110010</v>
          </cell>
          <cell r="L1290" t="str">
            <v>Current Unrestricted</v>
          </cell>
          <cell r="M1290">
            <v>10</v>
          </cell>
          <cell r="N1290" t="str">
            <v>Instruction</v>
          </cell>
          <cell r="O1290">
            <v>11</v>
          </cell>
          <cell r="P1290" t="str">
            <v>Current Unrestricted Funds</v>
          </cell>
          <cell r="Q1290">
            <v>75</v>
          </cell>
          <cell r="R1290" t="str">
            <v>Other Operating Expenses</v>
          </cell>
          <cell r="S1290">
            <v>40</v>
          </cell>
          <cell r="T1290" t="str">
            <v>Vice President / Provost - SCC</v>
          </cell>
          <cell r="U1290">
            <v>4</v>
          </cell>
          <cell r="V1290" t="str">
            <v>Cooksey, Gaye M.</v>
          </cell>
        </row>
        <row r="1291">
          <cell r="A1291">
            <v>350036</v>
          </cell>
          <cell r="B1291" t="str">
            <v>Visual and Performing Arts</v>
          </cell>
          <cell r="C1291">
            <v>755705</v>
          </cell>
          <cell r="D1291">
            <v>350036755705</v>
          </cell>
          <cell r="E1291" t="str">
            <v>Postage</v>
          </cell>
          <cell r="F1291">
            <v>18.170000000000002</v>
          </cell>
          <cell r="G1291">
            <v>0</v>
          </cell>
          <cell r="H1291">
            <v>50</v>
          </cell>
          <cell r="I1291">
            <v>0</v>
          </cell>
          <cell r="J1291">
            <v>50</v>
          </cell>
          <cell r="K1291">
            <v>110010</v>
          </cell>
          <cell r="L1291" t="str">
            <v>Current Unrestricted</v>
          </cell>
          <cell r="M1291">
            <v>10</v>
          </cell>
          <cell r="N1291" t="str">
            <v>Instruction</v>
          </cell>
          <cell r="O1291">
            <v>11</v>
          </cell>
          <cell r="P1291" t="str">
            <v>Current Unrestricted Funds</v>
          </cell>
          <cell r="Q1291">
            <v>75</v>
          </cell>
          <cell r="R1291" t="str">
            <v>Other Operating Expenses</v>
          </cell>
          <cell r="S1291">
            <v>40</v>
          </cell>
          <cell r="T1291" t="str">
            <v>Vice President / Provost - SCC</v>
          </cell>
          <cell r="U1291">
            <v>4</v>
          </cell>
          <cell r="V1291" t="str">
            <v>Cooksey, Gaye M.</v>
          </cell>
        </row>
        <row r="1292">
          <cell r="A1292">
            <v>350036</v>
          </cell>
          <cell r="B1292" t="str">
            <v>Visual and Performing Arts</v>
          </cell>
          <cell r="C1292">
            <v>787410</v>
          </cell>
          <cell r="D1292">
            <v>350036787410</v>
          </cell>
          <cell r="E1292" t="str">
            <v>Equipment/Furniture Non-Depreciable</v>
          </cell>
          <cell r="F1292">
            <v>0</v>
          </cell>
          <cell r="G1292">
            <v>4370</v>
          </cell>
          <cell r="H1292">
            <v>0</v>
          </cell>
          <cell r="I1292">
            <v>0</v>
          </cell>
          <cell r="J1292">
            <v>0</v>
          </cell>
          <cell r="K1292">
            <v>110010</v>
          </cell>
          <cell r="L1292" t="str">
            <v>Current Unrestricted</v>
          </cell>
          <cell r="M1292">
            <v>10</v>
          </cell>
          <cell r="N1292" t="str">
            <v>Instruction</v>
          </cell>
          <cell r="O1292">
            <v>11</v>
          </cell>
          <cell r="P1292" t="str">
            <v>Current Unrestricted Funds</v>
          </cell>
          <cell r="Q1292">
            <v>78</v>
          </cell>
          <cell r="R1292" t="str">
            <v>Non-Capital Outlay</v>
          </cell>
          <cell r="S1292">
            <v>40</v>
          </cell>
          <cell r="T1292" t="str">
            <v>Vice President / Provost - SCC</v>
          </cell>
          <cell r="U1292">
            <v>4</v>
          </cell>
          <cell r="V1292" t="str">
            <v>Cooksey, Gaye M.</v>
          </cell>
        </row>
        <row r="1293">
          <cell r="A1293">
            <v>350036</v>
          </cell>
          <cell r="B1293" t="str">
            <v>Visual and Performing Arts</v>
          </cell>
          <cell r="C1293">
            <v>787430</v>
          </cell>
          <cell r="D1293">
            <v>350036787430</v>
          </cell>
          <cell r="E1293" t="str">
            <v>Computer/Media Equip</v>
          </cell>
          <cell r="F1293">
            <v>0</v>
          </cell>
          <cell r="G1293">
            <v>696.95</v>
          </cell>
          <cell r="H1293">
            <v>0</v>
          </cell>
          <cell r="I1293">
            <v>0</v>
          </cell>
          <cell r="J1293">
            <v>0</v>
          </cell>
          <cell r="K1293">
            <v>110010</v>
          </cell>
          <cell r="L1293" t="str">
            <v>Current Unrestricted</v>
          </cell>
          <cell r="M1293">
            <v>10</v>
          </cell>
          <cell r="N1293" t="str">
            <v>Instruction</v>
          </cell>
          <cell r="O1293">
            <v>11</v>
          </cell>
          <cell r="P1293" t="str">
            <v>Current Unrestricted Funds</v>
          </cell>
          <cell r="Q1293">
            <v>78</v>
          </cell>
          <cell r="R1293" t="str">
            <v>Non-Capital Outlay</v>
          </cell>
          <cell r="S1293">
            <v>40</v>
          </cell>
          <cell r="T1293" t="str">
            <v>Vice President / Provost - SCC</v>
          </cell>
          <cell r="U1293">
            <v>4</v>
          </cell>
          <cell r="V1293" t="str">
            <v>Cooksey, Gaye M.</v>
          </cell>
        </row>
        <row r="1294">
          <cell r="A1294">
            <v>350050</v>
          </cell>
          <cell r="B1294" t="str">
            <v>Theater</v>
          </cell>
          <cell r="C1294">
            <v>611120</v>
          </cell>
          <cell r="D1294">
            <v>350050611120</v>
          </cell>
          <cell r="E1294" t="str">
            <v>Faculty Salaries - Part-time</v>
          </cell>
          <cell r="F1294">
            <v>9538.8799999999992</v>
          </cell>
          <cell r="G1294">
            <v>8340</v>
          </cell>
          <cell r="H1294">
            <v>10942</v>
          </cell>
          <cell r="I1294">
            <v>5392.5</v>
          </cell>
          <cell r="J1294">
            <v>10942</v>
          </cell>
          <cell r="K1294">
            <v>110010</v>
          </cell>
          <cell r="L1294" t="str">
            <v>Current Unrestricted</v>
          </cell>
          <cell r="M1294">
            <v>10</v>
          </cell>
          <cell r="N1294" t="str">
            <v>Instruction</v>
          </cell>
          <cell r="O1294">
            <v>11</v>
          </cell>
          <cell r="P1294" t="str">
            <v>Current Unrestricted Funds</v>
          </cell>
          <cell r="Q1294">
            <v>61</v>
          </cell>
          <cell r="R1294" t="str">
            <v>Salaries and Wages</v>
          </cell>
          <cell r="S1294">
            <v>40</v>
          </cell>
          <cell r="T1294" t="str">
            <v>Vice President / Provost - SCC</v>
          </cell>
          <cell r="U1294">
            <v>1</v>
          </cell>
          <cell r="V1294" t="str">
            <v>Cooksey, Gaye M.</v>
          </cell>
        </row>
        <row r="1295">
          <cell r="A1295">
            <v>350050</v>
          </cell>
          <cell r="B1295" t="str">
            <v>Theater</v>
          </cell>
          <cell r="C1295">
            <v>733110</v>
          </cell>
          <cell r="D1295">
            <v>350050733110</v>
          </cell>
          <cell r="E1295" t="str">
            <v>Classroom Supplies</v>
          </cell>
          <cell r="F1295">
            <v>9.5</v>
          </cell>
          <cell r="G1295">
            <v>0</v>
          </cell>
          <cell r="H1295">
            <v>50</v>
          </cell>
          <cell r="I1295">
            <v>0</v>
          </cell>
          <cell r="J1295">
            <v>50</v>
          </cell>
          <cell r="K1295">
            <v>110010</v>
          </cell>
          <cell r="L1295" t="str">
            <v>Current Unrestricted</v>
          </cell>
          <cell r="M1295">
            <v>10</v>
          </cell>
          <cell r="N1295" t="str">
            <v>Instruction</v>
          </cell>
          <cell r="O1295">
            <v>11</v>
          </cell>
          <cell r="P1295" t="str">
            <v>Current Unrestricted Funds</v>
          </cell>
          <cell r="Q1295">
            <v>73</v>
          </cell>
          <cell r="R1295" t="str">
            <v>Supplies</v>
          </cell>
          <cell r="S1295">
            <v>40</v>
          </cell>
          <cell r="T1295" t="str">
            <v>Vice President / Provost - SCC</v>
          </cell>
          <cell r="U1295">
            <v>4</v>
          </cell>
          <cell r="V1295" t="str">
            <v>Cooksey, Gaye M.</v>
          </cell>
        </row>
        <row r="1296">
          <cell r="A1296">
            <v>350050</v>
          </cell>
          <cell r="B1296" t="str">
            <v>Theater</v>
          </cell>
          <cell r="C1296">
            <v>755310</v>
          </cell>
          <cell r="D1296">
            <v>350050755310</v>
          </cell>
          <cell r="E1296" t="str">
            <v>Copier Expense</v>
          </cell>
          <cell r="F1296">
            <v>235.14</v>
          </cell>
          <cell r="G1296">
            <v>132.24</v>
          </cell>
          <cell r="H1296">
            <v>225</v>
          </cell>
          <cell r="I1296">
            <v>21</v>
          </cell>
          <cell r="J1296">
            <v>225</v>
          </cell>
          <cell r="K1296">
            <v>110010</v>
          </cell>
          <cell r="L1296" t="str">
            <v>Current Unrestricted</v>
          </cell>
          <cell r="M1296">
            <v>10</v>
          </cell>
          <cell r="N1296" t="str">
            <v>Instruction</v>
          </cell>
          <cell r="O1296">
            <v>11</v>
          </cell>
          <cell r="P1296" t="str">
            <v>Current Unrestricted Funds</v>
          </cell>
          <cell r="Q1296">
            <v>75</v>
          </cell>
          <cell r="R1296" t="str">
            <v>Other Operating Expenses</v>
          </cell>
          <cell r="S1296">
            <v>40</v>
          </cell>
          <cell r="T1296" t="str">
            <v>Vice President / Provost - SCC</v>
          </cell>
          <cell r="U1296">
            <v>4</v>
          </cell>
          <cell r="V1296" t="str">
            <v>Cooksey, Gaye M.</v>
          </cell>
        </row>
        <row r="1297">
          <cell r="A1297">
            <v>350050</v>
          </cell>
          <cell r="B1297" t="str">
            <v>Theater</v>
          </cell>
          <cell r="C1297">
            <v>755705</v>
          </cell>
          <cell r="D1297">
            <v>350050755705</v>
          </cell>
          <cell r="E1297" t="str">
            <v>Postage</v>
          </cell>
          <cell r="F1297">
            <v>11.59</v>
          </cell>
          <cell r="G1297">
            <v>45.45</v>
          </cell>
          <cell r="H1297">
            <v>25</v>
          </cell>
          <cell r="I1297">
            <v>0.87</v>
          </cell>
          <cell r="J1297">
            <v>25</v>
          </cell>
          <cell r="K1297">
            <v>110010</v>
          </cell>
          <cell r="L1297" t="str">
            <v>Current Unrestricted</v>
          </cell>
          <cell r="M1297">
            <v>10</v>
          </cell>
          <cell r="N1297" t="str">
            <v>Instruction</v>
          </cell>
          <cell r="O1297">
            <v>11</v>
          </cell>
          <cell r="P1297" t="str">
            <v>Current Unrestricted Funds</v>
          </cell>
          <cell r="Q1297">
            <v>75</v>
          </cell>
          <cell r="R1297" t="str">
            <v>Other Operating Expenses</v>
          </cell>
          <cell r="S1297">
            <v>40</v>
          </cell>
          <cell r="T1297" t="str">
            <v>Vice President / Provost - SCC</v>
          </cell>
          <cell r="U1297">
            <v>4</v>
          </cell>
          <cell r="V1297" t="str">
            <v>Cooksey, Gaye M.</v>
          </cell>
        </row>
        <row r="1298">
          <cell r="A1298">
            <v>350052</v>
          </cell>
          <cell r="B1298" t="str">
            <v>Theater</v>
          </cell>
          <cell r="C1298">
            <v>611110</v>
          </cell>
          <cell r="D1298">
            <v>350052611110</v>
          </cell>
          <cell r="E1298" t="str">
            <v>Faculty Salaries - Full-time</v>
          </cell>
          <cell r="F1298">
            <v>224395.14</v>
          </cell>
          <cell r="G1298">
            <v>227336.68</v>
          </cell>
          <cell r="H1298">
            <v>269129</v>
          </cell>
          <cell r="I1298">
            <v>133923.65</v>
          </cell>
          <cell r="J1298">
            <v>225957</v>
          </cell>
          <cell r="K1298">
            <v>110010</v>
          </cell>
          <cell r="L1298" t="str">
            <v>Current Unrestricted</v>
          </cell>
          <cell r="M1298">
            <v>10</v>
          </cell>
          <cell r="N1298" t="str">
            <v>Instruction</v>
          </cell>
          <cell r="O1298">
            <v>11</v>
          </cell>
          <cell r="P1298" t="str">
            <v>Current Unrestricted Funds</v>
          </cell>
          <cell r="Q1298">
            <v>61</v>
          </cell>
          <cell r="R1298" t="str">
            <v>Salaries and Wages</v>
          </cell>
          <cell r="S1298">
            <v>40</v>
          </cell>
          <cell r="T1298" t="str">
            <v>Vice President / Provost - SCC</v>
          </cell>
          <cell r="U1298">
            <v>1</v>
          </cell>
          <cell r="V1298" t="str">
            <v>Cooksey, Gaye M.</v>
          </cell>
        </row>
        <row r="1299">
          <cell r="A1299">
            <v>350052</v>
          </cell>
          <cell r="B1299" t="str">
            <v>Theater</v>
          </cell>
          <cell r="C1299">
            <v>611115</v>
          </cell>
          <cell r="D1299">
            <v>350052611115</v>
          </cell>
          <cell r="E1299" t="str">
            <v>Faculty Salaries - Substitute</v>
          </cell>
          <cell r="F1299">
            <v>460.44</v>
          </cell>
          <cell r="G1299">
            <v>195.48</v>
          </cell>
          <cell r="H1299">
            <v>569</v>
          </cell>
          <cell r="I1299">
            <v>197.7</v>
          </cell>
          <cell r="J1299">
            <v>569</v>
          </cell>
          <cell r="K1299">
            <v>110010</v>
          </cell>
          <cell r="L1299" t="str">
            <v>Current Unrestricted</v>
          </cell>
          <cell r="M1299">
            <v>10</v>
          </cell>
          <cell r="N1299" t="str">
            <v>Instruction</v>
          </cell>
          <cell r="O1299">
            <v>11</v>
          </cell>
          <cell r="P1299" t="str">
            <v>Current Unrestricted Funds</v>
          </cell>
          <cell r="Q1299">
            <v>61</v>
          </cell>
          <cell r="R1299" t="str">
            <v>Salaries and Wages</v>
          </cell>
          <cell r="S1299">
            <v>40</v>
          </cell>
          <cell r="T1299" t="str">
            <v>Vice President / Provost - SCC</v>
          </cell>
          <cell r="U1299">
            <v>1</v>
          </cell>
          <cell r="V1299" t="str">
            <v>Cooksey, Gaye M.</v>
          </cell>
        </row>
        <row r="1300">
          <cell r="A1300">
            <v>350052</v>
          </cell>
          <cell r="B1300" t="str">
            <v>Theater</v>
          </cell>
          <cell r="C1300">
            <v>611120</v>
          </cell>
          <cell r="D1300">
            <v>350052611120</v>
          </cell>
          <cell r="E1300" t="str">
            <v>Faculty Salaries - Part-time</v>
          </cell>
          <cell r="F1300">
            <v>64452.07</v>
          </cell>
          <cell r="G1300">
            <v>63215.6</v>
          </cell>
          <cell r="H1300">
            <v>73629</v>
          </cell>
          <cell r="I1300">
            <v>46172.71</v>
          </cell>
          <cell r="J1300">
            <v>73629</v>
          </cell>
          <cell r="K1300">
            <v>110010</v>
          </cell>
          <cell r="L1300" t="str">
            <v>Current Unrestricted</v>
          </cell>
          <cell r="M1300">
            <v>10</v>
          </cell>
          <cell r="N1300" t="str">
            <v>Instruction</v>
          </cell>
          <cell r="O1300">
            <v>11</v>
          </cell>
          <cell r="P1300" t="str">
            <v>Current Unrestricted Funds</v>
          </cell>
          <cell r="Q1300">
            <v>61</v>
          </cell>
          <cell r="R1300" t="str">
            <v>Salaries and Wages</v>
          </cell>
          <cell r="S1300">
            <v>40</v>
          </cell>
          <cell r="T1300" t="str">
            <v>Vice President / Provost - SCC</v>
          </cell>
          <cell r="U1300">
            <v>1</v>
          </cell>
          <cell r="V1300" t="str">
            <v>Cooksey, Gaye M.</v>
          </cell>
        </row>
        <row r="1301">
          <cell r="A1301">
            <v>350052</v>
          </cell>
          <cell r="B1301" t="str">
            <v>Theater</v>
          </cell>
          <cell r="C1301">
            <v>611130</v>
          </cell>
          <cell r="D1301">
            <v>350052611130</v>
          </cell>
          <cell r="E1301" t="str">
            <v>Faculty Full-time Non-teaching ES</v>
          </cell>
          <cell r="F1301">
            <v>7278.5</v>
          </cell>
          <cell r="G1301">
            <v>5391.06</v>
          </cell>
          <cell r="H1301">
            <v>6750</v>
          </cell>
          <cell r="I1301">
            <v>5385.69</v>
          </cell>
          <cell r="J1301">
            <v>20847</v>
          </cell>
          <cell r="K1301">
            <v>110010</v>
          </cell>
          <cell r="L1301" t="str">
            <v>Current Unrestricted</v>
          </cell>
          <cell r="M1301">
            <v>10</v>
          </cell>
          <cell r="N1301" t="str">
            <v>Instruction</v>
          </cell>
          <cell r="O1301">
            <v>11</v>
          </cell>
          <cell r="P1301" t="str">
            <v>Current Unrestricted Funds</v>
          </cell>
          <cell r="Q1301">
            <v>61</v>
          </cell>
          <cell r="R1301" t="str">
            <v>Salaries and Wages</v>
          </cell>
          <cell r="S1301">
            <v>40</v>
          </cell>
          <cell r="T1301" t="str">
            <v>Vice President / Provost - SCC</v>
          </cell>
          <cell r="U1301">
            <v>1</v>
          </cell>
          <cell r="V1301" t="str">
            <v>Cooksey, Gaye M.</v>
          </cell>
        </row>
        <row r="1302">
          <cell r="A1302">
            <v>350052</v>
          </cell>
          <cell r="B1302" t="str">
            <v>Theater</v>
          </cell>
          <cell r="C1302">
            <v>611135</v>
          </cell>
          <cell r="D1302">
            <v>350052611135</v>
          </cell>
          <cell r="E1302" t="str">
            <v>Faculty Full-time - Release Time</v>
          </cell>
          <cell r="F1302">
            <v>29070.66</v>
          </cell>
          <cell r="G1302">
            <v>44795.8</v>
          </cell>
          <cell r="H1302">
            <v>14949</v>
          </cell>
          <cell r="I1302">
            <v>18960.84</v>
          </cell>
          <cell r="J1302">
            <v>43695</v>
          </cell>
          <cell r="K1302">
            <v>110010</v>
          </cell>
          <cell r="L1302" t="str">
            <v>Current Unrestricted</v>
          </cell>
          <cell r="M1302">
            <v>10</v>
          </cell>
          <cell r="N1302" t="str">
            <v>Instruction</v>
          </cell>
          <cell r="O1302">
            <v>11</v>
          </cell>
          <cell r="P1302" t="str">
            <v>Current Unrestricted Funds</v>
          </cell>
          <cell r="Q1302">
            <v>61</v>
          </cell>
          <cell r="R1302" t="str">
            <v>Salaries and Wages</v>
          </cell>
          <cell r="S1302">
            <v>40</v>
          </cell>
          <cell r="T1302" t="str">
            <v>Vice President / Provost - SCC</v>
          </cell>
          <cell r="U1302">
            <v>1</v>
          </cell>
          <cell r="V1302" t="str">
            <v>Cooksey, Gaye M.</v>
          </cell>
        </row>
        <row r="1303">
          <cell r="A1303">
            <v>350052</v>
          </cell>
          <cell r="B1303" t="str">
            <v>Theater</v>
          </cell>
          <cell r="C1303">
            <v>611140</v>
          </cell>
          <cell r="D1303">
            <v>350052611140</v>
          </cell>
          <cell r="E1303" t="str">
            <v>Faculty Part-time Non-teaching</v>
          </cell>
          <cell r="F1303">
            <v>9376.3700000000008</v>
          </cell>
          <cell r="G1303">
            <v>8567.19</v>
          </cell>
          <cell r="H1303">
            <v>11000</v>
          </cell>
          <cell r="I1303">
            <v>3242.96</v>
          </cell>
          <cell r="J1303">
            <v>11000</v>
          </cell>
          <cell r="K1303">
            <v>110010</v>
          </cell>
          <cell r="L1303" t="str">
            <v>Current Unrestricted</v>
          </cell>
          <cell r="M1303">
            <v>10</v>
          </cell>
          <cell r="N1303" t="str">
            <v>Instruction</v>
          </cell>
          <cell r="O1303">
            <v>11</v>
          </cell>
          <cell r="P1303" t="str">
            <v>Current Unrestricted Funds</v>
          </cell>
          <cell r="Q1303">
            <v>61</v>
          </cell>
          <cell r="R1303" t="str">
            <v>Salaries and Wages</v>
          </cell>
          <cell r="S1303">
            <v>40</v>
          </cell>
          <cell r="T1303" t="str">
            <v>Vice President / Provost - SCC</v>
          </cell>
          <cell r="U1303">
            <v>1</v>
          </cell>
          <cell r="V1303" t="str">
            <v>Cooksey, Gaye M.</v>
          </cell>
        </row>
        <row r="1304">
          <cell r="A1304">
            <v>350052</v>
          </cell>
          <cell r="B1304" t="str">
            <v>Theater</v>
          </cell>
          <cell r="C1304">
            <v>611150</v>
          </cell>
          <cell r="D1304">
            <v>350052611150</v>
          </cell>
          <cell r="E1304" t="str">
            <v>Faculty Full-time - Summer</v>
          </cell>
          <cell r="F1304">
            <v>8689.16</v>
          </cell>
          <cell r="G1304">
            <v>10993.28</v>
          </cell>
          <cell r="H1304">
            <v>26050</v>
          </cell>
          <cell r="I1304">
            <v>0</v>
          </cell>
          <cell r="J1304">
            <v>35810</v>
          </cell>
          <cell r="K1304">
            <v>110010</v>
          </cell>
          <cell r="L1304" t="str">
            <v>Current Unrestricted</v>
          </cell>
          <cell r="M1304">
            <v>10</v>
          </cell>
          <cell r="N1304" t="str">
            <v>Instruction</v>
          </cell>
          <cell r="O1304">
            <v>11</v>
          </cell>
          <cell r="P1304" t="str">
            <v>Current Unrestricted Funds</v>
          </cell>
          <cell r="Q1304">
            <v>61</v>
          </cell>
          <cell r="R1304" t="str">
            <v>Salaries and Wages</v>
          </cell>
          <cell r="S1304">
            <v>40</v>
          </cell>
          <cell r="T1304" t="str">
            <v>Vice President / Provost - SCC</v>
          </cell>
          <cell r="U1304">
            <v>1</v>
          </cell>
          <cell r="V1304" t="str">
            <v>Cooksey, Gaye M.</v>
          </cell>
        </row>
        <row r="1305">
          <cell r="A1305">
            <v>350052</v>
          </cell>
          <cell r="B1305" t="str">
            <v>Theater</v>
          </cell>
          <cell r="C1305">
            <v>611155</v>
          </cell>
          <cell r="D1305">
            <v>350052611155</v>
          </cell>
          <cell r="E1305" t="str">
            <v>Faculty Full-time - Non-teach Sum</v>
          </cell>
          <cell r="F1305">
            <v>11463.18</v>
          </cell>
          <cell r="G1305">
            <v>2669.82</v>
          </cell>
          <cell r="H1305">
            <v>0</v>
          </cell>
          <cell r="I1305">
            <v>0</v>
          </cell>
          <cell r="J1305">
            <v>0</v>
          </cell>
          <cell r="K1305">
            <v>110010</v>
          </cell>
          <cell r="L1305" t="str">
            <v>Current Unrestricted</v>
          </cell>
          <cell r="M1305">
            <v>10</v>
          </cell>
          <cell r="N1305" t="str">
            <v>Instruction</v>
          </cell>
          <cell r="O1305">
            <v>11</v>
          </cell>
          <cell r="P1305" t="str">
            <v>Current Unrestricted Funds</v>
          </cell>
          <cell r="Q1305">
            <v>61</v>
          </cell>
          <cell r="R1305" t="str">
            <v>Salaries and Wages</v>
          </cell>
          <cell r="S1305">
            <v>40</v>
          </cell>
          <cell r="T1305" t="str">
            <v>Vice President / Provost - SCC</v>
          </cell>
          <cell r="U1305">
            <v>1</v>
          </cell>
          <cell r="V1305" t="str">
            <v>Cooksey, Gaye M.</v>
          </cell>
        </row>
        <row r="1306">
          <cell r="A1306">
            <v>350052</v>
          </cell>
          <cell r="B1306" t="str">
            <v>Theater</v>
          </cell>
          <cell r="C1306">
            <v>611160</v>
          </cell>
          <cell r="D1306">
            <v>350052611160</v>
          </cell>
          <cell r="E1306" t="str">
            <v>Faculty Part-time - Summer</v>
          </cell>
          <cell r="F1306">
            <v>3058</v>
          </cell>
          <cell r="G1306">
            <v>3058</v>
          </cell>
          <cell r="H1306">
            <v>15825</v>
          </cell>
          <cell r="I1306">
            <v>0</v>
          </cell>
          <cell r="J1306">
            <v>15825</v>
          </cell>
          <cell r="K1306">
            <v>110010</v>
          </cell>
          <cell r="L1306" t="str">
            <v>Current Unrestricted</v>
          </cell>
          <cell r="M1306">
            <v>10</v>
          </cell>
          <cell r="N1306" t="str">
            <v>Instruction</v>
          </cell>
          <cell r="O1306">
            <v>11</v>
          </cell>
          <cell r="P1306" t="str">
            <v>Current Unrestricted Funds</v>
          </cell>
          <cell r="Q1306">
            <v>61</v>
          </cell>
          <cell r="R1306" t="str">
            <v>Salaries and Wages</v>
          </cell>
          <cell r="S1306">
            <v>40</v>
          </cell>
          <cell r="T1306" t="str">
            <v>Vice President / Provost - SCC</v>
          </cell>
          <cell r="U1306">
            <v>1</v>
          </cell>
          <cell r="V1306" t="str">
            <v>Cooksey, Gaye M.</v>
          </cell>
        </row>
        <row r="1307">
          <cell r="A1307">
            <v>350052</v>
          </cell>
          <cell r="B1307" t="str">
            <v>Theater</v>
          </cell>
          <cell r="C1307">
            <v>611310</v>
          </cell>
          <cell r="D1307">
            <v>350052611310</v>
          </cell>
          <cell r="E1307" t="str">
            <v>Supervisory Support Staff - Exempt</v>
          </cell>
          <cell r="F1307">
            <v>72368.28</v>
          </cell>
          <cell r="G1307">
            <v>72368.28</v>
          </cell>
          <cell r="H1307">
            <v>74902</v>
          </cell>
          <cell r="I1307">
            <v>37450.559999999998</v>
          </cell>
          <cell r="J1307">
            <v>74902</v>
          </cell>
          <cell r="K1307">
            <v>110010</v>
          </cell>
          <cell r="L1307" t="str">
            <v>Current Unrestricted</v>
          </cell>
          <cell r="M1307">
            <v>10</v>
          </cell>
          <cell r="N1307" t="str">
            <v>Instruction</v>
          </cell>
          <cell r="O1307">
            <v>11</v>
          </cell>
          <cell r="P1307" t="str">
            <v>Current Unrestricted Funds</v>
          </cell>
          <cell r="Q1307">
            <v>61</v>
          </cell>
          <cell r="R1307" t="str">
            <v>Salaries and Wages</v>
          </cell>
          <cell r="S1307">
            <v>40</v>
          </cell>
          <cell r="T1307" t="str">
            <v>Vice President / Provost - SCC</v>
          </cell>
          <cell r="U1307">
            <v>1</v>
          </cell>
          <cell r="V1307" t="str">
            <v>Cooksey, Gaye M.</v>
          </cell>
        </row>
        <row r="1308">
          <cell r="A1308">
            <v>350052</v>
          </cell>
          <cell r="B1308" t="str">
            <v>Theater</v>
          </cell>
          <cell r="C1308">
            <v>611320</v>
          </cell>
          <cell r="D1308">
            <v>350052611320</v>
          </cell>
          <cell r="E1308" t="str">
            <v>Non-Supervisory Supp Staff - Exempt</v>
          </cell>
          <cell r="F1308">
            <v>43499.040000000001</v>
          </cell>
          <cell r="G1308">
            <v>43499.040000000001</v>
          </cell>
          <cell r="H1308">
            <v>45022</v>
          </cell>
          <cell r="I1308">
            <v>22510.74</v>
          </cell>
          <cell r="J1308">
            <v>45022</v>
          </cell>
          <cell r="K1308">
            <v>110010</v>
          </cell>
          <cell r="L1308" t="str">
            <v>Current Unrestricted</v>
          </cell>
          <cell r="M1308">
            <v>10</v>
          </cell>
          <cell r="N1308" t="str">
            <v>Instruction</v>
          </cell>
          <cell r="O1308">
            <v>11</v>
          </cell>
          <cell r="P1308" t="str">
            <v>Current Unrestricted Funds</v>
          </cell>
          <cell r="Q1308">
            <v>61</v>
          </cell>
          <cell r="R1308" t="str">
            <v>Salaries and Wages</v>
          </cell>
          <cell r="S1308">
            <v>40</v>
          </cell>
          <cell r="T1308" t="str">
            <v>Vice President / Provost - SCC</v>
          </cell>
          <cell r="U1308">
            <v>1</v>
          </cell>
          <cell r="V1308" t="str">
            <v>Cooksey, Gaye M.</v>
          </cell>
        </row>
        <row r="1309">
          <cell r="A1309">
            <v>350052</v>
          </cell>
          <cell r="B1309" t="str">
            <v>Theater</v>
          </cell>
          <cell r="C1309">
            <v>611340</v>
          </cell>
          <cell r="D1309">
            <v>350052611340</v>
          </cell>
          <cell r="E1309" t="str">
            <v>Supp Staff - Extra Service - Exempt</v>
          </cell>
          <cell r="F1309">
            <v>2625</v>
          </cell>
          <cell r="G1309">
            <v>0</v>
          </cell>
          <cell r="H1309">
            <v>0</v>
          </cell>
          <cell r="I1309">
            <v>0</v>
          </cell>
          <cell r="J1309">
            <v>0</v>
          </cell>
          <cell r="K1309">
            <v>110010</v>
          </cell>
          <cell r="L1309" t="str">
            <v>Current Unrestricted</v>
          </cell>
          <cell r="M1309">
            <v>10</v>
          </cell>
          <cell r="N1309" t="str">
            <v>Instruction</v>
          </cell>
          <cell r="O1309">
            <v>11</v>
          </cell>
          <cell r="P1309" t="str">
            <v>Current Unrestricted Funds</v>
          </cell>
          <cell r="Q1309">
            <v>61</v>
          </cell>
          <cell r="R1309" t="str">
            <v>Salaries and Wages</v>
          </cell>
          <cell r="S1309">
            <v>40</v>
          </cell>
          <cell r="T1309" t="str">
            <v>Vice President / Provost - SCC</v>
          </cell>
          <cell r="U1309">
            <v>1</v>
          </cell>
          <cell r="V1309" t="str">
            <v>Cooksey, Gaye M.</v>
          </cell>
        </row>
        <row r="1310">
          <cell r="A1310">
            <v>350052</v>
          </cell>
          <cell r="B1310" t="str">
            <v>Theater</v>
          </cell>
          <cell r="C1310">
            <v>611350</v>
          </cell>
          <cell r="D1310">
            <v>350052611350</v>
          </cell>
          <cell r="E1310" t="str">
            <v>Supp Staff-FT Instructional-Exempt</v>
          </cell>
          <cell r="F1310">
            <v>0</v>
          </cell>
          <cell r="G1310">
            <v>25103.439999999999</v>
          </cell>
          <cell r="H1310">
            <v>32509</v>
          </cell>
          <cell r="I1310">
            <v>16254.18</v>
          </cell>
          <cell r="J1310">
            <v>32509</v>
          </cell>
          <cell r="K1310">
            <v>110010</v>
          </cell>
          <cell r="L1310" t="str">
            <v>Current Unrestricted</v>
          </cell>
          <cell r="M1310">
            <v>10</v>
          </cell>
          <cell r="N1310" t="str">
            <v>Instruction</v>
          </cell>
          <cell r="O1310">
            <v>11</v>
          </cell>
          <cell r="P1310" t="str">
            <v>Current Unrestricted Funds</v>
          </cell>
          <cell r="Q1310">
            <v>61</v>
          </cell>
          <cell r="R1310" t="str">
            <v>Salaries and Wages</v>
          </cell>
          <cell r="S1310">
            <v>40</v>
          </cell>
          <cell r="T1310" t="str">
            <v>Vice President / Provost - SCC</v>
          </cell>
          <cell r="U1310">
            <v>1</v>
          </cell>
          <cell r="V1310" t="str">
            <v>Cooksey, Gaye M.</v>
          </cell>
        </row>
        <row r="1311">
          <cell r="A1311">
            <v>350052</v>
          </cell>
          <cell r="B1311" t="str">
            <v>Theater</v>
          </cell>
          <cell r="C1311">
            <v>611420</v>
          </cell>
          <cell r="D1311">
            <v>350052611420</v>
          </cell>
          <cell r="E1311" t="str">
            <v>Non-Supervisory Supp - Non-Exempt</v>
          </cell>
          <cell r="F1311">
            <v>35207.040000000001</v>
          </cell>
          <cell r="G1311">
            <v>35207.040000000001</v>
          </cell>
          <cell r="H1311">
            <v>36440</v>
          </cell>
          <cell r="I1311">
            <v>18219.66</v>
          </cell>
          <cell r="J1311">
            <v>36440</v>
          </cell>
          <cell r="K1311">
            <v>110010</v>
          </cell>
          <cell r="L1311" t="str">
            <v>Current Unrestricted</v>
          </cell>
          <cell r="M1311">
            <v>10</v>
          </cell>
          <cell r="N1311" t="str">
            <v>Instruction</v>
          </cell>
          <cell r="O1311">
            <v>11</v>
          </cell>
          <cell r="P1311" t="str">
            <v>Current Unrestricted Funds</v>
          </cell>
          <cell r="Q1311">
            <v>61</v>
          </cell>
          <cell r="R1311" t="str">
            <v>Salaries and Wages</v>
          </cell>
          <cell r="S1311">
            <v>40</v>
          </cell>
          <cell r="T1311" t="str">
            <v>Vice President / Provost - SCC</v>
          </cell>
          <cell r="U1311">
            <v>1</v>
          </cell>
          <cell r="V1311" t="str">
            <v>Cooksey, Gaye M.</v>
          </cell>
        </row>
        <row r="1312">
          <cell r="A1312">
            <v>350052</v>
          </cell>
          <cell r="B1312" t="str">
            <v>Theater</v>
          </cell>
          <cell r="C1312">
            <v>611450</v>
          </cell>
          <cell r="D1312">
            <v>350052611450</v>
          </cell>
          <cell r="E1312" t="str">
            <v>Lab Instructor - Non-Exempt</v>
          </cell>
          <cell r="F1312">
            <v>44436.5</v>
          </cell>
          <cell r="G1312">
            <v>0</v>
          </cell>
          <cell r="H1312">
            <v>0</v>
          </cell>
          <cell r="I1312">
            <v>0</v>
          </cell>
          <cell r="J1312">
            <v>0</v>
          </cell>
          <cell r="K1312">
            <v>110010</v>
          </cell>
          <cell r="L1312" t="str">
            <v>Current Unrestricted</v>
          </cell>
          <cell r="M1312">
            <v>10</v>
          </cell>
          <cell r="N1312" t="str">
            <v>Instruction</v>
          </cell>
          <cell r="O1312">
            <v>11</v>
          </cell>
          <cell r="P1312" t="str">
            <v>Current Unrestricted Funds</v>
          </cell>
          <cell r="Q1312">
            <v>61</v>
          </cell>
          <cell r="R1312" t="str">
            <v>Salaries and Wages</v>
          </cell>
          <cell r="S1312">
            <v>40</v>
          </cell>
          <cell r="T1312" t="str">
            <v>Vice President / Provost - SCC</v>
          </cell>
          <cell r="U1312">
            <v>1</v>
          </cell>
          <cell r="V1312" t="str">
            <v>Cooksey, Gaye M.</v>
          </cell>
        </row>
        <row r="1313">
          <cell r="A1313">
            <v>350052</v>
          </cell>
          <cell r="B1313" t="str">
            <v>Theater</v>
          </cell>
          <cell r="C1313">
            <v>611460</v>
          </cell>
          <cell r="D1313">
            <v>350052611460</v>
          </cell>
          <cell r="E1313" t="str">
            <v>Support Staff PT - Non-Exempt</v>
          </cell>
          <cell r="F1313">
            <v>4231.79</v>
          </cell>
          <cell r="G1313">
            <v>7425.27</v>
          </cell>
          <cell r="H1313">
            <v>4140</v>
          </cell>
          <cell r="I1313">
            <v>959.45</v>
          </cell>
          <cell r="J1313">
            <v>4140</v>
          </cell>
          <cell r="K1313">
            <v>110010</v>
          </cell>
          <cell r="L1313" t="str">
            <v>Current Unrestricted</v>
          </cell>
          <cell r="M1313">
            <v>10</v>
          </cell>
          <cell r="N1313" t="str">
            <v>Instruction</v>
          </cell>
          <cell r="O1313">
            <v>11</v>
          </cell>
          <cell r="P1313" t="str">
            <v>Current Unrestricted Funds</v>
          </cell>
          <cell r="Q1313">
            <v>61</v>
          </cell>
          <cell r="R1313" t="str">
            <v>Salaries and Wages</v>
          </cell>
          <cell r="S1313">
            <v>40</v>
          </cell>
          <cell r="T1313" t="str">
            <v>Vice President / Provost - SCC</v>
          </cell>
          <cell r="U1313">
            <v>1</v>
          </cell>
          <cell r="V1313" t="str">
            <v>Cooksey, Gaye M.</v>
          </cell>
        </row>
        <row r="1314">
          <cell r="A1314">
            <v>350052</v>
          </cell>
          <cell r="B1314" t="str">
            <v>Theater</v>
          </cell>
          <cell r="C1314">
            <v>611491</v>
          </cell>
          <cell r="D1314">
            <v>350052611491</v>
          </cell>
          <cell r="E1314" t="str">
            <v>Comp Time Payoff</v>
          </cell>
          <cell r="F1314">
            <v>1459.94</v>
          </cell>
          <cell r="G1314">
            <v>1443.01</v>
          </cell>
          <cell r="H1314">
            <v>0</v>
          </cell>
          <cell r="I1314">
            <v>0</v>
          </cell>
          <cell r="J1314">
            <v>0</v>
          </cell>
          <cell r="K1314">
            <v>110010</v>
          </cell>
          <cell r="L1314" t="str">
            <v>Current Unrestricted</v>
          </cell>
          <cell r="M1314">
            <v>10</v>
          </cell>
          <cell r="N1314" t="str">
            <v>Instruction</v>
          </cell>
          <cell r="O1314">
            <v>11</v>
          </cell>
          <cell r="P1314" t="str">
            <v>Current Unrestricted Funds</v>
          </cell>
          <cell r="Q1314">
            <v>61</v>
          </cell>
          <cell r="R1314" t="str">
            <v>Salaries and Wages</v>
          </cell>
          <cell r="S1314">
            <v>40</v>
          </cell>
          <cell r="T1314" t="str">
            <v>Vice President / Provost - SCC</v>
          </cell>
          <cell r="U1314">
            <v>1</v>
          </cell>
          <cell r="V1314" t="str">
            <v>Cooksey, Gaye M.</v>
          </cell>
        </row>
        <row r="1315">
          <cell r="A1315">
            <v>350052</v>
          </cell>
          <cell r="B1315" t="str">
            <v>Theater</v>
          </cell>
          <cell r="C1315">
            <v>611492</v>
          </cell>
          <cell r="D1315">
            <v>350052611492</v>
          </cell>
          <cell r="E1315" t="str">
            <v>Regular Overtime</v>
          </cell>
          <cell r="F1315">
            <v>5154.21</v>
          </cell>
          <cell r="G1315">
            <v>1396.47</v>
          </cell>
          <cell r="H1315">
            <v>5000</v>
          </cell>
          <cell r="I1315">
            <v>2430.8000000000002</v>
          </cell>
          <cell r="J1315">
            <v>5000</v>
          </cell>
          <cell r="K1315">
            <v>110010</v>
          </cell>
          <cell r="L1315" t="str">
            <v>Current Unrestricted</v>
          </cell>
          <cell r="M1315">
            <v>10</v>
          </cell>
          <cell r="N1315" t="str">
            <v>Instruction</v>
          </cell>
          <cell r="O1315">
            <v>11</v>
          </cell>
          <cell r="P1315" t="str">
            <v>Current Unrestricted Funds</v>
          </cell>
          <cell r="Q1315">
            <v>61</v>
          </cell>
          <cell r="R1315" t="str">
            <v>Salaries and Wages</v>
          </cell>
          <cell r="S1315">
            <v>40</v>
          </cell>
          <cell r="T1315" t="str">
            <v>Vice President / Provost - SCC</v>
          </cell>
          <cell r="U1315">
            <v>1</v>
          </cell>
          <cell r="V1315" t="str">
            <v>Cooksey, Gaye M.</v>
          </cell>
        </row>
        <row r="1316">
          <cell r="A1316">
            <v>350052</v>
          </cell>
          <cell r="B1316" t="str">
            <v>Theater</v>
          </cell>
          <cell r="C1316">
            <v>611493</v>
          </cell>
          <cell r="D1316">
            <v>350052611493</v>
          </cell>
          <cell r="E1316" t="str">
            <v>Vacation Payoff</v>
          </cell>
          <cell r="F1316">
            <v>1232.0999999999999</v>
          </cell>
          <cell r="G1316">
            <v>0</v>
          </cell>
          <cell r="H1316">
            <v>0</v>
          </cell>
          <cell r="I1316">
            <v>0</v>
          </cell>
          <cell r="J1316">
            <v>0</v>
          </cell>
          <cell r="K1316">
            <v>110010</v>
          </cell>
          <cell r="L1316" t="str">
            <v>Current Unrestricted</v>
          </cell>
          <cell r="M1316">
            <v>10</v>
          </cell>
          <cell r="N1316" t="str">
            <v>Instruction</v>
          </cell>
          <cell r="O1316">
            <v>11</v>
          </cell>
          <cell r="P1316" t="str">
            <v>Current Unrestricted Funds</v>
          </cell>
          <cell r="Q1316">
            <v>61</v>
          </cell>
          <cell r="R1316" t="str">
            <v>Salaries and Wages</v>
          </cell>
          <cell r="S1316">
            <v>40</v>
          </cell>
          <cell r="T1316" t="str">
            <v>Vice President / Provost - SCC</v>
          </cell>
          <cell r="U1316">
            <v>1</v>
          </cell>
          <cell r="V1316" t="str">
            <v>Cooksey, Gaye M.</v>
          </cell>
        </row>
        <row r="1317">
          <cell r="A1317">
            <v>350052</v>
          </cell>
          <cell r="B1317" t="str">
            <v>Theater</v>
          </cell>
          <cell r="C1317">
            <v>611510</v>
          </cell>
          <cell r="D1317">
            <v>350052611510</v>
          </cell>
          <cell r="E1317" t="str">
            <v>Student Assistants - Non-Work Study</v>
          </cell>
          <cell r="F1317">
            <v>38576.92</v>
          </cell>
          <cell r="G1317">
            <v>37970.080000000002</v>
          </cell>
          <cell r="H1317">
            <v>37629</v>
          </cell>
          <cell r="I1317">
            <v>20122.32</v>
          </cell>
          <cell r="J1317">
            <v>37629</v>
          </cell>
          <cell r="K1317">
            <v>110010</v>
          </cell>
          <cell r="L1317" t="str">
            <v>Current Unrestricted</v>
          </cell>
          <cell r="M1317">
            <v>10</v>
          </cell>
          <cell r="N1317" t="str">
            <v>Instruction</v>
          </cell>
          <cell r="O1317">
            <v>11</v>
          </cell>
          <cell r="P1317" t="str">
            <v>Current Unrestricted Funds</v>
          </cell>
          <cell r="Q1317">
            <v>61</v>
          </cell>
          <cell r="R1317" t="str">
            <v>Salaries and Wages</v>
          </cell>
          <cell r="S1317">
            <v>40</v>
          </cell>
          <cell r="T1317" t="str">
            <v>Vice President / Provost - SCC</v>
          </cell>
          <cell r="U1317">
            <v>1</v>
          </cell>
          <cell r="V1317" t="str">
            <v>Cooksey, Gaye M.</v>
          </cell>
        </row>
        <row r="1318">
          <cell r="A1318">
            <v>350052</v>
          </cell>
          <cell r="B1318" t="str">
            <v>Theater</v>
          </cell>
          <cell r="C1318">
            <v>611515</v>
          </cell>
          <cell r="D1318">
            <v>350052611515</v>
          </cell>
          <cell r="E1318" t="str">
            <v>Student Assistants - Non-WS&lt;6 hrs</v>
          </cell>
          <cell r="F1318">
            <v>5644.72</v>
          </cell>
          <cell r="G1318">
            <v>2150.66</v>
          </cell>
          <cell r="H1318">
            <v>0</v>
          </cell>
          <cell r="I1318">
            <v>0</v>
          </cell>
          <cell r="J1318">
            <v>0</v>
          </cell>
          <cell r="K1318">
            <v>110010</v>
          </cell>
          <cell r="L1318" t="str">
            <v>Current Unrestricted</v>
          </cell>
          <cell r="M1318">
            <v>10</v>
          </cell>
          <cell r="N1318" t="str">
            <v>Instruction</v>
          </cell>
          <cell r="O1318">
            <v>11</v>
          </cell>
          <cell r="P1318" t="str">
            <v>Current Unrestricted Funds</v>
          </cell>
          <cell r="Q1318">
            <v>61</v>
          </cell>
          <cell r="R1318" t="str">
            <v>Salaries and Wages</v>
          </cell>
          <cell r="S1318">
            <v>40</v>
          </cell>
          <cell r="T1318" t="str">
            <v>Vice President / Provost - SCC</v>
          </cell>
          <cell r="U1318">
            <v>1</v>
          </cell>
          <cell r="V1318" t="str">
            <v>Cooksey, Gaye M.</v>
          </cell>
        </row>
        <row r="1319">
          <cell r="A1319">
            <v>350052</v>
          </cell>
          <cell r="B1319" t="str">
            <v>Theater</v>
          </cell>
          <cell r="C1319">
            <v>712320</v>
          </cell>
          <cell r="D1319">
            <v>350052712320</v>
          </cell>
          <cell r="E1319" t="str">
            <v>Guest Lecturers</v>
          </cell>
          <cell r="F1319">
            <v>1680</v>
          </cell>
          <cell r="G1319">
            <v>1680</v>
          </cell>
          <cell r="H1319">
            <v>1680</v>
          </cell>
          <cell r="I1319">
            <v>840</v>
          </cell>
          <cell r="J1319">
            <v>1680</v>
          </cell>
          <cell r="K1319">
            <v>110010</v>
          </cell>
          <cell r="L1319" t="str">
            <v>Current Unrestricted</v>
          </cell>
          <cell r="M1319">
            <v>10</v>
          </cell>
          <cell r="N1319" t="str">
            <v>Instruction</v>
          </cell>
          <cell r="O1319">
            <v>11</v>
          </cell>
          <cell r="P1319" t="str">
            <v>Current Unrestricted Funds</v>
          </cell>
          <cell r="Q1319">
            <v>71</v>
          </cell>
          <cell r="R1319" t="str">
            <v>Contractual Services</v>
          </cell>
          <cell r="S1319">
            <v>40</v>
          </cell>
          <cell r="T1319" t="str">
            <v>Vice President / Provost - SCC</v>
          </cell>
          <cell r="U1319">
            <v>4</v>
          </cell>
          <cell r="V1319" t="str">
            <v>Cooksey, Gaye M.</v>
          </cell>
        </row>
        <row r="1320">
          <cell r="A1320">
            <v>350052</v>
          </cell>
          <cell r="B1320" t="str">
            <v>Theater</v>
          </cell>
          <cell r="C1320">
            <v>712330</v>
          </cell>
          <cell r="D1320">
            <v>350052712330</v>
          </cell>
          <cell r="E1320" t="str">
            <v>Performers</v>
          </cell>
          <cell r="F1320">
            <v>5750</v>
          </cell>
          <cell r="G1320">
            <v>8500</v>
          </cell>
          <cell r="H1320">
            <v>10000</v>
          </cell>
          <cell r="I1320">
            <v>5750</v>
          </cell>
          <cell r="J1320">
            <v>10000</v>
          </cell>
          <cell r="K1320">
            <v>110010</v>
          </cell>
          <cell r="L1320" t="str">
            <v>Current Unrestricted</v>
          </cell>
          <cell r="M1320">
            <v>10</v>
          </cell>
          <cell r="N1320" t="str">
            <v>Instruction</v>
          </cell>
          <cell r="O1320">
            <v>11</v>
          </cell>
          <cell r="P1320" t="str">
            <v>Current Unrestricted Funds</v>
          </cell>
          <cell r="Q1320">
            <v>71</v>
          </cell>
          <cell r="R1320" t="str">
            <v>Contractual Services</v>
          </cell>
          <cell r="S1320">
            <v>40</v>
          </cell>
          <cell r="T1320" t="str">
            <v>Vice President / Provost - SCC</v>
          </cell>
          <cell r="U1320">
            <v>4</v>
          </cell>
          <cell r="V1320" t="str">
            <v>Cooksey, Gaye M.</v>
          </cell>
        </row>
        <row r="1321">
          <cell r="A1321">
            <v>350052</v>
          </cell>
          <cell r="B1321" t="str">
            <v>Theater</v>
          </cell>
          <cell r="C1321">
            <v>712350</v>
          </cell>
          <cell r="D1321">
            <v>350052712350</v>
          </cell>
          <cell r="E1321" t="str">
            <v>Contract Labor - Individuals</v>
          </cell>
          <cell r="F1321">
            <v>2500</v>
          </cell>
          <cell r="G1321">
            <v>2080.3000000000002</v>
          </cell>
          <cell r="H1321">
            <v>5500</v>
          </cell>
          <cell r="I1321">
            <v>3700</v>
          </cell>
          <cell r="J1321">
            <v>5500</v>
          </cell>
          <cell r="K1321">
            <v>110010</v>
          </cell>
          <cell r="L1321" t="str">
            <v>Current Unrestricted</v>
          </cell>
          <cell r="M1321">
            <v>10</v>
          </cell>
          <cell r="N1321" t="str">
            <v>Instruction</v>
          </cell>
          <cell r="O1321">
            <v>11</v>
          </cell>
          <cell r="P1321" t="str">
            <v>Current Unrestricted Funds</v>
          </cell>
          <cell r="Q1321">
            <v>71</v>
          </cell>
          <cell r="R1321" t="str">
            <v>Contractual Services</v>
          </cell>
          <cell r="S1321">
            <v>40</v>
          </cell>
          <cell r="T1321" t="str">
            <v>Vice President / Provost - SCC</v>
          </cell>
          <cell r="U1321">
            <v>4</v>
          </cell>
          <cell r="V1321" t="str">
            <v>Cooksey, Gaye M.</v>
          </cell>
        </row>
        <row r="1322">
          <cell r="A1322">
            <v>350052</v>
          </cell>
          <cell r="B1322" t="str">
            <v>Theater</v>
          </cell>
          <cell r="C1322">
            <v>712370</v>
          </cell>
          <cell r="D1322">
            <v>350052712370</v>
          </cell>
          <cell r="E1322" t="str">
            <v>Other Contract Services</v>
          </cell>
          <cell r="F1322">
            <v>1841.02</v>
          </cell>
          <cell r="G1322">
            <v>1550</v>
          </cell>
          <cell r="H1322">
            <v>1566</v>
          </cell>
          <cell r="I1322">
            <v>0</v>
          </cell>
          <cell r="J1322">
            <v>1566</v>
          </cell>
          <cell r="K1322">
            <v>110010</v>
          </cell>
          <cell r="L1322" t="str">
            <v>Current Unrestricted</v>
          </cell>
          <cell r="M1322">
            <v>10</v>
          </cell>
          <cell r="N1322" t="str">
            <v>Instruction</v>
          </cell>
          <cell r="O1322">
            <v>11</v>
          </cell>
          <cell r="P1322" t="str">
            <v>Current Unrestricted Funds</v>
          </cell>
          <cell r="Q1322">
            <v>71</v>
          </cell>
          <cell r="R1322" t="str">
            <v>Contractual Services</v>
          </cell>
          <cell r="S1322">
            <v>40</v>
          </cell>
          <cell r="T1322" t="str">
            <v>Vice President / Provost - SCC</v>
          </cell>
          <cell r="U1322">
            <v>4</v>
          </cell>
          <cell r="V1322" t="str">
            <v>Cooksey, Gaye M.</v>
          </cell>
        </row>
        <row r="1323">
          <cell r="A1323">
            <v>350052</v>
          </cell>
          <cell r="B1323" t="str">
            <v>Theater</v>
          </cell>
          <cell r="C1323">
            <v>712420</v>
          </cell>
          <cell r="D1323">
            <v>350052712420</v>
          </cell>
          <cell r="E1323" t="str">
            <v>Rental - Furniture and Equipment</v>
          </cell>
          <cell r="F1323">
            <v>0</v>
          </cell>
          <cell r="G1323">
            <v>10455</v>
          </cell>
          <cell r="H1323">
            <v>5961</v>
          </cell>
          <cell r="I1323">
            <v>0</v>
          </cell>
          <cell r="J1323">
            <v>4361</v>
          </cell>
          <cell r="K1323">
            <v>110010</v>
          </cell>
          <cell r="L1323" t="str">
            <v>Current Unrestricted</v>
          </cell>
          <cell r="M1323">
            <v>10</v>
          </cell>
          <cell r="N1323" t="str">
            <v>Instruction</v>
          </cell>
          <cell r="O1323">
            <v>11</v>
          </cell>
          <cell r="P1323" t="str">
            <v>Current Unrestricted Funds</v>
          </cell>
          <cell r="Q1323">
            <v>71</v>
          </cell>
          <cell r="R1323" t="str">
            <v>Contractual Services</v>
          </cell>
          <cell r="S1323">
            <v>40</v>
          </cell>
          <cell r="T1323" t="str">
            <v>Vice President / Provost - SCC</v>
          </cell>
          <cell r="U1323">
            <v>4</v>
          </cell>
          <cell r="V1323" t="str">
            <v>Cooksey, Gaye M.</v>
          </cell>
        </row>
        <row r="1324">
          <cell r="A1324">
            <v>350052</v>
          </cell>
          <cell r="B1324" t="str">
            <v>Theater</v>
          </cell>
          <cell r="C1324">
            <v>712450</v>
          </cell>
          <cell r="D1324">
            <v>350052712450</v>
          </cell>
          <cell r="E1324" t="str">
            <v>Rental - Vehicle</v>
          </cell>
          <cell r="F1324">
            <v>0</v>
          </cell>
          <cell r="G1324">
            <v>0</v>
          </cell>
          <cell r="H1324">
            <v>0</v>
          </cell>
          <cell r="I1324">
            <v>0</v>
          </cell>
          <cell r="J1324">
            <v>0</v>
          </cell>
          <cell r="K1324">
            <v>110010</v>
          </cell>
          <cell r="L1324" t="str">
            <v>Current Unrestricted</v>
          </cell>
          <cell r="M1324">
            <v>10</v>
          </cell>
          <cell r="N1324" t="str">
            <v>Instruction</v>
          </cell>
          <cell r="O1324">
            <v>11</v>
          </cell>
          <cell r="P1324" t="str">
            <v>Current Unrestricted Funds</v>
          </cell>
          <cell r="Q1324">
            <v>71</v>
          </cell>
          <cell r="R1324" t="str">
            <v>Contractual Services</v>
          </cell>
          <cell r="S1324">
            <v>40</v>
          </cell>
          <cell r="T1324" t="str">
            <v>Vice President / Provost - SCC</v>
          </cell>
          <cell r="U1324">
            <v>4</v>
          </cell>
          <cell r="V1324" t="str">
            <v>Cooksey, Gaye M.</v>
          </cell>
        </row>
        <row r="1325">
          <cell r="A1325">
            <v>350052</v>
          </cell>
          <cell r="B1325" t="str">
            <v>Theater</v>
          </cell>
          <cell r="C1325">
            <v>712490</v>
          </cell>
          <cell r="D1325">
            <v>350052712490</v>
          </cell>
          <cell r="E1325" t="str">
            <v>Rental - Other</v>
          </cell>
          <cell r="F1325">
            <v>9658.1</v>
          </cell>
          <cell r="G1325">
            <v>190</v>
          </cell>
          <cell r="H1325">
            <v>994</v>
          </cell>
          <cell r="I1325">
            <v>993.75</v>
          </cell>
          <cell r="J1325">
            <v>994</v>
          </cell>
          <cell r="K1325">
            <v>110010</v>
          </cell>
          <cell r="L1325" t="str">
            <v>Current Unrestricted</v>
          </cell>
          <cell r="M1325">
            <v>10</v>
          </cell>
          <cell r="N1325" t="str">
            <v>Instruction</v>
          </cell>
          <cell r="O1325">
            <v>11</v>
          </cell>
          <cell r="P1325" t="str">
            <v>Current Unrestricted Funds</v>
          </cell>
          <cell r="Q1325">
            <v>71</v>
          </cell>
          <cell r="R1325" t="str">
            <v>Contractual Services</v>
          </cell>
          <cell r="S1325">
            <v>40</v>
          </cell>
          <cell r="T1325" t="str">
            <v>Vice President / Provost - SCC</v>
          </cell>
          <cell r="U1325">
            <v>4</v>
          </cell>
          <cell r="V1325" t="str">
            <v>Cooksey, Gaye M.</v>
          </cell>
        </row>
        <row r="1326">
          <cell r="A1326">
            <v>350052</v>
          </cell>
          <cell r="B1326" t="str">
            <v>Theater</v>
          </cell>
          <cell r="C1326">
            <v>712620</v>
          </cell>
          <cell r="D1326">
            <v>350052712620</v>
          </cell>
          <cell r="E1326" t="str">
            <v>Copyrights and Royalties</v>
          </cell>
          <cell r="F1326">
            <v>11722.35</v>
          </cell>
          <cell r="G1326">
            <v>6869.35</v>
          </cell>
          <cell r="H1326">
            <v>6150</v>
          </cell>
          <cell r="I1326">
            <v>1325</v>
          </cell>
          <cell r="J1326">
            <v>7365</v>
          </cell>
          <cell r="K1326">
            <v>110010</v>
          </cell>
          <cell r="L1326" t="str">
            <v>Current Unrestricted</v>
          </cell>
          <cell r="M1326">
            <v>10</v>
          </cell>
          <cell r="N1326" t="str">
            <v>Instruction</v>
          </cell>
          <cell r="O1326">
            <v>11</v>
          </cell>
          <cell r="P1326" t="str">
            <v>Current Unrestricted Funds</v>
          </cell>
          <cell r="Q1326">
            <v>71</v>
          </cell>
          <cell r="R1326" t="str">
            <v>Contractual Services</v>
          </cell>
          <cell r="S1326">
            <v>40</v>
          </cell>
          <cell r="T1326" t="str">
            <v>Vice President / Provost - SCC</v>
          </cell>
          <cell r="U1326">
            <v>4</v>
          </cell>
          <cell r="V1326" t="str">
            <v>Cooksey, Gaye M.</v>
          </cell>
        </row>
        <row r="1327">
          <cell r="A1327">
            <v>350052</v>
          </cell>
          <cell r="B1327" t="str">
            <v>Theater</v>
          </cell>
          <cell r="C1327">
            <v>712655</v>
          </cell>
          <cell r="D1327">
            <v>350052712655</v>
          </cell>
          <cell r="E1327" t="str">
            <v>Meetings Expense</v>
          </cell>
          <cell r="F1327">
            <v>836.5</v>
          </cell>
          <cell r="G1327">
            <v>1536</v>
          </cell>
          <cell r="H1327">
            <v>1600</v>
          </cell>
          <cell r="I1327">
            <v>301</v>
          </cell>
          <cell r="J1327">
            <v>1600</v>
          </cell>
          <cell r="K1327">
            <v>110010</v>
          </cell>
          <cell r="L1327" t="str">
            <v>Current Unrestricted</v>
          </cell>
          <cell r="M1327">
            <v>10</v>
          </cell>
          <cell r="N1327" t="str">
            <v>Instruction</v>
          </cell>
          <cell r="O1327">
            <v>11</v>
          </cell>
          <cell r="P1327" t="str">
            <v>Current Unrestricted Funds</v>
          </cell>
          <cell r="Q1327">
            <v>71</v>
          </cell>
          <cell r="R1327" t="str">
            <v>Contractual Services</v>
          </cell>
          <cell r="S1327">
            <v>40</v>
          </cell>
          <cell r="T1327" t="str">
            <v>Vice President / Provost - SCC</v>
          </cell>
          <cell r="U1327">
            <v>4</v>
          </cell>
          <cell r="V1327" t="str">
            <v>Cooksey, Gaye M.</v>
          </cell>
        </row>
        <row r="1328">
          <cell r="A1328">
            <v>350052</v>
          </cell>
          <cell r="B1328" t="str">
            <v>Theater</v>
          </cell>
          <cell r="C1328">
            <v>733110</v>
          </cell>
          <cell r="D1328">
            <v>350052733110</v>
          </cell>
          <cell r="E1328" t="str">
            <v>Classroom Supplies</v>
          </cell>
          <cell r="F1328">
            <v>30095.91</v>
          </cell>
          <cell r="G1328">
            <v>34611.800000000003</v>
          </cell>
          <cell r="H1328">
            <v>41217</v>
          </cell>
          <cell r="I1328">
            <v>25825.200000000001</v>
          </cell>
          <cell r="J1328">
            <v>42422</v>
          </cell>
          <cell r="K1328">
            <v>110010</v>
          </cell>
          <cell r="L1328" t="str">
            <v>Current Unrestricted</v>
          </cell>
          <cell r="M1328">
            <v>10</v>
          </cell>
          <cell r="N1328" t="str">
            <v>Instruction</v>
          </cell>
          <cell r="O1328">
            <v>11</v>
          </cell>
          <cell r="P1328" t="str">
            <v>Current Unrestricted Funds</v>
          </cell>
          <cell r="Q1328">
            <v>73</v>
          </cell>
          <cell r="R1328" t="str">
            <v>Supplies</v>
          </cell>
          <cell r="S1328">
            <v>40</v>
          </cell>
          <cell r="T1328" t="str">
            <v>Vice President / Provost - SCC</v>
          </cell>
          <cell r="U1328">
            <v>4</v>
          </cell>
          <cell r="V1328" t="str">
            <v>Cooksey, Gaye M.</v>
          </cell>
        </row>
        <row r="1329">
          <cell r="A1329">
            <v>350052</v>
          </cell>
          <cell r="B1329" t="str">
            <v>Theater</v>
          </cell>
          <cell r="C1329">
            <v>733220</v>
          </cell>
          <cell r="D1329">
            <v>350052733220</v>
          </cell>
          <cell r="E1329" t="str">
            <v>Subscriptions</v>
          </cell>
          <cell r="F1329">
            <v>299</v>
          </cell>
          <cell r="G1329">
            <v>126</v>
          </cell>
          <cell r="H1329">
            <v>420</v>
          </cell>
          <cell r="I1329">
            <v>210</v>
          </cell>
          <cell r="J1329">
            <v>420</v>
          </cell>
          <cell r="K1329">
            <v>110010</v>
          </cell>
          <cell r="L1329" t="str">
            <v>Current Unrestricted</v>
          </cell>
          <cell r="M1329">
            <v>10</v>
          </cell>
          <cell r="N1329" t="str">
            <v>Instruction</v>
          </cell>
          <cell r="O1329">
            <v>11</v>
          </cell>
          <cell r="P1329" t="str">
            <v>Current Unrestricted Funds</v>
          </cell>
          <cell r="Q1329">
            <v>73</v>
          </cell>
          <cell r="R1329" t="str">
            <v>Supplies</v>
          </cell>
          <cell r="S1329">
            <v>40</v>
          </cell>
          <cell r="T1329" t="str">
            <v>Vice President / Provost - SCC</v>
          </cell>
          <cell r="U1329">
            <v>4</v>
          </cell>
          <cell r="V1329" t="str">
            <v>Cooksey, Gaye M.</v>
          </cell>
        </row>
        <row r="1330">
          <cell r="A1330">
            <v>350052</v>
          </cell>
          <cell r="B1330" t="str">
            <v>Theater</v>
          </cell>
          <cell r="C1330">
            <v>733330</v>
          </cell>
          <cell r="D1330">
            <v>350052733330</v>
          </cell>
          <cell r="E1330" t="str">
            <v>Audio Visual Supplies</v>
          </cell>
          <cell r="F1330">
            <v>9913</v>
          </cell>
          <cell r="G1330">
            <v>0</v>
          </cell>
          <cell r="H1330">
            <v>0</v>
          </cell>
          <cell r="I1330">
            <v>0</v>
          </cell>
          <cell r="J1330">
            <v>0</v>
          </cell>
          <cell r="K1330">
            <v>110010</v>
          </cell>
          <cell r="L1330" t="str">
            <v>Current Unrestricted</v>
          </cell>
          <cell r="M1330">
            <v>10</v>
          </cell>
          <cell r="N1330" t="str">
            <v>Instruction</v>
          </cell>
          <cell r="O1330">
            <v>11</v>
          </cell>
          <cell r="P1330" t="str">
            <v>Current Unrestricted Funds</v>
          </cell>
          <cell r="Q1330">
            <v>73</v>
          </cell>
          <cell r="R1330" t="str">
            <v>Supplies</v>
          </cell>
          <cell r="S1330">
            <v>40</v>
          </cell>
          <cell r="T1330" t="str">
            <v>Vice President / Provost - SCC</v>
          </cell>
          <cell r="U1330">
            <v>4</v>
          </cell>
          <cell r="V1330" t="str">
            <v>Cooksey, Gaye M.</v>
          </cell>
        </row>
        <row r="1331">
          <cell r="A1331">
            <v>350052</v>
          </cell>
          <cell r="B1331" t="str">
            <v>Theater</v>
          </cell>
          <cell r="C1331">
            <v>744210</v>
          </cell>
          <cell r="D1331">
            <v>350052744210</v>
          </cell>
          <cell r="E1331" t="str">
            <v>Local Travel</v>
          </cell>
          <cell r="F1331">
            <v>419.97</v>
          </cell>
          <cell r="G1331">
            <v>242.5</v>
          </cell>
          <cell r="H1331">
            <v>583</v>
          </cell>
          <cell r="I1331">
            <v>114.45</v>
          </cell>
          <cell r="J1331">
            <v>583</v>
          </cell>
          <cell r="K1331">
            <v>110010</v>
          </cell>
          <cell r="L1331" t="str">
            <v>Current Unrestricted</v>
          </cell>
          <cell r="M1331">
            <v>10</v>
          </cell>
          <cell r="N1331" t="str">
            <v>Instruction</v>
          </cell>
          <cell r="O1331">
            <v>11</v>
          </cell>
          <cell r="P1331" t="str">
            <v>Current Unrestricted Funds</v>
          </cell>
          <cell r="Q1331">
            <v>74</v>
          </cell>
          <cell r="R1331" t="str">
            <v>Travel</v>
          </cell>
          <cell r="S1331">
            <v>40</v>
          </cell>
          <cell r="T1331" t="str">
            <v>Vice President / Provost - SCC</v>
          </cell>
          <cell r="U1331">
            <v>4</v>
          </cell>
          <cell r="V1331" t="str">
            <v>Cooksey, Gaye M.</v>
          </cell>
        </row>
        <row r="1332">
          <cell r="A1332">
            <v>350052</v>
          </cell>
          <cell r="B1332" t="str">
            <v>Theater</v>
          </cell>
          <cell r="C1332">
            <v>744220</v>
          </cell>
          <cell r="D1332">
            <v>350052744220</v>
          </cell>
          <cell r="E1332" t="str">
            <v>Professional Development / Travel</v>
          </cell>
          <cell r="F1332">
            <v>0</v>
          </cell>
          <cell r="G1332">
            <v>75</v>
          </cell>
          <cell r="H1332">
            <v>0</v>
          </cell>
          <cell r="I1332">
            <v>0</v>
          </cell>
          <cell r="J1332">
            <v>0</v>
          </cell>
          <cell r="K1332">
            <v>110010</v>
          </cell>
          <cell r="L1332" t="str">
            <v>Current Unrestricted</v>
          </cell>
          <cell r="M1332">
            <v>10</v>
          </cell>
          <cell r="N1332" t="str">
            <v>Instruction</v>
          </cell>
          <cell r="O1332">
            <v>11</v>
          </cell>
          <cell r="P1332" t="str">
            <v>Current Unrestricted Funds</v>
          </cell>
          <cell r="Q1332">
            <v>74</v>
          </cell>
          <cell r="R1332" t="str">
            <v>Travel</v>
          </cell>
          <cell r="S1332">
            <v>40</v>
          </cell>
          <cell r="T1332" t="str">
            <v>Vice President / Provost - SCC</v>
          </cell>
          <cell r="U1332">
            <v>4</v>
          </cell>
          <cell r="V1332" t="str">
            <v>Cooksey, Gaye M.</v>
          </cell>
        </row>
        <row r="1333">
          <cell r="A1333">
            <v>350052</v>
          </cell>
          <cell r="B1333" t="str">
            <v>Theater</v>
          </cell>
          <cell r="C1333">
            <v>755110</v>
          </cell>
          <cell r="D1333">
            <v>350052755110</v>
          </cell>
          <cell r="E1333" t="str">
            <v>Field Trips</v>
          </cell>
          <cell r="F1333">
            <v>0</v>
          </cell>
          <cell r="G1333">
            <v>519.48</v>
          </cell>
          <cell r="H1333">
            <v>500</v>
          </cell>
          <cell r="I1333">
            <v>0</v>
          </cell>
          <cell r="J1333">
            <v>0</v>
          </cell>
          <cell r="K1333">
            <v>110010</v>
          </cell>
          <cell r="L1333" t="str">
            <v>Current Unrestricted</v>
          </cell>
          <cell r="M1333">
            <v>10</v>
          </cell>
          <cell r="N1333" t="str">
            <v>Instruction</v>
          </cell>
          <cell r="O1333">
            <v>11</v>
          </cell>
          <cell r="P1333" t="str">
            <v>Current Unrestricted Funds</v>
          </cell>
          <cell r="Q1333">
            <v>75</v>
          </cell>
          <cell r="R1333" t="str">
            <v>Other Operating Expenses</v>
          </cell>
          <cell r="S1333">
            <v>40</v>
          </cell>
          <cell r="T1333" t="str">
            <v>Vice President / Provost - SCC</v>
          </cell>
          <cell r="U1333">
            <v>4</v>
          </cell>
          <cell r="V1333" t="str">
            <v>Cooksey, Gaye M.</v>
          </cell>
        </row>
        <row r="1334">
          <cell r="A1334">
            <v>350052</v>
          </cell>
          <cell r="B1334" t="str">
            <v>Theater</v>
          </cell>
          <cell r="C1334">
            <v>755240</v>
          </cell>
          <cell r="D1334">
            <v>350052755240</v>
          </cell>
          <cell r="E1334" t="str">
            <v>DP - Software</v>
          </cell>
          <cell r="F1334">
            <v>0</v>
          </cell>
          <cell r="G1334">
            <v>595</v>
          </cell>
          <cell r="H1334">
            <v>600</v>
          </cell>
          <cell r="I1334">
            <v>290</v>
          </cell>
          <cell r="J1334">
            <v>600</v>
          </cell>
          <cell r="K1334">
            <v>110010</v>
          </cell>
          <cell r="L1334" t="str">
            <v>Current Unrestricted</v>
          </cell>
          <cell r="M1334">
            <v>10</v>
          </cell>
          <cell r="N1334" t="str">
            <v>Instruction</v>
          </cell>
          <cell r="O1334">
            <v>11</v>
          </cell>
          <cell r="P1334" t="str">
            <v>Current Unrestricted Funds</v>
          </cell>
          <cell r="Q1334">
            <v>75</v>
          </cell>
          <cell r="R1334" t="str">
            <v>Other Operating Expenses</v>
          </cell>
          <cell r="S1334">
            <v>40</v>
          </cell>
          <cell r="T1334" t="str">
            <v>Vice President / Provost - SCC</v>
          </cell>
          <cell r="U1334">
            <v>4</v>
          </cell>
          <cell r="V1334" t="str">
            <v>Cooksey, Gaye M.</v>
          </cell>
        </row>
        <row r="1335">
          <cell r="A1335">
            <v>350052</v>
          </cell>
          <cell r="B1335" t="str">
            <v>Theater</v>
          </cell>
          <cell r="C1335">
            <v>755310</v>
          </cell>
          <cell r="D1335">
            <v>350052755310</v>
          </cell>
          <cell r="E1335" t="str">
            <v>Copier Expense</v>
          </cell>
          <cell r="F1335">
            <v>3294.3</v>
          </cell>
          <cell r="G1335">
            <v>3987.78</v>
          </cell>
          <cell r="H1335">
            <v>3658</v>
          </cell>
          <cell r="I1335">
            <v>1007.04</v>
          </cell>
          <cell r="J1335">
            <v>3658</v>
          </cell>
          <cell r="K1335">
            <v>110010</v>
          </cell>
          <cell r="L1335" t="str">
            <v>Current Unrestricted</v>
          </cell>
          <cell r="M1335">
            <v>10</v>
          </cell>
          <cell r="N1335" t="str">
            <v>Instruction</v>
          </cell>
          <cell r="O1335">
            <v>11</v>
          </cell>
          <cell r="P1335" t="str">
            <v>Current Unrestricted Funds</v>
          </cell>
          <cell r="Q1335">
            <v>75</v>
          </cell>
          <cell r="R1335" t="str">
            <v>Other Operating Expenses</v>
          </cell>
          <cell r="S1335">
            <v>40</v>
          </cell>
          <cell r="T1335" t="str">
            <v>Vice President / Provost - SCC</v>
          </cell>
          <cell r="U1335">
            <v>4</v>
          </cell>
          <cell r="V1335" t="str">
            <v>Cooksey, Gaye M.</v>
          </cell>
        </row>
        <row r="1336">
          <cell r="A1336">
            <v>350052</v>
          </cell>
          <cell r="B1336" t="str">
            <v>Theater</v>
          </cell>
          <cell r="C1336">
            <v>755330</v>
          </cell>
          <cell r="D1336">
            <v>350052755330</v>
          </cell>
          <cell r="E1336" t="str">
            <v>Printing - Brochures and Handbooks</v>
          </cell>
          <cell r="F1336">
            <v>1580</v>
          </cell>
          <cell r="G1336">
            <v>0</v>
          </cell>
          <cell r="H1336">
            <v>0</v>
          </cell>
          <cell r="I1336">
            <v>0</v>
          </cell>
          <cell r="J1336">
            <v>0</v>
          </cell>
          <cell r="K1336">
            <v>110010</v>
          </cell>
          <cell r="L1336" t="str">
            <v>Current Unrestricted</v>
          </cell>
          <cell r="M1336">
            <v>10</v>
          </cell>
          <cell r="N1336" t="str">
            <v>Instruction</v>
          </cell>
          <cell r="O1336">
            <v>11</v>
          </cell>
          <cell r="P1336" t="str">
            <v>Current Unrestricted Funds</v>
          </cell>
          <cell r="Q1336">
            <v>75</v>
          </cell>
          <cell r="R1336" t="str">
            <v>Other Operating Expenses</v>
          </cell>
          <cell r="S1336">
            <v>40</v>
          </cell>
          <cell r="T1336" t="str">
            <v>Vice President / Provost - SCC</v>
          </cell>
          <cell r="U1336">
            <v>4</v>
          </cell>
          <cell r="V1336" t="str">
            <v>Cooksey, Gaye M.</v>
          </cell>
        </row>
        <row r="1337">
          <cell r="A1337">
            <v>350052</v>
          </cell>
          <cell r="B1337" t="str">
            <v>Theater</v>
          </cell>
          <cell r="C1337">
            <v>755360</v>
          </cell>
          <cell r="D1337">
            <v>350052755360</v>
          </cell>
          <cell r="E1337" t="str">
            <v>Printing - Other</v>
          </cell>
          <cell r="F1337">
            <v>10585.96</v>
          </cell>
          <cell r="G1337">
            <v>6678.68</v>
          </cell>
          <cell r="H1337">
            <v>9887</v>
          </cell>
          <cell r="I1337">
            <v>6356.39</v>
          </cell>
          <cell r="J1337">
            <v>9887</v>
          </cell>
          <cell r="K1337">
            <v>110010</v>
          </cell>
          <cell r="L1337" t="str">
            <v>Current Unrestricted</v>
          </cell>
          <cell r="M1337">
            <v>10</v>
          </cell>
          <cell r="N1337" t="str">
            <v>Instruction</v>
          </cell>
          <cell r="O1337">
            <v>11</v>
          </cell>
          <cell r="P1337" t="str">
            <v>Current Unrestricted Funds</v>
          </cell>
          <cell r="Q1337">
            <v>75</v>
          </cell>
          <cell r="R1337" t="str">
            <v>Other Operating Expenses</v>
          </cell>
          <cell r="S1337">
            <v>40</v>
          </cell>
          <cell r="T1337" t="str">
            <v>Vice President / Provost - SCC</v>
          </cell>
          <cell r="U1337">
            <v>4</v>
          </cell>
          <cell r="V1337" t="str">
            <v>Cooksey, Gaye M.</v>
          </cell>
        </row>
        <row r="1338">
          <cell r="A1338">
            <v>350052</v>
          </cell>
          <cell r="B1338" t="str">
            <v>Theater</v>
          </cell>
          <cell r="C1338">
            <v>755510</v>
          </cell>
          <cell r="D1338">
            <v>350052755510</v>
          </cell>
          <cell r="E1338" t="str">
            <v>Repairs - Equipment</v>
          </cell>
          <cell r="F1338">
            <v>1796.15</v>
          </cell>
          <cell r="G1338">
            <v>2540.34</v>
          </cell>
          <cell r="H1338">
            <v>3075</v>
          </cell>
          <cell r="I1338">
            <v>411.7</v>
          </cell>
          <cell r="J1338">
            <v>3075</v>
          </cell>
          <cell r="K1338">
            <v>110010</v>
          </cell>
          <cell r="L1338" t="str">
            <v>Current Unrestricted</v>
          </cell>
          <cell r="M1338">
            <v>10</v>
          </cell>
          <cell r="N1338" t="str">
            <v>Instruction</v>
          </cell>
          <cell r="O1338">
            <v>11</v>
          </cell>
          <cell r="P1338" t="str">
            <v>Current Unrestricted Funds</v>
          </cell>
          <cell r="Q1338">
            <v>75</v>
          </cell>
          <cell r="R1338" t="str">
            <v>Other Operating Expenses</v>
          </cell>
          <cell r="S1338">
            <v>40</v>
          </cell>
          <cell r="T1338" t="str">
            <v>Vice President / Provost - SCC</v>
          </cell>
          <cell r="U1338">
            <v>4</v>
          </cell>
          <cell r="V1338" t="str">
            <v>Cooksey, Gaye M.</v>
          </cell>
        </row>
        <row r="1339">
          <cell r="A1339">
            <v>350052</v>
          </cell>
          <cell r="B1339" t="str">
            <v>Theater</v>
          </cell>
          <cell r="C1339">
            <v>755560</v>
          </cell>
          <cell r="D1339">
            <v>350052755560</v>
          </cell>
          <cell r="E1339" t="str">
            <v>Other Repairs</v>
          </cell>
          <cell r="F1339">
            <v>0</v>
          </cell>
          <cell r="G1339">
            <v>0</v>
          </cell>
          <cell r="H1339">
            <v>335</v>
          </cell>
          <cell r="I1339">
            <v>0</v>
          </cell>
          <cell r="J1339">
            <v>335</v>
          </cell>
          <cell r="K1339">
            <v>110010</v>
          </cell>
          <cell r="L1339" t="str">
            <v>Current Unrestricted</v>
          </cell>
          <cell r="M1339">
            <v>10</v>
          </cell>
          <cell r="N1339" t="str">
            <v>Instruction</v>
          </cell>
          <cell r="O1339">
            <v>11</v>
          </cell>
          <cell r="P1339" t="str">
            <v>Current Unrestricted Funds</v>
          </cell>
          <cell r="Q1339">
            <v>75</v>
          </cell>
          <cell r="R1339" t="str">
            <v>Other Operating Expenses</v>
          </cell>
          <cell r="S1339">
            <v>40</v>
          </cell>
          <cell r="T1339" t="str">
            <v>Vice President / Provost - SCC</v>
          </cell>
          <cell r="U1339">
            <v>4</v>
          </cell>
          <cell r="V1339" t="str">
            <v>Cooksey, Gaye M.</v>
          </cell>
        </row>
        <row r="1340">
          <cell r="A1340">
            <v>350052</v>
          </cell>
          <cell r="B1340" t="str">
            <v>Theater</v>
          </cell>
          <cell r="C1340">
            <v>755705</v>
          </cell>
          <cell r="D1340">
            <v>350052755705</v>
          </cell>
          <cell r="E1340" t="str">
            <v>Postage</v>
          </cell>
          <cell r="F1340">
            <v>469.75</v>
          </cell>
          <cell r="G1340">
            <v>463.84</v>
          </cell>
          <cell r="H1340">
            <v>475</v>
          </cell>
          <cell r="I1340">
            <v>48.96</v>
          </cell>
          <cell r="J1340">
            <v>475</v>
          </cell>
          <cell r="K1340">
            <v>110010</v>
          </cell>
          <cell r="L1340" t="str">
            <v>Current Unrestricted</v>
          </cell>
          <cell r="M1340">
            <v>10</v>
          </cell>
          <cell r="N1340" t="str">
            <v>Instruction</v>
          </cell>
          <cell r="O1340">
            <v>11</v>
          </cell>
          <cell r="P1340" t="str">
            <v>Current Unrestricted Funds</v>
          </cell>
          <cell r="Q1340">
            <v>75</v>
          </cell>
          <cell r="R1340" t="str">
            <v>Other Operating Expenses</v>
          </cell>
          <cell r="S1340">
            <v>40</v>
          </cell>
          <cell r="T1340" t="str">
            <v>Vice President / Provost - SCC</v>
          </cell>
          <cell r="U1340">
            <v>4</v>
          </cell>
          <cell r="V1340" t="str">
            <v>Cooksey, Gaye M.</v>
          </cell>
        </row>
        <row r="1341">
          <cell r="A1341">
            <v>350052</v>
          </cell>
          <cell r="B1341" t="str">
            <v>Theater</v>
          </cell>
          <cell r="C1341">
            <v>755730</v>
          </cell>
          <cell r="D1341">
            <v>350052755730</v>
          </cell>
          <cell r="E1341" t="str">
            <v>Memberships</v>
          </cell>
          <cell r="F1341">
            <v>580</v>
          </cell>
          <cell r="G1341">
            <v>430</v>
          </cell>
          <cell r="H1341">
            <v>590</v>
          </cell>
          <cell r="I1341">
            <v>345</v>
          </cell>
          <cell r="J1341">
            <v>590</v>
          </cell>
          <cell r="K1341">
            <v>110010</v>
          </cell>
          <cell r="L1341" t="str">
            <v>Current Unrestricted</v>
          </cell>
          <cell r="M1341">
            <v>10</v>
          </cell>
          <cell r="N1341" t="str">
            <v>Instruction</v>
          </cell>
          <cell r="O1341">
            <v>11</v>
          </cell>
          <cell r="P1341" t="str">
            <v>Current Unrestricted Funds</v>
          </cell>
          <cell r="Q1341">
            <v>75</v>
          </cell>
          <cell r="R1341" t="str">
            <v>Other Operating Expenses</v>
          </cell>
          <cell r="S1341">
            <v>40</v>
          </cell>
          <cell r="T1341" t="str">
            <v>Vice President / Provost - SCC</v>
          </cell>
          <cell r="U1341">
            <v>4</v>
          </cell>
          <cell r="V1341" t="str">
            <v>Cooksey, Gaye M.</v>
          </cell>
        </row>
        <row r="1342">
          <cell r="A1342">
            <v>350052</v>
          </cell>
          <cell r="B1342" t="str">
            <v>Theater</v>
          </cell>
          <cell r="C1342">
            <v>755745</v>
          </cell>
          <cell r="D1342">
            <v>350052755745</v>
          </cell>
          <cell r="E1342" t="str">
            <v>Promotional Activities</v>
          </cell>
          <cell r="F1342">
            <v>731.88</v>
          </cell>
          <cell r="G1342">
            <v>327.60000000000002</v>
          </cell>
          <cell r="H1342">
            <v>678</v>
          </cell>
          <cell r="I1342">
            <v>678.4</v>
          </cell>
          <cell r="J1342">
            <v>678</v>
          </cell>
          <cell r="K1342">
            <v>110010</v>
          </cell>
          <cell r="L1342" t="str">
            <v>Current Unrestricted</v>
          </cell>
          <cell r="M1342">
            <v>10</v>
          </cell>
          <cell r="N1342" t="str">
            <v>Instruction</v>
          </cell>
          <cell r="O1342">
            <v>11</v>
          </cell>
          <cell r="P1342" t="str">
            <v>Current Unrestricted Funds</v>
          </cell>
          <cell r="Q1342">
            <v>75</v>
          </cell>
          <cell r="R1342" t="str">
            <v>Other Operating Expenses</v>
          </cell>
          <cell r="S1342">
            <v>40</v>
          </cell>
          <cell r="T1342" t="str">
            <v>Vice President / Provost - SCC</v>
          </cell>
          <cell r="U1342">
            <v>4</v>
          </cell>
          <cell r="V1342" t="str">
            <v>Cooksey, Gaye M.</v>
          </cell>
        </row>
        <row r="1343">
          <cell r="A1343">
            <v>350052</v>
          </cell>
          <cell r="B1343" t="str">
            <v>Theater</v>
          </cell>
          <cell r="C1343">
            <v>777412</v>
          </cell>
          <cell r="D1343">
            <v>350052777412</v>
          </cell>
          <cell r="E1343" t="str">
            <v>Equipment/Furniture - SCC</v>
          </cell>
          <cell r="F1343">
            <v>0</v>
          </cell>
          <cell r="G1343">
            <v>0</v>
          </cell>
          <cell r="H1343">
            <v>15647</v>
          </cell>
          <cell r="I1343">
            <v>15647</v>
          </cell>
          <cell r="J1343">
            <v>0</v>
          </cell>
          <cell r="K1343">
            <v>110010</v>
          </cell>
          <cell r="L1343" t="str">
            <v>Current Unrestricted</v>
          </cell>
          <cell r="M1343">
            <v>10</v>
          </cell>
          <cell r="N1343" t="str">
            <v>Instruction</v>
          </cell>
          <cell r="O1343">
            <v>11</v>
          </cell>
          <cell r="P1343" t="str">
            <v>Current Unrestricted Funds</v>
          </cell>
          <cell r="Q1343">
            <v>77</v>
          </cell>
          <cell r="R1343" t="str">
            <v>Capital Outlay</v>
          </cell>
          <cell r="S1343">
            <v>40</v>
          </cell>
          <cell r="T1343" t="str">
            <v>Vice President / Provost - SCC</v>
          </cell>
          <cell r="U1343">
            <v>4</v>
          </cell>
          <cell r="V1343" t="str">
            <v>Cooksey, Gaye M.</v>
          </cell>
        </row>
        <row r="1344">
          <cell r="A1344">
            <v>350052</v>
          </cell>
          <cell r="B1344" t="str">
            <v>Theater</v>
          </cell>
          <cell r="C1344">
            <v>787410</v>
          </cell>
          <cell r="D1344">
            <v>350052787410</v>
          </cell>
          <cell r="E1344" t="str">
            <v>Equipment/Furniture Non-Depreciable</v>
          </cell>
          <cell r="F1344">
            <v>2768.39</v>
          </cell>
          <cell r="G1344">
            <v>2245.31</v>
          </cell>
          <cell r="H1344">
            <v>0</v>
          </cell>
          <cell r="I1344">
            <v>0</v>
          </cell>
          <cell r="J1344">
            <v>0</v>
          </cell>
          <cell r="K1344">
            <v>110010</v>
          </cell>
          <cell r="L1344" t="str">
            <v>Current Unrestricted</v>
          </cell>
          <cell r="M1344">
            <v>10</v>
          </cell>
          <cell r="N1344" t="str">
            <v>Instruction</v>
          </cell>
          <cell r="O1344">
            <v>11</v>
          </cell>
          <cell r="P1344" t="str">
            <v>Current Unrestricted Funds</v>
          </cell>
          <cell r="Q1344">
            <v>78</v>
          </cell>
          <cell r="R1344" t="str">
            <v>Non-Capital Outlay</v>
          </cell>
          <cell r="S1344">
            <v>40</v>
          </cell>
          <cell r="T1344" t="str">
            <v>Vice President / Provost - SCC</v>
          </cell>
          <cell r="U1344">
            <v>4</v>
          </cell>
          <cell r="V1344" t="str">
            <v>Cooksey, Gaye M.</v>
          </cell>
        </row>
        <row r="1345">
          <cell r="A1345">
            <v>350052</v>
          </cell>
          <cell r="B1345" t="str">
            <v>Theater</v>
          </cell>
          <cell r="C1345">
            <v>787430</v>
          </cell>
          <cell r="D1345">
            <v>350052787430</v>
          </cell>
          <cell r="E1345" t="str">
            <v>Computer/Media Equip</v>
          </cell>
          <cell r="F1345">
            <v>24202</v>
          </cell>
          <cell r="G1345">
            <v>1188.8399999999999</v>
          </cell>
          <cell r="H1345">
            <v>2999</v>
          </cell>
          <cell r="I1345">
            <v>0</v>
          </cell>
          <cell r="J1345">
            <v>6736</v>
          </cell>
          <cell r="K1345">
            <v>110010</v>
          </cell>
          <cell r="L1345" t="str">
            <v>Current Unrestricted</v>
          </cell>
          <cell r="M1345">
            <v>10</v>
          </cell>
          <cell r="N1345" t="str">
            <v>Instruction</v>
          </cell>
          <cell r="O1345">
            <v>11</v>
          </cell>
          <cell r="P1345" t="str">
            <v>Current Unrestricted Funds</v>
          </cell>
          <cell r="Q1345">
            <v>78</v>
          </cell>
          <cell r="R1345" t="str">
            <v>Non-Capital Outlay</v>
          </cell>
          <cell r="S1345">
            <v>40</v>
          </cell>
          <cell r="T1345" t="str">
            <v>Vice President / Provost - SCC</v>
          </cell>
          <cell r="U1345">
            <v>4</v>
          </cell>
          <cell r="V1345" t="str">
            <v>Cooksey, Gaye M.</v>
          </cell>
        </row>
        <row r="1346">
          <cell r="A1346">
            <v>350056</v>
          </cell>
          <cell r="B1346" t="str">
            <v>Theater</v>
          </cell>
          <cell r="C1346">
            <v>611115</v>
          </cell>
          <cell r="D1346">
            <v>350056611115</v>
          </cell>
          <cell r="E1346" t="str">
            <v>Faculty Salaries - Substitute</v>
          </cell>
          <cell r="F1346">
            <v>480.72</v>
          </cell>
          <cell r="G1346">
            <v>130.32</v>
          </cell>
          <cell r="H1346">
            <v>480</v>
          </cell>
          <cell r="I1346">
            <v>0</v>
          </cell>
          <cell r="J1346">
            <v>480</v>
          </cell>
          <cell r="K1346">
            <v>110010</v>
          </cell>
          <cell r="L1346" t="str">
            <v>Current Unrestricted</v>
          </cell>
          <cell r="M1346">
            <v>10</v>
          </cell>
          <cell r="N1346" t="str">
            <v>Instruction</v>
          </cell>
          <cell r="O1346">
            <v>11</v>
          </cell>
          <cell r="P1346" t="str">
            <v>Current Unrestricted Funds</v>
          </cell>
          <cell r="Q1346">
            <v>61</v>
          </cell>
          <cell r="R1346" t="str">
            <v>Salaries and Wages</v>
          </cell>
          <cell r="S1346">
            <v>40</v>
          </cell>
          <cell r="T1346" t="str">
            <v>Vice President / Provost - SCC</v>
          </cell>
          <cell r="U1346">
            <v>1</v>
          </cell>
          <cell r="V1346" t="str">
            <v>Cooksey, Gaye M.</v>
          </cell>
        </row>
        <row r="1347">
          <cell r="A1347">
            <v>350056</v>
          </cell>
          <cell r="B1347" t="str">
            <v>Theater</v>
          </cell>
          <cell r="C1347">
            <v>611120</v>
          </cell>
          <cell r="D1347">
            <v>350056611120</v>
          </cell>
          <cell r="E1347" t="str">
            <v>Faculty Salaries - Part-time</v>
          </cell>
          <cell r="F1347">
            <v>20253.5</v>
          </cell>
          <cell r="G1347">
            <v>14421.48</v>
          </cell>
          <cell r="H1347">
            <v>16654</v>
          </cell>
          <cell r="I1347">
            <v>10200.81</v>
          </cell>
          <cell r="J1347">
            <v>16654</v>
          </cell>
          <cell r="K1347">
            <v>110010</v>
          </cell>
          <cell r="L1347" t="str">
            <v>Current Unrestricted</v>
          </cell>
          <cell r="M1347">
            <v>10</v>
          </cell>
          <cell r="N1347" t="str">
            <v>Instruction</v>
          </cell>
          <cell r="O1347">
            <v>11</v>
          </cell>
          <cell r="P1347" t="str">
            <v>Current Unrestricted Funds</v>
          </cell>
          <cell r="Q1347">
            <v>61</v>
          </cell>
          <cell r="R1347" t="str">
            <v>Salaries and Wages</v>
          </cell>
          <cell r="S1347">
            <v>40</v>
          </cell>
          <cell r="T1347" t="str">
            <v>Vice President / Provost - SCC</v>
          </cell>
          <cell r="U1347">
            <v>1</v>
          </cell>
          <cell r="V1347" t="str">
            <v>Cooksey, Gaye M.</v>
          </cell>
        </row>
        <row r="1348">
          <cell r="A1348">
            <v>350056</v>
          </cell>
          <cell r="B1348" t="str">
            <v>Theater</v>
          </cell>
          <cell r="C1348">
            <v>733110</v>
          </cell>
          <cell r="D1348">
            <v>350056733110</v>
          </cell>
          <cell r="E1348" t="str">
            <v>Classroom Supplies</v>
          </cell>
          <cell r="F1348">
            <v>0</v>
          </cell>
          <cell r="G1348">
            <v>0</v>
          </cell>
          <cell r="H1348">
            <v>50</v>
          </cell>
          <cell r="I1348">
            <v>0</v>
          </cell>
          <cell r="J1348">
            <v>50</v>
          </cell>
          <cell r="K1348">
            <v>110010</v>
          </cell>
          <cell r="L1348" t="str">
            <v>Current Unrestricted</v>
          </cell>
          <cell r="M1348">
            <v>10</v>
          </cell>
          <cell r="N1348" t="str">
            <v>Instruction</v>
          </cell>
          <cell r="O1348">
            <v>11</v>
          </cell>
          <cell r="P1348" t="str">
            <v>Current Unrestricted Funds</v>
          </cell>
          <cell r="Q1348">
            <v>73</v>
          </cell>
          <cell r="R1348" t="str">
            <v>Supplies</v>
          </cell>
          <cell r="S1348">
            <v>40</v>
          </cell>
          <cell r="T1348" t="str">
            <v>Vice President / Provost - SCC</v>
          </cell>
          <cell r="U1348">
            <v>4</v>
          </cell>
          <cell r="V1348" t="str">
            <v>Cooksey, Gaye M.</v>
          </cell>
        </row>
        <row r="1349">
          <cell r="A1349">
            <v>350056</v>
          </cell>
          <cell r="B1349" t="str">
            <v>Theater</v>
          </cell>
          <cell r="C1349">
            <v>755310</v>
          </cell>
          <cell r="D1349">
            <v>350056755310</v>
          </cell>
          <cell r="E1349" t="str">
            <v>Copier Expense</v>
          </cell>
          <cell r="F1349">
            <v>950.58</v>
          </cell>
          <cell r="G1349">
            <v>870.06</v>
          </cell>
          <cell r="H1349">
            <v>890</v>
          </cell>
          <cell r="I1349">
            <v>259.44</v>
          </cell>
          <cell r="J1349">
            <v>890</v>
          </cell>
          <cell r="K1349">
            <v>110010</v>
          </cell>
          <cell r="L1349" t="str">
            <v>Current Unrestricted</v>
          </cell>
          <cell r="M1349">
            <v>10</v>
          </cell>
          <cell r="N1349" t="str">
            <v>Instruction</v>
          </cell>
          <cell r="O1349">
            <v>11</v>
          </cell>
          <cell r="P1349" t="str">
            <v>Current Unrestricted Funds</v>
          </cell>
          <cell r="Q1349">
            <v>75</v>
          </cell>
          <cell r="R1349" t="str">
            <v>Other Operating Expenses</v>
          </cell>
          <cell r="S1349">
            <v>40</v>
          </cell>
          <cell r="T1349" t="str">
            <v>Vice President / Provost - SCC</v>
          </cell>
          <cell r="U1349">
            <v>4</v>
          </cell>
          <cell r="V1349" t="str">
            <v>Cooksey, Gaye M.</v>
          </cell>
        </row>
        <row r="1350">
          <cell r="A1350">
            <v>350056</v>
          </cell>
          <cell r="B1350" t="str">
            <v>Theater</v>
          </cell>
          <cell r="C1350">
            <v>755360</v>
          </cell>
          <cell r="D1350">
            <v>350056755360</v>
          </cell>
          <cell r="E1350" t="str">
            <v>Printing - Other</v>
          </cell>
          <cell r="F1350">
            <v>0</v>
          </cell>
          <cell r="G1350">
            <v>0</v>
          </cell>
          <cell r="H1350">
            <v>88</v>
          </cell>
          <cell r="I1350">
            <v>88</v>
          </cell>
          <cell r="J1350">
            <v>100</v>
          </cell>
          <cell r="K1350">
            <v>110010</v>
          </cell>
          <cell r="L1350" t="str">
            <v>Current Unrestricted</v>
          </cell>
          <cell r="M1350">
            <v>10</v>
          </cell>
          <cell r="N1350" t="str">
            <v>Instruction</v>
          </cell>
          <cell r="O1350">
            <v>11</v>
          </cell>
          <cell r="P1350" t="str">
            <v>Current Unrestricted Funds</v>
          </cell>
          <cell r="Q1350">
            <v>75</v>
          </cell>
          <cell r="R1350" t="str">
            <v>Other Operating Expenses</v>
          </cell>
          <cell r="S1350">
            <v>40</v>
          </cell>
          <cell r="T1350" t="str">
            <v>Vice President / Provost - SCC</v>
          </cell>
          <cell r="U1350">
            <v>4</v>
          </cell>
          <cell r="V1350" t="str">
            <v>Cooksey, Gaye M.</v>
          </cell>
        </row>
        <row r="1351">
          <cell r="A1351">
            <v>350060</v>
          </cell>
          <cell r="B1351" t="str">
            <v>Photography</v>
          </cell>
          <cell r="C1351">
            <v>611110</v>
          </cell>
          <cell r="D1351">
            <v>350060611110</v>
          </cell>
          <cell r="E1351" t="str">
            <v>Faculty Salaries - Full-time</v>
          </cell>
          <cell r="F1351">
            <v>0</v>
          </cell>
          <cell r="G1351">
            <v>4639.9799999999996</v>
          </cell>
          <cell r="H1351">
            <v>0</v>
          </cell>
          <cell r="I1351">
            <v>0</v>
          </cell>
          <cell r="J1351">
            <v>0</v>
          </cell>
          <cell r="K1351">
            <v>110010</v>
          </cell>
          <cell r="L1351" t="str">
            <v>Current Unrestricted</v>
          </cell>
          <cell r="M1351">
            <v>10</v>
          </cell>
          <cell r="N1351" t="str">
            <v>Instruction</v>
          </cell>
          <cell r="O1351">
            <v>11</v>
          </cell>
          <cell r="P1351" t="str">
            <v>Current Unrestricted Funds</v>
          </cell>
          <cell r="Q1351">
            <v>61</v>
          </cell>
          <cell r="R1351" t="str">
            <v>Salaries and Wages</v>
          </cell>
          <cell r="S1351">
            <v>40</v>
          </cell>
          <cell r="T1351" t="str">
            <v>Vice President / Provost - SCC</v>
          </cell>
          <cell r="U1351">
            <v>1</v>
          </cell>
          <cell r="V1351" t="str">
            <v>Cooksey, Gaye M.</v>
          </cell>
        </row>
        <row r="1352">
          <cell r="A1352">
            <v>350060</v>
          </cell>
          <cell r="B1352" t="str">
            <v>Photography</v>
          </cell>
          <cell r="C1352">
            <v>611120</v>
          </cell>
          <cell r="D1352">
            <v>350060611120</v>
          </cell>
          <cell r="E1352" t="str">
            <v>Faculty Salaries - Part-time</v>
          </cell>
          <cell r="F1352">
            <v>7228</v>
          </cell>
          <cell r="G1352">
            <v>0</v>
          </cell>
          <cell r="H1352">
            <v>7481</v>
          </cell>
          <cell r="I1352">
            <v>4277.25</v>
          </cell>
          <cell r="J1352">
            <v>7481</v>
          </cell>
          <cell r="K1352">
            <v>110010</v>
          </cell>
          <cell r="L1352" t="str">
            <v>Current Unrestricted</v>
          </cell>
          <cell r="M1352">
            <v>10</v>
          </cell>
          <cell r="N1352" t="str">
            <v>Instruction</v>
          </cell>
          <cell r="O1352">
            <v>11</v>
          </cell>
          <cell r="P1352" t="str">
            <v>Current Unrestricted Funds</v>
          </cell>
          <cell r="Q1352">
            <v>61</v>
          </cell>
          <cell r="R1352" t="str">
            <v>Salaries and Wages</v>
          </cell>
          <cell r="S1352">
            <v>40</v>
          </cell>
          <cell r="T1352" t="str">
            <v>Vice President / Provost - SCC</v>
          </cell>
          <cell r="U1352">
            <v>1</v>
          </cell>
          <cell r="V1352" t="str">
            <v>Cooksey, Gaye M.</v>
          </cell>
        </row>
        <row r="1353">
          <cell r="A1353">
            <v>350062</v>
          </cell>
          <cell r="B1353" t="str">
            <v>Photography</v>
          </cell>
          <cell r="C1353">
            <v>611110</v>
          </cell>
          <cell r="D1353">
            <v>350062611110</v>
          </cell>
          <cell r="E1353" t="str">
            <v>Faculty Salaries - Full-time</v>
          </cell>
          <cell r="F1353">
            <v>152011.62</v>
          </cell>
          <cell r="G1353">
            <v>130532.99</v>
          </cell>
          <cell r="H1353">
            <v>133904</v>
          </cell>
          <cell r="I1353">
            <v>58038.17</v>
          </cell>
          <cell r="J1353">
            <v>151731</v>
          </cell>
          <cell r="K1353">
            <v>110010</v>
          </cell>
          <cell r="L1353" t="str">
            <v>Current Unrestricted</v>
          </cell>
          <cell r="M1353">
            <v>10</v>
          </cell>
          <cell r="N1353" t="str">
            <v>Instruction</v>
          </cell>
          <cell r="O1353">
            <v>11</v>
          </cell>
          <cell r="P1353" t="str">
            <v>Current Unrestricted Funds</v>
          </cell>
          <cell r="Q1353">
            <v>61</v>
          </cell>
          <cell r="R1353" t="str">
            <v>Salaries and Wages</v>
          </cell>
          <cell r="S1353">
            <v>40</v>
          </cell>
          <cell r="T1353" t="str">
            <v>Vice President / Provost - SCC</v>
          </cell>
          <cell r="U1353">
            <v>1</v>
          </cell>
          <cell r="V1353" t="str">
            <v>Cooksey, Gaye M.</v>
          </cell>
        </row>
        <row r="1354">
          <cell r="A1354">
            <v>350062</v>
          </cell>
          <cell r="B1354" t="str">
            <v>Photography</v>
          </cell>
          <cell r="C1354">
            <v>611115</v>
          </cell>
          <cell r="D1354">
            <v>350062611115</v>
          </cell>
          <cell r="E1354" t="str">
            <v>Faculty Salaries - Substitute</v>
          </cell>
          <cell r="F1354">
            <v>717.59</v>
          </cell>
          <cell r="G1354">
            <v>4117.95</v>
          </cell>
          <cell r="H1354">
            <v>2820</v>
          </cell>
          <cell r="I1354">
            <v>1707.46</v>
          </cell>
          <cell r="J1354">
            <v>2820</v>
          </cell>
          <cell r="K1354">
            <v>110010</v>
          </cell>
          <cell r="L1354" t="str">
            <v>Current Unrestricted</v>
          </cell>
          <cell r="M1354">
            <v>10</v>
          </cell>
          <cell r="N1354" t="str">
            <v>Instruction</v>
          </cell>
          <cell r="O1354">
            <v>11</v>
          </cell>
          <cell r="P1354" t="str">
            <v>Current Unrestricted Funds</v>
          </cell>
          <cell r="Q1354">
            <v>61</v>
          </cell>
          <cell r="R1354" t="str">
            <v>Salaries and Wages</v>
          </cell>
          <cell r="S1354">
            <v>40</v>
          </cell>
          <cell r="T1354" t="str">
            <v>Vice President / Provost - SCC</v>
          </cell>
          <cell r="U1354">
            <v>1</v>
          </cell>
          <cell r="V1354" t="str">
            <v>Cooksey, Gaye M.</v>
          </cell>
        </row>
        <row r="1355">
          <cell r="A1355">
            <v>350062</v>
          </cell>
          <cell r="B1355" t="str">
            <v>Photography</v>
          </cell>
          <cell r="C1355">
            <v>611120</v>
          </cell>
          <cell r="D1355">
            <v>350062611120</v>
          </cell>
          <cell r="E1355" t="str">
            <v>Faculty Salaries - Part-time</v>
          </cell>
          <cell r="F1355">
            <v>79881.570000000007</v>
          </cell>
          <cell r="G1355">
            <v>64817.440000000002</v>
          </cell>
          <cell r="H1355">
            <v>69341</v>
          </cell>
          <cell r="I1355">
            <v>39949.879999999997</v>
          </cell>
          <cell r="J1355">
            <v>69341</v>
          </cell>
          <cell r="K1355">
            <v>110010</v>
          </cell>
          <cell r="L1355" t="str">
            <v>Current Unrestricted</v>
          </cell>
          <cell r="M1355">
            <v>10</v>
          </cell>
          <cell r="N1355" t="str">
            <v>Instruction</v>
          </cell>
          <cell r="O1355">
            <v>11</v>
          </cell>
          <cell r="P1355" t="str">
            <v>Current Unrestricted Funds</v>
          </cell>
          <cell r="Q1355">
            <v>61</v>
          </cell>
          <cell r="R1355" t="str">
            <v>Salaries and Wages</v>
          </cell>
          <cell r="S1355">
            <v>40</v>
          </cell>
          <cell r="T1355" t="str">
            <v>Vice President / Provost - SCC</v>
          </cell>
          <cell r="U1355">
            <v>1</v>
          </cell>
          <cell r="V1355" t="str">
            <v>Cooksey, Gaye M.</v>
          </cell>
        </row>
        <row r="1356">
          <cell r="A1356">
            <v>350062</v>
          </cell>
          <cell r="B1356" t="str">
            <v>Photography</v>
          </cell>
          <cell r="C1356">
            <v>611125</v>
          </cell>
          <cell r="D1356">
            <v>350062611125</v>
          </cell>
          <cell r="E1356" t="str">
            <v>Faculty Full-time Chair Rel</v>
          </cell>
          <cell r="F1356">
            <v>8171.7</v>
          </cell>
          <cell r="G1356">
            <v>0</v>
          </cell>
          <cell r="H1356">
            <v>0</v>
          </cell>
          <cell r="I1356">
            <v>0</v>
          </cell>
          <cell r="J1356">
            <v>0</v>
          </cell>
          <cell r="K1356">
            <v>110010</v>
          </cell>
          <cell r="L1356" t="str">
            <v>Current Unrestricted</v>
          </cell>
          <cell r="M1356">
            <v>10</v>
          </cell>
          <cell r="N1356" t="str">
            <v>Instruction</v>
          </cell>
          <cell r="O1356">
            <v>11</v>
          </cell>
          <cell r="P1356" t="str">
            <v>Current Unrestricted Funds</v>
          </cell>
          <cell r="Q1356">
            <v>61</v>
          </cell>
          <cell r="R1356" t="str">
            <v>Salaries and Wages</v>
          </cell>
          <cell r="S1356">
            <v>40</v>
          </cell>
          <cell r="T1356" t="str">
            <v>Vice President / Provost - SCC</v>
          </cell>
          <cell r="U1356">
            <v>1</v>
          </cell>
          <cell r="V1356" t="str">
            <v>Cooksey, Gaye M.</v>
          </cell>
        </row>
        <row r="1357">
          <cell r="A1357">
            <v>350062</v>
          </cell>
          <cell r="B1357" t="str">
            <v>Photography</v>
          </cell>
          <cell r="C1357">
            <v>611135</v>
          </cell>
          <cell r="D1357">
            <v>350062611135</v>
          </cell>
          <cell r="E1357" t="str">
            <v>Faculty Full-time - Release Time</v>
          </cell>
          <cell r="F1357">
            <v>14745.06</v>
          </cell>
          <cell r="G1357">
            <v>0</v>
          </cell>
          <cell r="H1357">
            <v>0</v>
          </cell>
          <cell r="I1357">
            <v>0</v>
          </cell>
          <cell r="J1357">
            <v>0</v>
          </cell>
          <cell r="K1357">
            <v>110010</v>
          </cell>
          <cell r="L1357" t="str">
            <v>Current Unrestricted</v>
          </cell>
          <cell r="M1357">
            <v>10</v>
          </cell>
          <cell r="N1357" t="str">
            <v>Instruction</v>
          </cell>
          <cell r="O1357">
            <v>11</v>
          </cell>
          <cell r="P1357" t="str">
            <v>Current Unrestricted Funds</v>
          </cell>
          <cell r="Q1357">
            <v>61</v>
          </cell>
          <cell r="R1357" t="str">
            <v>Salaries and Wages</v>
          </cell>
          <cell r="S1357">
            <v>40</v>
          </cell>
          <cell r="T1357" t="str">
            <v>Vice President / Provost - SCC</v>
          </cell>
          <cell r="U1357">
            <v>1</v>
          </cell>
          <cell r="V1357" t="str">
            <v>Cooksey, Gaye M.</v>
          </cell>
        </row>
        <row r="1358">
          <cell r="A1358">
            <v>350062</v>
          </cell>
          <cell r="B1358" t="str">
            <v>Photography</v>
          </cell>
          <cell r="C1358">
            <v>611150</v>
          </cell>
          <cell r="D1358">
            <v>350062611150</v>
          </cell>
          <cell r="E1358" t="str">
            <v>Faculty Full-time - Summer</v>
          </cell>
          <cell r="F1358">
            <v>10942.26</v>
          </cell>
          <cell r="G1358">
            <v>10942.28</v>
          </cell>
          <cell r="H1358">
            <v>17780</v>
          </cell>
          <cell r="I1358">
            <v>0</v>
          </cell>
          <cell r="J1358">
            <v>19323</v>
          </cell>
          <cell r="K1358">
            <v>110010</v>
          </cell>
          <cell r="L1358" t="str">
            <v>Current Unrestricted</v>
          </cell>
          <cell r="M1358">
            <v>10</v>
          </cell>
          <cell r="N1358" t="str">
            <v>Instruction</v>
          </cell>
          <cell r="O1358">
            <v>11</v>
          </cell>
          <cell r="P1358" t="str">
            <v>Current Unrestricted Funds</v>
          </cell>
          <cell r="Q1358">
            <v>61</v>
          </cell>
          <cell r="R1358" t="str">
            <v>Salaries and Wages</v>
          </cell>
          <cell r="S1358">
            <v>40</v>
          </cell>
          <cell r="T1358" t="str">
            <v>Vice President / Provost - SCC</v>
          </cell>
          <cell r="U1358">
            <v>1</v>
          </cell>
          <cell r="V1358" t="str">
            <v>Cooksey, Gaye M.</v>
          </cell>
        </row>
        <row r="1359">
          <cell r="A1359">
            <v>350062</v>
          </cell>
          <cell r="B1359" t="str">
            <v>Photography</v>
          </cell>
          <cell r="C1359">
            <v>611160</v>
          </cell>
          <cell r="D1359">
            <v>350062611160</v>
          </cell>
          <cell r="E1359" t="str">
            <v>Faculty Part-time - Summer</v>
          </cell>
          <cell r="F1359">
            <v>0</v>
          </cell>
          <cell r="G1359">
            <v>3657.44</v>
          </cell>
          <cell r="H1359">
            <v>10941</v>
          </cell>
          <cell r="I1359">
            <v>0</v>
          </cell>
          <cell r="J1359">
            <v>7208</v>
          </cell>
          <cell r="K1359">
            <v>110010</v>
          </cell>
          <cell r="L1359" t="str">
            <v>Current Unrestricted</v>
          </cell>
          <cell r="M1359">
            <v>10</v>
          </cell>
          <cell r="N1359" t="str">
            <v>Instruction</v>
          </cell>
          <cell r="O1359">
            <v>11</v>
          </cell>
          <cell r="P1359" t="str">
            <v>Current Unrestricted Funds</v>
          </cell>
          <cell r="Q1359">
            <v>61</v>
          </cell>
          <cell r="R1359" t="str">
            <v>Salaries and Wages</v>
          </cell>
          <cell r="S1359">
            <v>40</v>
          </cell>
          <cell r="T1359" t="str">
            <v>Vice President / Provost - SCC</v>
          </cell>
          <cell r="U1359">
            <v>1</v>
          </cell>
          <cell r="V1359" t="str">
            <v>Cooksey, Gaye M.</v>
          </cell>
        </row>
        <row r="1360">
          <cell r="A1360">
            <v>350062</v>
          </cell>
          <cell r="B1360" t="str">
            <v>Photography</v>
          </cell>
          <cell r="C1360">
            <v>611350</v>
          </cell>
          <cell r="D1360">
            <v>350062611350</v>
          </cell>
          <cell r="E1360" t="str">
            <v>Supp Staff-FT Instructional-Exempt</v>
          </cell>
          <cell r="F1360">
            <v>0</v>
          </cell>
          <cell r="G1360">
            <v>37268.76</v>
          </cell>
          <cell r="H1360">
            <v>33827</v>
          </cell>
          <cell r="I1360">
            <v>14103.42</v>
          </cell>
          <cell r="J1360">
            <v>39446</v>
          </cell>
          <cell r="K1360">
            <v>110010</v>
          </cell>
          <cell r="L1360" t="str">
            <v>Current Unrestricted</v>
          </cell>
          <cell r="M1360">
            <v>10</v>
          </cell>
          <cell r="N1360" t="str">
            <v>Instruction</v>
          </cell>
          <cell r="O1360">
            <v>11</v>
          </cell>
          <cell r="P1360" t="str">
            <v>Current Unrestricted Funds</v>
          </cell>
          <cell r="Q1360">
            <v>61</v>
          </cell>
          <cell r="R1360" t="str">
            <v>Salaries and Wages</v>
          </cell>
          <cell r="S1360">
            <v>40</v>
          </cell>
          <cell r="T1360" t="str">
            <v>Vice President / Provost - SCC</v>
          </cell>
          <cell r="U1360">
            <v>1</v>
          </cell>
          <cell r="V1360" t="str">
            <v>Cooksey, Gaye M.</v>
          </cell>
        </row>
        <row r="1361">
          <cell r="A1361">
            <v>350062</v>
          </cell>
          <cell r="B1361" t="str">
            <v>Photography</v>
          </cell>
          <cell r="C1361">
            <v>611450</v>
          </cell>
          <cell r="D1361">
            <v>350062611450</v>
          </cell>
          <cell r="E1361" t="str">
            <v>Lab Instructor - Non-Exempt</v>
          </cell>
          <cell r="F1361">
            <v>37268.76</v>
          </cell>
          <cell r="G1361">
            <v>0</v>
          </cell>
          <cell r="H1361">
            <v>0</v>
          </cell>
          <cell r="I1361">
            <v>0</v>
          </cell>
          <cell r="J1361">
            <v>0</v>
          </cell>
          <cell r="K1361">
            <v>110010</v>
          </cell>
          <cell r="L1361" t="str">
            <v>Current Unrestricted</v>
          </cell>
          <cell r="M1361">
            <v>10</v>
          </cell>
          <cell r="N1361" t="str">
            <v>Instruction</v>
          </cell>
          <cell r="O1361">
            <v>11</v>
          </cell>
          <cell r="P1361" t="str">
            <v>Current Unrestricted Funds</v>
          </cell>
          <cell r="Q1361">
            <v>61</v>
          </cell>
          <cell r="R1361" t="str">
            <v>Salaries and Wages</v>
          </cell>
          <cell r="S1361">
            <v>40</v>
          </cell>
          <cell r="T1361" t="str">
            <v>Vice President / Provost - SCC</v>
          </cell>
          <cell r="U1361">
            <v>1</v>
          </cell>
          <cell r="V1361" t="str">
            <v>Cooksey, Gaye M.</v>
          </cell>
        </row>
        <row r="1362">
          <cell r="A1362">
            <v>350062</v>
          </cell>
          <cell r="B1362" t="str">
            <v>Photography</v>
          </cell>
          <cell r="C1362">
            <v>611460</v>
          </cell>
          <cell r="D1362">
            <v>350062611460</v>
          </cell>
          <cell r="E1362" t="str">
            <v>Support Staff PT - Non-Exempt</v>
          </cell>
          <cell r="F1362">
            <v>3033.66</v>
          </cell>
          <cell r="G1362">
            <v>4702.22</v>
          </cell>
          <cell r="H1362">
            <v>440</v>
          </cell>
          <cell r="I1362">
            <v>433.37</v>
          </cell>
          <cell r="J1362">
            <v>440</v>
          </cell>
          <cell r="K1362">
            <v>110010</v>
          </cell>
          <cell r="L1362" t="str">
            <v>Current Unrestricted</v>
          </cell>
          <cell r="M1362">
            <v>10</v>
          </cell>
          <cell r="N1362" t="str">
            <v>Instruction</v>
          </cell>
          <cell r="O1362">
            <v>11</v>
          </cell>
          <cell r="P1362" t="str">
            <v>Current Unrestricted Funds</v>
          </cell>
          <cell r="Q1362">
            <v>61</v>
          </cell>
          <cell r="R1362" t="str">
            <v>Salaries and Wages</v>
          </cell>
          <cell r="S1362">
            <v>40</v>
          </cell>
          <cell r="T1362" t="str">
            <v>Vice President / Provost - SCC</v>
          </cell>
          <cell r="U1362">
            <v>1</v>
          </cell>
          <cell r="V1362" t="str">
            <v>Cooksey, Gaye M.</v>
          </cell>
        </row>
        <row r="1363">
          <cell r="A1363">
            <v>350062</v>
          </cell>
          <cell r="B1363" t="str">
            <v>Photography</v>
          </cell>
          <cell r="C1363">
            <v>611475</v>
          </cell>
          <cell r="D1363">
            <v>350062611475</v>
          </cell>
          <cell r="E1363" t="str">
            <v>Supp Staff - Lab Assist-Non-Exempt</v>
          </cell>
          <cell r="F1363">
            <v>29707.32</v>
          </cell>
          <cell r="G1363">
            <v>10127.5</v>
          </cell>
          <cell r="H1363">
            <v>0</v>
          </cell>
          <cell r="I1363">
            <v>0</v>
          </cell>
          <cell r="J1363">
            <v>0</v>
          </cell>
          <cell r="K1363">
            <v>110010</v>
          </cell>
          <cell r="L1363" t="str">
            <v>Current Unrestricted</v>
          </cell>
          <cell r="M1363">
            <v>10</v>
          </cell>
          <cell r="N1363" t="str">
            <v>Instruction</v>
          </cell>
          <cell r="O1363">
            <v>11</v>
          </cell>
          <cell r="P1363" t="str">
            <v>Current Unrestricted Funds</v>
          </cell>
          <cell r="Q1363">
            <v>61</v>
          </cell>
          <cell r="R1363" t="str">
            <v>Salaries and Wages</v>
          </cell>
          <cell r="S1363">
            <v>40</v>
          </cell>
          <cell r="T1363" t="str">
            <v>Vice President / Provost - SCC</v>
          </cell>
          <cell r="U1363">
            <v>1</v>
          </cell>
          <cell r="V1363" t="str">
            <v>Cooksey, Gaye M.</v>
          </cell>
        </row>
        <row r="1364">
          <cell r="A1364">
            <v>350062</v>
          </cell>
          <cell r="B1364" t="str">
            <v>Photography</v>
          </cell>
          <cell r="C1364">
            <v>611476</v>
          </cell>
          <cell r="D1364">
            <v>350062611476</v>
          </cell>
          <cell r="E1364" t="str">
            <v>Lab Assistants PT - Non-Exempt</v>
          </cell>
          <cell r="F1364">
            <v>0</v>
          </cell>
          <cell r="G1364">
            <v>0</v>
          </cell>
          <cell r="H1364">
            <v>0</v>
          </cell>
          <cell r="I1364">
            <v>0</v>
          </cell>
          <cell r="J1364">
            <v>0</v>
          </cell>
          <cell r="K1364">
            <v>110010</v>
          </cell>
          <cell r="L1364" t="str">
            <v>Current Unrestricted</v>
          </cell>
          <cell r="M1364">
            <v>10</v>
          </cell>
          <cell r="N1364" t="str">
            <v>Instruction</v>
          </cell>
          <cell r="O1364">
            <v>11</v>
          </cell>
          <cell r="P1364" t="str">
            <v>Current Unrestricted Funds</v>
          </cell>
          <cell r="Q1364">
            <v>61</v>
          </cell>
          <cell r="R1364" t="str">
            <v>Salaries and Wages</v>
          </cell>
          <cell r="S1364">
            <v>40</v>
          </cell>
          <cell r="T1364" t="str">
            <v>Vice President / Provost - SCC</v>
          </cell>
          <cell r="U1364">
            <v>1</v>
          </cell>
          <cell r="V1364" t="str">
            <v>Cooksey, Gaye M.</v>
          </cell>
        </row>
        <row r="1365">
          <cell r="A1365">
            <v>350062</v>
          </cell>
          <cell r="B1365" t="str">
            <v>Photography</v>
          </cell>
          <cell r="C1365">
            <v>611485</v>
          </cell>
          <cell r="D1365">
            <v>350062611485</v>
          </cell>
          <cell r="E1365" t="str">
            <v>Tutors PT - Non-Exempt</v>
          </cell>
          <cell r="F1365">
            <v>1990.43</v>
          </cell>
          <cell r="G1365">
            <v>3051.4</v>
          </cell>
          <cell r="H1365">
            <v>7763</v>
          </cell>
          <cell r="I1365">
            <v>2661.46</v>
          </cell>
          <cell r="J1365">
            <v>7763</v>
          </cell>
          <cell r="K1365">
            <v>110010</v>
          </cell>
          <cell r="L1365" t="str">
            <v>Current Unrestricted</v>
          </cell>
          <cell r="M1365">
            <v>10</v>
          </cell>
          <cell r="N1365" t="str">
            <v>Instruction</v>
          </cell>
          <cell r="O1365">
            <v>11</v>
          </cell>
          <cell r="P1365" t="str">
            <v>Current Unrestricted Funds</v>
          </cell>
          <cell r="Q1365">
            <v>61</v>
          </cell>
          <cell r="R1365" t="str">
            <v>Salaries and Wages</v>
          </cell>
          <cell r="S1365">
            <v>40</v>
          </cell>
          <cell r="T1365" t="str">
            <v>Vice President / Provost - SCC</v>
          </cell>
          <cell r="U1365">
            <v>1</v>
          </cell>
          <cell r="V1365" t="str">
            <v>Cooksey, Gaye M.</v>
          </cell>
        </row>
        <row r="1366">
          <cell r="A1366">
            <v>350062</v>
          </cell>
          <cell r="B1366" t="str">
            <v>Photography</v>
          </cell>
          <cell r="C1366">
            <v>611492</v>
          </cell>
          <cell r="D1366">
            <v>350062611492</v>
          </cell>
          <cell r="E1366" t="str">
            <v>Regular Overtime</v>
          </cell>
          <cell r="F1366">
            <v>16.07</v>
          </cell>
          <cell r="G1366">
            <v>0</v>
          </cell>
          <cell r="H1366">
            <v>0</v>
          </cell>
          <cell r="I1366">
            <v>0</v>
          </cell>
          <cell r="J1366">
            <v>0</v>
          </cell>
          <cell r="K1366">
            <v>110010</v>
          </cell>
          <cell r="L1366" t="str">
            <v>Current Unrestricted</v>
          </cell>
          <cell r="M1366">
            <v>10</v>
          </cell>
          <cell r="N1366" t="str">
            <v>Instruction</v>
          </cell>
          <cell r="O1366">
            <v>11</v>
          </cell>
          <cell r="P1366" t="str">
            <v>Current Unrestricted Funds</v>
          </cell>
          <cell r="Q1366">
            <v>61</v>
          </cell>
          <cell r="R1366" t="str">
            <v>Salaries and Wages</v>
          </cell>
          <cell r="S1366">
            <v>40</v>
          </cell>
          <cell r="T1366" t="str">
            <v>Vice President / Provost - SCC</v>
          </cell>
          <cell r="U1366">
            <v>1</v>
          </cell>
          <cell r="V1366" t="str">
            <v>Cooksey, Gaye M.</v>
          </cell>
        </row>
        <row r="1367">
          <cell r="A1367">
            <v>350062</v>
          </cell>
          <cell r="B1367" t="str">
            <v>Photography</v>
          </cell>
          <cell r="C1367">
            <v>611493</v>
          </cell>
          <cell r="D1367">
            <v>350062611493</v>
          </cell>
          <cell r="E1367" t="str">
            <v>Vacation Payoff</v>
          </cell>
          <cell r="F1367">
            <v>0</v>
          </cell>
          <cell r="G1367">
            <v>0</v>
          </cell>
          <cell r="H1367">
            <v>297</v>
          </cell>
          <cell r="I1367">
            <v>296.72000000000003</v>
          </cell>
          <cell r="J1367">
            <v>0</v>
          </cell>
          <cell r="K1367">
            <v>110010</v>
          </cell>
          <cell r="L1367" t="str">
            <v>Current Unrestricted</v>
          </cell>
          <cell r="M1367">
            <v>10</v>
          </cell>
          <cell r="N1367" t="str">
            <v>Instruction</v>
          </cell>
          <cell r="O1367">
            <v>11</v>
          </cell>
          <cell r="P1367" t="str">
            <v>Current Unrestricted Funds</v>
          </cell>
          <cell r="Q1367">
            <v>61</v>
          </cell>
          <cell r="R1367" t="str">
            <v>Salaries and Wages</v>
          </cell>
          <cell r="S1367">
            <v>40</v>
          </cell>
          <cell r="T1367" t="str">
            <v>Vice President / Provost - SCC</v>
          </cell>
          <cell r="U1367">
            <v>1</v>
          </cell>
          <cell r="V1367" t="str">
            <v>Cooksey, Gaye M.</v>
          </cell>
        </row>
        <row r="1368">
          <cell r="A1368">
            <v>350062</v>
          </cell>
          <cell r="B1368" t="str">
            <v>Photography</v>
          </cell>
          <cell r="C1368">
            <v>611510</v>
          </cell>
          <cell r="D1368">
            <v>350062611510</v>
          </cell>
          <cell r="E1368" t="str">
            <v>Student Assistants - Non-Work Study</v>
          </cell>
          <cell r="F1368">
            <v>16213.72</v>
          </cell>
          <cell r="G1368">
            <v>26166.98</v>
          </cell>
          <cell r="H1368">
            <v>21877</v>
          </cell>
          <cell r="I1368">
            <v>13434.66</v>
          </cell>
          <cell r="J1368">
            <v>21877</v>
          </cell>
          <cell r="K1368">
            <v>110010</v>
          </cell>
          <cell r="L1368" t="str">
            <v>Current Unrestricted</v>
          </cell>
          <cell r="M1368">
            <v>10</v>
          </cell>
          <cell r="N1368" t="str">
            <v>Instruction</v>
          </cell>
          <cell r="O1368">
            <v>11</v>
          </cell>
          <cell r="P1368" t="str">
            <v>Current Unrestricted Funds</v>
          </cell>
          <cell r="Q1368">
            <v>61</v>
          </cell>
          <cell r="R1368" t="str">
            <v>Salaries and Wages</v>
          </cell>
          <cell r="S1368">
            <v>40</v>
          </cell>
          <cell r="T1368" t="str">
            <v>Vice President / Provost - SCC</v>
          </cell>
          <cell r="U1368">
            <v>1</v>
          </cell>
          <cell r="V1368" t="str">
            <v>Cooksey, Gaye M.</v>
          </cell>
        </row>
        <row r="1369">
          <cell r="A1369">
            <v>350062</v>
          </cell>
          <cell r="B1369" t="str">
            <v>Photography</v>
          </cell>
          <cell r="C1369">
            <v>611515</v>
          </cell>
          <cell r="D1369">
            <v>350062611515</v>
          </cell>
          <cell r="E1369" t="str">
            <v>Student Assistants - Non-WS&lt;6 hrs</v>
          </cell>
          <cell r="F1369">
            <v>1432.22</v>
          </cell>
          <cell r="G1369">
            <v>0</v>
          </cell>
          <cell r="H1369">
            <v>0</v>
          </cell>
          <cell r="I1369">
            <v>0</v>
          </cell>
          <cell r="J1369">
            <v>0</v>
          </cell>
          <cell r="K1369">
            <v>110010</v>
          </cell>
          <cell r="L1369" t="str">
            <v>Current Unrestricted</v>
          </cell>
          <cell r="M1369">
            <v>10</v>
          </cell>
          <cell r="N1369" t="str">
            <v>Instruction</v>
          </cell>
          <cell r="O1369">
            <v>11</v>
          </cell>
          <cell r="P1369" t="str">
            <v>Current Unrestricted Funds</v>
          </cell>
          <cell r="Q1369">
            <v>61</v>
          </cell>
          <cell r="R1369" t="str">
            <v>Salaries and Wages</v>
          </cell>
          <cell r="S1369">
            <v>40</v>
          </cell>
          <cell r="T1369" t="str">
            <v>Vice President / Provost - SCC</v>
          </cell>
          <cell r="U1369">
            <v>1</v>
          </cell>
          <cell r="V1369" t="str">
            <v>Cooksey, Gaye M.</v>
          </cell>
        </row>
        <row r="1370">
          <cell r="A1370">
            <v>350062</v>
          </cell>
          <cell r="B1370" t="str">
            <v>Photography</v>
          </cell>
          <cell r="C1370">
            <v>712320</v>
          </cell>
          <cell r="D1370">
            <v>350062712320</v>
          </cell>
          <cell r="E1370" t="str">
            <v>Guest Lecturers</v>
          </cell>
          <cell r="F1370">
            <v>725</v>
          </cell>
          <cell r="G1370">
            <v>0</v>
          </cell>
          <cell r="H1370">
            <v>600</v>
          </cell>
          <cell r="I1370">
            <v>0</v>
          </cell>
          <cell r="J1370">
            <v>600</v>
          </cell>
          <cell r="K1370">
            <v>110010</v>
          </cell>
          <cell r="L1370" t="str">
            <v>Current Unrestricted</v>
          </cell>
          <cell r="M1370">
            <v>10</v>
          </cell>
          <cell r="N1370" t="str">
            <v>Instruction</v>
          </cell>
          <cell r="O1370">
            <v>11</v>
          </cell>
          <cell r="P1370" t="str">
            <v>Current Unrestricted Funds</v>
          </cell>
          <cell r="Q1370">
            <v>71</v>
          </cell>
          <cell r="R1370" t="str">
            <v>Contractual Services</v>
          </cell>
          <cell r="S1370">
            <v>40</v>
          </cell>
          <cell r="T1370" t="str">
            <v>Vice President / Provost - SCC</v>
          </cell>
          <cell r="U1370">
            <v>4</v>
          </cell>
          <cell r="V1370" t="str">
            <v>Cooksey, Gaye M.</v>
          </cell>
        </row>
        <row r="1371">
          <cell r="A1371">
            <v>350062</v>
          </cell>
          <cell r="B1371" t="str">
            <v>Photography</v>
          </cell>
          <cell r="C1371">
            <v>712350</v>
          </cell>
          <cell r="D1371">
            <v>350062712350</v>
          </cell>
          <cell r="E1371" t="str">
            <v>Contract Labor - Individuals</v>
          </cell>
          <cell r="F1371">
            <v>900</v>
          </cell>
          <cell r="G1371">
            <v>600</v>
          </cell>
          <cell r="H1371">
            <v>1768</v>
          </cell>
          <cell r="I1371">
            <v>600</v>
          </cell>
          <cell r="J1371">
            <v>1768</v>
          </cell>
          <cell r="K1371">
            <v>110010</v>
          </cell>
          <cell r="L1371" t="str">
            <v>Current Unrestricted</v>
          </cell>
          <cell r="M1371">
            <v>10</v>
          </cell>
          <cell r="N1371" t="str">
            <v>Instruction</v>
          </cell>
          <cell r="O1371">
            <v>11</v>
          </cell>
          <cell r="P1371" t="str">
            <v>Current Unrestricted Funds</v>
          </cell>
          <cell r="Q1371">
            <v>71</v>
          </cell>
          <cell r="R1371" t="str">
            <v>Contractual Services</v>
          </cell>
          <cell r="S1371">
            <v>40</v>
          </cell>
          <cell r="T1371" t="str">
            <v>Vice President / Provost - SCC</v>
          </cell>
          <cell r="U1371">
            <v>4</v>
          </cell>
          <cell r="V1371" t="str">
            <v>Cooksey, Gaye M.</v>
          </cell>
        </row>
        <row r="1372">
          <cell r="A1372">
            <v>350062</v>
          </cell>
          <cell r="B1372" t="str">
            <v>Photography</v>
          </cell>
          <cell r="C1372">
            <v>712370</v>
          </cell>
          <cell r="D1372">
            <v>350062712370</v>
          </cell>
          <cell r="E1372" t="str">
            <v>Other Contract Services</v>
          </cell>
          <cell r="F1372">
            <v>0</v>
          </cell>
          <cell r="G1372">
            <v>0</v>
          </cell>
          <cell r="H1372">
            <v>0</v>
          </cell>
          <cell r="I1372">
            <v>0</v>
          </cell>
          <cell r="J1372">
            <v>0</v>
          </cell>
          <cell r="K1372">
            <v>110010</v>
          </cell>
          <cell r="L1372" t="str">
            <v>Current Unrestricted</v>
          </cell>
          <cell r="M1372">
            <v>10</v>
          </cell>
          <cell r="N1372" t="str">
            <v>Instruction</v>
          </cell>
          <cell r="O1372">
            <v>11</v>
          </cell>
          <cell r="P1372" t="str">
            <v>Current Unrestricted Funds</v>
          </cell>
          <cell r="Q1372">
            <v>71</v>
          </cell>
          <cell r="R1372" t="str">
            <v>Contractual Services</v>
          </cell>
          <cell r="S1372">
            <v>40</v>
          </cell>
          <cell r="T1372" t="str">
            <v>Vice President / Provost - SCC</v>
          </cell>
          <cell r="U1372">
            <v>4</v>
          </cell>
          <cell r="V1372" t="str">
            <v>Cooksey, Gaye M.</v>
          </cell>
        </row>
        <row r="1373">
          <cell r="A1373">
            <v>350062</v>
          </cell>
          <cell r="B1373" t="str">
            <v>Photography</v>
          </cell>
          <cell r="C1373">
            <v>712410</v>
          </cell>
          <cell r="D1373">
            <v>350062712410</v>
          </cell>
          <cell r="E1373" t="str">
            <v>Rental - Building</v>
          </cell>
          <cell r="F1373">
            <v>0</v>
          </cell>
          <cell r="G1373">
            <v>0</v>
          </cell>
          <cell r="H1373">
            <v>0</v>
          </cell>
          <cell r="I1373">
            <v>0</v>
          </cell>
          <cell r="J1373">
            <v>0</v>
          </cell>
          <cell r="K1373">
            <v>110010</v>
          </cell>
          <cell r="L1373" t="str">
            <v>Current Unrestricted</v>
          </cell>
          <cell r="M1373">
            <v>10</v>
          </cell>
          <cell r="N1373" t="str">
            <v>Instruction</v>
          </cell>
          <cell r="O1373">
            <v>11</v>
          </cell>
          <cell r="P1373" t="str">
            <v>Current Unrestricted Funds</v>
          </cell>
          <cell r="Q1373">
            <v>71</v>
          </cell>
          <cell r="R1373" t="str">
            <v>Contractual Services</v>
          </cell>
          <cell r="S1373">
            <v>40</v>
          </cell>
          <cell r="T1373" t="str">
            <v>Vice President / Provost - SCC</v>
          </cell>
          <cell r="U1373">
            <v>4</v>
          </cell>
          <cell r="V1373" t="str">
            <v>Cooksey, Gaye M.</v>
          </cell>
        </row>
        <row r="1374">
          <cell r="A1374">
            <v>350062</v>
          </cell>
          <cell r="B1374" t="str">
            <v>Photography</v>
          </cell>
          <cell r="C1374">
            <v>712450</v>
          </cell>
          <cell r="D1374">
            <v>350062712450</v>
          </cell>
          <cell r="E1374" t="str">
            <v>Rental - Vehicle</v>
          </cell>
          <cell r="F1374">
            <v>0</v>
          </cell>
          <cell r="G1374">
            <v>0</v>
          </cell>
          <cell r="H1374">
            <v>0</v>
          </cell>
          <cell r="I1374">
            <v>0</v>
          </cell>
          <cell r="J1374">
            <v>0</v>
          </cell>
          <cell r="K1374">
            <v>110010</v>
          </cell>
          <cell r="L1374" t="str">
            <v>Current Unrestricted</v>
          </cell>
          <cell r="M1374">
            <v>10</v>
          </cell>
          <cell r="N1374" t="str">
            <v>Instruction</v>
          </cell>
          <cell r="O1374">
            <v>11</v>
          </cell>
          <cell r="P1374" t="str">
            <v>Current Unrestricted Funds</v>
          </cell>
          <cell r="Q1374">
            <v>71</v>
          </cell>
          <cell r="R1374" t="str">
            <v>Contractual Services</v>
          </cell>
          <cell r="S1374">
            <v>40</v>
          </cell>
          <cell r="T1374" t="str">
            <v>Vice President / Provost - SCC</v>
          </cell>
          <cell r="U1374">
            <v>4</v>
          </cell>
          <cell r="V1374" t="str">
            <v>Cooksey, Gaye M.</v>
          </cell>
        </row>
        <row r="1375">
          <cell r="A1375">
            <v>350062</v>
          </cell>
          <cell r="B1375" t="str">
            <v>Photography</v>
          </cell>
          <cell r="C1375">
            <v>712655</v>
          </cell>
          <cell r="D1375">
            <v>350062712655</v>
          </cell>
          <cell r="E1375" t="str">
            <v>Meetings Expense</v>
          </cell>
          <cell r="F1375">
            <v>0</v>
          </cell>
          <cell r="G1375">
            <v>170.5</v>
          </cell>
          <cell r="H1375">
            <v>150</v>
          </cell>
          <cell r="I1375">
            <v>0</v>
          </cell>
          <cell r="J1375">
            <v>150</v>
          </cell>
          <cell r="K1375">
            <v>110010</v>
          </cell>
          <cell r="L1375" t="str">
            <v>Current Unrestricted</v>
          </cell>
          <cell r="M1375">
            <v>10</v>
          </cell>
          <cell r="N1375" t="str">
            <v>Instruction</v>
          </cell>
          <cell r="O1375">
            <v>11</v>
          </cell>
          <cell r="P1375" t="str">
            <v>Current Unrestricted Funds</v>
          </cell>
          <cell r="Q1375">
            <v>71</v>
          </cell>
          <cell r="R1375" t="str">
            <v>Contractual Services</v>
          </cell>
          <cell r="S1375">
            <v>40</v>
          </cell>
          <cell r="T1375" t="str">
            <v>Vice President / Provost - SCC</v>
          </cell>
          <cell r="U1375">
            <v>4</v>
          </cell>
          <cell r="V1375" t="str">
            <v>Cooksey, Gaye M.</v>
          </cell>
        </row>
        <row r="1376">
          <cell r="A1376">
            <v>350062</v>
          </cell>
          <cell r="B1376" t="str">
            <v>Photography</v>
          </cell>
          <cell r="C1376">
            <v>733110</v>
          </cell>
          <cell r="D1376">
            <v>350062733110</v>
          </cell>
          <cell r="E1376" t="str">
            <v>Classroom Supplies</v>
          </cell>
          <cell r="F1376">
            <v>25046.89</v>
          </cell>
          <cell r="G1376">
            <v>22879.8</v>
          </cell>
          <cell r="H1376">
            <v>25528</v>
          </cell>
          <cell r="I1376">
            <v>16245.44</v>
          </cell>
          <cell r="J1376">
            <v>30548</v>
          </cell>
          <cell r="K1376">
            <v>110010</v>
          </cell>
          <cell r="L1376" t="str">
            <v>Current Unrestricted</v>
          </cell>
          <cell r="M1376">
            <v>10</v>
          </cell>
          <cell r="N1376" t="str">
            <v>Instruction</v>
          </cell>
          <cell r="O1376">
            <v>11</v>
          </cell>
          <cell r="P1376" t="str">
            <v>Current Unrestricted Funds</v>
          </cell>
          <cell r="Q1376">
            <v>73</v>
          </cell>
          <cell r="R1376" t="str">
            <v>Supplies</v>
          </cell>
          <cell r="S1376">
            <v>40</v>
          </cell>
          <cell r="T1376" t="str">
            <v>Vice President / Provost - SCC</v>
          </cell>
          <cell r="U1376">
            <v>4</v>
          </cell>
          <cell r="V1376" t="str">
            <v>Cooksey, Gaye M.</v>
          </cell>
        </row>
        <row r="1377">
          <cell r="A1377">
            <v>350062</v>
          </cell>
          <cell r="B1377" t="str">
            <v>Photography</v>
          </cell>
          <cell r="C1377">
            <v>733210</v>
          </cell>
          <cell r="D1377">
            <v>350062733210</v>
          </cell>
          <cell r="E1377" t="str">
            <v>Division Books and Booklets</v>
          </cell>
          <cell r="F1377">
            <v>0</v>
          </cell>
          <cell r="G1377">
            <v>0</v>
          </cell>
          <cell r="H1377">
            <v>0</v>
          </cell>
          <cell r="I1377">
            <v>0</v>
          </cell>
          <cell r="J1377">
            <v>0</v>
          </cell>
          <cell r="K1377">
            <v>110010</v>
          </cell>
          <cell r="L1377" t="str">
            <v>Current Unrestricted</v>
          </cell>
          <cell r="M1377">
            <v>10</v>
          </cell>
          <cell r="N1377" t="str">
            <v>Instruction</v>
          </cell>
          <cell r="O1377">
            <v>11</v>
          </cell>
          <cell r="P1377" t="str">
            <v>Current Unrestricted Funds</v>
          </cell>
          <cell r="Q1377">
            <v>73</v>
          </cell>
          <cell r="R1377" t="str">
            <v>Supplies</v>
          </cell>
          <cell r="S1377">
            <v>40</v>
          </cell>
          <cell r="T1377" t="str">
            <v>Vice President / Provost - SCC</v>
          </cell>
          <cell r="U1377">
            <v>4</v>
          </cell>
          <cell r="V1377" t="str">
            <v>Cooksey, Gaye M.</v>
          </cell>
        </row>
        <row r="1378">
          <cell r="A1378">
            <v>350062</v>
          </cell>
          <cell r="B1378" t="str">
            <v>Photography</v>
          </cell>
          <cell r="C1378">
            <v>733220</v>
          </cell>
          <cell r="D1378">
            <v>350062733220</v>
          </cell>
          <cell r="E1378" t="str">
            <v>Subscriptions</v>
          </cell>
          <cell r="F1378">
            <v>0</v>
          </cell>
          <cell r="G1378">
            <v>0</v>
          </cell>
          <cell r="H1378">
            <v>0</v>
          </cell>
          <cell r="I1378">
            <v>0</v>
          </cell>
          <cell r="J1378">
            <v>0</v>
          </cell>
          <cell r="K1378">
            <v>110010</v>
          </cell>
          <cell r="L1378" t="str">
            <v>Current Unrestricted</v>
          </cell>
          <cell r="M1378">
            <v>10</v>
          </cell>
          <cell r="N1378" t="str">
            <v>Instruction</v>
          </cell>
          <cell r="O1378">
            <v>11</v>
          </cell>
          <cell r="P1378" t="str">
            <v>Current Unrestricted Funds</v>
          </cell>
          <cell r="Q1378">
            <v>73</v>
          </cell>
          <cell r="R1378" t="str">
            <v>Supplies</v>
          </cell>
          <cell r="S1378">
            <v>40</v>
          </cell>
          <cell r="T1378" t="str">
            <v>Vice President / Provost - SCC</v>
          </cell>
          <cell r="U1378">
            <v>4</v>
          </cell>
          <cell r="V1378" t="str">
            <v>Cooksey, Gaye M.</v>
          </cell>
        </row>
        <row r="1379">
          <cell r="A1379">
            <v>350062</v>
          </cell>
          <cell r="B1379" t="str">
            <v>Photography</v>
          </cell>
          <cell r="C1379">
            <v>744210</v>
          </cell>
          <cell r="D1379">
            <v>350062744210</v>
          </cell>
          <cell r="E1379" t="str">
            <v>Local Travel</v>
          </cell>
          <cell r="F1379">
            <v>105.99</v>
          </cell>
          <cell r="G1379">
            <v>220</v>
          </cell>
          <cell r="H1379">
            <v>147</v>
          </cell>
          <cell r="I1379">
            <v>0</v>
          </cell>
          <cell r="J1379">
            <v>250</v>
          </cell>
          <cell r="K1379">
            <v>110010</v>
          </cell>
          <cell r="L1379" t="str">
            <v>Current Unrestricted</v>
          </cell>
          <cell r="M1379">
            <v>10</v>
          </cell>
          <cell r="N1379" t="str">
            <v>Instruction</v>
          </cell>
          <cell r="O1379">
            <v>11</v>
          </cell>
          <cell r="P1379" t="str">
            <v>Current Unrestricted Funds</v>
          </cell>
          <cell r="Q1379">
            <v>74</v>
          </cell>
          <cell r="R1379" t="str">
            <v>Travel</v>
          </cell>
          <cell r="S1379">
            <v>40</v>
          </cell>
          <cell r="T1379" t="str">
            <v>Vice President / Provost - SCC</v>
          </cell>
          <cell r="U1379">
            <v>4</v>
          </cell>
          <cell r="V1379" t="str">
            <v>Cooksey, Gaye M.</v>
          </cell>
        </row>
        <row r="1380">
          <cell r="A1380">
            <v>350062</v>
          </cell>
          <cell r="B1380" t="str">
            <v>Photography</v>
          </cell>
          <cell r="C1380">
            <v>744220</v>
          </cell>
          <cell r="D1380">
            <v>350062744220</v>
          </cell>
          <cell r="E1380" t="str">
            <v>Professional Development / Travel</v>
          </cell>
          <cell r="F1380">
            <v>4675.2</v>
          </cell>
          <cell r="G1380">
            <v>2803.24</v>
          </cell>
          <cell r="H1380">
            <v>1003</v>
          </cell>
          <cell r="I1380">
            <v>784.8</v>
          </cell>
          <cell r="J1380">
            <v>1003</v>
          </cell>
          <cell r="K1380">
            <v>110010</v>
          </cell>
          <cell r="L1380" t="str">
            <v>Current Unrestricted</v>
          </cell>
          <cell r="M1380">
            <v>10</v>
          </cell>
          <cell r="N1380" t="str">
            <v>Instruction</v>
          </cell>
          <cell r="O1380">
            <v>11</v>
          </cell>
          <cell r="P1380" t="str">
            <v>Current Unrestricted Funds</v>
          </cell>
          <cell r="Q1380">
            <v>74</v>
          </cell>
          <cell r="R1380" t="str">
            <v>Travel</v>
          </cell>
          <cell r="S1380">
            <v>40</v>
          </cell>
          <cell r="T1380" t="str">
            <v>Vice President / Provost - SCC</v>
          </cell>
          <cell r="U1380">
            <v>4</v>
          </cell>
          <cell r="V1380" t="str">
            <v>Cooksey, Gaye M.</v>
          </cell>
        </row>
        <row r="1381">
          <cell r="A1381">
            <v>350062</v>
          </cell>
          <cell r="B1381" t="str">
            <v>Photography</v>
          </cell>
          <cell r="C1381">
            <v>744230</v>
          </cell>
          <cell r="D1381">
            <v>350062744230</v>
          </cell>
          <cell r="E1381" t="str">
            <v>In-House Professional Development</v>
          </cell>
          <cell r="F1381">
            <v>1150</v>
          </cell>
          <cell r="G1381">
            <v>0</v>
          </cell>
          <cell r="H1381">
            <v>0</v>
          </cell>
          <cell r="I1381">
            <v>0</v>
          </cell>
          <cell r="J1381">
            <v>0</v>
          </cell>
          <cell r="K1381">
            <v>110010</v>
          </cell>
          <cell r="L1381" t="str">
            <v>Current Unrestricted</v>
          </cell>
          <cell r="M1381">
            <v>10</v>
          </cell>
          <cell r="N1381" t="str">
            <v>Instruction</v>
          </cell>
          <cell r="O1381">
            <v>11</v>
          </cell>
          <cell r="P1381" t="str">
            <v>Current Unrestricted Funds</v>
          </cell>
          <cell r="Q1381">
            <v>74</v>
          </cell>
          <cell r="R1381" t="str">
            <v>Travel</v>
          </cell>
          <cell r="S1381">
            <v>40</v>
          </cell>
          <cell r="T1381" t="str">
            <v>Vice President / Provost - SCC</v>
          </cell>
          <cell r="U1381">
            <v>4</v>
          </cell>
          <cell r="V1381" t="str">
            <v>Cooksey, Gaye M.</v>
          </cell>
        </row>
        <row r="1382">
          <cell r="A1382">
            <v>350062</v>
          </cell>
          <cell r="B1382" t="str">
            <v>Photography</v>
          </cell>
          <cell r="C1382">
            <v>755110</v>
          </cell>
          <cell r="D1382">
            <v>350062755110</v>
          </cell>
          <cell r="E1382" t="str">
            <v>Field Trips</v>
          </cell>
          <cell r="F1382">
            <v>4.74</v>
          </cell>
          <cell r="G1382">
            <v>93.05</v>
          </cell>
          <cell r="H1382">
            <v>0</v>
          </cell>
          <cell r="I1382">
            <v>0</v>
          </cell>
          <cell r="J1382">
            <v>0</v>
          </cell>
          <cell r="K1382">
            <v>110010</v>
          </cell>
          <cell r="L1382" t="str">
            <v>Current Unrestricted</v>
          </cell>
          <cell r="M1382">
            <v>10</v>
          </cell>
          <cell r="N1382" t="str">
            <v>Instruction</v>
          </cell>
          <cell r="O1382">
            <v>11</v>
          </cell>
          <cell r="P1382" t="str">
            <v>Current Unrestricted Funds</v>
          </cell>
          <cell r="Q1382">
            <v>75</v>
          </cell>
          <cell r="R1382" t="str">
            <v>Other Operating Expenses</v>
          </cell>
          <cell r="S1382">
            <v>40</v>
          </cell>
          <cell r="T1382" t="str">
            <v>Vice President / Provost - SCC</v>
          </cell>
          <cell r="U1382">
            <v>4</v>
          </cell>
          <cell r="V1382" t="str">
            <v>Cooksey, Gaye M.</v>
          </cell>
        </row>
        <row r="1383">
          <cell r="A1383">
            <v>350062</v>
          </cell>
          <cell r="B1383" t="str">
            <v>Photography</v>
          </cell>
          <cell r="C1383">
            <v>755240</v>
          </cell>
          <cell r="D1383">
            <v>350062755240</v>
          </cell>
          <cell r="E1383" t="str">
            <v>DP - Software</v>
          </cell>
          <cell r="F1383">
            <v>292.95</v>
          </cell>
          <cell r="G1383">
            <v>174.95</v>
          </cell>
          <cell r="H1383">
            <v>1000</v>
          </cell>
          <cell r="I1383">
            <v>0</v>
          </cell>
          <cell r="J1383">
            <v>1000</v>
          </cell>
          <cell r="K1383">
            <v>110010</v>
          </cell>
          <cell r="L1383" t="str">
            <v>Current Unrestricted</v>
          </cell>
          <cell r="M1383">
            <v>10</v>
          </cell>
          <cell r="N1383" t="str">
            <v>Instruction</v>
          </cell>
          <cell r="O1383">
            <v>11</v>
          </cell>
          <cell r="P1383" t="str">
            <v>Current Unrestricted Funds</v>
          </cell>
          <cell r="Q1383">
            <v>75</v>
          </cell>
          <cell r="R1383" t="str">
            <v>Other Operating Expenses</v>
          </cell>
          <cell r="S1383">
            <v>40</v>
          </cell>
          <cell r="T1383" t="str">
            <v>Vice President / Provost - SCC</v>
          </cell>
          <cell r="U1383">
            <v>4</v>
          </cell>
          <cell r="V1383" t="str">
            <v>Cooksey, Gaye M.</v>
          </cell>
        </row>
        <row r="1384">
          <cell r="A1384">
            <v>350062</v>
          </cell>
          <cell r="B1384" t="str">
            <v>Photography</v>
          </cell>
          <cell r="C1384">
            <v>755310</v>
          </cell>
          <cell r="D1384">
            <v>350062755310</v>
          </cell>
          <cell r="E1384" t="str">
            <v>Copier Expense</v>
          </cell>
          <cell r="F1384">
            <v>1350.42</v>
          </cell>
          <cell r="G1384">
            <v>1646.22</v>
          </cell>
          <cell r="H1384">
            <v>1500</v>
          </cell>
          <cell r="I1384">
            <v>328.26</v>
          </cell>
          <cell r="J1384">
            <v>1500</v>
          </cell>
          <cell r="K1384">
            <v>110010</v>
          </cell>
          <cell r="L1384" t="str">
            <v>Current Unrestricted</v>
          </cell>
          <cell r="M1384">
            <v>10</v>
          </cell>
          <cell r="N1384" t="str">
            <v>Instruction</v>
          </cell>
          <cell r="O1384">
            <v>11</v>
          </cell>
          <cell r="P1384" t="str">
            <v>Current Unrestricted Funds</v>
          </cell>
          <cell r="Q1384">
            <v>75</v>
          </cell>
          <cell r="R1384" t="str">
            <v>Other Operating Expenses</v>
          </cell>
          <cell r="S1384">
            <v>40</v>
          </cell>
          <cell r="T1384" t="str">
            <v>Vice President / Provost - SCC</v>
          </cell>
          <cell r="U1384">
            <v>4</v>
          </cell>
          <cell r="V1384" t="str">
            <v>Cooksey, Gaye M.</v>
          </cell>
        </row>
        <row r="1385">
          <cell r="A1385">
            <v>350062</v>
          </cell>
          <cell r="B1385" t="str">
            <v>Photography</v>
          </cell>
          <cell r="C1385">
            <v>755360</v>
          </cell>
          <cell r="D1385">
            <v>350062755360</v>
          </cell>
          <cell r="E1385" t="str">
            <v>Printing - Other</v>
          </cell>
          <cell r="F1385">
            <v>186.2</v>
          </cell>
          <cell r="G1385">
            <v>55.44</v>
          </cell>
          <cell r="H1385">
            <v>800</v>
          </cell>
          <cell r="I1385">
            <v>279.56</v>
          </cell>
          <cell r="J1385">
            <v>800</v>
          </cell>
          <cell r="K1385">
            <v>110010</v>
          </cell>
          <cell r="L1385" t="str">
            <v>Current Unrestricted</v>
          </cell>
          <cell r="M1385">
            <v>10</v>
          </cell>
          <cell r="N1385" t="str">
            <v>Instruction</v>
          </cell>
          <cell r="O1385">
            <v>11</v>
          </cell>
          <cell r="P1385" t="str">
            <v>Current Unrestricted Funds</v>
          </cell>
          <cell r="Q1385">
            <v>75</v>
          </cell>
          <cell r="R1385" t="str">
            <v>Other Operating Expenses</v>
          </cell>
          <cell r="S1385">
            <v>40</v>
          </cell>
          <cell r="T1385" t="str">
            <v>Vice President / Provost - SCC</v>
          </cell>
          <cell r="U1385">
            <v>4</v>
          </cell>
          <cell r="V1385" t="str">
            <v>Cooksey, Gaye M.</v>
          </cell>
        </row>
        <row r="1386">
          <cell r="A1386">
            <v>350062</v>
          </cell>
          <cell r="B1386" t="str">
            <v>Photography</v>
          </cell>
          <cell r="C1386">
            <v>755510</v>
          </cell>
          <cell r="D1386">
            <v>350062755510</v>
          </cell>
          <cell r="E1386" t="str">
            <v>Repairs - Equipment</v>
          </cell>
          <cell r="F1386">
            <v>25</v>
          </cell>
          <cell r="G1386">
            <v>695.3</v>
          </cell>
          <cell r="H1386">
            <v>1438</v>
          </cell>
          <cell r="I1386">
            <v>925</v>
          </cell>
          <cell r="J1386">
            <v>1438</v>
          </cell>
          <cell r="K1386">
            <v>110010</v>
          </cell>
          <cell r="L1386" t="str">
            <v>Current Unrestricted</v>
          </cell>
          <cell r="M1386">
            <v>10</v>
          </cell>
          <cell r="N1386" t="str">
            <v>Instruction</v>
          </cell>
          <cell r="O1386">
            <v>11</v>
          </cell>
          <cell r="P1386" t="str">
            <v>Current Unrestricted Funds</v>
          </cell>
          <cell r="Q1386">
            <v>75</v>
          </cell>
          <cell r="R1386" t="str">
            <v>Other Operating Expenses</v>
          </cell>
          <cell r="S1386">
            <v>40</v>
          </cell>
          <cell r="T1386" t="str">
            <v>Vice President / Provost - SCC</v>
          </cell>
          <cell r="U1386">
            <v>4</v>
          </cell>
          <cell r="V1386" t="str">
            <v>Cooksey, Gaye M.</v>
          </cell>
        </row>
        <row r="1387">
          <cell r="A1387">
            <v>350062</v>
          </cell>
          <cell r="B1387" t="str">
            <v>Photography</v>
          </cell>
          <cell r="C1387">
            <v>755705</v>
          </cell>
          <cell r="D1387">
            <v>350062755705</v>
          </cell>
          <cell r="E1387" t="str">
            <v>Postage</v>
          </cell>
          <cell r="F1387">
            <v>183.33</v>
          </cell>
          <cell r="G1387">
            <v>12.6</v>
          </cell>
          <cell r="H1387">
            <v>75</v>
          </cell>
          <cell r="I1387">
            <v>14.28</v>
          </cell>
          <cell r="J1387">
            <v>50</v>
          </cell>
          <cell r="K1387">
            <v>110010</v>
          </cell>
          <cell r="L1387" t="str">
            <v>Current Unrestricted</v>
          </cell>
          <cell r="M1387">
            <v>10</v>
          </cell>
          <cell r="N1387" t="str">
            <v>Instruction</v>
          </cell>
          <cell r="O1387">
            <v>11</v>
          </cell>
          <cell r="P1387" t="str">
            <v>Current Unrestricted Funds</v>
          </cell>
          <cell r="Q1387">
            <v>75</v>
          </cell>
          <cell r="R1387" t="str">
            <v>Other Operating Expenses</v>
          </cell>
          <cell r="S1387">
            <v>40</v>
          </cell>
          <cell r="T1387" t="str">
            <v>Vice President / Provost - SCC</v>
          </cell>
          <cell r="U1387">
            <v>4</v>
          </cell>
          <cell r="V1387" t="str">
            <v>Cooksey, Gaye M.</v>
          </cell>
        </row>
        <row r="1388">
          <cell r="A1388">
            <v>350062</v>
          </cell>
          <cell r="B1388" t="str">
            <v>Photography</v>
          </cell>
          <cell r="C1388">
            <v>755730</v>
          </cell>
          <cell r="D1388">
            <v>350062755730</v>
          </cell>
          <cell r="E1388" t="str">
            <v>Memberships</v>
          </cell>
          <cell r="F1388">
            <v>0</v>
          </cell>
          <cell r="G1388">
            <v>0</v>
          </cell>
          <cell r="H1388">
            <v>125</v>
          </cell>
          <cell r="I1388">
            <v>0</v>
          </cell>
          <cell r="J1388">
            <v>125</v>
          </cell>
          <cell r="K1388">
            <v>110010</v>
          </cell>
          <cell r="L1388" t="str">
            <v>Current Unrestricted</v>
          </cell>
          <cell r="M1388">
            <v>10</v>
          </cell>
          <cell r="N1388" t="str">
            <v>Instruction</v>
          </cell>
          <cell r="O1388">
            <v>11</v>
          </cell>
          <cell r="P1388" t="str">
            <v>Current Unrestricted Funds</v>
          </cell>
          <cell r="Q1388">
            <v>75</v>
          </cell>
          <cell r="R1388" t="str">
            <v>Other Operating Expenses</v>
          </cell>
          <cell r="S1388">
            <v>40</v>
          </cell>
          <cell r="T1388" t="str">
            <v>Vice President / Provost - SCC</v>
          </cell>
          <cell r="U1388">
            <v>4</v>
          </cell>
          <cell r="V1388" t="str">
            <v>Cooksey, Gaye M.</v>
          </cell>
        </row>
        <row r="1389">
          <cell r="A1389">
            <v>350062</v>
          </cell>
          <cell r="B1389" t="str">
            <v>Photography</v>
          </cell>
          <cell r="C1389">
            <v>787410</v>
          </cell>
          <cell r="D1389">
            <v>350062787410</v>
          </cell>
          <cell r="E1389" t="str">
            <v>Equipment/Furniture Non-Depreciable</v>
          </cell>
          <cell r="F1389">
            <v>1420.51</v>
          </cell>
          <cell r="G1389">
            <v>3993.64</v>
          </cell>
          <cell r="H1389">
            <v>1940</v>
          </cell>
          <cell r="I1389">
            <v>0</v>
          </cell>
          <cell r="J1389">
            <v>0</v>
          </cell>
          <cell r="K1389">
            <v>110010</v>
          </cell>
          <cell r="L1389" t="str">
            <v>Current Unrestricted</v>
          </cell>
          <cell r="M1389">
            <v>10</v>
          </cell>
          <cell r="N1389" t="str">
            <v>Instruction</v>
          </cell>
          <cell r="O1389">
            <v>11</v>
          </cell>
          <cell r="P1389" t="str">
            <v>Current Unrestricted Funds</v>
          </cell>
          <cell r="Q1389">
            <v>78</v>
          </cell>
          <cell r="R1389" t="str">
            <v>Non-Capital Outlay</v>
          </cell>
          <cell r="S1389">
            <v>40</v>
          </cell>
          <cell r="T1389" t="str">
            <v>Vice President / Provost - SCC</v>
          </cell>
          <cell r="U1389">
            <v>4</v>
          </cell>
          <cell r="V1389" t="str">
            <v>Cooksey, Gaye M.</v>
          </cell>
        </row>
        <row r="1390">
          <cell r="A1390">
            <v>350062</v>
          </cell>
          <cell r="B1390" t="str">
            <v>Photography</v>
          </cell>
          <cell r="C1390">
            <v>787430</v>
          </cell>
          <cell r="D1390">
            <v>350062787430</v>
          </cell>
          <cell r="E1390" t="str">
            <v>Computer/Media Equip</v>
          </cell>
          <cell r="F1390">
            <v>0</v>
          </cell>
          <cell r="G1390">
            <v>2005.25</v>
          </cell>
          <cell r="H1390">
            <v>3080</v>
          </cell>
          <cell r="I1390">
            <v>0</v>
          </cell>
          <cell r="J1390">
            <v>0</v>
          </cell>
          <cell r="K1390">
            <v>110010</v>
          </cell>
          <cell r="L1390" t="str">
            <v>Current Unrestricted</v>
          </cell>
          <cell r="M1390">
            <v>10</v>
          </cell>
          <cell r="N1390" t="str">
            <v>Instruction</v>
          </cell>
          <cell r="O1390">
            <v>11</v>
          </cell>
          <cell r="P1390" t="str">
            <v>Current Unrestricted Funds</v>
          </cell>
          <cell r="Q1390">
            <v>78</v>
          </cell>
          <cell r="R1390" t="str">
            <v>Non-Capital Outlay</v>
          </cell>
          <cell r="S1390">
            <v>40</v>
          </cell>
          <cell r="T1390" t="str">
            <v>Vice President / Provost - SCC</v>
          </cell>
          <cell r="U1390">
            <v>4</v>
          </cell>
          <cell r="V1390" t="str">
            <v>Cooksey, Gaye M.</v>
          </cell>
        </row>
        <row r="1391">
          <cell r="A1391">
            <v>350066</v>
          </cell>
          <cell r="B1391" t="str">
            <v>Photography</v>
          </cell>
          <cell r="C1391">
            <v>611110</v>
          </cell>
          <cell r="D1391">
            <v>350066611110</v>
          </cell>
          <cell r="E1391" t="str">
            <v>Faculty Salaries - Full-time</v>
          </cell>
          <cell r="F1391">
            <v>8171.7</v>
          </cell>
          <cell r="G1391">
            <v>41353.75</v>
          </cell>
          <cell r="H1391">
            <v>49461</v>
          </cell>
          <cell r="I1391">
            <v>23831.53</v>
          </cell>
          <cell r="J1391">
            <v>51259</v>
          </cell>
          <cell r="K1391">
            <v>110010</v>
          </cell>
          <cell r="L1391" t="str">
            <v>Current Unrestricted</v>
          </cell>
          <cell r="M1391">
            <v>10</v>
          </cell>
          <cell r="N1391" t="str">
            <v>Instruction</v>
          </cell>
          <cell r="O1391">
            <v>11</v>
          </cell>
          <cell r="P1391" t="str">
            <v>Current Unrestricted Funds</v>
          </cell>
          <cell r="Q1391">
            <v>61</v>
          </cell>
          <cell r="R1391" t="str">
            <v>Salaries and Wages</v>
          </cell>
          <cell r="S1391">
            <v>40</v>
          </cell>
          <cell r="T1391" t="str">
            <v>Vice President / Provost - SCC</v>
          </cell>
          <cell r="U1391">
            <v>1</v>
          </cell>
          <cell r="V1391" t="str">
            <v>Cooksey, Gaye M.</v>
          </cell>
        </row>
        <row r="1392">
          <cell r="A1392">
            <v>350066</v>
          </cell>
          <cell r="B1392" t="str">
            <v>Photography</v>
          </cell>
          <cell r="C1392">
            <v>611115</v>
          </cell>
          <cell r="D1392">
            <v>350066611115</v>
          </cell>
          <cell r="E1392" t="str">
            <v>Faculty Salaries - Substitute</v>
          </cell>
          <cell r="F1392">
            <v>451.76</v>
          </cell>
          <cell r="G1392">
            <v>451.76</v>
          </cell>
          <cell r="H1392">
            <v>512</v>
          </cell>
          <cell r="I1392">
            <v>0</v>
          </cell>
          <cell r="J1392">
            <v>512</v>
          </cell>
          <cell r="K1392">
            <v>110010</v>
          </cell>
          <cell r="L1392" t="str">
            <v>Current Unrestricted</v>
          </cell>
          <cell r="M1392">
            <v>10</v>
          </cell>
          <cell r="N1392" t="str">
            <v>Instruction</v>
          </cell>
          <cell r="O1392">
            <v>11</v>
          </cell>
          <cell r="P1392" t="str">
            <v>Current Unrestricted Funds</v>
          </cell>
          <cell r="Q1392">
            <v>61</v>
          </cell>
          <cell r="R1392" t="str">
            <v>Salaries and Wages</v>
          </cell>
          <cell r="S1392">
            <v>40</v>
          </cell>
          <cell r="T1392" t="str">
            <v>Vice President / Provost - SCC</v>
          </cell>
          <cell r="U1392">
            <v>1</v>
          </cell>
          <cell r="V1392" t="str">
            <v>Cooksey, Gaye M.</v>
          </cell>
        </row>
        <row r="1393">
          <cell r="A1393">
            <v>350066</v>
          </cell>
          <cell r="B1393" t="str">
            <v>Photography</v>
          </cell>
          <cell r="C1393">
            <v>611120</v>
          </cell>
          <cell r="D1393">
            <v>350066611120</v>
          </cell>
          <cell r="E1393" t="str">
            <v>Faculty Salaries - Part-time</v>
          </cell>
          <cell r="F1393">
            <v>3614</v>
          </cell>
          <cell r="G1393">
            <v>0</v>
          </cell>
          <cell r="H1393">
            <v>7481</v>
          </cell>
          <cell r="I1393">
            <v>0</v>
          </cell>
          <cell r="J1393">
            <v>11214</v>
          </cell>
          <cell r="K1393">
            <v>110010</v>
          </cell>
          <cell r="L1393" t="str">
            <v>Current Unrestricted</v>
          </cell>
          <cell r="M1393">
            <v>10</v>
          </cell>
          <cell r="N1393" t="str">
            <v>Instruction</v>
          </cell>
          <cell r="O1393">
            <v>11</v>
          </cell>
          <cell r="P1393" t="str">
            <v>Current Unrestricted Funds</v>
          </cell>
          <cell r="Q1393">
            <v>61</v>
          </cell>
          <cell r="R1393" t="str">
            <v>Salaries and Wages</v>
          </cell>
          <cell r="S1393">
            <v>40</v>
          </cell>
          <cell r="T1393" t="str">
            <v>Vice President / Provost - SCC</v>
          </cell>
          <cell r="U1393">
            <v>1</v>
          </cell>
          <cell r="V1393" t="str">
            <v>Cooksey, Gaye M.</v>
          </cell>
        </row>
        <row r="1394">
          <cell r="A1394">
            <v>350066</v>
          </cell>
          <cell r="B1394" t="str">
            <v>Photography</v>
          </cell>
          <cell r="C1394">
            <v>611125</v>
          </cell>
          <cell r="D1394">
            <v>350066611125</v>
          </cell>
          <cell r="E1394" t="str">
            <v>Faculty Full-time Chair Rel</v>
          </cell>
          <cell r="F1394">
            <v>8171.7</v>
          </cell>
          <cell r="G1394">
            <v>0</v>
          </cell>
          <cell r="H1394">
            <v>0</v>
          </cell>
          <cell r="I1394">
            <v>0</v>
          </cell>
          <cell r="J1394">
            <v>0</v>
          </cell>
          <cell r="K1394">
            <v>110010</v>
          </cell>
          <cell r="L1394" t="str">
            <v>Current Unrestricted</v>
          </cell>
          <cell r="M1394">
            <v>10</v>
          </cell>
          <cell r="N1394" t="str">
            <v>Instruction</v>
          </cell>
          <cell r="O1394">
            <v>11</v>
          </cell>
          <cell r="P1394" t="str">
            <v>Current Unrestricted Funds</v>
          </cell>
          <cell r="Q1394">
            <v>61</v>
          </cell>
          <cell r="R1394" t="str">
            <v>Salaries and Wages</v>
          </cell>
          <cell r="S1394">
            <v>40</v>
          </cell>
          <cell r="T1394" t="str">
            <v>Vice President / Provost - SCC</v>
          </cell>
          <cell r="U1394">
            <v>1</v>
          </cell>
          <cell r="V1394" t="str">
            <v>Cooksey, Gaye M.</v>
          </cell>
        </row>
        <row r="1395">
          <cell r="A1395">
            <v>350066</v>
          </cell>
          <cell r="B1395" t="str">
            <v>Photography</v>
          </cell>
          <cell r="C1395">
            <v>611150</v>
          </cell>
          <cell r="D1395">
            <v>350066611150</v>
          </cell>
          <cell r="E1395" t="str">
            <v>Faculty Full-time - Summer</v>
          </cell>
          <cell r="F1395">
            <v>0</v>
          </cell>
          <cell r="G1395">
            <v>0</v>
          </cell>
          <cell r="H1395">
            <v>6934</v>
          </cell>
          <cell r="I1395">
            <v>0</v>
          </cell>
          <cell r="J1395">
            <v>7535</v>
          </cell>
          <cell r="K1395">
            <v>110010</v>
          </cell>
          <cell r="L1395" t="str">
            <v>Current Unrestricted</v>
          </cell>
          <cell r="M1395">
            <v>10</v>
          </cell>
          <cell r="N1395" t="str">
            <v>Instruction</v>
          </cell>
          <cell r="O1395">
            <v>11</v>
          </cell>
          <cell r="P1395" t="str">
            <v>Current Unrestricted Funds</v>
          </cell>
          <cell r="Q1395">
            <v>61</v>
          </cell>
          <cell r="R1395" t="str">
            <v>Salaries and Wages</v>
          </cell>
          <cell r="S1395">
            <v>40</v>
          </cell>
          <cell r="T1395" t="str">
            <v>Vice President / Provost - SCC</v>
          </cell>
          <cell r="U1395">
            <v>1</v>
          </cell>
          <cell r="V1395" t="str">
            <v>Cooksey, Gaye M.</v>
          </cell>
        </row>
        <row r="1396">
          <cell r="A1396">
            <v>350066</v>
          </cell>
          <cell r="B1396" t="str">
            <v>Photography</v>
          </cell>
          <cell r="C1396">
            <v>611515</v>
          </cell>
          <cell r="D1396">
            <v>350066611515</v>
          </cell>
          <cell r="E1396" t="str">
            <v>Student Assistants - Non-WS&lt;6 hrs</v>
          </cell>
          <cell r="F1396">
            <v>0</v>
          </cell>
          <cell r="G1396">
            <v>0</v>
          </cell>
          <cell r="H1396">
            <v>0</v>
          </cell>
          <cell r="I1396">
            <v>0</v>
          </cell>
          <cell r="J1396">
            <v>0</v>
          </cell>
          <cell r="K1396">
            <v>110010</v>
          </cell>
          <cell r="L1396" t="str">
            <v>Current Unrestricted</v>
          </cell>
          <cell r="M1396">
            <v>10</v>
          </cell>
          <cell r="N1396" t="str">
            <v>Instruction</v>
          </cell>
          <cell r="O1396">
            <v>11</v>
          </cell>
          <cell r="P1396" t="str">
            <v>Current Unrestricted Funds</v>
          </cell>
          <cell r="Q1396">
            <v>61</v>
          </cell>
          <cell r="R1396" t="str">
            <v>Salaries and Wages</v>
          </cell>
          <cell r="S1396">
            <v>40</v>
          </cell>
          <cell r="T1396" t="str">
            <v>Vice President / Provost - SCC</v>
          </cell>
          <cell r="U1396">
            <v>1</v>
          </cell>
          <cell r="V1396" t="str">
            <v>Cooksey, Gaye M.</v>
          </cell>
        </row>
        <row r="1397">
          <cell r="A1397">
            <v>350066</v>
          </cell>
          <cell r="B1397" t="str">
            <v>Photography</v>
          </cell>
          <cell r="C1397">
            <v>733110</v>
          </cell>
          <cell r="D1397">
            <v>350066733110</v>
          </cell>
          <cell r="E1397" t="str">
            <v>Classroom Supplies</v>
          </cell>
          <cell r="F1397">
            <v>0</v>
          </cell>
          <cell r="G1397">
            <v>514.88</v>
          </cell>
          <cell r="H1397">
            <v>1000</v>
          </cell>
          <cell r="I1397">
            <v>937.74</v>
          </cell>
          <cell r="J1397">
            <v>1000</v>
          </cell>
          <cell r="K1397">
            <v>110010</v>
          </cell>
          <cell r="L1397" t="str">
            <v>Current Unrestricted</v>
          </cell>
          <cell r="M1397">
            <v>10</v>
          </cell>
          <cell r="N1397" t="str">
            <v>Instruction</v>
          </cell>
          <cell r="O1397">
            <v>11</v>
          </cell>
          <cell r="P1397" t="str">
            <v>Current Unrestricted Funds</v>
          </cell>
          <cell r="Q1397">
            <v>73</v>
          </cell>
          <cell r="R1397" t="str">
            <v>Supplies</v>
          </cell>
          <cell r="S1397">
            <v>40</v>
          </cell>
          <cell r="T1397" t="str">
            <v>Vice President / Provost - SCC</v>
          </cell>
          <cell r="U1397">
            <v>4</v>
          </cell>
          <cell r="V1397" t="str">
            <v>Cooksey, Gaye M.</v>
          </cell>
        </row>
        <row r="1398">
          <cell r="A1398">
            <v>350066</v>
          </cell>
          <cell r="B1398" t="str">
            <v>Photography</v>
          </cell>
          <cell r="C1398">
            <v>744210</v>
          </cell>
          <cell r="D1398">
            <v>350066744210</v>
          </cell>
          <cell r="E1398" t="str">
            <v>Local Travel</v>
          </cell>
          <cell r="F1398">
            <v>0</v>
          </cell>
          <cell r="G1398">
            <v>181.5</v>
          </cell>
          <cell r="H1398">
            <v>500</v>
          </cell>
          <cell r="I1398">
            <v>281</v>
          </cell>
          <cell r="J1398">
            <v>500</v>
          </cell>
          <cell r="K1398">
            <v>110010</v>
          </cell>
          <cell r="L1398" t="str">
            <v>Current Unrestricted</v>
          </cell>
          <cell r="M1398">
            <v>10</v>
          </cell>
          <cell r="N1398" t="str">
            <v>Instruction</v>
          </cell>
          <cell r="O1398">
            <v>11</v>
          </cell>
          <cell r="P1398" t="str">
            <v>Current Unrestricted Funds</v>
          </cell>
          <cell r="Q1398">
            <v>74</v>
          </cell>
          <cell r="R1398" t="str">
            <v>Travel</v>
          </cell>
          <cell r="S1398">
            <v>40</v>
          </cell>
          <cell r="T1398" t="str">
            <v>Vice President / Provost - SCC</v>
          </cell>
          <cell r="U1398">
            <v>4</v>
          </cell>
          <cell r="V1398" t="str">
            <v>Cooksey, Gaye M.</v>
          </cell>
        </row>
        <row r="1399">
          <cell r="A1399">
            <v>350066</v>
          </cell>
          <cell r="B1399" t="str">
            <v>Photography</v>
          </cell>
          <cell r="C1399">
            <v>744220</v>
          </cell>
          <cell r="D1399">
            <v>350066744220</v>
          </cell>
          <cell r="E1399" t="str">
            <v>Professional Development / Travel</v>
          </cell>
          <cell r="F1399">
            <v>0</v>
          </cell>
          <cell r="G1399">
            <v>1922.62</v>
          </cell>
          <cell r="H1399">
            <v>0</v>
          </cell>
          <cell r="I1399">
            <v>0</v>
          </cell>
          <cell r="J1399">
            <v>0</v>
          </cell>
          <cell r="K1399">
            <v>110010</v>
          </cell>
          <cell r="L1399" t="str">
            <v>Current Unrestricted</v>
          </cell>
          <cell r="M1399">
            <v>10</v>
          </cell>
          <cell r="N1399" t="str">
            <v>Instruction</v>
          </cell>
          <cell r="O1399">
            <v>11</v>
          </cell>
          <cell r="P1399" t="str">
            <v>Current Unrestricted Funds</v>
          </cell>
          <cell r="Q1399">
            <v>74</v>
          </cell>
          <cell r="R1399" t="str">
            <v>Travel</v>
          </cell>
          <cell r="S1399">
            <v>40</v>
          </cell>
          <cell r="T1399" t="str">
            <v>Vice President / Provost - SCC</v>
          </cell>
          <cell r="U1399">
            <v>4</v>
          </cell>
          <cell r="V1399" t="str">
            <v>Cooksey, Gaye M.</v>
          </cell>
        </row>
        <row r="1400">
          <cell r="A1400">
            <v>350066</v>
          </cell>
          <cell r="B1400" t="str">
            <v>Photography</v>
          </cell>
          <cell r="C1400">
            <v>755310</v>
          </cell>
          <cell r="D1400">
            <v>350066755310</v>
          </cell>
          <cell r="E1400" t="str">
            <v>Copier Expense</v>
          </cell>
          <cell r="F1400">
            <v>56.76</v>
          </cell>
          <cell r="G1400">
            <v>113.52</v>
          </cell>
          <cell r="H1400">
            <v>500</v>
          </cell>
          <cell r="I1400">
            <v>20.94</v>
          </cell>
          <cell r="J1400">
            <v>500</v>
          </cell>
          <cell r="K1400">
            <v>110010</v>
          </cell>
          <cell r="L1400" t="str">
            <v>Current Unrestricted</v>
          </cell>
          <cell r="M1400">
            <v>10</v>
          </cell>
          <cell r="N1400" t="str">
            <v>Instruction</v>
          </cell>
          <cell r="O1400">
            <v>11</v>
          </cell>
          <cell r="P1400" t="str">
            <v>Current Unrestricted Funds</v>
          </cell>
          <cell r="Q1400">
            <v>75</v>
          </cell>
          <cell r="R1400" t="str">
            <v>Other Operating Expenses</v>
          </cell>
          <cell r="S1400">
            <v>40</v>
          </cell>
          <cell r="T1400" t="str">
            <v>Vice President / Provost - SCC</v>
          </cell>
          <cell r="U1400">
            <v>4</v>
          </cell>
          <cell r="V1400" t="str">
            <v>Cooksey, Gaye M.</v>
          </cell>
        </row>
        <row r="1401">
          <cell r="A1401">
            <v>350066</v>
          </cell>
          <cell r="B1401" t="str">
            <v>Photography</v>
          </cell>
          <cell r="C1401">
            <v>787410</v>
          </cell>
          <cell r="D1401">
            <v>350066787410</v>
          </cell>
          <cell r="E1401" t="str">
            <v>Equipment/Furniture Non-Depreciable</v>
          </cell>
          <cell r="F1401">
            <v>0</v>
          </cell>
          <cell r="G1401">
            <v>1949</v>
          </cell>
          <cell r="H1401">
            <v>0</v>
          </cell>
          <cell r="I1401">
            <v>0</v>
          </cell>
          <cell r="J1401">
            <v>0</v>
          </cell>
          <cell r="K1401">
            <v>110010</v>
          </cell>
          <cell r="L1401" t="str">
            <v>Current Unrestricted</v>
          </cell>
          <cell r="M1401">
            <v>10</v>
          </cell>
          <cell r="N1401" t="str">
            <v>Instruction</v>
          </cell>
          <cell r="O1401">
            <v>11</v>
          </cell>
          <cell r="P1401" t="str">
            <v>Current Unrestricted Funds</v>
          </cell>
          <cell r="Q1401">
            <v>78</v>
          </cell>
          <cell r="R1401" t="str">
            <v>Non-Capital Outlay</v>
          </cell>
          <cell r="S1401">
            <v>40</v>
          </cell>
          <cell r="T1401" t="str">
            <v>Vice President / Provost - SCC</v>
          </cell>
          <cell r="U1401">
            <v>4</v>
          </cell>
          <cell r="V1401" t="str">
            <v>Cooksey, Gaye M.</v>
          </cell>
        </row>
        <row r="1402">
          <cell r="A1402">
            <v>350066</v>
          </cell>
          <cell r="B1402" t="str">
            <v>Photography</v>
          </cell>
          <cell r="C1402">
            <v>787430</v>
          </cell>
          <cell r="D1402">
            <v>350066787430</v>
          </cell>
          <cell r="E1402" t="str">
            <v>Computer/Media Equip</v>
          </cell>
          <cell r="F1402">
            <v>0</v>
          </cell>
          <cell r="G1402">
            <v>2025.83</v>
          </cell>
          <cell r="H1402">
            <v>0</v>
          </cell>
          <cell r="I1402">
            <v>0</v>
          </cell>
          <cell r="J1402">
            <v>0</v>
          </cell>
          <cell r="K1402">
            <v>110010</v>
          </cell>
          <cell r="L1402" t="str">
            <v>Current Unrestricted</v>
          </cell>
          <cell r="M1402">
            <v>10</v>
          </cell>
          <cell r="N1402" t="str">
            <v>Instruction</v>
          </cell>
          <cell r="O1402">
            <v>11</v>
          </cell>
          <cell r="P1402" t="str">
            <v>Current Unrestricted Funds</v>
          </cell>
          <cell r="Q1402">
            <v>78</v>
          </cell>
          <cell r="R1402" t="str">
            <v>Non-Capital Outlay</v>
          </cell>
          <cell r="S1402">
            <v>40</v>
          </cell>
          <cell r="T1402" t="str">
            <v>Vice President / Provost - SCC</v>
          </cell>
          <cell r="U1402">
            <v>4</v>
          </cell>
          <cell r="V1402" t="str">
            <v>Cooksey, Gaye M.</v>
          </cell>
        </row>
        <row r="1403">
          <cell r="A1403">
            <v>350070</v>
          </cell>
          <cell r="B1403" t="str">
            <v>Art</v>
          </cell>
          <cell r="C1403">
            <v>611110</v>
          </cell>
          <cell r="D1403">
            <v>350070611110</v>
          </cell>
          <cell r="E1403" t="str">
            <v>Faculty Salaries - Full-time</v>
          </cell>
          <cell r="F1403">
            <v>89325.39</v>
          </cell>
          <cell r="G1403">
            <v>47910.48</v>
          </cell>
          <cell r="H1403">
            <v>49588</v>
          </cell>
          <cell r="I1403">
            <v>24793.68</v>
          </cell>
          <cell r="J1403">
            <v>49588</v>
          </cell>
          <cell r="K1403">
            <v>110010</v>
          </cell>
          <cell r="L1403" t="str">
            <v>Current Unrestricted</v>
          </cell>
          <cell r="M1403">
            <v>10</v>
          </cell>
          <cell r="N1403" t="str">
            <v>Instruction</v>
          </cell>
          <cell r="O1403">
            <v>11</v>
          </cell>
          <cell r="P1403" t="str">
            <v>Current Unrestricted Funds</v>
          </cell>
          <cell r="Q1403">
            <v>61</v>
          </cell>
          <cell r="R1403" t="str">
            <v>Salaries and Wages</v>
          </cell>
          <cell r="S1403">
            <v>40</v>
          </cell>
          <cell r="T1403" t="str">
            <v>Vice President / Provost - SCC</v>
          </cell>
          <cell r="U1403">
            <v>1</v>
          </cell>
          <cell r="V1403" t="str">
            <v>Cooksey, Gaye M.</v>
          </cell>
        </row>
        <row r="1404">
          <cell r="A1404">
            <v>350070</v>
          </cell>
          <cell r="B1404" t="str">
            <v>Art</v>
          </cell>
          <cell r="C1404">
            <v>611115</v>
          </cell>
          <cell r="D1404">
            <v>350070611115</v>
          </cell>
          <cell r="E1404" t="str">
            <v>Faculty Salaries - Substitute</v>
          </cell>
          <cell r="F1404">
            <v>0</v>
          </cell>
          <cell r="G1404">
            <v>112.94</v>
          </cell>
          <cell r="H1404">
            <v>500</v>
          </cell>
          <cell r="I1404">
            <v>233.64</v>
          </cell>
          <cell r="J1404">
            <v>500</v>
          </cell>
          <cell r="K1404">
            <v>110010</v>
          </cell>
          <cell r="L1404" t="str">
            <v>Current Unrestricted</v>
          </cell>
          <cell r="M1404">
            <v>10</v>
          </cell>
          <cell r="N1404" t="str">
            <v>Instruction</v>
          </cell>
          <cell r="O1404">
            <v>11</v>
          </cell>
          <cell r="P1404" t="str">
            <v>Current Unrestricted Funds</v>
          </cell>
          <cell r="Q1404">
            <v>61</v>
          </cell>
          <cell r="R1404" t="str">
            <v>Salaries and Wages</v>
          </cell>
          <cell r="S1404">
            <v>40</v>
          </cell>
          <cell r="T1404" t="str">
            <v>Vice President / Provost - SCC</v>
          </cell>
          <cell r="U1404">
            <v>1</v>
          </cell>
          <cell r="V1404" t="str">
            <v>Cooksey, Gaye M.</v>
          </cell>
        </row>
        <row r="1405">
          <cell r="A1405">
            <v>350070</v>
          </cell>
          <cell r="B1405" t="str">
            <v>Art</v>
          </cell>
          <cell r="C1405">
            <v>611120</v>
          </cell>
          <cell r="D1405">
            <v>350070611120</v>
          </cell>
          <cell r="E1405" t="str">
            <v>Faculty Salaries - Part-time</v>
          </cell>
          <cell r="F1405">
            <v>24133.88</v>
          </cell>
          <cell r="G1405">
            <v>32804</v>
          </cell>
          <cell r="H1405">
            <v>33953</v>
          </cell>
          <cell r="I1405">
            <v>18851.28</v>
          </cell>
          <cell r="J1405">
            <v>33953</v>
          </cell>
          <cell r="K1405">
            <v>110010</v>
          </cell>
          <cell r="L1405" t="str">
            <v>Current Unrestricted</v>
          </cell>
          <cell r="M1405">
            <v>10</v>
          </cell>
          <cell r="N1405" t="str">
            <v>Instruction</v>
          </cell>
          <cell r="O1405">
            <v>11</v>
          </cell>
          <cell r="P1405" t="str">
            <v>Current Unrestricted Funds</v>
          </cell>
          <cell r="Q1405">
            <v>61</v>
          </cell>
          <cell r="R1405" t="str">
            <v>Salaries and Wages</v>
          </cell>
          <cell r="S1405">
            <v>40</v>
          </cell>
          <cell r="T1405" t="str">
            <v>Vice President / Provost - SCC</v>
          </cell>
          <cell r="U1405">
            <v>1</v>
          </cell>
          <cell r="V1405" t="str">
            <v>Cooksey, Gaye M.</v>
          </cell>
        </row>
        <row r="1406">
          <cell r="A1406">
            <v>350070</v>
          </cell>
          <cell r="B1406" t="str">
            <v>Art</v>
          </cell>
          <cell r="C1406">
            <v>611150</v>
          </cell>
          <cell r="D1406">
            <v>350070611150</v>
          </cell>
          <cell r="E1406" t="str">
            <v>Faculty Full-time - Summer</v>
          </cell>
          <cell r="F1406">
            <v>6707.46</v>
          </cell>
          <cell r="G1406">
            <v>8792.4599999999991</v>
          </cell>
          <cell r="H1406">
            <v>6707</v>
          </cell>
          <cell r="I1406">
            <v>0</v>
          </cell>
          <cell r="J1406">
            <v>7289</v>
          </cell>
          <cell r="K1406">
            <v>110010</v>
          </cell>
          <cell r="L1406" t="str">
            <v>Current Unrestricted</v>
          </cell>
          <cell r="M1406">
            <v>10</v>
          </cell>
          <cell r="N1406" t="str">
            <v>Instruction</v>
          </cell>
          <cell r="O1406">
            <v>11</v>
          </cell>
          <cell r="P1406" t="str">
            <v>Current Unrestricted Funds</v>
          </cell>
          <cell r="Q1406">
            <v>61</v>
          </cell>
          <cell r="R1406" t="str">
            <v>Salaries and Wages</v>
          </cell>
          <cell r="S1406">
            <v>40</v>
          </cell>
          <cell r="T1406" t="str">
            <v>Vice President / Provost - SCC</v>
          </cell>
          <cell r="U1406">
            <v>1</v>
          </cell>
          <cell r="V1406" t="str">
            <v>Cooksey, Gaye M.</v>
          </cell>
        </row>
        <row r="1407">
          <cell r="A1407">
            <v>350070</v>
          </cell>
          <cell r="B1407" t="str">
            <v>Art</v>
          </cell>
          <cell r="C1407">
            <v>611160</v>
          </cell>
          <cell r="D1407">
            <v>350070611160</v>
          </cell>
          <cell r="E1407" t="str">
            <v>Faculty Part-time - Summer</v>
          </cell>
          <cell r="F1407">
            <v>2085</v>
          </cell>
          <cell r="G1407">
            <v>0</v>
          </cell>
          <cell r="H1407">
            <v>16485</v>
          </cell>
          <cell r="I1407">
            <v>0</v>
          </cell>
          <cell r="J1407">
            <v>16485</v>
          </cell>
          <cell r="K1407">
            <v>110010</v>
          </cell>
          <cell r="L1407" t="str">
            <v>Current Unrestricted</v>
          </cell>
          <cell r="M1407">
            <v>10</v>
          </cell>
          <cell r="N1407" t="str">
            <v>Instruction</v>
          </cell>
          <cell r="O1407">
            <v>11</v>
          </cell>
          <cell r="P1407" t="str">
            <v>Current Unrestricted Funds</v>
          </cell>
          <cell r="Q1407">
            <v>61</v>
          </cell>
          <cell r="R1407" t="str">
            <v>Salaries and Wages</v>
          </cell>
          <cell r="S1407">
            <v>40</v>
          </cell>
          <cell r="T1407" t="str">
            <v>Vice President / Provost - SCC</v>
          </cell>
          <cell r="U1407">
            <v>1</v>
          </cell>
          <cell r="V1407" t="str">
            <v>Cooksey, Gaye M.</v>
          </cell>
        </row>
        <row r="1408">
          <cell r="A1408">
            <v>350070</v>
          </cell>
          <cell r="B1408" t="str">
            <v>Art</v>
          </cell>
          <cell r="C1408">
            <v>611460</v>
          </cell>
          <cell r="D1408">
            <v>350070611460</v>
          </cell>
          <cell r="E1408" t="str">
            <v>Support Staff PT - Non-Exempt</v>
          </cell>
          <cell r="F1408">
            <v>0</v>
          </cell>
          <cell r="G1408">
            <v>1654.7</v>
          </cell>
          <cell r="H1408">
            <v>334</v>
          </cell>
          <cell r="I1408">
            <v>333.72</v>
          </cell>
          <cell r="J1408">
            <v>334</v>
          </cell>
          <cell r="K1408">
            <v>110010</v>
          </cell>
          <cell r="L1408" t="str">
            <v>Current Unrestricted</v>
          </cell>
          <cell r="M1408">
            <v>10</v>
          </cell>
          <cell r="N1408" t="str">
            <v>Instruction</v>
          </cell>
          <cell r="O1408">
            <v>11</v>
          </cell>
          <cell r="P1408" t="str">
            <v>Current Unrestricted Funds</v>
          </cell>
          <cell r="Q1408">
            <v>61</v>
          </cell>
          <cell r="R1408" t="str">
            <v>Salaries and Wages</v>
          </cell>
          <cell r="S1408">
            <v>40</v>
          </cell>
          <cell r="T1408" t="str">
            <v>Vice President / Provost - SCC</v>
          </cell>
          <cell r="U1408">
            <v>1</v>
          </cell>
          <cell r="V1408" t="str">
            <v>Cooksey, Gaye M.</v>
          </cell>
        </row>
        <row r="1409">
          <cell r="A1409">
            <v>350070</v>
          </cell>
          <cell r="B1409" t="str">
            <v>Art</v>
          </cell>
          <cell r="C1409">
            <v>611510</v>
          </cell>
          <cell r="D1409">
            <v>350070611510</v>
          </cell>
          <cell r="E1409" t="str">
            <v>Student Assistants - Non-Work Study</v>
          </cell>
          <cell r="F1409">
            <v>0</v>
          </cell>
          <cell r="G1409">
            <v>0</v>
          </cell>
          <cell r="H1409">
            <v>2469</v>
          </cell>
          <cell r="I1409">
            <v>3375.54</v>
          </cell>
          <cell r="J1409">
            <v>5969</v>
          </cell>
          <cell r="K1409">
            <v>110010</v>
          </cell>
          <cell r="L1409" t="str">
            <v>Current Unrestricted</v>
          </cell>
          <cell r="M1409">
            <v>10</v>
          </cell>
          <cell r="N1409" t="str">
            <v>Instruction</v>
          </cell>
          <cell r="O1409">
            <v>11</v>
          </cell>
          <cell r="P1409" t="str">
            <v>Current Unrestricted Funds</v>
          </cell>
          <cell r="Q1409">
            <v>61</v>
          </cell>
          <cell r="R1409" t="str">
            <v>Salaries and Wages</v>
          </cell>
          <cell r="S1409">
            <v>40</v>
          </cell>
          <cell r="T1409" t="str">
            <v>Vice President / Provost - SCC</v>
          </cell>
          <cell r="U1409">
            <v>1</v>
          </cell>
          <cell r="V1409" t="str">
            <v>Cooksey, Gaye M.</v>
          </cell>
        </row>
        <row r="1410">
          <cell r="A1410">
            <v>350070</v>
          </cell>
          <cell r="B1410" t="str">
            <v>Art</v>
          </cell>
          <cell r="C1410">
            <v>611515</v>
          </cell>
          <cell r="D1410">
            <v>350070611515</v>
          </cell>
          <cell r="E1410" t="str">
            <v>Student Assistants - Non-WS&lt;6 hrs</v>
          </cell>
          <cell r="F1410">
            <v>0</v>
          </cell>
          <cell r="G1410">
            <v>2020.87</v>
          </cell>
          <cell r="H1410">
            <v>0</v>
          </cell>
          <cell r="I1410">
            <v>0</v>
          </cell>
          <cell r="J1410">
            <v>0</v>
          </cell>
          <cell r="K1410">
            <v>110010</v>
          </cell>
          <cell r="L1410" t="str">
            <v>Current Unrestricted</v>
          </cell>
          <cell r="M1410">
            <v>10</v>
          </cell>
          <cell r="N1410" t="str">
            <v>Instruction</v>
          </cell>
          <cell r="O1410">
            <v>11</v>
          </cell>
          <cell r="P1410" t="str">
            <v>Current Unrestricted Funds</v>
          </cell>
          <cell r="Q1410">
            <v>61</v>
          </cell>
          <cell r="R1410" t="str">
            <v>Salaries and Wages</v>
          </cell>
          <cell r="S1410">
            <v>40</v>
          </cell>
          <cell r="T1410" t="str">
            <v>Vice President / Provost - SCC</v>
          </cell>
          <cell r="U1410">
            <v>1</v>
          </cell>
          <cell r="V1410" t="str">
            <v>Cooksey, Gaye M.</v>
          </cell>
        </row>
        <row r="1411">
          <cell r="A1411">
            <v>350070</v>
          </cell>
          <cell r="B1411" t="str">
            <v>Art</v>
          </cell>
          <cell r="C1411">
            <v>712320</v>
          </cell>
          <cell r="D1411">
            <v>350070712320</v>
          </cell>
          <cell r="E1411" t="str">
            <v>Guest Lecturers</v>
          </cell>
          <cell r="F1411">
            <v>0</v>
          </cell>
          <cell r="G1411">
            <v>0</v>
          </cell>
          <cell r="H1411">
            <v>0</v>
          </cell>
          <cell r="I1411">
            <v>0</v>
          </cell>
          <cell r="J1411">
            <v>0</v>
          </cell>
          <cell r="K1411">
            <v>110010</v>
          </cell>
          <cell r="L1411" t="str">
            <v>Current Unrestricted</v>
          </cell>
          <cell r="M1411">
            <v>10</v>
          </cell>
          <cell r="N1411" t="str">
            <v>Instruction</v>
          </cell>
          <cell r="O1411">
            <v>11</v>
          </cell>
          <cell r="P1411" t="str">
            <v>Current Unrestricted Funds</v>
          </cell>
          <cell r="Q1411">
            <v>71</v>
          </cell>
          <cell r="R1411" t="str">
            <v>Contractual Services</v>
          </cell>
          <cell r="S1411">
            <v>40</v>
          </cell>
          <cell r="T1411" t="str">
            <v>Vice President / Provost - SCC</v>
          </cell>
          <cell r="U1411">
            <v>4</v>
          </cell>
          <cell r="V1411" t="str">
            <v>Cooksey, Gaye M.</v>
          </cell>
        </row>
        <row r="1412">
          <cell r="A1412">
            <v>350070</v>
          </cell>
          <cell r="B1412" t="str">
            <v>Art</v>
          </cell>
          <cell r="C1412">
            <v>712655</v>
          </cell>
          <cell r="D1412">
            <v>350070712655</v>
          </cell>
          <cell r="E1412" t="str">
            <v>Meetings Expense</v>
          </cell>
          <cell r="F1412">
            <v>0</v>
          </cell>
          <cell r="G1412">
            <v>106.07</v>
          </cell>
          <cell r="H1412">
            <v>0</v>
          </cell>
          <cell r="I1412">
            <v>0</v>
          </cell>
          <cell r="J1412">
            <v>0</v>
          </cell>
          <cell r="K1412">
            <v>110010</v>
          </cell>
          <cell r="L1412" t="str">
            <v>Current Unrestricted</v>
          </cell>
          <cell r="M1412">
            <v>10</v>
          </cell>
          <cell r="N1412" t="str">
            <v>Instruction</v>
          </cell>
          <cell r="O1412">
            <v>11</v>
          </cell>
          <cell r="P1412" t="str">
            <v>Current Unrestricted Funds</v>
          </cell>
          <cell r="Q1412">
            <v>71</v>
          </cell>
          <cell r="R1412" t="str">
            <v>Contractual Services</v>
          </cell>
          <cell r="S1412">
            <v>40</v>
          </cell>
          <cell r="T1412" t="str">
            <v>Vice President / Provost - SCC</v>
          </cell>
          <cell r="U1412">
            <v>4</v>
          </cell>
          <cell r="V1412" t="str">
            <v>Cooksey, Gaye M.</v>
          </cell>
        </row>
        <row r="1413">
          <cell r="A1413">
            <v>350070</v>
          </cell>
          <cell r="B1413" t="str">
            <v>Art</v>
          </cell>
          <cell r="C1413">
            <v>733110</v>
          </cell>
          <cell r="D1413">
            <v>350070733110</v>
          </cell>
          <cell r="E1413" t="str">
            <v>Classroom Supplies</v>
          </cell>
          <cell r="F1413">
            <v>496.15</v>
          </cell>
          <cell r="G1413">
            <v>827.35</v>
          </cell>
          <cell r="H1413">
            <v>300</v>
          </cell>
          <cell r="I1413">
            <v>268.08999999999997</v>
          </cell>
          <cell r="J1413">
            <v>300</v>
          </cell>
          <cell r="K1413">
            <v>110010</v>
          </cell>
          <cell r="L1413" t="str">
            <v>Current Unrestricted</v>
          </cell>
          <cell r="M1413">
            <v>10</v>
          </cell>
          <cell r="N1413" t="str">
            <v>Instruction</v>
          </cell>
          <cell r="O1413">
            <v>11</v>
          </cell>
          <cell r="P1413" t="str">
            <v>Current Unrestricted Funds</v>
          </cell>
          <cell r="Q1413">
            <v>73</v>
          </cell>
          <cell r="R1413" t="str">
            <v>Supplies</v>
          </cell>
          <cell r="S1413">
            <v>40</v>
          </cell>
          <cell r="T1413" t="str">
            <v>Vice President / Provost - SCC</v>
          </cell>
          <cell r="U1413">
            <v>4</v>
          </cell>
          <cell r="V1413" t="str">
            <v>Cooksey, Gaye M.</v>
          </cell>
        </row>
        <row r="1414">
          <cell r="A1414">
            <v>350070</v>
          </cell>
          <cell r="B1414" t="str">
            <v>Art</v>
          </cell>
          <cell r="C1414">
            <v>744210</v>
          </cell>
          <cell r="D1414">
            <v>350070744210</v>
          </cell>
          <cell r="E1414" t="str">
            <v>Local Travel</v>
          </cell>
          <cell r="F1414">
            <v>224.5</v>
          </cell>
          <cell r="G1414">
            <v>0</v>
          </cell>
          <cell r="H1414">
            <v>790</v>
          </cell>
          <cell r="I1414">
            <v>0</v>
          </cell>
          <cell r="J1414">
            <v>790</v>
          </cell>
          <cell r="K1414">
            <v>110010</v>
          </cell>
          <cell r="L1414" t="str">
            <v>Current Unrestricted</v>
          </cell>
          <cell r="M1414">
            <v>10</v>
          </cell>
          <cell r="N1414" t="str">
            <v>Instruction</v>
          </cell>
          <cell r="O1414">
            <v>11</v>
          </cell>
          <cell r="P1414" t="str">
            <v>Current Unrestricted Funds</v>
          </cell>
          <cell r="Q1414">
            <v>74</v>
          </cell>
          <cell r="R1414" t="str">
            <v>Travel</v>
          </cell>
          <cell r="S1414">
            <v>40</v>
          </cell>
          <cell r="T1414" t="str">
            <v>Vice President / Provost - SCC</v>
          </cell>
          <cell r="U1414">
            <v>4</v>
          </cell>
          <cell r="V1414" t="str">
            <v>Cooksey, Gaye M.</v>
          </cell>
        </row>
        <row r="1415">
          <cell r="A1415">
            <v>350070</v>
          </cell>
          <cell r="B1415" t="str">
            <v>Art</v>
          </cell>
          <cell r="C1415">
            <v>744220</v>
          </cell>
          <cell r="D1415">
            <v>350070744220</v>
          </cell>
          <cell r="E1415" t="str">
            <v>Professional Development / Travel</v>
          </cell>
          <cell r="F1415">
            <v>0</v>
          </cell>
          <cell r="G1415">
            <v>0</v>
          </cell>
          <cell r="H1415">
            <v>500</v>
          </cell>
          <cell r="I1415">
            <v>0</v>
          </cell>
          <cell r="J1415">
            <v>0</v>
          </cell>
          <cell r="K1415">
            <v>110010</v>
          </cell>
          <cell r="L1415" t="str">
            <v>Current Unrestricted</v>
          </cell>
          <cell r="M1415">
            <v>10</v>
          </cell>
          <cell r="N1415" t="str">
            <v>Instruction</v>
          </cell>
          <cell r="O1415">
            <v>11</v>
          </cell>
          <cell r="P1415" t="str">
            <v>Current Unrestricted Funds</v>
          </cell>
          <cell r="Q1415">
            <v>74</v>
          </cell>
          <cell r="R1415" t="str">
            <v>Travel</v>
          </cell>
          <cell r="S1415">
            <v>40</v>
          </cell>
          <cell r="T1415" t="str">
            <v>Vice President / Provost - SCC</v>
          </cell>
          <cell r="U1415">
            <v>4</v>
          </cell>
          <cell r="V1415" t="str">
            <v>Cooksey, Gaye M.</v>
          </cell>
        </row>
        <row r="1416">
          <cell r="A1416">
            <v>350070</v>
          </cell>
          <cell r="B1416" t="str">
            <v>Art</v>
          </cell>
          <cell r="C1416">
            <v>755240</v>
          </cell>
          <cell r="D1416">
            <v>350070755240</v>
          </cell>
          <cell r="E1416" t="str">
            <v>DP - Software</v>
          </cell>
          <cell r="F1416">
            <v>157</v>
          </cell>
          <cell r="G1416">
            <v>0</v>
          </cell>
          <cell r="H1416">
            <v>0</v>
          </cell>
          <cell r="I1416">
            <v>0</v>
          </cell>
          <cell r="J1416">
            <v>0</v>
          </cell>
          <cell r="K1416">
            <v>110010</v>
          </cell>
          <cell r="L1416" t="str">
            <v>Current Unrestricted</v>
          </cell>
          <cell r="M1416">
            <v>10</v>
          </cell>
          <cell r="N1416" t="str">
            <v>Instruction</v>
          </cell>
          <cell r="O1416">
            <v>11</v>
          </cell>
          <cell r="P1416" t="str">
            <v>Current Unrestricted Funds</v>
          </cell>
          <cell r="Q1416">
            <v>75</v>
          </cell>
          <cell r="R1416" t="str">
            <v>Other Operating Expenses</v>
          </cell>
          <cell r="S1416">
            <v>40</v>
          </cell>
          <cell r="T1416" t="str">
            <v>Vice President / Provost - SCC</v>
          </cell>
          <cell r="U1416">
            <v>4</v>
          </cell>
          <cell r="V1416" t="str">
            <v>Cooksey, Gaye M.</v>
          </cell>
        </row>
        <row r="1417">
          <cell r="A1417">
            <v>350070</v>
          </cell>
          <cell r="B1417" t="str">
            <v>Art</v>
          </cell>
          <cell r="C1417">
            <v>755310</v>
          </cell>
          <cell r="D1417">
            <v>350070755310</v>
          </cell>
          <cell r="E1417" t="str">
            <v>Copier Expense</v>
          </cell>
          <cell r="F1417">
            <v>690.36</v>
          </cell>
          <cell r="G1417">
            <v>587.46</v>
          </cell>
          <cell r="H1417">
            <v>410</v>
          </cell>
          <cell r="I1417">
            <v>152.4</v>
          </cell>
          <cell r="J1417">
            <v>410</v>
          </cell>
          <cell r="K1417">
            <v>110010</v>
          </cell>
          <cell r="L1417" t="str">
            <v>Current Unrestricted</v>
          </cell>
          <cell r="M1417">
            <v>10</v>
          </cell>
          <cell r="N1417" t="str">
            <v>Instruction</v>
          </cell>
          <cell r="O1417">
            <v>11</v>
          </cell>
          <cell r="P1417" t="str">
            <v>Current Unrestricted Funds</v>
          </cell>
          <cell r="Q1417">
            <v>75</v>
          </cell>
          <cell r="R1417" t="str">
            <v>Other Operating Expenses</v>
          </cell>
          <cell r="S1417">
            <v>40</v>
          </cell>
          <cell r="T1417" t="str">
            <v>Vice President / Provost - SCC</v>
          </cell>
          <cell r="U1417">
            <v>4</v>
          </cell>
          <cell r="V1417" t="str">
            <v>Cooksey, Gaye M.</v>
          </cell>
        </row>
        <row r="1418">
          <cell r="A1418">
            <v>350070</v>
          </cell>
          <cell r="B1418" t="str">
            <v>Art</v>
          </cell>
          <cell r="C1418">
            <v>755360</v>
          </cell>
          <cell r="D1418">
            <v>350070755360</v>
          </cell>
          <cell r="E1418" t="str">
            <v>Printing - Other</v>
          </cell>
          <cell r="F1418">
            <v>0</v>
          </cell>
          <cell r="G1418">
            <v>0</v>
          </cell>
          <cell r="H1418">
            <v>800</v>
          </cell>
          <cell r="I1418">
            <v>0</v>
          </cell>
          <cell r="J1418">
            <v>800</v>
          </cell>
          <cell r="K1418">
            <v>110010</v>
          </cell>
          <cell r="L1418" t="str">
            <v>Current Unrestricted</v>
          </cell>
          <cell r="M1418">
            <v>10</v>
          </cell>
          <cell r="N1418" t="str">
            <v>Instruction</v>
          </cell>
          <cell r="O1418">
            <v>11</v>
          </cell>
          <cell r="P1418" t="str">
            <v>Current Unrestricted Funds</v>
          </cell>
          <cell r="Q1418">
            <v>75</v>
          </cell>
          <cell r="R1418" t="str">
            <v>Other Operating Expenses</v>
          </cell>
          <cell r="S1418">
            <v>40</v>
          </cell>
          <cell r="T1418" t="str">
            <v>Vice President / Provost - SCC</v>
          </cell>
          <cell r="U1418">
            <v>4</v>
          </cell>
          <cell r="V1418" t="str">
            <v>Cooksey, Gaye M.</v>
          </cell>
        </row>
        <row r="1419">
          <cell r="A1419">
            <v>350070</v>
          </cell>
          <cell r="B1419" t="str">
            <v>Art</v>
          </cell>
          <cell r="C1419">
            <v>755705</v>
          </cell>
          <cell r="D1419">
            <v>350070755705</v>
          </cell>
          <cell r="E1419" t="str">
            <v>Postage</v>
          </cell>
          <cell r="F1419">
            <v>0</v>
          </cell>
          <cell r="G1419">
            <v>1.8</v>
          </cell>
          <cell r="H1419">
            <v>0</v>
          </cell>
          <cell r="I1419">
            <v>0</v>
          </cell>
          <cell r="J1419">
            <v>0</v>
          </cell>
          <cell r="K1419">
            <v>110010</v>
          </cell>
          <cell r="L1419" t="str">
            <v>Current Unrestricted</v>
          </cell>
          <cell r="M1419">
            <v>10</v>
          </cell>
          <cell r="N1419" t="str">
            <v>Instruction</v>
          </cell>
          <cell r="O1419">
            <v>11</v>
          </cell>
          <cell r="P1419" t="str">
            <v>Current Unrestricted Funds</v>
          </cell>
          <cell r="Q1419">
            <v>75</v>
          </cell>
          <cell r="R1419" t="str">
            <v>Other Operating Expenses</v>
          </cell>
          <cell r="S1419">
            <v>40</v>
          </cell>
          <cell r="T1419" t="str">
            <v>Vice President / Provost - SCC</v>
          </cell>
          <cell r="U1419">
            <v>4</v>
          </cell>
          <cell r="V1419" t="str">
            <v>Cooksey, Gaye M.</v>
          </cell>
        </row>
        <row r="1420">
          <cell r="A1420">
            <v>350070</v>
          </cell>
          <cell r="B1420" t="str">
            <v>Art</v>
          </cell>
          <cell r="C1420">
            <v>755730</v>
          </cell>
          <cell r="D1420">
            <v>350070755730</v>
          </cell>
          <cell r="E1420" t="str">
            <v>Memberships</v>
          </cell>
          <cell r="F1420">
            <v>0</v>
          </cell>
          <cell r="G1420">
            <v>0</v>
          </cell>
          <cell r="H1420">
            <v>25</v>
          </cell>
          <cell r="I1420">
            <v>0</v>
          </cell>
          <cell r="J1420">
            <v>25</v>
          </cell>
          <cell r="K1420">
            <v>110010</v>
          </cell>
          <cell r="L1420" t="str">
            <v>Current Unrestricted</v>
          </cell>
          <cell r="M1420">
            <v>10</v>
          </cell>
          <cell r="N1420" t="str">
            <v>Instruction</v>
          </cell>
          <cell r="O1420">
            <v>11</v>
          </cell>
          <cell r="P1420" t="str">
            <v>Current Unrestricted Funds</v>
          </cell>
          <cell r="Q1420">
            <v>75</v>
          </cell>
          <cell r="R1420" t="str">
            <v>Other Operating Expenses</v>
          </cell>
          <cell r="S1420">
            <v>40</v>
          </cell>
          <cell r="T1420" t="str">
            <v>Vice President / Provost - SCC</v>
          </cell>
          <cell r="U1420">
            <v>4</v>
          </cell>
          <cell r="V1420" t="str">
            <v>Cooksey, Gaye M.</v>
          </cell>
        </row>
        <row r="1421">
          <cell r="A1421">
            <v>350072</v>
          </cell>
          <cell r="B1421" t="str">
            <v>Art</v>
          </cell>
          <cell r="C1421">
            <v>611110</v>
          </cell>
          <cell r="D1421">
            <v>350072611110</v>
          </cell>
          <cell r="E1421" t="str">
            <v>Faculty Salaries - Full-time</v>
          </cell>
          <cell r="F1421">
            <v>342610.23</v>
          </cell>
          <cell r="G1421">
            <v>386856.36</v>
          </cell>
          <cell r="H1421">
            <v>400397</v>
          </cell>
          <cell r="I1421">
            <v>200198.1</v>
          </cell>
          <cell r="J1421">
            <v>399151</v>
          </cell>
          <cell r="K1421">
            <v>110010</v>
          </cell>
          <cell r="L1421" t="str">
            <v>Current Unrestricted</v>
          </cell>
          <cell r="M1421">
            <v>10</v>
          </cell>
          <cell r="N1421" t="str">
            <v>Instruction</v>
          </cell>
          <cell r="O1421">
            <v>11</v>
          </cell>
          <cell r="P1421" t="str">
            <v>Current Unrestricted Funds</v>
          </cell>
          <cell r="Q1421">
            <v>61</v>
          </cell>
          <cell r="R1421" t="str">
            <v>Salaries and Wages</v>
          </cell>
          <cell r="S1421">
            <v>40</v>
          </cell>
          <cell r="T1421" t="str">
            <v>Vice President / Provost - SCC</v>
          </cell>
          <cell r="U1421">
            <v>1</v>
          </cell>
          <cell r="V1421" t="str">
            <v>Cooksey, Gaye M.</v>
          </cell>
        </row>
        <row r="1422">
          <cell r="A1422">
            <v>350072</v>
          </cell>
          <cell r="B1422" t="str">
            <v>Art</v>
          </cell>
          <cell r="C1422">
            <v>611115</v>
          </cell>
          <cell r="D1422">
            <v>350072611115</v>
          </cell>
          <cell r="E1422" t="str">
            <v>Faculty Salaries - Substitute</v>
          </cell>
          <cell r="F1422">
            <v>4473.92</v>
          </cell>
          <cell r="G1422">
            <v>9578.06</v>
          </cell>
          <cell r="H1422">
            <v>7186</v>
          </cell>
          <cell r="I1422">
            <v>1752.41</v>
          </cell>
          <cell r="J1422">
            <v>7186</v>
          </cell>
          <cell r="K1422">
            <v>110010</v>
          </cell>
          <cell r="L1422" t="str">
            <v>Current Unrestricted</v>
          </cell>
          <cell r="M1422">
            <v>10</v>
          </cell>
          <cell r="N1422" t="str">
            <v>Instruction</v>
          </cell>
          <cell r="O1422">
            <v>11</v>
          </cell>
          <cell r="P1422" t="str">
            <v>Current Unrestricted Funds</v>
          </cell>
          <cell r="Q1422">
            <v>61</v>
          </cell>
          <cell r="R1422" t="str">
            <v>Salaries and Wages</v>
          </cell>
          <cell r="S1422">
            <v>40</v>
          </cell>
          <cell r="T1422" t="str">
            <v>Vice President / Provost - SCC</v>
          </cell>
          <cell r="U1422">
            <v>1</v>
          </cell>
          <cell r="V1422" t="str">
            <v>Cooksey, Gaye M.</v>
          </cell>
        </row>
        <row r="1423">
          <cell r="A1423">
            <v>350072</v>
          </cell>
          <cell r="B1423" t="str">
            <v>Art</v>
          </cell>
          <cell r="C1423">
            <v>611120</v>
          </cell>
          <cell r="D1423">
            <v>350072611120</v>
          </cell>
          <cell r="E1423" t="str">
            <v>Faculty Salaries - Part-time</v>
          </cell>
          <cell r="F1423">
            <v>228194.8</v>
          </cell>
          <cell r="G1423">
            <v>197138.23</v>
          </cell>
          <cell r="H1423">
            <v>217132</v>
          </cell>
          <cell r="I1423">
            <v>114042.39</v>
          </cell>
          <cell r="J1423">
            <v>217132</v>
          </cell>
          <cell r="K1423">
            <v>110010</v>
          </cell>
          <cell r="L1423" t="str">
            <v>Current Unrestricted</v>
          </cell>
          <cell r="M1423">
            <v>10</v>
          </cell>
          <cell r="N1423" t="str">
            <v>Instruction</v>
          </cell>
          <cell r="O1423">
            <v>11</v>
          </cell>
          <cell r="P1423" t="str">
            <v>Current Unrestricted Funds</v>
          </cell>
          <cell r="Q1423">
            <v>61</v>
          </cell>
          <cell r="R1423" t="str">
            <v>Salaries and Wages</v>
          </cell>
          <cell r="S1423">
            <v>40</v>
          </cell>
          <cell r="T1423" t="str">
            <v>Vice President / Provost - SCC</v>
          </cell>
          <cell r="U1423">
            <v>1</v>
          </cell>
          <cell r="V1423" t="str">
            <v>Cooksey, Gaye M.</v>
          </cell>
        </row>
        <row r="1424">
          <cell r="A1424">
            <v>350072</v>
          </cell>
          <cell r="B1424" t="str">
            <v>Art</v>
          </cell>
          <cell r="C1424">
            <v>611125</v>
          </cell>
          <cell r="D1424">
            <v>350072611125</v>
          </cell>
          <cell r="E1424" t="str">
            <v>Faculty Full-time Chair Rel</v>
          </cell>
          <cell r="F1424">
            <v>19607.16</v>
          </cell>
          <cell r="G1424">
            <v>19305.48</v>
          </cell>
          <cell r="H1424">
            <v>20606</v>
          </cell>
          <cell r="I1424">
            <v>9990.6</v>
          </cell>
          <cell r="J1424">
            <v>21230</v>
          </cell>
          <cell r="K1424">
            <v>110010</v>
          </cell>
          <cell r="L1424" t="str">
            <v>Current Unrestricted</v>
          </cell>
          <cell r="M1424">
            <v>10</v>
          </cell>
          <cell r="N1424" t="str">
            <v>Instruction</v>
          </cell>
          <cell r="O1424">
            <v>11</v>
          </cell>
          <cell r="P1424" t="str">
            <v>Current Unrestricted Funds</v>
          </cell>
          <cell r="Q1424">
            <v>61</v>
          </cell>
          <cell r="R1424" t="str">
            <v>Salaries and Wages</v>
          </cell>
          <cell r="S1424">
            <v>40</v>
          </cell>
          <cell r="T1424" t="str">
            <v>Vice President / Provost - SCC</v>
          </cell>
          <cell r="U1424">
            <v>1</v>
          </cell>
          <cell r="V1424" t="str">
            <v>Cooksey, Gaye M.</v>
          </cell>
        </row>
        <row r="1425">
          <cell r="A1425">
            <v>350072</v>
          </cell>
          <cell r="B1425" t="str">
            <v>Art</v>
          </cell>
          <cell r="C1425">
            <v>611130</v>
          </cell>
          <cell r="D1425">
            <v>350072611130</v>
          </cell>
          <cell r="E1425" t="str">
            <v>Faculty Full-time Non-teaching ES</v>
          </cell>
          <cell r="F1425">
            <v>0</v>
          </cell>
          <cell r="G1425">
            <v>0</v>
          </cell>
          <cell r="H1425">
            <v>4314</v>
          </cell>
          <cell r="I1425">
            <v>4314</v>
          </cell>
          <cell r="J1425">
            <v>17397</v>
          </cell>
          <cell r="K1425">
            <v>110010</v>
          </cell>
          <cell r="L1425" t="str">
            <v>Current Unrestricted</v>
          </cell>
          <cell r="M1425">
            <v>10</v>
          </cell>
          <cell r="N1425" t="str">
            <v>Instruction</v>
          </cell>
          <cell r="O1425">
            <v>11</v>
          </cell>
          <cell r="P1425" t="str">
            <v>Current Unrestricted Funds</v>
          </cell>
          <cell r="Q1425">
            <v>61</v>
          </cell>
          <cell r="R1425" t="str">
            <v>Salaries and Wages</v>
          </cell>
          <cell r="S1425">
            <v>40</v>
          </cell>
          <cell r="T1425" t="str">
            <v>Vice President / Provost - SCC</v>
          </cell>
          <cell r="U1425">
            <v>1</v>
          </cell>
          <cell r="V1425" t="str">
            <v>Cooksey, Gaye M.</v>
          </cell>
        </row>
        <row r="1426">
          <cell r="A1426">
            <v>350072</v>
          </cell>
          <cell r="B1426" t="str">
            <v>Art</v>
          </cell>
          <cell r="C1426">
            <v>611135</v>
          </cell>
          <cell r="D1426">
            <v>350072611135</v>
          </cell>
          <cell r="E1426" t="str">
            <v>Faculty Full-time - Release Time</v>
          </cell>
          <cell r="F1426">
            <v>11796</v>
          </cell>
          <cell r="G1426">
            <v>23592</v>
          </cell>
          <cell r="H1426">
            <v>24418</v>
          </cell>
          <cell r="I1426">
            <v>12208.92</v>
          </cell>
          <cell r="J1426">
            <v>24418</v>
          </cell>
          <cell r="K1426">
            <v>110010</v>
          </cell>
          <cell r="L1426" t="str">
            <v>Current Unrestricted</v>
          </cell>
          <cell r="M1426">
            <v>10</v>
          </cell>
          <cell r="N1426" t="str">
            <v>Instruction</v>
          </cell>
          <cell r="O1426">
            <v>11</v>
          </cell>
          <cell r="P1426" t="str">
            <v>Current Unrestricted Funds</v>
          </cell>
          <cell r="Q1426">
            <v>61</v>
          </cell>
          <cell r="R1426" t="str">
            <v>Salaries and Wages</v>
          </cell>
          <cell r="S1426">
            <v>40</v>
          </cell>
          <cell r="T1426" t="str">
            <v>Vice President / Provost - SCC</v>
          </cell>
          <cell r="U1426">
            <v>1</v>
          </cell>
          <cell r="V1426" t="str">
            <v>Cooksey, Gaye M.</v>
          </cell>
        </row>
        <row r="1427">
          <cell r="A1427">
            <v>350072</v>
          </cell>
          <cell r="B1427" t="str">
            <v>Art</v>
          </cell>
          <cell r="C1427">
            <v>611140</v>
          </cell>
          <cell r="D1427">
            <v>350072611140</v>
          </cell>
          <cell r="E1427" t="str">
            <v>Faculty Part-time Non-teaching</v>
          </cell>
          <cell r="F1427">
            <v>0</v>
          </cell>
          <cell r="G1427">
            <v>300</v>
          </cell>
          <cell r="H1427">
            <v>0</v>
          </cell>
          <cell r="I1427">
            <v>0</v>
          </cell>
          <cell r="J1427">
            <v>0</v>
          </cell>
          <cell r="K1427">
            <v>110010</v>
          </cell>
          <cell r="L1427" t="str">
            <v>Current Unrestricted</v>
          </cell>
          <cell r="M1427">
            <v>10</v>
          </cell>
          <cell r="N1427" t="str">
            <v>Instruction</v>
          </cell>
          <cell r="O1427">
            <v>11</v>
          </cell>
          <cell r="P1427" t="str">
            <v>Current Unrestricted Funds</v>
          </cell>
          <cell r="Q1427">
            <v>61</v>
          </cell>
          <cell r="R1427" t="str">
            <v>Salaries and Wages</v>
          </cell>
          <cell r="S1427">
            <v>40</v>
          </cell>
          <cell r="T1427" t="str">
            <v>Vice President / Provost - SCC</v>
          </cell>
          <cell r="U1427">
            <v>1</v>
          </cell>
          <cell r="V1427" t="str">
            <v>Cooksey, Gaye M.</v>
          </cell>
        </row>
        <row r="1428">
          <cell r="A1428">
            <v>350072</v>
          </cell>
          <cell r="B1428" t="str">
            <v>Art</v>
          </cell>
          <cell r="C1428">
            <v>611150</v>
          </cell>
          <cell r="D1428">
            <v>350072611150</v>
          </cell>
          <cell r="E1428" t="str">
            <v>Faculty Full-time - Summer</v>
          </cell>
          <cell r="F1428">
            <v>50456.09</v>
          </cell>
          <cell r="G1428">
            <v>44242.32</v>
          </cell>
          <cell r="H1428">
            <v>54896</v>
          </cell>
          <cell r="I1428">
            <v>0</v>
          </cell>
          <cell r="J1428">
            <v>61146</v>
          </cell>
          <cell r="K1428">
            <v>110010</v>
          </cell>
          <cell r="L1428" t="str">
            <v>Current Unrestricted</v>
          </cell>
          <cell r="M1428">
            <v>10</v>
          </cell>
          <cell r="N1428" t="str">
            <v>Instruction</v>
          </cell>
          <cell r="O1428">
            <v>11</v>
          </cell>
          <cell r="P1428" t="str">
            <v>Current Unrestricted Funds</v>
          </cell>
          <cell r="Q1428">
            <v>61</v>
          </cell>
          <cell r="R1428" t="str">
            <v>Salaries and Wages</v>
          </cell>
          <cell r="S1428">
            <v>40</v>
          </cell>
          <cell r="T1428" t="str">
            <v>Vice President / Provost - SCC</v>
          </cell>
          <cell r="U1428">
            <v>1</v>
          </cell>
          <cell r="V1428" t="str">
            <v>Cooksey, Gaye M.</v>
          </cell>
        </row>
        <row r="1429">
          <cell r="A1429">
            <v>350072</v>
          </cell>
          <cell r="B1429" t="str">
            <v>Art</v>
          </cell>
          <cell r="C1429">
            <v>611155</v>
          </cell>
          <cell r="D1429">
            <v>350072611155</v>
          </cell>
          <cell r="E1429" t="str">
            <v>Faculty Full-time - Non-teach Sum</v>
          </cell>
          <cell r="F1429">
            <v>3614.01</v>
          </cell>
          <cell r="G1429">
            <v>5898.01</v>
          </cell>
          <cell r="H1429">
            <v>0</v>
          </cell>
          <cell r="I1429">
            <v>0</v>
          </cell>
          <cell r="J1429">
            <v>0</v>
          </cell>
          <cell r="K1429">
            <v>110010</v>
          </cell>
          <cell r="L1429" t="str">
            <v>Current Unrestricted</v>
          </cell>
          <cell r="M1429">
            <v>10</v>
          </cell>
          <cell r="N1429" t="str">
            <v>Instruction</v>
          </cell>
          <cell r="O1429">
            <v>11</v>
          </cell>
          <cell r="P1429" t="str">
            <v>Current Unrestricted Funds</v>
          </cell>
          <cell r="Q1429">
            <v>61</v>
          </cell>
          <cell r="R1429" t="str">
            <v>Salaries and Wages</v>
          </cell>
          <cell r="S1429">
            <v>40</v>
          </cell>
          <cell r="T1429" t="str">
            <v>Vice President / Provost - SCC</v>
          </cell>
          <cell r="U1429">
            <v>1</v>
          </cell>
          <cell r="V1429" t="str">
            <v>Cooksey, Gaye M.</v>
          </cell>
        </row>
        <row r="1430">
          <cell r="A1430">
            <v>350072</v>
          </cell>
          <cell r="B1430" t="str">
            <v>Art</v>
          </cell>
          <cell r="C1430">
            <v>611160</v>
          </cell>
          <cell r="D1430">
            <v>350072611160</v>
          </cell>
          <cell r="E1430" t="str">
            <v>Faculty Part-time - Summer</v>
          </cell>
          <cell r="F1430">
            <v>21822.959999999999</v>
          </cell>
          <cell r="G1430">
            <v>27608.85</v>
          </cell>
          <cell r="H1430">
            <v>48770</v>
          </cell>
          <cell r="I1430">
            <v>0</v>
          </cell>
          <cell r="J1430">
            <v>48770</v>
          </cell>
          <cell r="K1430">
            <v>110010</v>
          </cell>
          <cell r="L1430" t="str">
            <v>Current Unrestricted</v>
          </cell>
          <cell r="M1430">
            <v>10</v>
          </cell>
          <cell r="N1430" t="str">
            <v>Instruction</v>
          </cell>
          <cell r="O1430">
            <v>11</v>
          </cell>
          <cell r="P1430" t="str">
            <v>Current Unrestricted Funds</v>
          </cell>
          <cell r="Q1430">
            <v>61</v>
          </cell>
          <cell r="R1430" t="str">
            <v>Salaries and Wages</v>
          </cell>
          <cell r="S1430">
            <v>40</v>
          </cell>
          <cell r="T1430" t="str">
            <v>Vice President / Provost - SCC</v>
          </cell>
          <cell r="U1430">
            <v>1</v>
          </cell>
          <cell r="V1430" t="str">
            <v>Cooksey, Gaye M.</v>
          </cell>
        </row>
        <row r="1431">
          <cell r="A1431">
            <v>350072</v>
          </cell>
          <cell r="B1431" t="str">
            <v>Art</v>
          </cell>
          <cell r="C1431">
            <v>611320</v>
          </cell>
          <cell r="D1431">
            <v>350072611320</v>
          </cell>
          <cell r="E1431" t="str">
            <v>Non-Supervisory Supp Staff - Exempt</v>
          </cell>
          <cell r="F1431">
            <v>0</v>
          </cell>
          <cell r="G1431">
            <v>0</v>
          </cell>
          <cell r="H1431">
            <v>0</v>
          </cell>
          <cell r="I1431">
            <v>0</v>
          </cell>
          <cell r="J1431">
            <v>0</v>
          </cell>
          <cell r="K1431">
            <v>110010</v>
          </cell>
          <cell r="L1431" t="str">
            <v>Current Unrestricted</v>
          </cell>
          <cell r="M1431">
            <v>10</v>
          </cell>
          <cell r="N1431" t="str">
            <v>Instruction</v>
          </cell>
          <cell r="O1431">
            <v>11</v>
          </cell>
          <cell r="P1431" t="str">
            <v>Current Unrestricted Funds</v>
          </cell>
          <cell r="Q1431">
            <v>61</v>
          </cell>
          <cell r="R1431" t="str">
            <v>Salaries and Wages</v>
          </cell>
          <cell r="S1431">
            <v>40</v>
          </cell>
          <cell r="T1431" t="str">
            <v>Vice President / Provost - SCC</v>
          </cell>
          <cell r="U1431">
            <v>1</v>
          </cell>
          <cell r="V1431" t="str">
            <v>Cooksey, Gaye M.</v>
          </cell>
        </row>
        <row r="1432">
          <cell r="A1432">
            <v>350072</v>
          </cell>
          <cell r="B1432" t="str">
            <v>Art</v>
          </cell>
          <cell r="C1432">
            <v>611350</v>
          </cell>
          <cell r="D1432">
            <v>350072611350</v>
          </cell>
          <cell r="E1432" t="str">
            <v>Supp Staff-FT Instructional-Exempt</v>
          </cell>
          <cell r="F1432">
            <v>0</v>
          </cell>
          <cell r="G1432">
            <v>61370.5</v>
          </cell>
          <cell r="H1432">
            <v>56672</v>
          </cell>
          <cell r="I1432">
            <v>24262.27</v>
          </cell>
          <cell r="J1432">
            <v>64818</v>
          </cell>
          <cell r="K1432">
            <v>110010</v>
          </cell>
          <cell r="L1432" t="str">
            <v>Current Unrestricted</v>
          </cell>
          <cell r="M1432">
            <v>10</v>
          </cell>
          <cell r="N1432" t="str">
            <v>Instruction</v>
          </cell>
          <cell r="O1432">
            <v>11</v>
          </cell>
          <cell r="P1432" t="str">
            <v>Current Unrestricted Funds</v>
          </cell>
          <cell r="Q1432">
            <v>61</v>
          </cell>
          <cell r="R1432" t="str">
            <v>Salaries and Wages</v>
          </cell>
          <cell r="S1432">
            <v>40</v>
          </cell>
          <cell r="T1432" t="str">
            <v>Vice President / Provost - SCC</v>
          </cell>
          <cell r="U1432">
            <v>1</v>
          </cell>
          <cell r="V1432" t="str">
            <v>Cooksey, Gaye M.</v>
          </cell>
        </row>
        <row r="1433">
          <cell r="A1433">
            <v>350072</v>
          </cell>
          <cell r="B1433" t="str">
            <v>Art</v>
          </cell>
          <cell r="C1433">
            <v>611450</v>
          </cell>
          <cell r="D1433">
            <v>350072611450</v>
          </cell>
          <cell r="E1433" t="str">
            <v>Lab Instructor - Non-Exempt</v>
          </cell>
          <cell r="F1433">
            <v>60400.51</v>
          </cell>
          <cell r="G1433">
            <v>0</v>
          </cell>
          <cell r="H1433">
            <v>0</v>
          </cell>
          <cell r="I1433">
            <v>0</v>
          </cell>
          <cell r="J1433">
            <v>0</v>
          </cell>
          <cell r="K1433">
            <v>110010</v>
          </cell>
          <cell r="L1433" t="str">
            <v>Current Unrestricted</v>
          </cell>
          <cell r="M1433">
            <v>10</v>
          </cell>
          <cell r="N1433" t="str">
            <v>Instruction</v>
          </cell>
          <cell r="O1433">
            <v>11</v>
          </cell>
          <cell r="P1433" t="str">
            <v>Current Unrestricted Funds</v>
          </cell>
          <cell r="Q1433">
            <v>61</v>
          </cell>
          <cell r="R1433" t="str">
            <v>Salaries and Wages</v>
          </cell>
          <cell r="S1433">
            <v>40</v>
          </cell>
          <cell r="T1433" t="str">
            <v>Vice President / Provost - SCC</v>
          </cell>
          <cell r="U1433">
            <v>1</v>
          </cell>
          <cell r="V1433" t="str">
            <v>Cooksey, Gaye M.</v>
          </cell>
        </row>
        <row r="1434">
          <cell r="A1434">
            <v>350072</v>
          </cell>
          <cell r="B1434" t="str">
            <v>Art</v>
          </cell>
          <cell r="C1434">
            <v>611460</v>
          </cell>
          <cell r="D1434">
            <v>350072611460</v>
          </cell>
          <cell r="E1434" t="str">
            <v>Support Staff PT - Non-Exempt</v>
          </cell>
          <cell r="F1434">
            <v>29358.080000000002</v>
          </cell>
          <cell r="G1434">
            <v>31457.56</v>
          </cell>
          <cell r="H1434">
            <v>22911</v>
          </cell>
          <cell r="I1434">
            <v>12278.17</v>
          </cell>
          <cell r="J1434">
            <v>22911</v>
          </cell>
          <cell r="K1434">
            <v>110010</v>
          </cell>
          <cell r="L1434" t="str">
            <v>Current Unrestricted</v>
          </cell>
          <cell r="M1434">
            <v>10</v>
          </cell>
          <cell r="N1434" t="str">
            <v>Instruction</v>
          </cell>
          <cell r="O1434">
            <v>11</v>
          </cell>
          <cell r="P1434" t="str">
            <v>Current Unrestricted Funds</v>
          </cell>
          <cell r="Q1434">
            <v>61</v>
          </cell>
          <cell r="R1434" t="str">
            <v>Salaries and Wages</v>
          </cell>
          <cell r="S1434">
            <v>40</v>
          </cell>
          <cell r="T1434" t="str">
            <v>Vice President / Provost - SCC</v>
          </cell>
          <cell r="U1434">
            <v>1</v>
          </cell>
          <cell r="V1434" t="str">
            <v>Cooksey, Gaye M.</v>
          </cell>
        </row>
        <row r="1435">
          <cell r="A1435">
            <v>350072</v>
          </cell>
          <cell r="B1435" t="str">
            <v>Art</v>
          </cell>
          <cell r="C1435">
            <v>611476</v>
          </cell>
          <cell r="D1435">
            <v>350072611476</v>
          </cell>
          <cell r="E1435" t="str">
            <v>Lab Assistants PT - Non-Exempt</v>
          </cell>
          <cell r="F1435">
            <v>27014.98</v>
          </cell>
          <cell r="G1435">
            <v>20704.36</v>
          </cell>
          <cell r="H1435">
            <v>23281</v>
          </cell>
          <cell r="I1435">
            <v>10308.08</v>
          </cell>
          <cell r="J1435">
            <v>23281</v>
          </cell>
          <cell r="K1435">
            <v>110010</v>
          </cell>
          <cell r="L1435" t="str">
            <v>Current Unrestricted</v>
          </cell>
          <cell r="M1435">
            <v>10</v>
          </cell>
          <cell r="N1435" t="str">
            <v>Instruction</v>
          </cell>
          <cell r="O1435">
            <v>11</v>
          </cell>
          <cell r="P1435" t="str">
            <v>Current Unrestricted Funds</v>
          </cell>
          <cell r="Q1435">
            <v>61</v>
          </cell>
          <cell r="R1435" t="str">
            <v>Salaries and Wages</v>
          </cell>
          <cell r="S1435">
            <v>40</v>
          </cell>
          <cell r="T1435" t="str">
            <v>Vice President / Provost - SCC</v>
          </cell>
          <cell r="U1435">
            <v>1</v>
          </cell>
          <cell r="V1435" t="str">
            <v>Cooksey, Gaye M.</v>
          </cell>
        </row>
        <row r="1436">
          <cell r="A1436">
            <v>350072</v>
          </cell>
          <cell r="B1436" t="str">
            <v>Art</v>
          </cell>
          <cell r="C1436">
            <v>611493</v>
          </cell>
          <cell r="D1436">
            <v>350072611493</v>
          </cell>
          <cell r="E1436" t="str">
            <v>Vacation Payoff</v>
          </cell>
          <cell r="F1436">
            <v>724.84</v>
          </cell>
          <cell r="G1436">
            <v>0</v>
          </cell>
          <cell r="H1436">
            <v>1368</v>
          </cell>
          <cell r="I1436">
            <v>1367.76</v>
          </cell>
          <cell r="J1436">
            <v>0</v>
          </cell>
          <cell r="K1436">
            <v>110010</v>
          </cell>
          <cell r="L1436" t="str">
            <v>Current Unrestricted</v>
          </cell>
          <cell r="M1436">
            <v>10</v>
          </cell>
          <cell r="N1436" t="str">
            <v>Instruction</v>
          </cell>
          <cell r="O1436">
            <v>11</v>
          </cell>
          <cell r="P1436" t="str">
            <v>Current Unrestricted Funds</v>
          </cell>
          <cell r="Q1436">
            <v>61</v>
          </cell>
          <cell r="R1436" t="str">
            <v>Salaries and Wages</v>
          </cell>
          <cell r="S1436">
            <v>40</v>
          </cell>
          <cell r="T1436" t="str">
            <v>Vice President / Provost - SCC</v>
          </cell>
          <cell r="U1436">
            <v>1</v>
          </cell>
          <cell r="V1436" t="str">
            <v>Cooksey, Gaye M.</v>
          </cell>
        </row>
        <row r="1437">
          <cell r="A1437">
            <v>350072</v>
          </cell>
          <cell r="B1437" t="str">
            <v>Art</v>
          </cell>
          <cell r="C1437">
            <v>611510</v>
          </cell>
          <cell r="D1437">
            <v>350072611510</v>
          </cell>
          <cell r="E1437" t="str">
            <v>Student Assistants - Non-Work Study</v>
          </cell>
          <cell r="F1437">
            <v>65046.239999999998</v>
          </cell>
          <cell r="G1437">
            <v>53026.87</v>
          </cell>
          <cell r="H1437">
            <v>45553</v>
          </cell>
          <cell r="I1437">
            <v>23805.77</v>
          </cell>
          <cell r="J1437">
            <v>46721</v>
          </cell>
          <cell r="K1437">
            <v>110010</v>
          </cell>
          <cell r="L1437" t="str">
            <v>Current Unrestricted</v>
          </cell>
          <cell r="M1437">
            <v>10</v>
          </cell>
          <cell r="N1437" t="str">
            <v>Instruction</v>
          </cell>
          <cell r="O1437">
            <v>11</v>
          </cell>
          <cell r="P1437" t="str">
            <v>Current Unrestricted Funds</v>
          </cell>
          <cell r="Q1437">
            <v>61</v>
          </cell>
          <cell r="R1437" t="str">
            <v>Salaries and Wages</v>
          </cell>
          <cell r="S1437">
            <v>40</v>
          </cell>
          <cell r="T1437" t="str">
            <v>Vice President / Provost - SCC</v>
          </cell>
          <cell r="U1437">
            <v>1</v>
          </cell>
          <cell r="V1437" t="str">
            <v>Cooksey, Gaye M.</v>
          </cell>
        </row>
        <row r="1438">
          <cell r="A1438">
            <v>350072</v>
          </cell>
          <cell r="B1438" t="str">
            <v>Art</v>
          </cell>
          <cell r="C1438">
            <v>611515</v>
          </cell>
          <cell r="D1438">
            <v>350072611515</v>
          </cell>
          <cell r="E1438" t="str">
            <v>Student Assistants - Non-WS&lt;6 hrs</v>
          </cell>
          <cell r="F1438">
            <v>25889.27</v>
          </cell>
          <cell r="G1438">
            <v>9267.7099999999991</v>
          </cell>
          <cell r="H1438">
            <v>0</v>
          </cell>
          <cell r="I1438">
            <v>0</v>
          </cell>
          <cell r="J1438">
            <v>0</v>
          </cell>
          <cell r="K1438">
            <v>110010</v>
          </cell>
          <cell r="L1438" t="str">
            <v>Current Unrestricted</v>
          </cell>
          <cell r="M1438">
            <v>10</v>
          </cell>
          <cell r="N1438" t="str">
            <v>Instruction</v>
          </cell>
          <cell r="O1438">
            <v>11</v>
          </cell>
          <cell r="P1438" t="str">
            <v>Current Unrestricted Funds</v>
          </cell>
          <cell r="Q1438">
            <v>61</v>
          </cell>
          <cell r="R1438" t="str">
            <v>Salaries and Wages</v>
          </cell>
          <cell r="S1438">
            <v>40</v>
          </cell>
          <cell r="T1438" t="str">
            <v>Vice President / Provost - SCC</v>
          </cell>
          <cell r="U1438">
            <v>1</v>
          </cell>
          <cell r="V1438" t="str">
            <v>Cooksey, Gaye M.</v>
          </cell>
        </row>
        <row r="1439">
          <cell r="A1439">
            <v>350072</v>
          </cell>
          <cell r="B1439" t="str">
            <v>Art</v>
          </cell>
          <cell r="C1439">
            <v>712320</v>
          </cell>
          <cell r="D1439">
            <v>350072712320</v>
          </cell>
          <cell r="E1439" t="str">
            <v>Guest Lecturers</v>
          </cell>
          <cell r="F1439">
            <v>300</v>
          </cell>
          <cell r="G1439">
            <v>0</v>
          </cell>
          <cell r="H1439">
            <v>365</v>
          </cell>
          <cell r="I1439">
            <v>0</v>
          </cell>
          <cell r="J1439">
            <v>365</v>
          </cell>
          <cell r="K1439">
            <v>110010</v>
          </cell>
          <cell r="L1439" t="str">
            <v>Current Unrestricted</v>
          </cell>
          <cell r="M1439">
            <v>10</v>
          </cell>
          <cell r="N1439" t="str">
            <v>Instruction</v>
          </cell>
          <cell r="O1439">
            <v>11</v>
          </cell>
          <cell r="P1439" t="str">
            <v>Current Unrestricted Funds</v>
          </cell>
          <cell r="Q1439">
            <v>71</v>
          </cell>
          <cell r="R1439" t="str">
            <v>Contractual Services</v>
          </cell>
          <cell r="S1439">
            <v>40</v>
          </cell>
          <cell r="T1439" t="str">
            <v>Vice President / Provost - SCC</v>
          </cell>
          <cell r="U1439">
            <v>4</v>
          </cell>
          <cell r="V1439" t="str">
            <v>Cooksey, Gaye M.</v>
          </cell>
        </row>
        <row r="1440">
          <cell r="A1440">
            <v>350072</v>
          </cell>
          <cell r="B1440" t="str">
            <v>Art</v>
          </cell>
          <cell r="C1440">
            <v>712350</v>
          </cell>
          <cell r="D1440">
            <v>350072712350</v>
          </cell>
          <cell r="E1440" t="str">
            <v>Contract Labor - Individuals</v>
          </cell>
          <cell r="F1440">
            <v>3250</v>
          </cell>
          <cell r="G1440">
            <v>1300</v>
          </cell>
          <cell r="H1440">
            <v>3250</v>
          </cell>
          <cell r="I1440">
            <v>2300</v>
          </cell>
          <cell r="J1440">
            <v>3250</v>
          </cell>
          <cell r="K1440">
            <v>110010</v>
          </cell>
          <cell r="L1440" t="str">
            <v>Current Unrestricted</v>
          </cell>
          <cell r="M1440">
            <v>10</v>
          </cell>
          <cell r="N1440" t="str">
            <v>Instruction</v>
          </cell>
          <cell r="O1440">
            <v>11</v>
          </cell>
          <cell r="P1440" t="str">
            <v>Current Unrestricted Funds</v>
          </cell>
          <cell r="Q1440">
            <v>71</v>
          </cell>
          <cell r="R1440" t="str">
            <v>Contractual Services</v>
          </cell>
          <cell r="S1440">
            <v>40</v>
          </cell>
          <cell r="T1440" t="str">
            <v>Vice President / Provost - SCC</v>
          </cell>
          <cell r="U1440">
            <v>4</v>
          </cell>
          <cell r="V1440" t="str">
            <v>Cooksey, Gaye M.</v>
          </cell>
        </row>
        <row r="1441">
          <cell r="A1441">
            <v>350072</v>
          </cell>
          <cell r="B1441" t="str">
            <v>Art</v>
          </cell>
          <cell r="C1441">
            <v>712360</v>
          </cell>
          <cell r="D1441">
            <v>350072712360</v>
          </cell>
          <cell r="E1441" t="str">
            <v>Instructional Service Contract</v>
          </cell>
          <cell r="F1441">
            <v>0</v>
          </cell>
          <cell r="G1441">
            <v>0</v>
          </cell>
          <cell r="H1441">
            <v>0</v>
          </cell>
          <cell r="I1441">
            <v>0</v>
          </cell>
          <cell r="J1441">
            <v>0</v>
          </cell>
          <cell r="K1441">
            <v>110010</v>
          </cell>
          <cell r="L1441" t="str">
            <v>Current Unrestricted</v>
          </cell>
          <cell r="M1441">
            <v>10</v>
          </cell>
          <cell r="N1441" t="str">
            <v>Instruction</v>
          </cell>
          <cell r="O1441">
            <v>11</v>
          </cell>
          <cell r="P1441" t="str">
            <v>Current Unrestricted Funds</v>
          </cell>
          <cell r="Q1441">
            <v>71</v>
          </cell>
          <cell r="R1441" t="str">
            <v>Contractual Services</v>
          </cell>
          <cell r="S1441">
            <v>40</v>
          </cell>
          <cell r="T1441" t="str">
            <v>Vice President / Provost - SCC</v>
          </cell>
          <cell r="U1441">
            <v>4</v>
          </cell>
          <cell r="V1441" t="str">
            <v>Cooksey, Gaye M.</v>
          </cell>
        </row>
        <row r="1442">
          <cell r="A1442">
            <v>350072</v>
          </cell>
          <cell r="B1442" t="str">
            <v>Art</v>
          </cell>
          <cell r="C1442">
            <v>712450</v>
          </cell>
          <cell r="D1442">
            <v>350072712450</v>
          </cell>
          <cell r="E1442" t="str">
            <v>Rental - Vehicle</v>
          </cell>
          <cell r="F1442">
            <v>0</v>
          </cell>
          <cell r="G1442">
            <v>398.85</v>
          </cell>
          <cell r="H1442">
            <v>0</v>
          </cell>
          <cell r="I1442">
            <v>0</v>
          </cell>
          <cell r="J1442">
            <v>0</v>
          </cell>
          <cell r="K1442">
            <v>110010</v>
          </cell>
          <cell r="L1442" t="str">
            <v>Current Unrestricted</v>
          </cell>
          <cell r="M1442">
            <v>10</v>
          </cell>
          <cell r="N1442" t="str">
            <v>Instruction</v>
          </cell>
          <cell r="O1442">
            <v>11</v>
          </cell>
          <cell r="P1442" t="str">
            <v>Current Unrestricted Funds</v>
          </cell>
          <cell r="Q1442">
            <v>71</v>
          </cell>
          <cell r="R1442" t="str">
            <v>Contractual Services</v>
          </cell>
          <cell r="S1442">
            <v>40</v>
          </cell>
          <cell r="T1442" t="str">
            <v>Vice President / Provost - SCC</v>
          </cell>
          <cell r="U1442">
            <v>4</v>
          </cell>
          <cell r="V1442" t="str">
            <v>Cooksey, Gaye M.</v>
          </cell>
        </row>
        <row r="1443">
          <cell r="A1443">
            <v>350072</v>
          </cell>
          <cell r="B1443" t="str">
            <v>Art</v>
          </cell>
          <cell r="C1443">
            <v>712490</v>
          </cell>
          <cell r="D1443">
            <v>350072712490</v>
          </cell>
          <cell r="E1443" t="str">
            <v>Rental - Other</v>
          </cell>
          <cell r="F1443">
            <v>264.60000000000002</v>
          </cell>
          <cell r="G1443">
            <v>0</v>
          </cell>
          <cell r="H1443">
            <v>210</v>
          </cell>
          <cell r="I1443">
            <v>0</v>
          </cell>
          <cell r="J1443">
            <v>210</v>
          </cell>
          <cell r="K1443">
            <v>110010</v>
          </cell>
          <cell r="L1443" t="str">
            <v>Current Unrestricted</v>
          </cell>
          <cell r="M1443">
            <v>10</v>
          </cell>
          <cell r="N1443" t="str">
            <v>Instruction</v>
          </cell>
          <cell r="O1443">
            <v>11</v>
          </cell>
          <cell r="P1443" t="str">
            <v>Current Unrestricted Funds</v>
          </cell>
          <cell r="Q1443">
            <v>71</v>
          </cell>
          <cell r="R1443" t="str">
            <v>Contractual Services</v>
          </cell>
          <cell r="S1443">
            <v>40</v>
          </cell>
          <cell r="T1443" t="str">
            <v>Vice President / Provost - SCC</v>
          </cell>
          <cell r="U1443">
            <v>4</v>
          </cell>
          <cell r="V1443" t="str">
            <v>Cooksey, Gaye M.</v>
          </cell>
        </row>
        <row r="1444">
          <cell r="A1444">
            <v>350072</v>
          </cell>
          <cell r="B1444" t="str">
            <v>Art</v>
          </cell>
          <cell r="C1444">
            <v>733110</v>
          </cell>
          <cell r="D1444">
            <v>350072733110</v>
          </cell>
          <cell r="E1444" t="str">
            <v>Classroom Supplies</v>
          </cell>
          <cell r="F1444">
            <v>54904.91</v>
          </cell>
          <cell r="G1444">
            <v>60257.21</v>
          </cell>
          <cell r="H1444">
            <v>62060</v>
          </cell>
          <cell r="I1444">
            <v>40127.620000000003</v>
          </cell>
          <cell r="J1444">
            <v>65000</v>
          </cell>
          <cell r="K1444">
            <v>110010</v>
          </cell>
          <cell r="L1444" t="str">
            <v>Current Unrestricted</v>
          </cell>
          <cell r="M1444">
            <v>10</v>
          </cell>
          <cell r="N1444" t="str">
            <v>Instruction</v>
          </cell>
          <cell r="O1444">
            <v>11</v>
          </cell>
          <cell r="P1444" t="str">
            <v>Current Unrestricted Funds</v>
          </cell>
          <cell r="Q1444">
            <v>73</v>
          </cell>
          <cell r="R1444" t="str">
            <v>Supplies</v>
          </cell>
          <cell r="S1444">
            <v>40</v>
          </cell>
          <cell r="T1444" t="str">
            <v>Vice President / Provost - SCC</v>
          </cell>
          <cell r="U1444">
            <v>4</v>
          </cell>
          <cell r="V1444" t="str">
            <v>Cooksey, Gaye M.</v>
          </cell>
        </row>
        <row r="1445">
          <cell r="A1445">
            <v>350072</v>
          </cell>
          <cell r="B1445" t="str">
            <v>Art</v>
          </cell>
          <cell r="C1445">
            <v>733220</v>
          </cell>
          <cell r="D1445">
            <v>350072733220</v>
          </cell>
          <cell r="E1445" t="str">
            <v>Subscriptions</v>
          </cell>
          <cell r="F1445">
            <v>112.9</v>
          </cell>
          <cell r="G1445">
            <v>0</v>
          </cell>
          <cell r="H1445">
            <v>310</v>
          </cell>
          <cell r="I1445">
            <v>294.89999999999998</v>
          </cell>
          <cell r="J1445">
            <v>310</v>
          </cell>
          <cell r="K1445">
            <v>110010</v>
          </cell>
          <cell r="L1445" t="str">
            <v>Current Unrestricted</v>
          </cell>
          <cell r="M1445">
            <v>10</v>
          </cell>
          <cell r="N1445" t="str">
            <v>Instruction</v>
          </cell>
          <cell r="O1445">
            <v>11</v>
          </cell>
          <cell r="P1445" t="str">
            <v>Current Unrestricted Funds</v>
          </cell>
          <cell r="Q1445">
            <v>73</v>
          </cell>
          <cell r="R1445" t="str">
            <v>Supplies</v>
          </cell>
          <cell r="S1445">
            <v>40</v>
          </cell>
          <cell r="T1445" t="str">
            <v>Vice President / Provost - SCC</v>
          </cell>
          <cell r="U1445">
            <v>4</v>
          </cell>
          <cell r="V1445" t="str">
            <v>Cooksey, Gaye M.</v>
          </cell>
        </row>
        <row r="1446">
          <cell r="A1446">
            <v>350072</v>
          </cell>
          <cell r="B1446" t="str">
            <v>Art</v>
          </cell>
          <cell r="C1446">
            <v>744210</v>
          </cell>
          <cell r="D1446">
            <v>350072744210</v>
          </cell>
          <cell r="E1446" t="str">
            <v>Local Travel</v>
          </cell>
          <cell r="F1446">
            <v>4181.5</v>
          </cell>
          <cell r="G1446">
            <v>2680.1</v>
          </cell>
          <cell r="H1446">
            <v>3506</v>
          </cell>
          <cell r="I1446">
            <v>991.5</v>
          </cell>
          <cell r="J1446">
            <v>3506</v>
          </cell>
          <cell r="K1446">
            <v>110010</v>
          </cell>
          <cell r="L1446" t="str">
            <v>Current Unrestricted</v>
          </cell>
          <cell r="M1446">
            <v>10</v>
          </cell>
          <cell r="N1446" t="str">
            <v>Instruction</v>
          </cell>
          <cell r="O1446">
            <v>11</v>
          </cell>
          <cell r="P1446" t="str">
            <v>Current Unrestricted Funds</v>
          </cell>
          <cell r="Q1446">
            <v>74</v>
          </cell>
          <cell r="R1446" t="str">
            <v>Travel</v>
          </cell>
          <cell r="S1446">
            <v>40</v>
          </cell>
          <cell r="T1446" t="str">
            <v>Vice President / Provost - SCC</v>
          </cell>
          <cell r="U1446">
            <v>4</v>
          </cell>
          <cell r="V1446" t="str">
            <v>Cooksey, Gaye M.</v>
          </cell>
        </row>
        <row r="1447">
          <cell r="A1447">
            <v>350072</v>
          </cell>
          <cell r="B1447" t="str">
            <v>Art</v>
          </cell>
          <cell r="C1447">
            <v>744220</v>
          </cell>
          <cell r="D1447">
            <v>350072744220</v>
          </cell>
          <cell r="E1447" t="str">
            <v>Professional Development / Travel</v>
          </cell>
          <cell r="F1447">
            <v>3884.69</v>
          </cell>
          <cell r="G1447">
            <v>5056</v>
          </cell>
          <cell r="H1447">
            <v>2092</v>
          </cell>
          <cell r="I1447">
            <v>2091.38</v>
          </cell>
          <cell r="J1447">
            <v>3500</v>
          </cell>
          <cell r="K1447">
            <v>110010</v>
          </cell>
          <cell r="L1447" t="str">
            <v>Current Unrestricted</v>
          </cell>
          <cell r="M1447">
            <v>10</v>
          </cell>
          <cell r="N1447" t="str">
            <v>Instruction</v>
          </cell>
          <cell r="O1447">
            <v>11</v>
          </cell>
          <cell r="P1447" t="str">
            <v>Current Unrestricted Funds</v>
          </cell>
          <cell r="Q1447">
            <v>74</v>
          </cell>
          <cell r="R1447" t="str">
            <v>Travel</v>
          </cell>
          <cell r="S1447">
            <v>40</v>
          </cell>
          <cell r="T1447" t="str">
            <v>Vice President / Provost - SCC</v>
          </cell>
          <cell r="U1447">
            <v>4</v>
          </cell>
          <cell r="V1447" t="str">
            <v>Cooksey, Gaye M.</v>
          </cell>
        </row>
        <row r="1448">
          <cell r="A1448">
            <v>350072</v>
          </cell>
          <cell r="B1448" t="str">
            <v>Art</v>
          </cell>
          <cell r="C1448">
            <v>755110</v>
          </cell>
          <cell r="D1448">
            <v>350072755110</v>
          </cell>
          <cell r="E1448" t="str">
            <v>Field Trips</v>
          </cell>
          <cell r="F1448">
            <v>416.04</v>
          </cell>
          <cell r="G1448">
            <v>0</v>
          </cell>
          <cell r="H1448">
            <v>0</v>
          </cell>
          <cell r="I1448">
            <v>0</v>
          </cell>
          <cell r="J1448">
            <v>0</v>
          </cell>
          <cell r="K1448">
            <v>110010</v>
          </cell>
          <cell r="L1448" t="str">
            <v>Current Unrestricted</v>
          </cell>
          <cell r="M1448">
            <v>10</v>
          </cell>
          <cell r="N1448" t="str">
            <v>Instruction</v>
          </cell>
          <cell r="O1448">
            <v>11</v>
          </cell>
          <cell r="P1448" t="str">
            <v>Current Unrestricted Funds</v>
          </cell>
          <cell r="Q1448">
            <v>75</v>
          </cell>
          <cell r="R1448" t="str">
            <v>Other Operating Expenses</v>
          </cell>
          <cell r="S1448">
            <v>40</v>
          </cell>
          <cell r="T1448" t="str">
            <v>Vice President / Provost - SCC</v>
          </cell>
          <cell r="U1448">
            <v>4</v>
          </cell>
          <cell r="V1448" t="str">
            <v>Cooksey, Gaye M.</v>
          </cell>
        </row>
        <row r="1449">
          <cell r="A1449">
            <v>350072</v>
          </cell>
          <cell r="B1449" t="str">
            <v>Art</v>
          </cell>
          <cell r="C1449">
            <v>755240</v>
          </cell>
          <cell r="D1449">
            <v>350072755240</v>
          </cell>
          <cell r="E1449" t="str">
            <v>DP - Software</v>
          </cell>
          <cell r="F1449">
            <v>283.36</v>
          </cell>
          <cell r="G1449">
            <v>179.95</v>
          </cell>
          <cell r="H1449">
            <v>385</v>
          </cell>
          <cell r="I1449">
            <v>0</v>
          </cell>
          <cell r="J1449">
            <v>385</v>
          </cell>
          <cell r="K1449">
            <v>110010</v>
          </cell>
          <cell r="L1449" t="str">
            <v>Current Unrestricted</v>
          </cell>
          <cell r="M1449">
            <v>10</v>
          </cell>
          <cell r="N1449" t="str">
            <v>Instruction</v>
          </cell>
          <cell r="O1449">
            <v>11</v>
          </cell>
          <cell r="P1449" t="str">
            <v>Current Unrestricted Funds</v>
          </cell>
          <cell r="Q1449">
            <v>75</v>
          </cell>
          <cell r="R1449" t="str">
            <v>Other Operating Expenses</v>
          </cell>
          <cell r="S1449">
            <v>40</v>
          </cell>
          <cell r="T1449" t="str">
            <v>Vice President / Provost - SCC</v>
          </cell>
          <cell r="U1449">
            <v>4</v>
          </cell>
          <cell r="V1449" t="str">
            <v>Cooksey, Gaye M.</v>
          </cell>
        </row>
        <row r="1450">
          <cell r="A1450">
            <v>350072</v>
          </cell>
          <cell r="B1450" t="str">
            <v>Art</v>
          </cell>
          <cell r="C1450">
            <v>755310</v>
          </cell>
          <cell r="D1450">
            <v>350072755310</v>
          </cell>
          <cell r="E1450" t="str">
            <v>Copier Expense</v>
          </cell>
          <cell r="F1450">
            <v>2230.37</v>
          </cell>
          <cell r="G1450">
            <v>4439.3999999999996</v>
          </cell>
          <cell r="H1450">
            <v>4458</v>
          </cell>
          <cell r="I1450">
            <v>705.36</v>
          </cell>
          <cell r="J1450">
            <v>4458</v>
          </cell>
          <cell r="K1450">
            <v>110010</v>
          </cell>
          <cell r="L1450" t="str">
            <v>Current Unrestricted</v>
          </cell>
          <cell r="M1450">
            <v>10</v>
          </cell>
          <cell r="N1450" t="str">
            <v>Instruction</v>
          </cell>
          <cell r="O1450">
            <v>11</v>
          </cell>
          <cell r="P1450" t="str">
            <v>Current Unrestricted Funds</v>
          </cell>
          <cell r="Q1450">
            <v>75</v>
          </cell>
          <cell r="R1450" t="str">
            <v>Other Operating Expenses</v>
          </cell>
          <cell r="S1450">
            <v>40</v>
          </cell>
          <cell r="T1450" t="str">
            <v>Vice President / Provost - SCC</v>
          </cell>
          <cell r="U1450">
            <v>4</v>
          </cell>
          <cell r="V1450" t="str">
            <v>Cooksey, Gaye M.</v>
          </cell>
        </row>
        <row r="1451">
          <cell r="A1451">
            <v>350072</v>
          </cell>
          <cell r="B1451" t="str">
            <v>Art</v>
          </cell>
          <cell r="C1451">
            <v>755360</v>
          </cell>
          <cell r="D1451">
            <v>350072755360</v>
          </cell>
          <cell r="E1451" t="str">
            <v>Printing - Other</v>
          </cell>
          <cell r="F1451">
            <v>4204.18</v>
          </cell>
          <cell r="G1451">
            <v>1695.34</v>
          </cell>
          <cell r="H1451">
            <v>2500</v>
          </cell>
          <cell r="I1451">
            <v>992.88</v>
          </cell>
          <cell r="J1451">
            <v>2500</v>
          </cell>
          <cell r="K1451">
            <v>110010</v>
          </cell>
          <cell r="L1451" t="str">
            <v>Current Unrestricted</v>
          </cell>
          <cell r="M1451">
            <v>10</v>
          </cell>
          <cell r="N1451" t="str">
            <v>Instruction</v>
          </cell>
          <cell r="O1451">
            <v>11</v>
          </cell>
          <cell r="P1451" t="str">
            <v>Current Unrestricted Funds</v>
          </cell>
          <cell r="Q1451">
            <v>75</v>
          </cell>
          <cell r="R1451" t="str">
            <v>Other Operating Expenses</v>
          </cell>
          <cell r="S1451">
            <v>40</v>
          </cell>
          <cell r="T1451" t="str">
            <v>Vice President / Provost - SCC</v>
          </cell>
          <cell r="U1451">
            <v>4</v>
          </cell>
          <cell r="V1451" t="str">
            <v>Cooksey, Gaye M.</v>
          </cell>
        </row>
        <row r="1452">
          <cell r="A1452">
            <v>350072</v>
          </cell>
          <cell r="B1452" t="str">
            <v>Art</v>
          </cell>
          <cell r="C1452">
            <v>755510</v>
          </cell>
          <cell r="D1452">
            <v>350072755510</v>
          </cell>
          <cell r="E1452" t="str">
            <v>Repairs - Equipment</v>
          </cell>
          <cell r="F1452">
            <v>1696.51</v>
          </cell>
          <cell r="G1452">
            <v>421.53</v>
          </cell>
          <cell r="H1452">
            <v>3300</v>
          </cell>
          <cell r="I1452">
            <v>2806.09</v>
          </cell>
          <cell r="J1452">
            <v>3300</v>
          </cell>
          <cell r="K1452">
            <v>110010</v>
          </cell>
          <cell r="L1452" t="str">
            <v>Current Unrestricted</v>
          </cell>
          <cell r="M1452">
            <v>10</v>
          </cell>
          <cell r="N1452" t="str">
            <v>Instruction</v>
          </cell>
          <cell r="O1452">
            <v>11</v>
          </cell>
          <cell r="P1452" t="str">
            <v>Current Unrestricted Funds</v>
          </cell>
          <cell r="Q1452">
            <v>75</v>
          </cell>
          <cell r="R1452" t="str">
            <v>Other Operating Expenses</v>
          </cell>
          <cell r="S1452">
            <v>40</v>
          </cell>
          <cell r="T1452" t="str">
            <v>Vice President / Provost - SCC</v>
          </cell>
          <cell r="U1452">
            <v>4</v>
          </cell>
          <cell r="V1452" t="str">
            <v>Cooksey, Gaye M.</v>
          </cell>
        </row>
        <row r="1453">
          <cell r="A1453">
            <v>350072</v>
          </cell>
          <cell r="B1453" t="str">
            <v>Art</v>
          </cell>
          <cell r="C1453">
            <v>755560</v>
          </cell>
          <cell r="D1453">
            <v>350072755560</v>
          </cell>
          <cell r="E1453" t="str">
            <v>Other Repairs</v>
          </cell>
          <cell r="F1453">
            <v>0</v>
          </cell>
          <cell r="G1453">
            <v>0</v>
          </cell>
          <cell r="H1453">
            <v>294</v>
          </cell>
          <cell r="I1453">
            <v>0</v>
          </cell>
          <cell r="J1453">
            <v>294</v>
          </cell>
          <cell r="K1453">
            <v>110010</v>
          </cell>
          <cell r="L1453" t="str">
            <v>Current Unrestricted</v>
          </cell>
          <cell r="M1453">
            <v>10</v>
          </cell>
          <cell r="N1453" t="str">
            <v>Instruction</v>
          </cell>
          <cell r="O1453">
            <v>11</v>
          </cell>
          <cell r="P1453" t="str">
            <v>Current Unrestricted Funds</v>
          </cell>
          <cell r="Q1453">
            <v>75</v>
          </cell>
          <cell r="R1453" t="str">
            <v>Other Operating Expenses</v>
          </cell>
          <cell r="S1453">
            <v>40</v>
          </cell>
          <cell r="T1453" t="str">
            <v>Vice President / Provost - SCC</v>
          </cell>
          <cell r="U1453">
            <v>4</v>
          </cell>
          <cell r="V1453" t="str">
            <v>Cooksey, Gaye M.</v>
          </cell>
        </row>
        <row r="1454">
          <cell r="A1454">
            <v>350072</v>
          </cell>
          <cell r="B1454" t="str">
            <v>Art</v>
          </cell>
          <cell r="C1454">
            <v>755705</v>
          </cell>
          <cell r="D1454">
            <v>350072755705</v>
          </cell>
          <cell r="E1454" t="str">
            <v>Postage</v>
          </cell>
          <cell r="F1454">
            <v>3736.58</v>
          </cell>
          <cell r="G1454">
            <v>6.81</v>
          </cell>
          <cell r="H1454">
            <v>1000</v>
          </cell>
          <cell r="I1454">
            <v>25.35</v>
          </cell>
          <cell r="J1454">
            <v>500</v>
          </cell>
          <cell r="K1454">
            <v>110010</v>
          </cell>
          <cell r="L1454" t="str">
            <v>Current Unrestricted</v>
          </cell>
          <cell r="M1454">
            <v>10</v>
          </cell>
          <cell r="N1454" t="str">
            <v>Instruction</v>
          </cell>
          <cell r="O1454">
            <v>11</v>
          </cell>
          <cell r="P1454" t="str">
            <v>Current Unrestricted Funds</v>
          </cell>
          <cell r="Q1454">
            <v>75</v>
          </cell>
          <cell r="R1454" t="str">
            <v>Other Operating Expenses</v>
          </cell>
          <cell r="S1454">
            <v>40</v>
          </cell>
          <cell r="T1454" t="str">
            <v>Vice President / Provost - SCC</v>
          </cell>
          <cell r="U1454">
            <v>4</v>
          </cell>
          <cell r="V1454" t="str">
            <v>Cooksey, Gaye M.</v>
          </cell>
        </row>
        <row r="1455">
          <cell r="A1455">
            <v>350072</v>
          </cell>
          <cell r="B1455" t="str">
            <v>Art</v>
          </cell>
          <cell r="C1455">
            <v>755730</v>
          </cell>
          <cell r="D1455">
            <v>350072755730</v>
          </cell>
          <cell r="E1455" t="str">
            <v>Memberships</v>
          </cell>
          <cell r="F1455">
            <v>100</v>
          </cell>
          <cell r="G1455">
            <v>100</v>
          </cell>
          <cell r="H1455">
            <v>370</v>
          </cell>
          <cell r="I1455">
            <v>370</v>
          </cell>
          <cell r="J1455">
            <v>370</v>
          </cell>
          <cell r="K1455">
            <v>110010</v>
          </cell>
          <cell r="L1455" t="str">
            <v>Current Unrestricted</v>
          </cell>
          <cell r="M1455">
            <v>10</v>
          </cell>
          <cell r="N1455" t="str">
            <v>Instruction</v>
          </cell>
          <cell r="O1455">
            <v>11</v>
          </cell>
          <cell r="P1455" t="str">
            <v>Current Unrestricted Funds</v>
          </cell>
          <cell r="Q1455">
            <v>75</v>
          </cell>
          <cell r="R1455" t="str">
            <v>Other Operating Expenses</v>
          </cell>
          <cell r="S1455">
            <v>40</v>
          </cell>
          <cell r="T1455" t="str">
            <v>Vice President / Provost - SCC</v>
          </cell>
          <cell r="U1455">
            <v>4</v>
          </cell>
          <cell r="V1455" t="str">
            <v>Cooksey, Gaye M.</v>
          </cell>
        </row>
        <row r="1456">
          <cell r="A1456">
            <v>350072</v>
          </cell>
          <cell r="B1456" t="str">
            <v>Art</v>
          </cell>
          <cell r="C1456">
            <v>755960</v>
          </cell>
          <cell r="D1456">
            <v>350072755960</v>
          </cell>
          <cell r="E1456" t="str">
            <v>Art Gallery</v>
          </cell>
          <cell r="F1456">
            <v>3896.86</v>
          </cell>
          <cell r="G1456">
            <v>5654.77</v>
          </cell>
          <cell r="H1456">
            <v>6000</v>
          </cell>
          <cell r="I1456">
            <v>2003.58</v>
          </cell>
          <cell r="J1456">
            <v>6000</v>
          </cell>
          <cell r="K1456">
            <v>110010</v>
          </cell>
          <cell r="L1456" t="str">
            <v>Current Unrestricted</v>
          </cell>
          <cell r="M1456">
            <v>10</v>
          </cell>
          <cell r="N1456" t="str">
            <v>Instruction</v>
          </cell>
          <cell r="O1456">
            <v>11</v>
          </cell>
          <cell r="P1456" t="str">
            <v>Current Unrestricted Funds</v>
          </cell>
          <cell r="Q1456">
            <v>75</v>
          </cell>
          <cell r="R1456" t="str">
            <v>Other Operating Expenses</v>
          </cell>
          <cell r="S1456">
            <v>40</v>
          </cell>
          <cell r="T1456" t="str">
            <v>Vice President / Provost - SCC</v>
          </cell>
          <cell r="U1456">
            <v>4</v>
          </cell>
          <cell r="V1456" t="str">
            <v>Cooksey, Gaye M.</v>
          </cell>
        </row>
        <row r="1457">
          <cell r="A1457">
            <v>350072</v>
          </cell>
          <cell r="B1457" t="str">
            <v>Art</v>
          </cell>
          <cell r="C1457">
            <v>777412</v>
          </cell>
          <cell r="D1457">
            <v>350072777412</v>
          </cell>
          <cell r="E1457" t="str">
            <v>Equipment/Furniture - SCC</v>
          </cell>
          <cell r="F1457">
            <v>0</v>
          </cell>
          <cell r="G1457">
            <v>0</v>
          </cell>
          <cell r="H1457">
            <v>8740</v>
          </cell>
          <cell r="I1457">
            <v>8740</v>
          </cell>
          <cell r="J1457">
            <v>0</v>
          </cell>
          <cell r="K1457">
            <v>110010</v>
          </cell>
          <cell r="L1457" t="str">
            <v>Current Unrestricted</v>
          </cell>
          <cell r="M1457">
            <v>10</v>
          </cell>
          <cell r="N1457" t="str">
            <v>Instruction</v>
          </cell>
          <cell r="O1457">
            <v>11</v>
          </cell>
          <cell r="P1457" t="str">
            <v>Current Unrestricted Funds</v>
          </cell>
          <cell r="Q1457">
            <v>77</v>
          </cell>
          <cell r="R1457" t="str">
            <v>Capital Outlay</v>
          </cell>
          <cell r="S1457">
            <v>40</v>
          </cell>
          <cell r="T1457" t="str">
            <v>Vice President / Provost - SCC</v>
          </cell>
          <cell r="U1457">
            <v>4</v>
          </cell>
          <cell r="V1457" t="str">
            <v>Cooksey, Gaye M.</v>
          </cell>
        </row>
        <row r="1458">
          <cell r="A1458">
            <v>350072</v>
          </cell>
          <cell r="B1458" t="str">
            <v>Art</v>
          </cell>
          <cell r="C1458">
            <v>787410</v>
          </cell>
          <cell r="D1458">
            <v>350072787410</v>
          </cell>
          <cell r="E1458" t="str">
            <v>Equipment/Furniture Non-Depreciable</v>
          </cell>
          <cell r="F1458">
            <v>1182.1199999999999</v>
          </cell>
          <cell r="G1458">
            <v>13665.03</v>
          </cell>
          <cell r="H1458">
            <v>1000</v>
          </cell>
          <cell r="I1458">
            <v>876.92</v>
          </cell>
          <cell r="J1458">
            <v>0</v>
          </cell>
          <cell r="K1458">
            <v>110010</v>
          </cell>
          <cell r="L1458" t="str">
            <v>Current Unrestricted</v>
          </cell>
          <cell r="M1458">
            <v>10</v>
          </cell>
          <cell r="N1458" t="str">
            <v>Instruction</v>
          </cell>
          <cell r="O1458">
            <v>11</v>
          </cell>
          <cell r="P1458" t="str">
            <v>Current Unrestricted Funds</v>
          </cell>
          <cell r="Q1458">
            <v>78</v>
          </cell>
          <cell r="R1458" t="str">
            <v>Non-Capital Outlay</v>
          </cell>
          <cell r="S1458">
            <v>40</v>
          </cell>
          <cell r="T1458" t="str">
            <v>Vice President / Provost - SCC</v>
          </cell>
          <cell r="U1458">
            <v>4</v>
          </cell>
          <cell r="V1458" t="str">
            <v>Cooksey, Gaye M.</v>
          </cell>
        </row>
        <row r="1459">
          <cell r="A1459">
            <v>350072</v>
          </cell>
          <cell r="B1459" t="str">
            <v>Art</v>
          </cell>
          <cell r="C1459">
            <v>787430</v>
          </cell>
          <cell r="D1459">
            <v>350072787430</v>
          </cell>
          <cell r="E1459" t="str">
            <v>Computer/Media Equip</v>
          </cell>
          <cell r="F1459">
            <v>4556</v>
          </cell>
          <cell r="G1459">
            <v>0</v>
          </cell>
          <cell r="H1459">
            <v>0</v>
          </cell>
          <cell r="I1459">
            <v>0</v>
          </cell>
          <cell r="J1459">
            <v>0</v>
          </cell>
          <cell r="K1459">
            <v>110010</v>
          </cell>
          <cell r="L1459" t="str">
            <v>Current Unrestricted</v>
          </cell>
          <cell r="M1459">
            <v>10</v>
          </cell>
          <cell r="N1459" t="str">
            <v>Instruction</v>
          </cell>
          <cell r="O1459">
            <v>11</v>
          </cell>
          <cell r="P1459" t="str">
            <v>Current Unrestricted Funds</v>
          </cell>
          <cell r="Q1459">
            <v>78</v>
          </cell>
          <cell r="R1459" t="str">
            <v>Non-Capital Outlay</v>
          </cell>
          <cell r="S1459">
            <v>40</v>
          </cell>
          <cell r="T1459" t="str">
            <v>Vice President / Provost - SCC</v>
          </cell>
          <cell r="U1459">
            <v>4</v>
          </cell>
          <cell r="V1459" t="str">
            <v>Cooksey, Gaye M.</v>
          </cell>
        </row>
        <row r="1460">
          <cell r="A1460">
            <v>350076</v>
          </cell>
          <cell r="B1460" t="str">
            <v>Art</v>
          </cell>
          <cell r="C1460">
            <v>611110</v>
          </cell>
          <cell r="D1460">
            <v>350076611110</v>
          </cell>
          <cell r="E1460" t="str">
            <v>Faculty Salaries - Full-time</v>
          </cell>
          <cell r="F1460">
            <v>136196.70000000001</v>
          </cell>
          <cell r="G1460">
            <v>141386.04</v>
          </cell>
          <cell r="H1460">
            <v>146335</v>
          </cell>
          <cell r="I1460">
            <v>73167.240000000005</v>
          </cell>
          <cell r="J1460">
            <v>146336</v>
          </cell>
          <cell r="K1460">
            <v>110010</v>
          </cell>
          <cell r="L1460" t="str">
            <v>Current Unrestricted</v>
          </cell>
          <cell r="M1460">
            <v>10</v>
          </cell>
          <cell r="N1460" t="str">
            <v>Instruction</v>
          </cell>
          <cell r="O1460">
            <v>11</v>
          </cell>
          <cell r="P1460" t="str">
            <v>Current Unrestricted Funds</v>
          </cell>
          <cell r="Q1460">
            <v>61</v>
          </cell>
          <cell r="R1460" t="str">
            <v>Salaries and Wages</v>
          </cell>
          <cell r="S1460">
            <v>40</v>
          </cell>
          <cell r="T1460" t="str">
            <v>Vice President / Provost - SCC</v>
          </cell>
          <cell r="U1460">
            <v>1</v>
          </cell>
          <cell r="V1460" t="str">
            <v>Cooksey, Gaye M.</v>
          </cell>
        </row>
        <row r="1461">
          <cell r="A1461">
            <v>350076</v>
          </cell>
          <cell r="B1461" t="str">
            <v>Art</v>
          </cell>
          <cell r="C1461">
            <v>611115</v>
          </cell>
          <cell r="D1461">
            <v>350076611115</v>
          </cell>
          <cell r="E1461" t="str">
            <v>Faculty Salaries - Substitute</v>
          </cell>
          <cell r="F1461">
            <v>1098.98</v>
          </cell>
          <cell r="G1461">
            <v>3475.07</v>
          </cell>
          <cell r="H1461">
            <v>3200</v>
          </cell>
          <cell r="I1461">
            <v>134.82</v>
          </cell>
          <cell r="J1461">
            <v>3200</v>
          </cell>
          <cell r="K1461">
            <v>110010</v>
          </cell>
          <cell r="L1461" t="str">
            <v>Current Unrestricted</v>
          </cell>
          <cell r="M1461">
            <v>10</v>
          </cell>
          <cell r="N1461" t="str">
            <v>Instruction</v>
          </cell>
          <cell r="O1461">
            <v>11</v>
          </cell>
          <cell r="P1461" t="str">
            <v>Current Unrestricted Funds</v>
          </cell>
          <cell r="Q1461">
            <v>61</v>
          </cell>
          <cell r="R1461" t="str">
            <v>Salaries and Wages</v>
          </cell>
          <cell r="S1461">
            <v>40</v>
          </cell>
          <cell r="T1461" t="str">
            <v>Vice President / Provost - SCC</v>
          </cell>
          <cell r="U1461">
            <v>1</v>
          </cell>
          <cell r="V1461" t="str">
            <v>Cooksey, Gaye M.</v>
          </cell>
        </row>
        <row r="1462">
          <cell r="A1462">
            <v>350076</v>
          </cell>
          <cell r="B1462" t="str">
            <v>Art</v>
          </cell>
          <cell r="C1462">
            <v>611120</v>
          </cell>
          <cell r="D1462">
            <v>350076611120</v>
          </cell>
          <cell r="E1462" t="str">
            <v>Faculty Salaries - Part-time</v>
          </cell>
          <cell r="F1462">
            <v>59544.15</v>
          </cell>
          <cell r="G1462">
            <v>46417.37</v>
          </cell>
          <cell r="H1462">
            <v>59792</v>
          </cell>
          <cell r="I1462">
            <v>32134.5</v>
          </cell>
          <cell r="J1462">
            <v>59792</v>
          </cell>
          <cell r="K1462">
            <v>110010</v>
          </cell>
          <cell r="L1462" t="str">
            <v>Current Unrestricted</v>
          </cell>
          <cell r="M1462">
            <v>10</v>
          </cell>
          <cell r="N1462" t="str">
            <v>Instruction</v>
          </cell>
          <cell r="O1462">
            <v>11</v>
          </cell>
          <cell r="P1462" t="str">
            <v>Current Unrestricted Funds</v>
          </cell>
          <cell r="Q1462">
            <v>61</v>
          </cell>
          <cell r="R1462" t="str">
            <v>Salaries and Wages</v>
          </cell>
          <cell r="S1462">
            <v>40</v>
          </cell>
          <cell r="T1462" t="str">
            <v>Vice President / Provost - SCC</v>
          </cell>
          <cell r="U1462">
            <v>1</v>
          </cell>
          <cell r="V1462" t="str">
            <v>Cooksey, Gaye M.</v>
          </cell>
        </row>
        <row r="1463">
          <cell r="A1463">
            <v>350076</v>
          </cell>
          <cell r="B1463" t="str">
            <v>Art</v>
          </cell>
          <cell r="C1463">
            <v>611150</v>
          </cell>
          <cell r="D1463">
            <v>350076611150</v>
          </cell>
          <cell r="E1463" t="str">
            <v>Faculty Full-time - Summer</v>
          </cell>
          <cell r="F1463">
            <v>6572.34</v>
          </cell>
          <cell r="G1463">
            <v>19794.04</v>
          </cell>
          <cell r="H1463">
            <v>13119</v>
          </cell>
          <cell r="I1463">
            <v>0</v>
          </cell>
          <cell r="J1463">
            <v>14257</v>
          </cell>
          <cell r="K1463">
            <v>110010</v>
          </cell>
          <cell r="L1463" t="str">
            <v>Current Unrestricted</v>
          </cell>
          <cell r="M1463">
            <v>10</v>
          </cell>
          <cell r="N1463" t="str">
            <v>Instruction</v>
          </cell>
          <cell r="O1463">
            <v>11</v>
          </cell>
          <cell r="P1463" t="str">
            <v>Current Unrestricted Funds</v>
          </cell>
          <cell r="Q1463">
            <v>61</v>
          </cell>
          <cell r="R1463" t="str">
            <v>Salaries and Wages</v>
          </cell>
          <cell r="S1463">
            <v>40</v>
          </cell>
          <cell r="T1463" t="str">
            <v>Vice President / Provost - SCC</v>
          </cell>
          <cell r="U1463">
            <v>1</v>
          </cell>
          <cell r="V1463" t="str">
            <v>Cooksey, Gaye M.</v>
          </cell>
        </row>
        <row r="1464">
          <cell r="A1464">
            <v>350076</v>
          </cell>
          <cell r="B1464" t="str">
            <v>Art</v>
          </cell>
          <cell r="C1464">
            <v>611160</v>
          </cell>
          <cell r="D1464">
            <v>350076611160</v>
          </cell>
          <cell r="E1464" t="str">
            <v>Faculty Part-time - Summer</v>
          </cell>
          <cell r="F1464">
            <v>2085</v>
          </cell>
          <cell r="G1464">
            <v>2128.44</v>
          </cell>
          <cell r="H1464">
            <v>14991</v>
          </cell>
          <cell r="I1464">
            <v>0</v>
          </cell>
          <cell r="J1464">
            <v>14991</v>
          </cell>
          <cell r="K1464">
            <v>110010</v>
          </cell>
          <cell r="L1464" t="str">
            <v>Current Unrestricted</v>
          </cell>
          <cell r="M1464">
            <v>10</v>
          </cell>
          <cell r="N1464" t="str">
            <v>Instruction</v>
          </cell>
          <cell r="O1464">
            <v>11</v>
          </cell>
          <cell r="P1464" t="str">
            <v>Current Unrestricted Funds</v>
          </cell>
          <cell r="Q1464">
            <v>61</v>
          </cell>
          <cell r="R1464" t="str">
            <v>Salaries and Wages</v>
          </cell>
          <cell r="S1464">
            <v>40</v>
          </cell>
          <cell r="T1464" t="str">
            <v>Vice President / Provost - SCC</v>
          </cell>
          <cell r="U1464">
            <v>1</v>
          </cell>
          <cell r="V1464" t="str">
            <v>Cooksey, Gaye M.</v>
          </cell>
        </row>
        <row r="1465">
          <cell r="A1465">
            <v>350076</v>
          </cell>
          <cell r="B1465" t="str">
            <v>Art</v>
          </cell>
          <cell r="C1465">
            <v>611460</v>
          </cell>
          <cell r="D1465">
            <v>350076611460</v>
          </cell>
          <cell r="E1465" t="str">
            <v>Support Staff PT - Non-Exempt</v>
          </cell>
          <cell r="F1465">
            <v>0</v>
          </cell>
          <cell r="G1465">
            <v>3003.49</v>
          </cell>
          <cell r="H1465">
            <v>612</v>
          </cell>
          <cell r="I1465">
            <v>611.82000000000005</v>
          </cell>
          <cell r="J1465">
            <v>612</v>
          </cell>
          <cell r="K1465">
            <v>110010</v>
          </cell>
          <cell r="L1465" t="str">
            <v>Current Unrestricted</v>
          </cell>
          <cell r="M1465">
            <v>10</v>
          </cell>
          <cell r="N1465" t="str">
            <v>Instruction</v>
          </cell>
          <cell r="O1465">
            <v>11</v>
          </cell>
          <cell r="P1465" t="str">
            <v>Current Unrestricted Funds</v>
          </cell>
          <cell r="Q1465">
            <v>61</v>
          </cell>
          <cell r="R1465" t="str">
            <v>Salaries and Wages</v>
          </cell>
          <cell r="S1465">
            <v>40</v>
          </cell>
          <cell r="T1465" t="str">
            <v>Vice President / Provost - SCC</v>
          </cell>
          <cell r="U1465">
            <v>1</v>
          </cell>
          <cell r="V1465" t="str">
            <v>Cooksey, Gaye M.</v>
          </cell>
        </row>
        <row r="1466">
          <cell r="A1466">
            <v>350076</v>
          </cell>
          <cell r="B1466" t="str">
            <v>Art</v>
          </cell>
          <cell r="C1466">
            <v>611510</v>
          </cell>
          <cell r="D1466">
            <v>350076611510</v>
          </cell>
          <cell r="E1466" t="str">
            <v>Student Assistants - Non-Work Study</v>
          </cell>
          <cell r="F1466">
            <v>2465.83</v>
          </cell>
          <cell r="G1466">
            <v>7508.74</v>
          </cell>
          <cell r="H1466">
            <v>7151</v>
          </cell>
          <cell r="I1466">
            <v>4005.3</v>
          </cell>
          <cell r="J1466">
            <v>7151</v>
          </cell>
          <cell r="K1466">
            <v>110010</v>
          </cell>
          <cell r="L1466" t="str">
            <v>Current Unrestricted</v>
          </cell>
          <cell r="M1466">
            <v>10</v>
          </cell>
          <cell r="N1466" t="str">
            <v>Instruction</v>
          </cell>
          <cell r="O1466">
            <v>11</v>
          </cell>
          <cell r="P1466" t="str">
            <v>Current Unrestricted Funds</v>
          </cell>
          <cell r="Q1466">
            <v>61</v>
          </cell>
          <cell r="R1466" t="str">
            <v>Salaries and Wages</v>
          </cell>
          <cell r="S1466">
            <v>40</v>
          </cell>
          <cell r="T1466" t="str">
            <v>Vice President / Provost - SCC</v>
          </cell>
          <cell r="U1466">
            <v>1</v>
          </cell>
          <cell r="V1466" t="str">
            <v>Cooksey, Gaye M.</v>
          </cell>
        </row>
        <row r="1467">
          <cell r="A1467">
            <v>350076</v>
          </cell>
          <cell r="B1467" t="str">
            <v>Art</v>
          </cell>
          <cell r="C1467">
            <v>611515</v>
          </cell>
          <cell r="D1467">
            <v>350076611515</v>
          </cell>
          <cell r="E1467" t="str">
            <v>Student Assistants - Non-WS&lt;6 hrs</v>
          </cell>
          <cell r="F1467">
            <v>1464.66</v>
          </cell>
          <cell r="G1467">
            <v>2618.7800000000002</v>
          </cell>
          <cell r="H1467">
            <v>0</v>
          </cell>
          <cell r="I1467">
            <v>0</v>
          </cell>
          <cell r="J1467">
            <v>0</v>
          </cell>
          <cell r="K1467">
            <v>110010</v>
          </cell>
          <cell r="L1467" t="str">
            <v>Current Unrestricted</v>
          </cell>
          <cell r="M1467">
            <v>10</v>
          </cell>
          <cell r="N1467" t="str">
            <v>Instruction</v>
          </cell>
          <cell r="O1467">
            <v>11</v>
          </cell>
          <cell r="P1467" t="str">
            <v>Current Unrestricted Funds</v>
          </cell>
          <cell r="Q1467">
            <v>61</v>
          </cell>
          <cell r="R1467" t="str">
            <v>Salaries and Wages</v>
          </cell>
          <cell r="S1467">
            <v>40</v>
          </cell>
          <cell r="T1467" t="str">
            <v>Vice President / Provost - SCC</v>
          </cell>
          <cell r="U1467">
            <v>1</v>
          </cell>
          <cell r="V1467" t="str">
            <v>Cooksey, Gaye M.</v>
          </cell>
        </row>
        <row r="1468">
          <cell r="A1468">
            <v>350076</v>
          </cell>
          <cell r="B1468" t="str">
            <v>Art</v>
          </cell>
          <cell r="C1468">
            <v>712320</v>
          </cell>
          <cell r="D1468">
            <v>350076712320</v>
          </cell>
          <cell r="E1468" t="str">
            <v>Guest Lecturers</v>
          </cell>
          <cell r="F1468">
            <v>0</v>
          </cell>
          <cell r="G1468">
            <v>0</v>
          </cell>
          <cell r="H1468">
            <v>250</v>
          </cell>
          <cell r="I1468">
            <v>0</v>
          </cell>
          <cell r="J1468">
            <v>250</v>
          </cell>
          <cell r="K1468">
            <v>110010</v>
          </cell>
          <cell r="L1468" t="str">
            <v>Current Unrestricted</v>
          </cell>
          <cell r="M1468">
            <v>10</v>
          </cell>
          <cell r="N1468" t="str">
            <v>Instruction</v>
          </cell>
          <cell r="O1468">
            <v>11</v>
          </cell>
          <cell r="P1468" t="str">
            <v>Current Unrestricted Funds</v>
          </cell>
          <cell r="Q1468">
            <v>71</v>
          </cell>
          <cell r="R1468" t="str">
            <v>Contractual Services</v>
          </cell>
          <cell r="S1468">
            <v>40</v>
          </cell>
          <cell r="T1468" t="str">
            <v>Vice President / Provost - SCC</v>
          </cell>
          <cell r="U1468">
            <v>4</v>
          </cell>
          <cell r="V1468" t="str">
            <v>Cooksey, Gaye M.</v>
          </cell>
        </row>
        <row r="1469">
          <cell r="A1469">
            <v>350076</v>
          </cell>
          <cell r="B1469" t="str">
            <v>Art</v>
          </cell>
          <cell r="C1469">
            <v>712655</v>
          </cell>
          <cell r="D1469">
            <v>350076712655</v>
          </cell>
          <cell r="E1469" t="str">
            <v>Meetings Expense</v>
          </cell>
          <cell r="F1469">
            <v>0</v>
          </cell>
          <cell r="G1469">
            <v>285.39999999999998</v>
          </cell>
          <cell r="H1469">
            <v>500</v>
          </cell>
          <cell r="I1469">
            <v>258.89999999999998</v>
          </cell>
          <cell r="J1469">
            <v>500</v>
          </cell>
          <cell r="K1469">
            <v>110010</v>
          </cell>
          <cell r="L1469" t="str">
            <v>Current Unrestricted</v>
          </cell>
          <cell r="M1469">
            <v>10</v>
          </cell>
          <cell r="N1469" t="str">
            <v>Instruction</v>
          </cell>
          <cell r="O1469">
            <v>11</v>
          </cell>
          <cell r="P1469" t="str">
            <v>Current Unrestricted Funds</v>
          </cell>
          <cell r="Q1469">
            <v>71</v>
          </cell>
          <cell r="R1469" t="str">
            <v>Contractual Services</v>
          </cell>
          <cell r="S1469">
            <v>40</v>
          </cell>
          <cell r="T1469" t="str">
            <v>Vice President / Provost - SCC</v>
          </cell>
          <cell r="U1469">
            <v>4</v>
          </cell>
          <cell r="V1469" t="str">
            <v>Cooksey, Gaye M.</v>
          </cell>
        </row>
        <row r="1470">
          <cell r="A1470">
            <v>350076</v>
          </cell>
          <cell r="B1470" t="str">
            <v>Art</v>
          </cell>
          <cell r="C1470">
            <v>733110</v>
          </cell>
          <cell r="D1470">
            <v>350076733110</v>
          </cell>
          <cell r="E1470" t="str">
            <v>Classroom Supplies</v>
          </cell>
          <cell r="F1470">
            <v>8435.9500000000007</v>
          </cell>
          <cell r="G1470">
            <v>9715.81</v>
          </cell>
          <cell r="H1470">
            <v>12695</v>
          </cell>
          <cell r="I1470">
            <v>6080.43</v>
          </cell>
          <cell r="J1470">
            <v>12695</v>
          </cell>
          <cell r="K1470">
            <v>110010</v>
          </cell>
          <cell r="L1470" t="str">
            <v>Current Unrestricted</v>
          </cell>
          <cell r="M1470">
            <v>10</v>
          </cell>
          <cell r="N1470" t="str">
            <v>Instruction</v>
          </cell>
          <cell r="O1470">
            <v>11</v>
          </cell>
          <cell r="P1470" t="str">
            <v>Current Unrestricted Funds</v>
          </cell>
          <cell r="Q1470">
            <v>73</v>
          </cell>
          <cell r="R1470" t="str">
            <v>Supplies</v>
          </cell>
          <cell r="S1470">
            <v>40</v>
          </cell>
          <cell r="T1470" t="str">
            <v>Vice President / Provost - SCC</v>
          </cell>
          <cell r="U1470">
            <v>4</v>
          </cell>
          <cell r="V1470" t="str">
            <v>Cooksey, Gaye M.</v>
          </cell>
        </row>
        <row r="1471">
          <cell r="A1471">
            <v>350076</v>
          </cell>
          <cell r="B1471" t="str">
            <v>Art</v>
          </cell>
          <cell r="C1471">
            <v>744210</v>
          </cell>
          <cell r="D1471">
            <v>350076744210</v>
          </cell>
          <cell r="E1471" t="str">
            <v>Local Travel</v>
          </cell>
          <cell r="F1471">
            <v>194.83</v>
          </cell>
          <cell r="G1471">
            <v>492.31</v>
          </cell>
          <cell r="H1471">
            <v>600</v>
          </cell>
          <cell r="I1471">
            <v>31.1</v>
          </cell>
          <cell r="J1471">
            <v>600</v>
          </cell>
          <cell r="K1471">
            <v>110010</v>
          </cell>
          <cell r="L1471" t="str">
            <v>Current Unrestricted</v>
          </cell>
          <cell r="M1471">
            <v>10</v>
          </cell>
          <cell r="N1471" t="str">
            <v>Instruction</v>
          </cell>
          <cell r="O1471">
            <v>11</v>
          </cell>
          <cell r="P1471" t="str">
            <v>Current Unrestricted Funds</v>
          </cell>
          <cell r="Q1471">
            <v>74</v>
          </cell>
          <cell r="R1471" t="str">
            <v>Travel</v>
          </cell>
          <cell r="S1471">
            <v>40</v>
          </cell>
          <cell r="T1471" t="str">
            <v>Vice President / Provost - SCC</v>
          </cell>
          <cell r="U1471">
            <v>4</v>
          </cell>
          <cell r="V1471" t="str">
            <v>Cooksey, Gaye M.</v>
          </cell>
        </row>
        <row r="1472">
          <cell r="A1472">
            <v>350076</v>
          </cell>
          <cell r="B1472" t="str">
            <v>Art</v>
          </cell>
          <cell r="C1472">
            <v>744220</v>
          </cell>
          <cell r="D1472">
            <v>350076744220</v>
          </cell>
          <cell r="E1472" t="str">
            <v>Professional Development / Travel</v>
          </cell>
          <cell r="F1472">
            <v>2800</v>
          </cell>
          <cell r="G1472">
            <v>2800</v>
          </cell>
          <cell r="H1472">
            <v>0</v>
          </cell>
          <cell r="I1472">
            <v>0</v>
          </cell>
          <cell r="J1472">
            <v>0</v>
          </cell>
          <cell r="K1472">
            <v>110010</v>
          </cell>
          <cell r="L1472" t="str">
            <v>Current Unrestricted</v>
          </cell>
          <cell r="M1472">
            <v>10</v>
          </cell>
          <cell r="N1472" t="str">
            <v>Instruction</v>
          </cell>
          <cell r="O1472">
            <v>11</v>
          </cell>
          <cell r="P1472" t="str">
            <v>Current Unrestricted Funds</v>
          </cell>
          <cell r="Q1472">
            <v>74</v>
          </cell>
          <cell r="R1472" t="str">
            <v>Travel</v>
          </cell>
          <cell r="S1472">
            <v>40</v>
          </cell>
          <cell r="T1472" t="str">
            <v>Vice President / Provost - SCC</v>
          </cell>
          <cell r="U1472">
            <v>4</v>
          </cell>
          <cell r="V1472" t="str">
            <v>Cooksey, Gaye M.</v>
          </cell>
        </row>
        <row r="1473">
          <cell r="A1473">
            <v>350076</v>
          </cell>
          <cell r="B1473" t="str">
            <v>Art</v>
          </cell>
          <cell r="C1473">
            <v>755310</v>
          </cell>
          <cell r="D1473">
            <v>350076755310</v>
          </cell>
          <cell r="E1473" t="str">
            <v>Copier Expense</v>
          </cell>
          <cell r="F1473">
            <v>2640.9</v>
          </cell>
          <cell r="G1473">
            <v>3222.66</v>
          </cell>
          <cell r="H1473">
            <v>3000</v>
          </cell>
          <cell r="I1473">
            <v>837.6</v>
          </cell>
          <cell r="J1473">
            <v>3000</v>
          </cell>
          <cell r="K1473">
            <v>110010</v>
          </cell>
          <cell r="L1473" t="str">
            <v>Current Unrestricted</v>
          </cell>
          <cell r="M1473">
            <v>10</v>
          </cell>
          <cell r="N1473" t="str">
            <v>Instruction</v>
          </cell>
          <cell r="O1473">
            <v>11</v>
          </cell>
          <cell r="P1473" t="str">
            <v>Current Unrestricted Funds</v>
          </cell>
          <cell r="Q1473">
            <v>75</v>
          </cell>
          <cell r="R1473" t="str">
            <v>Other Operating Expenses</v>
          </cell>
          <cell r="S1473">
            <v>40</v>
          </cell>
          <cell r="T1473" t="str">
            <v>Vice President / Provost - SCC</v>
          </cell>
          <cell r="U1473">
            <v>4</v>
          </cell>
          <cell r="V1473" t="str">
            <v>Cooksey, Gaye M.</v>
          </cell>
        </row>
        <row r="1474">
          <cell r="A1474">
            <v>350076</v>
          </cell>
          <cell r="B1474" t="str">
            <v>Art</v>
          </cell>
          <cell r="C1474">
            <v>755360</v>
          </cell>
          <cell r="D1474">
            <v>350076755360</v>
          </cell>
          <cell r="E1474" t="str">
            <v>Printing - Other</v>
          </cell>
          <cell r="F1474">
            <v>131.94999999999999</v>
          </cell>
          <cell r="G1474">
            <v>79.400000000000006</v>
          </cell>
          <cell r="H1474">
            <v>400</v>
          </cell>
          <cell r="I1474">
            <v>28</v>
          </cell>
          <cell r="J1474">
            <v>400</v>
          </cell>
          <cell r="K1474">
            <v>110010</v>
          </cell>
          <cell r="L1474" t="str">
            <v>Current Unrestricted</v>
          </cell>
          <cell r="M1474">
            <v>10</v>
          </cell>
          <cell r="N1474" t="str">
            <v>Instruction</v>
          </cell>
          <cell r="O1474">
            <v>11</v>
          </cell>
          <cell r="P1474" t="str">
            <v>Current Unrestricted Funds</v>
          </cell>
          <cell r="Q1474">
            <v>75</v>
          </cell>
          <cell r="R1474" t="str">
            <v>Other Operating Expenses</v>
          </cell>
          <cell r="S1474">
            <v>40</v>
          </cell>
          <cell r="T1474" t="str">
            <v>Vice President / Provost - SCC</v>
          </cell>
          <cell r="U1474">
            <v>4</v>
          </cell>
          <cell r="V1474" t="str">
            <v>Cooksey, Gaye M.</v>
          </cell>
        </row>
        <row r="1475">
          <cell r="A1475">
            <v>350076</v>
          </cell>
          <cell r="B1475" t="str">
            <v>Art</v>
          </cell>
          <cell r="C1475">
            <v>755705</v>
          </cell>
          <cell r="D1475">
            <v>350076755705</v>
          </cell>
          <cell r="E1475" t="str">
            <v>Postage</v>
          </cell>
          <cell r="F1475">
            <v>0</v>
          </cell>
          <cell r="G1475">
            <v>0</v>
          </cell>
          <cell r="H1475">
            <v>25</v>
          </cell>
          <cell r="I1475">
            <v>0</v>
          </cell>
          <cell r="J1475">
            <v>25</v>
          </cell>
          <cell r="K1475">
            <v>110010</v>
          </cell>
          <cell r="L1475" t="str">
            <v>Current Unrestricted</v>
          </cell>
          <cell r="M1475">
            <v>10</v>
          </cell>
          <cell r="N1475" t="str">
            <v>Instruction</v>
          </cell>
          <cell r="O1475">
            <v>11</v>
          </cell>
          <cell r="P1475" t="str">
            <v>Current Unrestricted Funds</v>
          </cell>
          <cell r="Q1475">
            <v>75</v>
          </cell>
          <cell r="R1475" t="str">
            <v>Other Operating Expenses</v>
          </cell>
          <cell r="S1475">
            <v>40</v>
          </cell>
          <cell r="T1475" t="str">
            <v>Vice President / Provost - SCC</v>
          </cell>
          <cell r="U1475">
            <v>4</v>
          </cell>
          <cell r="V1475" t="str">
            <v>Cooksey, Gaye M.</v>
          </cell>
        </row>
        <row r="1476">
          <cell r="A1476">
            <v>350076</v>
          </cell>
          <cell r="B1476" t="str">
            <v>Art</v>
          </cell>
          <cell r="C1476">
            <v>787410</v>
          </cell>
          <cell r="D1476">
            <v>350076787410</v>
          </cell>
          <cell r="E1476" t="str">
            <v>Equipment/Furniture Non-Depreciable</v>
          </cell>
          <cell r="F1476">
            <v>0</v>
          </cell>
          <cell r="G1476">
            <v>0</v>
          </cell>
          <cell r="H1476">
            <v>0</v>
          </cell>
          <cell r="I1476">
            <v>0</v>
          </cell>
          <cell r="J1476">
            <v>0</v>
          </cell>
          <cell r="K1476">
            <v>110010</v>
          </cell>
          <cell r="L1476" t="str">
            <v>Current Unrestricted</v>
          </cell>
          <cell r="M1476">
            <v>10</v>
          </cell>
          <cell r="N1476" t="str">
            <v>Instruction</v>
          </cell>
          <cell r="O1476">
            <v>11</v>
          </cell>
          <cell r="P1476" t="str">
            <v>Current Unrestricted Funds</v>
          </cell>
          <cell r="Q1476">
            <v>78</v>
          </cell>
          <cell r="R1476" t="str">
            <v>Non-Capital Outlay</v>
          </cell>
          <cell r="S1476">
            <v>40</v>
          </cell>
          <cell r="T1476" t="str">
            <v>Vice President / Provost - SCC</v>
          </cell>
          <cell r="U1476">
            <v>4</v>
          </cell>
          <cell r="V1476" t="str">
            <v>Cooksey, Gaye M.</v>
          </cell>
        </row>
        <row r="1477">
          <cell r="A1477">
            <v>350078</v>
          </cell>
          <cell r="B1477" t="str">
            <v>Art</v>
          </cell>
          <cell r="C1477">
            <v>611110</v>
          </cell>
          <cell r="D1477">
            <v>350078611110</v>
          </cell>
          <cell r="E1477" t="str">
            <v>Faculty Salaries - Full-time</v>
          </cell>
          <cell r="F1477">
            <v>4769.82</v>
          </cell>
          <cell r="G1477">
            <v>0</v>
          </cell>
          <cell r="H1477">
            <v>0</v>
          </cell>
          <cell r="I1477">
            <v>0</v>
          </cell>
          <cell r="J1477">
            <v>0</v>
          </cell>
          <cell r="K1477">
            <v>110010</v>
          </cell>
          <cell r="L1477" t="str">
            <v>Current Unrestricted</v>
          </cell>
          <cell r="M1477">
            <v>10</v>
          </cell>
          <cell r="N1477" t="str">
            <v>Instruction</v>
          </cell>
          <cell r="O1477">
            <v>11</v>
          </cell>
          <cell r="P1477" t="str">
            <v>Current Unrestricted Funds</v>
          </cell>
          <cell r="Q1477">
            <v>61</v>
          </cell>
          <cell r="R1477" t="str">
            <v>Salaries and Wages</v>
          </cell>
          <cell r="S1477">
            <v>40</v>
          </cell>
          <cell r="T1477" t="str">
            <v>Vice President / Provost - SCC</v>
          </cell>
          <cell r="U1477">
            <v>1</v>
          </cell>
          <cell r="V1477" t="str">
            <v>Cooksey, Gaye M.</v>
          </cell>
        </row>
        <row r="1478">
          <cell r="A1478">
            <v>350078</v>
          </cell>
          <cell r="B1478" t="str">
            <v>Art</v>
          </cell>
          <cell r="C1478">
            <v>611120</v>
          </cell>
          <cell r="D1478">
            <v>350078611120</v>
          </cell>
          <cell r="E1478" t="str">
            <v>Faculty Salaries - Part-time</v>
          </cell>
          <cell r="F1478">
            <v>6255</v>
          </cell>
          <cell r="G1478">
            <v>2085</v>
          </cell>
          <cell r="H1478">
            <v>8632</v>
          </cell>
          <cell r="I1478">
            <v>2696.25</v>
          </cell>
          <cell r="J1478">
            <v>8632</v>
          </cell>
          <cell r="K1478">
            <v>110010</v>
          </cell>
          <cell r="L1478" t="str">
            <v>Current Unrestricted</v>
          </cell>
          <cell r="M1478">
            <v>10</v>
          </cell>
          <cell r="N1478" t="str">
            <v>Instruction</v>
          </cell>
          <cell r="O1478">
            <v>11</v>
          </cell>
          <cell r="P1478" t="str">
            <v>Current Unrestricted Funds</v>
          </cell>
          <cell r="Q1478">
            <v>61</v>
          </cell>
          <cell r="R1478" t="str">
            <v>Salaries and Wages</v>
          </cell>
          <cell r="S1478">
            <v>40</v>
          </cell>
          <cell r="T1478" t="str">
            <v>Vice President / Provost - SCC</v>
          </cell>
          <cell r="U1478">
            <v>1</v>
          </cell>
          <cell r="V1478" t="str">
            <v>Cooksey, Gaye M.</v>
          </cell>
        </row>
        <row r="1479">
          <cell r="A1479">
            <v>350078</v>
          </cell>
          <cell r="B1479" t="str">
            <v>Art</v>
          </cell>
          <cell r="C1479">
            <v>755310</v>
          </cell>
          <cell r="D1479">
            <v>350078755310</v>
          </cell>
          <cell r="E1479" t="str">
            <v>Copier Expense</v>
          </cell>
          <cell r="F1479">
            <v>369.9</v>
          </cell>
          <cell r="G1479">
            <v>404.46</v>
          </cell>
          <cell r="H1479">
            <v>400</v>
          </cell>
          <cell r="I1479">
            <v>0</v>
          </cell>
          <cell r="J1479">
            <v>400</v>
          </cell>
          <cell r="K1479">
            <v>110010</v>
          </cell>
          <cell r="L1479" t="str">
            <v>Current Unrestricted</v>
          </cell>
          <cell r="M1479">
            <v>10</v>
          </cell>
          <cell r="N1479" t="str">
            <v>Instruction</v>
          </cell>
          <cell r="O1479">
            <v>11</v>
          </cell>
          <cell r="P1479" t="str">
            <v>Current Unrestricted Funds</v>
          </cell>
          <cell r="Q1479">
            <v>75</v>
          </cell>
          <cell r="R1479" t="str">
            <v>Other Operating Expenses</v>
          </cell>
          <cell r="S1479">
            <v>40</v>
          </cell>
          <cell r="T1479" t="str">
            <v>Vice President / Provost - SCC</v>
          </cell>
          <cell r="U1479">
            <v>4</v>
          </cell>
          <cell r="V1479" t="str">
            <v>Cooksey, Gaye M.</v>
          </cell>
        </row>
        <row r="1480">
          <cell r="A1480">
            <v>350079</v>
          </cell>
          <cell r="B1480" t="str">
            <v>Art</v>
          </cell>
          <cell r="C1480">
            <v>611115</v>
          </cell>
          <cell r="D1480">
            <v>350079611115</v>
          </cell>
          <cell r="E1480" t="str">
            <v>Faculty Salaries - Substitute</v>
          </cell>
          <cell r="F1480">
            <v>0</v>
          </cell>
          <cell r="G1480">
            <v>0</v>
          </cell>
          <cell r="H1480">
            <v>60</v>
          </cell>
          <cell r="I1480">
            <v>0</v>
          </cell>
          <cell r="J1480">
            <v>60</v>
          </cell>
          <cell r="K1480">
            <v>110010</v>
          </cell>
          <cell r="L1480" t="str">
            <v>Current Unrestricted</v>
          </cell>
          <cell r="M1480">
            <v>10</v>
          </cell>
          <cell r="N1480" t="str">
            <v>Instruction</v>
          </cell>
          <cell r="O1480">
            <v>11</v>
          </cell>
          <cell r="P1480" t="str">
            <v>Current Unrestricted Funds</v>
          </cell>
          <cell r="Q1480">
            <v>61</v>
          </cell>
          <cell r="R1480" t="str">
            <v>Salaries and Wages</v>
          </cell>
          <cell r="S1480">
            <v>40</v>
          </cell>
          <cell r="T1480" t="str">
            <v>Vice President / Provost - SCC</v>
          </cell>
          <cell r="U1480">
            <v>1</v>
          </cell>
          <cell r="V1480" t="str">
            <v>Cooksey, Gaye M.</v>
          </cell>
        </row>
        <row r="1481">
          <cell r="A1481">
            <v>350079</v>
          </cell>
          <cell r="B1481" t="str">
            <v>Art</v>
          </cell>
          <cell r="C1481">
            <v>611120</v>
          </cell>
          <cell r="D1481">
            <v>350079611120</v>
          </cell>
          <cell r="E1481" t="str">
            <v>Faculty Salaries - Part-time</v>
          </cell>
          <cell r="F1481">
            <v>2085</v>
          </cell>
          <cell r="G1481">
            <v>2085</v>
          </cell>
          <cell r="H1481">
            <v>4316</v>
          </cell>
          <cell r="I1481">
            <v>0</v>
          </cell>
          <cell r="J1481">
            <v>4316</v>
          </cell>
          <cell r="K1481">
            <v>110010</v>
          </cell>
          <cell r="L1481" t="str">
            <v>Current Unrestricted</v>
          </cell>
          <cell r="M1481">
            <v>10</v>
          </cell>
          <cell r="N1481" t="str">
            <v>Instruction</v>
          </cell>
          <cell r="O1481">
            <v>11</v>
          </cell>
          <cell r="P1481" t="str">
            <v>Current Unrestricted Funds</v>
          </cell>
          <cell r="Q1481">
            <v>61</v>
          </cell>
          <cell r="R1481" t="str">
            <v>Salaries and Wages</v>
          </cell>
          <cell r="S1481">
            <v>40</v>
          </cell>
          <cell r="T1481" t="str">
            <v>Vice President / Provost - SCC</v>
          </cell>
          <cell r="U1481">
            <v>1</v>
          </cell>
          <cell r="V1481" t="str">
            <v>Cooksey, Gaye M.</v>
          </cell>
        </row>
        <row r="1482">
          <cell r="A1482">
            <v>350079</v>
          </cell>
          <cell r="B1482" t="str">
            <v>Art</v>
          </cell>
          <cell r="C1482">
            <v>755310</v>
          </cell>
          <cell r="D1482">
            <v>350079755310</v>
          </cell>
          <cell r="E1482" t="str">
            <v>Copier Expense</v>
          </cell>
          <cell r="F1482">
            <v>3.6</v>
          </cell>
          <cell r="G1482">
            <v>67.98</v>
          </cell>
          <cell r="H1482">
            <v>75</v>
          </cell>
          <cell r="I1482">
            <v>0</v>
          </cell>
          <cell r="J1482">
            <v>75</v>
          </cell>
          <cell r="K1482">
            <v>110010</v>
          </cell>
          <cell r="L1482" t="str">
            <v>Current Unrestricted</v>
          </cell>
          <cell r="M1482">
            <v>10</v>
          </cell>
          <cell r="N1482" t="str">
            <v>Instruction</v>
          </cell>
          <cell r="O1482">
            <v>11</v>
          </cell>
          <cell r="P1482" t="str">
            <v>Current Unrestricted Funds</v>
          </cell>
          <cell r="Q1482">
            <v>75</v>
          </cell>
          <cell r="R1482" t="str">
            <v>Other Operating Expenses</v>
          </cell>
          <cell r="S1482">
            <v>40</v>
          </cell>
          <cell r="T1482" t="str">
            <v>Vice President / Provost - SCC</v>
          </cell>
          <cell r="U1482">
            <v>4</v>
          </cell>
          <cell r="V1482" t="str">
            <v>Cooksey, Gaye M.</v>
          </cell>
        </row>
        <row r="1483">
          <cell r="A1483">
            <v>350090</v>
          </cell>
          <cell r="B1483" t="str">
            <v>Music</v>
          </cell>
          <cell r="C1483">
            <v>611110</v>
          </cell>
          <cell r="D1483">
            <v>350090611110</v>
          </cell>
          <cell r="E1483" t="str">
            <v>Faculty Salaries - Full-time</v>
          </cell>
          <cell r="F1483">
            <v>28632.959999999999</v>
          </cell>
          <cell r="G1483">
            <v>20073.599999999999</v>
          </cell>
          <cell r="H1483">
            <v>33095</v>
          </cell>
          <cell r="I1483">
            <v>22062.720000000001</v>
          </cell>
          <cell r="J1483">
            <v>33095</v>
          </cell>
          <cell r="K1483">
            <v>110010</v>
          </cell>
          <cell r="L1483" t="str">
            <v>Current Unrestricted</v>
          </cell>
          <cell r="M1483">
            <v>10</v>
          </cell>
          <cell r="N1483" t="str">
            <v>Instruction</v>
          </cell>
          <cell r="O1483">
            <v>11</v>
          </cell>
          <cell r="P1483" t="str">
            <v>Current Unrestricted Funds</v>
          </cell>
          <cell r="Q1483">
            <v>61</v>
          </cell>
          <cell r="R1483" t="str">
            <v>Salaries and Wages</v>
          </cell>
          <cell r="S1483">
            <v>40</v>
          </cell>
          <cell r="T1483" t="str">
            <v>Vice President / Provost - SCC</v>
          </cell>
          <cell r="U1483">
            <v>1</v>
          </cell>
          <cell r="V1483" t="str">
            <v>Cooksey, Gaye M.</v>
          </cell>
        </row>
        <row r="1484">
          <cell r="A1484">
            <v>350090</v>
          </cell>
          <cell r="B1484" t="str">
            <v>Music</v>
          </cell>
          <cell r="C1484">
            <v>611115</v>
          </cell>
          <cell r="D1484">
            <v>350090611115</v>
          </cell>
          <cell r="E1484" t="str">
            <v>Faculty Salaries - Substitute</v>
          </cell>
          <cell r="F1484">
            <v>130.32</v>
          </cell>
          <cell r="G1484">
            <v>0</v>
          </cell>
          <cell r="H1484">
            <v>200</v>
          </cell>
          <cell r="I1484">
            <v>134.82</v>
          </cell>
          <cell r="J1484">
            <v>200</v>
          </cell>
          <cell r="K1484">
            <v>110010</v>
          </cell>
          <cell r="L1484" t="str">
            <v>Current Unrestricted</v>
          </cell>
          <cell r="M1484">
            <v>10</v>
          </cell>
          <cell r="N1484" t="str">
            <v>Instruction</v>
          </cell>
          <cell r="O1484">
            <v>11</v>
          </cell>
          <cell r="P1484" t="str">
            <v>Current Unrestricted Funds</v>
          </cell>
          <cell r="Q1484">
            <v>61</v>
          </cell>
          <cell r="R1484" t="str">
            <v>Salaries and Wages</v>
          </cell>
          <cell r="S1484">
            <v>40</v>
          </cell>
          <cell r="T1484" t="str">
            <v>Vice President / Provost - SCC</v>
          </cell>
          <cell r="U1484">
            <v>1</v>
          </cell>
          <cell r="V1484" t="str">
            <v>Cooksey, Gaye M.</v>
          </cell>
        </row>
        <row r="1485">
          <cell r="A1485">
            <v>350090</v>
          </cell>
          <cell r="B1485" t="str">
            <v>Music</v>
          </cell>
          <cell r="C1485">
            <v>611120</v>
          </cell>
          <cell r="D1485">
            <v>350090611120</v>
          </cell>
          <cell r="E1485" t="str">
            <v>Faculty Salaries - Part-time</v>
          </cell>
          <cell r="F1485">
            <v>21684</v>
          </cell>
          <cell r="G1485">
            <v>25747</v>
          </cell>
          <cell r="H1485">
            <v>35280</v>
          </cell>
          <cell r="I1485">
            <v>9167.25</v>
          </cell>
          <cell r="J1485">
            <v>35280</v>
          </cell>
          <cell r="K1485">
            <v>110010</v>
          </cell>
          <cell r="L1485" t="str">
            <v>Current Unrestricted</v>
          </cell>
          <cell r="M1485">
            <v>10</v>
          </cell>
          <cell r="N1485" t="str">
            <v>Instruction</v>
          </cell>
          <cell r="O1485">
            <v>11</v>
          </cell>
          <cell r="P1485" t="str">
            <v>Current Unrestricted Funds</v>
          </cell>
          <cell r="Q1485">
            <v>61</v>
          </cell>
          <cell r="R1485" t="str">
            <v>Salaries and Wages</v>
          </cell>
          <cell r="S1485">
            <v>40</v>
          </cell>
          <cell r="T1485" t="str">
            <v>Vice President / Provost - SCC</v>
          </cell>
          <cell r="U1485">
            <v>1</v>
          </cell>
          <cell r="V1485" t="str">
            <v>Cooksey, Gaye M.</v>
          </cell>
        </row>
        <row r="1486">
          <cell r="A1486">
            <v>350090</v>
          </cell>
          <cell r="B1486" t="str">
            <v>Music</v>
          </cell>
          <cell r="C1486">
            <v>611135</v>
          </cell>
          <cell r="D1486">
            <v>350090611135</v>
          </cell>
          <cell r="E1486" t="str">
            <v>Faculty Full-time - Release Time</v>
          </cell>
          <cell r="F1486">
            <v>5921.3</v>
          </cell>
          <cell r="G1486">
            <v>0</v>
          </cell>
          <cell r="H1486">
            <v>0</v>
          </cell>
          <cell r="I1486">
            <v>0</v>
          </cell>
          <cell r="J1486">
            <v>0</v>
          </cell>
          <cell r="K1486">
            <v>110010</v>
          </cell>
          <cell r="L1486" t="str">
            <v>Current Unrestricted</v>
          </cell>
          <cell r="M1486">
            <v>10</v>
          </cell>
          <cell r="N1486" t="str">
            <v>Instruction</v>
          </cell>
          <cell r="O1486">
            <v>11</v>
          </cell>
          <cell r="P1486" t="str">
            <v>Current Unrestricted Funds</v>
          </cell>
          <cell r="Q1486">
            <v>61</v>
          </cell>
          <cell r="R1486" t="str">
            <v>Salaries and Wages</v>
          </cell>
          <cell r="S1486">
            <v>40</v>
          </cell>
          <cell r="T1486" t="str">
            <v>Vice President / Provost - SCC</v>
          </cell>
          <cell r="U1486">
            <v>1</v>
          </cell>
          <cell r="V1486" t="str">
            <v>Cooksey, Gaye M.</v>
          </cell>
        </row>
        <row r="1487">
          <cell r="A1487">
            <v>350090</v>
          </cell>
          <cell r="B1487" t="str">
            <v>Music</v>
          </cell>
          <cell r="C1487">
            <v>611140</v>
          </cell>
          <cell r="D1487">
            <v>350090611140</v>
          </cell>
          <cell r="E1487" t="str">
            <v>Faculty Part-time Non-teaching</v>
          </cell>
          <cell r="F1487">
            <v>0</v>
          </cell>
          <cell r="G1487">
            <v>75</v>
          </cell>
          <cell r="H1487">
            <v>75</v>
          </cell>
          <cell r="I1487">
            <v>0</v>
          </cell>
          <cell r="J1487">
            <v>0</v>
          </cell>
          <cell r="K1487">
            <v>110010</v>
          </cell>
          <cell r="L1487" t="str">
            <v>Current Unrestricted</v>
          </cell>
          <cell r="M1487">
            <v>10</v>
          </cell>
          <cell r="N1487" t="str">
            <v>Instruction</v>
          </cell>
          <cell r="O1487">
            <v>11</v>
          </cell>
          <cell r="P1487" t="str">
            <v>Current Unrestricted Funds</v>
          </cell>
          <cell r="Q1487">
            <v>61</v>
          </cell>
          <cell r="R1487" t="str">
            <v>Salaries and Wages</v>
          </cell>
          <cell r="S1487">
            <v>40</v>
          </cell>
          <cell r="T1487" t="str">
            <v>Vice President / Provost - SCC</v>
          </cell>
          <cell r="U1487">
            <v>1</v>
          </cell>
          <cell r="V1487" t="str">
            <v>Cooksey, Gaye M.</v>
          </cell>
        </row>
        <row r="1488">
          <cell r="A1488">
            <v>350090</v>
          </cell>
          <cell r="B1488" t="str">
            <v>Music</v>
          </cell>
          <cell r="C1488">
            <v>611150</v>
          </cell>
          <cell r="D1488">
            <v>350090611150</v>
          </cell>
          <cell r="E1488" t="str">
            <v>Faculty Full-time - Summer</v>
          </cell>
          <cell r="F1488">
            <v>0</v>
          </cell>
          <cell r="G1488">
            <v>0</v>
          </cell>
          <cell r="H1488">
            <v>7461</v>
          </cell>
          <cell r="I1488">
            <v>0</v>
          </cell>
          <cell r="J1488">
            <v>8108</v>
          </cell>
          <cell r="K1488">
            <v>110010</v>
          </cell>
          <cell r="L1488" t="str">
            <v>Current Unrestricted</v>
          </cell>
          <cell r="M1488">
            <v>10</v>
          </cell>
          <cell r="N1488" t="str">
            <v>Instruction</v>
          </cell>
          <cell r="O1488">
            <v>11</v>
          </cell>
          <cell r="P1488" t="str">
            <v>Current Unrestricted Funds</v>
          </cell>
          <cell r="Q1488">
            <v>61</v>
          </cell>
          <cell r="R1488" t="str">
            <v>Salaries and Wages</v>
          </cell>
          <cell r="S1488">
            <v>40</v>
          </cell>
          <cell r="T1488" t="str">
            <v>Vice President / Provost - SCC</v>
          </cell>
          <cell r="U1488">
            <v>1</v>
          </cell>
          <cell r="V1488" t="str">
            <v>Cooksey, Gaye M.</v>
          </cell>
        </row>
        <row r="1489">
          <cell r="A1489">
            <v>350090</v>
          </cell>
          <cell r="B1489" t="str">
            <v>Music</v>
          </cell>
          <cell r="C1489">
            <v>611160</v>
          </cell>
          <cell r="D1489">
            <v>350090611160</v>
          </cell>
          <cell r="E1489" t="str">
            <v>Faculty Part-time - Summer</v>
          </cell>
          <cell r="F1489">
            <v>0</v>
          </cell>
          <cell r="G1489">
            <v>0</v>
          </cell>
          <cell r="H1489">
            <v>4318</v>
          </cell>
          <cell r="I1489">
            <v>0</v>
          </cell>
          <cell r="J1489">
            <v>4318</v>
          </cell>
          <cell r="K1489">
            <v>110010</v>
          </cell>
          <cell r="L1489" t="str">
            <v>Current Unrestricted</v>
          </cell>
          <cell r="M1489">
            <v>10</v>
          </cell>
          <cell r="N1489" t="str">
            <v>Instruction</v>
          </cell>
          <cell r="O1489">
            <v>11</v>
          </cell>
          <cell r="P1489" t="str">
            <v>Current Unrestricted Funds</v>
          </cell>
          <cell r="Q1489">
            <v>61</v>
          </cell>
          <cell r="R1489" t="str">
            <v>Salaries and Wages</v>
          </cell>
          <cell r="S1489">
            <v>40</v>
          </cell>
          <cell r="T1489" t="str">
            <v>Vice President / Provost - SCC</v>
          </cell>
          <cell r="U1489">
            <v>1</v>
          </cell>
          <cell r="V1489" t="str">
            <v>Cooksey, Gaye M.</v>
          </cell>
        </row>
        <row r="1490">
          <cell r="A1490">
            <v>350090</v>
          </cell>
          <cell r="B1490" t="str">
            <v>Music</v>
          </cell>
          <cell r="C1490">
            <v>733110</v>
          </cell>
          <cell r="D1490">
            <v>350090733110</v>
          </cell>
          <cell r="E1490" t="str">
            <v>Classroom Supplies</v>
          </cell>
          <cell r="F1490">
            <v>0</v>
          </cell>
          <cell r="G1490">
            <v>0</v>
          </cell>
          <cell r="H1490">
            <v>923</v>
          </cell>
          <cell r="I1490">
            <v>10.5</v>
          </cell>
          <cell r="J1490">
            <v>923</v>
          </cell>
          <cell r="K1490">
            <v>110010</v>
          </cell>
          <cell r="L1490" t="str">
            <v>Current Unrestricted</v>
          </cell>
          <cell r="M1490">
            <v>10</v>
          </cell>
          <cell r="N1490" t="str">
            <v>Instruction</v>
          </cell>
          <cell r="O1490">
            <v>11</v>
          </cell>
          <cell r="P1490" t="str">
            <v>Current Unrestricted Funds</v>
          </cell>
          <cell r="Q1490">
            <v>73</v>
          </cell>
          <cell r="R1490" t="str">
            <v>Supplies</v>
          </cell>
          <cell r="S1490">
            <v>40</v>
          </cell>
          <cell r="T1490" t="str">
            <v>Vice President / Provost - SCC</v>
          </cell>
          <cell r="U1490">
            <v>4</v>
          </cell>
          <cell r="V1490" t="str">
            <v>Cooksey, Gaye M.</v>
          </cell>
        </row>
        <row r="1491">
          <cell r="A1491">
            <v>350090</v>
          </cell>
          <cell r="B1491" t="str">
            <v>Music</v>
          </cell>
          <cell r="C1491">
            <v>744210</v>
          </cell>
          <cell r="D1491">
            <v>350090744210</v>
          </cell>
          <cell r="E1491" t="str">
            <v>Local Travel</v>
          </cell>
          <cell r="F1491">
            <v>0</v>
          </cell>
          <cell r="G1491">
            <v>0</v>
          </cell>
          <cell r="H1491">
            <v>350</v>
          </cell>
          <cell r="I1491">
            <v>10</v>
          </cell>
          <cell r="J1491">
            <v>350</v>
          </cell>
          <cell r="K1491">
            <v>110010</v>
          </cell>
          <cell r="L1491" t="str">
            <v>Current Unrestricted</v>
          </cell>
          <cell r="M1491">
            <v>10</v>
          </cell>
          <cell r="N1491" t="str">
            <v>Instruction</v>
          </cell>
          <cell r="O1491">
            <v>11</v>
          </cell>
          <cell r="P1491" t="str">
            <v>Current Unrestricted Funds</v>
          </cell>
          <cell r="Q1491">
            <v>74</v>
          </cell>
          <cell r="R1491" t="str">
            <v>Travel</v>
          </cell>
          <cell r="S1491">
            <v>40</v>
          </cell>
          <cell r="T1491" t="str">
            <v>Vice President / Provost - SCC</v>
          </cell>
          <cell r="U1491">
            <v>4</v>
          </cell>
          <cell r="V1491" t="str">
            <v>Cooksey, Gaye M.</v>
          </cell>
        </row>
        <row r="1492">
          <cell r="A1492">
            <v>350090</v>
          </cell>
          <cell r="B1492" t="str">
            <v>Music</v>
          </cell>
          <cell r="C1492">
            <v>755310</v>
          </cell>
          <cell r="D1492">
            <v>350090755310</v>
          </cell>
          <cell r="E1492" t="str">
            <v>Copier Expense</v>
          </cell>
          <cell r="F1492">
            <v>464.16</v>
          </cell>
          <cell r="G1492">
            <v>138.78</v>
          </cell>
          <cell r="H1492">
            <v>800</v>
          </cell>
          <cell r="I1492">
            <v>130.56</v>
          </cell>
          <cell r="J1492">
            <v>800</v>
          </cell>
          <cell r="K1492">
            <v>110010</v>
          </cell>
          <cell r="L1492" t="str">
            <v>Current Unrestricted</v>
          </cell>
          <cell r="M1492">
            <v>10</v>
          </cell>
          <cell r="N1492" t="str">
            <v>Instruction</v>
          </cell>
          <cell r="O1492">
            <v>11</v>
          </cell>
          <cell r="P1492" t="str">
            <v>Current Unrestricted Funds</v>
          </cell>
          <cell r="Q1492">
            <v>75</v>
          </cell>
          <cell r="R1492" t="str">
            <v>Other Operating Expenses</v>
          </cell>
          <cell r="S1492">
            <v>40</v>
          </cell>
          <cell r="T1492" t="str">
            <v>Vice President / Provost - SCC</v>
          </cell>
          <cell r="U1492">
            <v>4</v>
          </cell>
          <cell r="V1492" t="str">
            <v>Cooksey, Gaye M.</v>
          </cell>
        </row>
        <row r="1493">
          <cell r="A1493">
            <v>350090</v>
          </cell>
          <cell r="B1493" t="str">
            <v>Music</v>
          </cell>
          <cell r="C1493">
            <v>755705</v>
          </cell>
          <cell r="D1493">
            <v>350090755705</v>
          </cell>
          <cell r="E1493" t="str">
            <v>Postage</v>
          </cell>
          <cell r="F1493">
            <v>39.17</v>
          </cell>
          <cell r="G1493">
            <v>2.08</v>
          </cell>
          <cell r="H1493">
            <v>25</v>
          </cell>
          <cell r="I1493">
            <v>0</v>
          </cell>
          <cell r="J1493">
            <v>25</v>
          </cell>
          <cell r="K1493">
            <v>110010</v>
          </cell>
          <cell r="L1493" t="str">
            <v>Current Unrestricted</v>
          </cell>
          <cell r="M1493">
            <v>10</v>
          </cell>
          <cell r="N1493" t="str">
            <v>Instruction</v>
          </cell>
          <cell r="O1493">
            <v>11</v>
          </cell>
          <cell r="P1493" t="str">
            <v>Current Unrestricted Funds</v>
          </cell>
          <cell r="Q1493">
            <v>75</v>
          </cell>
          <cell r="R1493" t="str">
            <v>Other Operating Expenses</v>
          </cell>
          <cell r="S1493">
            <v>40</v>
          </cell>
          <cell r="T1493" t="str">
            <v>Vice President / Provost - SCC</v>
          </cell>
          <cell r="U1493">
            <v>4</v>
          </cell>
          <cell r="V1493" t="str">
            <v>Cooksey, Gaye M.</v>
          </cell>
        </row>
        <row r="1494">
          <cell r="A1494">
            <v>350092</v>
          </cell>
          <cell r="B1494" t="str">
            <v>Music</v>
          </cell>
          <cell r="C1494">
            <v>611110</v>
          </cell>
          <cell r="D1494">
            <v>350092611110</v>
          </cell>
          <cell r="E1494" t="str">
            <v>Faculty Salaries - Full-time</v>
          </cell>
          <cell r="F1494">
            <v>260879.65</v>
          </cell>
          <cell r="G1494">
            <v>239280.47</v>
          </cell>
          <cell r="H1494">
            <v>290680</v>
          </cell>
          <cell r="I1494">
            <v>147440.99</v>
          </cell>
          <cell r="J1494">
            <v>338481</v>
          </cell>
          <cell r="K1494">
            <v>110010</v>
          </cell>
          <cell r="L1494" t="str">
            <v>Current Unrestricted</v>
          </cell>
          <cell r="M1494">
            <v>10</v>
          </cell>
          <cell r="N1494" t="str">
            <v>Instruction</v>
          </cell>
          <cell r="O1494">
            <v>11</v>
          </cell>
          <cell r="P1494" t="str">
            <v>Current Unrestricted Funds</v>
          </cell>
          <cell r="Q1494">
            <v>61</v>
          </cell>
          <cell r="R1494" t="str">
            <v>Salaries and Wages</v>
          </cell>
          <cell r="S1494">
            <v>40</v>
          </cell>
          <cell r="T1494" t="str">
            <v>Vice President / Provost - SCC</v>
          </cell>
          <cell r="U1494">
            <v>1</v>
          </cell>
          <cell r="V1494" t="str">
            <v>Cooksey, Gaye M.</v>
          </cell>
        </row>
        <row r="1495">
          <cell r="A1495">
            <v>350092</v>
          </cell>
          <cell r="B1495" t="str">
            <v>Music</v>
          </cell>
          <cell r="C1495">
            <v>611115</v>
          </cell>
          <cell r="D1495">
            <v>350092611115</v>
          </cell>
          <cell r="E1495" t="str">
            <v>Faculty Salaries - Substitute</v>
          </cell>
          <cell r="F1495">
            <v>1937.38</v>
          </cell>
          <cell r="G1495">
            <v>2645.48</v>
          </cell>
          <cell r="H1495">
            <v>2000</v>
          </cell>
          <cell r="I1495">
            <v>1297.72</v>
          </cell>
          <cell r="J1495">
            <v>2000</v>
          </cell>
          <cell r="K1495">
            <v>110010</v>
          </cell>
          <cell r="L1495" t="str">
            <v>Current Unrestricted</v>
          </cell>
          <cell r="M1495">
            <v>10</v>
          </cell>
          <cell r="N1495" t="str">
            <v>Instruction</v>
          </cell>
          <cell r="O1495">
            <v>11</v>
          </cell>
          <cell r="P1495" t="str">
            <v>Current Unrestricted Funds</v>
          </cell>
          <cell r="Q1495">
            <v>61</v>
          </cell>
          <cell r="R1495" t="str">
            <v>Salaries and Wages</v>
          </cell>
          <cell r="S1495">
            <v>40</v>
          </cell>
          <cell r="T1495" t="str">
            <v>Vice President / Provost - SCC</v>
          </cell>
          <cell r="U1495">
            <v>1</v>
          </cell>
          <cell r="V1495" t="str">
            <v>Cooksey, Gaye M.</v>
          </cell>
        </row>
        <row r="1496">
          <cell r="A1496">
            <v>350092</v>
          </cell>
          <cell r="B1496" t="str">
            <v>Music</v>
          </cell>
          <cell r="C1496">
            <v>611120</v>
          </cell>
          <cell r="D1496">
            <v>350092611120</v>
          </cell>
          <cell r="E1496" t="str">
            <v>Faculty Salaries - Part-time</v>
          </cell>
          <cell r="F1496">
            <v>245311.01</v>
          </cell>
          <cell r="G1496">
            <v>244713.78</v>
          </cell>
          <cell r="H1496">
            <v>248527</v>
          </cell>
          <cell r="I1496">
            <v>117124.6</v>
          </cell>
          <cell r="J1496">
            <v>248527</v>
          </cell>
          <cell r="K1496">
            <v>110010</v>
          </cell>
          <cell r="L1496" t="str">
            <v>Current Unrestricted</v>
          </cell>
          <cell r="M1496">
            <v>10</v>
          </cell>
          <cell r="N1496" t="str">
            <v>Instruction</v>
          </cell>
          <cell r="O1496">
            <v>11</v>
          </cell>
          <cell r="P1496" t="str">
            <v>Current Unrestricted Funds</v>
          </cell>
          <cell r="Q1496">
            <v>61</v>
          </cell>
          <cell r="R1496" t="str">
            <v>Salaries and Wages</v>
          </cell>
          <cell r="S1496">
            <v>40</v>
          </cell>
          <cell r="T1496" t="str">
            <v>Vice President / Provost - SCC</v>
          </cell>
          <cell r="U1496">
            <v>1</v>
          </cell>
          <cell r="V1496" t="str">
            <v>Cooksey, Gaye M.</v>
          </cell>
        </row>
        <row r="1497">
          <cell r="A1497">
            <v>350092</v>
          </cell>
          <cell r="B1497" t="str">
            <v>Music</v>
          </cell>
          <cell r="C1497">
            <v>611125</v>
          </cell>
          <cell r="D1497">
            <v>350092611125</v>
          </cell>
          <cell r="E1497" t="str">
            <v>Faculty Full-time Chair Rel</v>
          </cell>
          <cell r="F1497">
            <v>12650.9</v>
          </cell>
          <cell r="G1497">
            <v>12334.62</v>
          </cell>
          <cell r="H1497">
            <v>12439</v>
          </cell>
          <cell r="I1497">
            <v>0</v>
          </cell>
          <cell r="J1497">
            <v>24878</v>
          </cell>
          <cell r="K1497">
            <v>110010</v>
          </cell>
          <cell r="L1497" t="str">
            <v>Current Unrestricted</v>
          </cell>
          <cell r="M1497">
            <v>10</v>
          </cell>
          <cell r="N1497" t="str">
            <v>Instruction</v>
          </cell>
          <cell r="O1497">
            <v>11</v>
          </cell>
          <cell r="P1497" t="str">
            <v>Current Unrestricted Funds</v>
          </cell>
          <cell r="Q1497">
            <v>61</v>
          </cell>
          <cell r="R1497" t="str">
            <v>Salaries and Wages</v>
          </cell>
          <cell r="S1497">
            <v>40</v>
          </cell>
          <cell r="T1497" t="str">
            <v>Vice President / Provost - SCC</v>
          </cell>
          <cell r="U1497">
            <v>1</v>
          </cell>
          <cell r="V1497" t="str">
            <v>Cooksey, Gaye M.</v>
          </cell>
        </row>
        <row r="1498">
          <cell r="A1498">
            <v>350092</v>
          </cell>
          <cell r="B1498" t="str">
            <v>Music</v>
          </cell>
          <cell r="C1498">
            <v>611130</v>
          </cell>
          <cell r="D1498">
            <v>350092611130</v>
          </cell>
          <cell r="E1498" t="str">
            <v>Faculty Full-time Non-teaching ES</v>
          </cell>
          <cell r="F1498">
            <v>0</v>
          </cell>
          <cell r="G1498">
            <v>100</v>
          </cell>
          <cell r="H1498">
            <v>260</v>
          </cell>
          <cell r="I1498">
            <v>257.07</v>
          </cell>
          <cell r="J1498">
            <v>17621</v>
          </cell>
          <cell r="K1498">
            <v>110010</v>
          </cell>
          <cell r="L1498" t="str">
            <v>Current Unrestricted</v>
          </cell>
          <cell r="M1498">
            <v>10</v>
          </cell>
          <cell r="N1498" t="str">
            <v>Instruction</v>
          </cell>
          <cell r="O1498">
            <v>11</v>
          </cell>
          <cell r="P1498" t="str">
            <v>Current Unrestricted Funds</v>
          </cell>
          <cell r="Q1498">
            <v>61</v>
          </cell>
          <cell r="R1498" t="str">
            <v>Salaries and Wages</v>
          </cell>
          <cell r="S1498">
            <v>40</v>
          </cell>
          <cell r="T1498" t="str">
            <v>Vice President / Provost - SCC</v>
          </cell>
          <cell r="U1498">
            <v>1</v>
          </cell>
          <cell r="V1498" t="str">
            <v>Cooksey, Gaye M.</v>
          </cell>
        </row>
        <row r="1499">
          <cell r="A1499">
            <v>350092</v>
          </cell>
          <cell r="B1499" t="str">
            <v>Music</v>
          </cell>
          <cell r="C1499">
            <v>611135</v>
          </cell>
          <cell r="D1499">
            <v>350092611135</v>
          </cell>
          <cell r="E1499" t="str">
            <v>Faculty Full-time - Release Time</v>
          </cell>
          <cell r="F1499">
            <v>91244.25</v>
          </cell>
          <cell r="G1499">
            <v>45850.5</v>
          </cell>
          <cell r="H1499">
            <v>57762</v>
          </cell>
          <cell r="I1499">
            <v>28819.06</v>
          </cell>
          <cell r="J1499">
            <v>51544</v>
          </cell>
          <cell r="K1499">
            <v>110010</v>
          </cell>
          <cell r="L1499" t="str">
            <v>Current Unrestricted</v>
          </cell>
          <cell r="M1499">
            <v>10</v>
          </cell>
          <cell r="N1499" t="str">
            <v>Instruction</v>
          </cell>
          <cell r="O1499">
            <v>11</v>
          </cell>
          <cell r="P1499" t="str">
            <v>Current Unrestricted Funds</v>
          </cell>
          <cell r="Q1499">
            <v>61</v>
          </cell>
          <cell r="R1499" t="str">
            <v>Salaries and Wages</v>
          </cell>
          <cell r="S1499">
            <v>40</v>
          </cell>
          <cell r="T1499" t="str">
            <v>Vice President / Provost - SCC</v>
          </cell>
          <cell r="U1499">
            <v>1</v>
          </cell>
          <cell r="V1499" t="str">
            <v>Cooksey, Gaye M.</v>
          </cell>
        </row>
        <row r="1500">
          <cell r="A1500">
            <v>350092</v>
          </cell>
          <cell r="B1500" t="str">
            <v>Music</v>
          </cell>
          <cell r="C1500">
            <v>611140</v>
          </cell>
          <cell r="D1500">
            <v>350092611140</v>
          </cell>
          <cell r="E1500" t="str">
            <v>Faculty Part-time Non-teaching</v>
          </cell>
          <cell r="F1500">
            <v>28102.2</v>
          </cell>
          <cell r="G1500">
            <v>19708.189999999999</v>
          </cell>
          <cell r="H1500">
            <v>29500</v>
          </cell>
          <cell r="I1500">
            <v>11607.07</v>
          </cell>
          <cell r="J1500">
            <v>29500</v>
          </cell>
          <cell r="K1500">
            <v>110010</v>
          </cell>
          <cell r="L1500" t="str">
            <v>Current Unrestricted</v>
          </cell>
          <cell r="M1500">
            <v>10</v>
          </cell>
          <cell r="N1500" t="str">
            <v>Instruction</v>
          </cell>
          <cell r="O1500">
            <v>11</v>
          </cell>
          <cell r="P1500" t="str">
            <v>Current Unrestricted Funds</v>
          </cell>
          <cell r="Q1500">
            <v>61</v>
          </cell>
          <cell r="R1500" t="str">
            <v>Salaries and Wages</v>
          </cell>
          <cell r="S1500">
            <v>40</v>
          </cell>
          <cell r="T1500" t="str">
            <v>Vice President / Provost - SCC</v>
          </cell>
          <cell r="U1500">
            <v>1</v>
          </cell>
          <cell r="V1500" t="str">
            <v>Cooksey, Gaye M.</v>
          </cell>
        </row>
        <row r="1501">
          <cell r="A1501">
            <v>350092</v>
          </cell>
          <cell r="B1501" t="str">
            <v>Music</v>
          </cell>
          <cell r="C1501">
            <v>611150</v>
          </cell>
          <cell r="D1501">
            <v>350092611150</v>
          </cell>
          <cell r="E1501" t="str">
            <v>Faculty Full-time - Summer</v>
          </cell>
          <cell r="F1501">
            <v>42437.2</v>
          </cell>
          <cell r="G1501">
            <v>33273.51</v>
          </cell>
          <cell r="H1501">
            <v>58772</v>
          </cell>
          <cell r="I1501">
            <v>0</v>
          </cell>
          <cell r="J1501">
            <v>63711</v>
          </cell>
          <cell r="K1501">
            <v>110010</v>
          </cell>
          <cell r="L1501" t="str">
            <v>Current Unrestricted</v>
          </cell>
          <cell r="M1501">
            <v>10</v>
          </cell>
          <cell r="N1501" t="str">
            <v>Instruction</v>
          </cell>
          <cell r="O1501">
            <v>11</v>
          </cell>
          <cell r="P1501" t="str">
            <v>Current Unrestricted Funds</v>
          </cell>
          <cell r="Q1501">
            <v>61</v>
          </cell>
          <cell r="R1501" t="str">
            <v>Salaries and Wages</v>
          </cell>
          <cell r="S1501">
            <v>40</v>
          </cell>
          <cell r="T1501" t="str">
            <v>Vice President / Provost - SCC</v>
          </cell>
          <cell r="U1501">
            <v>1</v>
          </cell>
          <cell r="V1501" t="str">
            <v>Cooksey, Gaye M.</v>
          </cell>
        </row>
        <row r="1502">
          <cell r="A1502">
            <v>350092</v>
          </cell>
          <cell r="B1502" t="str">
            <v>Music</v>
          </cell>
          <cell r="C1502">
            <v>611160</v>
          </cell>
          <cell r="D1502">
            <v>350092611160</v>
          </cell>
          <cell r="E1502" t="str">
            <v>Faculty Part-time - Summer</v>
          </cell>
          <cell r="F1502">
            <v>30301.98</v>
          </cell>
          <cell r="G1502">
            <v>34791.71</v>
          </cell>
          <cell r="H1502">
            <v>43466</v>
          </cell>
          <cell r="I1502">
            <v>0</v>
          </cell>
          <cell r="J1502">
            <v>43466</v>
          </cell>
          <cell r="K1502">
            <v>110010</v>
          </cell>
          <cell r="L1502" t="str">
            <v>Current Unrestricted</v>
          </cell>
          <cell r="M1502">
            <v>10</v>
          </cell>
          <cell r="N1502" t="str">
            <v>Instruction</v>
          </cell>
          <cell r="O1502">
            <v>11</v>
          </cell>
          <cell r="P1502" t="str">
            <v>Current Unrestricted Funds</v>
          </cell>
          <cell r="Q1502">
            <v>61</v>
          </cell>
          <cell r="R1502" t="str">
            <v>Salaries and Wages</v>
          </cell>
          <cell r="S1502">
            <v>40</v>
          </cell>
          <cell r="T1502" t="str">
            <v>Vice President / Provost - SCC</v>
          </cell>
          <cell r="U1502">
            <v>1</v>
          </cell>
          <cell r="V1502" t="str">
            <v>Cooksey, Gaye M.</v>
          </cell>
        </row>
        <row r="1503">
          <cell r="A1503">
            <v>350092</v>
          </cell>
          <cell r="B1503" t="str">
            <v>Music</v>
          </cell>
          <cell r="C1503">
            <v>611325</v>
          </cell>
          <cell r="D1503">
            <v>350092611325</v>
          </cell>
          <cell r="E1503" t="str">
            <v>Non-Supervisory - PT - Exempt</v>
          </cell>
          <cell r="F1503">
            <v>4085.86</v>
          </cell>
          <cell r="G1503">
            <v>0</v>
          </cell>
          <cell r="H1503">
            <v>0</v>
          </cell>
          <cell r="I1503">
            <v>0</v>
          </cell>
          <cell r="J1503">
            <v>0</v>
          </cell>
          <cell r="K1503">
            <v>110010</v>
          </cell>
          <cell r="L1503" t="str">
            <v>Current Unrestricted</v>
          </cell>
          <cell r="M1503">
            <v>10</v>
          </cell>
          <cell r="N1503" t="str">
            <v>Instruction</v>
          </cell>
          <cell r="O1503">
            <v>11</v>
          </cell>
          <cell r="P1503" t="str">
            <v>Current Unrestricted Funds</v>
          </cell>
          <cell r="Q1503">
            <v>61</v>
          </cell>
          <cell r="R1503" t="str">
            <v>Salaries and Wages</v>
          </cell>
          <cell r="S1503">
            <v>40</v>
          </cell>
          <cell r="T1503" t="str">
            <v>Vice President / Provost - SCC</v>
          </cell>
          <cell r="U1503">
            <v>1</v>
          </cell>
          <cell r="V1503" t="str">
            <v>Cooksey, Gaye M.</v>
          </cell>
        </row>
        <row r="1504">
          <cell r="A1504">
            <v>350092</v>
          </cell>
          <cell r="B1504" t="str">
            <v>Music</v>
          </cell>
          <cell r="C1504">
            <v>611455</v>
          </cell>
          <cell r="D1504">
            <v>350092611455</v>
          </cell>
          <cell r="E1504" t="str">
            <v>PT Instr Assistant - Non-Exempt</v>
          </cell>
          <cell r="F1504">
            <v>0</v>
          </cell>
          <cell r="G1504">
            <v>6835.02</v>
          </cell>
          <cell r="H1504">
            <v>7763</v>
          </cell>
          <cell r="I1504">
            <v>0</v>
          </cell>
          <cell r="J1504">
            <v>0</v>
          </cell>
          <cell r="K1504">
            <v>110010</v>
          </cell>
          <cell r="L1504" t="str">
            <v>Current Unrestricted</v>
          </cell>
          <cell r="M1504">
            <v>10</v>
          </cell>
          <cell r="N1504" t="str">
            <v>Instruction</v>
          </cell>
          <cell r="O1504">
            <v>11</v>
          </cell>
          <cell r="P1504" t="str">
            <v>Current Unrestricted Funds</v>
          </cell>
          <cell r="Q1504">
            <v>61</v>
          </cell>
          <cell r="R1504" t="str">
            <v>Salaries and Wages</v>
          </cell>
          <cell r="S1504">
            <v>40</v>
          </cell>
          <cell r="T1504" t="str">
            <v>Vice President / Provost - SCC</v>
          </cell>
          <cell r="U1504">
            <v>1</v>
          </cell>
          <cell r="V1504" t="str">
            <v>Cooksey, Gaye M.</v>
          </cell>
        </row>
        <row r="1505">
          <cell r="A1505">
            <v>350092</v>
          </cell>
          <cell r="B1505" t="str">
            <v>Music</v>
          </cell>
          <cell r="C1505">
            <v>611460</v>
          </cell>
          <cell r="D1505">
            <v>350092611460</v>
          </cell>
          <cell r="E1505" t="str">
            <v>Support Staff PT - Non-Exempt</v>
          </cell>
          <cell r="F1505">
            <v>0</v>
          </cell>
          <cell r="G1505">
            <v>1353.43</v>
          </cell>
          <cell r="H1505">
            <v>218</v>
          </cell>
          <cell r="I1505">
            <v>217.85</v>
          </cell>
          <cell r="J1505">
            <v>218</v>
          </cell>
          <cell r="K1505">
            <v>110010</v>
          </cell>
          <cell r="L1505" t="str">
            <v>Current Unrestricted</v>
          </cell>
          <cell r="M1505">
            <v>10</v>
          </cell>
          <cell r="N1505" t="str">
            <v>Instruction</v>
          </cell>
          <cell r="O1505">
            <v>11</v>
          </cell>
          <cell r="P1505" t="str">
            <v>Current Unrestricted Funds</v>
          </cell>
          <cell r="Q1505">
            <v>61</v>
          </cell>
          <cell r="R1505" t="str">
            <v>Salaries and Wages</v>
          </cell>
          <cell r="S1505">
            <v>40</v>
          </cell>
          <cell r="T1505" t="str">
            <v>Vice President / Provost - SCC</v>
          </cell>
          <cell r="U1505">
            <v>1</v>
          </cell>
          <cell r="V1505" t="str">
            <v>Cooksey, Gaye M.</v>
          </cell>
        </row>
        <row r="1506">
          <cell r="A1506">
            <v>350092</v>
          </cell>
          <cell r="B1506" t="str">
            <v>Music</v>
          </cell>
          <cell r="C1506">
            <v>611492</v>
          </cell>
          <cell r="D1506">
            <v>350092611492</v>
          </cell>
          <cell r="E1506" t="str">
            <v>Regular Overtime</v>
          </cell>
          <cell r="F1506">
            <v>0</v>
          </cell>
          <cell r="G1506">
            <v>111.9</v>
          </cell>
          <cell r="H1506">
            <v>0</v>
          </cell>
          <cell r="I1506">
            <v>0</v>
          </cell>
          <cell r="J1506">
            <v>0</v>
          </cell>
          <cell r="K1506">
            <v>110010</v>
          </cell>
          <cell r="L1506" t="str">
            <v>Current Unrestricted</v>
          </cell>
          <cell r="M1506">
            <v>10</v>
          </cell>
          <cell r="N1506" t="str">
            <v>Instruction</v>
          </cell>
          <cell r="O1506">
            <v>11</v>
          </cell>
          <cell r="P1506" t="str">
            <v>Current Unrestricted Funds</v>
          </cell>
          <cell r="Q1506">
            <v>61</v>
          </cell>
          <cell r="R1506" t="str">
            <v>Salaries and Wages</v>
          </cell>
          <cell r="S1506">
            <v>40</v>
          </cell>
          <cell r="T1506" t="str">
            <v>Vice President / Provost - SCC</v>
          </cell>
          <cell r="U1506">
            <v>1</v>
          </cell>
          <cell r="V1506" t="str">
            <v>Cooksey, Gaye M.</v>
          </cell>
        </row>
        <row r="1507">
          <cell r="A1507">
            <v>350092</v>
          </cell>
          <cell r="B1507" t="str">
            <v>Music</v>
          </cell>
          <cell r="C1507">
            <v>611510</v>
          </cell>
          <cell r="D1507">
            <v>350092611510</v>
          </cell>
          <cell r="E1507" t="str">
            <v>Student Assistants - Non-Work Study</v>
          </cell>
          <cell r="F1507">
            <v>6994.22</v>
          </cell>
          <cell r="G1507">
            <v>9835.48</v>
          </cell>
          <cell r="H1507">
            <v>7545</v>
          </cell>
          <cell r="I1507">
            <v>2251.02</v>
          </cell>
          <cell r="J1507">
            <v>7545</v>
          </cell>
          <cell r="K1507">
            <v>110010</v>
          </cell>
          <cell r="L1507" t="str">
            <v>Current Unrestricted</v>
          </cell>
          <cell r="M1507">
            <v>10</v>
          </cell>
          <cell r="N1507" t="str">
            <v>Instruction</v>
          </cell>
          <cell r="O1507">
            <v>11</v>
          </cell>
          <cell r="P1507" t="str">
            <v>Current Unrestricted Funds</v>
          </cell>
          <cell r="Q1507">
            <v>61</v>
          </cell>
          <cell r="R1507" t="str">
            <v>Salaries and Wages</v>
          </cell>
          <cell r="S1507">
            <v>40</v>
          </cell>
          <cell r="T1507" t="str">
            <v>Vice President / Provost - SCC</v>
          </cell>
          <cell r="U1507">
            <v>1</v>
          </cell>
          <cell r="V1507" t="str">
            <v>Cooksey, Gaye M.</v>
          </cell>
        </row>
        <row r="1508">
          <cell r="A1508">
            <v>350092</v>
          </cell>
          <cell r="B1508" t="str">
            <v>Music</v>
          </cell>
          <cell r="C1508">
            <v>611515</v>
          </cell>
          <cell r="D1508">
            <v>350092611515</v>
          </cell>
          <cell r="E1508" t="str">
            <v>Student Assistants - Non-WS&lt;6 hrs</v>
          </cell>
          <cell r="F1508">
            <v>1270</v>
          </cell>
          <cell r="G1508">
            <v>0</v>
          </cell>
          <cell r="H1508">
            <v>0</v>
          </cell>
          <cell r="I1508">
            <v>0</v>
          </cell>
          <cell r="J1508">
            <v>0</v>
          </cell>
          <cell r="K1508">
            <v>110010</v>
          </cell>
          <cell r="L1508" t="str">
            <v>Current Unrestricted</v>
          </cell>
          <cell r="M1508">
            <v>10</v>
          </cell>
          <cell r="N1508" t="str">
            <v>Instruction</v>
          </cell>
          <cell r="O1508">
            <v>11</v>
          </cell>
          <cell r="P1508" t="str">
            <v>Current Unrestricted Funds</v>
          </cell>
          <cell r="Q1508">
            <v>61</v>
          </cell>
          <cell r="R1508" t="str">
            <v>Salaries and Wages</v>
          </cell>
          <cell r="S1508">
            <v>40</v>
          </cell>
          <cell r="T1508" t="str">
            <v>Vice President / Provost - SCC</v>
          </cell>
          <cell r="U1508">
            <v>1</v>
          </cell>
          <cell r="V1508" t="str">
            <v>Cooksey, Gaye M.</v>
          </cell>
        </row>
        <row r="1509">
          <cell r="A1509">
            <v>350092</v>
          </cell>
          <cell r="B1509" t="str">
            <v>Music</v>
          </cell>
          <cell r="C1509">
            <v>712320</v>
          </cell>
          <cell r="D1509">
            <v>350092712320</v>
          </cell>
          <cell r="E1509" t="str">
            <v>Guest Lecturers</v>
          </cell>
          <cell r="F1509">
            <v>500</v>
          </cell>
          <cell r="G1509">
            <v>0</v>
          </cell>
          <cell r="H1509">
            <v>950</v>
          </cell>
          <cell r="I1509">
            <v>0</v>
          </cell>
          <cell r="J1509">
            <v>950</v>
          </cell>
          <cell r="K1509">
            <v>110010</v>
          </cell>
          <cell r="L1509" t="str">
            <v>Current Unrestricted</v>
          </cell>
          <cell r="M1509">
            <v>10</v>
          </cell>
          <cell r="N1509" t="str">
            <v>Instruction</v>
          </cell>
          <cell r="O1509">
            <v>11</v>
          </cell>
          <cell r="P1509" t="str">
            <v>Current Unrestricted Funds</v>
          </cell>
          <cell r="Q1509">
            <v>71</v>
          </cell>
          <cell r="R1509" t="str">
            <v>Contractual Services</v>
          </cell>
          <cell r="S1509">
            <v>40</v>
          </cell>
          <cell r="T1509" t="str">
            <v>Vice President / Provost - SCC</v>
          </cell>
          <cell r="U1509">
            <v>4</v>
          </cell>
          <cell r="V1509" t="str">
            <v>Cooksey, Gaye M.</v>
          </cell>
        </row>
        <row r="1510">
          <cell r="A1510">
            <v>350092</v>
          </cell>
          <cell r="B1510" t="str">
            <v>Music</v>
          </cell>
          <cell r="C1510">
            <v>712330</v>
          </cell>
          <cell r="D1510">
            <v>350092712330</v>
          </cell>
          <cell r="E1510" t="str">
            <v>Performers</v>
          </cell>
          <cell r="F1510">
            <v>2225</v>
          </cell>
          <cell r="G1510">
            <v>2025</v>
          </cell>
          <cell r="H1510">
            <v>3000</v>
          </cell>
          <cell r="I1510">
            <v>2408</v>
          </cell>
          <cell r="J1510">
            <v>5000</v>
          </cell>
          <cell r="K1510">
            <v>110010</v>
          </cell>
          <cell r="L1510" t="str">
            <v>Current Unrestricted</v>
          </cell>
          <cell r="M1510">
            <v>10</v>
          </cell>
          <cell r="N1510" t="str">
            <v>Instruction</v>
          </cell>
          <cell r="O1510">
            <v>11</v>
          </cell>
          <cell r="P1510" t="str">
            <v>Current Unrestricted Funds</v>
          </cell>
          <cell r="Q1510">
            <v>71</v>
          </cell>
          <cell r="R1510" t="str">
            <v>Contractual Services</v>
          </cell>
          <cell r="S1510">
            <v>40</v>
          </cell>
          <cell r="T1510" t="str">
            <v>Vice President / Provost - SCC</v>
          </cell>
          <cell r="U1510">
            <v>4</v>
          </cell>
          <cell r="V1510" t="str">
            <v>Cooksey, Gaye M.</v>
          </cell>
        </row>
        <row r="1511">
          <cell r="A1511">
            <v>350092</v>
          </cell>
          <cell r="B1511" t="str">
            <v>Music</v>
          </cell>
          <cell r="C1511">
            <v>712350</v>
          </cell>
          <cell r="D1511">
            <v>350092712350</v>
          </cell>
          <cell r="E1511" t="str">
            <v>Contract Labor - Individuals</v>
          </cell>
          <cell r="F1511">
            <v>725</v>
          </cell>
          <cell r="G1511">
            <v>696.38</v>
          </cell>
          <cell r="H1511">
            <v>1000</v>
          </cell>
          <cell r="I1511">
            <v>950</v>
          </cell>
          <cell r="J1511">
            <v>1500</v>
          </cell>
          <cell r="K1511">
            <v>110010</v>
          </cell>
          <cell r="L1511" t="str">
            <v>Current Unrestricted</v>
          </cell>
          <cell r="M1511">
            <v>10</v>
          </cell>
          <cell r="N1511" t="str">
            <v>Instruction</v>
          </cell>
          <cell r="O1511">
            <v>11</v>
          </cell>
          <cell r="P1511" t="str">
            <v>Current Unrestricted Funds</v>
          </cell>
          <cell r="Q1511">
            <v>71</v>
          </cell>
          <cell r="R1511" t="str">
            <v>Contractual Services</v>
          </cell>
          <cell r="S1511">
            <v>40</v>
          </cell>
          <cell r="T1511" t="str">
            <v>Vice President / Provost - SCC</v>
          </cell>
          <cell r="U1511">
            <v>4</v>
          </cell>
          <cell r="V1511" t="str">
            <v>Cooksey, Gaye M.</v>
          </cell>
        </row>
        <row r="1512">
          <cell r="A1512">
            <v>350092</v>
          </cell>
          <cell r="B1512" t="str">
            <v>Music</v>
          </cell>
          <cell r="C1512">
            <v>712370</v>
          </cell>
          <cell r="D1512">
            <v>350092712370</v>
          </cell>
          <cell r="E1512" t="str">
            <v>Other Contract Services</v>
          </cell>
          <cell r="F1512">
            <v>0</v>
          </cell>
          <cell r="G1512">
            <v>450</v>
          </cell>
          <cell r="H1512">
            <v>575</v>
          </cell>
          <cell r="I1512">
            <v>275</v>
          </cell>
          <cell r="J1512">
            <v>575</v>
          </cell>
          <cell r="K1512">
            <v>110010</v>
          </cell>
          <cell r="L1512" t="str">
            <v>Current Unrestricted</v>
          </cell>
          <cell r="M1512">
            <v>10</v>
          </cell>
          <cell r="N1512" t="str">
            <v>Instruction</v>
          </cell>
          <cell r="O1512">
            <v>11</v>
          </cell>
          <cell r="P1512" t="str">
            <v>Current Unrestricted Funds</v>
          </cell>
          <cell r="Q1512">
            <v>71</v>
          </cell>
          <cell r="R1512" t="str">
            <v>Contractual Services</v>
          </cell>
          <cell r="S1512">
            <v>40</v>
          </cell>
          <cell r="T1512" t="str">
            <v>Vice President / Provost - SCC</v>
          </cell>
          <cell r="U1512">
            <v>4</v>
          </cell>
          <cell r="V1512" t="str">
            <v>Cooksey, Gaye M.</v>
          </cell>
        </row>
        <row r="1513">
          <cell r="A1513">
            <v>350092</v>
          </cell>
          <cell r="B1513" t="str">
            <v>Music</v>
          </cell>
          <cell r="C1513">
            <v>712450</v>
          </cell>
          <cell r="D1513">
            <v>350092712450</v>
          </cell>
          <cell r="E1513" t="str">
            <v>Rental - Vehicle</v>
          </cell>
          <cell r="F1513">
            <v>0</v>
          </cell>
          <cell r="G1513">
            <v>0</v>
          </cell>
          <cell r="H1513">
            <v>0</v>
          </cell>
          <cell r="I1513">
            <v>0</v>
          </cell>
          <cell r="J1513">
            <v>0</v>
          </cell>
          <cell r="K1513">
            <v>110010</v>
          </cell>
          <cell r="L1513" t="str">
            <v>Current Unrestricted</v>
          </cell>
          <cell r="M1513">
            <v>10</v>
          </cell>
          <cell r="N1513" t="str">
            <v>Instruction</v>
          </cell>
          <cell r="O1513">
            <v>11</v>
          </cell>
          <cell r="P1513" t="str">
            <v>Current Unrestricted Funds</v>
          </cell>
          <cell r="Q1513">
            <v>71</v>
          </cell>
          <cell r="R1513" t="str">
            <v>Contractual Services</v>
          </cell>
          <cell r="S1513">
            <v>40</v>
          </cell>
          <cell r="T1513" t="str">
            <v>Vice President / Provost - SCC</v>
          </cell>
          <cell r="U1513">
            <v>4</v>
          </cell>
          <cell r="V1513" t="str">
            <v>Cooksey, Gaye M.</v>
          </cell>
        </row>
        <row r="1514">
          <cell r="A1514">
            <v>350092</v>
          </cell>
          <cell r="B1514" t="str">
            <v>Music</v>
          </cell>
          <cell r="C1514">
            <v>712655</v>
          </cell>
          <cell r="D1514">
            <v>350092712655</v>
          </cell>
          <cell r="E1514" t="str">
            <v>Meetings Expense</v>
          </cell>
          <cell r="F1514">
            <v>216.07</v>
          </cell>
          <cell r="G1514">
            <v>439.96</v>
          </cell>
          <cell r="H1514">
            <v>1200</v>
          </cell>
          <cell r="I1514">
            <v>0</v>
          </cell>
          <cell r="J1514">
            <v>1200</v>
          </cell>
          <cell r="K1514">
            <v>110010</v>
          </cell>
          <cell r="L1514" t="str">
            <v>Current Unrestricted</v>
          </cell>
          <cell r="M1514">
            <v>10</v>
          </cell>
          <cell r="N1514" t="str">
            <v>Instruction</v>
          </cell>
          <cell r="O1514">
            <v>11</v>
          </cell>
          <cell r="P1514" t="str">
            <v>Current Unrestricted Funds</v>
          </cell>
          <cell r="Q1514">
            <v>71</v>
          </cell>
          <cell r="R1514" t="str">
            <v>Contractual Services</v>
          </cell>
          <cell r="S1514">
            <v>40</v>
          </cell>
          <cell r="T1514" t="str">
            <v>Vice President / Provost - SCC</v>
          </cell>
          <cell r="U1514">
            <v>4</v>
          </cell>
          <cell r="V1514" t="str">
            <v>Cooksey, Gaye M.</v>
          </cell>
        </row>
        <row r="1515">
          <cell r="A1515">
            <v>350092</v>
          </cell>
          <cell r="B1515" t="str">
            <v>Music</v>
          </cell>
          <cell r="C1515">
            <v>733110</v>
          </cell>
          <cell r="D1515">
            <v>350092733110</v>
          </cell>
          <cell r="E1515" t="str">
            <v>Classroom Supplies</v>
          </cell>
          <cell r="F1515">
            <v>14495.46</v>
          </cell>
          <cell r="G1515">
            <v>16932.47</v>
          </cell>
          <cell r="H1515">
            <v>11639</v>
          </cell>
          <cell r="I1515">
            <v>8115.55</v>
          </cell>
          <cell r="J1515">
            <v>16054</v>
          </cell>
          <cell r="K1515">
            <v>110010</v>
          </cell>
          <cell r="L1515" t="str">
            <v>Current Unrestricted</v>
          </cell>
          <cell r="M1515">
            <v>10</v>
          </cell>
          <cell r="N1515" t="str">
            <v>Instruction</v>
          </cell>
          <cell r="O1515">
            <v>11</v>
          </cell>
          <cell r="P1515" t="str">
            <v>Current Unrestricted Funds</v>
          </cell>
          <cell r="Q1515">
            <v>73</v>
          </cell>
          <cell r="R1515" t="str">
            <v>Supplies</v>
          </cell>
          <cell r="S1515">
            <v>40</v>
          </cell>
          <cell r="T1515" t="str">
            <v>Vice President / Provost - SCC</v>
          </cell>
          <cell r="U1515">
            <v>4</v>
          </cell>
          <cell r="V1515" t="str">
            <v>Cooksey, Gaye M.</v>
          </cell>
        </row>
        <row r="1516">
          <cell r="A1516">
            <v>350092</v>
          </cell>
          <cell r="B1516" t="str">
            <v>Music</v>
          </cell>
          <cell r="C1516">
            <v>733210</v>
          </cell>
          <cell r="D1516">
            <v>350092733210</v>
          </cell>
          <cell r="E1516" t="str">
            <v>Division Books and Booklets</v>
          </cell>
          <cell r="F1516">
            <v>0</v>
          </cell>
          <cell r="G1516">
            <v>0</v>
          </cell>
          <cell r="H1516">
            <v>0</v>
          </cell>
          <cell r="I1516">
            <v>0</v>
          </cell>
          <cell r="J1516">
            <v>0</v>
          </cell>
          <cell r="K1516">
            <v>110010</v>
          </cell>
          <cell r="L1516" t="str">
            <v>Current Unrestricted</v>
          </cell>
          <cell r="M1516">
            <v>10</v>
          </cell>
          <cell r="N1516" t="str">
            <v>Instruction</v>
          </cell>
          <cell r="O1516">
            <v>11</v>
          </cell>
          <cell r="P1516" t="str">
            <v>Current Unrestricted Funds</v>
          </cell>
          <cell r="Q1516">
            <v>73</v>
          </cell>
          <cell r="R1516" t="str">
            <v>Supplies</v>
          </cell>
          <cell r="S1516">
            <v>40</v>
          </cell>
          <cell r="T1516" t="str">
            <v>Vice President / Provost - SCC</v>
          </cell>
          <cell r="U1516">
            <v>4</v>
          </cell>
          <cell r="V1516" t="str">
            <v>Cooksey, Gaye M.</v>
          </cell>
        </row>
        <row r="1517">
          <cell r="A1517">
            <v>350092</v>
          </cell>
          <cell r="B1517" t="str">
            <v>Music</v>
          </cell>
          <cell r="C1517">
            <v>733220</v>
          </cell>
          <cell r="D1517">
            <v>350092733220</v>
          </cell>
          <cell r="E1517" t="str">
            <v>Subscriptions</v>
          </cell>
          <cell r="F1517">
            <v>0</v>
          </cell>
          <cell r="G1517">
            <v>0</v>
          </cell>
          <cell r="H1517">
            <v>0</v>
          </cell>
          <cell r="I1517">
            <v>0</v>
          </cell>
          <cell r="J1517">
            <v>0</v>
          </cell>
          <cell r="K1517">
            <v>110010</v>
          </cell>
          <cell r="L1517" t="str">
            <v>Current Unrestricted</v>
          </cell>
          <cell r="M1517">
            <v>10</v>
          </cell>
          <cell r="N1517" t="str">
            <v>Instruction</v>
          </cell>
          <cell r="O1517">
            <v>11</v>
          </cell>
          <cell r="P1517" t="str">
            <v>Current Unrestricted Funds</v>
          </cell>
          <cell r="Q1517">
            <v>73</v>
          </cell>
          <cell r="R1517" t="str">
            <v>Supplies</v>
          </cell>
          <cell r="S1517">
            <v>40</v>
          </cell>
          <cell r="T1517" t="str">
            <v>Vice President / Provost - SCC</v>
          </cell>
          <cell r="U1517">
            <v>4</v>
          </cell>
          <cell r="V1517" t="str">
            <v>Cooksey, Gaye M.</v>
          </cell>
        </row>
        <row r="1518">
          <cell r="A1518">
            <v>350092</v>
          </cell>
          <cell r="B1518" t="str">
            <v>Music</v>
          </cell>
          <cell r="C1518">
            <v>744210</v>
          </cell>
          <cell r="D1518">
            <v>350092744210</v>
          </cell>
          <cell r="E1518" t="str">
            <v>Local Travel</v>
          </cell>
          <cell r="F1518">
            <v>0</v>
          </cell>
          <cell r="G1518">
            <v>0</v>
          </cell>
          <cell r="H1518">
            <v>200</v>
          </cell>
          <cell r="I1518">
            <v>0</v>
          </cell>
          <cell r="J1518">
            <v>200</v>
          </cell>
          <cell r="K1518">
            <v>110010</v>
          </cell>
          <cell r="L1518" t="str">
            <v>Current Unrestricted</v>
          </cell>
          <cell r="M1518">
            <v>10</v>
          </cell>
          <cell r="N1518" t="str">
            <v>Instruction</v>
          </cell>
          <cell r="O1518">
            <v>11</v>
          </cell>
          <cell r="P1518" t="str">
            <v>Current Unrestricted Funds</v>
          </cell>
          <cell r="Q1518">
            <v>74</v>
          </cell>
          <cell r="R1518" t="str">
            <v>Travel</v>
          </cell>
          <cell r="S1518">
            <v>40</v>
          </cell>
          <cell r="T1518" t="str">
            <v>Vice President / Provost - SCC</v>
          </cell>
          <cell r="U1518">
            <v>4</v>
          </cell>
          <cell r="V1518" t="str">
            <v>Cooksey, Gaye M.</v>
          </cell>
        </row>
        <row r="1519">
          <cell r="A1519">
            <v>350092</v>
          </cell>
          <cell r="B1519" t="str">
            <v>Music</v>
          </cell>
          <cell r="C1519">
            <v>744220</v>
          </cell>
          <cell r="D1519">
            <v>350092744220</v>
          </cell>
          <cell r="E1519" t="str">
            <v>Professional Development / Travel</v>
          </cell>
          <cell r="F1519">
            <v>465.8</v>
          </cell>
          <cell r="G1519">
            <v>0</v>
          </cell>
          <cell r="H1519">
            <v>0</v>
          </cell>
          <cell r="I1519">
            <v>0</v>
          </cell>
          <cell r="J1519">
            <v>0</v>
          </cell>
          <cell r="K1519">
            <v>110010</v>
          </cell>
          <cell r="L1519" t="str">
            <v>Current Unrestricted</v>
          </cell>
          <cell r="M1519">
            <v>10</v>
          </cell>
          <cell r="N1519" t="str">
            <v>Instruction</v>
          </cell>
          <cell r="O1519">
            <v>11</v>
          </cell>
          <cell r="P1519" t="str">
            <v>Current Unrestricted Funds</v>
          </cell>
          <cell r="Q1519">
            <v>74</v>
          </cell>
          <cell r="R1519" t="str">
            <v>Travel</v>
          </cell>
          <cell r="S1519">
            <v>40</v>
          </cell>
          <cell r="T1519" t="str">
            <v>Vice President / Provost - SCC</v>
          </cell>
          <cell r="U1519">
            <v>4</v>
          </cell>
          <cell r="V1519" t="str">
            <v>Cooksey, Gaye M.</v>
          </cell>
        </row>
        <row r="1520">
          <cell r="A1520">
            <v>350092</v>
          </cell>
          <cell r="B1520" t="str">
            <v>Music</v>
          </cell>
          <cell r="C1520">
            <v>755110</v>
          </cell>
          <cell r="D1520">
            <v>350092755110</v>
          </cell>
          <cell r="E1520" t="str">
            <v>Field Trips</v>
          </cell>
          <cell r="F1520">
            <v>578.54999999999995</v>
          </cell>
          <cell r="G1520">
            <v>0</v>
          </cell>
          <cell r="H1520">
            <v>0</v>
          </cell>
          <cell r="I1520">
            <v>0</v>
          </cell>
          <cell r="J1520">
            <v>0</v>
          </cell>
          <cell r="K1520">
            <v>110010</v>
          </cell>
          <cell r="L1520" t="str">
            <v>Current Unrestricted</v>
          </cell>
          <cell r="M1520">
            <v>10</v>
          </cell>
          <cell r="N1520" t="str">
            <v>Instruction</v>
          </cell>
          <cell r="O1520">
            <v>11</v>
          </cell>
          <cell r="P1520" t="str">
            <v>Current Unrestricted Funds</v>
          </cell>
          <cell r="Q1520">
            <v>75</v>
          </cell>
          <cell r="R1520" t="str">
            <v>Other Operating Expenses</v>
          </cell>
          <cell r="S1520">
            <v>40</v>
          </cell>
          <cell r="T1520" t="str">
            <v>Vice President / Provost - SCC</v>
          </cell>
          <cell r="U1520">
            <v>4</v>
          </cell>
          <cell r="V1520" t="str">
            <v>Cooksey, Gaye M.</v>
          </cell>
        </row>
        <row r="1521">
          <cell r="A1521">
            <v>350092</v>
          </cell>
          <cell r="B1521" t="str">
            <v>Music</v>
          </cell>
          <cell r="C1521">
            <v>755240</v>
          </cell>
          <cell r="D1521">
            <v>350092755240</v>
          </cell>
          <cell r="E1521" t="str">
            <v>DP - Software</v>
          </cell>
          <cell r="F1521">
            <v>0</v>
          </cell>
          <cell r="G1521">
            <v>578</v>
          </cell>
          <cell r="H1521">
            <v>578</v>
          </cell>
          <cell r="I1521">
            <v>0</v>
          </cell>
          <cell r="J1521">
            <v>578</v>
          </cell>
          <cell r="K1521">
            <v>110010</v>
          </cell>
          <cell r="L1521" t="str">
            <v>Current Unrestricted</v>
          </cell>
          <cell r="M1521">
            <v>10</v>
          </cell>
          <cell r="N1521" t="str">
            <v>Instruction</v>
          </cell>
          <cell r="O1521">
            <v>11</v>
          </cell>
          <cell r="P1521" t="str">
            <v>Current Unrestricted Funds</v>
          </cell>
          <cell r="Q1521">
            <v>75</v>
          </cell>
          <cell r="R1521" t="str">
            <v>Other Operating Expenses</v>
          </cell>
          <cell r="S1521">
            <v>40</v>
          </cell>
          <cell r="T1521" t="str">
            <v>Vice President / Provost - SCC</v>
          </cell>
          <cell r="U1521">
            <v>4</v>
          </cell>
          <cell r="V1521" t="str">
            <v>Cooksey, Gaye M.</v>
          </cell>
        </row>
        <row r="1522">
          <cell r="A1522">
            <v>350092</v>
          </cell>
          <cell r="B1522" t="str">
            <v>Music</v>
          </cell>
          <cell r="C1522">
            <v>755310</v>
          </cell>
          <cell r="D1522">
            <v>350092755310</v>
          </cell>
          <cell r="E1522" t="str">
            <v>Copier Expense</v>
          </cell>
          <cell r="F1522">
            <v>3306.36</v>
          </cell>
          <cell r="G1522">
            <v>2770.49</v>
          </cell>
          <cell r="H1522">
            <v>5771</v>
          </cell>
          <cell r="I1522">
            <v>1327.98</v>
          </cell>
          <cell r="J1522">
            <v>5771</v>
          </cell>
          <cell r="K1522">
            <v>110010</v>
          </cell>
          <cell r="L1522" t="str">
            <v>Current Unrestricted</v>
          </cell>
          <cell r="M1522">
            <v>10</v>
          </cell>
          <cell r="N1522" t="str">
            <v>Instruction</v>
          </cell>
          <cell r="O1522">
            <v>11</v>
          </cell>
          <cell r="P1522" t="str">
            <v>Current Unrestricted Funds</v>
          </cell>
          <cell r="Q1522">
            <v>75</v>
          </cell>
          <cell r="R1522" t="str">
            <v>Other Operating Expenses</v>
          </cell>
          <cell r="S1522">
            <v>40</v>
          </cell>
          <cell r="T1522" t="str">
            <v>Vice President / Provost - SCC</v>
          </cell>
          <cell r="U1522">
            <v>4</v>
          </cell>
          <cell r="V1522" t="str">
            <v>Cooksey, Gaye M.</v>
          </cell>
        </row>
        <row r="1523">
          <cell r="A1523">
            <v>350092</v>
          </cell>
          <cell r="B1523" t="str">
            <v>Music</v>
          </cell>
          <cell r="C1523">
            <v>755360</v>
          </cell>
          <cell r="D1523">
            <v>350092755360</v>
          </cell>
          <cell r="E1523" t="str">
            <v>Printing - Other</v>
          </cell>
          <cell r="F1523">
            <v>405.66</v>
          </cell>
          <cell r="G1523">
            <v>1075.01</v>
          </cell>
          <cell r="H1523">
            <v>850</v>
          </cell>
          <cell r="I1523">
            <v>484.31</v>
          </cell>
          <cell r="J1523">
            <v>1120</v>
          </cell>
          <cell r="K1523">
            <v>110010</v>
          </cell>
          <cell r="L1523" t="str">
            <v>Current Unrestricted</v>
          </cell>
          <cell r="M1523">
            <v>10</v>
          </cell>
          <cell r="N1523" t="str">
            <v>Instruction</v>
          </cell>
          <cell r="O1523">
            <v>11</v>
          </cell>
          <cell r="P1523" t="str">
            <v>Current Unrestricted Funds</v>
          </cell>
          <cell r="Q1523">
            <v>75</v>
          </cell>
          <cell r="R1523" t="str">
            <v>Other Operating Expenses</v>
          </cell>
          <cell r="S1523">
            <v>40</v>
          </cell>
          <cell r="T1523" t="str">
            <v>Vice President / Provost - SCC</v>
          </cell>
          <cell r="U1523">
            <v>4</v>
          </cell>
          <cell r="V1523" t="str">
            <v>Cooksey, Gaye M.</v>
          </cell>
        </row>
        <row r="1524">
          <cell r="A1524">
            <v>350092</v>
          </cell>
          <cell r="B1524" t="str">
            <v>Music</v>
          </cell>
          <cell r="C1524">
            <v>755510</v>
          </cell>
          <cell r="D1524">
            <v>350092755510</v>
          </cell>
          <cell r="E1524" t="str">
            <v>Repairs - Equipment</v>
          </cell>
          <cell r="F1524">
            <v>6580</v>
          </cell>
          <cell r="G1524">
            <v>8902.5</v>
          </cell>
          <cell r="H1524">
            <v>7950</v>
          </cell>
          <cell r="I1524">
            <v>2950</v>
          </cell>
          <cell r="J1524">
            <v>7950</v>
          </cell>
          <cell r="K1524">
            <v>110010</v>
          </cell>
          <cell r="L1524" t="str">
            <v>Current Unrestricted</v>
          </cell>
          <cell r="M1524">
            <v>10</v>
          </cell>
          <cell r="N1524" t="str">
            <v>Instruction</v>
          </cell>
          <cell r="O1524">
            <v>11</v>
          </cell>
          <cell r="P1524" t="str">
            <v>Current Unrestricted Funds</v>
          </cell>
          <cell r="Q1524">
            <v>75</v>
          </cell>
          <cell r="R1524" t="str">
            <v>Other Operating Expenses</v>
          </cell>
          <cell r="S1524">
            <v>40</v>
          </cell>
          <cell r="T1524" t="str">
            <v>Vice President / Provost - SCC</v>
          </cell>
          <cell r="U1524">
            <v>4</v>
          </cell>
          <cell r="V1524" t="str">
            <v>Cooksey, Gaye M.</v>
          </cell>
        </row>
        <row r="1525">
          <cell r="A1525">
            <v>350092</v>
          </cell>
          <cell r="B1525" t="str">
            <v>Music</v>
          </cell>
          <cell r="C1525">
            <v>755530</v>
          </cell>
          <cell r="D1525">
            <v>350092755530</v>
          </cell>
          <cell r="E1525" t="str">
            <v>Repairs - Machinery</v>
          </cell>
          <cell r="F1525">
            <v>0</v>
          </cell>
          <cell r="G1525">
            <v>0</v>
          </cell>
          <cell r="H1525">
            <v>0</v>
          </cell>
          <cell r="I1525">
            <v>0</v>
          </cell>
          <cell r="J1525">
            <v>0</v>
          </cell>
          <cell r="K1525">
            <v>110010</v>
          </cell>
          <cell r="L1525" t="str">
            <v>Current Unrestricted</v>
          </cell>
          <cell r="M1525">
            <v>10</v>
          </cell>
          <cell r="N1525" t="str">
            <v>Instruction</v>
          </cell>
          <cell r="O1525">
            <v>11</v>
          </cell>
          <cell r="P1525" t="str">
            <v>Current Unrestricted Funds</v>
          </cell>
          <cell r="Q1525">
            <v>75</v>
          </cell>
          <cell r="R1525" t="str">
            <v>Other Operating Expenses</v>
          </cell>
          <cell r="S1525">
            <v>40</v>
          </cell>
          <cell r="T1525" t="str">
            <v>Vice President / Provost - SCC</v>
          </cell>
          <cell r="U1525">
            <v>4</v>
          </cell>
          <cell r="V1525" t="str">
            <v>Cooksey, Gaye M.</v>
          </cell>
        </row>
        <row r="1526">
          <cell r="A1526">
            <v>350092</v>
          </cell>
          <cell r="B1526" t="str">
            <v>Music</v>
          </cell>
          <cell r="C1526">
            <v>755560</v>
          </cell>
          <cell r="D1526">
            <v>350092755560</v>
          </cell>
          <cell r="E1526" t="str">
            <v>Other Repairs</v>
          </cell>
          <cell r="F1526">
            <v>570.15</v>
          </cell>
          <cell r="G1526">
            <v>0</v>
          </cell>
          <cell r="H1526">
            <v>0</v>
          </cell>
          <cell r="I1526">
            <v>0</v>
          </cell>
          <cell r="J1526">
            <v>0</v>
          </cell>
          <cell r="K1526">
            <v>110010</v>
          </cell>
          <cell r="L1526" t="str">
            <v>Current Unrestricted</v>
          </cell>
          <cell r="M1526">
            <v>10</v>
          </cell>
          <cell r="N1526" t="str">
            <v>Instruction</v>
          </cell>
          <cell r="O1526">
            <v>11</v>
          </cell>
          <cell r="P1526" t="str">
            <v>Current Unrestricted Funds</v>
          </cell>
          <cell r="Q1526">
            <v>75</v>
          </cell>
          <cell r="R1526" t="str">
            <v>Other Operating Expenses</v>
          </cell>
          <cell r="S1526">
            <v>40</v>
          </cell>
          <cell r="T1526" t="str">
            <v>Vice President / Provost - SCC</v>
          </cell>
          <cell r="U1526">
            <v>4</v>
          </cell>
          <cell r="V1526" t="str">
            <v>Cooksey, Gaye M.</v>
          </cell>
        </row>
        <row r="1527">
          <cell r="A1527">
            <v>350092</v>
          </cell>
          <cell r="B1527" t="str">
            <v>Music</v>
          </cell>
          <cell r="C1527">
            <v>755705</v>
          </cell>
          <cell r="D1527">
            <v>350092755705</v>
          </cell>
          <cell r="E1527" t="str">
            <v>Postage</v>
          </cell>
          <cell r="F1527">
            <v>45.15</v>
          </cell>
          <cell r="G1527">
            <v>20.48</v>
          </cell>
          <cell r="H1527">
            <v>50</v>
          </cell>
          <cell r="I1527">
            <v>0.88</v>
          </cell>
          <cell r="J1527">
            <v>50</v>
          </cell>
          <cell r="K1527">
            <v>110010</v>
          </cell>
          <cell r="L1527" t="str">
            <v>Current Unrestricted</v>
          </cell>
          <cell r="M1527">
            <v>10</v>
          </cell>
          <cell r="N1527" t="str">
            <v>Instruction</v>
          </cell>
          <cell r="O1527">
            <v>11</v>
          </cell>
          <cell r="P1527" t="str">
            <v>Current Unrestricted Funds</v>
          </cell>
          <cell r="Q1527">
            <v>75</v>
          </cell>
          <cell r="R1527" t="str">
            <v>Other Operating Expenses</v>
          </cell>
          <cell r="S1527">
            <v>40</v>
          </cell>
          <cell r="T1527" t="str">
            <v>Vice President / Provost - SCC</v>
          </cell>
          <cell r="U1527">
            <v>4</v>
          </cell>
          <cell r="V1527" t="str">
            <v>Cooksey, Gaye M.</v>
          </cell>
        </row>
        <row r="1528">
          <cell r="A1528">
            <v>350092</v>
          </cell>
          <cell r="B1528" t="str">
            <v>Music</v>
          </cell>
          <cell r="C1528">
            <v>755730</v>
          </cell>
          <cell r="D1528">
            <v>350092755730</v>
          </cell>
          <cell r="E1528" t="str">
            <v>Memberships</v>
          </cell>
          <cell r="F1528">
            <v>315</v>
          </cell>
          <cell r="G1528">
            <v>100</v>
          </cell>
          <cell r="H1528">
            <v>100</v>
          </cell>
          <cell r="I1528">
            <v>0</v>
          </cell>
          <cell r="J1528">
            <v>100</v>
          </cell>
          <cell r="K1528">
            <v>110010</v>
          </cell>
          <cell r="L1528" t="str">
            <v>Current Unrestricted</v>
          </cell>
          <cell r="M1528">
            <v>10</v>
          </cell>
          <cell r="N1528" t="str">
            <v>Instruction</v>
          </cell>
          <cell r="O1528">
            <v>11</v>
          </cell>
          <cell r="P1528" t="str">
            <v>Current Unrestricted Funds</v>
          </cell>
          <cell r="Q1528">
            <v>75</v>
          </cell>
          <cell r="R1528" t="str">
            <v>Other Operating Expenses</v>
          </cell>
          <cell r="S1528">
            <v>40</v>
          </cell>
          <cell r="T1528" t="str">
            <v>Vice President / Provost - SCC</v>
          </cell>
          <cell r="U1528">
            <v>4</v>
          </cell>
          <cell r="V1528" t="str">
            <v>Cooksey, Gaye M.</v>
          </cell>
        </row>
        <row r="1529">
          <cell r="A1529">
            <v>350092</v>
          </cell>
          <cell r="B1529" t="str">
            <v>Music</v>
          </cell>
          <cell r="C1529">
            <v>755740</v>
          </cell>
          <cell r="D1529">
            <v>350092755740</v>
          </cell>
          <cell r="E1529" t="str">
            <v>Advertising</v>
          </cell>
          <cell r="F1529">
            <v>250</v>
          </cell>
          <cell r="G1529">
            <v>0</v>
          </cell>
          <cell r="H1529">
            <v>250</v>
          </cell>
          <cell r="I1529">
            <v>0</v>
          </cell>
          <cell r="J1529">
            <v>250</v>
          </cell>
          <cell r="K1529">
            <v>110010</v>
          </cell>
          <cell r="L1529" t="str">
            <v>Current Unrestricted</v>
          </cell>
          <cell r="M1529">
            <v>10</v>
          </cell>
          <cell r="N1529" t="str">
            <v>Instruction</v>
          </cell>
          <cell r="O1529">
            <v>11</v>
          </cell>
          <cell r="P1529" t="str">
            <v>Current Unrestricted Funds</v>
          </cell>
          <cell r="Q1529">
            <v>75</v>
          </cell>
          <cell r="R1529" t="str">
            <v>Other Operating Expenses</v>
          </cell>
          <cell r="S1529">
            <v>40</v>
          </cell>
          <cell r="T1529" t="str">
            <v>Vice President / Provost - SCC</v>
          </cell>
          <cell r="U1529">
            <v>4</v>
          </cell>
          <cell r="V1529" t="str">
            <v>Cooksey, Gaye M.</v>
          </cell>
        </row>
        <row r="1530">
          <cell r="A1530">
            <v>350092</v>
          </cell>
          <cell r="B1530" t="str">
            <v>Music</v>
          </cell>
          <cell r="C1530">
            <v>777412</v>
          </cell>
          <cell r="D1530">
            <v>350092777412</v>
          </cell>
          <cell r="E1530" t="str">
            <v>Equipment/Furniture - SCC</v>
          </cell>
          <cell r="F1530">
            <v>0</v>
          </cell>
          <cell r="G1530">
            <v>0</v>
          </cell>
          <cell r="H1530">
            <v>112797</v>
          </cell>
          <cell r="I1530">
            <v>110413</v>
          </cell>
          <cell r="J1530">
            <v>173180</v>
          </cell>
          <cell r="K1530">
            <v>110010</v>
          </cell>
          <cell r="L1530" t="str">
            <v>Current Unrestricted</v>
          </cell>
          <cell r="M1530">
            <v>10</v>
          </cell>
          <cell r="N1530" t="str">
            <v>Instruction</v>
          </cell>
          <cell r="O1530">
            <v>11</v>
          </cell>
          <cell r="P1530" t="str">
            <v>Current Unrestricted Funds</v>
          </cell>
          <cell r="Q1530">
            <v>77</v>
          </cell>
          <cell r="R1530" t="str">
            <v>Capital Outlay</v>
          </cell>
          <cell r="S1530">
            <v>40</v>
          </cell>
          <cell r="T1530" t="str">
            <v>Vice President / Provost - SCC</v>
          </cell>
          <cell r="U1530">
            <v>4</v>
          </cell>
          <cell r="V1530" t="str">
            <v>Cooksey, Gaye M.</v>
          </cell>
        </row>
        <row r="1531">
          <cell r="A1531">
            <v>350092</v>
          </cell>
          <cell r="B1531" t="str">
            <v>Music</v>
          </cell>
          <cell r="C1531">
            <v>787410</v>
          </cell>
          <cell r="D1531">
            <v>350092787410</v>
          </cell>
          <cell r="E1531" t="str">
            <v>Equipment/Furniture Non-Depreciable</v>
          </cell>
          <cell r="F1531">
            <v>7179.97</v>
          </cell>
          <cell r="G1531">
            <v>9159.4699999999993</v>
          </cell>
          <cell r="H1531">
            <v>7543</v>
          </cell>
          <cell r="I1531">
            <v>1192</v>
          </cell>
          <cell r="J1531">
            <v>0</v>
          </cell>
          <cell r="K1531">
            <v>110010</v>
          </cell>
          <cell r="L1531" t="str">
            <v>Current Unrestricted</v>
          </cell>
          <cell r="M1531">
            <v>10</v>
          </cell>
          <cell r="N1531" t="str">
            <v>Instruction</v>
          </cell>
          <cell r="O1531">
            <v>11</v>
          </cell>
          <cell r="P1531" t="str">
            <v>Current Unrestricted Funds</v>
          </cell>
          <cell r="Q1531">
            <v>78</v>
          </cell>
          <cell r="R1531" t="str">
            <v>Non-Capital Outlay</v>
          </cell>
          <cell r="S1531">
            <v>40</v>
          </cell>
          <cell r="T1531" t="str">
            <v>Vice President / Provost - SCC</v>
          </cell>
          <cell r="U1531">
            <v>4</v>
          </cell>
          <cell r="V1531" t="str">
            <v>Cooksey, Gaye M.</v>
          </cell>
        </row>
        <row r="1532">
          <cell r="A1532">
            <v>350092</v>
          </cell>
          <cell r="B1532" t="str">
            <v>Music</v>
          </cell>
          <cell r="C1532">
            <v>787430</v>
          </cell>
          <cell r="D1532">
            <v>350092787430</v>
          </cell>
          <cell r="E1532" t="str">
            <v>Computer/Media Equip</v>
          </cell>
          <cell r="F1532">
            <v>3611</v>
          </cell>
          <cell r="G1532">
            <v>0</v>
          </cell>
          <cell r="H1532">
            <v>4136</v>
          </cell>
          <cell r="I1532">
            <v>4068</v>
          </cell>
          <cell r="J1532">
            <v>0</v>
          </cell>
          <cell r="K1532">
            <v>110010</v>
          </cell>
          <cell r="L1532" t="str">
            <v>Current Unrestricted</v>
          </cell>
          <cell r="M1532">
            <v>10</v>
          </cell>
          <cell r="N1532" t="str">
            <v>Instruction</v>
          </cell>
          <cell r="O1532">
            <v>11</v>
          </cell>
          <cell r="P1532" t="str">
            <v>Current Unrestricted Funds</v>
          </cell>
          <cell r="Q1532">
            <v>78</v>
          </cell>
          <cell r="R1532" t="str">
            <v>Non-Capital Outlay</v>
          </cell>
          <cell r="S1532">
            <v>40</v>
          </cell>
          <cell r="T1532" t="str">
            <v>Vice President / Provost - SCC</v>
          </cell>
          <cell r="U1532">
            <v>4</v>
          </cell>
          <cell r="V1532" t="str">
            <v>Cooksey, Gaye M.</v>
          </cell>
        </row>
        <row r="1533">
          <cell r="A1533">
            <v>350096</v>
          </cell>
          <cell r="B1533" t="str">
            <v>Music</v>
          </cell>
          <cell r="C1533">
            <v>611110</v>
          </cell>
          <cell r="D1533">
            <v>350096611110</v>
          </cell>
          <cell r="E1533" t="str">
            <v>Faculty Salaries - Full-time</v>
          </cell>
          <cell r="F1533">
            <v>48362.62</v>
          </cell>
          <cell r="G1533">
            <v>61672.76</v>
          </cell>
          <cell r="H1533">
            <v>62317</v>
          </cell>
          <cell r="I1533">
            <v>36711.79</v>
          </cell>
          <cell r="J1533">
            <v>51210</v>
          </cell>
          <cell r="K1533">
            <v>110010</v>
          </cell>
          <cell r="L1533" t="str">
            <v>Current Unrestricted</v>
          </cell>
          <cell r="M1533">
            <v>10</v>
          </cell>
          <cell r="N1533" t="str">
            <v>Instruction</v>
          </cell>
          <cell r="O1533">
            <v>11</v>
          </cell>
          <cell r="P1533" t="str">
            <v>Current Unrestricted Funds</v>
          </cell>
          <cell r="Q1533">
            <v>61</v>
          </cell>
          <cell r="R1533" t="str">
            <v>Salaries and Wages</v>
          </cell>
          <cell r="S1533">
            <v>40</v>
          </cell>
          <cell r="T1533" t="str">
            <v>Vice President / Provost - SCC</v>
          </cell>
          <cell r="U1533">
            <v>1</v>
          </cell>
          <cell r="V1533" t="str">
            <v>Cooksey, Gaye M.</v>
          </cell>
        </row>
        <row r="1534">
          <cell r="A1534">
            <v>350096</v>
          </cell>
          <cell r="B1534" t="str">
            <v>Music</v>
          </cell>
          <cell r="C1534">
            <v>611115</v>
          </cell>
          <cell r="D1534">
            <v>350096611115</v>
          </cell>
          <cell r="E1534" t="str">
            <v>Faculty Salaries - Substitute</v>
          </cell>
          <cell r="F1534">
            <v>330.14</v>
          </cell>
          <cell r="G1534">
            <v>0</v>
          </cell>
          <cell r="H1534">
            <v>912</v>
          </cell>
          <cell r="I1534">
            <v>840.29</v>
          </cell>
          <cell r="J1534">
            <v>912</v>
          </cell>
          <cell r="K1534">
            <v>110010</v>
          </cell>
          <cell r="L1534" t="str">
            <v>Current Unrestricted</v>
          </cell>
          <cell r="M1534">
            <v>10</v>
          </cell>
          <cell r="N1534" t="str">
            <v>Instruction</v>
          </cell>
          <cell r="O1534">
            <v>11</v>
          </cell>
          <cell r="P1534" t="str">
            <v>Current Unrestricted Funds</v>
          </cell>
          <cell r="Q1534">
            <v>61</v>
          </cell>
          <cell r="R1534" t="str">
            <v>Salaries and Wages</v>
          </cell>
          <cell r="S1534">
            <v>40</v>
          </cell>
          <cell r="T1534" t="str">
            <v>Vice President / Provost - SCC</v>
          </cell>
          <cell r="U1534">
            <v>1</v>
          </cell>
          <cell r="V1534" t="str">
            <v>Cooksey, Gaye M.</v>
          </cell>
        </row>
        <row r="1535">
          <cell r="A1535">
            <v>350096</v>
          </cell>
          <cell r="B1535" t="str">
            <v>Music</v>
          </cell>
          <cell r="C1535">
            <v>611120</v>
          </cell>
          <cell r="D1535">
            <v>350096611120</v>
          </cell>
          <cell r="E1535" t="str">
            <v>Faculty Salaries - Part-time</v>
          </cell>
          <cell r="F1535">
            <v>36279</v>
          </cell>
          <cell r="G1535">
            <v>37043.519999999997</v>
          </cell>
          <cell r="H1535">
            <v>38041</v>
          </cell>
          <cell r="I1535">
            <v>23407</v>
          </cell>
          <cell r="J1535">
            <v>38041</v>
          </cell>
          <cell r="K1535">
            <v>110010</v>
          </cell>
          <cell r="L1535" t="str">
            <v>Current Unrestricted</v>
          </cell>
          <cell r="M1535">
            <v>10</v>
          </cell>
          <cell r="N1535" t="str">
            <v>Instruction</v>
          </cell>
          <cell r="O1535">
            <v>11</v>
          </cell>
          <cell r="P1535" t="str">
            <v>Current Unrestricted Funds</v>
          </cell>
          <cell r="Q1535">
            <v>61</v>
          </cell>
          <cell r="R1535" t="str">
            <v>Salaries and Wages</v>
          </cell>
          <cell r="S1535">
            <v>40</v>
          </cell>
          <cell r="T1535" t="str">
            <v>Vice President / Provost - SCC</v>
          </cell>
          <cell r="U1535">
            <v>1</v>
          </cell>
          <cell r="V1535" t="str">
            <v>Cooksey, Gaye M.</v>
          </cell>
        </row>
        <row r="1536">
          <cell r="A1536">
            <v>350096</v>
          </cell>
          <cell r="B1536" t="str">
            <v>Music</v>
          </cell>
          <cell r="C1536">
            <v>611150</v>
          </cell>
          <cell r="D1536">
            <v>350096611150</v>
          </cell>
          <cell r="E1536" t="str">
            <v>Faculty Full-time - Summer</v>
          </cell>
          <cell r="F1536">
            <v>6926.94</v>
          </cell>
          <cell r="G1536">
            <v>6926.93</v>
          </cell>
          <cell r="H1536">
            <v>6927</v>
          </cell>
          <cell r="I1536">
            <v>0</v>
          </cell>
          <cell r="J1536">
            <v>7528</v>
          </cell>
          <cell r="K1536">
            <v>110010</v>
          </cell>
          <cell r="L1536" t="str">
            <v>Current Unrestricted</v>
          </cell>
          <cell r="M1536">
            <v>10</v>
          </cell>
          <cell r="N1536" t="str">
            <v>Instruction</v>
          </cell>
          <cell r="O1536">
            <v>11</v>
          </cell>
          <cell r="P1536" t="str">
            <v>Current Unrestricted Funds</v>
          </cell>
          <cell r="Q1536">
            <v>61</v>
          </cell>
          <cell r="R1536" t="str">
            <v>Salaries and Wages</v>
          </cell>
          <cell r="S1536">
            <v>40</v>
          </cell>
          <cell r="T1536" t="str">
            <v>Vice President / Provost - SCC</v>
          </cell>
          <cell r="U1536">
            <v>1</v>
          </cell>
          <cell r="V1536" t="str">
            <v>Cooksey, Gaye M.</v>
          </cell>
        </row>
        <row r="1537">
          <cell r="A1537">
            <v>350096</v>
          </cell>
          <cell r="B1537" t="str">
            <v>Music</v>
          </cell>
          <cell r="C1537">
            <v>611160</v>
          </cell>
          <cell r="D1537">
            <v>350096611160</v>
          </cell>
          <cell r="E1537" t="str">
            <v>Faculty Part-time - Summer</v>
          </cell>
          <cell r="F1537">
            <v>2085</v>
          </cell>
          <cell r="G1537">
            <v>2085</v>
          </cell>
          <cell r="H1537">
            <v>6055</v>
          </cell>
          <cell r="I1537">
            <v>0</v>
          </cell>
          <cell r="J1537">
            <v>6055</v>
          </cell>
          <cell r="K1537">
            <v>110010</v>
          </cell>
          <cell r="L1537" t="str">
            <v>Current Unrestricted</v>
          </cell>
          <cell r="M1537">
            <v>10</v>
          </cell>
          <cell r="N1537" t="str">
            <v>Instruction</v>
          </cell>
          <cell r="O1537">
            <v>11</v>
          </cell>
          <cell r="P1537" t="str">
            <v>Current Unrestricted Funds</v>
          </cell>
          <cell r="Q1537">
            <v>61</v>
          </cell>
          <cell r="R1537" t="str">
            <v>Salaries and Wages</v>
          </cell>
          <cell r="S1537">
            <v>40</v>
          </cell>
          <cell r="T1537" t="str">
            <v>Vice President / Provost - SCC</v>
          </cell>
          <cell r="U1537">
            <v>1</v>
          </cell>
          <cell r="V1537" t="str">
            <v>Cooksey, Gaye M.</v>
          </cell>
        </row>
        <row r="1538">
          <cell r="A1538">
            <v>350096</v>
          </cell>
          <cell r="B1538" t="str">
            <v>Music</v>
          </cell>
          <cell r="C1538">
            <v>712330</v>
          </cell>
          <cell r="D1538">
            <v>350096712330</v>
          </cell>
          <cell r="E1538" t="str">
            <v>Performers</v>
          </cell>
          <cell r="F1538">
            <v>0</v>
          </cell>
          <cell r="G1538">
            <v>0</v>
          </cell>
          <cell r="H1538">
            <v>300</v>
          </cell>
          <cell r="I1538">
            <v>0</v>
          </cell>
          <cell r="J1538">
            <v>300</v>
          </cell>
          <cell r="K1538">
            <v>110010</v>
          </cell>
          <cell r="L1538" t="str">
            <v>Current Unrestricted</v>
          </cell>
          <cell r="M1538">
            <v>10</v>
          </cell>
          <cell r="N1538" t="str">
            <v>Instruction</v>
          </cell>
          <cell r="O1538">
            <v>11</v>
          </cell>
          <cell r="P1538" t="str">
            <v>Current Unrestricted Funds</v>
          </cell>
          <cell r="Q1538">
            <v>71</v>
          </cell>
          <cell r="R1538" t="str">
            <v>Contractual Services</v>
          </cell>
          <cell r="S1538">
            <v>40</v>
          </cell>
          <cell r="T1538" t="str">
            <v>Vice President / Provost - SCC</v>
          </cell>
          <cell r="U1538">
            <v>4</v>
          </cell>
          <cell r="V1538" t="str">
            <v>Cooksey, Gaye M.</v>
          </cell>
        </row>
        <row r="1539">
          <cell r="A1539">
            <v>350096</v>
          </cell>
          <cell r="B1539" t="str">
            <v>Music</v>
          </cell>
          <cell r="C1539">
            <v>733110</v>
          </cell>
          <cell r="D1539">
            <v>350096733110</v>
          </cell>
          <cell r="E1539" t="str">
            <v>Classroom Supplies</v>
          </cell>
          <cell r="F1539">
            <v>1737.11</v>
          </cell>
          <cell r="G1539">
            <v>368.51</v>
          </cell>
          <cell r="H1539">
            <v>1000</v>
          </cell>
          <cell r="I1539">
            <v>324.18</v>
          </cell>
          <cell r="J1539">
            <v>1000</v>
          </cell>
          <cell r="K1539">
            <v>110010</v>
          </cell>
          <cell r="L1539" t="str">
            <v>Current Unrestricted</v>
          </cell>
          <cell r="M1539">
            <v>10</v>
          </cell>
          <cell r="N1539" t="str">
            <v>Instruction</v>
          </cell>
          <cell r="O1539">
            <v>11</v>
          </cell>
          <cell r="P1539" t="str">
            <v>Current Unrestricted Funds</v>
          </cell>
          <cell r="Q1539">
            <v>73</v>
          </cell>
          <cell r="R1539" t="str">
            <v>Supplies</v>
          </cell>
          <cell r="S1539">
            <v>40</v>
          </cell>
          <cell r="T1539" t="str">
            <v>Vice President / Provost - SCC</v>
          </cell>
          <cell r="U1539">
            <v>4</v>
          </cell>
          <cell r="V1539" t="str">
            <v>Cooksey, Gaye M.</v>
          </cell>
        </row>
        <row r="1540">
          <cell r="A1540">
            <v>350096</v>
          </cell>
          <cell r="B1540" t="str">
            <v>Music</v>
          </cell>
          <cell r="C1540">
            <v>744210</v>
          </cell>
          <cell r="D1540">
            <v>350096744210</v>
          </cell>
          <cell r="E1540" t="str">
            <v>Local Travel</v>
          </cell>
          <cell r="F1540">
            <v>0</v>
          </cell>
          <cell r="G1540">
            <v>0</v>
          </cell>
          <cell r="H1540">
            <v>150</v>
          </cell>
          <cell r="I1540">
            <v>0</v>
          </cell>
          <cell r="J1540">
            <v>150</v>
          </cell>
          <cell r="K1540">
            <v>110010</v>
          </cell>
          <cell r="L1540" t="str">
            <v>Current Unrestricted</v>
          </cell>
          <cell r="M1540">
            <v>10</v>
          </cell>
          <cell r="N1540" t="str">
            <v>Instruction</v>
          </cell>
          <cell r="O1540">
            <v>11</v>
          </cell>
          <cell r="P1540" t="str">
            <v>Current Unrestricted Funds</v>
          </cell>
          <cell r="Q1540">
            <v>74</v>
          </cell>
          <cell r="R1540" t="str">
            <v>Travel</v>
          </cell>
          <cell r="S1540">
            <v>40</v>
          </cell>
          <cell r="T1540" t="str">
            <v>Vice President / Provost - SCC</v>
          </cell>
          <cell r="U1540">
            <v>4</v>
          </cell>
          <cell r="V1540" t="str">
            <v>Cooksey, Gaye M.</v>
          </cell>
        </row>
        <row r="1541">
          <cell r="A1541">
            <v>350096</v>
          </cell>
          <cell r="B1541" t="str">
            <v>Music</v>
          </cell>
          <cell r="C1541">
            <v>744220</v>
          </cell>
          <cell r="D1541">
            <v>350096744220</v>
          </cell>
          <cell r="E1541" t="str">
            <v>Professional Development / Travel</v>
          </cell>
          <cell r="F1541">
            <v>1156.68</v>
          </cell>
          <cell r="G1541">
            <v>0</v>
          </cell>
          <cell r="H1541">
            <v>0</v>
          </cell>
          <cell r="I1541">
            <v>0</v>
          </cell>
          <cell r="J1541">
            <v>0</v>
          </cell>
          <cell r="K1541">
            <v>110010</v>
          </cell>
          <cell r="L1541" t="str">
            <v>Current Unrestricted</v>
          </cell>
          <cell r="M1541">
            <v>10</v>
          </cell>
          <cell r="N1541" t="str">
            <v>Instruction</v>
          </cell>
          <cell r="O1541">
            <v>11</v>
          </cell>
          <cell r="P1541" t="str">
            <v>Current Unrestricted Funds</v>
          </cell>
          <cell r="Q1541">
            <v>74</v>
          </cell>
          <cell r="R1541" t="str">
            <v>Travel</v>
          </cell>
          <cell r="S1541">
            <v>40</v>
          </cell>
          <cell r="T1541" t="str">
            <v>Vice President / Provost - SCC</v>
          </cell>
          <cell r="U1541">
            <v>4</v>
          </cell>
          <cell r="V1541" t="str">
            <v>Cooksey, Gaye M.</v>
          </cell>
        </row>
        <row r="1542">
          <cell r="A1542">
            <v>350096</v>
          </cell>
          <cell r="B1542" t="str">
            <v>Music</v>
          </cell>
          <cell r="C1542">
            <v>755310</v>
          </cell>
          <cell r="D1542">
            <v>350096755310</v>
          </cell>
          <cell r="E1542" t="str">
            <v>Copier Expense</v>
          </cell>
          <cell r="F1542">
            <v>2136.06</v>
          </cell>
          <cell r="G1542">
            <v>2629.92</v>
          </cell>
          <cell r="H1542">
            <v>2025</v>
          </cell>
          <cell r="I1542">
            <v>157.62</v>
          </cell>
          <cell r="J1542">
            <v>2025</v>
          </cell>
          <cell r="K1542">
            <v>110010</v>
          </cell>
          <cell r="L1542" t="str">
            <v>Current Unrestricted</v>
          </cell>
          <cell r="M1542">
            <v>10</v>
          </cell>
          <cell r="N1542" t="str">
            <v>Instruction</v>
          </cell>
          <cell r="O1542">
            <v>11</v>
          </cell>
          <cell r="P1542" t="str">
            <v>Current Unrestricted Funds</v>
          </cell>
          <cell r="Q1542">
            <v>75</v>
          </cell>
          <cell r="R1542" t="str">
            <v>Other Operating Expenses</v>
          </cell>
          <cell r="S1542">
            <v>40</v>
          </cell>
          <cell r="T1542" t="str">
            <v>Vice President / Provost - SCC</v>
          </cell>
          <cell r="U1542">
            <v>4</v>
          </cell>
          <cell r="V1542" t="str">
            <v>Cooksey, Gaye M.</v>
          </cell>
        </row>
        <row r="1543">
          <cell r="A1543">
            <v>350096</v>
          </cell>
          <cell r="B1543" t="str">
            <v>Music</v>
          </cell>
          <cell r="C1543">
            <v>755360</v>
          </cell>
          <cell r="D1543">
            <v>350096755360</v>
          </cell>
          <cell r="E1543" t="str">
            <v>Printing - Other</v>
          </cell>
          <cell r="F1543">
            <v>461.92</v>
          </cell>
          <cell r="G1543">
            <v>164.75</v>
          </cell>
          <cell r="H1543">
            <v>400</v>
          </cell>
          <cell r="I1543">
            <v>248.68</v>
          </cell>
          <cell r="J1543">
            <v>400</v>
          </cell>
          <cell r="K1543">
            <v>110010</v>
          </cell>
          <cell r="L1543" t="str">
            <v>Current Unrestricted</v>
          </cell>
          <cell r="M1543">
            <v>10</v>
          </cell>
          <cell r="N1543" t="str">
            <v>Instruction</v>
          </cell>
          <cell r="O1543">
            <v>11</v>
          </cell>
          <cell r="P1543" t="str">
            <v>Current Unrestricted Funds</v>
          </cell>
          <cell r="Q1543">
            <v>75</v>
          </cell>
          <cell r="R1543" t="str">
            <v>Other Operating Expenses</v>
          </cell>
          <cell r="S1543">
            <v>40</v>
          </cell>
          <cell r="T1543" t="str">
            <v>Vice President / Provost - SCC</v>
          </cell>
          <cell r="U1543">
            <v>4</v>
          </cell>
          <cell r="V1543" t="str">
            <v>Cooksey, Gaye M.</v>
          </cell>
        </row>
        <row r="1544">
          <cell r="A1544">
            <v>350096</v>
          </cell>
          <cell r="B1544" t="str">
            <v>Music</v>
          </cell>
          <cell r="C1544">
            <v>755705</v>
          </cell>
          <cell r="D1544">
            <v>350096755705</v>
          </cell>
          <cell r="E1544" t="str">
            <v>Postage</v>
          </cell>
          <cell r="F1544">
            <v>0</v>
          </cell>
          <cell r="G1544">
            <v>0</v>
          </cell>
          <cell r="H1544">
            <v>25</v>
          </cell>
          <cell r="I1544">
            <v>0</v>
          </cell>
          <cell r="J1544">
            <v>25</v>
          </cell>
          <cell r="K1544">
            <v>110010</v>
          </cell>
          <cell r="L1544" t="str">
            <v>Current Unrestricted</v>
          </cell>
          <cell r="M1544">
            <v>10</v>
          </cell>
          <cell r="N1544" t="str">
            <v>Instruction</v>
          </cell>
          <cell r="O1544">
            <v>11</v>
          </cell>
          <cell r="P1544" t="str">
            <v>Current Unrestricted Funds</v>
          </cell>
          <cell r="Q1544">
            <v>75</v>
          </cell>
          <cell r="R1544" t="str">
            <v>Other Operating Expenses</v>
          </cell>
          <cell r="S1544">
            <v>40</v>
          </cell>
          <cell r="T1544" t="str">
            <v>Vice President / Provost - SCC</v>
          </cell>
          <cell r="U1544">
            <v>4</v>
          </cell>
          <cell r="V1544" t="str">
            <v>Cooksey, Gaye M.</v>
          </cell>
        </row>
        <row r="1545">
          <cell r="A1545">
            <v>350096</v>
          </cell>
          <cell r="B1545" t="str">
            <v>Music</v>
          </cell>
          <cell r="C1545">
            <v>777416</v>
          </cell>
          <cell r="D1545">
            <v>350096777416</v>
          </cell>
          <cell r="E1545" t="str">
            <v>Equipment/Furniture - PRC</v>
          </cell>
          <cell r="F1545">
            <v>0</v>
          </cell>
          <cell r="G1545">
            <v>0</v>
          </cell>
          <cell r="H1545">
            <v>0</v>
          </cell>
          <cell r="I1545">
            <v>0</v>
          </cell>
          <cell r="J1545">
            <v>5842</v>
          </cell>
          <cell r="K1545">
            <v>110010</v>
          </cell>
          <cell r="L1545" t="str">
            <v>Current Unrestricted</v>
          </cell>
          <cell r="M1545">
            <v>10</v>
          </cell>
          <cell r="N1545" t="str">
            <v>Instruction</v>
          </cell>
          <cell r="O1545">
            <v>11</v>
          </cell>
          <cell r="P1545" t="str">
            <v>Current Unrestricted Funds</v>
          </cell>
          <cell r="Q1545">
            <v>77</v>
          </cell>
          <cell r="R1545" t="str">
            <v>Capital Outlay</v>
          </cell>
          <cell r="S1545">
            <v>40</v>
          </cell>
          <cell r="T1545" t="str">
            <v>Vice President / Provost - SCC</v>
          </cell>
          <cell r="U1545">
            <v>4</v>
          </cell>
          <cell r="V1545" t="str">
            <v>Cooksey, Gaye M.</v>
          </cell>
        </row>
        <row r="1546">
          <cell r="A1546">
            <v>350098</v>
          </cell>
          <cell r="B1546" t="str">
            <v>Music</v>
          </cell>
          <cell r="C1546">
            <v>611120</v>
          </cell>
          <cell r="D1546">
            <v>350098611120</v>
          </cell>
          <cell r="E1546" t="str">
            <v>Faculty Salaries - Part-time</v>
          </cell>
          <cell r="F1546">
            <v>0</v>
          </cell>
          <cell r="G1546">
            <v>2085</v>
          </cell>
          <cell r="H1546">
            <v>4316</v>
          </cell>
          <cell r="I1546">
            <v>2157</v>
          </cell>
          <cell r="J1546">
            <v>4316</v>
          </cell>
          <cell r="K1546">
            <v>110010</v>
          </cell>
          <cell r="L1546" t="str">
            <v>Current Unrestricted</v>
          </cell>
          <cell r="M1546">
            <v>10</v>
          </cell>
          <cell r="N1546" t="str">
            <v>Instruction</v>
          </cell>
          <cell r="O1546">
            <v>11</v>
          </cell>
          <cell r="P1546" t="str">
            <v>Current Unrestricted Funds</v>
          </cell>
          <cell r="Q1546">
            <v>61</v>
          </cell>
          <cell r="R1546" t="str">
            <v>Salaries and Wages</v>
          </cell>
          <cell r="S1546">
            <v>40</v>
          </cell>
          <cell r="T1546" t="str">
            <v>Vice President / Provost - SCC</v>
          </cell>
          <cell r="U1546">
            <v>1</v>
          </cell>
          <cell r="V1546" t="str">
            <v>Cooksey, Gaye M.</v>
          </cell>
        </row>
        <row r="1547">
          <cell r="A1547">
            <v>350142</v>
          </cell>
          <cell r="B1547" t="str">
            <v>Audio Engineering</v>
          </cell>
          <cell r="C1547">
            <v>611110</v>
          </cell>
          <cell r="D1547">
            <v>350142611110</v>
          </cell>
          <cell r="E1547" t="str">
            <v>Faculty Salaries - Full-time</v>
          </cell>
          <cell r="F1547">
            <v>33887.599999999999</v>
          </cell>
          <cell r="G1547">
            <v>59070.59</v>
          </cell>
          <cell r="H1547">
            <v>69295</v>
          </cell>
          <cell r="I1547">
            <v>42563.62</v>
          </cell>
          <cell r="J1547">
            <v>74597</v>
          </cell>
          <cell r="K1547">
            <v>110010</v>
          </cell>
          <cell r="L1547" t="str">
            <v>Current Unrestricted</v>
          </cell>
          <cell r="M1547">
            <v>10</v>
          </cell>
          <cell r="N1547" t="str">
            <v>Instruction</v>
          </cell>
          <cell r="O1547">
            <v>11</v>
          </cell>
          <cell r="P1547" t="str">
            <v>Current Unrestricted Funds</v>
          </cell>
          <cell r="Q1547">
            <v>61</v>
          </cell>
          <cell r="R1547" t="str">
            <v>Salaries and Wages</v>
          </cell>
          <cell r="S1547">
            <v>40</v>
          </cell>
          <cell r="T1547" t="str">
            <v>Vice President / Provost - SCC</v>
          </cell>
          <cell r="U1547">
            <v>1</v>
          </cell>
          <cell r="V1547" t="str">
            <v>Cooksey, Gaye M.</v>
          </cell>
        </row>
        <row r="1548">
          <cell r="A1548">
            <v>350142</v>
          </cell>
          <cell r="B1548" t="str">
            <v>Audio Engineering</v>
          </cell>
          <cell r="C1548">
            <v>611115</v>
          </cell>
          <cell r="D1548">
            <v>350142611115</v>
          </cell>
          <cell r="E1548" t="str">
            <v>Faculty Salaries - Substitute</v>
          </cell>
          <cell r="F1548">
            <v>2797.45</v>
          </cell>
          <cell r="G1548">
            <v>230.23</v>
          </cell>
          <cell r="H1548">
            <v>3000</v>
          </cell>
          <cell r="I1548">
            <v>1143.03</v>
          </cell>
          <cell r="J1548">
            <v>3000</v>
          </cell>
          <cell r="K1548">
            <v>110010</v>
          </cell>
          <cell r="L1548" t="str">
            <v>Current Unrestricted</v>
          </cell>
          <cell r="M1548">
            <v>10</v>
          </cell>
          <cell r="N1548" t="str">
            <v>Instruction</v>
          </cell>
          <cell r="O1548">
            <v>11</v>
          </cell>
          <cell r="P1548" t="str">
            <v>Current Unrestricted Funds</v>
          </cell>
          <cell r="Q1548">
            <v>61</v>
          </cell>
          <cell r="R1548" t="str">
            <v>Salaries and Wages</v>
          </cell>
          <cell r="S1548">
            <v>40</v>
          </cell>
          <cell r="T1548" t="str">
            <v>Vice President / Provost - SCC</v>
          </cell>
          <cell r="U1548">
            <v>1</v>
          </cell>
          <cell r="V1548" t="str">
            <v>Cooksey, Gaye M.</v>
          </cell>
        </row>
        <row r="1549">
          <cell r="A1549">
            <v>350142</v>
          </cell>
          <cell r="B1549" t="str">
            <v>Audio Engineering</v>
          </cell>
          <cell r="C1549">
            <v>611120</v>
          </cell>
          <cell r="D1549">
            <v>350142611120</v>
          </cell>
          <cell r="E1549" t="str">
            <v>Faculty Salaries - Part-time</v>
          </cell>
          <cell r="F1549">
            <v>91306.36</v>
          </cell>
          <cell r="G1549">
            <v>72899.320000000007</v>
          </cell>
          <cell r="H1549">
            <v>81315</v>
          </cell>
          <cell r="I1549">
            <v>40162.81</v>
          </cell>
          <cell r="J1549">
            <v>81315</v>
          </cell>
          <cell r="K1549">
            <v>110010</v>
          </cell>
          <cell r="L1549" t="str">
            <v>Current Unrestricted</v>
          </cell>
          <cell r="M1549">
            <v>10</v>
          </cell>
          <cell r="N1549" t="str">
            <v>Instruction</v>
          </cell>
          <cell r="O1549">
            <v>11</v>
          </cell>
          <cell r="P1549" t="str">
            <v>Current Unrestricted Funds</v>
          </cell>
          <cell r="Q1549">
            <v>61</v>
          </cell>
          <cell r="R1549" t="str">
            <v>Salaries and Wages</v>
          </cell>
          <cell r="S1549">
            <v>40</v>
          </cell>
          <cell r="T1549" t="str">
            <v>Vice President / Provost - SCC</v>
          </cell>
          <cell r="U1549">
            <v>1</v>
          </cell>
          <cell r="V1549" t="str">
            <v>Cooksey, Gaye M.</v>
          </cell>
        </row>
        <row r="1550">
          <cell r="A1550">
            <v>350142</v>
          </cell>
          <cell r="B1550" t="str">
            <v>Audio Engineering</v>
          </cell>
          <cell r="C1550">
            <v>611140</v>
          </cell>
          <cell r="D1550">
            <v>350142611140</v>
          </cell>
          <cell r="E1550" t="str">
            <v>Faculty Part-time Non-teaching</v>
          </cell>
          <cell r="F1550">
            <v>0</v>
          </cell>
          <cell r="G1550">
            <v>0</v>
          </cell>
          <cell r="H1550">
            <v>0</v>
          </cell>
          <cell r="I1550">
            <v>0</v>
          </cell>
          <cell r="J1550">
            <v>0</v>
          </cell>
          <cell r="K1550">
            <v>110010</v>
          </cell>
          <cell r="L1550" t="str">
            <v>Current Unrestricted</v>
          </cell>
          <cell r="M1550">
            <v>10</v>
          </cell>
          <cell r="N1550" t="str">
            <v>Instruction</v>
          </cell>
          <cell r="O1550">
            <v>11</v>
          </cell>
          <cell r="P1550" t="str">
            <v>Current Unrestricted Funds</v>
          </cell>
          <cell r="Q1550">
            <v>61</v>
          </cell>
          <cell r="R1550" t="str">
            <v>Salaries and Wages</v>
          </cell>
          <cell r="S1550">
            <v>40</v>
          </cell>
          <cell r="T1550" t="str">
            <v>Vice President / Provost - SCC</v>
          </cell>
          <cell r="U1550">
            <v>1</v>
          </cell>
          <cell r="V1550" t="str">
            <v>Cooksey, Gaye M.</v>
          </cell>
        </row>
        <row r="1551">
          <cell r="A1551">
            <v>350142</v>
          </cell>
          <cell r="B1551" t="str">
            <v>Audio Engineering</v>
          </cell>
          <cell r="C1551">
            <v>611150</v>
          </cell>
          <cell r="D1551">
            <v>350142611150</v>
          </cell>
          <cell r="E1551" t="str">
            <v>Faculty Full-time - Summer</v>
          </cell>
          <cell r="F1551">
            <v>2213.9</v>
          </cell>
          <cell r="G1551">
            <v>9128.99</v>
          </cell>
          <cell r="H1551">
            <v>6056</v>
          </cell>
          <cell r="I1551">
            <v>0</v>
          </cell>
          <cell r="J1551">
            <v>6581</v>
          </cell>
          <cell r="K1551">
            <v>110010</v>
          </cell>
          <cell r="L1551" t="str">
            <v>Current Unrestricted</v>
          </cell>
          <cell r="M1551">
            <v>10</v>
          </cell>
          <cell r="N1551" t="str">
            <v>Instruction</v>
          </cell>
          <cell r="O1551">
            <v>11</v>
          </cell>
          <cell r="P1551" t="str">
            <v>Current Unrestricted Funds</v>
          </cell>
          <cell r="Q1551">
            <v>61</v>
          </cell>
          <cell r="R1551" t="str">
            <v>Salaries and Wages</v>
          </cell>
          <cell r="S1551">
            <v>40</v>
          </cell>
          <cell r="T1551" t="str">
            <v>Vice President / Provost - SCC</v>
          </cell>
          <cell r="U1551">
            <v>1</v>
          </cell>
          <cell r="V1551" t="str">
            <v>Cooksey, Gaye M.</v>
          </cell>
        </row>
        <row r="1552">
          <cell r="A1552">
            <v>350142</v>
          </cell>
          <cell r="B1552" t="str">
            <v>Audio Engineering</v>
          </cell>
          <cell r="C1552">
            <v>611160</v>
          </cell>
          <cell r="D1552">
            <v>350142611160</v>
          </cell>
          <cell r="E1552" t="str">
            <v>Faculty Part-time - Summer</v>
          </cell>
          <cell r="F1552">
            <v>2780.01</v>
          </cell>
          <cell r="G1552">
            <v>2904</v>
          </cell>
          <cell r="H1552">
            <v>35810</v>
          </cell>
          <cell r="I1552">
            <v>0</v>
          </cell>
          <cell r="J1552">
            <v>35810</v>
          </cell>
          <cell r="K1552">
            <v>110010</v>
          </cell>
          <cell r="L1552" t="str">
            <v>Current Unrestricted</v>
          </cell>
          <cell r="M1552">
            <v>10</v>
          </cell>
          <cell r="N1552" t="str">
            <v>Instruction</v>
          </cell>
          <cell r="O1552">
            <v>11</v>
          </cell>
          <cell r="P1552" t="str">
            <v>Current Unrestricted Funds</v>
          </cell>
          <cell r="Q1552">
            <v>61</v>
          </cell>
          <cell r="R1552" t="str">
            <v>Salaries and Wages</v>
          </cell>
          <cell r="S1552">
            <v>40</v>
          </cell>
          <cell r="T1552" t="str">
            <v>Vice President / Provost - SCC</v>
          </cell>
          <cell r="U1552">
            <v>1</v>
          </cell>
          <cell r="V1552" t="str">
            <v>Cooksey, Gaye M.</v>
          </cell>
        </row>
        <row r="1553">
          <cell r="A1553">
            <v>350142</v>
          </cell>
          <cell r="B1553" t="str">
            <v>Audio Engineering</v>
          </cell>
          <cell r="C1553">
            <v>611350</v>
          </cell>
          <cell r="D1553">
            <v>350142611350</v>
          </cell>
          <cell r="E1553" t="str">
            <v>Supp Staff-FT Instructional-Exempt</v>
          </cell>
          <cell r="F1553">
            <v>0</v>
          </cell>
          <cell r="G1553">
            <v>44018.879999999997</v>
          </cell>
          <cell r="H1553">
            <v>45560</v>
          </cell>
          <cell r="I1553">
            <v>18983.150000000001</v>
          </cell>
          <cell r="J1553">
            <v>0</v>
          </cell>
          <cell r="K1553">
            <v>110010</v>
          </cell>
          <cell r="L1553" t="str">
            <v>Current Unrestricted</v>
          </cell>
          <cell r="M1553">
            <v>10</v>
          </cell>
          <cell r="N1553" t="str">
            <v>Instruction</v>
          </cell>
          <cell r="O1553">
            <v>11</v>
          </cell>
          <cell r="P1553" t="str">
            <v>Current Unrestricted Funds</v>
          </cell>
          <cell r="Q1553">
            <v>61</v>
          </cell>
          <cell r="R1553" t="str">
            <v>Salaries and Wages</v>
          </cell>
          <cell r="S1553">
            <v>40</v>
          </cell>
          <cell r="T1553" t="str">
            <v>Vice President / Provost - SCC</v>
          </cell>
          <cell r="U1553">
            <v>1</v>
          </cell>
          <cell r="V1553" t="str">
            <v>Cooksey, Gaye M.</v>
          </cell>
        </row>
        <row r="1554">
          <cell r="A1554">
            <v>350142</v>
          </cell>
          <cell r="B1554" t="str">
            <v>Audio Engineering</v>
          </cell>
          <cell r="C1554">
            <v>611450</v>
          </cell>
          <cell r="D1554">
            <v>350142611450</v>
          </cell>
          <cell r="E1554" t="str">
            <v>Lab Instructor - Non-Exempt</v>
          </cell>
          <cell r="F1554">
            <v>44018.879999999997</v>
          </cell>
          <cell r="G1554">
            <v>0</v>
          </cell>
          <cell r="H1554">
            <v>0</v>
          </cell>
          <cell r="I1554">
            <v>0</v>
          </cell>
          <cell r="J1554">
            <v>0</v>
          </cell>
          <cell r="K1554">
            <v>110010</v>
          </cell>
          <cell r="L1554" t="str">
            <v>Current Unrestricted</v>
          </cell>
          <cell r="M1554">
            <v>10</v>
          </cell>
          <cell r="N1554" t="str">
            <v>Instruction</v>
          </cell>
          <cell r="O1554">
            <v>11</v>
          </cell>
          <cell r="P1554" t="str">
            <v>Current Unrestricted Funds</v>
          </cell>
          <cell r="Q1554">
            <v>61</v>
          </cell>
          <cell r="R1554" t="str">
            <v>Salaries and Wages</v>
          </cell>
          <cell r="S1554">
            <v>40</v>
          </cell>
          <cell r="T1554" t="str">
            <v>Vice President / Provost - SCC</v>
          </cell>
          <cell r="U1554">
            <v>1</v>
          </cell>
          <cell r="V1554" t="str">
            <v>Cooksey, Gaye M.</v>
          </cell>
        </row>
        <row r="1555">
          <cell r="A1555">
            <v>350142</v>
          </cell>
          <cell r="B1555" t="str">
            <v>Audio Engineering</v>
          </cell>
          <cell r="C1555">
            <v>611476</v>
          </cell>
          <cell r="D1555">
            <v>350142611476</v>
          </cell>
          <cell r="E1555" t="str">
            <v>Lab Assistants PT - Non-Exempt</v>
          </cell>
          <cell r="F1555">
            <v>7567.49</v>
          </cell>
          <cell r="G1555">
            <v>8638.75</v>
          </cell>
          <cell r="H1555">
            <v>7763</v>
          </cell>
          <cell r="I1555">
            <v>5249.47</v>
          </cell>
          <cell r="J1555">
            <v>8500</v>
          </cell>
          <cell r="K1555">
            <v>110010</v>
          </cell>
          <cell r="L1555" t="str">
            <v>Current Unrestricted</v>
          </cell>
          <cell r="M1555">
            <v>10</v>
          </cell>
          <cell r="N1555" t="str">
            <v>Instruction</v>
          </cell>
          <cell r="O1555">
            <v>11</v>
          </cell>
          <cell r="P1555" t="str">
            <v>Current Unrestricted Funds</v>
          </cell>
          <cell r="Q1555">
            <v>61</v>
          </cell>
          <cell r="R1555" t="str">
            <v>Salaries and Wages</v>
          </cell>
          <cell r="S1555">
            <v>40</v>
          </cell>
          <cell r="T1555" t="str">
            <v>Vice President / Provost - SCC</v>
          </cell>
          <cell r="U1555">
            <v>1</v>
          </cell>
          <cell r="V1555" t="str">
            <v>Cooksey, Gaye M.</v>
          </cell>
        </row>
        <row r="1556">
          <cell r="A1556">
            <v>350142</v>
          </cell>
          <cell r="B1556" t="str">
            <v>Audio Engineering</v>
          </cell>
          <cell r="C1556">
            <v>611510</v>
          </cell>
          <cell r="D1556">
            <v>350142611510</v>
          </cell>
          <cell r="E1556" t="str">
            <v>Student Assistants - Non-Work Study</v>
          </cell>
          <cell r="F1556">
            <v>6149.37</v>
          </cell>
          <cell r="G1556">
            <v>5847.08</v>
          </cell>
          <cell r="H1556">
            <v>15120</v>
          </cell>
          <cell r="I1556">
            <v>1594.85</v>
          </cell>
          <cell r="J1556">
            <v>15120</v>
          </cell>
          <cell r="K1556">
            <v>110010</v>
          </cell>
          <cell r="L1556" t="str">
            <v>Current Unrestricted</v>
          </cell>
          <cell r="M1556">
            <v>10</v>
          </cell>
          <cell r="N1556" t="str">
            <v>Instruction</v>
          </cell>
          <cell r="O1556">
            <v>11</v>
          </cell>
          <cell r="P1556" t="str">
            <v>Current Unrestricted Funds</v>
          </cell>
          <cell r="Q1556">
            <v>61</v>
          </cell>
          <cell r="R1556" t="str">
            <v>Salaries and Wages</v>
          </cell>
          <cell r="S1556">
            <v>40</v>
          </cell>
          <cell r="T1556" t="str">
            <v>Vice President / Provost - SCC</v>
          </cell>
          <cell r="U1556">
            <v>1</v>
          </cell>
          <cell r="V1556" t="str">
            <v>Cooksey, Gaye M.</v>
          </cell>
        </row>
        <row r="1557">
          <cell r="A1557">
            <v>350142</v>
          </cell>
          <cell r="B1557" t="str">
            <v>Audio Engineering</v>
          </cell>
          <cell r="C1557">
            <v>611515</v>
          </cell>
          <cell r="D1557">
            <v>350142611515</v>
          </cell>
          <cell r="E1557" t="str">
            <v>Student Assistants - Non-WS&lt;6 hrs</v>
          </cell>
          <cell r="F1557">
            <v>0</v>
          </cell>
          <cell r="G1557">
            <v>0</v>
          </cell>
          <cell r="H1557">
            <v>0</v>
          </cell>
          <cell r="I1557">
            <v>0</v>
          </cell>
          <cell r="J1557">
            <v>0</v>
          </cell>
          <cell r="K1557">
            <v>110010</v>
          </cell>
          <cell r="L1557" t="str">
            <v>Current Unrestricted</v>
          </cell>
          <cell r="M1557">
            <v>10</v>
          </cell>
          <cell r="N1557" t="str">
            <v>Instruction</v>
          </cell>
          <cell r="O1557">
            <v>11</v>
          </cell>
          <cell r="P1557" t="str">
            <v>Current Unrestricted Funds</v>
          </cell>
          <cell r="Q1557">
            <v>61</v>
          </cell>
          <cell r="R1557" t="str">
            <v>Salaries and Wages</v>
          </cell>
          <cell r="S1557">
            <v>40</v>
          </cell>
          <cell r="T1557" t="str">
            <v>Vice President / Provost - SCC</v>
          </cell>
          <cell r="U1557">
            <v>1</v>
          </cell>
          <cell r="V1557" t="str">
            <v>Cooksey, Gaye M.</v>
          </cell>
        </row>
        <row r="1558">
          <cell r="A1558">
            <v>350142</v>
          </cell>
          <cell r="B1558" t="str">
            <v>Audio Engineering</v>
          </cell>
          <cell r="C1558">
            <v>611520</v>
          </cell>
          <cell r="D1558">
            <v>350142611520</v>
          </cell>
          <cell r="E1558" t="str">
            <v>Student Assistants - Work Study</v>
          </cell>
          <cell r="F1558">
            <v>2602.62</v>
          </cell>
          <cell r="G1558">
            <v>0</v>
          </cell>
          <cell r="H1558">
            <v>0</v>
          </cell>
          <cell r="I1558">
            <v>0</v>
          </cell>
          <cell r="J1558">
            <v>0</v>
          </cell>
          <cell r="K1558">
            <v>110010</v>
          </cell>
          <cell r="L1558" t="str">
            <v>Current Unrestricted</v>
          </cell>
          <cell r="M1558">
            <v>10</v>
          </cell>
          <cell r="N1558" t="str">
            <v>Instruction</v>
          </cell>
          <cell r="O1558">
            <v>11</v>
          </cell>
          <cell r="P1558" t="str">
            <v>Current Unrestricted Funds</v>
          </cell>
          <cell r="Q1558">
            <v>61</v>
          </cell>
          <cell r="R1558" t="str">
            <v>Salaries and Wages</v>
          </cell>
          <cell r="S1558">
            <v>40</v>
          </cell>
          <cell r="T1558" t="str">
            <v>Vice President / Provost - SCC</v>
          </cell>
          <cell r="U1558">
            <v>1</v>
          </cell>
          <cell r="V1558" t="str">
            <v>Cooksey, Gaye M.</v>
          </cell>
        </row>
        <row r="1559">
          <cell r="A1559">
            <v>350142</v>
          </cell>
          <cell r="B1559" t="str">
            <v>Audio Engineering</v>
          </cell>
          <cell r="C1559">
            <v>712350</v>
          </cell>
          <cell r="D1559">
            <v>350142712350</v>
          </cell>
          <cell r="E1559" t="str">
            <v>Contract Labor - Individuals</v>
          </cell>
          <cell r="F1559">
            <v>75</v>
          </cell>
          <cell r="G1559">
            <v>225</v>
          </cell>
          <cell r="H1559">
            <v>375</v>
          </cell>
          <cell r="I1559">
            <v>0</v>
          </cell>
          <cell r="J1559">
            <v>375</v>
          </cell>
          <cell r="K1559">
            <v>110010</v>
          </cell>
          <cell r="L1559" t="str">
            <v>Current Unrestricted</v>
          </cell>
          <cell r="M1559">
            <v>10</v>
          </cell>
          <cell r="N1559" t="str">
            <v>Instruction</v>
          </cell>
          <cell r="O1559">
            <v>11</v>
          </cell>
          <cell r="P1559" t="str">
            <v>Current Unrestricted Funds</v>
          </cell>
          <cell r="Q1559">
            <v>71</v>
          </cell>
          <cell r="R1559" t="str">
            <v>Contractual Services</v>
          </cell>
          <cell r="S1559">
            <v>40</v>
          </cell>
          <cell r="T1559" t="str">
            <v>Vice President / Provost - SCC</v>
          </cell>
          <cell r="U1559">
            <v>4</v>
          </cell>
          <cell r="V1559" t="str">
            <v>Cooksey, Gaye M.</v>
          </cell>
        </row>
        <row r="1560">
          <cell r="A1560">
            <v>350142</v>
          </cell>
          <cell r="B1560" t="str">
            <v>Audio Engineering</v>
          </cell>
          <cell r="C1560">
            <v>712655</v>
          </cell>
          <cell r="D1560">
            <v>350142712655</v>
          </cell>
          <cell r="E1560" t="str">
            <v>Meetings Expense</v>
          </cell>
          <cell r="F1560">
            <v>0</v>
          </cell>
          <cell r="G1560">
            <v>0</v>
          </cell>
          <cell r="H1560">
            <v>300</v>
          </cell>
          <cell r="I1560">
            <v>104.64</v>
          </cell>
          <cell r="J1560">
            <v>300</v>
          </cell>
          <cell r="K1560">
            <v>110010</v>
          </cell>
          <cell r="L1560" t="str">
            <v>Current Unrestricted</v>
          </cell>
          <cell r="M1560">
            <v>10</v>
          </cell>
          <cell r="N1560" t="str">
            <v>Instruction</v>
          </cell>
          <cell r="O1560">
            <v>11</v>
          </cell>
          <cell r="P1560" t="str">
            <v>Current Unrestricted Funds</v>
          </cell>
          <cell r="Q1560">
            <v>71</v>
          </cell>
          <cell r="R1560" t="str">
            <v>Contractual Services</v>
          </cell>
          <cell r="S1560">
            <v>40</v>
          </cell>
          <cell r="T1560" t="str">
            <v>Vice President / Provost - SCC</v>
          </cell>
          <cell r="U1560">
            <v>4</v>
          </cell>
          <cell r="V1560" t="str">
            <v>Cooksey, Gaye M.</v>
          </cell>
        </row>
        <row r="1561">
          <cell r="A1561">
            <v>350142</v>
          </cell>
          <cell r="B1561" t="str">
            <v>Audio Engineering</v>
          </cell>
          <cell r="C1561">
            <v>733110</v>
          </cell>
          <cell r="D1561">
            <v>350142733110</v>
          </cell>
          <cell r="E1561" t="str">
            <v>Classroom Supplies</v>
          </cell>
          <cell r="F1561">
            <v>5580.78</v>
          </cell>
          <cell r="G1561">
            <v>5492.84</v>
          </cell>
          <cell r="H1561">
            <v>10000</v>
          </cell>
          <cell r="I1561">
            <v>3291.83</v>
          </cell>
          <cell r="J1561">
            <v>10000</v>
          </cell>
          <cell r="K1561">
            <v>110010</v>
          </cell>
          <cell r="L1561" t="str">
            <v>Current Unrestricted</v>
          </cell>
          <cell r="M1561">
            <v>10</v>
          </cell>
          <cell r="N1561" t="str">
            <v>Instruction</v>
          </cell>
          <cell r="O1561">
            <v>11</v>
          </cell>
          <cell r="P1561" t="str">
            <v>Current Unrestricted Funds</v>
          </cell>
          <cell r="Q1561">
            <v>73</v>
          </cell>
          <cell r="R1561" t="str">
            <v>Supplies</v>
          </cell>
          <cell r="S1561">
            <v>40</v>
          </cell>
          <cell r="T1561" t="str">
            <v>Vice President / Provost - SCC</v>
          </cell>
          <cell r="U1561">
            <v>4</v>
          </cell>
          <cell r="V1561" t="str">
            <v>Cooksey, Gaye M.</v>
          </cell>
        </row>
        <row r="1562">
          <cell r="A1562">
            <v>350142</v>
          </cell>
          <cell r="B1562" t="str">
            <v>Audio Engineering</v>
          </cell>
          <cell r="C1562">
            <v>744210</v>
          </cell>
          <cell r="D1562">
            <v>350142744210</v>
          </cell>
          <cell r="E1562" t="str">
            <v>Local Travel</v>
          </cell>
          <cell r="F1562">
            <v>0</v>
          </cell>
          <cell r="G1562">
            <v>242.5</v>
          </cell>
          <cell r="H1562">
            <v>300</v>
          </cell>
          <cell r="I1562">
            <v>0</v>
          </cell>
          <cell r="J1562">
            <v>300</v>
          </cell>
          <cell r="K1562">
            <v>110010</v>
          </cell>
          <cell r="L1562" t="str">
            <v>Current Unrestricted</v>
          </cell>
          <cell r="M1562">
            <v>10</v>
          </cell>
          <cell r="N1562" t="str">
            <v>Instruction</v>
          </cell>
          <cell r="O1562">
            <v>11</v>
          </cell>
          <cell r="P1562" t="str">
            <v>Current Unrestricted Funds</v>
          </cell>
          <cell r="Q1562">
            <v>74</v>
          </cell>
          <cell r="R1562" t="str">
            <v>Travel</v>
          </cell>
          <cell r="S1562">
            <v>40</v>
          </cell>
          <cell r="T1562" t="str">
            <v>Vice President / Provost - SCC</v>
          </cell>
          <cell r="U1562">
            <v>4</v>
          </cell>
          <cell r="V1562" t="str">
            <v>Cooksey, Gaye M.</v>
          </cell>
        </row>
        <row r="1563">
          <cell r="A1563">
            <v>350142</v>
          </cell>
          <cell r="B1563" t="str">
            <v>Audio Engineering</v>
          </cell>
          <cell r="C1563">
            <v>744220</v>
          </cell>
          <cell r="D1563">
            <v>350142744220</v>
          </cell>
          <cell r="E1563" t="str">
            <v>Professional Development / Travel</v>
          </cell>
          <cell r="F1563">
            <v>0</v>
          </cell>
          <cell r="G1563">
            <v>1600</v>
          </cell>
          <cell r="H1563">
            <v>500</v>
          </cell>
          <cell r="I1563">
            <v>0</v>
          </cell>
          <cell r="J1563">
            <v>500</v>
          </cell>
          <cell r="K1563">
            <v>110010</v>
          </cell>
          <cell r="L1563" t="str">
            <v>Current Unrestricted</v>
          </cell>
          <cell r="M1563">
            <v>10</v>
          </cell>
          <cell r="N1563" t="str">
            <v>Instruction</v>
          </cell>
          <cell r="O1563">
            <v>11</v>
          </cell>
          <cell r="P1563" t="str">
            <v>Current Unrestricted Funds</v>
          </cell>
          <cell r="Q1563">
            <v>74</v>
          </cell>
          <cell r="R1563" t="str">
            <v>Travel</v>
          </cell>
          <cell r="S1563">
            <v>40</v>
          </cell>
          <cell r="T1563" t="str">
            <v>Vice President / Provost - SCC</v>
          </cell>
          <cell r="U1563">
            <v>4</v>
          </cell>
          <cell r="V1563" t="str">
            <v>Cooksey, Gaye M.</v>
          </cell>
        </row>
        <row r="1564">
          <cell r="A1564">
            <v>350142</v>
          </cell>
          <cell r="B1564" t="str">
            <v>Audio Engineering</v>
          </cell>
          <cell r="C1564">
            <v>755240</v>
          </cell>
          <cell r="D1564">
            <v>350142755240</v>
          </cell>
          <cell r="E1564" t="str">
            <v>DP - Software</v>
          </cell>
          <cell r="F1564">
            <v>885</v>
          </cell>
          <cell r="G1564">
            <v>1066.8900000000001</v>
          </cell>
          <cell r="H1564">
            <v>300</v>
          </cell>
          <cell r="I1564">
            <v>0</v>
          </cell>
          <cell r="J1564">
            <v>300</v>
          </cell>
          <cell r="K1564">
            <v>110010</v>
          </cell>
          <cell r="L1564" t="str">
            <v>Current Unrestricted</v>
          </cell>
          <cell r="M1564">
            <v>10</v>
          </cell>
          <cell r="N1564" t="str">
            <v>Instruction</v>
          </cell>
          <cell r="O1564">
            <v>11</v>
          </cell>
          <cell r="P1564" t="str">
            <v>Current Unrestricted Funds</v>
          </cell>
          <cell r="Q1564">
            <v>75</v>
          </cell>
          <cell r="R1564" t="str">
            <v>Other Operating Expenses</v>
          </cell>
          <cell r="S1564">
            <v>40</v>
          </cell>
          <cell r="T1564" t="str">
            <v>Vice President / Provost - SCC</v>
          </cell>
          <cell r="U1564">
            <v>4</v>
          </cell>
          <cell r="V1564" t="str">
            <v>Cooksey, Gaye M.</v>
          </cell>
        </row>
        <row r="1565">
          <cell r="A1565">
            <v>350142</v>
          </cell>
          <cell r="B1565" t="str">
            <v>Audio Engineering</v>
          </cell>
          <cell r="C1565">
            <v>755310</v>
          </cell>
          <cell r="D1565">
            <v>350142755310</v>
          </cell>
          <cell r="E1565" t="str">
            <v>Copier Expense</v>
          </cell>
          <cell r="F1565">
            <v>2225.8200000000002</v>
          </cell>
          <cell r="G1565">
            <v>2058.1799999999998</v>
          </cell>
          <cell r="H1565">
            <v>2100</v>
          </cell>
          <cell r="I1565">
            <v>0</v>
          </cell>
          <cell r="J1565">
            <v>1000</v>
          </cell>
          <cell r="K1565">
            <v>110010</v>
          </cell>
          <cell r="L1565" t="str">
            <v>Current Unrestricted</v>
          </cell>
          <cell r="M1565">
            <v>10</v>
          </cell>
          <cell r="N1565" t="str">
            <v>Instruction</v>
          </cell>
          <cell r="O1565">
            <v>11</v>
          </cell>
          <cell r="P1565" t="str">
            <v>Current Unrestricted Funds</v>
          </cell>
          <cell r="Q1565">
            <v>75</v>
          </cell>
          <cell r="R1565" t="str">
            <v>Other Operating Expenses</v>
          </cell>
          <cell r="S1565">
            <v>40</v>
          </cell>
          <cell r="T1565" t="str">
            <v>Vice President / Provost - SCC</v>
          </cell>
          <cell r="U1565">
            <v>4</v>
          </cell>
          <cell r="V1565" t="str">
            <v>Cooksey, Gaye M.</v>
          </cell>
        </row>
        <row r="1566">
          <cell r="A1566">
            <v>350142</v>
          </cell>
          <cell r="B1566" t="str">
            <v>Audio Engineering</v>
          </cell>
          <cell r="C1566">
            <v>755360</v>
          </cell>
          <cell r="D1566">
            <v>350142755360</v>
          </cell>
          <cell r="E1566" t="str">
            <v>Printing - Other</v>
          </cell>
          <cell r="F1566">
            <v>199.28</v>
          </cell>
          <cell r="G1566">
            <v>86.34</v>
          </cell>
          <cell r="H1566">
            <v>500</v>
          </cell>
          <cell r="I1566">
            <v>697.25</v>
          </cell>
          <cell r="J1566">
            <v>1250</v>
          </cell>
          <cell r="K1566">
            <v>110010</v>
          </cell>
          <cell r="L1566" t="str">
            <v>Current Unrestricted</v>
          </cell>
          <cell r="M1566">
            <v>10</v>
          </cell>
          <cell r="N1566" t="str">
            <v>Instruction</v>
          </cell>
          <cell r="O1566">
            <v>11</v>
          </cell>
          <cell r="P1566" t="str">
            <v>Current Unrestricted Funds</v>
          </cell>
          <cell r="Q1566">
            <v>75</v>
          </cell>
          <cell r="R1566" t="str">
            <v>Other Operating Expenses</v>
          </cell>
          <cell r="S1566">
            <v>40</v>
          </cell>
          <cell r="T1566" t="str">
            <v>Vice President / Provost - SCC</v>
          </cell>
          <cell r="U1566">
            <v>4</v>
          </cell>
          <cell r="V1566" t="str">
            <v>Cooksey, Gaye M.</v>
          </cell>
        </row>
        <row r="1567">
          <cell r="A1567">
            <v>350142</v>
          </cell>
          <cell r="B1567" t="str">
            <v>Audio Engineering</v>
          </cell>
          <cell r="C1567">
            <v>755510</v>
          </cell>
          <cell r="D1567">
            <v>350142755510</v>
          </cell>
          <cell r="E1567" t="str">
            <v>Repairs - Equipment</v>
          </cell>
          <cell r="F1567">
            <v>0</v>
          </cell>
          <cell r="G1567">
            <v>0</v>
          </cell>
          <cell r="H1567">
            <v>1223</v>
          </cell>
          <cell r="I1567">
            <v>0</v>
          </cell>
          <cell r="J1567">
            <v>1223</v>
          </cell>
          <cell r="K1567">
            <v>110010</v>
          </cell>
          <cell r="L1567" t="str">
            <v>Current Unrestricted</v>
          </cell>
          <cell r="M1567">
            <v>10</v>
          </cell>
          <cell r="N1567" t="str">
            <v>Instruction</v>
          </cell>
          <cell r="O1567">
            <v>11</v>
          </cell>
          <cell r="P1567" t="str">
            <v>Current Unrestricted Funds</v>
          </cell>
          <cell r="Q1567">
            <v>75</v>
          </cell>
          <cell r="R1567" t="str">
            <v>Other Operating Expenses</v>
          </cell>
          <cell r="S1567">
            <v>40</v>
          </cell>
          <cell r="T1567" t="str">
            <v>Vice President / Provost - SCC</v>
          </cell>
          <cell r="U1567">
            <v>4</v>
          </cell>
          <cell r="V1567" t="str">
            <v>Cooksey, Gaye M.</v>
          </cell>
        </row>
        <row r="1568">
          <cell r="A1568">
            <v>350142</v>
          </cell>
          <cell r="B1568" t="str">
            <v>Audio Engineering</v>
          </cell>
          <cell r="C1568">
            <v>755705</v>
          </cell>
          <cell r="D1568">
            <v>350142755705</v>
          </cell>
          <cell r="E1568" t="str">
            <v>Postage</v>
          </cell>
          <cell r="F1568">
            <v>0</v>
          </cell>
          <cell r="G1568">
            <v>0</v>
          </cell>
          <cell r="H1568">
            <v>25</v>
          </cell>
          <cell r="I1568">
            <v>0</v>
          </cell>
          <cell r="J1568">
            <v>25</v>
          </cell>
          <cell r="K1568">
            <v>110010</v>
          </cell>
          <cell r="L1568" t="str">
            <v>Current Unrestricted</v>
          </cell>
          <cell r="M1568">
            <v>10</v>
          </cell>
          <cell r="N1568" t="str">
            <v>Instruction</v>
          </cell>
          <cell r="O1568">
            <v>11</v>
          </cell>
          <cell r="P1568" t="str">
            <v>Current Unrestricted Funds</v>
          </cell>
          <cell r="Q1568">
            <v>75</v>
          </cell>
          <cell r="R1568" t="str">
            <v>Other Operating Expenses</v>
          </cell>
          <cell r="S1568">
            <v>40</v>
          </cell>
          <cell r="T1568" t="str">
            <v>Vice President / Provost - SCC</v>
          </cell>
          <cell r="U1568">
            <v>4</v>
          </cell>
          <cell r="V1568" t="str">
            <v>Cooksey, Gaye M.</v>
          </cell>
        </row>
        <row r="1569">
          <cell r="A1569">
            <v>350142</v>
          </cell>
          <cell r="B1569" t="str">
            <v>Audio Engineering</v>
          </cell>
          <cell r="C1569">
            <v>787410</v>
          </cell>
          <cell r="D1569">
            <v>350142787410</v>
          </cell>
          <cell r="E1569" t="str">
            <v>Equipment/Furniture Non-Depreciable</v>
          </cell>
          <cell r="F1569">
            <v>1138</v>
          </cell>
          <cell r="G1569">
            <v>2958</v>
          </cell>
          <cell r="H1569">
            <v>6500</v>
          </cell>
          <cell r="I1569">
            <v>4157</v>
          </cell>
          <cell r="J1569">
            <v>0</v>
          </cell>
          <cell r="K1569">
            <v>110010</v>
          </cell>
          <cell r="L1569" t="str">
            <v>Current Unrestricted</v>
          </cell>
          <cell r="M1569">
            <v>10</v>
          </cell>
          <cell r="N1569" t="str">
            <v>Instruction</v>
          </cell>
          <cell r="O1569">
            <v>11</v>
          </cell>
          <cell r="P1569" t="str">
            <v>Current Unrestricted Funds</v>
          </cell>
          <cell r="Q1569">
            <v>78</v>
          </cell>
          <cell r="R1569" t="str">
            <v>Non-Capital Outlay</v>
          </cell>
          <cell r="S1569">
            <v>40</v>
          </cell>
          <cell r="T1569" t="str">
            <v>Vice President / Provost - SCC</v>
          </cell>
          <cell r="U1569">
            <v>4</v>
          </cell>
          <cell r="V1569" t="str">
            <v>Cooksey, Gaye M.</v>
          </cell>
        </row>
        <row r="1570">
          <cell r="A1570">
            <v>350142</v>
          </cell>
          <cell r="B1570" t="str">
            <v>Audio Engineering</v>
          </cell>
          <cell r="C1570">
            <v>787430</v>
          </cell>
          <cell r="D1570">
            <v>350142787430</v>
          </cell>
          <cell r="E1570" t="str">
            <v>Computer/Media Equip</v>
          </cell>
          <cell r="F1570">
            <v>3971</v>
          </cell>
          <cell r="G1570">
            <v>3600</v>
          </cell>
          <cell r="H1570">
            <v>0</v>
          </cell>
          <cell r="I1570">
            <v>0</v>
          </cell>
          <cell r="J1570">
            <v>0</v>
          </cell>
          <cell r="K1570">
            <v>110010</v>
          </cell>
          <cell r="L1570" t="str">
            <v>Current Unrestricted</v>
          </cell>
          <cell r="M1570">
            <v>10</v>
          </cell>
          <cell r="N1570" t="str">
            <v>Instruction</v>
          </cell>
          <cell r="O1570">
            <v>11</v>
          </cell>
          <cell r="P1570" t="str">
            <v>Current Unrestricted Funds</v>
          </cell>
          <cell r="Q1570">
            <v>78</v>
          </cell>
          <cell r="R1570" t="str">
            <v>Non-Capital Outlay</v>
          </cell>
          <cell r="S1570">
            <v>40</v>
          </cell>
          <cell r="T1570" t="str">
            <v>Vice President / Provost - SCC</v>
          </cell>
          <cell r="U1570">
            <v>4</v>
          </cell>
          <cell r="V1570" t="str">
            <v>Cooksey, Gaye M.</v>
          </cell>
        </row>
        <row r="1571">
          <cell r="A1571">
            <v>350146</v>
          </cell>
          <cell r="B1571" t="str">
            <v>Audio Engineering</v>
          </cell>
          <cell r="C1571">
            <v>611110</v>
          </cell>
          <cell r="D1571">
            <v>350146611110</v>
          </cell>
          <cell r="E1571" t="str">
            <v>Faculty Salaries - Full-time</v>
          </cell>
          <cell r="F1571">
            <v>29809.48</v>
          </cell>
          <cell r="G1571">
            <v>23364.79</v>
          </cell>
          <cell r="H1571">
            <v>48756</v>
          </cell>
          <cell r="I1571">
            <v>17039.73</v>
          </cell>
          <cell r="J1571">
            <v>72368</v>
          </cell>
          <cell r="K1571">
            <v>110010</v>
          </cell>
          <cell r="L1571" t="str">
            <v>Current Unrestricted</v>
          </cell>
          <cell r="M1571">
            <v>10</v>
          </cell>
          <cell r="N1571" t="str">
            <v>Instruction</v>
          </cell>
          <cell r="O1571">
            <v>11</v>
          </cell>
          <cell r="P1571" t="str">
            <v>Current Unrestricted Funds</v>
          </cell>
          <cell r="Q1571">
            <v>61</v>
          </cell>
          <cell r="R1571" t="str">
            <v>Salaries and Wages</v>
          </cell>
          <cell r="S1571">
            <v>40</v>
          </cell>
          <cell r="T1571" t="str">
            <v>Vice President / Provost - SCC</v>
          </cell>
          <cell r="U1571">
            <v>1</v>
          </cell>
          <cell r="V1571" t="str">
            <v>Cooksey, Gaye M.</v>
          </cell>
        </row>
        <row r="1572">
          <cell r="A1572">
            <v>350146</v>
          </cell>
          <cell r="B1572" t="str">
            <v>Audio Engineering</v>
          </cell>
          <cell r="C1572">
            <v>611115</v>
          </cell>
          <cell r="D1572">
            <v>350146611115</v>
          </cell>
          <cell r="E1572" t="str">
            <v>Faculty Salaries - Substitute</v>
          </cell>
          <cell r="F1572">
            <v>829.68</v>
          </cell>
          <cell r="G1572">
            <v>165.07</v>
          </cell>
          <cell r="H1572">
            <v>500</v>
          </cell>
          <cell r="I1572">
            <v>360.82</v>
          </cell>
          <cell r="J1572">
            <v>500</v>
          </cell>
          <cell r="K1572">
            <v>110010</v>
          </cell>
          <cell r="L1572" t="str">
            <v>Current Unrestricted</v>
          </cell>
          <cell r="M1572">
            <v>10</v>
          </cell>
          <cell r="N1572" t="str">
            <v>Instruction</v>
          </cell>
          <cell r="O1572">
            <v>11</v>
          </cell>
          <cell r="P1572" t="str">
            <v>Current Unrestricted Funds</v>
          </cell>
          <cell r="Q1572">
            <v>61</v>
          </cell>
          <cell r="R1572" t="str">
            <v>Salaries and Wages</v>
          </cell>
          <cell r="S1572">
            <v>40</v>
          </cell>
          <cell r="T1572" t="str">
            <v>Vice President / Provost - SCC</v>
          </cell>
          <cell r="U1572">
            <v>1</v>
          </cell>
          <cell r="V1572" t="str">
            <v>Cooksey, Gaye M.</v>
          </cell>
        </row>
        <row r="1573">
          <cell r="A1573">
            <v>350146</v>
          </cell>
          <cell r="B1573" t="str">
            <v>Audio Engineering</v>
          </cell>
          <cell r="C1573">
            <v>611120</v>
          </cell>
          <cell r="D1573">
            <v>350146611120</v>
          </cell>
          <cell r="E1573" t="str">
            <v>Faculty Salaries - Part-time</v>
          </cell>
          <cell r="F1573">
            <v>56699.64</v>
          </cell>
          <cell r="G1573">
            <v>27522.080000000002</v>
          </cell>
          <cell r="H1573">
            <v>51817</v>
          </cell>
          <cell r="I1573">
            <v>18107.04</v>
          </cell>
          <cell r="J1573">
            <v>51817</v>
          </cell>
          <cell r="K1573">
            <v>110010</v>
          </cell>
          <cell r="L1573" t="str">
            <v>Current Unrestricted</v>
          </cell>
          <cell r="M1573">
            <v>10</v>
          </cell>
          <cell r="N1573" t="str">
            <v>Instruction</v>
          </cell>
          <cell r="O1573">
            <v>11</v>
          </cell>
          <cell r="P1573" t="str">
            <v>Current Unrestricted Funds</v>
          </cell>
          <cell r="Q1573">
            <v>61</v>
          </cell>
          <cell r="R1573" t="str">
            <v>Salaries and Wages</v>
          </cell>
          <cell r="S1573">
            <v>40</v>
          </cell>
          <cell r="T1573" t="str">
            <v>Vice President / Provost - SCC</v>
          </cell>
          <cell r="U1573">
            <v>1</v>
          </cell>
          <cell r="V1573" t="str">
            <v>Cooksey, Gaye M.</v>
          </cell>
        </row>
        <row r="1574">
          <cell r="A1574">
            <v>350146</v>
          </cell>
          <cell r="B1574" t="str">
            <v>Audio Engineering</v>
          </cell>
          <cell r="C1574">
            <v>611150</v>
          </cell>
          <cell r="D1574">
            <v>350146611150</v>
          </cell>
          <cell r="E1574" t="str">
            <v>Faculty Full-time - Summer</v>
          </cell>
          <cell r="F1574">
            <v>0</v>
          </cell>
          <cell r="G1574">
            <v>0</v>
          </cell>
          <cell r="H1574">
            <v>6146</v>
          </cell>
          <cell r="I1574">
            <v>0</v>
          </cell>
          <cell r="J1574">
            <v>6679</v>
          </cell>
          <cell r="K1574">
            <v>110010</v>
          </cell>
          <cell r="L1574" t="str">
            <v>Current Unrestricted</v>
          </cell>
          <cell r="M1574">
            <v>10</v>
          </cell>
          <cell r="N1574" t="str">
            <v>Instruction</v>
          </cell>
          <cell r="O1574">
            <v>11</v>
          </cell>
          <cell r="P1574" t="str">
            <v>Current Unrestricted Funds</v>
          </cell>
          <cell r="Q1574">
            <v>61</v>
          </cell>
          <cell r="R1574" t="str">
            <v>Salaries and Wages</v>
          </cell>
          <cell r="S1574">
            <v>40</v>
          </cell>
          <cell r="T1574" t="str">
            <v>Vice President / Provost - SCC</v>
          </cell>
          <cell r="U1574">
            <v>1</v>
          </cell>
          <cell r="V1574" t="str">
            <v>Cooksey, Gaye M.</v>
          </cell>
        </row>
        <row r="1575">
          <cell r="A1575">
            <v>350146</v>
          </cell>
          <cell r="B1575" t="str">
            <v>Audio Engineering</v>
          </cell>
          <cell r="C1575">
            <v>611160</v>
          </cell>
          <cell r="D1575">
            <v>350146611160</v>
          </cell>
          <cell r="E1575" t="str">
            <v>Faculty Part-time - Summer</v>
          </cell>
          <cell r="F1575">
            <v>0</v>
          </cell>
          <cell r="G1575">
            <v>0</v>
          </cell>
          <cell r="H1575">
            <v>5035</v>
          </cell>
          <cell r="I1575">
            <v>0</v>
          </cell>
          <cell r="J1575">
            <v>5035</v>
          </cell>
          <cell r="K1575">
            <v>110010</v>
          </cell>
          <cell r="L1575" t="str">
            <v>Current Unrestricted</v>
          </cell>
          <cell r="M1575">
            <v>10</v>
          </cell>
          <cell r="N1575" t="str">
            <v>Instruction</v>
          </cell>
          <cell r="O1575">
            <v>11</v>
          </cell>
          <cell r="P1575" t="str">
            <v>Current Unrestricted Funds</v>
          </cell>
          <cell r="Q1575">
            <v>61</v>
          </cell>
          <cell r="R1575" t="str">
            <v>Salaries and Wages</v>
          </cell>
          <cell r="S1575">
            <v>40</v>
          </cell>
          <cell r="T1575" t="str">
            <v>Vice President / Provost - SCC</v>
          </cell>
          <cell r="U1575">
            <v>1</v>
          </cell>
          <cell r="V1575" t="str">
            <v>Cooksey, Gaye M.</v>
          </cell>
        </row>
        <row r="1576">
          <cell r="A1576">
            <v>350146</v>
          </cell>
          <cell r="B1576" t="str">
            <v>Audio Engineering</v>
          </cell>
          <cell r="C1576">
            <v>611510</v>
          </cell>
          <cell r="D1576">
            <v>350146611510</v>
          </cell>
          <cell r="E1576" t="str">
            <v>Student Assistants - Non-Work Study</v>
          </cell>
          <cell r="F1576">
            <v>7161.1</v>
          </cell>
          <cell r="G1576">
            <v>3768.26</v>
          </cell>
          <cell r="H1576">
            <v>8528</v>
          </cell>
          <cell r="I1576">
            <v>1430.12</v>
          </cell>
          <cell r="J1576">
            <v>8528</v>
          </cell>
          <cell r="K1576">
            <v>110010</v>
          </cell>
          <cell r="L1576" t="str">
            <v>Current Unrestricted</v>
          </cell>
          <cell r="M1576">
            <v>10</v>
          </cell>
          <cell r="N1576" t="str">
            <v>Instruction</v>
          </cell>
          <cell r="O1576">
            <v>11</v>
          </cell>
          <cell r="P1576" t="str">
            <v>Current Unrestricted Funds</v>
          </cell>
          <cell r="Q1576">
            <v>61</v>
          </cell>
          <cell r="R1576" t="str">
            <v>Salaries and Wages</v>
          </cell>
          <cell r="S1576">
            <v>40</v>
          </cell>
          <cell r="T1576" t="str">
            <v>Vice President / Provost - SCC</v>
          </cell>
          <cell r="U1576">
            <v>1</v>
          </cell>
          <cell r="V1576" t="str">
            <v>Cooksey, Gaye M.</v>
          </cell>
        </row>
        <row r="1577">
          <cell r="A1577">
            <v>350146</v>
          </cell>
          <cell r="B1577" t="str">
            <v>Audio Engineering</v>
          </cell>
          <cell r="C1577">
            <v>611515</v>
          </cell>
          <cell r="D1577">
            <v>350146611515</v>
          </cell>
          <cell r="E1577" t="str">
            <v>Student Assistants - Non-WS&lt;6 hrs</v>
          </cell>
          <cell r="F1577">
            <v>660.49</v>
          </cell>
          <cell r="G1577">
            <v>0</v>
          </cell>
          <cell r="H1577">
            <v>0</v>
          </cell>
          <cell r="I1577">
            <v>0</v>
          </cell>
          <cell r="J1577">
            <v>0</v>
          </cell>
          <cell r="K1577">
            <v>110010</v>
          </cell>
          <cell r="L1577" t="str">
            <v>Current Unrestricted</v>
          </cell>
          <cell r="M1577">
            <v>10</v>
          </cell>
          <cell r="N1577" t="str">
            <v>Instruction</v>
          </cell>
          <cell r="O1577">
            <v>11</v>
          </cell>
          <cell r="P1577" t="str">
            <v>Current Unrestricted Funds</v>
          </cell>
          <cell r="Q1577">
            <v>61</v>
          </cell>
          <cell r="R1577" t="str">
            <v>Salaries and Wages</v>
          </cell>
          <cell r="S1577">
            <v>40</v>
          </cell>
          <cell r="T1577" t="str">
            <v>Vice President / Provost - SCC</v>
          </cell>
          <cell r="U1577">
            <v>1</v>
          </cell>
          <cell r="V1577" t="str">
            <v>Cooksey, Gaye M.</v>
          </cell>
        </row>
        <row r="1578">
          <cell r="A1578">
            <v>350146</v>
          </cell>
          <cell r="B1578" t="str">
            <v>Audio Engineering</v>
          </cell>
          <cell r="C1578">
            <v>712320</v>
          </cell>
          <cell r="D1578">
            <v>350146712320</v>
          </cell>
          <cell r="E1578" t="str">
            <v>Guest Lecturers</v>
          </cell>
          <cell r="F1578">
            <v>0</v>
          </cell>
          <cell r="G1578">
            <v>0</v>
          </cell>
          <cell r="H1578">
            <v>200</v>
          </cell>
          <cell r="I1578">
            <v>0</v>
          </cell>
          <cell r="J1578">
            <v>200</v>
          </cell>
          <cell r="K1578">
            <v>110010</v>
          </cell>
          <cell r="L1578" t="str">
            <v>Current Unrestricted</v>
          </cell>
          <cell r="M1578">
            <v>10</v>
          </cell>
          <cell r="N1578" t="str">
            <v>Instruction</v>
          </cell>
          <cell r="O1578">
            <v>11</v>
          </cell>
          <cell r="P1578" t="str">
            <v>Current Unrestricted Funds</v>
          </cell>
          <cell r="Q1578">
            <v>71</v>
          </cell>
          <cell r="R1578" t="str">
            <v>Contractual Services</v>
          </cell>
          <cell r="S1578">
            <v>40</v>
          </cell>
          <cell r="T1578" t="str">
            <v>Vice President / Provost - SCC</v>
          </cell>
          <cell r="U1578">
            <v>4</v>
          </cell>
          <cell r="V1578" t="str">
            <v>Cooksey, Gaye M.</v>
          </cell>
        </row>
        <row r="1579">
          <cell r="A1579">
            <v>350146</v>
          </cell>
          <cell r="B1579" t="str">
            <v>Audio Engineering</v>
          </cell>
          <cell r="C1579">
            <v>712330</v>
          </cell>
          <cell r="D1579">
            <v>350146712330</v>
          </cell>
          <cell r="E1579" t="str">
            <v>Performers</v>
          </cell>
          <cell r="F1579">
            <v>0</v>
          </cell>
          <cell r="G1579">
            <v>0</v>
          </cell>
          <cell r="H1579">
            <v>250</v>
          </cell>
          <cell r="I1579">
            <v>0</v>
          </cell>
          <cell r="J1579">
            <v>250</v>
          </cell>
          <cell r="K1579">
            <v>110010</v>
          </cell>
          <cell r="L1579" t="str">
            <v>Current Unrestricted</v>
          </cell>
          <cell r="M1579">
            <v>10</v>
          </cell>
          <cell r="N1579" t="str">
            <v>Instruction</v>
          </cell>
          <cell r="O1579">
            <v>11</v>
          </cell>
          <cell r="P1579" t="str">
            <v>Current Unrestricted Funds</v>
          </cell>
          <cell r="Q1579">
            <v>71</v>
          </cell>
          <cell r="R1579" t="str">
            <v>Contractual Services</v>
          </cell>
          <cell r="S1579">
            <v>40</v>
          </cell>
          <cell r="T1579" t="str">
            <v>Vice President / Provost - SCC</v>
          </cell>
          <cell r="U1579">
            <v>4</v>
          </cell>
          <cell r="V1579" t="str">
            <v>Cooksey, Gaye M.</v>
          </cell>
        </row>
        <row r="1580">
          <cell r="A1580">
            <v>350146</v>
          </cell>
          <cell r="B1580" t="str">
            <v>Audio Engineering</v>
          </cell>
          <cell r="C1580">
            <v>733110</v>
          </cell>
          <cell r="D1580">
            <v>350146733110</v>
          </cell>
          <cell r="E1580" t="str">
            <v>Classroom Supplies</v>
          </cell>
          <cell r="F1580">
            <v>1839.04</v>
          </cell>
          <cell r="G1580">
            <v>854.91</v>
          </cell>
          <cell r="H1580">
            <v>2242</v>
          </cell>
          <cell r="I1580">
            <v>0</v>
          </cell>
          <cell r="J1580">
            <v>3500</v>
          </cell>
          <cell r="K1580">
            <v>110010</v>
          </cell>
          <cell r="L1580" t="str">
            <v>Current Unrestricted</v>
          </cell>
          <cell r="M1580">
            <v>10</v>
          </cell>
          <cell r="N1580" t="str">
            <v>Instruction</v>
          </cell>
          <cell r="O1580">
            <v>11</v>
          </cell>
          <cell r="P1580" t="str">
            <v>Current Unrestricted Funds</v>
          </cell>
          <cell r="Q1580">
            <v>73</v>
          </cell>
          <cell r="R1580" t="str">
            <v>Supplies</v>
          </cell>
          <cell r="S1580">
            <v>40</v>
          </cell>
          <cell r="T1580" t="str">
            <v>Vice President / Provost - SCC</v>
          </cell>
          <cell r="U1580">
            <v>4</v>
          </cell>
          <cell r="V1580" t="str">
            <v>Cooksey, Gaye M.</v>
          </cell>
        </row>
        <row r="1581">
          <cell r="A1581">
            <v>350146</v>
          </cell>
          <cell r="B1581" t="str">
            <v>Audio Engineering</v>
          </cell>
          <cell r="C1581">
            <v>744210</v>
          </cell>
          <cell r="D1581">
            <v>350146744210</v>
          </cell>
          <cell r="E1581" t="str">
            <v>Local Travel</v>
          </cell>
          <cell r="F1581">
            <v>0</v>
          </cell>
          <cell r="G1581">
            <v>126.7</v>
          </cell>
          <cell r="H1581">
            <v>500</v>
          </cell>
          <cell r="I1581">
            <v>0</v>
          </cell>
          <cell r="J1581">
            <v>500</v>
          </cell>
          <cell r="K1581">
            <v>110010</v>
          </cell>
          <cell r="L1581" t="str">
            <v>Current Unrestricted</v>
          </cell>
          <cell r="M1581">
            <v>10</v>
          </cell>
          <cell r="N1581" t="str">
            <v>Instruction</v>
          </cell>
          <cell r="O1581">
            <v>11</v>
          </cell>
          <cell r="P1581" t="str">
            <v>Current Unrestricted Funds</v>
          </cell>
          <cell r="Q1581">
            <v>74</v>
          </cell>
          <cell r="R1581" t="str">
            <v>Travel</v>
          </cell>
          <cell r="S1581">
            <v>40</v>
          </cell>
          <cell r="T1581" t="str">
            <v>Vice President / Provost - SCC</v>
          </cell>
          <cell r="U1581">
            <v>4</v>
          </cell>
          <cell r="V1581" t="str">
            <v>Cooksey, Gaye M.</v>
          </cell>
        </row>
        <row r="1582">
          <cell r="A1582">
            <v>350146</v>
          </cell>
          <cell r="B1582" t="str">
            <v>Audio Engineering</v>
          </cell>
          <cell r="C1582">
            <v>755310</v>
          </cell>
          <cell r="D1582">
            <v>350146755310</v>
          </cell>
          <cell r="E1582" t="str">
            <v>Copier Expense</v>
          </cell>
          <cell r="F1582">
            <v>0</v>
          </cell>
          <cell r="G1582">
            <v>0</v>
          </cell>
          <cell r="H1582">
            <v>500</v>
          </cell>
          <cell r="I1582">
            <v>0</v>
          </cell>
          <cell r="J1582">
            <v>500</v>
          </cell>
          <cell r="K1582">
            <v>110010</v>
          </cell>
          <cell r="L1582" t="str">
            <v>Current Unrestricted</v>
          </cell>
          <cell r="M1582">
            <v>10</v>
          </cell>
          <cell r="N1582" t="str">
            <v>Instruction</v>
          </cell>
          <cell r="O1582">
            <v>11</v>
          </cell>
          <cell r="P1582" t="str">
            <v>Current Unrestricted Funds</v>
          </cell>
          <cell r="Q1582">
            <v>75</v>
          </cell>
          <cell r="R1582" t="str">
            <v>Other Operating Expenses</v>
          </cell>
          <cell r="S1582">
            <v>40</v>
          </cell>
          <cell r="T1582" t="str">
            <v>Vice President / Provost - SCC</v>
          </cell>
          <cell r="U1582">
            <v>4</v>
          </cell>
          <cell r="V1582" t="str">
            <v>Cooksey, Gaye M.</v>
          </cell>
        </row>
        <row r="1583">
          <cell r="A1583">
            <v>350146</v>
          </cell>
          <cell r="B1583" t="str">
            <v>Audio Engineering</v>
          </cell>
          <cell r="C1583">
            <v>787410</v>
          </cell>
          <cell r="D1583">
            <v>350146787410</v>
          </cell>
          <cell r="E1583" t="str">
            <v>Equipment/Furniture Non-Depreciable</v>
          </cell>
          <cell r="F1583">
            <v>0</v>
          </cell>
          <cell r="G1583">
            <v>1378</v>
          </cell>
          <cell r="H1583">
            <v>1258</v>
          </cell>
          <cell r="I1583">
            <v>0</v>
          </cell>
          <cell r="J1583">
            <v>0</v>
          </cell>
          <cell r="K1583">
            <v>110010</v>
          </cell>
          <cell r="L1583" t="str">
            <v>Current Unrestricted</v>
          </cell>
          <cell r="M1583">
            <v>10</v>
          </cell>
          <cell r="N1583" t="str">
            <v>Instruction</v>
          </cell>
          <cell r="O1583">
            <v>11</v>
          </cell>
          <cell r="P1583" t="str">
            <v>Current Unrestricted Funds</v>
          </cell>
          <cell r="Q1583">
            <v>78</v>
          </cell>
          <cell r="R1583" t="str">
            <v>Non-Capital Outlay</v>
          </cell>
          <cell r="S1583">
            <v>40</v>
          </cell>
          <cell r="T1583" t="str">
            <v>Vice President / Provost - SCC</v>
          </cell>
          <cell r="U1583">
            <v>4</v>
          </cell>
          <cell r="V1583" t="str">
            <v>Cooksey, Gaye M.</v>
          </cell>
        </row>
        <row r="1584">
          <cell r="A1584">
            <v>362240</v>
          </cell>
          <cell r="B1584" t="str">
            <v>Commercial Art</v>
          </cell>
          <cell r="C1584">
            <v>611115</v>
          </cell>
          <cell r="D1584">
            <v>362240611115</v>
          </cell>
          <cell r="E1584" t="str">
            <v>Faculty Salaries - Substitute</v>
          </cell>
          <cell r="F1584">
            <v>0</v>
          </cell>
          <cell r="G1584">
            <v>0</v>
          </cell>
          <cell r="H1584">
            <v>300</v>
          </cell>
          <cell r="I1584">
            <v>233.63</v>
          </cell>
          <cell r="J1584">
            <v>300</v>
          </cell>
          <cell r="K1584">
            <v>110010</v>
          </cell>
          <cell r="L1584" t="str">
            <v>Current Unrestricted</v>
          </cell>
          <cell r="M1584">
            <v>10</v>
          </cell>
          <cell r="N1584" t="str">
            <v>Instruction</v>
          </cell>
          <cell r="O1584">
            <v>11</v>
          </cell>
          <cell r="P1584" t="str">
            <v>Current Unrestricted Funds</v>
          </cell>
          <cell r="Q1584">
            <v>61</v>
          </cell>
          <cell r="R1584" t="str">
            <v>Salaries and Wages</v>
          </cell>
          <cell r="S1584">
            <v>40</v>
          </cell>
          <cell r="T1584" t="str">
            <v>Vice President / Provost - SCC</v>
          </cell>
          <cell r="U1584">
            <v>1</v>
          </cell>
          <cell r="V1584" t="str">
            <v>Cooksey, Gaye M.</v>
          </cell>
        </row>
        <row r="1585">
          <cell r="A1585">
            <v>362240</v>
          </cell>
          <cell r="B1585" t="str">
            <v>Commercial Art</v>
          </cell>
          <cell r="C1585">
            <v>611120</v>
          </cell>
          <cell r="D1585">
            <v>362240611120</v>
          </cell>
          <cell r="E1585" t="str">
            <v>Faculty Salaries - Part-time</v>
          </cell>
          <cell r="F1585">
            <v>3614</v>
          </cell>
          <cell r="G1585">
            <v>7002.13</v>
          </cell>
          <cell r="H1585">
            <v>7481</v>
          </cell>
          <cell r="I1585">
            <v>4717.4399999999996</v>
          </cell>
          <cell r="J1585">
            <v>7481</v>
          </cell>
          <cell r="K1585">
            <v>110010</v>
          </cell>
          <cell r="L1585" t="str">
            <v>Current Unrestricted</v>
          </cell>
          <cell r="M1585">
            <v>10</v>
          </cell>
          <cell r="N1585" t="str">
            <v>Instruction</v>
          </cell>
          <cell r="O1585">
            <v>11</v>
          </cell>
          <cell r="P1585" t="str">
            <v>Current Unrestricted Funds</v>
          </cell>
          <cell r="Q1585">
            <v>61</v>
          </cell>
          <cell r="R1585" t="str">
            <v>Salaries and Wages</v>
          </cell>
          <cell r="S1585">
            <v>40</v>
          </cell>
          <cell r="T1585" t="str">
            <v>Vice President / Provost - SCC</v>
          </cell>
          <cell r="U1585">
            <v>1</v>
          </cell>
          <cell r="V1585" t="str">
            <v>Cooksey, Gaye M.</v>
          </cell>
        </row>
        <row r="1586">
          <cell r="A1586">
            <v>362240</v>
          </cell>
          <cell r="B1586" t="str">
            <v>Commercial Art</v>
          </cell>
          <cell r="C1586">
            <v>755310</v>
          </cell>
          <cell r="D1586">
            <v>362240755310</v>
          </cell>
          <cell r="E1586" t="str">
            <v>Copier Expense</v>
          </cell>
          <cell r="F1586">
            <v>35.64</v>
          </cell>
          <cell r="G1586">
            <v>0</v>
          </cell>
          <cell r="H1586">
            <v>100</v>
          </cell>
          <cell r="I1586">
            <v>0</v>
          </cell>
          <cell r="J1586">
            <v>100</v>
          </cell>
          <cell r="K1586">
            <v>110010</v>
          </cell>
          <cell r="L1586" t="str">
            <v>Current Unrestricted</v>
          </cell>
          <cell r="M1586">
            <v>10</v>
          </cell>
          <cell r="N1586" t="str">
            <v>Instruction</v>
          </cell>
          <cell r="O1586">
            <v>11</v>
          </cell>
          <cell r="P1586" t="str">
            <v>Current Unrestricted Funds</v>
          </cell>
          <cell r="Q1586">
            <v>75</v>
          </cell>
          <cell r="R1586" t="str">
            <v>Other Operating Expenses</v>
          </cell>
          <cell r="S1586">
            <v>40</v>
          </cell>
          <cell r="T1586" t="str">
            <v>Vice President / Provost - SCC</v>
          </cell>
          <cell r="U1586">
            <v>4</v>
          </cell>
          <cell r="V1586" t="str">
            <v>Cooksey, Gaye M.</v>
          </cell>
        </row>
        <row r="1587">
          <cell r="A1587">
            <v>362242</v>
          </cell>
          <cell r="B1587" t="str">
            <v>Commercial Art</v>
          </cell>
          <cell r="C1587">
            <v>611110</v>
          </cell>
          <cell r="D1587">
            <v>362242611110</v>
          </cell>
          <cell r="E1587" t="str">
            <v>Faculty Salaries - Full-time</v>
          </cell>
          <cell r="F1587">
            <v>198205.32</v>
          </cell>
          <cell r="G1587">
            <v>219029.29</v>
          </cell>
          <cell r="H1587">
            <v>225186</v>
          </cell>
          <cell r="I1587">
            <v>122683.86</v>
          </cell>
          <cell r="J1587">
            <v>225487</v>
          </cell>
          <cell r="K1587">
            <v>110010</v>
          </cell>
          <cell r="L1587" t="str">
            <v>Current Unrestricted</v>
          </cell>
          <cell r="M1587">
            <v>10</v>
          </cell>
          <cell r="N1587" t="str">
            <v>Instruction</v>
          </cell>
          <cell r="O1587">
            <v>11</v>
          </cell>
          <cell r="P1587" t="str">
            <v>Current Unrestricted Funds</v>
          </cell>
          <cell r="Q1587">
            <v>61</v>
          </cell>
          <cell r="R1587" t="str">
            <v>Salaries and Wages</v>
          </cell>
          <cell r="S1587">
            <v>40</v>
          </cell>
          <cell r="T1587" t="str">
            <v>Vice President / Provost - SCC</v>
          </cell>
          <cell r="U1587">
            <v>1</v>
          </cell>
          <cell r="V1587" t="str">
            <v>Cooksey, Gaye M.</v>
          </cell>
        </row>
        <row r="1588">
          <cell r="A1588">
            <v>362242</v>
          </cell>
          <cell r="B1588" t="str">
            <v>Commercial Art</v>
          </cell>
          <cell r="C1588">
            <v>611115</v>
          </cell>
          <cell r="D1588">
            <v>362242611115</v>
          </cell>
          <cell r="E1588" t="str">
            <v>Faculty Salaries - Substitute</v>
          </cell>
          <cell r="F1588">
            <v>1987.71</v>
          </cell>
          <cell r="G1588">
            <v>3162.29</v>
          </cell>
          <cell r="H1588">
            <v>2583</v>
          </cell>
          <cell r="I1588">
            <v>1168.1300000000001</v>
          </cell>
          <cell r="J1588">
            <v>2583</v>
          </cell>
          <cell r="K1588">
            <v>110010</v>
          </cell>
          <cell r="L1588" t="str">
            <v>Current Unrestricted</v>
          </cell>
          <cell r="M1588">
            <v>10</v>
          </cell>
          <cell r="N1588" t="str">
            <v>Instruction</v>
          </cell>
          <cell r="O1588">
            <v>11</v>
          </cell>
          <cell r="P1588" t="str">
            <v>Current Unrestricted Funds</v>
          </cell>
          <cell r="Q1588">
            <v>61</v>
          </cell>
          <cell r="R1588" t="str">
            <v>Salaries and Wages</v>
          </cell>
          <cell r="S1588">
            <v>40</v>
          </cell>
          <cell r="T1588" t="str">
            <v>Vice President / Provost - SCC</v>
          </cell>
          <cell r="U1588">
            <v>1</v>
          </cell>
          <cell r="V1588" t="str">
            <v>Cooksey, Gaye M.</v>
          </cell>
        </row>
        <row r="1589">
          <cell r="A1589">
            <v>362242</v>
          </cell>
          <cell r="B1589" t="str">
            <v>Commercial Art</v>
          </cell>
          <cell r="C1589">
            <v>611120</v>
          </cell>
          <cell r="D1589">
            <v>362242611120</v>
          </cell>
          <cell r="E1589" t="str">
            <v>Faculty Salaries - Part-time</v>
          </cell>
          <cell r="F1589">
            <v>176773.87</v>
          </cell>
          <cell r="G1589">
            <v>124363.46</v>
          </cell>
          <cell r="H1589">
            <v>149807</v>
          </cell>
          <cell r="I1589">
            <v>90116.7</v>
          </cell>
          <cell r="J1589">
            <v>149807</v>
          </cell>
          <cell r="K1589">
            <v>110010</v>
          </cell>
          <cell r="L1589" t="str">
            <v>Current Unrestricted</v>
          </cell>
          <cell r="M1589">
            <v>10</v>
          </cell>
          <cell r="N1589" t="str">
            <v>Instruction</v>
          </cell>
          <cell r="O1589">
            <v>11</v>
          </cell>
          <cell r="P1589" t="str">
            <v>Current Unrestricted Funds</v>
          </cell>
          <cell r="Q1589">
            <v>61</v>
          </cell>
          <cell r="R1589" t="str">
            <v>Salaries and Wages</v>
          </cell>
          <cell r="S1589">
            <v>40</v>
          </cell>
          <cell r="T1589" t="str">
            <v>Vice President / Provost - SCC</v>
          </cell>
          <cell r="U1589">
            <v>1</v>
          </cell>
          <cell r="V1589" t="str">
            <v>Cooksey, Gaye M.</v>
          </cell>
        </row>
        <row r="1590">
          <cell r="A1590">
            <v>362242</v>
          </cell>
          <cell r="B1590" t="str">
            <v>Commercial Art</v>
          </cell>
          <cell r="C1590">
            <v>611125</v>
          </cell>
          <cell r="D1590">
            <v>362242611125</v>
          </cell>
          <cell r="E1590" t="str">
            <v>Faculty Full-time Chair Rel</v>
          </cell>
          <cell r="F1590">
            <v>0</v>
          </cell>
          <cell r="G1590">
            <v>15734.64</v>
          </cell>
          <cell r="H1590">
            <v>16286</v>
          </cell>
          <cell r="I1590">
            <v>8142.72</v>
          </cell>
          <cell r="J1590">
            <v>16286</v>
          </cell>
          <cell r="K1590">
            <v>110010</v>
          </cell>
          <cell r="L1590" t="str">
            <v>Current Unrestricted</v>
          </cell>
          <cell r="M1590">
            <v>10</v>
          </cell>
          <cell r="N1590" t="str">
            <v>Instruction</v>
          </cell>
          <cell r="O1590">
            <v>11</v>
          </cell>
          <cell r="P1590" t="str">
            <v>Current Unrestricted Funds</v>
          </cell>
          <cell r="Q1590">
            <v>61</v>
          </cell>
          <cell r="R1590" t="str">
            <v>Salaries and Wages</v>
          </cell>
          <cell r="S1590">
            <v>40</v>
          </cell>
          <cell r="T1590" t="str">
            <v>Vice President / Provost - SCC</v>
          </cell>
          <cell r="U1590">
            <v>1</v>
          </cell>
          <cell r="V1590" t="str">
            <v>Cooksey, Gaye M.</v>
          </cell>
        </row>
        <row r="1591">
          <cell r="A1591">
            <v>362242</v>
          </cell>
          <cell r="B1591" t="str">
            <v>Commercial Art</v>
          </cell>
          <cell r="C1591">
            <v>611130</v>
          </cell>
          <cell r="D1591">
            <v>362242611130</v>
          </cell>
          <cell r="E1591" t="str">
            <v>Faculty Full-time Non-teaching ES</v>
          </cell>
          <cell r="F1591">
            <v>0</v>
          </cell>
          <cell r="G1591">
            <v>0</v>
          </cell>
          <cell r="H1591">
            <v>72</v>
          </cell>
          <cell r="I1591">
            <v>71.38</v>
          </cell>
          <cell r="J1591">
            <v>13137</v>
          </cell>
          <cell r="K1591">
            <v>110010</v>
          </cell>
          <cell r="L1591" t="str">
            <v>Current Unrestricted</v>
          </cell>
          <cell r="M1591">
            <v>10</v>
          </cell>
          <cell r="N1591" t="str">
            <v>Instruction</v>
          </cell>
          <cell r="O1591">
            <v>11</v>
          </cell>
          <cell r="P1591" t="str">
            <v>Current Unrestricted Funds</v>
          </cell>
          <cell r="Q1591">
            <v>61</v>
          </cell>
          <cell r="R1591" t="str">
            <v>Salaries and Wages</v>
          </cell>
          <cell r="S1591">
            <v>40</v>
          </cell>
          <cell r="T1591" t="str">
            <v>Vice President / Provost - SCC</v>
          </cell>
          <cell r="U1591">
            <v>1</v>
          </cell>
          <cell r="V1591" t="str">
            <v>Cooksey, Gaye M.</v>
          </cell>
        </row>
        <row r="1592">
          <cell r="A1592">
            <v>362242</v>
          </cell>
          <cell r="B1592" t="str">
            <v>Commercial Art</v>
          </cell>
          <cell r="C1592">
            <v>611150</v>
          </cell>
          <cell r="D1592">
            <v>362242611150</v>
          </cell>
          <cell r="E1592" t="str">
            <v>Faculty Full-time - Summer</v>
          </cell>
          <cell r="F1592">
            <v>6675.3</v>
          </cell>
          <cell r="G1592">
            <v>27377.03</v>
          </cell>
          <cell r="H1592">
            <v>35447</v>
          </cell>
          <cell r="I1592">
            <v>0</v>
          </cell>
          <cell r="J1592">
            <v>38522</v>
          </cell>
          <cell r="K1592">
            <v>110010</v>
          </cell>
          <cell r="L1592" t="str">
            <v>Current Unrestricted</v>
          </cell>
          <cell r="M1592">
            <v>10</v>
          </cell>
          <cell r="N1592" t="str">
            <v>Instruction</v>
          </cell>
          <cell r="O1592">
            <v>11</v>
          </cell>
          <cell r="P1592" t="str">
            <v>Current Unrestricted Funds</v>
          </cell>
          <cell r="Q1592">
            <v>61</v>
          </cell>
          <cell r="R1592" t="str">
            <v>Salaries and Wages</v>
          </cell>
          <cell r="S1592">
            <v>40</v>
          </cell>
          <cell r="T1592" t="str">
            <v>Vice President / Provost - SCC</v>
          </cell>
          <cell r="U1592">
            <v>1</v>
          </cell>
          <cell r="V1592" t="str">
            <v>Cooksey, Gaye M.</v>
          </cell>
        </row>
        <row r="1593">
          <cell r="A1593">
            <v>362242</v>
          </cell>
          <cell r="B1593" t="str">
            <v>Commercial Art</v>
          </cell>
          <cell r="C1593">
            <v>611160</v>
          </cell>
          <cell r="D1593">
            <v>362242611160</v>
          </cell>
          <cell r="E1593" t="str">
            <v>Faculty Part-time - Summer</v>
          </cell>
          <cell r="F1593">
            <v>5560.02</v>
          </cell>
          <cell r="G1593">
            <v>5559.99</v>
          </cell>
          <cell r="H1593">
            <v>29926</v>
          </cell>
          <cell r="I1593">
            <v>0</v>
          </cell>
          <cell r="J1593">
            <v>29926</v>
          </cell>
          <cell r="K1593">
            <v>110010</v>
          </cell>
          <cell r="L1593" t="str">
            <v>Current Unrestricted</v>
          </cell>
          <cell r="M1593">
            <v>10</v>
          </cell>
          <cell r="N1593" t="str">
            <v>Instruction</v>
          </cell>
          <cell r="O1593">
            <v>11</v>
          </cell>
          <cell r="P1593" t="str">
            <v>Current Unrestricted Funds</v>
          </cell>
          <cell r="Q1593">
            <v>61</v>
          </cell>
          <cell r="R1593" t="str">
            <v>Salaries and Wages</v>
          </cell>
          <cell r="S1593">
            <v>40</v>
          </cell>
          <cell r="T1593" t="str">
            <v>Vice President / Provost - SCC</v>
          </cell>
          <cell r="U1593">
            <v>1</v>
          </cell>
          <cell r="V1593" t="str">
            <v>Cooksey, Gaye M.</v>
          </cell>
        </row>
        <row r="1594">
          <cell r="A1594">
            <v>362242</v>
          </cell>
          <cell r="B1594" t="str">
            <v>Commercial Art</v>
          </cell>
          <cell r="C1594">
            <v>611460</v>
          </cell>
          <cell r="D1594">
            <v>362242611460</v>
          </cell>
          <cell r="E1594" t="str">
            <v>Support Staff PT - Non-Exempt</v>
          </cell>
          <cell r="F1594">
            <v>2069.5300000000002</v>
          </cell>
          <cell r="G1594">
            <v>3253.77</v>
          </cell>
          <cell r="H1594">
            <v>390</v>
          </cell>
          <cell r="I1594">
            <v>389.34</v>
          </cell>
          <cell r="J1594">
            <v>500</v>
          </cell>
          <cell r="K1594">
            <v>110010</v>
          </cell>
          <cell r="L1594" t="str">
            <v>Current Unrestricted</v>
          </cell>
          <cell r="M1594">
            <v>10</v>
          </cell>
          <cell r="N1594" t="str">
            <v>Instruction</v>
          </cell>
          <cell r="O1594">
            <v>11</v>
          </cell>
          <cell r="P1594" t="str">
            <v>Current Unrestricted Funds</v>
          </cell>
          <cell r="Q1594">
            <v>61</v>
          </cell>
          <cell r="R1594" t="str">
            <v>Salaries and Wages</v>
          </cell>
          <cell r="S1594">
            <v>40</v>
          </cell>
          <cell r="T1594" t="str">
            <v>Vice President / Provost - SCC</v>
          </cell>
          <cell r="U1594">
            <v>1</v>
          </cell>
          <cell r="V1594" t="str">
            <v>Cooksey, Gaye M.</v>
          </cell>
        </row>
        <row r="1595">
          <cell r="A1595">
            <v>362242</v>
          </cell>
          <cell r="B1595" t="str">
            <v>Commercial Art</v>
          </cell>
          <cell r="C1595">
            <v>611485</v>
          </cell>
          <cell r="D1595">
            <v>362242611485</v>
          </cell>
          <cell r="E1595" t="str">
            <v>Tutors PT - Non-Exempt</v>
          </cell>
          <cell r="F1595">
            <v>1816.87</v>
          </cell>
          <cell r="G1595">
            <v>0</v>
          </cell>
          <cell r="H1595">
            <v>8073</v>
          </cell>
          <cell r="I1595">
            <v>2590.7399999999998</v>
          </cell>
          <cell r="J1595">
            <v>8500</v>
          </cell>
          <cell r="K1595">
            <v>110010</v>
          </cell>
          <cell r="L1595" t="str">
            <v>Current Unrestricted</v>
          </cell>
          <cell r="M1595">
            <v>10</v>
          </cell>
          <cell r="N1595" t="str">
            <v>Instruction</v>
          </cell>
          <cell r="O1595">
            <v>11</v>
          </cell>
          <cell r="P1595" t="str">
            <v>Current Unrestricted Funds</v>
          </cell>
          <cell r="Q1595">
            <v>61</v>
          </cell>
          <cell r="R1595" t="str">
            <v>Salaries and Wages</v>
          </cell>
          <cell r="S1595">
            <v>40</v>
          </cell>
          <cell r="T1595" t="str">
            <v>Vice President / Provost - SCC</v>
          </cell>
          <cell r="U1595">
            <v>1</v>
          </cell>
          <cell r="V1595" t="str">
            <v>Cooksey, Gaye M.</v>
          </cell>
        </row>
        <row r="1596">
          <cell r="A1596">
            <v>362242</v>
          </cell>
          <cell r="B1596" t="str">
            <v>Commercial Art</v>
          </cell>
          <cell r="C1596">
            <v>611510</v>
          </cell>
          <cell r="D1596">
            <v>362242611510</v>
          </cell>
          <cell r="E1596" t="str">
            <v>Student Assistants - Non-Work Study</v>
          </cell>
          <cell r="F1596">
            <v>7869.76</v>
          </cell>
          <cell r="G1596">
            <v>12074.2</v>
          </cell>
          <cell r="H1596">
            <v>15135</v>
          </cell>
          <cell r="I1596">
            <v>1690.66</v>
          </cell>
          <cell r="J1596">
            <v>15135</v>
          </cell>
          <cell r="K1596">
            <v>110010</v>
          </cell>
          <cell r="L1596" t="str">
            <v>Current Unrestricted</v>
          </cell>
          <cell r="M1596">
            <v>10</v>
          </cell>
          <cell r="N1596" t="str">
            <v>Instruction</v>
          </cell>
          <cell r="O1596">
            <v>11</v>
          </cell>
          <cell r="P1596" t="str">
            <v>Current Unrestricted Funds</v>
          </cell>
          <cell r="Q1596">
            <v>61</v>
          </cell>
          <cell r="R1596" t="str">
            <v>Salaries and Wages</v>
          </cell>
          <cell r="S1596">
            <v>40</v>
          </cell>
          <cell r="T1596" t="str">
            <v>Vice President / Provost - SCC</v>
          </cell>
          <cell r="U1596">
            <v>1</v>
          </cell>
          <cell r="V1596" t="str">
            <v>Cooksey, Gaye M.</v>
          </cell>
        </row>
        <row r="1597">
          <cell r="A1597">
            <v>362242</v>
          </cell>
          <cell r="B1597" t="str">
            <v>Commercial Art</v>
          </cell>
          <cell r="C1597">
            <v>712320</v>
          </cell>
          <cell r="D1597">
            <v>362242712320</v>
          </cell>
          <cell r="E1597" t="str">
            <v>Guest Lecturers</v>
          </cell>
          <cell r="F1597">
            <v>0</v>
          </cell>
          <cell r="G1597">
            <v>0</v>
          </cell>
          <cell r="H1597">
            <v>300</v>
          </cell>
          <cell r="I1597">
            <v>0</v>
          </cell>
          <cell r="J1597">
            <v>300</v>
          </cell>
          <cell r="K1597">
            <v>110010</v>
          </cell>
          <cell r="L1597" t="str">
            <v>Current Unrestricted</v>
          </cell>
          <cell r="M1597">
            <v>10</v>
          </cell>
          <cell r="N1597" t="str">
            <v>Instruction</v>
          </cell>
          <cell r="O1597">
            <v>11</v>
          </cell>
          <cell r="P1597" t="str">
            <v>Current Unrestricted Funds</v>
          </cell>
          <cell r="Q1597">
            <v>71</v>
          </cell>
          <cell r="R1597" t="str">
            <v>Contractual Services</v>
          </cell>
          <cell r="S1597">
            <v>40</v>
          </cell>
          <cell r="T1597" t="str">
            <v>Vice President / Provost - SCC</v>
          </cell>
          <cell r="U1597">
            <v>4</v>
          </cell>
          <cell r="V1597" t="str">
            <v>Cooksey, Gaye M.</v>
          </cell>
        </row>
        <row r="1598">
          <cell r="A1598">
            <v>362242</v>
          </cell>
          <cell r="B1598" t="str">
            <v>Commercial Art</v>
          </cell>
          <cell r="C1598">
            <v>712350</v>
          </cell>
          <cell r="D1598">
            <v>362242712350</v>
          </cell>
          <cell r="E1598" t="str">
            <v>Contract Labor - Individuals</v>
          </cell>
          <cell r="F1598">
            <v>0</v>
          </cell>
          <cell r="G1598">
            <v>0</v>
          </cell>
          <cell r="H1598">
            <v>100</v>
          </cell>
          <cell r="I1598">
            <v>0</v>
          </cell>
          <cell r="J1598">
            <v>100</v>
          </cell>
          <cell r="K1598">
            <v>110010</v>
          </cell>
          <cell r="L1598" t="str">
            <v>Current Unrestricted</v>
          </cell>
          <cell r="M1598">
            <v>10</v>
          </cell>
          <cell r="N1598" t="str">
            <v>Instruction</v>
          </cell>
          <cell r="O1598">
            <v>11</v>
          </cell>
          <cell r="P1598" t="str">
            <v>Current Unrestricted Funds</v>
          </cell>
          <cell r="Q1598">
            <v>71</v>
          </cell>
          <cell r="R1598" t="str">
            <v>Contractual Services</v>
          </cell>
          <cell r="S1598">
            <v>40</v>
          </cell>
          <cell r="T1598" t="str">
            <v>Vice President / Provost - SCC</v>
          </cell>
          <cell r="U1598">
            <v>4</v>
          </cell>
          <cell r="V1598" t="str">
            <v>Cooksey, Gaye M.</v>
          </cell>
        </row>
        <row r="1599">
          <cell r="A1599">
            <v>362242</v>
          </cell>
          <cell r="B1599" t="str">
            <v>Commercial Art</v>
          </cell>
          <cell r="C1599">
            <v>712450</v>
          </cell>
          <cell r="D1599">
            <v>362242712450</v>
          </cell>
          <cell r="E1599" t="str">
            <v>Rental - Vehicle</v>
          </cell>
          <cell r="F1599">
            <v>0</v>
          </cell>
          <cell r="G1599">
            <v>0</v>
          </cell>
          <cell r="H1599">
            <v>0</v>
          </cell>
          <cell r="I1599">
            <v>0</v>
          </cell>
          <cell r="J1599">
            <v>0</v>
          </cell>
          <cell r="K1599">
            <v>110010</v>
          </cell>
          <cell r="L1599" t="str">
            <v>Current Unrestricted</v>
          </cell>
          <cell r="M1599">
            <v>10</v>
          </cell>
          <cell r="N1599" t="str">
            <v>Instruction</v>
          </cell>
          <cell r="O1599">
            <v>11</v>
          </cell>
          <cell r="P1599" t="str">
            <v>Current Unrestricted Funds</v>
          </cell>
          <cell r="Q1599">
            <v>71</v>
          </cell>
          <cell r="R1599" t="str">
            <v>Contractual Services</v>
          </cell>
          <cell r="S1599">
            <v>40</v>
          </cell>
          <cell r="T1599" t="str">
            <v>Vice President / Provost - SCC</v>
          </cell>
          <cell r="U1599">
            <v>4</v>
          </cell>
          <cell r="V1599" t="str">
            <v>Cooksey, Gaye M.</v>
          </cell>
        </row>
        <row r="1600">
          <cell r="A1600">
            <v>362242</v>
          </cell>
          <cell r="B1600" t="str">
            <v>Commercial Art</v>
          </cell>
          <cell r="C1600">
            <v>712655</v>
          </cell>
          <cell r="D1600">
            <v>362242712655</v>
          </cell>
          <cell r="E1600" t="str">
            <v>Meetings Expense</v>
          </cell>
          <cell r="F1600">
            <v>99.26</v>
          </cell>
          <cell r="G1600">
            <v>158.51</v>
          </cell>
          <cell r="H1600">
            <v>300</v>
          </cell>
          <cell r="I1600">
            <v>201.78</v>
          </cell>
          <cell r="J1600">
            <v>300</v>
          </cell>
          <cell r="K1600">
            <v>110010</v>
          </cell>
          <cell r="L1600" t="str">
            <v>Current Unrestricted</v>
          </cell>
          <cell r="M1600">
            <v>10</v>
          </cell>
          <cell r="N1600" t="str">
            <v>Instruction</v>
          </cell>
          <cell r="O1600">
            <v>11</v>
          </cell>
          <cell r="P1600" t="str">
            <v>Current Unrestricted Funds</v>
          </cell>
          <cell r="Q1600">
            <v>71</v>
          </cell>
          <cell r="R1600" t="str">
            <v>Contractual Services</v>
          </cell>
          <cell r="S1600">
            <v>40</v>
          </cell>
          <cell r="T1600" t="str">
            <v>Vice President / Provost - SCC</v>
          </cell>
          <cell r="U1600">
            <v>4</v>
          </cell>
          <cell r="V1600" t="str">
            <v>Cooksey, Gaye M.</v>
          </cell>
        </row>
        <row r="1601">
          <cell r="A1601">
            <v>362242</v>
          </cell>
          <cell r="B1601" t="str">
            <v>Commercial Art</v>
          </cell>
          <cell r="C1601">
            <v>733110</v>
          </cell>
          <cell r="D1601">
            <v>362242733110</v>
          </cell>
          <cell r="E1601" t="str">
            <v>Classroom Supplies</v>
          </cell>
          <cell r="F1601">
            <v>5698.42</v>
          </cell>
          <cell r="G1601">
            <v>17255.29</v>
          </cell>
          <cell r="H1601">
            <v>7506</v>
          </cell>
          <cell r="I1601">
            <v>3147.4</v>
          </cell>
          <cell r="J1601">
            <v>17013</v>
          </cell>
          <cell r="K1601">
            <v>110010</v>
          </cell>
          <cell r="L1601" t="str">
            <v>Current Unrestricted</v>
          </cell>
          <cell r="M1601">
            <v>10</v>
          </cell>
          <cell r="N1601" t="str">
            <v>Instruction</v>
          </cell>
          <cell r="O1601">
            <v>11</v>
          </cell>
          <cell r="P1601" t="str">
            <v>Current Unrestricted Funds</v>
          </cell>
          <cell r="Q1601">
            <v>73</v>
          </cell>
          <cell r="R1601" t="str">
            <v>Supplies</v>
          </cell>
          <cell r="S1601">
            <v>40</v>
          </cell>
          <cell r="T1601" t="str">
            <v>Vice President / Provost - SCC</v>
          </cell>
          <cell r="U1601">
            <v>4</v>
          </cell>
          <cell r="V1601" t="str">
            <v>Cooksey, Gaye M.</v>
          </cell>
        </row>
        <row r="1602">
          <cell r="A1602">
            <v>362242</v>
          </cell>
          <cell r="B1602" t="str">
            <v>Commercial Art</v>
          </cell>
          <cell r="C1602">
            <v>733120</v>
          </cell>
          <cell r="D1602">
            <v>362242733120</v>
          </cell>
          <cell r="E1602" t="str">
            <v>Office Supplies</v>
          </cell>
          <cell r="F1602">
            <v>0</v>
          </cell>
          <cell r="G1602">
            <v>0</v>
          </cell>
          <cell r="H1602">
            <v>0</v>
          </cell>
          <cell r="I1602">
            <v>27.92</v>
          </cell>
          <cell r="J1602">
            <v>0</v>
          </cell>
          <cell r="K1602">
            <v>110010</v>
          </cell>
          <cell r="L1602" t="str">
            <v>Current Unrestricted</v>
          </cell>
          <cell r="M1602">
            <v>10</v>
          </cell>
          <cell r="N1602" t="str">
            <v>Instruction</v>
          </cell>
          <cell r="O1602">
            <v>11</v>
          </cell>
          <cell r="P1602" t="str">
            <v>Current Unrestricted Funds</v>
          </cell>
          <cell r="Q1602">
            <v>73</v>
          </cell>
          <cell r="R1602" t="str">
            <v>Supplies</v>
          </cell>
          <cell r="S1602">
            <v>40</v>
          </cell>
          <cell r="T1602" t="str">
            <v>Vice President / Provost - SCC</v>
          </cell>
          <cell r="U1602">
            <v>4</v>
          </cell>
          <cell r="V1602" t="str">
            <v>Cooksey, Gaye M.</v>
          </cell>
        </row>
        <row r="1603">
          <cell r="A1603">
            <v>362242</v>
          </cell>
          <cell r="B1603" t="str">
            <v>Commercial Art</v>
          </cell>
          <cell r="C1603">
            <v>733210</v>
          </cell>
          <cell r="D1603">
            <v>362242733210</v>
          </cell>
          <cell r="E1603" t="str">
            <v>Division Books and Booklets</v>
          </cell>
          <cell r="F1603">
            <v>0</v>
          </cell>
          <cell r="G1603">
            <v>0</v>
          </cell>
          <cell r="H1603">
            <v>0</v>
          </cell>
          <cell r="I1603">
            <v>0</v>
          </cell>
          <cell r="J1603">
            <v>0</v>
          </cell>
          <cell r="K1603">
            <v>110010</v>
          </cell>
          <cell r="L1603" t="str">
            <v>Current Unrestricted</v>
          </cell>
          <cell r="M1603">
            <v>10</v>
          </cell>
          <cell r="N1603" t="str">
            <v>Instruction</v>
          </cell>
          <cell r="O1603">
            <v>11</v>
          </cell>
          <cell r="P1603" t="str">
            <v>Current Unrestricted Funds</v>
          </cell>
          <cell r="Q1603">
            <v>73</v>
          </cell>
          <cell r="R1603" t="str">
            <v>Supplies</v>
          </cell>
          <cell r="S1603">
            <v>40</v>
          </cell>
          <cell r="T1603" t="str">
            <v>Vice President / Provost - SCC</v>
          </cell>
          <cell r="U1603">
            <v>4</v>
          </cell>
          <cell r="V1603" t="str">
            <v>Cooksey, Gaye M.</v>
          </cell>
        </row>
        <row r="1604">
          <cell r="A1604">
            <v>362242</v>
          </cell>
          <cell r="B1604" t="str">
            <v>Commercial Art</v>
          </cell>
          <cell r="C1604">
            <v>733220</v>
          </cell>
          <cell r="D1604">
            <v>362242733220</v>
          </cell>
          <cell r="E1604" t="str">
            <v>Subscriptions</v>
          </cell>
          <cell r="F1604">
            <v>28.95</v>
          </cell>
          <cell r="G1604">
            <v>0</v>
          </cell>
          <cell r="H1604">
            <v>50</v>
          </cell>
          <cell r="I1604">
            <v>0</v>
          </cell>
          <cell r="J1604">
            <v>0</v>
          </cell>
          <cell r="K1604">
            <v>110010</v>
          </cell>
          <cell r="L1604" t="str">
            <v>Current Unrestricted</v>
          </cell>
          <cell r="M1604">
            <v>10</v>
          </cell>
          <cell r="N1604" t="str">
            <v>Instruction</v>
          </cell>
          <cell r="O1604">
            <v>11</v>
          </cell>
          <cell r="P1604" t="str">
            <v>Current Unrestricted Funds</v>
          </cell>
          <cell r="Q1604">
            <v>73</v>
          </cell>
          <cell r="R1604" t="str">
            <v>Supplies</v>
          </cell>
          <cell r="S1604">
            <v>40</v>
          </cell>
          <cell r="T1604" t="str">
            <v>Vice President / Provost - SCC</v>
          </cell>
          <cell r="U1604">
            <v>4</v>
          </cell>
          <cell r="V1604" t="str">
            <v>Cooksey, Gaye M.</v>
          </cell>
        </row>
        <row r="1605">
          <cell r="A1605">
            <v>362242</v>
          </cell>
          <cell r="B1605" t="str">
            <v>Commercial Art</v>
          </cell>
          <cell r="C1605">
            <v>744210</v>
          </cell>
          <cell r="D1605">
            <v>362242744210</v>
          </cell>
          <cell r="E1605" t="str">
            <v>Local Travel</v>
          </cell>
          <cell r="F1605">
            <v>0</v>
          </cell>
          <cell r="G1605">
            <v>0</v>
          </cell>
          <cell r="H1605">
            <v>0</v>
          </cell>
          <cell r="I1605">
            <v>0</v>
          </cell>
          <cell r="J1605">
            <v>0</v>
          </cell>
          <cell r="K1605">
            <v>110010</v>
          </cell>
          <cell r="L1605" t="str">
            <v>Current Unrestricted</v>
          </cell>
          <cell r="M1605">
            <v>10</v>
          </cell>
          <cell r="N1605" t="str">
            <v>Instruction</v>
          </cell>
          <cell r="O1605">
            <v>11</v>
          </cell>
          <cell r="P1605" t="str">
            <v>Current Unrestricted Funds</v>
          </cell>
          <cell r="Q1605">
            <v>74</v>
          </cell>
          <cell r="R1605" t="str">
            <v>Travel</v>
          </cell>
          <cell r="S1605">
            <v>40</v>
          </cell>
          <cell r="T1605" t="str">
            <v>Vice President / Provost - SCC</v>
          </cell>
          <cell r="U1605">
            <v>4</v>
          </cell>
          <cell r="V1605" t="str">
            <v>Cooksey, Gaye M.</v>
          </cell>
        </row>
        <row r="1606">
          <cell r="A1606">
            <v>362242</v>
          </cell>
          <cell r="B1606" t="str">
            <v>Commercial Art</v>
          </cell>
          <cell r="C1606">
            <v>744220</v>
          </cell>
          <cell r="D1606">
            <v>362242744220</v>
          </cell>
          <cell r="E1606" t="str">
            <v>Professional Development / Travel</v>
          </cell>
          <cell r="F1606">
            <v>827.8</v>
          </cell>
          <cell r="G1606">
            <v>4501.8999999999996</v>
          </cell>
          <cell r="H1606">
            <v>0</v>
          </cell>
          <cell r="I1606">
            <v>0</v>
          </cell>
          <cell r="J1606">
            <v>0</v>
          </cell>
          <cell r="K1606">
            <v>110010</v>
          </cell>
          <cell r="L1606" t="str">
            <v>Current Unrestricted</v>
          </cell>
          <cell r="M1606">
            <v>10</v>
          </cell>
          <cell r="N1606" t="str">
            <v>Instruction</v>
          </cell>
          <cell r="O1606">
            <v>11</v>
          </cell>
          <cell r="P1606" t="str">
            <v>Current Unrestricted Funds</v>
          </cell>
          <cell r="Q1606">
            <v>74</v>
          </cell>
          <cell r="R1606" t="str">
            <v>Travel</v>
          </cell>
          <cell r="S1606">
            <v>40</v>
          </cell>
          <cell r="T1606" t="str">
            <v>Vice President / Provost - SCC</v>
          </cell>
          <cell r="U1606">
            <v>4</v>
          </cell>
          <cell r="V1606" t="str">
            <v>Cooksey, Gaye M.</v>
          </cell>
        </row>
        <row r="1607">
          <cell r="A1607">
            <v>362242</v>
          </cell>
          <cell r="B1607" t="str">
            <v>Commercial Art</v>
          </cell>
          <cell r="C1607">
            <v>755240</v>
          </cell>
          <cell r="D1607">
            <v>362242755240</v>
          </cell>
          <cell r="E1607" t="str">
            <v>DP - Software</v>
          </cell>
          <cell r="F1607">
            <v>245.9</v>
          </cell>
          <cell r="G1607">
            <v>503.95</v>
          </cell>
          <cell r="H1607">
            <v>1652</v>
          </cell>
          <cell r="I1607">
            <v>59.95</v>
          </cell>
          <cell r="J1607">
            <v>1652</v>
          </cell>
          <cell r="K1607">
            <v>110010</v>
          </cell>
          <cell r="L1607" t="str">
            <v>Current Unrestricted</v>
          </cell>
          <cell r="M1607">
            <v>10</v>
          </cell>
          <cell r="N1607" t="str">
            <v>Instruction</v>
          </cell>
          <cell r="O1607">
            <v>11</v>
          </cell>
          <cell r="P1607" t="str">
            <v>Current Unrestricted Funds</v>
          </cell>
          <cell r="Q1607">
            <v>75</v>
          </cell>
          <cell r="R1607" t="str">
            <v>Other Operating Expenses</v>
          </cell>
          <cell r="S1607">
            <v>40</v>
          </cell>
          <cell r="T1607" t="str">
            <v>Vice President / Provost - SCC</v>
          </cell>
          <cell r="U1607">
            <v>4</v>
          </cell>
          <cell r="V1607" t="str">
            <v>Cooksey, Gaye M.</v>
          </cell>
        </row>
        <row r="1608">
          <cell r="A1608">
            <v>362242</v>
          </cell>
          <cell r="B1608" t="str">
            <v>Commercial Art</v>
          </cell>
          <cell r="C1608">
            <v>755310</v>
          </cell>
          <cell r="D1608">
            <v>362242755310</v>
          </cell>
          <cell r="E1608" t="str">
            <v>Copier Expense</v>
          </cell>
          <cell r="F1608">
            <v>3544.44</v>
          </cell>
          <cell r="G1608">
            <v>4069.38</v>
          </cell>
          <cell r="H1608">
            <v>4000</v>
          </cell>
          <cell r="I1608">
            <v>930.96</v>
          </cell>
          <cell r="J1608">
            <v>2500</v>
          </cell>
          <cell r="K1608">
            <v>110010</v>
          </cell>
          <cell r="L1608" t="str">
            <v>Current Unrestricted</v>
          </cell>
          <cell r="M1608">
            <v>10</v>
          </cell>
          <cell r="N1608" t="str">
            <v>Instruction</v>
          </cell>
          <cell r="O1608">
            <v>11</v>
          </cell>
          <cell r="P1608" t="str">
            <v>Current Unrestricted Funds</v>
          </cell>
          <cell r="Q1608">
            <v>75</v>
          </cell>
          <cell r="R1608" t="str">
            <v>Other Operating Expenses</v>
          </cell>
          <cell r="S1608">
            <v>40</v>
          </cell>
          <cell r="T1608" t="str">
            <v>Vice President / Provost - SCC</v>
          </cell>
          <cell r="U1608">
            <v>4</v>
          </cell>
          <cell r="V1608" t="str">
            <v>Cooksey, Gaye M.</v>
          </cell>
        </row>
        <row r="1609">
          <cell r="A1609">
            <v>362242</v>
          </cell>
          <cell r="B1609" t="str">
            <v>Commercial Art</v>
          </cell>
          <cell r="C1609">
            <v>755360</v>
          </cell>
          <cell r="D1609">
            <v>362242755360</v>
          </cell>
          <cell r="E1609" t="str">
            <v>Printing - Other</v>
          </cell>
          <cell r="F1609">
            <v>0</v>
          </cell>
          <cell r="G1609">
            <v>219.8</v>
          </cell>
          <cell r="H1609">
            <v>3000</v>
          </cell>
          <cell r="I1609">
            <v>465.32</v>
          </cell>
          <cell r="J1609">
            <v>2000</v>
          </cell>
          <cell r="K1609">
            <v>110010</v>
          </cell>
          <cell r="L1609" t="str">
            <v>Current Unrestricted</v>
          </cell>
          <cell r="M1609">
            <v>10</v>
          </cell>
          <cell r="N1609" t="str">
            <v>Instruction</v>
          </cell>
          <cell r="O1609">
            <v>11</v>
          </cell>
          <cell r="P1609" t="str">
            <v>Current Unrestricted Funds</v>
          </cell>
          <cell r="Q1609">
            <v>75</v>
          </cell>
          <cell r="R1609" t="str">
            <v>Other Operating Expenses</v>
          </cell>
          <cell r="S1609">
            <v>40</v>
          </cell>
          <cell r="T1609" t="str">
            <v>Vice President / Provost - SCC</v>
          </cell>
          <cell r="U1609">
            <v>4</v>
          </cell>
          <cell r="V1609" t="str">
            <v>Cooksey, Gaye M.</v>
          </cell>
        </row>
        <row r="1610">
          <cell r="A1610">
            <v>362242</v>
          </cell>
          <cell r="B1610" t="str">
            <v>Commercial Art</v>
          </cell>
          <cell r="C1610">
            <v>755705</v>
          </cell>
          <cell r="D1610">
            <v>362242755705</v>
          </cell>
          <cell r="E1610" t="str">
            <v>Postage</v>
          </cell>
          <cell r="F1610">
            <v>1.27</v>
          </cell>
          <cell r="G1610">
            <v>0</v>
          </cell>
          <cell r="H1610">
            <v>25</v>
          </cell>
          <cell r="I1610">
            <v>0</v>
          </cell>
          <cell r="J1610">
            <v>25</v>
          </cell>
          <cell r="K1610">
            <v>110010</v>
          </cell>
          <cell r="L1610" t="str">
            <v>Current Unrestricted</v>
          </cell>
          <cell r="M1610">
            <v>10</v>
          </cell>
          <cell r="N1610" t="str">
            <v>Instruction</v>
          </cell>
          <cell r="O1610">
            <v>11</v>
          </cell>
          <cell r="P1610" t="str">
            <v>Current Unrestricted Funds</v>
          </cell>
          <cell r="Q1610">
            <v>75</v>
          </cell>
          <cell r="R1610" t="str">
            <v>Other Operating Expenses</v>
          </cell>
          <cell r="S1610">
            <v>40</v>
          </cell>
          <cell r="T1610" t="str">
            <v>Vice President / Provost - SCC</v>
          </cell>
          <cell r="U1610">
            <v>4</v>
          </cell>
          <cell r="V1610" t="str">
            <v>Cooksey, Gaye M.</v>
          </cell>
        </row>
        <row r="1611">
          <cell r="A1611">
            <v>362242</v>
          </cell>
          <cell r="B1611" t="str">
            <v>Commercial Art</v>
          </cell>
          <cell r="C1611">
            <v>755730</v>
          </cell>
          <cell r="D1611">
            <v>362242755730</v>
          </cell>
          <cell r="E1611" t="str">
            <v>Memberships</v>
          </cell>
          <cell r="F1611">
            <v>0</v>
          </cell>
          <cell r="G1611">
            <v>0</v>
          </cell>
          <cell r="H1611">
            <v>140</v>
          </cell>
          <cell r="I1611">
            <v>0</v>
          </cell>
          <cell r="J1611">
            <v>110</v>
          </cell>
          <cell r="K1611">
            <v>110010</v>
          </cell>
          <cell r="L1611" t="str">
            <v>Current Unrestricted</v>
          </cell>
          <cell r="M1611">
            <v>10</v>
          </cell>
          <cell r="N1611" t="str">
            <v>Instruction</v>
          </cell>
          <cell r="O1611">
            <v>11</v>
          </cell>
          <cell r="P1611" t="str">
            <v>Current Unrestricted Funds</v>
          </cell>
          <cell r="Q1611">
            <v>75</v>
          </cell>
          <cell r="R1611" t="str">
            <v>Other Operating Expenses</v>
          </cell>
          <cell r="S1611">
            <v>40</v>
          </cell>
          <cell r="T1611" t="str">
            <v>Vice President / Provost - SCC</v>
          </cell>
          <cell r="U1611">
            <v>4</v>
          </cell>
          <cell r="V1611" t="str">
            <v>Cooksey, Gaye M.</v>
          </cell>
        </row>
        <row r="1612">
          <cell r="A1612">
            <v>362242</v>
          </cell>
          <cell r="B1612" t="str">
            <v>Commercial Art</v>
          </cell>
          <cell r="C1612">
            <v>777412</v>
          </cell>
          <cell r="D1612">
            <v>362242777412</v>
          </cell>
          <cell r="E1612" t="str">
            <v>Equipment/Furniture - SCC</v>
          </cell>
          <cell r="F1612">
            <v>0</v>
          </cell>
          <cell r="G1612">
            <v>0</v>
          </cell>
          <cell r="H1612">
            <v>1243</v>
          </cell>
          <cell r="I1612">
            <v>0</v>
          </cell>
          <cell r="J1612">
            <v>0</v>
          </cell>
          <cell r="K1612">
            <v>110010</v>
          </cell>
          <cell r="L1612" t="str">
            <v>Current Unrestricted</v>
          </cell>
          <cell r="M1612">
            <v>10</v>
          </cell>
          <cell r="N1612" t="str">
            <v>Instruction</v>
          </cell>
          <cell r="O1612">
            <v>11</v>
          </cell>
          <cell r="P1612" t="str">
            <v>Current Unrestricted Funds</v>
          </cell>
          <cell r="Q1612">
            <v>77</v>
          </cell>
          <cell r="R1612" t="str">
            <v>Capital Outlay</v>
          </cell>
          <cell r="S1612">
            <v>40</v>
          </cell>
          <cell r="T1612" t="str">
            <v>Vice President / Provost - SCC</v>
          </cell>
          <cell r="U1612">
            <v>4</v>
          </cell>
          <cell r="V1612" t="str">
            <v>Cooksey, Gaye M.</v>
          </cell>
        </row>
        <row r="1613">
          <cell r="A1613">
            <v>362242</v>
          </cell>
          <cell r="B1613" t="str">
            <v>Commercial Art</v>
          </cell>
          <cell r="C1613">
            <v>787410</v>
          </cell>
          <cell r="D1613">
            <v>362242787410</v>
          </cell>
          <cell r="E1613" t="str">
            <v>Equipment/Furniture Non-Depreciable</v>
          </cell>
          <cell r="F1613">
            <v>0</v>
          </cell>
          <cell r="G1613">
            <v>5697</v>
          </cell>
          <cell r="H1613">
            <v>19442</v>
          </cell>
          <cell r="I1613">
            <v>15000.48</v>
          </cell>
          <cell r="J1613">
            <v>0</v>
          </cell>
          <cell r="K1613">
            <v>110010</v>
          </cell>
          <cell r="L1613" t="str">
            <v>Current Unrestricted</v>
          </cell>
          <cell r="M1613">
            <v>10</v>
          </cell>
          <cell r="N1613" t="str">
            <v>Instruction</v>
          </cell>
          <cell r="O1613">
            <v>11</v>
          </cell>
          <cell r="P1613" t="str">
            <v>Current Unrestricted Funds</v>
          </cell>
          <cell r="Q1613">
            <v>78</v>
          </cell>
          <cell r="R1613" t="str">
            <v>Non-Capital Outlay</v>
          </cell>
          <cell r="S1613">
            <v>40</v>
          </cell>
          <cell r="T1613" t="str">
            <v>Vice President / Provost - SCC</v>
          </cell>
          <cell r="U1613">
            <v>4</v>
          </cell>
          <cell r="V1613" t="str">
            <v>Cooksey, Gaye M.</v>
          </cell>
        </row>
        <row r="1614">
          <cell r="A1614">
            <v>362242</v>
          </cell>
          <cell r="B1614" t="str">
            <v>Commercial Art</v>
          </cell>
          <cell r="C1614">
            <v>787430</v>
          </cell>
          <cell r="D1614">
            <v>362242787430</v>
          </cell>
          <cell r="E1614" t="str">
            <v>Computer/Media Equip</v>
          </cell>
          <cell r="F1614">
            <v>0</v>
          </cell>
          <cell r="G1614">
            <v>0</v>
          </cell>
          <cell r="H1614">
            <v>6447</v>
          </cell>
          <cell r="I1614">
            <v>2238</v>
          </cell>
          <cell r="J1614">
            <v>0</v>
          </cell>
          <cell r="K1614">
            <v>110010</v>
          </cell>
          <cell r="L1614" t="str">
            <v>Current Unrestricted</v>
          </cell>
          <cell r="M1614">
            <v>10</v>
          </cell>
          <cell r="N1614" t="str">
            <v>Instruction</v>
          </cell>
          <cell r="O1614">
            <v>11</v>
          </cell>
          <cell r="P1614" t="str">
            <v>Current Unrestricted Funds</v>
          </cell>
          <cell r="Q1614">
            <v>78</v>
          </cell>
          <cell r="R1614" t="str">
            <v>Non-Capital Outlay</v>
          </cell>
          <cell r="S1614">
            <v>40</v>
          </cell>
          <cell r="T1614" t="str">
            <v>Vice President / Provost - SCC</v>
          </cell>
          <cell r="U1614">
            <v>4</v>
          </cell>
          <cell r="V1614" t="str">
            <v>Cooksey, Gaye M.</v>
          </cell>
        </row>
        <row r="1615">
          <cell r="A1615">
            <v>362246</v>
          </cell>
          <cell r="B1615" t="str">
            <v>Commercial Art</v>
          </cell>
          <cell r="C1615">
            <v>611110</v>
          </cell>
          <cell r="D1615">
            <v>362246611110</v>
          </cell>
          <cell r="E1615" t="str">
            <v>Faculty Salaries - Full-time</v>
          </cell>
          <cell r="F1615">
            <v>35964.78</v>
          </cell>
          <cell r="G1615">
            <v>7261.44</v>
          </cell>
          <cell r="H1615">
            <v>0</v>
          </cell>
          <cell r="I1615">
            <v>0</v>
          </cell>
          <cell r="J1615">
            <v>0</v>
          </cell>
          <cell r="K1615">
            <v>110010</v>
          </cell>
          <cell r="L1615" t="str">
            <v>Current Unrestricted</v>
          </cell>
          <cell r="M1615">
            <v>10</v>
          </cell>
          <cell r="N1615" t="str">
            <v>Instruction</v>
          </cell>
          <cell r="O1615">
            <v>11</v>
          </cell>
          <cell r="P1615" t="str">
            <v>Current Unrestricted Funds</v>
          </cell>
          <cell r="Q1615">
            <v>61</v>
          </cell>
          <cell r="R1615" t="str">
            <v>Salaries and Wages</v>
          </cell>
          <cell r="S1615">
            <v>40</v>
          </cell>
          <cell r="T1615" t="str">
            <v>Vice President / Provost - SCC</v>
          </cell>
          <cell r="U1615">
            <v>1</v>
          </cell>
          <cell r="V1615" t="str">
            <v>Cooksey, Gaye M.</v>
          </cell>
        </row>
        <row r="1616">
          <cell r="A1616">
            <v>362246</v>
          </cell>
          <cell r="B1616" t="str">
            <v>Commercial Art</v>
          </cell>
          <cell r="C1616">
            <v>611115</v>
          </cell>
          <cell r="D1616">
            <v>362246611115</v>
          </cell>
          <cell r="E1616" t="str">
            <v>Faculty Salaries - Substitute</v>
          </cell>
          <cell r="F1616">
            <v>225.88</v>
          </cell>
          <cell r="G1616">
            <v>573.39</v>
          </cell>
          <cell r="H1616">
            <v>850</v>
          </cell>
          <cell r="I1616">
            <v>727.88</v>
          </cell>
          <cell r="J1616">
            <v>965</v>
          </cell>
          <cell r="K1616">
            <v>110010</v>
          </cell>
          <cell r="L1616" t="str">
            <v>Current Unrestricted</v>
          </cell>
          <cell r="M1616">
            <v>10</v>
          </cell>
          <cell r="N1616" t="str">
            <v>Instruction</v>
          </cell>
          <cell r="O1616">
            <v>11</v>
          </cell>
          <cell r="P1616" t="str">
            <v>Current Unrestricted Funds</v>
          </cell>
          <cell r="Q1616">
            <v>61</v>
          </cell>
          <cell r="R1616" t="str">
            <v>Salaries and Wages</v>
          </cell>
          <cell r="S1616">
            <v>40</v>
          </cell>
          <cell r="T1616" t="str">
            <v>Vice President / Provost - SCC</v>
          </cell>
          <cell r="U1616">
            <v>1</v>
          </cell>
          <cell r="V1616" t="str">
            <v>Cooksey, Gaye M.</v>
          </cell>
        </row>
        <row r="1617">
          <cell r="A1617">
            <v>362246</v>
          </cell>
          <cell r="B1617" t="str">
            <v>Commercial Art</v>
          </cell>
          <cell r="C1617">
            <v>611120</v>
          </cell>
          <cell r="D1617">
            <v>362246611120</v>
          </cell>
          <cell r="E1617" t="str">
            <v>Faculty Salaries - Part-time</v>
          </cell>
          <cell r="F1617">
            <v>16862.439999999999</v>
          </cell>
          <cell r="G1617">
            <v>30232.53</v>
          </cell>
          <cell r="H1617">
            <v>38991</v>
          </cell>
          <cell r="I1617">
            <v>22988.6</v>
          </cell>
          <cell r="J1617">
            <v>38991</v>
          </cell>
          <cell r="K1617">
            <v>110010</v>
          </cell>
          <cell r="L1617" t="str">
            <v>Current Unrestricted</v>
          </cell>
          <cell r="M1617">
            <v>10</v>
          </cell>
          <cell r="N1617" t="str">
            <v>Instruction</v>
          </cell>
          <cell r="O1617">
            <v>11</v>
          </cell>
          <cell r="P1617" t="str">
            <v>Current Unrestricted Funds</v>
          </cell>
          <cell r="Q1617">
            <v>61</v>
          </cell>
          <cell r="R1617" t="str">
            <v>Salaries and Wages</v>
          </cell>
          <cell r="S1617">
            <v>40</v>
          </cell>
          <cell r="T1617" t="str">
            <v>Vice President / Provost - SCC</v>
          </cell>
          <cell r="U1617">
            <v>1</v>
          </cell>
          <cell r="V1617" t="str">
            <v>Cooksey, Gaye M.</v>
          </cell>
        </row>
        <row r="1618">
          <cell r="A1618">
            <v>362246</v>
          </cell>
          <cell r="B1618" t="str">
            <v>Commercial Art</v>
          </cell>
          <cell r="C1618">
            <v>611150</v>
          </cell>
          <cell r="D1618">
            <v>362246611150</v>
          </cell>
          <cell r="E1618" t="str">
            <v>Faculty Full-time - Summer</v>
          </cell>
          <cell r="F1618">
            <v>0</v>
          </cell>
          <cell r="G1618">
            <v>0</v>
          </cell>
          <cell r="H1618">
            <v>0</v>
          </cell>
          <cell r="I1618">
            <v>0</v>
          </cell>
          <cell r="J1618">
            <v>0</v>
          </cell>
          <cell r="K1618">
            <v>110010</v>
          </cell>
          <cell r="L1618" t="str">
            <v>Current Unrestricted</v>
          </cell>
          <cell r="M1618">
            <v>10</v>
          </cell>
          <cell r="N1618" t="str">
            <v>Instruction</v>
          </cell>
          <cell r="O1618">
            <v>11</v>
          </cell>
          <cell r="P1618" t="str">
            <v>Current Unrestricted Funds</v>
          </cell>
          <cell r="Q1618">
            <v>61</v>
          </cell>
          <cell r="R1618" t="str">
            <v>Salaries and Wages</v>
          </cell>
          <cell r="S1618">
            <v>40</v>
          </cell>
          <cell r="T1618" t="str">
            <v>Vice President / Provost - SCC</v>
          </cell>
          <cell r="U1618">
            <v>1</v>
          </cell>
          <cell r="V1618" t="str">
            <v>Cooksey, Gaye M.</v>
          </cell>
        </row>
        <row r="1619">
          <cell r="A1619">
            <v>362246</v>
          </cell>
          <cell r="B1619" t="str">
            <v>Commercial Art</v>
          </cell>
          <cell r="C1619">
            <v>611160</v>
          </cell>
          <cell r="D1619">
            <v>362246611160</v>
          </cell>
          <cell r="E1619" t="str">
            <v>Faculty Part-time - Summer</v>
          </cell>
          <cell r="F1619">
            <v>0</v>
          </cell>
          <cell r="G1619">
            <v>-34.75</v>
          </cell>
          <cell r="H1619">
            <v>0</v>
          </cell>
          <cell r="I1619">
            <v>0</v>
          </cell>
          <cell r="J1619">
            <v>0</v>
          </cell>
          <cell r="K1619">
            <v>110010</v>
          </cell>
          <cell r="L1619" t="str">
            <v>Current Unrestricted</v>
          </cell>
          <cell r="M1619">
            <v>10</v>
          </cell>
          <cell r="N1619" t="str">
            <v>Instruction</v>
          </cell>
          <cell r="O1619">
            <v>11</v>
          </cell>
          <cell r="P1619" t="str">
            <v>Current Unrestricted Funds</v>
          </cell>
          <cell r="Q1619">
            <v>61</v>
          </cell>
          <cell r="R1619" t="str">
            <v>Salaries and Wages</v>
          </cell>
          <cell r="S1619">
            <v>40</v>
          </cell>
          <cell r="T1619" t="str">
            <v>Vice President / Provost - SCC</v>
          </cell>
          <cell r="U1619">
            <v>1</v>
          </cell>
          <cell r="V1619" t="str">
            <v>Cooksey, Gaye M.</v>
          </cell>
        </row>
        <row r="1620">
          <cell r="A1620">
            <v>362246</v>
          </cell>
          <cell r="B1620" t="str">
            <v>Commercial Art</v>
          </cell>
          <cell r="C1620">
            <v>712320</v>
          </cell>
          <cell r="D1620">
            <v>362246712320</v>
          </cell>
          <cell r="E1620" t="str">
            <v>Guest Lecturers</v>
          </cell>
          <cell r="F1620">
            <v>0</v>
          </cell>
          <cell r="G1620">
            <v>0</v>
          </cell>
          <cell r="H1620">
            <v>0</v>
          </cell>
          <cell r="I1620">
            <v>0</v>
          </cell>
          <cell r="J1620">
            <v>0</v>
          </cell>
          <cell r="K1620">
            <v>110010</v>
          </cell>
          <cell r="L1620" t="str">
            <v>Current Unrestricted</v>
          </cell>
          <cell r="M1620">
            <v>10</v>
          </cell>
          <cell r="N1620" t="str">
            <v>Instruction</v>
          </cell>
          <cell r="O1620">
            <v>11</v>
          </cell>
          <cell r="P1620" t="str">
            <v>Current Unrestricted Funds</v>
          </cell>
          <cell r="Q1620">
            <v>71</v>
          </cell>
          <cell r="R1620" t="str">
            <v>Contractual Services</v>
          </cell>
          <cell r="S1620">
            <v>40</v>
          </cell>
          <cell r="T1620" t="str">
            <v>Vice President / Provost - SCC</v>
          </cell>
          <cell r="U1620">
            <v>4</v>
          </cell>
          <cell r="V1620" t="str">
            <v>Cooksey, Gaye M.</v>
          </cell>
        </row>
        <row r="1621">
          <cell r="A1621">
            <v>362246</v>
          </cell>
          <cell r="B1621" t="str">
            <v>Commercial Art</v>
          </cell>
          <cell r="C1621">
            <v>712655</v>
          </cell>
          <cell r="D1621">
            <v>362246712655</v>
          </cell>
          <cell r="E1621" t="str">
            <v>Meetings Expense</v>
          </cell>
          <cell r="F1621">
            <v>0</v>
          </cell>
          <cell r="G1621">
            <v>0</v>
          </cell>
          <cell r="H1621">
            <v>0</v>
          </cell>
          <cell r="I1621">
            <v>0</v>
          </cell>
          <cell r="J1621">
            <v>0</v>
          </cell>
          <cell r="K1621">
            <v>110010</v>
          </cell>
          <cell r="L1621" t="str">
            <v>Current Unrestricted</v>
          </cell>
          <cell r="M1621">
            <v>10</v>
          </cell>
          <cell r="N1621" t="str">
            <v>Instruction</v>
          </cell>
          <cell r="O1621">
            <v>11</v>
          </cell>
          <cell r="P1621" t="str">
            <v>Current Unrestricted Funds</v>
          </cell>
          <cell r="Q1621">
            <v>71</v>
          </cell>
          <cell r="R1621" t="str">
            <v>Contractual Services</v>
          </cell>
          <cell r="S1621">
            <v>40</v>
          </cell>
          <cell r="T1621" t="str">
            <v>Vice President / Provost - SCC</v>
          </cell>
          <cell r="U1621">
            <v>4</v>
          </cell>
          <cell r="V1621" t="str">
            <v>Cooksey, Gaye M.</v>
          </cell>
        </row>
        <row r="1622">
          <cell r="A1622">
            <v>362246</v>
          </cell>
          <cell r="B1622" t="str">
            <v>Commercial Art</v>
          </cell>
          <cell r="C1622">
            <v>733110</v>
          </cell>
          <cell r="D1622">
            <v>362246733110</v>
          </cell>
          <cell r="E1622" t="str">
            <v>Classroom Supplies</v>
          </cell>
          <cell r="F1622">
            <v>139.93</v>
          </cell>
          <cell r="G1622">
            <v>0</v>
          </cell>
          <cell r="H1622">
            <v>100</v>
          </cell>
          <cell r="I1622">
            <v>0</v>
          </cell>
          <cell r="J1622">
            <v>100</v>
          </cell>
          <cell r="K1622">
            <v>110010</v>
          </cell>
          <cell r="L1622" t="str">
            <v>Current Unrestricted</v>
          </cell>
          <cell r="M1622">
            <v>10</v>
          </cell>
          <cell r="N1622" t="str">
            <v>Instruction</v>
          </cell>
          <cell r="O1622">
            <v>11</v>
          </cell>
          <cell r="P1622" t="str">
            <v>Current Unrestricted Funds</v>
          </cell>
          <cell r="Q1622">
            <v>73</v>
          </cell>
          <cell r="R1622" t="str">
            <v>Supplies</v>
          </cell>
          <cell r="S1622">
            <v>40</v>
          </cell>
          <cell r="T1622" t="str">
            <v>Vice President / Provost - SCC</v>
          </cell>
          <cell r="U1622">
            <v>4</v>
          </cell>
          <cell r="V1622" t="str">
            <v>Cooksey, Gaye M.</v>
          </cell>
        </row>
        <row r="1623">
          <cell r="A1623">
            <v>362246</v>
          </cell>
          <cell r="B1623" t="str">
            <v>Commercial Art</v>
          </cell>
          <cell r="C1623">
            <v>744220</v>
          </cell>
          <cell r="D1623">
            <v>362246744220</v>
          </cell>
          <cell r="E1623" t="str">
            <v>Professional Development / Travel</v>
          </cell>
          <cell r="F1623">
            <v>1400</v>
          </cell>
          <cell r="G1623">
            <v>0</v>
          </cell>
          <cell r="H1623">
            <v>0</v>
          </cell>
          <cell r="I1623">
            <v>0</v>
          </cell>
          <cell r="J1623">
            <v>0</v>
          </cell>
          <cell r="K1623">
            <v>110010</v>
          </cell>
          <cell r="L1623" t="str">
            <v>Current Unrestricted</v>
          </cell>
          <cell r="M1623">
            <v>10</v>
          </cell>
          <cell r="N1623" t="str">
            <v>Instruction</v>
          </cell>
          <cell r="O1623">
            <v>11</v>
          </cell>
          <cell r="P1623" t="str">
            <v>Current Unrestricted Funds</v>
          </cell>
          <cell r="Q1623">
            <v>74</v>
          </cell>
          <cell r="R1623" t="str">
            <v>Travel</v>
          </cell>
          <cell r="S1623">
            <v>40</v>
          </cell>
          <cell r="T1623" t="str">
            <v>Vice President / Provost - SCC</v>
          </cell>
          <cell r="U1623">
            <v>4</v>
          </cell>
          <cell r="V1623" t="str">
            <v>Cooksey, Gaye M.</v>
          </cell>
        </row>
        <row r="1624">
          <cell r="A1624">
            <v>362246</v>
          </cell>
          <cell r="B1624" t="str">
            <v>Commercial Art</v>
          </cell>
          <cell r="C1624">
            <v>755310</v>
          </cell>
          <cell r="D1624">
            <v>362246755310</v>
          </cell>
          <cell r="E1624" t="str">
            <v>Copier Expense</v>
          </cell>
          <cell r="F1624">
            <v>0</v>
          </cell>
          <cell r="G1624">
            <v>0</v>
          </cell>
          <cell r="H1624">
            <v>150</v>
          </cell>
          <cell r="I1624">
            <v>0</v>
          </cell>
          <cell r="J1624">
            <v>100</v>
          </cell>
          <cell r="K1624">
            <v>110010</v>
          </cell>
          <cell r="L1624" t="str">
            <v>Current Unrestricted</v>
          </cell>
          <cell r="M1624">
            <v>10</v>
          </cell>
          <cell r="N1624" t="str">
            <v>Instruction</v>
          </cell>
          <cell r="O1624">
            <v>11</v>
          </cell>
          <cell r="P1624" t="str">
            <v>Current Unrestricted Funds</v>
          </cell>
          <cell r="Q1624">
            <v>75</v>
          </cell>
          <cell r="R1624" t="str">
            <v>Other Operating Expenses</v>
          </cell>
          <cell r="S1624">
            <v>40</v>
          </cell>
          <cell r="T1624" t="str">
            <v>Vice President / Provost - SCC</v>
          </cell>
          <cell r="U1624">
            <v>4</v>
          </cell>
          <cell r="V1624" t="str">
            <v>Cooksey, Gaye M.</v>
          </cell>
        </row>
        <row r="1625">
          <cell r="A1625">
            <v>362246</v>
          </cell>
          <cell r="B1625" t="str">
            <v>Commercial Art</v>
          </cell>
          <cell r="C1625">
            <v>755360</v>
          </cell>
          <cell r="D1625">
            <v>362246755360</v>
          </cell>
          <cell r="E1625" t="str">
            <v>Printing - Other</v>
          </cell>
          <cell r="F1625">
            <v>0</v>
          </cell>
          <cell r="G1625">
            <v>0</v>
          </cell>
          <cell r="H1625">
            <v>0</v>
          </cell>
          <cell r="I1625">
            <v>0</v>
          </cell>
          <cell r="J1625">
            <v>0</v>
          </cell>
          <cell r="K1625">
            <v>110010</v>
          </cell>
          <cell r="L1625" t="str">
            <v>Current Unrestricted</v>
          </cell>
          <cell r="M1625">
            <v>10</v>
          </cell>
          <cell r="N1625" t="str">
            <v>Instruction</v>
          </cell>
          <cell r="O1625">
            <v>11</v>
          </cell>
          <cell r="P1625" t="str">
            <v>Current Unrestricted Funds</v>
          </cell>
          <cell r="Q1625">
            <v>75</v>
          </cell>
          <cell r="R1625" t="str">
            <v>Other Operating Expenses</v>
          </cell>
          <cell r="S1625">
            <v>40</v>
          </cell>
          <cell r="T1625" t="str">
            <v>Vice President / Provost - SCC</v>
          </cell>
          <cell r="U1625">
            <v>4</v>
          </cell>
          <cell r="V1625" t="str">
            <v>Cooksey, Gaye M.</v>
          </cell>
        </row>
        <row r="1626">
          <cell r="A1626">
            <v>362282</v>
          </cell>
          <cell r="B1626" t="str">
            <v>Commercial Art, Digital Vid/Web</v>
          </cell>
          <cell r="C1626">
            <v>611110</v>
          </cell>
          <cell r="D1626">
            <v>362282611110</v>
          </cell>
          <cell r="E1626" t="str">
            <v>Faculty Salaries - Full-time</v>
          </cell>
          <cell r="F1626">
            <v>19021.68</v>
          </cell>
          <cell r="G1626">
            <v>19598.04</v>
          </cell>
          <cell r="H1626">
            <v>10441</v>
          </cell>
          <cell r="I1626">
            <v>10440.299999999999</v>
          </cell>
          <cell r="J1626">
            <v>0</v>
          </cell>
          <cell r="K1626">
            <v>110010</v>
          </cell>
          <cell r="L1626" t="str">
            <v>Current Unrestricted</v>
          </cell>
          <cell r="M1626">
            <v>10</v>
          </cell>
          <cell r="N1626" t="str">
            <v>Instruction</v>
          </cell>
          <cell r="O1626">
            <v>11</v>
          </cell>
          <cell r="P1626" t="str">
            <v>Current Unrestricted Funds</v>
          </cell>
          <cell r="Q1626">
            <v>61</v>
          </cell>
          <cell r="R1626" t="str">
            <v>Salaries and Wages</v>
          </cell>
          <cell r="S1626">
            <v>40</v>
          </cell>
          <cell r="T1626" t="str">
            <v>Vice President / Provost - SCC</v>
          </cell>
          <cell r="U1626">
            <v>1</v>
          </cell>
          <cell r="V1626" t="str">
            <v>Cooksey, Gaye M.</v>
          </cell>
        </row>
        <row r="1627">
          <cell r="A1627">
            <v>362282</v>
          </cell>
          <cell r="B1627" t="str">
            <v>Commercial Art, Digital Vid/Web</v>
          </cell>
          <cell r="C1627">
            <v>611120</v>
          </cell>
          <cell r="D1627">
            <v>362282611120</v>
          </cell>
          <cell r="E1627" t="str">
            <v>Faculty Salaries - Part-time</v>
          </cell>
          <cell r="F1627">
            <v>0</v>
          </cell>
          <cell r="G1627">
            <v>1204.68</v>
          </cell>
          <cell r="H1627">
            <v>7738</v>
          </cell>
          <cell r="I1627">
            <v>4672.5</v>
          </cell>
          <cell r="J1627">
            <v>7738</v>
          </cell>
          <cell r="K1627">
            <v>110010</v>
          </cell>
          <cell r="L1627" t="str">
            <v>Current Unrestricted</v>
          </cell>
          <cell r="M1627">
            <v>10</v>
          </cell>
          <cell r="N1627" t="str">
            <v>Instruction</v>
          </cell>
          <cell r="O1627">
            <v>11</v>
          </cell>
          <cell r="P1627" t="str">
            <v>Current Unrestricted Funds</v>
          </cell>
          <cell r="Q1627">
            <v>61</v>
          </cell>
          <cell r="R1627" t="str">
            <v>Salaries and Wages</v>
          </cell>
          <cell r="S1627">
            <v>40</v>
          </cell>
          <cell r="T1627" t="str">
            <v>Vice President / Provost - SCC</v>
          </cell>
          <cell r="U1627">
            <v>1</v>
          </cell>
          <cell r="V1627" t="str">
            <v>Cooksey, Gaye M.</v>
          </cell>
        </row>
        <row r="1628">
          <cell r="A1628">
            <v>362282</v>
          </cell>
          <cell r="B1628" t="str">
            <v>Commercial Art, Digital Vid/Web</v>
          </cell>
          <cell r="C1628">
            <v>755310</v>
          </cell>
          <cell r="D1628">
            <v>362282755310</v>
          </cell>
          <cell r="E1628" t="str">
            <v>Copier Expense</v>
          </cell>
          <cell r="F1628">
            <v>0</v>
          </cell>
          <cell r="G1628">
            <v>0</v>
          </cell>
          <cell r="H1628">
            <v>50</v>
          </cell>
          <cell r="I1628">
            <v>0</v>
          </cell>
          <cell r="J1628">
            <v>50</v>
          </cell>
          <cell r="K1628">
            <v>110010</v>
          </cell>
          <cell r="L1628" t="str">
            <v>Current Unrestricted</v>
          </cell>
          <cell r="M1628">
            <v>10</v>
          </cell>
          <cell r="N1628" t="str">
            <v>Instruction</v>
          </cell>
          <cell r="O1628">
            <v>11</v>
          </cell>
          <cell r="P1628" t="str">
            <v>Current Unrestricted Funds</v>
          </cell>
          <cell r="Q1628">
            <v>75</v>
          </cell>
          <cell r="R1628" t="str">
            <v>Other Operating Expenses</v>
          </cell>
          <cell r="S1628">
            <v>40</v>
          </cell>
          <cell r="T1628" t="str">
            <v>Vice President / Provost - SCC</v>
          </cell>
          <cell r="U1628">
            <v>4</v>
          </cell>
          <cell r="V1628" t="str">
            <v>Cooksey, Gaye M.</v>
          </cell>
        </row>
        <row r="1629">
          <cell r="A1629">
            <v>362282</v>
          </cell>
          <cell r="B1629" t="str">
            <v>Commercial Art, Digital Vid/Web</v>
          </cell>
          <cell r="C1629">
            <v>755360</v>
          </cell>
          <cell r="D1629">
            <v>362282755360</v>
          </cell>
          <cell r="E1629" t="str">
            <v>Printing - Other</v>
          </cell>
          <cell r="F1629">
            <v>0</v>
          </cell>
          <cell r="G1629">
            <v>0</v>
          </cell>
          <cell r="H1629">
            <v>0</v>
          </cell>
          <cell r="I1629">
            <v>0</v>
          </cell>
          <cell r="J1629">
            <v>0</v>
          </cell>
          <cell r="K1629">
            <v>110010</v>
          </cell>
          <cell r="L1629" t="str">
            <v>Current Unrestricted</v>
          </cell>
          <cell r="M1629">
            <v>10</v>
          </cell>
          <cell r="N1629" t="str">
            <v>Instruction</v>
          </cell>
          <cell r="O1629">
            <v>11</v>
          </cell>
          <cell r="P1629" t="str">
            <v>Current Unrestricted Funds</v>
          </cell>
          <cell r="Q1629">
            <v>75</v>
          </cell>
          <cell r="R1629" t="str">
            <v>Other Operating Expenses</v>
          </cell>
          <cell r="S1629">
            <v>40</v>
          </cell>
          <cell r="T1629" t="str">
            <v>Vice President / Provost - SCC</v>
          </cell>
          <cell r="U1629">
            <v>4</v>
          </cell>
          <cell r="V1629" t="str">
            <v>Cooksey, Gaye M.</v>
          </cell>
        </row>
        <row r="1630">
          <cell r="A1630">
            <v>870120</v>
          </cell>
          <cell r="B1630" t="str">
            <v>Jazz Camp</v>
          </cell>
          <cell r="C1630">
            <v>590001</v>
          </cell>
          <cell r="D1630">
            <v>870120590001</v>
          </cell>
          <cell r="E1630" t="str">
            <v>Gifts</v>
          </cell>
          <cell r="F1630">
            <v>5777.6</v>
          </cell>
          <cell r="G1630">
            <v>2385.6</v>
          </cell>
          <cell r="H1630">
            <v>0</v>
          </cell>
          <cell r="I1630">
            <v>0</v>
          </cell>
          <cell r="J1630">
            <v>0</v>
          </cell>
          <cell r="K1630">
            <v>372110</v>
          </cell>
          <cell r="L1630" t="str">
            <v>Jazz Camp</v>
          </cell>
          <cell r="M1630">
            <v>590</v>
          </cell>
          <cell r="N1630" t="str">
            <v>Auxiliary - Other</v>
          </cell>
          <cell r="O1630">
            <v>31</v>
          </cell>
          <cell r="P1630" t="str">
            <v>Auxiliary Enterprises Fund</v>
          </cell>
          <cell r="Q1630">
            <v>59</v>
          </cell>
          <cell r="R1630" t="str">
            <v>Other Revenues</v>
          </cell>
          <cell r="S1630">
            <v>80</v>
          </cell>
          <cell r="T1630" t="str">
            <v>Auxiliaries</v>
          </cell>
          <cell r="U1630">
            <v>9</v>
          </cell>
          <cell r="V1630" t="str">
            <v>Cooksey, Gaye M.</v>
          </cell>
        </row>
        <row r="1631">
          <cell r="A1631">
            <v>870120</v>
          </cell>
          <cell r="B1631" t="str">
            <v>Jazz Camp</v>
          </cell>
          <cell r="C1631">
            <v>590099</v>
          </cell>
          <cell r="D1631">
            <v>870120590099</v>
          </cell>
          <cell r="E1631" t="str">
            <v>Miscellaneous Revenue</v>
          </cell>
          <cell r="F1631">
            <v>35110</v>
          </cell>
          <cell r="G1631">
            <v>40882.5</v>
          </cell>
          <cell r="H1631">
            <v>64287</v>
          </cell>
          <cell r="I1631">
            <v>4820</v>
          </cell>
          <cell r="J1631">
            <v>64287</v>
          </cell>
          <cell r="K1631">
            <v>372110</v>
          </cell>
          <cell r="L1631" t="str">
            <v>Jazz Camp</v>
          </cell>
          <cell r="M1631">
            <v>590</v>
          </cell>
          <cell r="N1631" t="str">
            <v>Auxiliary - Other</v>
          </cell>
          <cell r="O1631">
            <v>31</v>
          </cell>
          <cell r="P1631" t="str">
            <v>Auxiliary Enterprises Fund</v>
          </cell>
          <cell r="Q1631">
            <v>59</v>
          </cell>
          <cell r="R1631" t="str">
            <v>Other Revenues</v>
          </cell>
          <cell r="S1631">
            <v>80</v>
          </cell>
          <cell r="T1631" t="str">
            <v>Auxiliaries</v>
          </cell>
          <cell r="U1631">
            <v>9</v>
          </cell>
          <cell r="V1631" t="str">
            <v>Cooksey, Gaye M.</v>
          </cell>
        </row>
        <row r="1632">
          <cell r="A1632">
            <v>870120</v>
          </cell>
          <cell r="B1632" t="str">
            <v>Jazz Camp</v>
          </cell>
          <cell r="C1632">
            <v>611130</v>
          </cell>
          <cell r="D1632">
            <v>870120611130</v>
          </cell>
          <cell r="E1632" t="str">
            <v>Faculty Full-time Non-teaching ES</v>
          </cell>
          <cell r="F1632">
            <v>0</v>
          </cell>
          <cell r="G1632">
            <v>1500</v>
          </cell>
          <cell r="H1632">
            <v>3000</v>
          </cell>
          <cell r="I1632">
            <v>0</v>
          </cell>
          <cell r="J1632">
            <v>3000</v>
          </cell>
          <cell r="K1632">
            <v>372110</v>
          </cell>
          <cell r="L1632" t="str">
            <v>Jazz Camp</v>
          </cell>
          <cell r="M1632">
            <v>590</v>
          </cell>
          <cell r="N1632" t="str">
            <v>Auxiliary - Other</v>
          </cell>
          <cell r="O1632">
            <v>31</v>
          </cell>
          <cell r="P1632" t="str">
            <v>Auxiliary Enterprises Fund</v>
          </cell>
          <cell r="Q1632">
            <v>61</v>
          </cell>
          <cell r="R1632" t="str">
            <v>Salaries and Wages</v>
          </cell>
          <cell r="S1632">
            <v>80</v>
          </cell>
          <cell r="T1632" t="str">
            <v>Auxiliaries</v>
          </cell>
          <cell r="U1632">
            <v>9</v>
          </cell>
          <cell r="V1632" t="str">
            <v>Cooksey, Gaye M.</v>
          </cell>
        </row>
        <row r="1633">
          <cell r="A1633">
            <v>870120</v>
          </cell>
          <cell r="B1633" t="str">
            <v>Jazz Camp</v>
          </cell>
          <cell r="C1633">
            <v>611140</v>
          </cell>
          <cell r="D1633">
            <v>870120611140</v>
          </cell>
          <cell r="E1633" t="str">
            <v>Faculty Part-time Non-teaching</v>
          </cell>
          <cell r="F1633">
            <v>250</v>
          </cell>
          <cell r="G1633">
            <v>0</v>
          </cell>
          <cell r="H1633">
            <v>4000</v>
          </cell>
          <cell r="I1633">
            <v>0</v>
          </cell>
          <cell r="J1633">
            <v>4000</v>
          </cell>
          <cell r="K1633">
            <v>372110</v>
          </cell>
          <cell r="L1633" t="str">
            <v>Jazz Camp</v>
          </cell>
          <cell r="M1633">
            <v>590</v>
          </cell>
          <cell r="N1633" t="str">
            <v>Auxiliary - Other</v>
          </cell>
          <cell r="O1633">
            <v>31</v>
          </cell>
          <cell r="P1633" t="str">
            <v>Auxiliary Enterprises Fund</v>
          </cell>
          <cell r="Q1633">
            <v>61</v>
          </cell>
          <cell r="R1633" t="str">
            <v>Salaries and Wages</v>
          </cell>
          <cell r="S1633">
            <v>80</v>
          </cell>
          <cell r="T1633" t="str">
            <v>Auxiliaries</v>
          </cell>
          <cell r="U1633">
            <v>9</v>
          </cell>
          <cell r="V1633" t="str">
            <v>Cooksey, Gaye M.</v>
          </cell>
        </row>
        <row r="1634">
          <cell r="A1634">
            <v>870120</v>
          </cell>
          <cell r="B1634" t="str">
            <v>Jazz Camp</v>
          </cell>
          <cell r="C1634">
            <v>611155</v>
          </cell>
          <cell r="D1634">
            <v>870120611155</v>
          </cell>
          <cell r="E1634" t="str">
            <v>Faculty Full-time - Non-teach Sum</v>
          </cell>
          <cell r="F1634">
            <v>4505</v>
          </cell>
          <cell r="G1634">
            <v>5380</v>
          </cell>
          <cell r="H1634">
            <v>0</v>
          </cell>
          <cell r="I1634">
            <v>0</v>
          </cell>
          <cell r="J1634">
            <v>0</v>
          </cell>
          <cell r="K1634">
            <v>372110</v>
          </cell>
          <cell r="L1634" t="str">
            <v>Jazz Camp</v>
          </cell>
          <cell r="M1634">
            <v>590</v>
          </cell>
          <cell r="N1634" t="str">
            <v>Auxiliary - Other</v>
          </cell>
          <cell r="O1634">
            <v>31</v>
          </cell>
          <cell r="P1634" t="str">
            <v>Auxiliary Enterprises Fund</v>
          </cell>
          <cell r="Q1634">
            <v>61</v>
          </cell>
          <cell r="R1634" t="str">
            <v>Salaries and Wages</v>
          </cell>
          <cell r="S1634">
            <v>80</v>
          </cell>
          <cell r="T1634" t="str">
            <v>Auxiliaries</v>
          </cell>
          <cell r="U1634">
            <v>9</v>
          </cell>
          <cell r="V1634" t="str">
            <v>Cooksey, Gaye M.</v>
          </cell>
        </row>
        <row r="1635">
          <cell r="A1635">
            <v>870120</v>
          </cell>
          <cell r="B1635" t="str">
            <v>Jazz Camp</v>
          </cell>
          <cell r="C1635">
            <v>611460</v>
          </cell>
          <cell r="D1635">
            <v>870120611460</v>
          </cell>
          <cell r="E1635" t="str">
            <v>Support Staff PT - Non-Exempt</v>
          </cell>
          <cell r="F1635">
            <v>1174.98</v>
          </cell>
          <cell r="G1635">
            <v>1063.74</v>
          </cell>
          <cell r="H1635">
            <v>0</v>
          </cell>
          <cell r="I1635">
            <v>0</v>
          </cell>
          <cell r="J1635">
            <v>0</v>
          </cell>
          <cell r="K1635">
            <v>372110</v>
          </cell>
          <cell r="L1635" t="str">
            <v>Jazz Camp</v>
          </cell>
          <cell r="M1635">
            <v>590</v>
          </cell>
          <cell r="N1635" t="str">
            <v>Auxiliary - Other</v>
          </cell>
          <cell r="O1635">
            <v>31</v>
          </cell>
          <cell r="P1635" t="str">
            <v>Auxiliary Enterprises Fund</v>
          </cell>
          <cell r="Q1635">
            <v>61</v>
          </cell>
          <cell r="R1635" t="str">
            <v>Salaries and Wages</v>
          </cell>
          <cell r="S1635">
            <v>80</v>
          </cell>
          <cell r="T1635" t="str">
            <v>Auxiliaries</v>
          </cell>
          <cell r="U1635">
            <v>9</v>
          </cell>
          <cell r="V1635" t="str">
            <v>Cooksey, Gaye M.</v>
          </cell>
        </row>
        <row r="1636">
          <cell r="A1636">
            <v>870120</v>
          </cell>
          <cell r="B1636" t="str">
            <v>Jazz Camp</v>
          </cell>
          <cell r="C1636">
            <v>712330</v>
          </cell>
          <cell r="D1636">
            <v>870120712330</v>
          </cell>
          <cell r="E1636" t="str">
            <v>Performers</v>
          </cell>
          <cell r="F1636">
            <v>7075</v>
          </cell>
          <cell r="G1636">
            <v>13425</v>
          </cell>
          <cell r="H1636">
            <v>17500</v>
          </cell>
          <cell r="I1636">
            <v>0</v>
          </cell>
          <cell r="J1636">
            <v>17500</v>
          </cell>
          <cell r="K1636">
            <v>372110</v>
          </cell>
          <cell r="L1636" t="str">
            <v>Jazz Camp</v>
          </cell>
          <cell r="M1636">
            <v>590</v>
          </cell>
          <cell r="N1636" t="str">
            <v>Auxiliary - Other</v>
          </cell>
          <cell r="O1636">
            <v>31</v>
          </cell>
          <cell r="P1636" t="str">
            <v>Auxiliary Enterprises Fund</v>
          </cell>
          <cell r="Q1636">
            <v>71</v>
          </cell>
          <cell r="R1636" t="str">
            <v>Contractual Services</v>
          </cell>
          <cell r="S1636">
            <v>80</v>
          </cell>
          <cell r="T1636" t="str">
            <v>Auxiliaries</v>
          </cell>
          <cell r="U1636">
            <v>9</v>
          </cell>
          <cell r="V1636" t="str">
            <v>Cooksey, Gaye M.</v>
          </cell>
        </row>
        <row r="1637">
          <cell r="A1637">
            <v>870120</v>
          </cell>
          <cell r="B1637" t="str">
            <v>Jazz Camp</v>
          </cell>
          <cell r="C1637">
            <v>712350</v>
          </cell>
          <cell r="D1637">
            <v>870120712350</v>
          </cell>
          <cell r="E1637" t="str">
            <v>Contract Labor - Individuals</v>
          </cell>
          <cell r="F1637">
            <v>16475</v>
          </cell>
          <cell r="G1637">
            <v>12250</v>
          </cell>
          <cell r="H1637">
            <v>32137</v>
          </cell>
          <cell r="I1637">
            <v>-750</v>
          </cell>
          <cell r="J1637">
            <v>32137</v>
          </cell>
          <cell r="K1637">
            <v>372110</v>
          </cell>
          <cell r="L1637" t="str">
            <v>Jazz Camp</v>
          </cell>
          <cell r="M1637">
            <v>590</v>
          </cell>
          <cell r="N1637" t="str">
            <v>Auxiliary - Other</v>
          </cell>
          <cell r="O1637">
            <v>31</v>
          </cell>
          <cell r="P1637" t="str">
            <v>Auxiliary Enterprises Fund</v>
          </cell>
          <cell r="Q1637">
            <v>71</v>
          </cell>
          <cell r="R1637" t="str">
            <v>Contractual Services</v>
          </cell>
          <cell r="S1637">
            <v>80</v>
          </cell>
          <cell r="T1637" t="str">
            <v>Auxiliaries</v>
          </cell>
          <cell r="U1637">
            <v>9</v>
          </cell>
          <cell r="V1637" t="str">
            <v>Cooksey, Gaye M.</v>
          </cell>
        </row>
        <row r="1638">
          <cell r="A1638">
            <v>870120</v>
          </cell>
          <cell r="B1638" t="str">
            <v>Jazz Camp</v>
          </cell>
          <cell r="C1638">
            <v>712370</v>
          </cell>
          <cell r="D1638">
            <v>870120712370</v>
          </cell>
          <cell r="E1638" t="str">
            <v>Other Contract Services</v>
          </cell>
          <cell r="F1638">
            <v>0</v>
          </cell>
          <cell r="G1638">
            <v>0</v>
          </cell>
          <cell r="H1638">
            <v>1000</v>
          </cell>
          <cell r="I1638">
            <v>0</v>
          </cell>
          <cell r="J1638">
            <v>1000</v>
          </cell>
          <cell r="K1638">
            <v>372110</v>
          </cell>
          <cell r="L1638" t="str">
            <v>Jazz Camp</v>
          </cell>
          <cell r="M1638">
            <v>590</v>
          </cell>
          <cell r="N1638" t="str">
            <v>Auxiliary - Other</v>
          </cell>
          <cell r="O1638">
            <v>31</v>
          </cell>
          <cell r="P1638" t="str">
            <v>Auxiliary Enterprises Fund</v>
          </cell>
          <cell r="Q1638">
            <v>71</v>
          </cell>
          <cell r="R1638" t="str">
            <v>Contractual Services</v>
          </cell>
          <cell r="S1638">
            <v>80</v>
          </cell>
          <cell r="T1638" t="str">
            <v>Auxiliaries</v>
          </cell>
          <cell r="U1638">
            <v>9</v>
          </cell>
          <cell r="V1638" t="str">
            <v>Cooksey, Gaye M.</v>
          </cell>
        </row>
        <row r="1639">
          <cell r="A1639">
            <v>870120</v>
          </cell>
          <cell r="B1639" t="str">
            <v>Jazz Camp</v>
          </cell>
          <cell r="C1639">
            <v>712655</v>
          </cell>
          <cell r="D1639">
            <v>870120712655</v>
          </cell>
          <cell r="E1639" t="str">
            <v>Meetings Expense</v>
          </cell>
          <cell r="F1639">
            <v>3935.4</v>
          </cell>
          <cell r="G1639">
            <v>3980.29</v>
          </cell>
          <cell r="H1639">
            <v>2200</v>
          </cell>
          <cell r="I1639">
            <v>0</v>
          </cell>
          <cell r="J1639">
            <v>2200</v>
          </cell>
          <cell r="K1639">
            <v>372110</v>
          </cell>
          <cell r="L1639" t="str">
            <v>Jazz Camp</v>
          </cell>
          <cell r="M1639">
            <v>590</v>
          </cell>
          <cell r="N1639" t="str">
            <v>Auxiliary - Other</v>
          </cell>
          <cell r="O1639">
            <v>31</v>
          </cell>
          <cell r="P1639" t="str">
            <v>Auxiliary Enterprises Fund</v>
          </cell>
          <cell r="Q1639">
            <v>71</v>
          </cell>
          <cell r="R1639" t="str">
            <v>Contractual Services</v>
          </cell>
          <cell r="S1639">
            <v>80</v>
          </cell>
          <cell r="T1639" t="str">
            <v>Auxiliaries</v>
          </cell>
          <cell r="U1639">
            <v>9</v>
          </cell>
          <cell r="V1639" t="str">
            <v>Cooksey, Gaye M.</v>
          </cell>
        </row>
        <row r="1640">
          <cell r="A1640">
            <v>870120</v>
          </cell>
          <cell r="B1640" t="str">
            <v>Jazz Camp</v>
          </cell>
          <cell r="C1640">
            <v>733110</v>
          </cell>
          <cell r="D1640">
            <v>870120733110</v>
          </cell>
          <cell r="E1640" t="str">
            <v>Classroom Supplies</v>
          </cell>
          <cell r="F1640">
            <v>104.25</v>
          </cell>
          <cell r="G1640">
            <v>30.06</v>
          </cell>
          <cell r="H1640">
            <v>750</v>
          </cell>
          <cell r="I1640">
            <v>0</v>
          </cell>
          <cell r="J1640">
            <v>750</v>
          </cell>
          <cell r="K1640">
            <v>372110</v>
          </cell>
          <cell r="L1640" t="str">
            <v>Jazz Camp</v>
          </cell>
          <cell r="M1640">
            <v>590</v>
          </cell>
          <cell r="N1640" t="str">
            <v>Auxiliary - Other</v>
          </cell>
          <cell r="O1640">
            <v>31</v>
          </cell>
          <cell r="P1640" t="str">
            <v>Auxiliary Enterprises Fund</v>
          </cell>
          <cell r="Q1640">
            <v>73</v>
          </cell>
          <cell r="R1640" t="str">
            <v>Supplies</v>
          </cell>
          <cell r="S1640">
            <v>80</v>
          </cell>
          <cell r="T1640" t="str">
            <v>Auxiliaries</v>
          </cell>
          <cell r="U1640">
            <v>9</v>
          </cell>
          <cell r="V1640" t="str">
            <v>Cooksey, Gaye M.</v>
          </cell>
        </row>
        <row r="1641">
          <cell r="A1641">
            <v>870120</v>
          </cell>
          <cell r="B1641" t="str">
            <v>Jazz Camp</v>
          </cell>
          <cell r="C1641">
            <v>744210</v>
          </cell>
          <cell r="D1641">
            <v>870120744210</v>
          </cell>
          <cell r="E1641" t="str">
            <v>Local Travel</v>
          </cell>
          <cell r="F1641">
            <v>84</v>
          </cell>
          <cell r="G1641">
            <v>112</v>
          </cell>
          <cell r="H1641">
            <v>0</v>
          </cell>
          <cell r="I1641">
            <v>0</v>
          </cell>
          <cell r="J1641">
            <v>0</v>
          </cell>
          <cell r="K1641">
            <v>372110</v>
          </cell>
          <cell r="L1641" t="str">
            <v>Jazz Camp</v>
          </cell>
          <cell r="M1641">
            <v>590</v>
          </cell>
          <cell r="N1641" t="str">
            <v>Auxiliary - Other</v>
          </cell>
          <cell r="O1641">
            <v>31</v>
          </cell>
          <cell r="P1641" t="str">
            <v>Auxiliary Enterprises Fund</v>
          </cell>
          <cell r="Q1641">
            <v>74</v>
          </cell>
          <cell r="R1641" t="str">
            <v>Travel</v>
          </cell>
          <cell r="S1641">
            <v>80</v>
          </cell>
          <cell r="T1641" t="str">
            <v>Auxiliaries</v>
          </cell>
          <cell r="U1641">
            <v>9</v>
          </cell>
          <cell r="V1641" t="str">
            <v>Cooksey, Gaye M.</v>
          </cell>
        </row>
        <row r="1642">
          <cell r="A1642">
            <v>870120</v>
          </cell>
          <cell r="B1642" t="str">
            <v>Jazz Camp</v>
          </cell>
          <cell r="C1642">
            <v>744220</v>
          </cell>
          <cell r="D1642">
            <v>870120744220</v>
          </cell>
          <cell r="E1642" t="str">
            <v>Professional Development / Travel</v>
          </cell>
          <cell r="F1642">
            <v>266.26</v>
          </cell>
          <cell r="G1642">
            <v>328.65</v>
          </cell>
          <cell r="H1642">
            <v>500</v>
          </cell>
          <cell r="I1642">
            <v>0</v>
          </cell>
          <cell r="J1642">
            <v>500</v>
          </cell>
          <cell r="K1642">
            <v>372110</v>
          </cell>
          <cell r="L1642" t="str">
            <v>Jazz Camp</v>
          </cell>
          <cell r="M1642">
            <v>590</v>
          </cell>
          <cell r="N1642" t="str">
            <v>Auxiliary - Other</v>
          </cell>
          <cell r="O1642">
            <v>31</v>
          </cell>
          <cell r="P1642" t="str">
            <v>Auxiliary Enterprises Fund</v>
          </cell>
          <cell r="Q1642">
            <v>74</v>
          </cell>
          <cell r="R1642" t="str">
            <v>Travel</v>
          </cell>
          <cell r="S1642">
            <v>80</v>
          </cell>
          <cell r="T1642" t="str">
            <v>Auxiliaries</v>
          </cell>
          <cell r="U1642">
            <v>9</v>
          </cell>
          <cell r="V1642" t="str">
            <v>Cooksey, Gaye M.</v>
          </cell>
        </row>
        <row r="1643">
          <cell r="A1643">
            <v>870120</v>
          </cell>
          <cell r="B1643" t="str">
            <v>Jazz Camp</v>
          </cell>
          <cell r="C1643">
            <v>755360</v>
          </cell>
          <cell r="D1643">
            <v>870120755360</v>
          </cell>
          <cell r="E1643" t="str">
            <v>Printing - Other</v>
          </cell>
          <cell r="F1643">
            <v>2262</v>
          </cell>
          <cell r="G1643">
            <v>2090</v>
          </cell>
          <cell r="H1643">
            <v>2000</v>
          </cell>
          <cell r="I1643">
            <v>0</v>
          </cell>
          <cell r="J1643">
            <v>2000</v>
          </cell>
          <cell r="K1643">
            <v>372110</v>
          </cell>
          <cell r="L1643" t="str">
            <v>Jazz Camp</v>
          </cell>
          <cell r="M1643">
            <v>590</v>
          </cell>
          <cell r="N1643" t="str">
            <v>Auxiliary - Other</v>
          </cell>
          <cell r="O1643">
            <v>31</v>
          </cell>
          <cell r="P1643" t="str">
            <v>Auxiliary Enterprises Fund</v>
          </cell>
          <cell r="Q1643">
            <v>75</v>
          </cell>
          <cell r="R1643" t="str">
            <v>Other Operating Expenses</v>
          </cell>
          <cell r="S1643">
            <v>80</v>
          </cell>
          <cell r="T1643" t="str">
            <v>Auxiliaries</v>
          </cell>
          <cell r="U1643">
            <v>9</v>
          </cell>
          <cell r="V1643" t="str">
            <v>Cooksey, Gaye M.</v>
          </cell>
        </row>
        <row r="1644">
          <cell r="A1644">
            <v>870120</v>
          </cell>
          <cell r="B1644" t="str">
            <v>Jazz Camp</v>
          </cell>
          <cell r="C1644">
            <v>755705</v>
          </cell>
          <cell r="D1644">
            <v>870120755705</v>
          </cell>
          <cell r="E1644" t="str">
            <v>Postage</v>
          </cell>
          <cell r="F1644">
            <v>103.51</v>
          </cell>
          <cell r="G1644">
            <v>0</v>
          </cell>
          <cell r="H1644">
            <v>200</v>
          </cell>
          <cell r="I1644">
            <v>0</v>
          </cell>
          <cell r="J1644">
            <v>200</v>
          </cell>
          <cell r="K1644">
            <v>372110</v>
          </cell>
          <cell r="L1644" t="str">
            <v>Jazz Camp</v>
          </cell>
          <cell r="M1644">
            <v>590</v>
          </cell>
          <cell r="N1644" t="str">
            <v>Auxiliary - Other</v>
          </cell>
          <cell r="O1644">
            <v>31</v>
          </cell>
          <cell r="P1644" t="str">
            <v>Auxiliary Enterprises Fund</v>
          </cell>
          <cell r="Q1644">
            <v>75</v>
          </cell>
          <cell r="R1644" t="str">
            <v>Other Operating Expenses</v>
          </cell>
          <cell r="S1644">
            <v>80</v>
          </cell>
          <cell r="T1644" t="str">
            <v>Auxiliaries</v>
          </cell>
          <cell r="U1644">
            <v>9</v>
          </cell>
          <cell r="V1644" t="str">
            <v>Cooksey, Gaye M.</v>
          </cell>
        </row>
        <row r="1645">
          <cell r="A1645">
            <v>870120</v>
          </cell>
          <cell r="B1645" t="str">
            <v>Jazz Camp</v>
          </cell>
          <cell r="C1645">
            <v>755765</v>
          </cell>
          <cell r="D1645">
            <v>870120755765</v>
          </cell>
          <cell r="E1645" t="str">
            <v>Miscellaneous Operating Expenses</v>
          </cell>
          <cell r="F1645">
            <v>1260.2</v>
          </cell>
          <cell r="G1645">
            <v>722.5</v>
          </cell>
          <cell r="H1645">
            <v>1000</v>
          </cell>
          <cell r="I1645">
            <v>0</v>
          </cell>
          <cell r="J1645">
            <v>1000</v>
          </cell>
          <cell r="K1645">
            <v>372110</v>
          </cell>
          <cell r="L1645" t="str">
            <v>Jazz Camp</v>
          </cell>
          <cell r="M1645">
            <v>590</v>
          </cell>
          <cell r="N1645" t="str">
            <v>Auxiliary - Other</v>
          </cell>
          <cell r="O1645">
            <v>31</v>
          </cell>
          <cell r="P1645" t="str">
            <v>Auxiliary Enterprises Fund</v>
          </cell>
          <cell r="Q1645">
            <v>75</v>
          </cell>
          <cell r="R1645" t="str">
            <v>Other Operating Expenses</v>
          </cell>
          <cell r="S1645">
            <v>80</v>
          </cell>
          <cell r="T1645" t="str">
            <v>Auxiliaries</v>
          </cell>
          <cell r="U1645">
            <v>9</v>
          </cell>
          <cell r="V1645" t="str">
            <v>Cooksey, Gaye M.</v>
          </cell>
        </row>
        <row r="1646">
          <cell r="A1646">
            <v>870121</v>
          </cell>
          <cell r="B1646" t="str">
            <v>Dance Camp</v>
          </cell>
          <cell r="C1646">
            <v>590099</v>
          </cell>
          <cell r="D1646">
            <v>870121590099</v>
          </cell>
          <cell r="E1646" t="str">
            <v>Miscellaneous Revenue</v>
          </cell>
          <cell r="F1646">
            <v>8692</v>
          </cell>
          <cell r="G1646">
            <v>5380.5</v>
          </cell>
          <cell r="H1646">
            <v>14864</v>
          </cell>
          <cell r="I1646">
            <v>3199</v>
          </cell>
          <cell r="J1646">
            <v>14864</v>
          </cell>
          <cell r="K1646">
            <v>372120</v>
          </cell>
          <cell r="L1646" t="str">
            <v>Dance Camp</v>
          </cell>
          <cell r="M1646">
            <v>590</v>
          </cell>
          <cell r="N1646" t="str">
            <v>Auxiliary - Other</v>
          </cell>
          <cell r="O1646">
            <v>31</v>
          </cell>
          <cell r="P1646" t="str">
            <v>Auxiliary Enterprises Fund</v>
          </cell>
          <cell r="Q1646">
            <v>59</v>
          </cell>
          <cell r="R1646" t="str">
            <v>Other Revenues</v>
          </cell>
          <cell r="S1646">
            <v>80</v>
          </cell>
          <cell r="T1646" t="str">
            <v>Auxiliaries</v>
          </cell>
          <cell r="U1646">
            <v>9</v>
          </cell>
          <cell r="V1646" t="str">
            <v>Cooksey, Gaye M.</v>
          </cell>
        </row>
        <row r="1647">
          <cell r="A1647">
            <v>870121</v>
          </cell>
          <cell r="B1647" t="str">
            <v>Dance Camp</v>
          </cell>
          <cell r="C1647">
            <v>611120</v>
          </cell>
          <cell r="D1647">
            <v>870121611120</v>
          </cell>
          <cell r="E1647" t="str">
            <v>Faculty Salaries - Part-time</v>
          </cell>
          <cell r="F1647">
            <v>0</v>
          </cell>
          <cell r="G1647">
            <v>0</v>
          </cell>
          <cell r="H1647">
            <v>125</v>
          </cell>
          <cell r="I1647">
            <v>125</v>
          </cell>
          <cell r="J1647">
            <v>125</v>
          </cell>
          <cell r="K1647">
            <v>372120</v>
          </cell>
          <cell r="L1647" t="str">
            <v>Dance Camp</v>
          </cell>
          <cell r="M1647">
            <v>590</v>
          </cell>
          <cell r="N1647" t="str">
            <v>Auxiliary - Other</v>
          </cell>
          <cell r="O1647">
            <v>31</v>
          </cell>
          <cell r="P1647" t="str">
            <v>Auxiliary Enterprises Fund</v>
          </cell>
          <cell r="Q1647">
            <v>61</v>
          </cell>
          <cell r="R1647" t="str">
            <v>Salaries and Wages</v>
          </cell>
          <cell r="S1647">
            <v>80</v>
          </cell>
          <cell r="T1647" t="str">
            <v>Auxiliaries</v>
          </cell>
          <cell r="U1647">
            <v>9</v>
          </cell>
          <cell r="V1647" t="str">
            <v>Cooksey, Gaye M.</v>
          </cell>
        </row>
        <row r="1648">
          <cell r="A1648">
            <v>870121</v>
          </cell>
          <cell r="B1648" t="str">
            <v>Dance Camp</v>
          </cell>
          <cell r="C1648">
            <v>611130</v>
          </cell>
          <cell r="D1648">
            <v>870121611130</v>
          </cell>
          <cell r="E1648" t="str">
            <v>Faculty Full-time Non-teaching ES</v>
          </cell>
          <cell r="F1648">
            <v>0</v>
          </cell>
          <cell r="G1648">
            <v>0</v>
          </cell>
          <cell r="H1648">
            <v>2500</v>
          </cell>
          <cell r="I1648">
            <v>0</v>
          </cell>
          <cell r="J1648">
            <v>2500</v>
          </cell>
          <cell r="K1648">
            <v>372120</v>
          </cell>
          <cell r="L1648" t="str">
            <v>Dance Camp</v>
          </cell>
          <cell r="M1648">
            <v>590</v>
          </cell>
          <cell r="N1648" t="str">
            <v>Auxiliary - Other</v>
          </cell>
          <cell r="O1648">
            <v>31</v>
          </cell>
          <cell r="P1648" t="str">
            <v>Auxiliary Enterprises Fund</v>
          </cell>
          <cell r="Q1648">
            <v>61</v>
          </cell>
          <cell r="R1648" t="str">
            <v>Salaries and Wages</v>
          </cell>
          <cell r="S1648">
            <v>80</v>
          </cell>
          <cell r="T1648" t="str">
            <v>Auxiliaries</v>
          </cell>
          <cell r="U1648">
            <v>9</v>
          </cell>
          <cell r="V1648" t="str">
            <v>Cooksey, Gaye M.</v>
          </cell>
        </row>
        <row r="1649">
          <cell r="A1649">
            <v>870121</v>
          </cell>
          <cell r="B1649" t="str">
            <v>Dance Camp</v>
          </cell>
          <cell r="C1649">
            <v>611140</v>
          </cell>
          <cell r="D1649">
            <v>870121611140</v>
          </cell>
          <cell r="E1649" t="str">
            <v>Faculty Part-time Non-teaching</v>
          </cell>
          <cell r="F1649">
            <v>0</v>
          </cell>
          <cell r="G1649">
            <v>0</v>
          </cell>
          <cell r="H1649">
            <v>2375</v>
          </cell>
          <cell r="I1649">
            <v>0</v>
          </cell>
          <cell r="J1649">
            <v>2375</v>
          </cell>
          <cell r="K1649">
            <v>372120</v>
          </cell>
          <cell r="L1649" t="str">
            <v>Dance Camp</v>
          </cell>
          <cell r="M1649">
            <v>590</v>
          </cell>
          <cell r="N1649" t="str">
            <v>Auxiliary - Other</v>
          </cell>
          <cell r="O1649">
            <v>31</v>
          </cell>
          <cell r="P1649" t="str">
            <v>Auxiliary Enterprises Fund</v>
          </cell>
          <cell r="Q1649">
            <v>61</v>
          </cell>
          <cell r="R1649" t="str">
            <v>Salaries and Wages</v>
          </cell>
          <cell r="S1649">
            <v>80</v>
          </cell>
          <cell r="T1649" t="str">
            <v>Auxiliaries</v>
          </cell>
          <cell r="U1649">
            <v>9</v>
          </cell>
          <cell r="V1649" t="str">
            <v>Cooksey, Gaye M.</v>
          </cell>
        </row>
        <row r="1650">
          <cell r="A1650">
            <v>870121</v>
          </cell>
          <cell r="B1650" t="str">
            <v>Dance Camp</v>
          </cell>
          <cell r="C1650">
            <v>611155</v>
          </cell>
          <cell r="D1650">
            <v>870121611155</v>
          </cell>
          <cell r="E1650" t="str">
            <v>Faculty Full-time - Non-teach Sum</v>
          </cell>
          <cell r="F1650">
            <v>3815</v>
          </cell>
          <cell r="G1650">
            <v>4052.5</v>
          </cell>
          <cell r="H1650">
            <v>0</v>
          </cell>
          <cell r="I1650">
            <v>0</v>
          </cell>
          <cell r="J1650">
            <v>0</v>
          </cell>
          <cell r="K1650">
            <v>372120</v>
          </cell>
          <cell r="L1650" t="str">
            <v>Dance Camp</v>
          </cell>
          <cell r="M1650">
            <v>590</v>
          </cell>
          <cell r="N1650" t="str">
            <v>Auxiliary - Other</v>
          </cell>
          <cell r="O1650">
            <v>31</v>
          </cell>
          <cell r="P1650" t="str">
            <v>Auxiliary Enterprises Fund</v>
          </cell>
          <cell r="Q1650">
            <v>61</v>
          </cell>
          <cell r="R1650" t="str">
            <v>Salaries and Wages</v>
          </cell>
          <cell r="S1650">
            <v>80</v>
          </cell>
          <cell r="T1650" t="str">
            <v>Auxiliaries</v>
          </cell>
          <cell r="U1650">
            <v>9</v>
          </cell>
          <cell r="V1650" t="str">
            <v>Cooksey, Gaye M.</v>
          </cell>
        </row>
        <row r="1651">
          <cell r="A1651">
            <v>870121</v>
          </cell>
          <cell r="B1651" t="str">
            <v>Dance Camp</v>
          </cell>
          <cell r="C1651">
            <v>611460</v>
          </cell>
          <cell r="D1651">
            <v>870121611460</v>
          </cell>
          <cell r="E1651" t="str">
            <v>Support Staff PT - Non-Exempt</v>
          </cell>
          <cell r="F1651">
            <v>0</v>
          </cell>
          <cell r="G1651">
            <v>0</v>
          </cell>
          <cell r="H1651">
            <v>1000</v>
          </cell>
          <cell r="I1651">
            <v>0</v>
          </cell>
          <cell r="J1651">
            <v>1000</v>
          </cell>
          <cell r="K1651">
            <v>372120</v>
          </cell>
          <cell r="L1651" t="str">
            <v>Dance Camp</v>
          </cell>
          <cell r="M1651">
            <v>590</v>
          </cell>
          <cell r="N1651" t="str">
            <v>Auxiliary - Other</v>
          </cell>
          <cell r="O1651">
            <v>31</v>
          </cell>
          <cell r="P1651" t="str">
            <v>Auxiliary Enterprises Fund</v>
          </cell>
          <cell r="Q1651">
            <v>61</v>
          </cell>
          <cell r="R1651" t="str">
            <v>Salaries and Wages</v>
          </cell>
          <cell r="S1651">
            <v>80</v>
          </cell>
          <cell r="T1651" t="str">
            <v>Auxiliaries</v>
          </cell>
          <cell r="U1651">
            <v>9</v>
          </cell>
          <cell r="V1651" t="str">
            <v>Cooksey, Gaye M.</v>
          </cell>
        </row>
        <row r="1652">
          <cell r="A1652">
            <v>870121</v>
          </cell>
          <cell r="B1652" t="str">
            <v>Dance Camp</v>
          </cell>
          <cell r="C1652">
            <v>712330</v>
          </cell>
          <cell r="D1652">
            <v>870121712330</v>
          </cell>
          <cell r="E1652" t="str">
            <v>Performers</v>
          </cell>
          <cell r="F1652">
            <v>0</v>
          </cell>
          <cell r="G1652">
            <v>0</v>
          </cell>
          <cell r="H1652">
            <v>1228</v>
          </cell>
          <cell r="I1652">
            <v>0</v>
          </cell>
          <cell r="J1652">
            <v>1228</v>
          </cell>
          <cell r="K1652">
            <v>372120</v>
          </cell>
          <cell r="L1652" t="str">
            <v>Dance Camp</v>
          </cell>
          <cell r="M1652">
            <v>590</v>
          </cell>
          <cell r="N1652" t="str">
            <v>Auxiliary - Other</v>
          </cell>
          <cell r="O1652">
            <v>31</v>
          </cell>
          <cell r="P1652" t="str">
            <v>Auxiliary Enterprises Fund</v>
          </cell>
          <cell r="Q1652">
            <v>71</v>
          </cell>
          <cell r="R1652" t="str">
            <v>Contractual Services</v>
          </cell>
          <cell r="S1652">
            <v>80</v>
          </cell>
          <cell r="T1652" t="str">
            <v>Auxiliaries</v>
          </cell>
          <cell r="U1652">
            <v>9</v>
          </cell>
          <cell r="V1652" t="str">
            <v>Cooksey, Gaye M.</v>
          </cell>
        </row>
        <row r="1653">
          <cell r="A1653">
            <v>870121</v>
          </cell>
          <cell r="B1653" t="str">
            <v>Dance Camp</v>
          </cell>
          <cell r="C1653">
            <v>712350</v>
          </cell>
          <cell r="D1653">
            <v>870121712350</v>
          </cell>
          <cell r="E1653" t="str">
            <v>Contract Labor - Individuals</v>
          </cell>
          <cell r="F1653">
            <v>0</v>
          </cell>
          <cell r="G1653">
            <v>100</v>
          </cell>
          <cell r="H1653">
            <v>1500</v>
          </cell>
          <cell r="I1653">
            <v>0</v>
          </cell>
          <cell r="J1653">
            <v>1500</v>
          </cell>
          <cell r="K1653">
            <v>372120</v>
          </cell>
          <cell r="L1653" t="str">
            <v>Dance Camp</v>
          </cell>
          <cell r="M1653">
            <v>590</v>
          </cell>
          <cell r="N1653" t="str">
            <v>Auxiliary - Other</v>
          </cell>
          <cell r="O1653">
            <v>31</v>
          </cell>
          <cell r="P1653" t="str">
            <v>Auxiliary Enterprises Fund</v>
          </cell>
          <cell r="Q1653">
            <v>71</v>
          </cell>
          <cell r="R1653" t="str">
            <v>Contractual Services</v>
          </cell>
          <cell r="S1653">
            <v>80</v>
          </cell>
          <cell r="T1653" t="str">
            <v>Auxiliaries</v>
          </cell>
          <cell r="U1653">
            <v>9</v>
          </cell>
          <cell r="V1653" t="str">
            <v>Cooksey, Gaye M.</v>
          </cell>
        </row>
        <row r="1654">
          <cell r="A1654">
            <v>870121</v>
          </cell>
          <cell r="B1654" t="str">
            <v>Dance Camp</v>
          </cell>
          <cell r="C1654">
            <v>712655</v>
          </cell>
          <cell r="D1654">
            <v>870121712655</v>
          </cell>
          <cell r="E1654" t="str">
            <v>Meetings Expense</v>
          </cell>
          <cell r="F1654">
            <v>626.77</v>
          </cell>
          <cell r="G1654">
            <v>1007.75</v>
          </cell>
          <cell r="H1654">
            <v>800</v>
          </cell>
          <cell r="I1654">
            <v>0</v>
          </cell>
          <cell r="J1654">
            <v>800</v>
          </cell>
          <cell r="K1654">
            <v>372120</v>
          </cell>
          <cell r="L1654" t="str">
            <v>Dance Camp</v>
          </cell>
          <cell r="M1654">
            <v>590</v>
          </cell>
          <cell r="N1654" t="str">
            <v>Auxiliary - Other</v>
          </cell>
          <cell r="O1654">
            <v>31</v>
          </cell>
          <cell r="P1654" t="str">
            <v>Auxiliary Enterprises Fund</v>
          </cell>
          <cell r="Q1654">
            <v>71</v>
          </cell>
          <cell r="R1654" t="str">
            <v>Contractual Services</v>
          </cell>
          <cell r="S1654">
            <v>80</v>
          </cell>
          <cell r="T1654" t="str">
            <v>Auxiliaries</v>
          </cell>
          <cell r="U1654">
            <v>9</v>
          </cell>
          <cell r="V1654" t="str">
            <v>Cooksey, Gaye M.</v>
          </cell>
        </row>
        <row r="1655">
          <cell r="A1655">
            <v>870121</v>
          </cell>
          <cell r="B1655" t="str">
            <v>Dance Camp</v>
          </cell>
          <cell r="C1655">
            <v>744220</v>
          </cell>
          <cell r="D1655">
            <v>870121744220</v>
          </cell>
          <cell r="E1655" t="str">
            <v>Professional Development / Travel</v>
          </cell>
          <cell r="F1655">
            <v>0</v>
          </cell>
          <cell r="G1655">
            <v>0</v>
          </cell>
          <cell r="H1655">
            <v>250</v>
          </cell>
          <cell r="I1655">
            <v>0</v>
          </cell>
          <cell r="J1655">
            <v>250</v>
          </cell>
          <cell r="K1655">
            <v>372120</v>
          </cell>
          <cell r="L1655" t="str">
            <v>Dance Camp</v>
          </cell>
          <cell r="M1655">
            <v>590</v>
          </cell>
          <cell r="N1655" t="str">
            <v>Auxiliary - Other</v>
          </cell>
          <cell r="O1655">
            <v>31</v>
          </cell>
          <cell r="P1655" t="str">
            <v>Auxiliary Enterprises Fund</v>
          </cell>
          <cell r="Q1655">
            <v>74</v>
          </cell>
          <cell r="R1655" t="str">
            <v>Travel</v>
          </cell>
          <cell r="S1655">
            <v>80</v>
          </cell>
          <cell r="T1655" t="str">
            <v>Auxiliaries</v>
          </cell>
          <cell r="U1655">
            <v>9</v>
          </cell>
          <cell r="V1655" t="str">
            <v>Cooksey, Gaye M.</v>
          </cell>
        </row>
        <row r="1656">
          <cell r="A1656">
            <v>870121</v>
          </cell>
          <cell r="B1656" t="str">
            <v>Dance Camp</v>
          </cell>
          <cell r="C1656">
            <v>755360</v>
          </cell>
          <cell r="D1656">
            <v>870121755360</v>
          </cell>
          <cell r="E1656" t="str">
            <v>Printing - Other</v>
          </cell>
          <cell r="F1656">
            <v>0</v>
          </cell>
          <cell r="G1656">
            <v>78.3</v>
          </cell>
          <cell r="H1656">
            <v>250</v>
          </cell>
          <cell r="I1656">
            <v>0</v>
          </cell>
          <cell r="J1656">
            <v>250</v>
          </cell>
          <cell r="K1656">
            <v>372120</v>
          </cell>
          <cell r="L1656" t="str">
            <v>Dance Camp</v>
          </cell>
          <cell r="M1656">
            <v>590</v>
          </cell>
          <cell r="N1656" t="str">
            <v>Auxiliary - Other</v>
          </cell>
          <cell r="O1656">
            <v>31</v>
          </cell>
          <cell r="P1656" t="str">
            <v>Auxiliary Enterprises Fund</v>
          </cell>
          <cell r="Q1656">
            <v>75</v>
          </cell>
          <cell r="R1656" t="str">
            <v>Other Operating Expenses</v>
          </cell>
          <cell r="S1656">
            <v>80</v>
          </cell>
          <cell r="T1656" t="str">
            <v>Auxiliaries</v>
          </cell>
          <cell r="U1656">
            <v>9</v>
          </cell>
          <cell r="V1656" t="str">
            <v>Cooksey, Gaye M.</v>
          </cell>
        </row>
        <row r="1657">
          <cell r="A1657">
            <v>870121</v>
          </cell>
          <cell r="B1657" t="str">
            <v>Dance Camp</v>
          </cell>
          <cell r="C1657">
            <v>755705</v>
          </cell>
          <cell r="D1657">
            <v>870121755705</v>
          </cell>
          <cell r="E1657" t="str">
            <v>Postage</v>
          </cell>
          <cell r="F1657">
            <v>0</v>
          </cell>
          <cell r="G1657">
            <v>0</v>
          </cell>
          <cell r="H1657">
            <v>100</v>
          </cell>
          <cell r="I1657">
            <v>0</v>
          </cell>
          <cell r="J1657">
            <v>100</v>
          </cell>
          <cell r="K1657">
            <v>372120</v>
          </cell>
          <cell r="L1657" t="str">
            <v>Dance Camp</v>
          </cell>
          <cell r="M1657">
            <v>590</v>
          </cell>
          <cell r="N1657" t="str">
            <v>Auxiliary - Other</v>
          </cell>
          <cell r="O1657">
            <v>31</v>
          </cell>
          <cell r="P1657" t="str">
            <v>Auxiliary Enterprises Fund</v>
          </cell>
          <cell r="Q1657">
            <v>75</v>
          </cell>
          <cell r="R1657" t="str">
            <v>Other Operating Expenses</v>
          </cell>
          <cell r="S1657">
            <v>80</v>
          </cell>
          <cell r="T1657" t="str">
            <v>Auxiliaries</v>
          </cell>
          <cell r="U1657">
            <v>9</v>
          </cell>
          <cell r="V1657" t="str">
            <v>Cooksey, Gaye M.</v>
          </cell>
        </row>
        <row r="1658">
          <cell r="A1658">
            <v>870121</v>
          </cell>
          <cell r="B1658" t="str">
            <v>Dance Camp</v>
          </cell>
          <cell r="C1658">
            <v>755745</v>
          </cell>
          <cell r="D1658">
            <v>870121755745</v>
          </cell>
          <cell r="E1658" t="str">
            <v>Promotional Activities</v>
          </cell>
          <cell r="F1658">
            <v>6501.75</v>
          </cell>
          <cell r="G1658">
            <v>5310.17</v>
          </cell>
          <cell r="H1658">
            <v>4486</v>
          </cell>
          <cell r="I1658">
            <v>3718.75</v>
          </cell>
          <cell r="J1658">
            <v>4486</v>
          </cell>
          <cell r="K1658">
            <v>372120</v>
          </cell>
          <cell r="L1658" t="str">
            <v>Dance Camp</v>
          </cell>
          <cell r="M1658">
            <v>590</v>
          </cell>
          <cell r="N1658" t="str">
            <v>Auxiliary - Other</v>
          </cell>
          <cell r="O1658">
            <v>31</v>
          </cell>
          <cell r="P1658" t="str">
            <v>Auxiliary Enterprises Fund</v>
          </cell>
          <cell r="Q1658">
            <v>75</v>
          </cell>
          <cell r="R1658" t="str">
            <v>Other Operating Expenses</v>
          </cell>
          <cell r="S1658">
            <v>80</v>
          </cell>
          <cell r="T1658" t="str">
            <v>Auxiliaries</v>
          </cell>
          <cell r="U1658">
            <v>9</v>
          </cell>
          <cell r="V1658" t="str">
            <v>Cooksey, Gaye M.</v>
          </cell>
        </row>
        <row r="1659">
          <cell r="A1659">
            <v>870121</v>
          </cell>
          <cell r="B1659" t="str">
            <v>Dance Camp</v>
          </cell>
          <cell r="C1659">
            <v>755765</v>
          </cell>
          <cell r="D1659">
            <v>870121755765</v>
          </cell>
          <cell r="E1659" t="str">
            <v>Miscellaneous Operating Expenses</v>
          </cell>
          <cell r="F1659">
            <v>0</v>
          </cell>
          <cell r="G1659">
            <v>0</v>
          </cell>
          <cell r="H1659">
            <v>250</v>
          </cell>
          <cell r="I1659">
            <v>0</v>
          </cell>
          <cell r="J1659">
            <v>250</v>
          </cell>
          <cell r="K1659">
            <v>372120</v>
          </cell>
          <cell r="L1659" t="str">
            <v>Dance Camp</v>
          </cell>
          <cell r="M1659">
            <v>590</v>
          </cell>
          <cell r="N1659" t="str">
            <v>Auxiliary - Other</v>
          </cell>
          <cell r="O1659">
            <v>31</v>
          </cell>
          <cell r="P1659" t="str">
            <v>Auxiliary Enterprises Fund</v>
          </cell>
          <cell r="Q1659">
            <v>75</v>
          </cell>
          <cell r="R1659" t="str">
            <v>Other Operating Expenses</v>
          </cell>
          <cell r="S1659">
            <v>80</v>
          </cell>
          <cell r="T1659" t="str">
            <v>Auxiliaries</v>
          </cell>
          <cell r="U1659">
            <v>9</v>
          </cell>
          <cell r="V1659" t="str">
            <v>Cooksey, Gaye M.</v>
          </cell>
        </row>
        <row r="1660">
          <cell r="A1660">
            <v>870122</v>
          </cell>
          <cell r="B1660" t="str">
            <v>Guitar Camp</v>
          </cell>
          <cell r="C1660">
            <v>590099</v>
          </cell>
          <cell r="D1660">
            <v>870122590099</v>
          </cell>
          <cell r="E1660" t="str">
            <v>Miscellaneous Revenue</v>
          </cell>
          <cell r="F1660">
            <v>0</v>
          </cell>
          <cell r="G1660">
            <v>0</v>
          </cell>
          <cell r="H1660">
            <v>3200</v>
          </cell>
          <cell r="I1660">
            <v>715</v>
          </cell>
          <cell r="J1660">
            <v>3200</v>
          </cell>
          <cell r="K1660">
            <v>379010</v>
          </cell>
          <cell r="L1660" t="str">
            <v>Misc Camps</v>
          </cell>
          <cell r="M1660">
            <v>590</v>
          </cell>
          <cell r="N1660" t="str">
            <v>Auxiliary - Other</v>
          </cell>
          <cell r="O1660">
            <v>31</v>
          </cell>
          <cell r="P1660" t="str">
            <v>Auxiliary Enterprises Fund</v>
          </cell>
          <cell r="Q1660">
            <v>59</v>
          </cell>
          <cell r="R1660" t="str">
            <v>Other Revenues</v>
          </cell>
          <cell r="S1660">
            <v>80</v>
          </cell>
          <cell r="T1660" t="str">
            <v>Auxiliaries</v>
          </cell>
          <cell r="U1660">
            <v>9</v>
          </cell>
          <cell r="V1660" t="str">
            <v>Cooksey, Gaye M.</v>
          </cell>
        </row>
        <row r="1661">
          <cell r="A1661">
            <v>870122</v>
          </cell>
          <cell r="B1661" t="str">
            <v>Guitar Camp</v>
          </cell>
          <cell r="C1661">
            <v>611120</v>
          </cell>
          <cell r="D1661">
            <v>870122611120</v>
          </cell>
          <cell r="E1661" t="str">
            <v>Faculty Salaries - Part-time</v>
          </cell>
          <cell r="F1661">
            <v>0</v>
          </cell>
          <cell r="G1661">
            <v>0</v>
          </cell>
          <cell r="H1661">
            <v>475</v>
          </cell>
          <cell r="I1661">
            <v>0</v>
          </cell>
          <cell r="J1661">
            <v>475</v>
          </cell>
          <cell r="K1661">
            <v>379010</v>
          </cell>
          <cell r="L1661" t="str">
            <v>Misc Camps</v>
          </cell>
          <cell r="M1661">
            <v>590</v>
          </cell>
          <cell r="N1661" t="str">
            <v>Auxiliary - Other</v>
          </cell>
          <cell r="O1661">
            <v>31</v>
          </cell>
          <cell r="P1661" t="str">
            <v>Auxiliary Enterprises Fund</v>
          </cell>
          <cell r="Q1661">
            <v>61</v>
          </cell>
          <cell r="R1661" t="str">
            <v>Salaries and Wages</v>
          </cell>
          <cell r="S1661">
            <v>80</v>
          </cell>
          <cell r="T1661" t="str">
            <v>Auxiliaries</v>
          </cell>
          <cell r="U1661">
            <v>9</v>
          </cell>
          <cell r="V1661" t="str">
            <v>Cooksey, Gaye M.</v>
          </cell>
        </row>
        <row r="1662">
          <cell r="A1662">
            <v>870122</v>
          </cell>
          <cell r="B1662" t="str">
            <v>Guitar Camp</v>
          </cell>
          <cell r="C1662">
            <v>611140</v>
          </cell>
          <cell r="D1662">
            <v>870122611140</v>
          </cell>
          <cell r="E1662" t="str">
            <v>Faculty Part-time Non-teaching</v>
          </cell>
          <cell r="F1662">
            <v>0</v>
          </cell>
          <cell r="G1662">
            <v>0</v>
          </cell>
          <cell r="H1662">
            <v>375</v>
          </cell>
          <cell r="I1662">
            <v>375</v>
          </cell>
          <cell r="J1662">
            <v>375</v>
          </cell>
          <cell r="K1662">
            <v>379010</v>
          </cell>
          <cell r="L1662" t="str">
            <v>Misc Camps</v>
          </cell>
          <cell r="M1662">
            <v>590</v>
          </cell>
          <cell r="N1662" t="str">
            <v>Auxiliary - Other</v>
          </cell>
          <cell r="O1662">
            <v>31</v>
          </cell>
          <cell r="P1662" t="str">
            <v>Auxiliary Enterprises Fund</v>
          </cell>
          <cell r="Q1662">
            <v>61</v>
          </cell>
          <cell r="R1662" t="str">
            <v>Salaries and Wages</v>
          </cell>
          <cell r="S1662">
            <v>80</v>
          </cell>
          <cell r="T1662" t="str">
            <v>Auxiliaries</v>
          </cell>
          <cell r="U1662">
            <v>9</v>
          </cell>
          <cell r="V1662" t="str">
            <v>Cooksey, Gaye M.</v>
          </cell>
        </row>
        <row r="1663">
          <cell r="A1663">
            <v>870122</v>
          </cell>
          <cell r="B1663" t="str">
            <v>Guitar Camp</v>
          </cell>
          <cell r="C1663">
            <v>712320</v>
          </cell>
          <cell r="D1663">
            <v>870122712320</v>
          </cell>
          <cell r="E1663" t="str">
            <v>Guest Lecturers</v>
          </cell>
          <cell r="F1663">
            <v>0</v>
          </cell>
          <cell r="G1663">
            <v>0</v>
          </cell>
          <cell r="H1663">
            <v>75</v>
          </cell>
          <cell r="I1663">
            <v>0</v>
          </cell>
          <cell r="J1663">
            <v>75</v>
          </cell>
          <cell r="K1663">
            <v>379010</v>
          </cell>
          <cell r="L1663" t="str">
            <v>Misc Camps</v>
          </cell>
          <cell r="M1663">
            <v>590</v>
          </cell>
          <cell r="N1663" t="str">
            <v>Auxiliary - Other</v>
          </cell>
          <cell r="O1663">
            <v>31</v>
          </cell>
          <cell r="P1663" t="str">
            <v>Auxiliary Enterprises Fund</v>
          </cell>
          <cell r="Q1663">
            <v>71</v>
          </cell>
          <cell r="R1663" t="str">
            <v>Contractual Services</v>
          </cell>
          <cell r="S1663">
            <v>80</v>
          </cell>
          <cell r="T1663" t="str">
            <v>Auxiliaries</v>
          </cell>
          <cell r="U1663">
            <v>9</v>
          </cell>
          <cell r="V1663" t="str">
            <v>Cooksey, Gaye M.</v>
          </cell>
        </row>
        <row r="1664">
          <cell r="A1664">
            <v>870122</v>
          </cell>
          <cell r="B1664" t="str">
            <v>Guitar Camp</v>
          </cell>
          <cell r="C1664">
            <v>712330</v>
          </cell>
          <cell r="D1664">
            <v>870122712330</v>
          </cell>
          <cell r="E1664" t="str">
            <v>Performers</v>
          </cell>
          <cell r="F1664">
            <v>0</v>
          </cell>
          <cell r="G1664">
            <v>0</v>
          </cell>
          <cell r="H1664">
            <v>1700</v>
          </cell>
          <cell r="I1664">
            <v>242</v>
          </cell>
          <cell r="J1664">
            <v>1700</v>
          </cell>
          <cell r="K1664">
            <v>379010</v>
          </cell>
          <cell r="L1664" t="str">
            <v>Misc Camps</v>
          </cell>
          <cell r="M1664">
            <v>590</v>
          </cell>
          <cell r="N1664" t="str">
            <v>Auxiliary - Other</v>
          </cell>
          <cell r="O1664">
            <v>31</v>
          </cell>
          <cell r="P1664" t="str">
            <v>Auxiliary Enterprises Fund</v>
          </cell>
          <cell r="Q1664">
            <v>71</v>
          </cell>
          <cell r="R1664" t="str">
            <v>Contractual Services</v>
          </cell>
          <cell r="S1664">
            <v>80</v>
          </cell>
          <cell r="T1664" t="str">
            <v>Auxiliaries</v>
          </cell>
          <cell r="U1664">
            <v>9</v>
          </cell>
          <cell r="V1664" t="str">
            <v>Cooksey, Gaye M.</v>
          </cell>
        </row>
        <row r="1665">
          <cell r="A1665">
            <v>870122</v>
          </cell>
          <cell r="B1665" t="str">
            <v>Guitar Camp</v>
          </cell>
          <cell r="C1665">
            <v>712655</v>
          </cell>
          <cell r="D1665">
            <v>870122712655</v>
          </cell>
          <cell r="E1665" t="str">
            <v>Meetings Expense</v>
          </cell>
          <cell r="F1665">
            <v>0</v>
          </cell>
          <cell r="G1665">
            <v>0</v>
          </cell>
          <cell r="H1665">
            <v>120</v>
          </cell>
          <cell r="I1665">
            <v>60.98</v>
          </cell>
          <cell r="J1665">
            <v>120</v>
          </cell>
          <cell r="K1665">
            <v>379010</v>
          </cell>
          <cell r="L1665" t="str">
            <v>Misc Camps</v>
          </cell>
          <cell r="M1665">
            <v>590</v>
          </cell>
          <cell r="N1665" t="str">
            <v>Auxiliary - Other</v>
          </cell>
          <cell r="O1665">
            <v>31</v>
          </cell>
          <cell r="P1665" t="str">
            <v>Auxiliary Enterprises Fund</v>
          </cell>
          <cell r="Q1665">
            <v>71</v>
          </cell>
          <cell r="R1665" t="str">
            <v>Contractual Services</v>
          </cell>
          <cell r="S1665">
            <v>80</v>
          </cell>
          <cell r="T1665" t="str">
            <v>Auxiliaries</v>
          </cell>
          <cell r="U1665">
            <v>9</v>
          </cell>
          <cell r="V1665" t="str">
            <v>Cooksey, Gaye M.</v>
          </cell>
        </row>
        <row r="1666">
          <cell r="A1666">
            <v>870122</v>
          </cell>
          <cell r="B1666" t="str">
            <v>Guitar Camp</v>
          </cell>
          <cell r="C1666">
            <v>733110</v>
          </cell>
          <cell r="D1666">
            <v>870122733110</v>
          </cell>
          <cell r="E1666" t="str">
            <v>Classroom Supplies</v>
          </cell>
          <cell r="F1666">
            <v>0</v>
          </cell>
          <cell r="G1666">
            <v>0</v>
          </cell>
          <cell r="H1666">
            <v>115</v>
          </cell>
          <cell r="I1666">
            <v>0</v>
          </cell>
          <cell r="J1666">
            <v>115</v>
          </cell>
          <cell r="K1666">
            <v>379010</v>
          </cell>
          <cell r="L1666" t="str">
            <v>Misc Camps</v>
          </cell>
          <cell r="M1666">
            <v>590</v>
          </cell>
          <cell r="N1666" t="str">
            <v>Auxiliary - Other</v>
          </cell>
          <cell r="O1666">
            <v>31</v>
          </cell>
          <cell r="P1666" t="str">
            <v>Auxiliary Enterprises Fund</v>
          </cell>
          <cell r="Q1666">
            <v>73</v>
          </cell>
          <cell r="R1666" t="str">
            <v>Supplies</v>
          </cell>
          <cell r="S1666">
            <v>80</v>
          </cell>
          <cell r="T1666" t="str">
            <v>Auxiliaries</v>
          </cell>
          <cell r="U1666">
            <v>9</v>
          </cell>
          <cell r="V1666" t="str">
            <v>Cooksey, Gaye M.</v>
          </cell>
        </row>
        <row r="1667">
          <cell r="A1667">
            <v>870122</v>
          </cell>
          <cell r="B1667" t="str">
            <v>Guitar Camp</v>
          </cell>
          <cell r="C1667">
            <v>755360</v>
          </cell>
          <cell r="D1667">
            <v>870122755360</v>
          </cell>
          <cell r="E1667" t="str">
            <v>Printing - Other</v>
          </cell>
          <cell r="F1667">
            <v>0</v>
          </cell>
          <cell r="G1667">
            <v>0</v>
          </cell>
          <cell r="H1667">
            <v>200</v>
          </cell>
          <cell r="I1667">
            <v>0</v>
          </cell>
          <cell r="J1667">
            <v>200</v>
          </cell>
          <cell r="K1667">
            <v>379010</v>
          </cell>
          <cell r="L1667" t="str">
            <v>Misc Camps</v>
          </cell>
          <cell r="M1667">
            <v>590</v>
          </cell>
          <cell r="N1667" t="str">
            <v>Auxiliary - Other</v>
          </cell>
          <cell r="O1667">
            <v>31</v>
          </cell>
          <cell r="P1667" t="str">
            <v>Auxiliary Enterprises Fund</v>
          </cell>
          <cell r="Q1667">
            <v>75</v>
          </cell>
          <cell r="R1667" t="str">
            <v>Other Operating Expenses</v>
          </cell>
          <cell r="S1667">
            <v>80</v>
          </cell>
          <cell r="T1667" t="str">
            <v>Auxiliaries</v>
          </cell>
          <cell r="U1667">
            <v>9</v>
          </cell>
          <cell r="V1667" t="str">
            <v>Cooksey, Gaye M.</v>
          </cell>
        </row>
        <row r="1668">
          <cell r="A1668">
            <v>870122</v>
          </cell>
          <cell r="B1668" t="str">
            <v>Guitar Camp</v>
          </cell>
          <cell r="C1668">
            <v>755705</v>
          </cell>
          <cell r="D1668">
            <v>870122755705</v>
          </cell>
          <cell r="E1668" t="str">
            <v>Postage</v>
          </cell>
          <cell r="F1668">
            <v>0</v>
          </cell>
          <cell r="G1668">
            <v>0</v>
          </cell>
          <cell r="H1668">
            <v>40</v>
          </cell>
          <cell r="I1668">
            <v>0</v>
          </cell>
          <cell r="J1668">
            <v>40</v>
          </cell>
          <cell r="K1668">
            <v>379010</v>
          </cell>
          <cell r="L1668" t="str">
            <v>Misc Camps</v>
          </cell>
          <cell r="M1668">
            <v>590</v>
          </cell>
          <cell r="N1668" t="str">
            <v>Auxiliary - Other</v>
          </cell>
          <cell r="O1668">
            <v>31</v>
          </cell>
          <cell r="P1668" t="str">
            <v>Auxiliary Enterprises Fund</v>
          </cell>
          <cell r="Q1668">
            <v>75</v>
          </cell>
          <cell r="R1668" t="str">
            <v>Other Operating Expenses</v>
          </cell>
          <cell r="S1668">
            <v>80</v>
          </cell>
          <cell r="T1668" t="str">
            <v>Auxiliaries</v>
          </cell>
          <cell r="U1668">
            <v>9</v>
          </cell>
          <cell r="V1668" t="str">
            <v>Cooksey, Gaye M.</v>
          </cell>
        </row>
        <row r="1669">
          <cell r="A1669">
            <v>870122</v>
          </cell>
          <cell r="B1669" t="str">
            <v>Guitar Camp</v>
          </cell>
          <cell r="C1669">
            <v>755745</v>
          </cell>
          <cell r="D1669">
            <v>870122755745</v>
          </cell>
          <cell r="E1669" t="str">
            <v>Promotional Activities</v>
          </cell>
          <cell r="F1669">
            <v>0</v>
          </cell>
          <cell r="G1669">
            <v>0</v>
          </cell>
          <cell r="H1669">
            <v>100</v>
          </cell>
          <cell r="I1669">
            <v>0</v>
          </cell>
          <cell r="J1669">
            <v>100</v>
          </cell>
          <cell r="K1669">
            <v>379010</v>
          </cell>
          <cell r="L1669" t="str">
            <v>Misc Camps</v>
          </cell>
          <cell r="M1669">
            <v>590</v>
          </cell>
          <cell r="N1669" t="str">
            <v>Auxiliary - Other</v>
          </cell>
          <cell r="O1669">
            <v>31</v>
          </cell>
          <cell r="P1669" t="str">
            <v>Auxiliary Enterprises Fund</v>
          </cell>
          <cell r="Q1669">
            <v>75</v>
          </cell>
          <cell r="R1669" t="str">
            <v>Other Operating Expenses</v>
          </cell>
          <cell r="S1669">
            <v>80</v>
          </cell>
          <cell r="T1669" t="str">
            <v>Auxiliaries</v>
          </cell>
          <cell r="U1669">
            <v>9</v>
          </cell>
          <cell r="V1669" t="str">
            <v>Cooksey, Gaye M.</v>
          </cell>
        </row>
        <row r="1670">
          <cell r="A1670">
            <v>890003</v>
          </cell>
          <cell r="B1670" t="str">
            <v>Fine Arts Performers &amp; Scholarships</v>
          </cell>
          <cell r="C1670">
            <v>796100</v>
          </cell>
          <cell r="D1670">
            <v>890003796100</v>
          </cell>
          <cell r="E1670" t="str">
            <v>Financial Aid</v>
          </cell>
          <cell r="F1670">
            <v>30974</v>
          </cell>
          <cell r="G1670">
            <v>25899</v>
          </cell>
          <cell r="H1670">
            <v>17100</v>
          </cell>
          <cell r="I1670">
            <v>9158.2000000000007</v>
          </cell>
          <cell r="J1670">
            <v>17100</v>
          </cell>
          <cell r="K1670">
            <v>310010</v>
          </cell>
          <cell r="L1670" t="str">
            <v>General Auxiliaries</v>
          </cell>
          <cell r="M1670">
            <v>590</v>
          </cell>
          <cell r="N1670" t="str">
            <v>Auxiliary - Other</v>
          </cell>
          <cell r="O1670">
            <v>31</v>
          </cell>
          <cell r="P1670" t="str">
            <v>Auxiliary Enterprises Fund</v>
          </cell>
          <cell r="Q1670" t="str">
            <v>7A</v>
          </cell>
          <cell r="R1670" t="str">
            <v>Financial Aid</v>
          </cell>
          <cell r="S1670">
            <v>80</v>
          </cell>
          <cell r="T1670" t="str">
            <v>Auxiliaries</v>
          </cell>
          <cell r="U1670">
            <v>9</v>
          </cell>
          <cell r="V1670" t="str">
            <v>Cooksey, Gaye M.</v>
          </cell>
        </row>
        <row r="1671">
          <cell r="A1671">
            <v>890003</v>
          </cell>
          <cell r="B1671" t="str">
            <v>Fine Arts Performers &amp; Scholarships</v>
          </cell>
          <cell r="C1671">
            <v>810992</v>
          </cell>
          <cell r="D1671">
            <v>890003810992</v>
          </cell>
          <cell r="E1671" t="str">
            <v>Transfers from Other Funds</v>
          </cell>
          <cell r="F1671">
            <v>0</v>
          </cell>
          <cell r="G1671">
            <v>0</v>
          </cell>
          <cell r="H1671">
            <v>0</v>
          </cell>
          <cell r="I1671">
            <v>0</v>
          </cell>
          <cell r="J1671">
            <v>0</v>
          </cell>
          <cell r="K1671">
            <v>310010</v>
          </cell>
          <cell r="L1671" t="str">
            <v>General Auxiliaries</v>
          </cell>
          <cell r="M1671">
            <v>590</v>
          </cell>
          <cell r="N1671" t="str">
            <v>Auxiliary - Other</v>
          </cell>
          <cell r="O1671">
            <v>31</v>
          </cell>
          <cell r="P1671" t="str">
            <v>Auxiliary Enterprises Fund</v>
          </cell>
          <cell r="Q1671">
            <v>81</v>
          </cell>
          <cell r="R1671" t="str">
            <v>Transfers In</v>
          </cell>
          <cell r="S1671">
            <v>80</v>
          </cell>
          <cell r="T1671" t="str">
            <v>Auxiliaries</v>
          </cell>
          <cell r="U1671">
            <v>9</v>
          </cell>
          <cell r="V1671" t="str">
            <v>Cooksey, Gaye M.</v>
          </cell>
        </row>
        <row r="1672">
          <cell r="A1672">
            <v>890006</v>
          </cell>
          <cell r="B1672" t="str">
            <v>North Texas Drama Auditions</v>
          </cell>
          <cell r="C1672">
            <v>590099</v>
          </cell>
          <cell r="D1672">
            <v>890006590099</v>
          </cell>
          <cell r="E1672" t="str">
            <v>Miscellaneous Revenue</v>
          </cell>
          <cell r="F1672">
            <v>7130</v>
          </cell>
          <cell r="G1672">
            <v>8050</v>
          </cell>
          <cell r="H1672">
            <v>11031</v>
          </cell>
          <cell r="I1672">
            <v>11030.37</v>
          </cell>
          <cell r="J1672">
            <v>11031</v>
          </cell>
          <cell r="K1672">
            <v>310310</v>
          </cell>
          <cell r="L1672" t="str">
            <v>Theatre Functions</v>
          </cell>
          <cell r="M1672">
            <v>590</v>
          </cell>
          <cell r="N1672" t="str">
            <v>Auxiliary - Other</v>
          </cell>
          <cell r="O1672">
            <v>31</v>
          </cell>
          <cell r="P1672" t="str">
            <v>Auxiliary Enterprises Fund</v>
          </cell>
          <cell r="Q1672">
            <v>59</v>
          </cell>
          <cell r="R1672" t="str">
            <v>Other Revenues</v>
          </cell>
          <cell r="S1672">
            <v>80</v>
          </cell>
          <cell r="T1672" t="str">
            <v>Auxiliaries</v>
          </cell>
          <cell r="U1672">
            <v>9</v>
          </cell>
          <cell r="V1672" t="str">
            <v>Cooksey, Gaye M.</v>
          </cell>
        </row>
        <row r="1673">
          <cell r="A1673">
            <v>890006</v>
          </cell>
          <cell r="B1673" t="str">
            <v>North Texas Drama Auditions</v>
          </cell>
          <cell r="C1673">
            <v>712655</v>
          </cell>
          <cell r="D1673">
            <v>890006712655</v>
          </cell>
          <cell r="E1673" t="str">
            <v>Meetings Expense</v>
          </cell>
          <cell r="F1673">
            <v>3824</v>
          </cell>
          <cell r="G1673">
            <v>3344</v>
          </cell>
          <cell r="H1673">
            <v>9230</v>
          </cell>
          <cell r="I1673">
            <v>9230</v>
          </cell>
          <cell r="J1673">
            <v>9230</v>
          </cell>
          <cell r="K1673">
            <v>310310</v>
          </cell>
          <cell r="L1673" t="str">
            <v>Theatre Functions</v>
          </cell>
          <cell r="M1673">
            <v>590</v>
          </cell>
          <cell r="N1673" t="str">
            <v>Auxiliary - Other</v>
          </cell>
          <cell r="O1673">
            <v>31</v>
          </cell>
          <cell r="P1673" t="str">
            <v>Auxiliary Enterprises Fund</v>
          </cell>
          <cell r="Q1673">
            <v>71</v>
          </cell>
          <cell r="R1673" t="str">
            <v>Contractual Services</v>
          </cell>
          <cell r="S1673">
            <v>80</v>
          </cell>
          <cell r="T1673" t="str">
            <v>Auxiliaries</v>
          </cell>
          <cell r="U1673">
            <v>9</v>
          </cell>
          <cell r="V1673" t="str">
            <v>Cooksey, Gaye M.</v>
          </cell>
        </row>
        <row r="1674">
          <cell r="A1674">
            <v>890006</v>
          </cell>
          <cell r="B1674" t="str">
            <v>North Texas Drama Auditions</v>
          </cell>
          <cell r="C1674">
            <v>733110</v>
          </cell>
          <cell r="D1674">
            <v>890006733110</v>
          </cell>
          <cell r="E1674" t="str">
            <v>Classroom Supplies</v>
          </cell>
          <cell r="F1674">
            <v>0</v>
          </cell>
          <cell r="G1674">
            <v>0</v>
          </cell>
          <cell r="H1674">
            <v>1100</v>
          </cell>
          <cell r="I1674">
            <v>0</v>
          </cell>
          <cell r="J1674">
            <v>1100</v>
          </cell>
          <cell r="K1674">
            <v>310310</v>
          </cell>
          <cell r="L1674" t="str">
            <v>Theatre Functions</v>
          </cell>
          <cell r="M1674">
            <v>590</v>
          </cell>
          <cell r="N1674" t="str">
            <v>Auxiliary - Other</v>
          </cell>
          <cell r="O1674">
            <v>31</v>
          </cell>
          <cell r="P1674" t="str">
            <v>Auxiliary Enterprises Fund</v>
          </cell>
          <cell r="Q1674">
            <v>73</v>
          </cell>
          <cell r="R1674" t="str">
            <v>Supplies</v>
          </cell>
          <cell r="S1674">
            <v>80</v>
          </cell>
          <cell r="T1674" t="str">
            <v>Auxiliaries</v>
          </cell>
          <cell r="U1674">
            <v>9</v>
          </cell>
          <cell r="V1674" t="str">
            <v>Cooksey, Gaye M.</v>
          </cell>
        </row>
        <row r="1675">
          <cell r="A1675">
            <v>890006</v>
          </cell>
          <cell r="B1675" t="str">
            <v>North Texas Drama Auditions</v>
          </cell>
          <cell r="C1675">
            <v>755360</v>
          </cell>
          <cell r="D1675">
            <v>890006755360</v>
          </cell>
          <cell r="E1675" t="str">
            <v>Printing - Other</v>
          </cell>
          <cell r="F1675">
            <v>0</v>
          </cell>
          <cell r="G1675">
            <v>3115</v>
          </cell>
          <cell r="H1675">
            <v>701</v>
          </cell>
          <cell r="I1675">
            <v>0</v>
          </cell>
          <cell r="J1675">
            <v>701</v>
          </cell>
          <cell r="K1675">
            <v>310310</v>
          </cell>
          <cell r="L1675" t="str">
            <v>Theatre Functions</v>
          </cell>
          <cell r="M1675">
            <v>590</v>
          </cell>
          <cell r="N1675" t="str">
            <v>Auxiliary - Other</v>
          </cell>
          <cell r="O1675">
            <v>31</v>
          </cell>
          <cell r="P1675" t="str">
            <v>Auxiliary Enterprises Fund</v>
          </cell>
          <cell r="Q1675">
            <v>75</v>
          </cell>
          <cell r="R1675" t="str">
            <v>Other Operating Expenses</v>
          </cell>
          <cell r="S1675">
            <v>80</v>
          </cell>
          <cell r="T1675" t="str">
            <v>Auxiliaries</v>
          </cell>
          <cell r="U1675">
            <v>9</v>
          </cell>
          <cell r="V1675" t="str">
            <v>Cooksey, Gaye M.</v>
          </cell>
        </row>
        <row r="1676">
          <cell r="A1676">
            <v>211115</v>
          </cell>
          <cell r="B1676" t="str">
            <v>Internal Auditing</v>
          </cell>
          <cell r="C1676">
            <v>611320</v>
          </cell>
          <cell r="D1676">
            <v>211115611320</v>
          </cell>
          <cell r="E1676" t="str">
            <v>Non-Supervisory Supp Staff - Exempt</v>
          </cell>
          <cell r="F1676">
            <v>65281.440000000002</v>
          </cell>
          <cell r="G1676">
            <v>65281.440000000002</v>
          </cell>
          <cell r="H1676">
            <v>67567</v>
          </cell>
          <cell r="I1676">
            <v>33783.120000000003</v>
          </cell>
          <cell r="J1676">
            <v>67567</v>
          </cell>
          <cell r="K1676">
            <v>110010</v>
          </cell>
          <cell r="L1676" t="str">
            <v>Current Unrestricted</v>
          </cell>
          <cell r="M1676">
            <v>35</v>
          </cell>
          <cell r="N1676" t="str">
            <v>Institutional Support</v>
          </cell>
          <cell r="O1676">
            <v>11</v>
          </cell>
          <cell r="P1676" t="str">
            <v>Current Unrestricted Funds</v>
          </cell>
          <cell r="Q1676">
            <v>61</v>
          </cell>
          <cell r="R1676" t="str">
            <v>Salaries and Wages</v>
          </cell>
          <cell r="S1676">
            <v>10</v>
          </cell>
          <cell r="T1676" t="str">
            <v>President</v>
          </cell>
          <cell r="U1676">
            <v>9</v>
          </cell>
          <cell r="V1676" t="str">
            <v>Davison, Kimberly K.</v>
          </cell>
        </row>
        <row r="1677">
          <cell r="A1677">
            <v>211115</v>
          </cell>
          <cell r="B1677" t="str">
            <v>Internal Auditing</v>
          </cell>
          <cell r="C1677">
            <v>611325</v>
          </cell>
          <cell r="D1677">
            <v>211115611325</v>
          </cell>
          <cell r="E1677" t="str">
            <v>Non-Supervisory - PT - Exempt</v>
          </cell>
          <cell r="F1677">
            <v>0</v>
          </cell>
          <cell r="G1677">
            <v>0</v>
          </cell>
          <cell r="H1677">
            <v>13000</v>
          </cell>
          <cell r="I1677">
            <v>0</v>
          </cell>
          <cell r="J1677">
            <v>18000</v>
          </cell>
          <cell r="K1677">
            <v>110010</v>
          </cell>
          <cell r="L1677" t="str">
            <v>Current Unrestricted</v>
          </cell>
          <cell r="M1677">
            <v>35</v>
          </cell>
          <cell r="N1677" t="str">
            <v>Institutional Support</v>
          </cell>
          <cell r="O1677">
            <v>11</v>
          </cell>
          <cell r="P1677" t="str">
            <v>Current Unrestricted Funds</v>
          </cell>
          <cell r="Q1677">
            <v>61</v>
          </cell>
          <cell r="R1677" t="str">
            <v>Salaries and Wages</v>
          </cell>
          <cell r="S1677">
            <v>10</v>
          </cell>
          <cell r="T1677" t="str">
            <v>President</v>
          </cell>
          <cell r="U1677">
            <v>9</v>
          </cell>
          <cell r="V1677" t="str">
            <v>Davison, Kimberly K.</v>
          </cell>
        </row>
        <row r="1678">
          <cell r="A1678">
            <v>211115</v>
          </cell>
          <cell r="B1678" t="str">
            <v>Internal Auditing</v>
          </cell>
          <cell r="C1678">
            <v>611460</v>
          </cell>
          <cell r="D1678">
            <v>211115611460</v>
          </cell>
          <cell r="E1678" t="str">
            <v>Support Staff PT - Non-Exempt</v>
          </cell>
          <cell r="F1678">
            <v>1008.15</v>
          </cell>
          <cell r="G1678">
            <v>403.26</v>
          </cell>
          <cell r="H1678">
            <v>0</v>
          </cell>
          <cell r="I1678">
            <v>0</v>
          </cell>
          <cell r="J1678">
            <v>0</v>
          </cell>
          <cell r="K1678">
            <v>110010</v>
          </cell>
          <cell r="L1678" t="str">
            <v>Current Unrestricted</v>
          </cell>
          <cell r="M1678">
            <v>35</v>
          </cell>
          <cell r="N1678" t="str">
            <v>Institutional Support</v>
          </cell>
          <cell r="O1678">
            <v>11</v>
          </cell>
          <cell r="P1678" t="str">
            <v>Current Unrestricted Funds</v>
          </cell>
          <cell r="Q1678">
            <v>61</v>
          </cell>
          <cell r="R1678" t="str">
            <v>Salaries and Wages</v>
          </cell>
          <cell r="S1678">
            <v>10</v>
          </cell>
          <cell r="T1678" t="str">
            <v>President</v>
          </cell>
          <cell r="U1678">
            <v>9</v>
          </cell>
          <cell r="V1678" t="str">
            <v>Davison, Kimberly K.</v>
          </cell>
        </row>
        <row r="1679">
          <cell r="A1679">
            <v>211115</v>
          </cell>
          <cell r="B1679" t="str">
            <v>Internal Auditing</v>
          </cell>
          <cell r="C1679">
            <v>733120</v>
          </cell>
          <cell r="D1679">
            <v>211115733120</v>
          </cell>
          <cell r="E1679" t="str">
            <v>Office Supplies</v>
          </cell>
          <cell r="F1679">
            <v>309.95999999999998</v>
          </cell>
          <cell r="G1679">
            <v>472.43</v>
          </cell>
          <cell r="H1679">
            <v>450</v>
          </cell>
          <cell r="I1679">
            <v>198.89</v>
          </cell>
          <cell r="J1679">
            <v>450</v>
          </cell>
          <cell r="K1679">
            <v>110010</v>
          </cell>
          <cell r="L1679" t="str">
            <v>Current Unrestricted</v>
          </cell>
          <cell r="M1679">
            <v>35</v>
          </cell>
          <cell r="N1679" t="str">
            <v>Institutional Support</v>
          </cell>
          <cell r="O1679">
            <v>11</v>
          </cell>
          <cell r="P1679" t="str">
            <v>Current Unrestricted Funds</v>
          </cell>
          <cell r="Q1679">
            <v>73</v>
          </cell>
          <cell r="R1679" t="str">
            <v>Supplies</v>
          </cell>
          <cell r="S1679">
            <v>10</v>
          </cell>
          <cell r="T1679" t="str">
            <v>President</v>
          </cell>
          <cell r="U1679">
            <v>9</v>
          </cell>
          <cell r="V1679" t="str">
            <v>Davison, Kimberly K.</v>
          </cell>
        </row>
        <row r="1680">
          <cell r="A1680">
            <v>211115</v>
          </cell>
          <cell r="B1680" t="str">
            <v>Internal Auditing</v>
          </cell>
          <cell r="C1680">
            <v>744210</v>
          </cell>
          <cell r="D1680">
            <v>211115744210</v>
          </cell>
          <cell r="E1680" t="str">
            <v>Local Travel</v>
          </cell>
          <cell r="F1680">
            <v>247</v>
          </cell>
          <cell r="G1680">
            <v>368</v>
          </cell>
          <cell r="H1680">
            <v>489</v>
          </cell>
          <cell r="I1680">
            <v>89</v>
          </cell>
          <cell r="J1680">
            <v>489</v>
          </cell>
          <cell r="K1680">
            <v>110010</v>
          </cell>
          <cell r="L1680" t="str">
            <v>Current Unrestricted</v>
          </cell>
          <cell r="M1680">
            <v>35</v>
          </cell>
          <cell r="N1680" t="str">
            <v>Institutional Support</v>
          </cell>
          <cell r="O1680">
            <v>11</v>
          </cell>
          <cell r="P1680" t="str">
            <v>Current Unrestricted Funds</v>
          </cell>
          <cell r="Q1680">
            <v>74</v>
          </cell>
          <cell r="R1680" t="str">
            <v>Travel</v>
          </cell>
          <cell r="S1680">
            <v>10</v>
          </cell>
          <cell r="T1680" t="str">
            <v>President</v>
          </cell>
          <cell r="U1680">
            <v>9</v>
          </cell>
          <cell r="V1680" t="str">
            <v>Davison, Kimberly K.</v>
          </cell>
        </row>
        <row r="1681">
          <cell r="A1681">
            <v>211115</v>
          </cell>
          <cell r="B1681" t="str">
            <v>Internal Auditing</v>
          </cell>
          <cell r="C1681">
            <v>744220</v>
          </cell>
          <cell r="D1681">
            <v>211115744220</v>
          </cell>
          <cell r="E1681" t="str">
            <v>Professional Development / Travel</v>
          </cell>
          <cell r="F1681">
            <v>3204.43</v>
          </cell>
          <cell r="G1681">
            <v>3336.16</v>
          </cell>
          <cell r="H1681">
            <v>3400</v>
          </cell>
          <cell r="I1681">
            <v>2078.69</v>
          </cell>
          <cell r="J1681">
            <v>3400</v>
          </cell>
          <cell r="K1681">
            <v>110010</v>
          </cell>
          <cell r="L1681" t="str">
            <v>Current Unrestricted</v>
          </cell>
          <cell r="M1681">
            <v>35</v>
          </cell>
          <cell r="N1681" t="str">
            <v>Institutional Support</v>
          </cell>
          <cell r="O1681">
            <v>11</v>
          </cell>
          <cell r="P1681" t="str">
            <v>Current Unrestricted Funds</v>
          </cell>
          <cell r="Q1681">
            <v>74</v>
          </cell>
          <cell r="R1681" t="str">
            <v>Travel</v>
          </cell>
          <cell r="S1681">
            <v>10</v>
          </cell>
          <cell r="T1681" t="str">
            <v>President</v>
          </cell>
          <cell r="U1681">
            <v>9</v>
          </cell>
          <cell r="V1681" t="str">
            <v>Davison, Kimberly K.</v>
          </cell>
        </row>
        <row r="1682">
          <cell r="A1682">
            <v>211115</v>
          </cell>
          <cell r="B1682" t="str">
            <v>Internal Auditing</v>
          </cell>
          <cell r="C1682">
            <v>755310</v>
          </cell>
          <cell r="D1682">
            <v>211115755310</v>
          </cell>
          <cell r="E1682" t="str">
            <v>Copier Expense</v>
          </cell>
          <cell r="F1682">
            <v>0</v>
          </cell>
          <cell r="G1682">
            <v>0</v>
          </cell>
          <cell r="H1682">
            <v>0</v>
          </cell>
          <cell r="I1682">
            <v>0</v>
          </cell>
          <cell r="J1682">
            <v>0</v>
          </cell>
          <cell r="K1682">
            <v>110010</v>
          </cell>
          <cell r="L1682" t="str">
            <v>Current Unrestricted</v>
          </cell>
          <cell r="M1682">
            <v>35</v>
          </cell>
          <cell r="N1682" t="str">
            <v>Institutional Support</v>
          </cell>
          <cell r="O1682">
            <v>11</v>
          </cell>
          <cell r="P1682" t="str">
            <v>Current Unrestricted Funds</v>
          </cell>
          <cell r="Q1682">
            <v>75</v>
          </cell>
          <cell r="R1682" t="str">
            <v>Other Operating Expenses</v>
          </cell>
          <cell r="S1682">
            <v>10</v>
          </cell>
          <cell r="T1682" t="str">
            <v>President</v>
          </cell>
          <cell r="U1682">
            <v>9</v>
          </cell>
          <cell r="V1682" t="str">
            <v>Davison, Kimberly K.</v>
          </cell>
        </row>
        <row r="1683">
          <cell r="A1683">
            <v>211115</v>
          </cell>
          <cell r="B1683" t="str">
            <v>Internal Auditing</v>
          </cell>
          <cell r="C1683">
            <v>755360</v>
          </cell>
          <cell r="D1683">
            <v>211115755360</v>
          </cell>
          <cell r="E1683" t="str">
            <v>Printing - Other</v>
          </cell>
          <cell r="F1683">
            <v>0</v>
          </cell>
          <cell r="G1683">
            <v>0</v>
          </cell>
          <cell r="H1683">
            <v>0</v>
          </cell>
          <cell r="I1683">
            <v>0</v>
          </cell>
          <cell r="J1683">
            <v>0</v>
          </cell>
          <cell r="K1683">
            <v>110010</v>
          </cell>
          <cell r="L1683" t="str">
            <v>Current Unrestricted</v>
          </cell>
          <cell r="M1683">
            <v>35</v>
          </cell>
          <cell r="N1683" t="str">
            <v>Institutional Support</v>
          </cell>
          <cell r="O1683">
            <v>11</v>
          </cell>
          <cell r="P1683" t="str">
            <v>Current Unrestricted Funds</v>
          </cell>
          <cell r="Q1683">
            <v>75</v>
          </cell>
          <cell r="R1683" t="str">
            <v>Other Operating Expenses</v>
          </cell>
          <cell r="S1683">
            <v>10</v>
          </cell>
          <cell r="T1683" t="str">
            <v>President</v>
          </cell>
          <cell r="U1683">
            <v>9</v>
          </cell>
          <cell r="V1683" t="str">
            <v>Davison, Kimberly K.</v>
          </cell>
        </row>
        <row r="1684">
          <cell r="A1684">
            <v>211115</v>
          </cell>
          <cell r="B1684" t="str">
            <v>Internal Auditing</v>
          </cell>
          <cell r="C1684">
            <v>755730</v>
          </cell>
          <cell r="D1684">
            <v>211115755730</v>
          </cell>
          <cell r="E1684" t="str">
            <v>Memberships</v>
          </cell>
          <cell r="F1684">
            <v>375</v>
          </cell>
          <cell r="G1684">
            <v>375</v>
          </cell>
          <cell r="H1684">
            <v>0</v>
          </cell>
          <cell r="I1684">
            <v>0</v>
          </cell>
          <cell r="J1684">
            <v>0</v>
          </cell>
          <cell r="K1684">
            <v>110010</v>
          </cell>
          <cell r="L1684" t="str">
            <v>Current Unrestricted</v>
          </cell>
          <cell r="M1684">
            <v>35</v>
          </cell>
          <cell r="N1684" t="str">
            <v>Institutional Support</v>
          </cell>
          <cell r="O1684">
            <v>11</v>
          </cell>
          <cell r="P1684" t="str">
            <v>Current Unrestricted Funds</v>
          </cell>
          <cell r="Q1684">
            <v>75</v>
          </cell>
          <cell r="R1684" t="str">
            <v>Other Operating Expenses</v>
          </cell>
          <cell r="S1684">
            <v>10</v>
          </cell>
          <cell r="T1684" t="str">
            <v>President</v>
          </cell>
          <cell r="U1684">
            <v>9</v>
          </cell>
          <cell r="V1684" t="str">
            <v>Davison, Kimberly K.</v>
          </cell>
        </row>
        <row r="1685">
          <cell r="A1685">
            <v>211405</v>
          </cell>
          <cell r="B1685" t="str">
            <v>Human Resources Office</v>
          </cell>
          <cell r="C1685">
            <v>611210</v>
          </cell>
          <cell r="D1685">
            <v>211405611210</v>
          </cell>
          <cell r="E1685" t="str">
            <v>Admin Salaries - Full-time</v>
          </cell>
          <cell r="F1685">
            <v>302692.90999999997</v>
          </cell>
          <cell r="G1685">
            <v>332502.09000000003</v>
          </cell>
          <cell r="H1685">
            <v>337193</v>
          </cell>
          <cell r="I1685">
            <v>170371.21</v>
          </cell>
          <cell r="J1685">
            <v>333644</v>
          </cell>
          <cell r="K1685">
            <v>110010</v>
          </cell>
          <cell r="L1685" t="str">
            <v>Current Unrestricted</v>
          </cell>
          <cell r="M1685">
            <v>35</v>
          </cell>
          <cell r="N1685" t="str">
            <v>Institutional Support</v>
          </cell>
          <cell r="O1685">
            <v>11</v>
          </cell>
          <cell r="P1685" t="str">
            <v>Current Unrestricted Funds</v>
          </cell>
          <cell r="Q1685">
            <v>61</v>
          </cell>
          <cell r="R1685" t="str">
            <v>Salaries and Wages</v>
          </cell>
          <cell r="S1685">
            <v>10</v>
          </cell>
          <cell r="T1685" t="str">
            <v>President</v>
          </cell>
          <cell r="U1685">
            <v>9</v>
          </cell>
          <cell r="V1685" t="str">
            <v>Davison, Kimberly K.</v>
          </cell>
        </row>
        <row r="1686">
          <cell r="A1686">
            <v>211405</v>
          </cell>
          <cell r="B1686" t="str">
            <v>Human Resources Office</v>
          </cell>
          <cell r="C1686">
            <v>611212</v>
          </cell>
          <cell r="D1686">
            <v>211405611212</v>
          </cell>
          <cell r="E1686" t="str">
            <v>Admin Salaries - Additional Comp</v>
          </cell>
          <cell r="F1686">
            <v>3000</v>
          </cell>
          <cell r="G1686">
            <v>0</v>
          </cell>
          <cell r="H1686">
            <v>0</v>
          </cell>
          <cell r="I1686">
            <v>0</v>
          </cell>
          <cell r="J1686">
            <v>0</v>
          </cell>
          <cell r="K1686">
            <v>110010</v>
          </cell>
          <cell r="L1686" t="str">
            <v>Current Unrestricted</v>
          </cell>
          <cell r="M1686">
            <v>35</v>
          </cell>
          <cell r="N1686" t="str">
            <v>Institutional Support</v>
          </cell>
          <cell r="O1686">
            <v>11</v>
          </cell>
          <cell r="P1686" t="str">
            <v>Current Unrestricted Funds</v>
          </cell>
          <cell r="Q1686">
            <v>61</v>
          </cell>
          <cell r="R1686" t="str">
            <v>Salaries and Wages</v>
          </cell>
          <cell r="S1686">
            <v>10</v>
          </cell>
          <cell r="T1686" t="str">
            <v>President</v>
          </cell>
          <cell r="U1686">
            <v>9</v>
          </cell>
          <cell r="V1686" t="str">
            <v>Davison, Kimberly K.</v>
          </cell>
        </row>
        <row r="1687">
          <cell r="A1687">
            <v>211405</v>
          </cell>
          <cell r="B1687" t="str">
            <v>Human Resources Office</v>
          </cell>
          <cell r="C1687">
            <v>611214</v>
          </cell>
          <cell r="D1687">
            <v>211405611214</v>
          </cell>
          <cell r="E1687" t="str">
            <v>Travel Allowance</v>
          </cell>
          <cell r="F1687">
            <v>7000</v>
          </cell>
          <cell r="G1687">
            <v>9000</v>
          </cell>
          <cell r="H1687">
            <v>12000</v>
          </cell>
          <cell r="I1687">
            <v>6000</v>
          </cell>
          <cell r="J1687">
            <v>12000</v>
          </cell>
          <cell r="K1687">
            <v>110010</v>
          </cell>
          <cell r="L1687" t="str">
            <v>Current Unrestricted</v>
          </cell>
          <cell r="M1687">
            <v>35</v>
          </cell>
          <cell r="N1687" t="str">
            <v>Institutional Support</v>
          </cell>
          <cell r="O1687">
            <v>11</v>
          </cell>
          <cell r="P1687" t="str">
            <v>Current Unrestricted Funds</v>
          </cell>
          <cell r="Q1687">
            <v>61</v>
          </cell>
          <cell r="R1687" t="str">
            <v>Salaries and Wages</v>
          </cell>
          <cell r="S1687">
            <v>10</v>
          </cell>
          <cell r="T1687" t="str">
            <v>President</v>
          </cell>
          <cell r="U1687">
            <v>9</v>
          </cell>
          <cell r="V1687" t="str">
            <v>Davison, Kimberly K.</v>
          </cell>
        </row>
        <row r="1688">
          <cell r="A1688">
            <v>211405</v>
          </cell>
          <cell r="B1688" t="str">
            <v>Human Resources Office</v>
          </cell>
          <cell r="C1688">
            <v>611215</v>
          </cell>
          <cell r="D1688">
            <v>211405611215</v>
          </cell>
          <cell r="E1688" t="str">
            <v>Admin Salaries - Annuity</v>
          </cell>
          <cell r="F1688">
            <v>13300.64</v>
          </cell>
          <cell r="G1688">
            <v>13300.6</v>
          </cell>
          <cell r="H1688">
            <v>13767</v>
          </cell>
          <cell r="I1688">
            <v>6883.06</v>
          </cell>
          <cell r="J1688">
            <v>13767</v>
          </cell>
          <cell r="K1688">
            <v>110010</v>
          </cell>
          <cell r="L1688" t="str">
            <v>Current Unrestricted</v>
          </cell>
          <cell r="M1688">
            <v>35</v>
          </cell>
          <cell r="N1688" t="str">
            <v>Institutional Support</v>
          </cell>
          <cell r="O1688">
            <v>11</v>
          </cell>
          <cell r="P1688" t="str">
            <v>Current Unrestricted Funds</v>
          </cell>
          <cell r="Q1688">
            <v>61</v>
          </cell>
          <cell r="R1688" t="str">
            <v>Salaries and Wages</v>
          </cell>
          <cell r="S1688">
            <v>10</v>
          </cell>
          <cell r="T1688" t="str">
            <v>President</v>
          </cell>
          <cell r="U1688">
            <v>9</v>
          </cell>
          <cell r="V1688" t="str">
            <v>Davison, Kimberly K.</v>
          </cell>
        </row>
        <row r="1689">
          <cell r="A1689">
            <v>211405</v>
          </cell>
          <cell r="B1689" t="str">
            <v>Human Resources Office</v>
          </cell>
          <cell r="C1689">
            <v>611240</v>
          </cell>
          <cell r="D1689">
            <v>211405611240</v>
          </cell>
          <cell r="E1689" t="str">
            <v>Admin Salaries - Extra Service</v>
          </cell>
          <cell r="F1689">
            <v>2531</v>
          </cell>
          <cell r="G1689">
            <v>3908.92</v>
          </cell>
          <cell r="H1689">
            <v>0</v>
          </cell>
          <cell r="I1689">
            <v>0</v>
          </cell>
          <cell r="J1689">
            <v>0</v>
          </cell>
          <cell r="K1689">
            <v>110010</v>
          </cell>
          <cell r="L1689" t="str">
            <v>Current Unrestricted</v>
          </cell>
          <cell r="M1689">
            <v>35</v>
          </cell>
          <cell r="N1689" t="str">
            <v>Institutional Support</v>
          </cell>
          <cell r="O1689">
            <v>11</v>
          </cell>
          <cell r="P1689" t="str">
            <v>Current Unrestricted Funds</v>
          </cell>
          <cell r="Q1689">
            <v>61</v>
          </cell>
          <cell r="R1689" t="str">
            <v>Salaries and Wages</v>
          </cell>
          <cell r="S1689">
            <v>10</v>
          </cell>
          <cell r="T1689" t="str">
            <v>President</v>
          </cell>
          <cell r="U1689">
            <v>9</v>
          </cell>
          <cell r="V1689" t="str">
            <v>Davison, Kimberly K.</v>
          </cell>
        </row>
        <row r="1690">
          <cell r="A1690">
            <v>211405</v>
          </cell>
          <cell r="B1690" t="str">
            <v>Human Resources Office</v>
          </cell>
          <cell r="C1690">
            <v>611310</v>
          </cell>
          <cell r="D1690">
            <v>211405611310</v>
          </cell>
          <cell r="E1690" t="str">
            <v>Supervisory Support Staff - Exempt</v>
          </cell>
          <cell r="F1690">
            <v>147832.24</v>
          </cell>
          <cell r="G1690">
            <v>123645.92</v>
          </cell>
          <cell r="H1690">
            <v>139960</v>
          </cell>
          <cell r="I1690">
            <v>69979.740000000005</v>
          </cell>
          <cell r="J1690">
            <v>139962</v>
          </cell>
          <cell r="K1690">
            <v>110010</v>
          </cell>
          <cell r="L1690" t="str">
            <v>Current Unrestricted</v>
          </cell>
          <cell r="M1690">
            <v>35</v>
          </cell>
          <cell r="N1690" t="str">
            <v>Institutional Support</v>
          </cell>
          <cell r="O1690">
            <v>11</v>
          </cell>
          <cell r="P1690" t="str">
            <v>Current Unrestricted Funds</v>
          </cell>
          <cell r="Q1690">
            <v>61</v>
          </cell>
          <cell r="R1690" t="str">
            <v>Salaries and Wages</v>
          </cell>
          <cell r="S1690">
            <v>10</v>
          </cell>
          <cell r="T1690" t="str">
            <v>President</v>
          </cell>
          <cell r="U1690">
            <v>9</v>
          </cell>
          <cell r="V1690" t="str">
            <v>Davison, Kimberly K.</v>
          </cell>
        </row>
        <row r="1691">
          <cell r="A1691">
            <v>211405</v>
          </cell>
          <cell r="B1691" t="str">
            <v>Human Resources Office</v>
          </cell>
          <cell r="C1691">
            <v>611320</v>
          </cell>
          <cell r="D1691">
            <v>211405611320</v>
          </cell>
          <cell r="E1691" t="str">
            <v>Non-Supervisory Supp Staff - Exempt</v>
          </cell>
          <cell r="F1691">
            <v>231642.87</v>
          </cell>
          <cell r="G1691">
            <v>168991.72</v>
          </cell>
          <cell r="H1691">
            <v>187139</v>
          </cell>
          <cell r="I1691">
            <v>93062.17</v>
          </cell>
          <cell r="J1691">
            <v>238156</v>
          </cell>
          <cell r="K1691">
            <v>110010</v>
          </cell>
          <cell r="L1691" t="str">
            <v>Current Unrestricted</v>
          </cell>
          <cell r="M1691">
            <v>35</v>
          </cell>
          <cell r="N1691" t="str">
            <v>Institutional Support</v>
          </cell>
          <cell r="O1691">
            <v>11</v>
          </cell>
          <cell r="P1691" t="str">
            <v>Current Unrestricted Funds</v>
          </cell>
          <cell r="Q1691">
            <v>61</v>
          </cell>
          <cell r="R1691" t="str">
            <v>Salaries and Wages</v>
          </cell>
          <cell r="S1691">
            <v>10</v>
          </cell>
          <cell r="T1691" t="str">
            <v>President</v>
          </cell>
          <cell r="U1691">
            <v>9</v>
          </cell>
          <cell r="V1691" t="str">
            <v>Davison, Kimberly K.</v>
          </cell>
        </row>
        <row r="1692">
          <cell r="A1692">
            <v>211405</v>
          </cell>
          <cell r="B1692" t="str">
            <v>Human Resources Office</v>
          </cell>
          <cell r="C1692">
            <v>611325</v>
          </cell>
          <cell r="D1692">
            <v>211405611325</v>
          </cell>
          <cell r="E1692" t="str">
            <v>Non-Supervisory - PT - Exempt</v>
          </cell>
          <cell r="F1692">
            <v>13616.59</v>
          </cell>
          <cell r="G1692">
            <v>0</v>
          </cell>
          <cell r="H1692">
            <v>0</v>
          </cell>
          <cell r="I1692">
            <v>0</v>
          </cell>
          <cell r="J1692">
            <v>0</v>
          </cell>
          <cell r="K1692">
            <v>110010</v>
          </cell>
          <cell r="L1692" t="str">
            <v>Current Unrestricted</v>
          </cell>
          <cell r="M1692">
            <v>35</v>
          </cell>
          <cell r="N1692" t="str">
            <v>Institutional Support</v>
          </cell>
          <cell r="O1692">
            <v>11</v>
          </cell>
          <cell r="P1692" t="str">
            <v>Current Unrestricted Funds</v>
          </cell>
          <cell r="Q1692">
            <v>61</v>
          </cell>
          <cell r="R1692" t="str">
            <v>Salaries and Wages</v>
          </cell>
          <cell r="S1692">
            <v>10</v>
          </cell>
          <cell r="T1692" t="str">
            <v>President</v>
          </cell>
          <cell r="U1692">
            <v>9</v>
          </cell>
          <cell r="V1692" t="str">
            <v>Davison, Kimberly K.</v>
          </cell>
        </row>
        <row r="1693">
          <cell r="A1693">
            <v>211405</v>
          </cell>
          <cell r="B1693" t="str">
            <v>Human Resources Office</v>
          </cell>
          <cell r="C1693">
            <v>611420</v>
          </cell>
          <cell r="D1693">
            <v>211405611420</v>
          </cell>
          <cell r="E1693" t="str">
            <v>Non-Supervisory Supp - Non-Exempt</v>
          </cell>
          <cell r="F1693">
            <v>49853.29</v>
          </cell>
          <cell r="G1693">
            <v>175155.94</v>
          </cell>
          <cell r="H1693">
            <v>223858</v>
          </cell>
          <cell r="I1693">
            <v>110891.71</v>
          </cell>
          <cell r="J1693">
            <v>261902</v>
          </cell>
          <cell r="K1693">
            <v>110010</v>
          </cell>
          <cell r="L1693" t="str">
            <v>Current Unrestricted</v>
          </cell>
          <cell r="M1693">
            <v>35</v>
          </cell>
          <cell r="N1693" t="str">
            <v>Institutional Support</v>
          </cell>
          <cell r="O1693">
            <v>11</v>
          </cell>
          <cell r="P1693" t="str">
            <v>Current Unrestricted Funds</v>
          </cell>
          <cell r="Q1693">
            <v>61</v>
          </cell>
          <cell r="R1693" t="str">
            <v>Salaries and Wages</v>
          </cell>
          <cell r="S1693">
            <v>10</v>
          </cell>
          <cell r="T1693" t="str">
            <v>President</v>
          </cell>
          <cell r="U1693">
            <v>9</v>
          </cell>
          <cell r="V1693" t="str">
            <v>Davison, Kimberly K.</v>
          </cell>
        </row>
        <row r="1694">
          <cell r="A1694">
            <v>211405</v>
          </cell>
          <cell r="B1694" t="str">
            <v>Human Resources Office</v>
          </cell>
          <cell r="C1694">
            <v>611430</v>
          </cell>
          <cell r="D1694">
            <v>211405611430</v>
          </cell>
          <cell r="E1694" t="str">
            <v>Clerical - Non-Exempt</v>
          </cell>
          <cell r="F1694">
            <v>0</v>
          </cell>
          <cell r="G1694">
            <v>52783.58</v>
          </cell>
          <cell r="H1694">
            <v>54631</v>
          </cell>
          <cell r="I1694">
            <v>27315.48</v>
          </cell>
          <cell r="J1694">
            <v>39050</v>
          </cell>
          <cell r="K1694">
            <v>110010</v>
          </cell>
          <cell r="L1694" t="str">
            <v>Current Unrestricted</v>
          </cell>
          <cell r="M1694">
            <v>35</v>
          </cell>
          <cell r="N1694" t="str">
            <v>Institutional Support</v>
          </cell>
          <cell r="O1694">
            <v>11</v>
          </cell>
          <cell r="P1694" t="str">
            <v>Current Unrestricted Funds</v>
          </cell>
          <cell r="Q1694">
            <v>61</v>
          </cell>
          <cell r="R1694" t="str">
            <v>Salaries and Wages</v>
          </cell>
          <cell r="S1694">
            <v>10</v>
          </cell>
          <cell r="T1694" t="str">
            <v>President</v>
          </cell>
          <cell r="U1694">
            <v>9</v>
          </cell>
          <cell r="V1694" t="str">
            <v>Davison, Kimberly K.</v>
          </cell>
        </row>
        <row r="1695">
          <cell r="A1695">
            <v>211405</v>
          </cell>
          <cell r="B1695" t="str">
            <v>Human Resources Office</v>
          </cell>
          <cell r="C1695">
            <v>611440</v>
          </cell>
          <cell r="D1695">
            <v>211405611440</v>
          </cell>
          <cell r="E1695" t="str">
            <v>Clerical - Non-Exempt</v>
          </cell>
          <cell r="F1695">
            <v>52783.56</v>
          </cell>
          <cell r="G1695">
            <v>0</v>
          </cell>
          <cell r="H1695">
            <v>0</v>
          </cell>
          <cell r="I1695">
            <v>0</v>
          </cell>
          <cell r="J1695">
            <v>0</v>
          </cell>
          <cell r="K1695">
            <v>110010</v>
          </cell>
          <cell r="L1695" t="str">
            <v>Current Unrestricted</v>
          </cell>
          <cell r="M1695">
            <v>35</v>
          </cell>
          <cell r="N1695" t="str">
            <v>Institutional Support</v>
          </cell>
          <cell r="O1695">
            <v>11</v>
          </cell>
          <cell r="P1695" t="str">
            <v>Current Unrestricted Funds</v>
          </cell>
          <cell r="Q1695">
            <v>61</v>
          </cell>
          <cell r="R1695" t="str">
            <v>Salaries and Wages</v>
          </cell>
          <cell r="S1695">
            <v>10</v>
          </cell>
          <cell r="T1695" t="str">
            <v>President</v>
          </cell>
          <cell r="U1695">
            <v>9</v>
          </cell>
          <cell r="V1695" t="str">
            <v>Davison, Kimberly K.</v>
          </cell>
        </row>
        <row r="1696">
          <cell r="A1696">
            <v>211405</v>
          </cell>
          <cell r="B1696" t="str">
            <v>Human Resources Office</v>
          </cell>
          <cell r="C1696">
            <v>611460</v>
          </cell>
          <cell r="D1696">
            <v>211405611460</v>
          </cell>
          <cell r="E1696" t="str">
            <v>Support Staff PT - Non-Exempt</v>
          </cell>
          <cell r="F1696">
            <v>11692.05</v>
          </cell>
          <cell r="G1696">
            <v>26497.78</v>
          </cell>
          <cell r="H1696">
            <v>17595</v>
          </cell>
          <cell r="I1696">
            <v>5848.02</v>
          </cell>
          <cell r="J1696">
            <v>17000</v>
          </cell>
          <cell r="K1696">
            <v>110010</v>
          </cell>
          <cell r="L1696" t="str">
            <v>Current Unrestricted</v>
          </cell>
          <cell r="M1696">
            <v>35</v>
          </cell>
          <cell r="N1696" t="str">
            <v>Institutional Support</v>
          </cell>
          <cell r="O1696">
            <v>11</v>
          </cell>
          <cell r="P1696" t="str">
            <v>Current Unrestricted Funds</v>
          </cell>
          <cell r="Q1696">
            <v>61</v>
          </cell>
          <cell r="R1696" t="str">
            <v>Salaries and Wages</v>
          </cell>
          <cell r="S1696">
            <v>10</v>
          </cell>
          <cell r="T1696" t="str">
            <v>President</v>
          </cell>
          <cell r="U1696">
            <v>9</v>
          </cell>
          <cell r="V1696" t="str">
            <v>Davison, Kimberly K.</v>
          </cell>
        </row>
        <row r="1697">
          <cell r="A1697">
            <v>211405</v>
          </cell>
          <cell r="B1697" t="str">
            <v>Human Resources Office</v>
          </cell>
          <cell r="C1697">
            <v>611491</v>
          </cell>
          <cell r="D1697">
            <v>211405611491</v>
          </cell>
          <cell r="E1697" t="str">
            <v>Comp Time Payoff</v>
          </cell>
          <cell r="F1697">
            <v>309.33999999999997</v>
          </cell>
          <cell r="G1697">
            <v>90.45</v>
          </cell>
          <cell r="H1697">
            <v>0</v>
          </cell>
          <cell r="I1697">
            <v>0</v>
          </cell>
          <cell r="J1697">
            <v>0</v>
          </cell>
          <cell r="K1697">
            <v>110010</v>
          </cell>
          <cell r="L1697" t="str">
            <v>Current Unrestricted</v>
          </cell>
          <cell r="M1697">
            <v>35</v>
          </cell>
          <cell r="N1697" t="str">
            <v>Institutional Support</v>
          </cell>
          <cell r="O1697">
            <v>11</v>
          </cell>
          <cell r="P1697" t="str">
            <v>Current Unrestricted Funds</v>
          </cell>
          <cell r="Q1697">
            <v>61</v>
          </cell>
          <cell r="R1697" t="str">
            <v>Salaries and Wages</v>
          </cell>
          <cell r="S1697">
            <v>10</v>
          </cell>
          <cell r="T1697" t="str">
            <v>President</v>
          </cell>
          <cell r="U1697">
            <v>9</v>
          </cell>
          <cell r="V1697" t="str">
            <v>Davison, Kimberly K.</v>
          </cell>
        </row>
        <row r="1698">
          <cell r="A1698">
            <v>211405</v>
          </cell>
          <cell r="B1698" t="str">
            <v>Human Resources Office</v>
          </cell>
          <cell r="C1698">
            <v>611492</v>
          </cell>
          <cell r="D1698">
            <v>211405611492</v>
          </cell>
          <cell r="E1698" t="str">
            <v>Regular Overtime</v>
          </cell>
          <cell r="F1698">
            <v>84.12</v>
          </cell>
          <cell r="G1698">
            <v>0</v>
          </cell>
          <cell r="H1698">
            <v>100</v>
          </cell>
          <cell r="I1698">
            <v>12.64</v>
          </cell>
          <cell r="J1698">
            <v>100</v>
          </cell>
          <cell r="K1698">
            <v>110010</v>
          </cell>
          <cell r="L1698" t="str">
            <v>Current Unrestricted</v>
          </cell>
          <cell r="M1698">
            <v>35</v>
          </cell>
          <cell r="N1698" t="str">
            <v>Institutional Support</v>
          </cell>
          <cell r="O1698">
            <v>11</v>
          </cell>
          <cell r="P1698" t="str">
            <v>Current Unrestricted Funds</v>
          </cell>
          <cell r="Q1698">
            <v>61</v>
          </cell>
          <cell r="R1698" t="str">
            <v>Salaries and Wages</v>
          </cell>
          <cell r="S1698">
            <v>10</v>
          </cell>
          <cell r="T1698" t="str">
            <v>President</v>
          </cell>
          <cell r="U1698">
            <v>9</v>
          </cell>
          <cell r="V1698" t="str">
            <v>Davison, Kimberly K.</v>
          </cell>
        </row>
        <row r="1699">
          <cell r="A1699">
            <v>211405</v>
          </cell>
          <cell r="B1699" t="str">
            <v>Human Resources Office</v>
          </cell>
          <cell r="C1699">
            <v>611493</v>
          </cell>
          <cell r="D1699">
            <v>211405611493</v>
          </cell>
          <cell r="E1699" t="str">
            <v>Vacation Payoff</v>
          </cell>
          <cell r="F1699">
            <v>4172.8999999999996</v>
          </cell>
          <cell r="G1699">
            <v>2281.84</v>
          </cell>
          <cell r="H1699">
            <v>0</v>
          </cell>
          <cell r="I1699">
            <v>0</v>
          </cell>
          <cell r="J1699">
            <v>0</v>
          </cell>
          <cell r="K1699">
            <v>110010</v>
          </cell>
          <cell r="L1699" t="str">
            <v>Current Unrestricted</v>
          </cell>
          <cell r="M1699">
            <v>35</v>
          </cell>
          <cell r="N1699" t="str">
            <v>Institutional Support</v>
          </cell>
          <cell r="O1699">
            <v>11</v>
          </cell>
          <cell r="P1699" t="str">
            <v>Current Unrestricted Funds</v>
          </cell>
          <cell r="Q1699">
            <v>61</v>
          </cell>
          <cell r="R1699" t="str">
            <v>Salaries and Wages</v>
          </cell>
          <cell r="S1699">
            <v>10</v>
          </cell>
          <cell r="T1699" t="str">
            <v>President</v>
          </cell>
          <cell r="U1699">
            <v>9</v>
          </cell>
          <cell r="V1699" t="str">
            <v>Davison, Kimberly K.</v>
          </cell>
        </row>
        <row r="1700">
          <cell r="A1700">
            <v>211405</v>
          </cell>
          <cell r="B1700" t="str">
            <v>Human Resources Office</v>
          </cell>
          <cell r="C1700">
            <v>611510</v>
          </cell>
          <cell r="D1700">
            <v>211405611510</v>
          </cell>
          <cell r="E1700" t="str">
            <v>Student Assistants - Non-Work Study</v>
          </cell>
          <cell r="F1700">
            <v>2069.52</v>
          </cell>
          <cell r="G1700">
            <v>0</v>
          </cell>
          <cell r="H1700">
            <v>0</v>
          </cell>
          <cell r="I1700">
            <v>0</v>
          </cell>
          <cell r="J1700">
            <v>0</v>
          </cell>
          <cell r="K1700">
            <v>110010</v>
          </cell>
          <cell r="L1700" t="str">
            <v>Current Unrestricted</v>
          </cell>
          <cell r="M1700">
            <v>35</v>
          </cell>
          <cell r="N1700" t="str">
            <v>Institutional Support</v>
          </cell>
          <cell r="O1700">
            <v>11</v>
          </cell>
          <cell r="P1700" t="str">
            <v>Current Unrestricted Funds</v>
          </cell>
          <cell r="Q1700">
            <v>61</v>
          </cell>
          <cell r="R1700" t="str">
            <v>Salaries and Wages</v>
          </cell>
          <cell r="S1700">
            <v>10</v>
          </cell>
          <cell r="T1700" t="str">
            <v>President</v>
          </cell>
          <cell r="U1700">
            <v>9</v>
          </cell>
          <cell r="V1700" t="str">
            <v>Davison, Kimberly K.</v>
          </cell>
        </row>
        <row r="1701">
          <cell r="A1701">
            <v>211405</v>
          </cell>
          <cell r="B1701" t="str">
            <v>Human Resources Office</v>
          </cell>
          <cell r="C1701">
            <v>712420</v>
          </cell>
          <cell r="D1701">
            <v>211405712420</v>
          </cell>
          <cell r="E1701" t="str">
            <v>Rental - Furniture and Equipment</v>
          </cell>
          <cell r="F1701">
            <v>3053.52</v>
          </cell>
          <cell r="G1701">
            <v>3053.52</v>
          </cell>
          <cell r="H1701">
            <v>5000</v>
          </cell>
          <cell r="I1701">
            <v>1695.44</v>
          </cell>
          <cell r="J1701">
            <v>3500</v>
          </cell>
          <cell r="K1701">
            <v>110010</v>
          </cell>
          <cell r="L1701" t="str">
            <v>Current Unrestricted</v>
          </cell>
          <cell r="M1701">
            <v>35</v>
          </cell>
          <cell r="N1701" t="str">
            <v>Institutional Support</v>
          </cell>
          <cell r="O1701">
            <v>11</v>
          </cell>
          <cell r="P1701" t="str">
            <v>Current Unrestricted Funds</v>
          </cell>
          <cell r="Q1701">
            <v>71</v>
          </cell>
          <cell r="R1701" t="str">
            <v>Contractual Services</v>
          </cell>
          <cell r="S1701">
            <v>10</v>
          </cell>
          <cell r="T1701" t="str">
            <v>President</v>
          </cell>
          <cell r="U1701">
            <v>9</v>
          </cell>
          <cell r="V1701" t="str">
            <v>Davison, Kimberly K.</v>
          </cell>
        </row>
        <row r="1702">
          <cell r="A1702">
            <v>211405</v>
          </cell>
          <cell r="B1702" t="str">
            <v>Human Resources Office</v>
          </cell>
          <cell r="C1702">
            <v>712430</v>
          </cell>
          <cell r="D1702">
            <v>211405712430</v>
          </cell>
          <cell r="E1702" t="str">
            <v>Rental - Equipment Overage</v>
          </cell>
          <cell r="F1702">
            <v>75.88</v>
          </cell>
          <cell r="G1702">
            <v>21.83</v>
          </cell>
          <cell r="H1702">
            <v>115</v>
          </cell>
          <cell r="I1702">
            <v>0</v>
          </cell>
          <cell r="J1702">
            <v>100</v>
          </cell>
          <cell r="K1702">
            <v>110010</v>
          </cell>
          <cell r="L1702" t="str">
            <v>Current Unrestricted</v>
          </cell>
          <cell r="M1702">
            <v>35</v>
          </cell>
          <cell r="N1702" t="str">
            <v>Institutional Support</v>
          </cell>
          <cell r="O1702">
            <v>11</v>
          </cell>
          <cell r="P1702" t="str">
            <v>Current Unrestricted Funds</v>
          </cell>
          <cell r="Q1702">
            <v>71</v>
          </cell>
          <cell r="R1702" t="str">
            <v>Contractual Services</v>
          </cell>
          <cell r="S1702">
            <v>10</v>
          </cell>
          <cell r="T1702" t="str">
            <v>President</v>
          </cell>
          <cell r="U1702">
            <v>9</v>
          </cell>
          <cell r="V1702" t="str">
            <v>Davison, Kimberly K.</v>
          </cell>
        </row>
        <row r="1703">
          <cell r="A1703">
            <v>211405</v>
          </cell>
          <cell r="B1703" t="str">
            <v>Human Resources Office</v>
          </cell>
          <cell r="C1703">
            <v>712655</v>
          </cell>
          <cell r="D1703">
            <v>211405712655</v>
          </cell>
          <cell r="E1703" t="str">
            <v>Meetings Expense</v>
          </cell>
          <cell r="F1703">
            <v>147.6</v>
          </cell>
          <cell r="G1703">
            <v>119.26</v>
          </cell>
          <cell r="H1703">
            <v>400</v>
          </cell>
          <cell r="I1703">
            <v>268.58999999999997</v>
          </cell>
          <cell r="J1703">
            <v>500</v>
          </cell>
          <cell r="K1703">
            <v>110010</v>
          </cell>
          <cell r="L1703" t="str">
            <v>Current Unrestricted</v>
          </cell>
          <cell r="M1703">
            <v>35</v>
          </cell>
          <cell r="N1703" t="str">
            <v>Institutional Support</v>
          </cell>
          <cell r="O1703">
            <v>11</v>
          </cell>
          <cell r="P1703" t="str">
            <v>Current Unrestricted Funds</v>
          </cell>
          <cell r="Q1703">
            <v>71</v>
          </cell>
          <cell r="R1703" t="str">
            <v>Contractual Services</v>
          </cell>
          <cell r="S1703">
            <v>10</v>
          </cell>
          <cell r="T1703" t="str">
            <v>President</v>
          </cell>
          <cell r="U1703">
            <v>9</v>
          </cell>
          <cell r="V1703" t="str">
            <v>Davison, Kimberly K.</v>
          </cell>
        </row>
        <row r="1704">
          <cell r="A1704">
            <v>211405</v>
          </cell>
          <cell r="B1704" t="str">
            <v>Human Resources Office</v>
          </cell>
          <cell r="C1704">
            <v>733120</v>
          </cell>
          <cell r="D1704">
            <v>211405733120</v>
          </cell>
          <cell r="E1704" t="str">
            <v>Office Supplies</v>
          </cell>
          <cell r="F1704">
            <v>5239.78</v>
          </cell>
          <cell r="G1704">
            <v>7486.85</v>
          </cell>
          <cell r="H1704">
            <v>9073</v>
          </cell>
          <cell r="I1704">
            <v>3836.79</v>
          </cell>
          <cell r="J1704">
            <v>10000</v>
          </cell>
          <cell r="K1704">
            <v>110010</v>
          </cell>
          <cell r="L1704" t="str">
            <v>Current Unrestricted</v>
          </cell>
          <cell r="M1704">
            <v>35</v>
          </cell>
          <cell r="N1704" t="str">
            <v>Institutional Support</v>
          </cell>
          <cell r="O1704">
            <v>11</v>
          </cell>
          <cell r="P1704" t="str">
            <v>Current Unrestricted Funds</v>
          </cell>
          <cell r="Q1704">
            <v>73</v>
          </cell>
          <cell r="R1704" t="str">
            <v>Supplies</v>
          </cell>
          <cell r="S1704">
            <v>10</v>
          </cell>
          <cell r="T1704" t="str">
            <v>President</v>
          </cell>
          <cell r="U1704">
            <v>9</v>
          </cell>
          <cell r="V1704" t="str">
            <v>Davison, Kimberly K.</v>
          </cell>
        </row>
        <row r="1705">
          <cell r="A1705">
            <v>211405</v>
          </cell>
          <cell r="B1705" t="str">
            <v>Human Resources Office</v>
          </cell>
          <cell r="C1705">
            <v>733210</v>
          </cell>
          <cell r="D1705">
            <v>211405733210</v>
          </cell>
          <cell r="E1705" t="str">
            <v>Division Books and Booklets</v>
          </cell>
          <cell r="F1705">
            <v>0</v>
          </cell>
          <cell r="G1705">
            <v>0</v>
          </cell>
          <cell r="H1705">
            <v>500</v>
          </cell>
          <cell r="I1705">
            <v>0</v>
          </cell>
          <cell r="J1705">
            <v>500</v>
          </cell>
          <cell r="K1705">
            <v>110010</v>
          </cell>
          <cell r="L1705" t="str">
            <v>Current Unrestricted</v>
          </cell>
          <cell r="M1705">
            <v>35</v>
          </cell>
          <cell r="N1705" t="str">
            <v>Institutional Support</v>
          </cell>
          <cell r="O1705">
            <v>11</v>
          </cell>
          <cell r="P1705" t="str">
            <v>Current Unrestricted Funds</v>
          </cell>
          <cell r="Q1705">
            <v>73</v>
          </cell>
          <cell r="R1705" t="str">
            <v>Supplies</v>
          </cell>
          <cell r="S1705">
            <v>10</v>
          </cell>
          <cell r="T1705" t="str">
            <v>President</v>
          </cell>
          <cell r="U1705">
            <v>9</v>
          </cell>
          <cell r="V1705" t="str">
            <v>Davison, Kimberly K.</v>
          </cell>
        </row>
        <row r="1706">
          <cell r="A1706">
            <v>211405</v>
          </cell>
          <cell r="B1706" t="str">
            <v>Human Resources Office</v>
          </cell>
          <cell r="C1706">
            <v>733220</v>
          </cell>
          <cell r="D1706">
            <v>211405733220</v>
          </cell>
          <cell r="E1706" t="str">
            <v>Subscriptions</v>
          </cell>
          <cell r="F1706">
            <v>2078.5</v>
          </cell>
          <cell r="G1706">
            <v>746.6</v>
          </cell>
          <cell r="H1706">
            <v>1000</v>
          </cell>
          <cell r="I1706">
            <v>0</v>
          </cell>
          <cell r="J1706">
            <v>3600</v>
          </cell>
          <cell r="K1706">
            <v>110010</v>
          </cell>
          <cell r="L1706" t="str">
            <v>Current Unrestricted</v>
          </cell>
          <cell r="M1706">
            <v>35</v>
          </cell>
          <cell r="N1706" t="str">
            <v>Institutional Support</v>
          </cell>
          <cell r="O1706">
            <v>11</v>
          </cell>
          <cell r="P1706" t="str">
            <v>Current Unrestricted Funds</v>
          </cell>
          <cell r="Q1706">
            <v>73</v>
          </cell>
          <cell r="R1706" t="str">
            <v>Supplies</v>
          </cell>
          <cell r="S1706">
            <v>10</v>
          </cell>
          <cell r="T1706" t="str">
            <v>President</v>
          </cell>
          <cell r="U1706">
            <v>9</v>
          </cell>
          <cell r="V1706" t="str">
            <v>Davison, Kimberly K.</v>
          </cell>
        </row>
        <row r="1707">
          <cell r="A1707">
            <v>211405</v>
          </cell>
          <cell r="B1707" t="str">
            <v>Human Resources Office</v>
          </cell>
          <cell r="C1707">
            <v>744210</v>
          </cell>
          <cell r="D1707">
            <v>211405744210</v>
          </cell>
          <cell r="E1707" t="str">
            <v>Local Travel</v>
          </cell>
          <cell r="F1707">
            <v>303</v>
          </cell>
          <cell r="G1707">
            <v>197.5</v>
          </cell>
          <cell r="H1707">
            <v>600</v>
          </cell>
          <cell r="I1707">
            <v>10</v>
          </cell>
          <cell r="J1707">
            <v>500</v>
          </cell>
          <cell r="K1707">
            <v>110010</v>
          </cell>
          <cell r="L1707" t="str">
            <v>Current Unrestricted</v>
          </cell>
          <cell r="M1707">
            <v>35</v>
          </cell>
          <cell r="N1707" t="str">
            <v>Institutional Support</v>
          </cell>
          <cell r="O1707">
            <v>11</v>
          </cell>
          <cell r="P1707" t="str">
            <v>Current Unrestricted Funds</v>
          </cell>
          <cell r="Q1707">
            <v>74</v>
          </cell>
          <cell r="R1707" t="str">
            <v>Travel</v>
          </cell>
          <cell r="S1707">
            <v>10</v>
          </cell>
          <cell r="T1707" t="str">
            <v>President</v>
          </cell>
          <cell r="U1707">
            <v>9</v>
          </cell>
          <cell r="V1707" t="str">
            <v>Davison, Kimberly K.</v>
          </cell>
        </row>
        <row r="1708">
          <cell r="A1708">
            <v>211405</v>
          </cell>
          <cell r="B1708" t="str">
            <v>Human Resources Office</v>
          </cell>
          <cell r="C1708">
            <v>744220</v>
          </cell>
          <cell r="D1708">
            <v>211405744220</v>
          </cell>
          <cell r="E1708" t="str">
            <v>Professional Development / Travel</v>
          </cell>
          <cell r="F1708">
            <v>5386</v>
          </cell>
          <cell r="G1708">
            <v>7095.84</v>
          </cell>
          <cell r="H1708">
            <v>7000</v>
          </cell>
          <cell r="I1708">
            <v>2957.36</v>
          </cell>
          <cell r="J1708">
            <v>7000</v>
          </cell>
          <cell r="K1708">
            <v>110010</v>
          </cell>
          <cell r="L1708" t="str">
            <v>Current Unrestricted</v>
          </cell>
          <cell r="M1708">
            <v>35</v>
          </cell>
          <cell r="N1708" t="str">
            <v>Institutional Support</v>
          </cell>
          <cell r="O1708">
            <v>11</v>
          </cell>
          <cell r="P1708" t="str">
            <v>Current Unrestricted Funds</v>
          </cell>
          <cell r="Q1708">
            <v>74</v>
          </cell>
          <cell r="R1708" t="str">
            <v>Travel</v>
          </cell>
          <cell r="S1708">
            <v>10</v>
          </cell>
          <cell r="T1708" t="str">
            <v>President</v>
          </cell>
          <cell r="U1708">
            <v>9</v>
          </cell>
          <cell r="V1708" t="str">
            <v>Davison, Kimberly K.</v>
          </cell>
        </row>
        <row r="1709">
          <cell r="A1709">
            <v>211405</v>
          </cell>
          <cell r="B1709" t="str">
            <v>Human Resources Office</v>
          </cell>
          <cell r="C1709">
            <v>744230</v>
          </cell>
          <cell r="D1709">
            <v>211405744230</v>
          </cell>
          <cell r="E1709" t="str">
            <v>In-House Professional Development</v>
          </cell>
          <cell r="F1709">
            <v>299</v>
          </cell>
          <cell r="G1709">
            <v>0</v>
          </cell>
          <cell r="H1709">
            <v>0</v>
          </cell>
          <cell r="I1709">
            <v>0</v>
          </cell>
          <cell r="J1709">
            <v>0</v>
          </cell>
          <cell r="K1709">
            <v>110010</v>
          </cell>
          <cell r="L1709" t="str">
            <v>Current Unrestricted</v>
          </cell>
          <cell r="M1709">
            <v>35</v>
          </cell>
          <cell r="N1709" t="str">
            <v>Institutional Support</v>
          </cell>
          <cell r="O1709">
            <v>11</v>
          </cell>
          <cell r="P1709" t="str">
            <v>Current Unrestricted Funds</v>
          </cell>
          <cell r="Q1709">
            <v>74</v>
          </cell>
          <cell r="R1709" t="str">
            <v>Travel</v>
          </cell>
          <cell r="S1709">
            <v>10</v>
          </cell>
          <cell r="T1709" t="str">
            <v>President</v>
          </cell>
          <cell r="U1709">
            <v>9</v>
          </cell>
          <cell r="V1709" t="str">
            <v>Davison, Kimberly K.</v>
          </cell>
        </row>
        <row r="1710">
          <cell r="A1710">
            <v>211405</v>
          </cell>
          <cell r="B1710" t="str">
            <v>Human Resources Office</v>
          </cell>
          <cell r="C1710">
            <v>744350</v>
          </cell>
          <cell r="D1710">
            <v>211405744350</v>
          </cell>
          <cell r="E1710" t="str">
            <v>Employment Expenses</v>
          </cell>
          <cell r="F1710">
            <v>14160.03</v>
          </cell>
          <cell r="G1710">
            <v>14174.59</v>
          </cell>
          <cell r="H1710">
            <v>9445</v>
          </cell>
          <cell r="I1710">
            <v>2894.05</v>
          </cell>
          <cell r="J1710">
            <v>15000</v>
          </cell>
          <cell r="K1710">
            <v>110010</v>
          </cell>
          <cell r="L1710" t="str">
            <v>Current Unrestricted</v>
          </cell>
          <cell r="M1710">
            <v>35</v>
          </cell>
          <cell r="N1710" t="str">
            <v>Institutional Support</v>
          </cell>
          <cell r="O1710">
            <v>11</v>
          </cell>
          <cell r="P1710" t="str">
            <v>Current Unrestricted Funds</v>
          </cell>
          <cell r="Q1710">
            <v>74</v>
          </cell>
          <cell r="R1710" t="str">
            <v>Travel</v>
          </cell>
          <cell r="S1710">
            <v>10</v>
          </cell>
          <cell r="T1710" t="str">
            <v>President</v>
          </cell>
          <cell r="U1710">
            <v>9</v>
          </cell>
          <cell r="V1710" t="str">
            <v>Davison, Kimberly K.</v>
          </cell>
        </row>
        <row r="1711">
          <cell r="A1711">
            <v>211405</v>
          </cell>
          <cell r="B1711" t="str">
            <v>Human Resources Office</v>
          </cell>
          <cell r="C1711">
            <v>755240</v>
          </cell>
          <cell r="D1711">
            <v>211405755240</v>
          </cell>
          <cell r="E1711" t="str">
            <v>DP - Software</v>
          </cell>
          <cell r="F1711">
            <v>114527.82</v>
          </cell>
          <cell r="G1711">
            <v>38812.58</v>
          </cell>
          <cell r="H1711">
            <v>72220</v>
          </cell>
          <cell r="I1711">
            <v>53016.2</v>
          </cell>
          <cell r="J1711">
            <v>45661</v>
          </cell>
          <cell r="K1711">
            <v>110010</v>
          </cell>
          <cell r="L1711" t="str">
            <v>Current Unrestricted</v>
          </cell>
          <cell r="M1711">
            <v>35</v>
          </cell>
          <cell r="N1711" t="str">
            <v>Institutional Support</v>
          </cell>
          <cell r="O1711">
            <v>11</v>
          </cell>
          <cell r="P1711" t="str">
            <v>Current Unrestricted Funds</v>
          </cell>
          <cell r="Q1711">
            <v>75</v>
          </cell>
          <cell r="R1711" t="str">
            <v>Other Operating Expenses</v>
          </cell>
          <cell r="S1711">
            <v>10</v>
          </cell>
          <cell r="T1711" t="str">
            <v>President</v>
          </cell>
          <cell r="U1711">
            <v>9</v>
          </cell>
          <cell r="V1711" t="str">
            <v>Davison, Kimberly K.</v>
          </cell>
        </row>
        <row r="1712">
          <cell r="A1712">
            <v>211405</v>
          </cell>
          <cell r="B1712" t="str">
            <v>Human Resources Office</v>
          </cell>
          <cell r="C1712">
            <v>755310</v>
          </cell>
          <cell r="D1712">
            <v>211405755310</v>
          </cell>
          <cell r="E1712" t="str">
            <v>Copier Expense</v>
          </cell>
          <cell r="F1712">
            <v>2180.7600000000002</v>
          </cell>
          <cell r="G1712">
            <v>2733.54</v>
          </cell>
          <cell r="H1712">
            <v>2000</v>
          </cell>
          <cell r="I1712">
            <v>656.94</v>
          </cell>
          <cell r="J1712">
            <v>2000</v>
          </cell>
          <cell r="K1712">
            <v>110010</v>
          </cell>
          <cell r="L1712" t="str">
            <v>Current Unrestricted</v>
          </cell>
          <cell r="M1712">
            <v>35</v>
          </cell>
          <cell r="N1712" t="str">
            <v>Institutional Support</v>
          </cell>
          <cell r="O1712">
            <v>11</v>
          </cell>
          <cell r="P1712" t="str">
            <v>Current Unrestricted Funds</v>
          </cell>
          <cell r="Q1712">
            <v>75</v>
          </cell>
          <cell r="R1712" t="str">
            <v>Other Operating Expenses</v>
          </cell>
          <cell r="S1712">
            <v>10</v>
          </cell>
          <cell r="T1712" t="str">
            <v>President</v>
          </cell>
          <cell r="U1712">
            <v>9</v>
          </cell>
          <cell r="V1712" t="str">
            <v>Davison, Kimberly K.</v>
          </cell>
        </row>
        <row r="1713">
          <cell r="A1713">
            <v>211405</v>
          </cell>
          <cell r="B1713" t="str">
            <v>Human Resources Office</v>
          </cell>
          <cell r="C1713">
            <v>755340</v>
          </cell>
          <cell r="D1713">
            <v>211405755340</v>
          </cell>
          <cell r="E1713" t="str">
            <v>Printing - Forms</v>
          </cell>
          <cell r="F1713">
            <v>0</v>
          </cell>
          <cell r="G1713">
            <v>0</v>
          </cell>
          <cell r="H1713">
            <v>0</v>
          </cell>
          <cell r="I1713">
            <v>0</v>
          </cell>
          <cell r="J1713">
            <v>0</v>
          </cell>
          <cell r="K1713">
            <v>110010</v>
          </cell>
          <cell r="L1713" t="str">
            <v>Current Unrestricted</v>
          </cell>
          <cell r="M1713">
            <v>35</v>
          </cell>
          <cell r="N1713" t="str">
            <v>Institutional Support</v>
          </cell>
          <cell r="O1713">
            <v>11</v>
          </cell>
          <cell r="P1713" t="str">
            <v>Current Unrestricted Funds</v>
          </cell>
          <cell r="Q1713">
            <v>75</v>
          </cell>
          <cell r="R1713" t="str">
            <v>Other Operating Expenses</v>
          </cell>
          <cell r="S1713">
            <v>10</v>
          </cell>
          <cell r="T1713" t="str">
            <v>President</v>
          </cell>
          <cell r="U1713">
            <v>9</v>
          </cell>
          <cell r="V1713" t="str">
            <v>Davison, Kimberly K.</v>
          </cell>
        </row>
        <row r="1714">
          <cell r="A1714">
            <v>211405</v>
          </cell>
          <cell r="B1714" t="str">
            <v>Human Resources Office</v>
          </cell>
          <cell r="C1714">
            <v>755360</v>
          </cell>
          <cell r="D1714">
            <v>211405755360</v>
          </cell>
          <cell r="E1714" t="str">
            <v>Printing - Other</v>
          </cell>
          <cell r="F1714">
            <v>664</v>
          </cell>
          <cell r="G1714">
            <v>991</v>
          </cell>
          <cell r="H1714">
            <v>712</v>
          </cell>
          <cell r="I1714">
            <v>440</v>
          </cell>
          <cell r="J1714">
            <v>600</v>
          </cell>
          <cell r="K1714">
            <v>110010</v>
          </cell>
          <cell r="L1714" t="str">
            <v>Current Unrestricted</v>
          </cell>
          <cell r="M1714">
            <v>35</v>
          </cell>
          <cell r="N1714" t="str">
            <v>Institutional Support</v>
          </cell>
          <cell r="O1714">
            <v>11</v>
          </cell>
          <cell r="P1714" t="str">
            <v>Current Unrestricted Funds</v>
          </cell>
          <cell r="Q1714">
            <v>75</v>
          </cell>
          <cell r="R1714" t="str">
            <v>Other Operating Expenses</v>
          </cell>
          <cell r="S1714">
            <v>10</v>
          </cell>
          <cell r="T1714" t="str">
            <v>President</v>
          </cell>
          <cell r="U1714">
            <v>9</v>
          </cell>
          <cell r="V1714" t="str">
            <v>Davison, Kimberly K.</v>
          </cell>
        </row>
        <row r="1715">
          <cell r="A1715">
            <v>211405</v>
          </cell>
          <cell r="B1715" t="str">
            <v>Human Resources Office</v>
          </cell>
          <cell r="C1715">
            <v>755510</v>
          </cell>
          <cell r="D1715">
            <v>211405755510</v>
          </cell>
          <cell r="E1715" t="str">
            <v>Repairs - Equipment</v>
          </cell>
          <cell r="F1715">
            <v>0</v>
          </cell>
          <cell r="G1715">
            <v>0</v>
          </cell>
          <cell r="H1715">
            <v>500</v>
          </cell>
          <cell r="I1715">
            <v>0</v>
          </cell>
          <cell r="J1715">
            <v>500</v>
          </cell>
          <cell r="K1715">
            <v>110010</v>
          </cell>
          <cell r="L1715" t="str">
            <v>Current Unrestricted</v>
          </cell>
          <cell r="M1715">
            <v>35</v>
          </cell>
          <cell r="N1715" t="str">
            <v>Institutional Support</v>
          </cell>
          <cell r="O1715">
            <v>11</v>
          </cell>
          <cell r="P1715" t="str">
            <v>Current Unrestricted Funds</v>
          </cell>
          <cell r="Q1715">
            <v>75</v>
          </cell>
          <cell r="R1715" t="str">
            <v>Other Operating Expenses</v>
          </cell>
          <cell r="S1715">
            <v>10</v>
          </cell>
          <cell r="T1715" t="str">
            <v>President</v>
          </cell>
          <cell r="U1715">
            <v>9</v>
          </cell>
          <cell r="V1715" t="str">
            <v>Davison, Kimberly K.</v>
          </cell>
        </row>
        <row r="1716">
          <cell r="A1716">
            <v>211405</v>
          </cell>
          <cell r="B1716" t="str">
            <v>Human Resources Office</v>
          </cell>
          <cell r="C1716">
            <v>755705</v>
          </cell>
          <cell r="D1716">
            <v>211405755705</v>
          </cell>
          <cell r="E1716" t="str">
            <v>Postage</v>
          </cell>
          <cell r="F1716">
            <v>940.49</v>
          </cell>
          <cell r="G1716">
            <v>615.14</v>
          </cell>
          <cell r="H1716">
            <v>500</v>
          </cell>
          <cell r="I1716">
            <v>446.02</v>
          </cell>
          <cell r="J1716">
            <v>500</v>
          </cell>
          <cell r="K1716">
            <v>110010</v>
          </cell>
          <cell r="L1716" t="str">
            <v>Current Unrestricted</v>
          </cell>
          <cell r="M1716">
            <v>35</v>
          </cell>
          <cell r="N1716" t="str">
            <v>Institutional Support</v>
          </cell>
          <cell r="O1716">
            <v>11</v>
          </cell>
          <cell r="P1716" t="str">
            <v>Current Unrestricted Funds</v>
          </cell>
          <cell r="Q1716">
            <v>75</v>
          </cell>
          <cell r="R1716" t="str">
            <v>Other Operating Expenses</v>
          </cell>
          <cell r="S1716">
            <v>10</v>
          </cell>
          <cell r="T1716" t="str">
            <v>President</v>
          </cell>
          <cell r="U1716">
            <v>9</v>
          </cell>
          <cell r="V1716" t="str">
            <v>Davison, Kimberly K.</v>
          </cell>
        </row>
        <row r="1717">
          <cell r="A1717">
            <v>211405</v>
          </cell>
          <cell r="B1717" t="str">
            <v>Human Resources Office</v>
          </cell>
          <cell r="C1717">
            <v>755730</v>
          </cell>
          <cell r="D1717">
            <v>211405755730</v>
          </cell>
          <cell r="E1717" t="str">
            <v>Memberships</v>
          </cell>
          <cell r="F1717">
            <v>380</v>
          </cell>
          <cell r="G1717">
            <v>1500</v>
          </cell>
          <cell r="H1717">
            <v>0</v>
          </cell>
          <cell r="I1717">
            <v>0</v>
          </cell>
          <cell r="J1717">
            <v>0</v>
          </cell>
          <cell r="K1717">
            <v>110010</v>
          </cell>
          <cell r="L1717" t="str">
            <v>Current Unrestricted</v>
          </cell>
          <cell r="M1717">
            <v>35</v>
          </cell>
          <cell r="N1717" t="str">
            <v>Institutional Support</v>
          </cell>
          <cell r="O1717">
            <v>11</v>
          </cell>
          <cell r="P1717" t="str">
            <v>Current Unrestricted Funds</v>
          </cell>
          <cell r="Q1717">
            <v>75</v>
          </cell>
          <cell r="R1717" t="str">
            <v>Other Operating Expenses</v>
          </cell>
          <cell r="S1717">
            <v>10</v>
          </cell>
          <cell r="T1717" t="str">
            <v>President</v>
          </cell>
          <cell r="U1717">
            <v>9</v>
          </cell>
          <cell r="V1717" t="str">
            <v>Davison, Kimberly K.</v>
          </cell>
        </row>
        <row r="1718">
          <cell r="A1718">
            <v>211405</v>
          </cell>
          <cell r="B1718" t="str">
            <v>Human Resources Office</v>
          </cell>
          <cell r="C1718">
            <v>755740</v>
          </cell>
          <cell r="D1718">
            <v>211405755740</v>
          </cell>
          <cell r="E1718" t="str">
            <v>Advertising</v>
          </cell>
          <cell r="F1718">
            <v>14747.52</v>
          </cell>
          <cell r="G1718">
            <v>16357.15</v>
          </cell>
          <cell r="H1718">
            <v>14445</v>
          </cell>
          <cell r="I1718">
            <v>10984</v>
          </cell>
          <cell r="J1718">
            <v>18000</v>
          </cell>
          <cell r="K1718">
            <v>110010</v>
          </cell>
          <cell r="L1718" t="str">
            <v>Current Unrestricted</v>
          </cell>
          <cell r="M1718">
            <v>35</v>
          </cell>
          <cell r="N1718" t="str">
            <v>Institutional Support</v>
          </cell>
          <cell r="O1718">
            <v>11</v>
          </cell>
          <cell r="P1718" t="str">
            <v>Current Unrestricted Funds</v>
          </cell>
          <cell r="Q1718">
            <v>75</v>
          </cell>
          <cell r="R1718" t="str">
            <v>Other Operating Expenses</v>
          </cell>
          <cell r="S1718">
            <v>10</v>
          </cell>
          <cell r="T1718" t="str">
            <v>President</v>
          </cell>
          <cell r="U1718">
            <v>9</v>
          </cell>
          <cell r="V1718" t="str">
            <v>Davison, Kimberly K.</v>
          </cell>
        </row>
        <row r="1719">
          <cell r="A1719">
            <v>211405</v>
          </cell>
          <cell r="B1719" t="str">
            <v>Human Resources Office</v>
          </cell>
          <cell r="C1719">
            <v>755745</v>
          </cell>
          <cell r="D1719">
            <v>211405755745</v>
          </cell>
          <cell r="E1719" t="str">
            <v>Promotional Activities</v>
          </cell>
          <cell r="F1719">
            <v>0</v>
          </cell>
          <cell r="G1719">
            <v>0</v>
          </cell>
          <cell r="H1719">
            <v>500</v>
          </cell>
          <cell r="I1719">
            <v>464.95</v>
          </cell>
          <cell r="J1719">
            <v>473</v>
          </cell>
          <cell r="K1719">
            <v>110010</v>
          </cell>
          <cell r="L1719" t="str">
            <v>Current Unrestricted</v>
          </cell>
          <cell r="M1719">
            <v>35</v>
          </cell>
          <cell r="N1719" t="str">
            <v>Institutional Support</v>
          </cell>
          <cell r="O1719">
            <v>11</v>
          </cell>
          <cell r="P1719" t="str">
            <v>Current Unrestricted Funds</v>
          </cell>
          <cell r="Q1719">
            <v>75</v>
          </cell>
          <cell r="R1719" t="str">
            <v>Other Operating Expenses</v>
          </cell>
          <cell r="S1719">
            <v>10</v>
          </cell>
          <cell r="T1719" t="str">
            <v>President</v>
          </cell>
          <cell r="U1719">
            <v>9</v>
          </cell>
          <cell r="V1719" t="str">
            <v>Davison, Kimberly K.</v>
          </cell>
        </row>
        <row r="1720">
          <cell r="A1720">
            <v>211405</v>
          </cell>
          <cell r="B1720" t="str">
            <v>Human Resources Office</v>
          </cell>
          <cell r="C1720">
            <v>787410</v>
          </cell>
          <cell r="D1720">
            <v>211405787410</v>
          </cell>
          <cell r="E1720" t="str">
            <v>Equipment/Furniture Non-Depreciable</v>
          </cell>
          <cell r="F1720">
            <v>0</v>
          </cell>
          <cell r="G1720">
            <v>3514.92</v>
          </cell>
          <cell r="H1720">
            <v>0</v>
          </cell>
          <cell r="I1720">
            <v>0</v>
          </cell>
          <cell r="J1720">
            <v>0</v>
          </cell>
          <cell r="K1720">
            <v>110010</v>
          </cell>
          <cell r="L1720" t="str">
            <v>Current Unrestricted</v>
          </cell>
          <cell r="M1720">
            <v>35</v>
          </cell>
          <cell r="N1720" t="str">
            <v>Institutional Support</v>
          </cell>
          <cell r="O1720">
            <v>11</v>
          </cell>
          <cell r="P1720" t="str">
            <v>Current Unrestricted Funds</v>
          </cell>
          <cell r="Q1720">
            <v>78</v>
          </cell>
          <cell r="R1720" t="str">
            <v>Non-Capital Outlay</v>
          </cell>
          <cell r="S1720">
            <v>10</v>
          </cell>
          <cell r="T1720" t="str">
            <v>President</v>
          </cell>
          <cell r="U1720">
            <v>9</v>
          </cell>
          <cell r="V1720" t="str">
            <v>Davison, Kimberly K.</v>
          </cell>
        </row>
        <row r="1721">
          <cell r="A1721">
            <v>211405</v>
          </cell>
          <cell r="B1721" t="str">
            <v>Human Resources Office</v>
          </cell>
          <cell r="C1721">
            <v>787430</v>
          </cell>
          <cell r="D1721">
            <v>211405787430</v>
          </cell>
          <cell r="E1721" t="str">
            <v>Computer/Media Equip</v>
          </cell>
          <cell r="F1721">
            <v>745.92</v>
          </cell>
          <cell r="G1721">
            <v>1381.73</v>
          </cell>
          <cell r="H1721">
            <v>0</v>
          </cell>
          <cell r="I1721">
            <v>0</v>
          </cell>
          <cell r="J1721">
            <v>0</v>
          </cell>
          <cell r="K1721">
            <v>110010</v>
          </cell>
          <cell r="L1721" t="str">
            <v>Current Unrestricted</v>
          </cell>
          <cell r="M1721">
            <v>35</v>
          </cell>
          <cell r="N1721" t="str">
            <v>Institutional Support</v>
          </cell>
          <cell r="O1721">
            <v>11</v>
          </cell>
          <cell r="P1721" t="str">
            <v>Current Unrestricted Funds</v>
          </cell>
          <cell r="Q1721">
            <v>78</v>
          </cell>
          <cell r="R1721" t="str">
            <v>Non-Capital Outlay</v>
          </cell>
          <cell r="S1721">
            <v>10</v>
          </cell>
          <cell r="T1721" t="str">
            <v>President</v>
          </cell>
          <cell r="U1721">
            <v>9</v>
          </cell>
          <cell r="V1721" t="str">
            <v>Davison, Kimberly K.</v>
          </cell>
        </row>
        <row r="1722">
          <cell r="A1722">
            <v>230085</v>
          </cell>
          <cell r="B1722" t="str">
            <v>Professional Development / HR</v>
          </cell>
          <cell r="C1722">
            <v>611120</v>
          </cell>
          <cell r="D1722">
            <v>230085611120</v>
          </cell>
          <cell r="E1722" t="str">
            <v>Faculty Salaries - Part-time</v>
          </cell>
          <cell r="F1722">
            <v>3600</v>
          </cell>
          <cell r="G1722">
            <v>2075</v>
          </cell>
          <cell r="H1722">
            <v>2070</v>
          </cell>
          <cell r="I1722">
            <v>650</v>
          </cell>
          <cell r="J1722">
            <v>1000</v>
          </cell>
          <cell r="K1722">
            <v>110010</v>
          </cell>
          <cell r="L1722" t="str">
            <v>Current Unrestricted</v>
          </cell>
          <cell r="M1722">
            <v>35</v>
          </cell>
          <cell r="N1722" t="str">
            <v>Institutional Support</v>
          </cell>
          <cell r="O1722">
            <v>11</v>
          </cell>
          <cell r="P1722" t="str">
            <v>Current Unrestricted Funds</v>
          </cell>
          <cell r="Q1722">
            <v>61</v>
          </cell>
          <cell r="R1722" t="str">
            <v>Salaries and Wages</v>
          </cell>
          <cell r="S1722">
            <v>10</v>
          </cell>
          <cell r="T1722" t="str">
            <v>President</v>
          </cell>
          <cell r="U1722">
            <v>9</v>
          </cell>
          <cell r="V1722" t="str">
            <v>Davison, Kimberly K.</v>
          </cell>
        </row>
        <row r="1723">
          <cell r="A1723">
            <v>230085</v>
          </cell>
          <cell r="B1723" t="str">
            <v>Professional Development / HR</v>
          </cell>
          <cell r="C1723">
            <v>611130</v>
          </cell>
          <cell r="D1723">
            <v>230085611130</v>
          </cell>
          <cell r="E1723" t="str">
            <v>Faculty Full-time Non-teaching ES</v>
          </cell>
          <cell r="F1723">
            <v>912.24</v>
          </cell>
          <cell r="G1723">
            <v>0</v>
          </cell>
          <cell r="H1723">
            <v>0</v>
          </cell>
          <cell r="I1723">
            <v>4296.67</v>
          </cell>
          <cell r="J1723">
            <v>0</v>
          </cell>
          <cell r="K1723">
            <v>110010</v>
          </cell>
          <cell r="L1723" t="str">
            <v>Current Unrestricted</v>
          </cell>
          <cell r="M1723">
            <v>35</v>
          </cell>
          <cell r="N1723" t="str">
            <v>Institutional Support</v>
          </cell>
          <cell r="O1723">
            <v>11</v>
          </cell>
          <cell r="P1723" t="str">
            <v>Current Unrestricted Funds</v>
          </cell>
          <cell r="Q1723">
            <v>61</v>
          </cell>
          <cell r="R1723" t="str">
            <v>Salaries and Wages</v>
          </cell>
          <cell r="S1723">
            <v>10</v>
          </cell>
          <cell r="T1723" t="str">
            <v>President</v>
          </cell>
          <cell r="U1723">
            <v>9</v>
          </cell>
          <cell r="V1723" t="str">
            <v>Davison, Kimberly K.</v>
          </cell>
        </row>
        <row r="1724">
          <cell r="A1724">
            <v>230085</v>
          </cell>
          <cell r="B1724" t="str">
            <v>Professional Development / HR</v>
          </cell>
          <cell r="C1724">
            <v>611140</v>
          </cell>
          <cell r="D1724">
            <v>230085611140</v>
          </cell>
          <cell r="E1724" t="str">
            <v>Faculty Part-time Non-teaching</v>
          </cell>
          <cell r="F1724">
            <v>225</v>
          </cell>
          <cell r="G1724">
            <v>0</v>
          </cell>
          <cell r="H1724">
            <v>0</v>
          </cell>
          <cell r="I1724">
            <v>0</v>
          </cell>
          <cell r="J1724">
            <v>0</v>
          </cell>
          <cell r="K1724">
            <v>110010</v>
          </cell>
          <cell r="L1724" t="str">
            <v>Current Unrestricted</v>
          </cell>
          <cell r="M1724">
            <v>35</v>
          </cell>
          <cell r="N1724" t="str">
            <v>Institutional Support</v>
          </cell>
          <cell r="O1724">
            <v>11</v>
          </cell>
          <cell r="P1724" t="str">
            <v>Current Unrestricted Funds</v>
          </cell>
          <cell r="Q1724">
            <v>61</v>
          </cell>
          <cell r="R1724" t="str">
            <v>Salaries and Wages</v>
          </cell>
          <cell r="S1724">
            <v>10</v>
          </cell>
          <cell r="T1724" t="str">
            <v>President</v>
          </cell>
          <cell r="U1724">
            <v>9</v>
          </cell>
          <cell r="V1724" t="str">
            <v>Davison, Kimberly K.</v>
          </cell>
        </row>
        <row r="1725">
          <cell r="A1725">
            <v>230085</v>
          </cell>
          <cell r="B1725" t="str">
            <v>Professional Development / HR</v>
          </cell>
          <cell r="C1725">
            <v>611310</v>
          </cell>
          <cell r="D1725">
            <v>230085611310</v>
          </cell>
          <cell r="E1725" t="str">
            <v>Supervisory Support Staff - Exempt</v>
          </cell>
          <cell r="F1725">
            <v>58249.21</v>
          </cell>
          <cell r="G1725">
            <v>43862.32</v>
          </cell>
          <cell r="H1725">
            <v>33880</v>
          </cell>
          <cell r="I1725">
            <v>16939.560000000001</v>
          </cell>
          <cell r="J1725">
            <v>33880</v>
          </cell>
          <cell r="K1725">
            <v>110010</v>
          </cell>
          <cell r="L1725" t="str">
            <v>Current Unrestricted</v>
          </cell>
          <cell r="M1725">
            <v>35</v>
          </cell>
          <cell r="N1725" t="str">
            <v>Institutional Support</v>
          </cell>
          <cell r="O1725">
            <v>11</v>
          </cell>
          <cell r="P1725" t="str">
            <v>Current Unrestricted Funds</v>
          </cell>
          <cell r="Q1725">
            <v>61</v>
          </cell>
          <cell r="R1725" t="str">
            <v>Salaries and Wages</v>
          </cell>
          <cell r="S1725">
            <v>10</v>
          </cell>
          <cell r="T1725" t="str">
            <v>President</v>
          </cell>
          <cell r="U1725">
            <v>9</v>
          </cell>
          <cell r="V1725" t="str">
            <v>Davison, Kimberly K.</v>
          </cell>
        </row>
        <row r="1726">
          <cell r="A1726">
            <v>230085</v>
          </cell>
          <cell r="B1726" t="str">
            <v>Professional Development / HR</v>
          </cell>
          <cell r="C1726">
            <v>611320</v>
          </cell>
          <cell r="D1726">
            <v>230085611320</v>
          </cell>
          <cell r="E1726" t="str">
            <v>Non-Supervisory Supp Staff - Exempt</v>
          </cell>
          <cell r="F1726">
            <v>15097.26</v>
          </cell>
          <cell r="G1726">
            <v>0</v>
          </cell>
          <cell r="H1726">
            <v>0</v>
          </cell>
          <cell r="I1726">
            <v>0</v>
          </cell>
          <cell r="J1726">
            <v>0</v>
          </cell>
          <cell r="K1726">
            <v>110010</v>
          </cell>
          <cell r="L1726" t="str">
            <v>Current Unrestricted</v>
          </cell>
          <cell r="M1726">
            <v>35</v>
          </cell>
          <cell r="N1726" t="str">
            <v>Institutional Support</v>
          </cell>
          <cell r="O1726">
            <v>11</v>
          </cell>
          <cell r="P1726" t="str">
            <v>Current Unrestricted Funds</v>
          </cell>
          <cell r="Q1726">
            <v>61</v>
          </cell>
          <cell r="R1726" t="str">
            <v>Salaries and Wages</v>
          </cell>
          <cell r="S1726">
            <v>10</v>
          </cell>
          <cell r="T1726" t="str">
            <v>President</v>
          </cell>
          <cell r="U1726">
            <v>9</v>
          </cell>
          <cell r="V1726" t="str">
            <v>Davison, Kimberly K.</v>
          </cell>
        </row>
        <row r="1727">
          <cell r="A1727">
            <v>230085</v>
          </cell>
          <cell r="B1727" t="str">
            <v>Professional Development / HR</v>
          </cell>
          <cell r="C1727">
            <v>611420</v>
          </cell>
          <cell r="D1727">
            <v>230085611420</v>
          </cell>
          <cell r="E1727" t="str">
            <v>Non-Supervisory Supp - Non-Exempt</v>
          </cell>
          <cell r="F1727">
            <v>7322.87</v>
          </cell>
          <cell r="G1727">
            <v>21968.58</v>
          </cell>
          <cell r="H1727">
            <v>22738</v>
          </cell>
          <cell r="I1727">
            <v>11368.73</v>
          </cell>
          <cell r="J1727">
            <v>22738</v>
          </cell>
          <cell r="K1727">
            <v>110010</v>
          </cell>
          <cell r="L1727" t="str">
            <v>Current Unrestricted</v>
          </cell>
          <cell r="M1727">
            <v>35</v>
          </cell>
          <cell r="N1727" t="str">
            <v>Institutional Support</v>
          </cell>
          <cell r="O1727">
            <v>11</v>
          </cell>
          <cell r="P1727" t="str">
            <v>Current Unrestricted Funds</v>
          </cell>
          <cell r="Q1727">
            <v>61</v>
          </cell>
          <cell r="R1727" t="str">
            <v>Salaries and Wages</v>
          </cell>
          <cell r="S1727">
            <v>10</v>
          </cell>
          <cell r="T1727" t="str">
            <v>President</v>
          </cell>
          <cell r="U1727">
            <v>9</v>
          </cell>
          <cell r="V1727" t="str">
            <v>Davison, Kimberly K.</v>
          </cell>
        </row>
        <row r="1728">
          <cell r="A1728">
            <v>230085</v>
          </cell>
          <cell r="B1728" t="str">
            <v>Professional Development / HR</v>
          </cell>
          <cell r="C1728">
            <v>611430</v>
          </cell>
          <cell r="D1728">
            <v>230085611430</v>
          </cell>
          <cell r="E1728" t="str">
            <v>Clerical - Non-Exempt</v>
          </cell>
          <cell r="J1728">
            <v>15582</v>
          </cell>
          <cell r="K1728">
            <v>110010</v>
          </cell>
          <cell r="L1728" t="str">
            <v>Current Unrestricted</v>
          </cell>
          <cell r="M1728">
            <v>35</v>
          </cell>
          <cell r="N1728" t="str">
            <v>Institutional Support</v>
          </cell>
          <cell r="O1728">
            <v>11</v>
          </cell>
          <cell r="P1728" t="str">
            <v>Current Unrestricted Funds</v>
          </cell>
          <cell r="Q1728">
            <v>61</v>
          </cell>
          <cell r="R1728" t="str">
            <v>Salaries and Wages</v>
          </cell>
          <cell r="S1728">
            <v>10</v>
          </cell>
          <cell r="T1728" t="str">
            <v>President</v>
          </cell>
          <cell r="U1728">
            <v>9</v>
          </cell>
          <cell r="V1728" t="str">
            <v>Davison, Kimberly K.</v>
          </cell>
        </row>
        <row r="1729">
          <cell r="A1729">
            <v>230085</v>
          </cell>
          <cell r="B1729" t="str">
            <v>Professional Development / HR</v>
          </cell>
          <cell r="C1729">
            <v>712320</v>
          </cell>
          <cell r="D1729">
            <v>230085712320</v>
          </cell>
          <cell r="E1729" t="str">
            <v>Guest Lecturers</v>
          </cell>
          <cell r="F1729">
            <v>0</v>
          </cell>
          <cell r="G1729">
            <v>0</v>
          </cell>
          <cell r="H1729">
            <v>465</v>
          </cell>
          <cell r="I1729">
            <v>0</v>
          </cell>
          <cell r="J1729">
            <v>500</v>
          </cell>
          <cell r="K1729">
            <v>110010</v>
          </cell>
          <cell r="L1729" t="str">
            <v>Current Unrestricted</v>
          </cell>
          <cell r="M1729">
            <v>35</v>
          </cell>
          <cell r="N1729" t="str">
            <v>Institutional Support</v>
          </cell>
          <cell r="O1729">
            <v>11</v>
          </cell>
          <cell r="P1729" t="str">
            <v>Current Unrestricted Funds</v>
          </cell>
          <cell r="Q1729">
            <v>71</v>
          </cell>
          <cell r="R1729" t="str">
            <v>Contractual Services</v>
          </cell>
          <cell r="S1729">
            <v>10</v>
          </cell>
          <cell r="T1729" t="str">
            <v>President</v>
          </cell>
          <cell r="U1729">
            <v>9</v>
          </cell>
          <cell r="V1729" t="str">
            <v>Davison, Kimberly K.</v>
          </cell>
        </row>
        <row r="1730">
          <cell r="A1730">
            <v>230085</v>
          </cell>
          <cell r="B1730" t="str">
            <v>Professional Development / HR</v>
          </cell>
          <cell r="C1730">
            <v>712370</v>
          </cell>
          <cell r="D1730">
            <v>230085712370</v>
          </cell>
          <cell r="E1730" t="str">
            <v>Other Contract Services</v>
          </cell>
          <cell r="F1730">
            <v>9240</v>
          </cell>
          <cell r="G1730">
            <v>6340</v>
          </cell>
          <cell r="H1730">
            <v>16535</v>
          </cell>
          <cell r="I1730">
            <v>16535</v>
          </cell>
          <cell r="J1730">
            <v>12185</v>
          </cell>
          <cell r="K1730">
            <v>110010</v>
          </cell>
          <cell r="L1730" t="str">
            <v>Current Unrestricted</v>
          </cell>
          <cell r="M1730">
            <v>35</v>
          </cell>
          <cell r="N1730" t="str">
            <v>Institutional Support</v>
          </cell>
          <cell r="O1730">
            <v>11</v>
          </cell>
          <cell r="P1730" t="str">
            <v>Current Unrestricted Funds</v>
          </cell>
          <cell r="Q1730">
            <v>71</v>
          </cell>
          <cell r="R1730" t="str">
            <v>Contractual Services</v>
          </cell>
          <cell r="S1730">
            <v>10</v>
          </cell>
          <cell r="T1730" t="str">
            <v>President</v>
          </cell>
          <cell r="U1730">
            <v>9</v>
          </cell>
          <cell r="V1730" t="str">
            <v>Davison, Kimberly K.</v>
          </cell>
        </row>
        <row r="1731">
          <cell r="A1731">
            <v>230085</v>
          </cell>
          <cell r="B1731" t="str">
            <v>Professional Development / HR</v>
          </cell>
          <cell r="C1731">
            <v>712372</v>
          </cell>
          <cell r="D1731">
            <v>230085712372</v>
          </cell>
          <cell r="E1731" t="str">
            <v>Training Contract</v>
          </cell>
          <cell r="F1731">
            <v>7504.8</v>
          </cell>
          <cell r="G1731">
            <v>5687.76</v>
          </cell>
          <cell r="H1731">
            <v>12257</v>
          </cell>
          <cell r="I1731">
            <v>840</v>
          </cell>
          <cell r="J1731">
            <v>13000</v>
          </cell>
          <cell r="K1731">
            <v>110010</v>
          </cell>
          <cell r="L1731" t="str">
            <v>Current Unrestricted</v>
          </cell>
          <cell r="M1731">
            <v>35</v>
          </cell>
          <cell r="N1731" t="str">
            <v>Institutional Support</v>
          </cell>
          <cell r="O1731">
            <v>11</v>
          </cell>
          <cell r="P1731" t="str">
            <v>Current Unrestricted Funds</v>
          </cell>
          <cell r="Q1731">
            <v>71</v>
          </cell>
          <cell r="R1731" t="str">
            <v>Contractual Services</v>
          </cell>
          <cell r="S1731">
            <v>10</v>
          </cell>
          <cell r="T1731" t="str">
            <v>President</v>
          </cell>
          <cell r="U1731">
            <v>9</v>
          </cell>
          <cell r="V1731" t="str">
            <v>Davison, Kimberly K.</v>
          </cell>
        </row>
        <row r="1732">
          <cell r="A1732">
            <v>230085</v>
          </cell>
          <cell r="B1732" t="str">
            <v>Professional Development / HR</v>
          </cell>
          <cell r="C1732">
            <v>712655</v>
          </cell>
          <cell r="D1732">
            <v>230085712655</v>
          </cell>
          <cell r="E1732" t="str">
            <v>Meetings Expense</v>
          </cell>
          <cell r="F1732">
            <v>36280.019999999997</v>
          </cell>
          <cell r="G1732">
            <v>21589.22</v>
          </cell>
          <cell r="H1732">
            <v>17200</v>
          </cell>
          <cell r="I1732">
            <v>750</v>
          </cell>
          <cell r="J1732">
            <v>20000</v>
          </cell>
          <cell r="K1732">
            <v>110010</v>
          </cell>
          <cell r="L1732" t="str">
            <v>Current Unrestricted</v>
          </cell>
          <cell r="M1732">
            <v>35</v>
          </cell>
          <cell r="N1732" t="str">
            <v>Institutional Support</v>
          </cell>
          <cell r="O1732">
            <v>11</v>
          </cell>
          <cell r="P1732" t="str">
            <v>Current Unrestricted Funds</v>
          </cell>
          <cell r="Q1732">
            <v>71</v>
          </cell>
          <cell r="R1732" t="str">
            <v>Contractual Services</v>
          </cell>
          <cell r="S1732">
            <v>10</v>
          </cell>
          <cell r="T1732" t="str">
            <v>President</v>
          </cell>
          <cell r="U1732">
            <v>9</v>
          </cell>
          <cell r="V1732" t="str">
            <v>Davison, Kimberly K.</v>
          </cell>
        </row>
        <row r="1733">
          <cell r="A1733">
            <v>230085</v>
          </cell>
          <cell r="B1733" t="str">
            <v>Professional Development / HR</v>
          </cell>
          <cell r="C1733">
            <v>733120</v>
          </cell>
          <cell r="D1733">
            <v>230085733120</v>
          </cell>
          <cell r="E1733" t="str">
            <v>Office Supplies</v>
          </cell>
          <cell r="F1733">
            <v>1006.4</v>
          </cell>
          <cell r="G1733">
            <v>774.35</v>
          </cell>
          <cell r="H1733">
            <v>1000</v>
          </cell>
          <cell r="I1733">
            <v>91.63</v>
          </cell>
          <cell r="J1733">
            <v>500</v>
          </cell>
          <cell r="K1733">
            <v>110010</v>
          </cell>
          <cell r="L1733" t="str">
            <v>Current Unrestricted</v>
          </cell>
          <cell r="M1733">
            <v>35</v>
          </cell>
          <cell r="N1733" t="str">
            <v>Institutional Support</v>
          </cell>
          <cell r="O1733">
            <v>11</v>
          </cell>
          <cell r="P1733" t="str">
            <v>Current Unrestricted Funds</v>
          </cell>
          <cell r="Q1733">
            <v>73</v>
          </cell>
          <cell r="R1733" t="str">
            <v>Supplies</v>
          </cell>
          <cell r="S1733">
            <v>10</v>
          </cell>
          <cell r="T1733" t="str">
            <v>President</v>
          </cell>
          <cell r="U1733">
            <v>9</v>
          </cell>
          <cell r="V1733" t="str">
            <v>Davison, Kimberly K.</v>
          </cell>
        </row>
        <row r="1734">
          <cell r="A1734">
            <v>230085</v>
          </cell>
          <cell r="B1734" t="str">
            <v>Professional Development / HR</v>
          </cell>
          <cell r="C1734">
            <v>733210</v>
          </cell>
          <cell r="D1734">
            <v>230085733210</v>
          </cell>
          <cell r="E1734" t="str">
            <v>Division Books and Booklets</v>
          </cell>
          <cell r="F1734">
            <v>538.27</v>
          </cell>
          <cell r="G1734">
            <v>0</v>
          </cell>
          <cell r="H1734">
            <v>0</v>
          </cell>
          <cell r="I1734">
            <v>0</v>
          </cell>
          <cell r="J1734">
            <v>0</v>
          </cell>
          <cell r="K1734">
            <v>110010</v>
          </cell>
          <cell r="L1734" t="str">
            <v>Current Unrestricted</v>
          </cell>
          <cell r="M1734">
            <v>35</v>
          </cell>
          <cell r="N1734" t="str">
            <v>Institutional Support</v>
          </cell>
          <cell r="O1734">
            <v>11</v>
          </cell>
          <cell r="P1734" t="str">
            <v>Current Unrestricted Funds</v>
          </cell>
          <cell r="Q1734">
            <v>73</v>
          </cell>
          <cell r="R1734" t="str">
            <v>Supplies</v>
          </cell>
          <cell r="S1734">
            <v>10</v>
          </cell>
          <cell r="T1734" t="str">
            <v>President</v>
          </cell>
          <cell r="U1734">
            <v>9</v>
          </cell>
          <cell r="V1734" t="str">
            <v>Davison, Kimberly K.</v>
          </cell>
        </row>
        <row r="1735">
          <cell r="A1735">
            <v>230085</v>
          </cell>
          <cell r="B1735" t="str">
            <v>Professional Development / HR</v>
          </cell>
          <cell r="C1735">
            <v>744210</v>
          </cell>
          <cell r="D1735">
            <v>230085744210</v>
          </cell>
          <cell r="E1735" t="str">
            <v>Local Travel</v>
          </cell>
          <cell r="F1735">
            <v>26</v>
          </cell>
          <cell r="G1735">
            <v>80</v>
          </cell>
          <cell r="H1735">
            <v>100</v>
          </cell>
          <cell r="I1735">
            <v>46</v>
          </cell>
          <cell r="J1735">
            <v>100</v>
          </cell>
          <cell r="K1735">
            <v>110010</v>
          </cell>
          <cell r="L1735" t="str">
            <v>Current Unrestricted</v>
          </cell>
          <cell r="M1735">
            <v>35</v>
          </cell>
          <cell r="N1735" t="str">
            <v>Institutional Support</v>
          </cell>
          <cell r="O1735">
            <v>11</v>
          </cell>
          <cell r="P1735" t="str">
            <v>Current Unrestricted Funds</v>
          </cell>
          <cell r="Q1735">
            <v>74</v>
          </cell>
          <cell r="R1735" t="str">
            <v>Travel</v>
          </cell>
          <cell r="S1735">
            <v>10</v>
          </cell>
          <cell r="T1735" t="str">
            <v>President</v>
          </cell>
          <cell r="U1735">
            <v>9</v>
          </cell>
          <cell r="V1735" t="str">
            <v>Davison, Kimberly K.</v>
          </cell>
        </row>
        <row r="1736">
          <cell r="A1736">
            <v>230085</v>
          </cell>
          <cell r="B1736" t="str">
            <v>Professional Development / HR</v>
          </cell>
          <cell r="C1736">
            <v>744220</v>
          </cell>
          <cell r="D1736">
            <v>230085744220</v>
          </cell>
          <cell r="E1736" t="str">
            <v>Professional Development / Travel</v>
          </cell>
          <cell r="F1736">
            <v>0</v>
          </cell>
          <cell r="G1736">
            <v>69</v>
          </cell>
          <cell r="H1736">
            <v>3675</v>
          </cell>
          <cell r="I1736">
            <v>0</v>
          </cell>
          <cell r="J1736">
            <v>2000</v>
          </cell>
          <cell r="K1736">
            <v>110010</v>
          </cell>
          <cell r="L1736" t="str">
            <v>Current Unrestricted</v>
          </cell>
          <cell r="M1736">
            <v>35</v>
          </cell>
          <cell r="N1736" t="str">
            <v>Institutional Support</v>
          </cell>
          <cell r="O1736">
            <v>11</v>
          </cell>
          <cell r="P1736" t="str">
            <v>Current Unrestricted Funds</v>
          </cell>
          <cell r="Q1736">
            <v>74</v>
          </cell>
          <cell r="R1736" t="str">
            <v>Travel</v>
          </cell>
          <cell r="S1736">
            <v>10</v>
          </cell>
          <cell r="T1736" t="str">
            <v>President</v>
          </cell>
          <cell r="U1736">
            <v>9</v>
          </cell>
          <cell r="V1736" t="str">
            <v>Davison, Kimberly K.</v>
          </cell>
        </row>
        <row r="1737">
          <cell r="A1737">
            <v>230085</v>
          </cell>
          <cell r="B1737" t="str">
            <v>Professional Development / HR</v>
          </cell>
          <cell r="C1737">
            <v>744230</v>
          </cell>
          <cell r="D1737">
            <v>230085744230</v>
          </cell>
          <cell r="E1737" t="str">
            <v>In-House Professional Development</v>
          </cell>
          <cell r="F1737">
            <v>5825.77</v>
          </cell>
          <cell r="G1737">
            <v>2505.16</v>
          </cell>
          <cell r="H1737">
            <v>3243</v>
          </cell>
          <cell r="I1737">
            <v>2992.5</v>
          </cell>
          <cell r="J1737">
            <v>3000</v>
          </cell>
          <cell r="K1737">
            <v>110010</v>
          </cell>
          <cell r="L1737" t="str">
            <v>Current Unrestricted</v>
          </cell>
          <cell r="M1737">
            <v>35</v>
          </cell>
          <cell r="N1737" t="str">
            <v>Institutional Support</v>
          </cell>
          <cell r="O1737">
            <v>11</v>
          </cell>
          <cell r="P1737" t="str">
            <v>Current Unrestricted Funds</v>
          </cell>
          <cell r="Q1737">
            <v>74</v>
          </cell>
          <cell r="R1737" t="str">
            <v>Travel</v>
          </cell>
          <cell r="S1737">
            <v>10</v>
          </cell>
          <cell r="T1737" t="str">
            <v>President</v>
          </cell>
          <cell r="U1737">
            <v>9</v>
          </cell>
          <cell r="V1737" t="str">
            <v>Davison, Kimberly K.</v>
          </cell>
        </row>
        <row r="1738">
          <cell r="A1738">
            <v>230085</v>
          </cell>
          <cell r="B1738" t="str">
            <v>Professional Development / HR</v>
          </cell>
          <cell r="C1738">
            <v>755330</v>
          </cell>
          <cell r="D1738">
            <v>230085755330</v>
          </cell>
          <cell r="E1738" t="str">
            <v>Printing - Brochures and Handbooks</v>
          </cell>
          <cell r="F1738">
            <v>0</v>
          </cell>
          <cell r="G1738">
            <v>0</v>
          </cell>
          <cell r="H1738">
            <v>705</v>
          </cell>
          <cell r="I1738">
            <v>705</v>
          </cell>
          <cell r="J1738">
            <v>0</v>
          </cell>
          <cell r="K1738">
            <v>110010</v>
          </cell>
          <cell r="L1738" t="str">
            <v>Current Unrestricted</v>
          </cell>
          <cell r="M1738">
            <v>35</v>
          </cell>
          <cell r="N1738" t="str">
            <v>Institutional Support</v>
          </cell>
          <cell r="O1738">
            <v>11</v>
          </cell>
          <cell r="P1738" t="str">
            <v>Current Unrestricted Funds</v>
          </cell>
          <cell r="Q1738">
            <v>75</v>
          </cell>
          <cell r="R1738" t="str">
            <v>Other Operating Expenses</v>
          </cell>
          <cell r="S1738">
            <v>10</v>
          </cell>
          <cell r="T1738" t="str">
            <v>President</v>
          </cell>
          <cell r="U1738">
            <v>9</v>
          </cell>
          <cell r="V1738" t="str">
            <v>Davison, Kimberly K.</v>
          </cell>
        </row>
        <row r="1739">
          <cell r="A1739">
            <v>230085</v>
          </cell>
          <cell r="B1739" t="str">
            <v>Professional Development / HR</v>
          </cell>
          <cell r="C1739">
            <v>755730</v>
          </cell>
          <cell r="D1739">
            <v>230085755730</v>
          </cell>
          <cell r="E1739" t="str">
            <v>Memberships</v>
          </cell>
          <cell r="F1739">
            <v>175</v>
          </cell>
          <cell r="G1739">
            <v>0</v>
          </cell>
          <cell r="H1739">
            <v>0</v>
          </cell>
          <cell r="I1739">
            <v>0</v>
          </cell>
          <cell r="J1739">
            <v>0</v>
          </cell>
          <cell r="K1739">
            <v>110010</v>
          </cell>
          <cell r="L1739" t="str">
            <v>Current Unrestricted</v>
          </cell>
          <cell r="M1739">
            <v>35</v>
          </cell>
          <cell r="N1739" t="str">
            <v>Institutional Support</v>
          </cell>
          <cell r="O1739">
            <v>11</v>
          </cell>
          <cell r="P1739" t="str">
            <v>Current Unrestricted Funds</v>
          </cell>
          <cell r="Q1739">
            <v>75</v>
          </cell>
          <cell r="R1739" t="str">
            <v>Other Operating Expenses</v>
          </cell>
          <cell r="S1739">
            <v>10</v>
          </cell>
          <cell r="T1739" t="str">
            <v>President</v>
          </cell>
          <cell r="U1739">
            <v>9</v>
          </cell>
          <cell r="V1739" t="str">
            <v>Davison, Kimberly K.</v>
          </cell>
        </row>
        <row r="1740">
          <cell r="A1740">
            <v>230085</v>
          </cell>
          <cell r="B1740" t="str">
            <v>Professional Development / HR</v>
          </cell>
          <cell r="C1740">
            <v>755735</v>
          </cell>
          <cell r="D1740">
            <v>230085755735</v>
          </cell>
          <cell r="E1740" t="str">
            <v>Official Functions</v>
          </cell>
          <cell r="F1740">
            <v>199</v>
          </cell>
          <cell r="G1740">
            <v>0</v>
          </cell>
          <cell r="H1740">
            <v>0</v>
          </cell>
          <cell r="I1740">
            <v>0</v>
          </cell>
          <cell r="J1740">
            <v>0</v>
          </cell>
          <cell r="K1740">
            <v>110010</v>
          </cell>
          <cell r="L1740" t="str">
            <v>Current Unrestricted</v>
          </cell>
          <cell r="M1740">
            <v>35</v>
          </cell>
          <cell r="N1740" t="str">
            <v>Institutional Support</v>
          </cell>
          <cell r="O1740">
            <v>11</v>
          </cell>
          <cell r="P1740" t="str">
            <v>Current Unrestricted Funds</v>
          </cell>
          <cell r="Q1740">
            <v>75</v>
          </cell>
          <cell r="R1740" t="str">
            <v>Other Operating Expenses</v>
          </cell>
          <cell r="S1740">
            <v>10</v>
          </cell>
          <cell r="T1740" t="str">
            <v>President</v>
          </cell>
          <cell r="U1740">
            <v>9</v>
          </cell>
          <cell r="V1740" t="str">
            <v>Davison, Kimberly K.</v>
          </cell>
        </row>
        <row r="1741">
          <cell r="A1741">
            <v>210115</v>
          </cell>
          <cell r="B1741" t="str">
            <v>Teaching and Learning</v>
          </cell>
          <cell r="C1741">
            <v>611130</v>
          </cell>
          <cell r="D1741">
            <v>210115611130</v>
          </cell>
          <cell r="E1741" t="str">
            <v>Faculty Full-time Non-teaching ES</v>
          </cell>
          <cell r="F1741">
            <v>0</v>
          </cell>
          <cell r="G1741">
            <v>0</v>
          </cell>
          <cell r="H1741">
            <v>7548</v>
          </cell>
          <cell r="I1741">
            <v>0</v>
          </cell>
          <cell r="J1741">
            <v>0</v>
          </cell>
          <cell r="K1741">
            <v>110010</v>
          </cell>
          <cell r="L1741" t="str">
            <v>Current Unrestricted</v>
          </cell>
          <cell r="M1741">
            <v>35</v>
          </cell>
          <cell r="N1741" t="str">
            <v>Institutional Support</v>
          </cell>
          <cell r="O1741">
            <v>11</v>
          </cell>
          <cell r="P1741" t="str">
            <v>Current Unrestricted Funds</v>
          </cell>
          <cell r="Q1741">
            <v>61</v>
          </cell>
          <cell r="R1741" t="str">
            <v>Salaries and Wages</v>
          </cell>
          <cell r="S1741">
            <v>15</v>
          </cell>
          <cell r="T1741" t="str">
            <v>Senior Vice President</v>
          </cell>
          <cell r="U1741">
            <v>9</v>
          </cell>
          <cell r="V1741" t="str">
            <v>Day, Dani R</v>
          </cell>
        </row>
        <row r="1742">
          <cell r="A1742">
            <v>210115</v>
          </cell>
          <cell r="B1742" t="str">
            <v>Teaching and Learning</v>
          </cell>
          <cell r="C1742">
            <v>611135</v>
          </cell>
          <cell r="D1742">
            <v>210115611135</v>
          </cell>
          <cell r="E1742" t="str">
            <v>Faculty Full-time - Release Time</v>
          </cell>
          <cell r="F1742">
            <v>0</v>
          </cell>
          <cell r="G1742">
            <v>0</v>
          </cell>
          <cell r="H1742">
            <v>22063</v>
          </cell>
          <cell r="I1742">
            <v>14708.46</v>
          </cell>
          <cell r="J1742">
            <v>22063</v>
          </cell>
          <cell r="K1742">
            <v>110010</v>
          </cell>
          <cell r="L1742" t="str">
            <v>Current Unrestricted</v>
          </cell>
          <cell r="M1742">
            <v>35</v>
          </cell>
          <cell r="N1742" t="str">
            <v>Institutional Support</v>
          </cell>
          <cell r="O1742">
            <v>11</v>
          </cell>
          <cell r="P1742" t="str">
            <v>Current Unrestricted Funds</v>
          </cell>
          <cell r="Q1742">
            <v>61</v>
          </cell>
          <cell r="R1742" t="str">
            <v>Salaries and Wages</v>
          </cell>
          <cell r="S1742">
            <v>15</v>
          </cell>
          <cell r="T1742" t="str">
            <v>Senior Vice President</v>
          </cell>
          <cell r="U1742">
            <v>9</v>
          </cell>
          <cell r="V1742" t="str">
            <v>Day, Dani R</v>
          </cell>
        </row>
        <row r="1743">
          <cell r="A1743">
            <v>210115</v>
          </cell>
          <cell r="B1743" t="str">
            <v>Teaching and Learning</v>
          </cell>
          <cell r="C1743">
            <v>611210</v>
          </cell>
          <cell r="D1743">
            <v>210115611210</v>
          </cell>
          <cell r="E1743" t="str">
            <v>Admin Salaries - Full-time</v>
          </cell>
          <cell r="F1743">
            <v>93898.79</v>
          </cell>
          <cell r="G1743">
            <v>71827.5</v>
          </cell>
          <cell r="H1743">
            <v>66908</v>
          </cell>
          <cell r="I1743">
            <v>22302.45</v>
          </cell>
          <cell r="J1743">
            <v>89210</v>
          </cell>
          <cell r="K1743">
            <v>110010</v>
          </cell>
          <cell r="L1743" t="str">
            <v>Current Unrestricted</v>
          </cell>
          <cell r="M1743">
            <v>35</v>
          </cell>
          <cell r="N1743" t="str">
            <v>Institutional Support</v>
          </cell>
          <cell r="O1743">
            <v>11</v>
          </cell>
          <cell r="P1743" t="str">
            <v>Current Unrestricted Funds</v>
          </cell>
          <cell r="Q1743">
            <v>61</v>
          </cell>
          <cell r="R1743" t="str">
            <v>Salaries and Wages</v>
          </cell>
          <cell r="S1743">
            <v>15</v>
          </cell>
          <cell r="T1743" t="str">
            <v>Senior Vice President</v>
          </cell>
          <cell r="U1743">
            <v>9</v>
          </cell>
          <cell r="V1743" t="str">
            <v>Day, Dani R</v>
          </cell>
        </row>
        <row r="1744">
          <cell r="A1744">
            <v>210115</v>
          </cell>
          <cell r="B1744" t="str">
            <v>Teaching and Learning</v>
          </cell>
          <cell r="C1744">
            <v>611212</v>
          </cell>
          <cell r="D1744">
            <v>210115611212</v>
          </cell>
          <cell r="E1744" t="str">
            <v>Admin Salaries - Additional Comp</v>
          </cell>
          <cell r="F1744">
            <v>3000</v>
          </cell>
          <cell r="G1744">
            <v>0</v>
          </cell>
          <cell r="H1744">
            <v>0</v>
          </cell>
          <cell r="I1744">
            <v>0</v>
          </cell>
          <cell r="J1744">
            <v>0</v>
          </cell>
          <cell r="K1744">
            <v>110010</v>
          </cell>
          <cell r="L1744" t="str">
            <v>Current Unrestricted</v>
          </cell>
          <cell r="M1744">
            <v>35</v>
          </cell>
          <cell r="N1744" t="str">
            <v>Institutional Support</v>
          </cell>
          <cell r="O1744">
            <v>11</v>
          </cell>
          <cell r="P1744" t="str">
            <v>Current Unrestricted Funds</v>
          </cell>
          <cell r="Q1744">
            <v>61</v>
          </cell>
          <cell r="R1744" t="str">
            <v>Salaries and Wages</v>
          </cell>
          <cell r="S1744">
            <v>15</v>
          </cell>
          <cell r="T1744" t="str">
            <v>Senior Vice President</v>
          </cell>
          <cell r="U1744">
            <v>9</v>
          </cell>
          <cell r="V1744" t="str">
            <v>Day, Dani R</v>
          </cell>
        </row>
        <row r="1745">
          <cell r="A1745">
            <v>210115</v>
          </cell>
          <cell r="B1745" t="str">
            <v>Teaching and Learning</v>
          </cell>
          <cell r="C1745">
            <v>611214</v>
          </cell>
          <cell r="D1745">
            <v>210115611214</v>
          </cell>
          <cell r="E1745" t="str">
            <v>Travel Allowance</v>
          </cell>
          <cell r="F1745">
            <v>10000</v>
          </cell>
          <cell r="G1745">
            <v>0</v>
          </cell>
          <cell r="H1745">
            <v>0</v>
          </cell>
          <cell r="I1745">
            <v>0</v>
          </cell>
          <cell r="J1745">
            <v>0</v>
          </cell>
          <cell r="K1745">
            <v>110010</v>
          </cell>
          <cell r="L1745" t="str">
            <v>Current Unrestricted</v>
          </cell>
          <cell r="M1745">
            <v>35</v>
          </cell>
          <cell r="N1745" t="str">
            <v>Institutional Support</v>
          </cell>
          <cell r="O1745">
            <v>11</v>
          </cell>
          <cell r="P1745" t="str">
            <v>Current Unrestricted Funds</v>
          </cell>
          <cell r="Q1745">
            <v>61</v>
          </cell>
          <cell r="R1745" t="str">
            <v>Salaries and Wages</v>
          </cell>
          <cell r="S1745">
            <v>15</v>
          </cell>
          <cell r="T1745" t="str">
            <v>Senior Vice President</v>
          </cell>
          <cell r="U1745">
            <v>9</v>
          </cell>
          <cell r="V1745" t="str">
            <v>Day, Dani R</v>
          </cell>
        </row>
        <row r="1746">
          <cell r="A1746">
            <v>210115</v>
          </cell>
          <cell r="B1746" t="str">
            <v>Teaching and Learning</v>
          </cell>
          <cell r="C1746">
            <v>611215</v>
          </cell>
          <cell r="D1746">
            <v>210115611215</v>
          </cell>
          <cell r="E1746" t="str">
            <v>Admin Salaries - Annuity</v>
          </cell>
          <cell r="F1746">
            <v>10388.780000000001</v>
          </cell>
          <cell r="G1746">
            <v>0</v>
          </cell>
          <cell r="H1746">
            <v>0</v>
          </cell>
          <cell r="I1746">
            <v>0</v>
          </cell>
          <cell r="J1746">
            <v>0</v>
          </cell>
          <cell r="K1746">
            <v>110010</v>
          </cell>
          <cell r="L1746" t="str">
            <v>Current Unrestricted</v>
          </cell>
          <cell r="M1746">
            <v>35</v>
          </cell>
          <cell r="N1746" t="str">
            <v>Institutional Support</v>
          </cell>
          <cell r="O1746">
            <v>11</v>
          </cell>
          <cell r="P1746" t="str">
            <v>Current Unrestricted Funds</v>
          </cell>
          <cell r="Q1746">
            <v>61</v>
          </cell>
          <cell r="R1746" t="str">
            <v>Salaries and Wages</v>
          </cell>
          <cell r="S1746">
            <v>15</v>
          </cell>
          <cell r="T1746" t="str">
            <v>Senior Vice President</v>
          </cell>
          <cell r="U1746">
            <v>9</v>
          </cell>
          <cell r="V1746" t="str">
            <v>Day, Dani R</v>
          </cell>
        </row>
        <row r="1747">
          <cell r="A1747">
            <v>210115</v>
          </cell>
          <cell r="B1747" t="str">
            <v>Teaching and Learning</v>
          </cell>
          <cell r="C1747">
            <v>611320</v>
          </cell>
          <cell r="D1747">
            <v>210115611320</v>
          </cell>
          <cell r="E1747" t="str">
            <v>Non-Supervisory Supp Staff - Exempt</v>
          </cell>
          <cell r="F1747">
            <v>27085.119999999999</v>
          </cell>
          <cell r="G1747">
            <v>0</v>
          </cell>
          <cell r="H1747">
            <v>0</v>
          </cell>
          <cell r="I1747">
            <v>0</v>
          </cell>
          <cell r="J1747">
            <v>0</v>
          </cell>
          <cell r="K1747">
            <v>110010</v>
          </cell>
          <cell r="L1747" t="str">
            <v>Current Unrestricted</v>
          </cell>
          <cell r="M1747">
            <v>35</v>
          </cell>
          <cell r="N1747" t="str">
            <v>Institutional Support</v>
          </cell>
          <cell r="O1747">
            <v>11</v>
          </cell>
          <cell r="P1747" t="str">
            <v>Current Unrestricted Funds</v>
          </cell>
          <cell r="Q1747">
            <v>61</v>
          </cell>
          <cell r="R1747" t="str">
            <v>Salaries and Wages</v>
          </cell>
          <cell r="S1747">
            <v>15</v>
          </cell>
          <cell r="T1747" t="str">
            <v>Senior Vice President</v>
          </cell>
          <cell r="U1747">
            <v>9</v>
          </cell>
          <cell r="V1747" t="str">
            <v>Day, Dani R</v>
          </cell>
        </row>
        <row r="1748">
          <cell r="A1748">
            <v>210115</v>
          </cell>
          <cell r="B1748" t="str">
            <v>Teaching and Learning</v>
          </cell>
          <cell r="C1748">
            <v>611420</v>
          </cell>
          <cell r="D1748">
            <v>210115611420</v>
          </cell>
          <cell r="E1748" t="str">
            <v>Non-Supervisory Supp - Non-Exempt</v>
          </cell>
          <cell r="F1748">
            <v>0</v>
          </cell>
          <cell r="G1748">
            <v>29676.6</v>
          </cell>
          <cell r="H1748">
            <v>39992</v>
          </cell>
          <cell r="I1748">
            <v>19995.66</v>
          </cell>
          <cell r="J1748">
            <v>39992</v>
          </cell>
          <cell r="K1748">
            <v>110010</v>
          </cell>
          <cell r="L1748" t="str">
            <v>Current Unrestricted</v>
          </cell>
          <cell r="M1748">
            <v>35</v>
          </cell>
          <cell r="N1748" t="str">
            <v>Institutional Support</v>
          </cell>
          <cell r="O1748">
            <v>11</v>
          </cell>
          <cell r="P1748" t="str">
            <v>Current Unrestricted Funds</v>
          </cell>
          <cell r="Q1748">
            <v>61</v>
          </cell>
          <cell r="R1748" t="str">
            <v>Salaries and Wages</v>
          </cell>
          <cell r="S1748">
            <v>15</v>
          </cell>
          <cell r="T1748" t="str">
            <v>Senior Vice President</v>
          </cell>
          <cell r="U1748">
            <v>9</v>
          </cell>
          <cell r="V1748" t="str">
            <v>Day, Dani R</v>
          </cell>
        </row>
        <row r="1749">
          <cell r="A1749">
            <v>210115</v>
          </cell>
          <cell r="B1749" t="str">
            <v>Teaching and Learning</v>
          </cell>
          <cell r="C1749">
            <v>611460</v>
          </cell>
          <cell r="D1749">
            <v>210115611460</v>
          </cell>
          <cell r="E1749" t="str">
            <v>Support Staff PT - Non-Exempt</v>
          </cell>
          <cell r="F1749">
            <v>2789.22</v>
          </cell>
          <cell r="G1749">
            <v>0</v>
          </cell>
          <cell r="H1749">
            <v>0</v>
          </cell>
          <cell r="I1749">
            <v>0</v>
          </cell>
          <cell r="J1749">
            <v>0</v>
          </cell>
          <cell r="K1749">
            <v>110010</v>
          </cell>
          <cell r="L1749" t="str">
            <v>Current Unrestricted</v>
          </cell>
          <cell r="M1749">
            <v>35</v>
          </cell>
          <cell r="N1749" t="str">
            <v>Institutional Support</v>
          </cell>
          <cell r="O1749">
            <v>11</v>
          </cell>
          <cell r="P1749" t="str">
            <v>Current Unrestricted Funds</v>
          </cell>
          <cell r="Q1749">
            <v>61</v>
          </cell>
          <cell r="R1749" t="str">
            <v>Salaries and Wages</v>
          </cell>
          <cell r="S1749">
            <v>15</v>
          </cell>
          <cell r="T1749" t="str">
            <v>Senior Vice President</v>
          </cell>
          <cell r="U1749">
            <v>9</v>
          </cell>
          <cell r="V1749" t="str">
            <v>Day, Dani R</v>
          </cell>
        </row>
        <row r="1750">
          <cell r="A1750">
            <v>210115</v>
          </cell>
          <cell r="B1750" t="str">
            <v>Teaching and Learning</v>
          </cell>
          <cell r="C1750">
            <v>611491</v>
          </cell>
          <cell r="D1750">
            <v>210115611491</v>
          </cell>
          <cell r="E1750" t="str">
            <v>Comp Time Payoff</v>
          </cell>
          <cell r="F1750">
            <v>31.25</v>
          </cell>
          <cell r="G1750">
            <v>37.39</v>
          </cell>
          <cell r="H1750">
            <v>0</v>
          </cell>
          <cell r="I1750">
            <v>0</v>
          </cell>
          <cell r="J1750">
            <v>0</v>
          </cell>
          <cell r="K1750">
            <v>110010</v>
          </cell>
          <cell r="L1750" t="str">
            <v>Current Unrestricted</v>
          </cell>
          <cell r="M1750">
            <v>35</v>
          </cell>
          <cell r="N1750" t="str">
            <v>Institutional Support</v>
          </cell>
          <cell r="O1750">
            <v>11</v>
          </cell>
          <cell r="P1750" t="str">
            <v>Current Unrestricted Funds</v>
          </cell>
          <cell r="Q1750">
            <v>61</v>
          </cell>
          <cell r="R1750" t="str">
            <v>Salaries and Wages</v>
          </cell>
          <cell r="S1750">
            <v>15</v>
          </cell>
          <cell r="T1750" t="str">
            <v>Senior Vice President</v>
          </cell>
          <cell r="U1750">
            <v>9</v>
          </cell>
          <cell r="V1750" t="str">
            <v>Day, Dani R</v>
          </cell>
        </row>
        <row r="1751">
          <cell r="A1751">
            <v>210115</v>
          </cell>
          <cell r="B1751" t="str">
            <v>Teaching and Learning</v>
          </cell>
          <cell r="C1751">
            <v>611492</v>
          </cell>
          <cell r="D1751">
            <v>210115611492</v>
          </cell>
          <cell r="E1751" t="str">
            <v>Regular Overtime</v>
          </cell>
          <cell r="F1751">
            <v>0</v>
          </cell>
          <cell r="G1751">
            <v>230.18</v>
          </cell>
          <cell r="H1751">
            <v>0</v>
          </cell>
          <cell r="I1751">
            <v>0</v>
          </cell>
          <cell r="J1751">
            <v>250</v>
          </cell>
          <cell r="K1751">
            <v>110010</v>
          </cell>
          <cell r="L1751" t="str">
            <v>Current Unrestricted</v>
          </cell>
          <cell r="M1751">
            <v>35</v>
          </cell>
          <cell r="N1751" t="str">
            <v>Institutional Support</v>
          </cell>
          <cell r="O1751">
            <v>11</v>
          </cell>
          <cell r="P1751" t="str">
            <v>Current Unrestricted Funds</v>
          </cell>
          <cell r="Q1751">
            <v>61</v>
          </cell>
          <cell r="R1751" t="str">
            <v>Salaries and Wages</v>
          </cell>
          <cell r="S1751">
            <v>15</v>
          </cell>
          <cell r="T1751" t="str">
            <v>Senior Vice President</v>
          </cell>
          <cell r="U1751">
            <v>9</v>
          </cell>
          <cell r="V1751" t="str">
            <v>Day, Dani R</v>
          </cell>
        </row>
        <row r="1752">
          <cell r="A1752">
            <v>210115</v>
          </cell>
          <cell r="B1752" t="str">
            <v>Teaching and Learning</v>
          </cell>
          <cell r="C1752">
            <v>712320</v>
          </cell>
          <cell r="D1752">
            <v>210115712320</v>
          </cell>
          <cell r="E1752" t="str">
            <v>Guest Lecturers</v>
          </cell>
          <cell r="F1752">
            <v>0</v>
          </cell>
          <cell r="G1752">
            <v>0</v>
          </cell>
          <cell r="H1752">
            <v>3000</v>
          </cell>
          <cell r="I1752">
            <v>0</v>
          </cell>
          <cell r="J1752">
            <v>3000</v>
          </cell>
          <cell r="K1752">
            <v>110010</v>
          </cell>
          <cell r="L1752" t="str">
            <v>Current Unrestricted</v>
          </cell>
          <cell r="M1752">
            <v>35</v>
          </cell>
          <cell r="N1752" t="str">
            <v>Institutional Support</v>
          </cell>
          <cell r="O1752">
            <v>11</v>
          </cell>
          <cell r="P1752" t="str">
            <v>Current Unrestricted Funds</v>
          </cell>
          <cell r="Q1752">
            <v>71</v>
          </cell>
          <cell r="R1752" t="str">
            <v>Contractual Services</v>
          </cell>
          <cell r="S1752">
            <v>15</v>
          </cell>
          <cell r="T1752" t="str">
            <v>Senior Vice President</v>
          </cell>
          <cell r="U1752">
            <v>9</v>
          </cell>
          <cell r="V1752" t="str">
            <v>Day, Dani R</v>
          </cell>
        </row>
        <row r="1753">
          <cell r="A1753">
            <v>210115</v>
          </cell>
          <cell r="B1753" t="str">
            <v>Teaching and Learning</v>
          </cell>
          <cell r="C1753">
            <v>712370</v>
          </cell>
          <cell r="D1753">
            <v>210115712370</v>
          </cell>
          <cell r="E1753" t="str">
            <v>Other Contract Services</v>
          </cell>
          <cell r="F1753">
            <v>0</v>
          </cell>
          <cell r="G1753">
            <v>180</v>
          </cell>
          <cell r="H1753">
            <v>0</v>
          </cell>
          <cell r="I1753">
            <v>0</v>
          </cell>
          <cell r="J1753">
            <v>0</v>
          </cell>
          <cell r="K1753">
            <v>110010</v>
          </cell>
          <cell r="L1753" t="str">
            <v>Current Unrestricted</v>
          </cell>
          <cell r="M1753">
            <v>35</v>
          </cell>
          <cell r="N1753" t="str">
            <v>Institutional Support</v>
          </cell>
          <cell r="O1753">
            <v>11</v>
          </cell>
          <cell r="P1753" t="str">
            <v>Current Unrestricted Funds</v>
          </cell>
          <cell r="Q1753">
            <v>71</v>
          </cell>
          <cell r="R1753" t="str">
            <v>Contractual Services</v>
          </cell>
          <cell r="S1753">
            <v>15</v>
          </cell>
          <cell r="T1753" t="str">
            <v>Senior Vice President</v>
          </cell>
          <cell r="U1753">
            <v>9</v>
          </cell>
          <cell r="V1753" t="str">
            <v>Day, Dani R</v>
          </cell>
        </row>
        <row r="1754">
          <cell r="A1754">
            <v>210115</v>
          </cell>
          <cell r="B1754" t="str">
            <v>Teaching and Learning</v>
          </cell>
          <cell r="C1754">
            <v>712655</v>
          </cell>
          <cell r="D1754">
            <v>210115712655</v>
          </cell>
          <cell r="E1754" t="str">
            <v>Meetings Expense</v>
          </cell>
          <cell r="F1754">
            <v>168.63</v>
          </cell>
          <cell r="G1754">
            <v>582.39</v>
          </cell>
          <cell r="H1754">
            <v>5900</v>
          </cell>
          <cell r="I1754">
            <v>0</v>
          </cell>
          <cell r="J1754">
            <v>7000</v>
          </cell>
          <cell r="K1754">
            <v>110010</v>
          </cell>
          <cell r="L1754" t="str">
            <v>Current Unrestricted</v>
          </cell>
          <cell r="M1754">
            <v>35</v>
          </cell>
          <cell r="N1754" t="str">
            <v>Institutional Support</v>
          </cell>
          <cell r="O1754">
            <v>11</v>
          </cell>
          <cell r="P1754" t="str">
            <v>Current Unrestricted Funds</v>
          </cell>
          <cell r="Q1754">
            <v>71</v>
          </cell>
          <cell r="R1754" t="str">
            <v>Contractual Services</v>
          </cell>
          <cell r="S1754">
            <v>15</v>
          </cell>
          <cell r="T1754" t="str">
            <v>Senior Vice President</v>
          </cell>
          <cell r="U1754">
            <v>9</v>
          </cell>
          <cell r="V1754" t="str">
            <v>Day, Dani R</v>
          </cell>
        </row>
        <row r="1755">
          <cell r="A1755">
            <v>210115</v>
          </cell>
          <cell r="B1755" t="str">
            <v>Teaching and Learning</v>
          </cell>
          <cell r="C1755">
            <v>733120</v>
          </cell>
          <cell r="D1755">
            <v>210115733120</v>
          </cell>
          <cell r="E1755" t="str">
            <v>Office Supplies</v>
          </cell>
          <cell r="F1755">
            <v>1538.11</v>
          </cell>
          <cell r="G1755">
            <v>1584.84</v>
          </cell>
          <cell r="H1755">
            <v>1500</v>
          </cell>
          <cell r="I1755">
            <v>968.2</v>
          </cell>
          <cell r="J1755">
            <v>2000</v>
          </cell>
          <cell r="K1755">
            <v>110010</v>
          </cell>
          <cell r="L1755" t="str">
            <v>Current Unrestricted</v>
          </cell>
          <cell r="M1755">
            <v>35</v>
          </cell>
          <cell r="N1755" t="str">
            <v>Institutional Support</v>
          </cell>
          <cell r="O1755">
            <v>11</v>
          </cell>
          <cell r="P1755" t="str">
            <v>Current Unrestricted Funds</v>
          </cell>
          <cell r="Q1755">
            <v>73</v>
          </cell>
          <cell r="R1755" t="str">
            <v>Supplies</v>
          </cell>
          <cell r="S1755">
            <v>15</v>
          </cell>
          <cell r="T1755" t="str">
            <v>Senior Vice President</v>
          </cell>
          <cell r="U1755">
            <v>9</v>
          </cell>
          <cell r="V1755" t="str">
            <v>Day, Dani R</v>
          </cell>
        </row>
        <row r="1756">
          <cell r="A1756">
            <v>210115</v>
          </cell>
          <cell r="B1756" t="str">
            <v>Teaching and Learning</v>
          </cell>
          <cell r="C1756">
            <v>733210</v>
          </cell>
          <cell r="D1756">
            <v>210115733210</v>
          </cell>
          <cell r="E1756" t="str">
            <v>Division Books and Booklets</v>
          </cell>
          <cell r="F1756">
            <v>566.16999999999996</v>
          </cell>
          <cell r="G1756">
            <v>293.73</v>
          </cell>
          <cell r="H1756">
            <v>563</v>
          </cell>
          <cell r="I1756">
            <v>0</v>
          </cell>
          <cell r="J1756">
            <v>500</v>
          </cell>
          <cell r="K1756">
            <v>110010</v>
          </cell>
          <cell r="L1756" t="str">
            <v>Current Unrestricted</v>
          </cell>
          <cell r="M1756">
            <v>35</v>
          </cell>
          <cell r="N1756" t="str">
            <v>Institutional Support</v>
          </cell>
          <cell r="O1756">
            <v>11</v>
          </cell>
          <cell r="P1756" t="str">
            <v>Current Unrestricted Funds</v>
          </cell>
          <cell r="Q1756">
            <v>73</v>
          </cell>
          <cell r="R1756" t="str">
            <v>Supplies</v>
          </cell>
          <cell r="S1756">
            <v>15</v>
          </cell>
          <cell r="T1756" t="str">
            <v>Senior Vice President</v>
          </cell>
          <cell r="U1756">
            <v>9</v>
          </cell>
          <cell r="V1756" t="str">
            <v>Day, Dani R</v>
          </cell>
        </row>
        <row r="1757">
          <cell r="A1757">
            <v>210115</v>
          </cell>
          <cell r="B1757" t="str">
            <v>Teaching and Learning</v>
          </cell>
          <cell r="C1757">
            <v>733220</v>
          </cell>
          <cell r="D1757">
            <v>210115733220</v>
          </cell>
          <cell r="E1757" t="str">
            <v>Subscriptions</v>
          </cell>
          <cell r="F1757">
            <v>134.5</v>
          </cell>
          <cell r="G1757">
            <v>-22.16</v>
          </cell>
          <cell r="H1757">
            <v>0</v>
          </cell>
          <cell r="I1757">
            <v>0</v>
          </cell>
          <cell r="J1757">
            <v>0</v>
          </cell>
          <cell r="K1757">
            <v>110010</v>
          </cell>
          <cell r="L1757" t="str">
            <v>Current Unrestricted</v>
          </cell>
          <cell r="M1757">
            <v>35</v>
          </cell>
          <cell r="N1757" t="str">
            <v>Institutional Support</v>
          </cell>
          <cell r="O1757">
            <v>11</v>
          </cell>
          <cell r="P1757" t="str">
            <v>Current Unrestricted Funds</v>
          </cell>
          <cell r="Q1757">
            <v>73</v>
          </cell>
          <cell r="R1757" t="str">
            <v>Supplies</v>
          </cell>
          <cell r="S1757">
            <v>15</v>
          </cell>
          <cell r="T1757" t="str">
            <v>Senior Vice President</v>
          </cell>
          <cell r="U1757">
            <v>9</v>
          </cell>
          <cell r="V1757" t="str">
            <v>Day, Dani R</v>
          </cell>
        </row>
        <row r="1758">
          <cell r="A1758">
            <v>210115</v>
          </cell>
          <cell r="B1758" t="str">
            <v>Teaching and Learning</v>
          </cell>
          <cell r="C1758">
            <v>744210</v>
          </cell>
          <cell r="D1758">
            <v>210115744210</v>
          </cell>
          <cell r="E1758" t="str">
            <v>Local Travel</v>
          </cell>
          <cell r="F1758">
            <v>107.79</v>
          </cell>
          <cell r="G1758">
            <v>549</v>
          </cell>
          <cell r="H1758">
            <v>1000</v>
          </cell>
          <cell r="I1758">
            <v>142.5</v>
          </cell>
          <cell r="J1758">
            <v>750</v>
          </cell>
          <cell r="K1758">
            <v>110010</v>
          </cell>
          <cell r="L1758" t="str">
            <v>Current Unrestricted</v>
          </cell>
          <cell r="M1758">
            <v>35</v>
          </cell>
          <cell r="N1758" t="str">
            <v>Institutional Support</v>
          </cell>
          <cell r="O1758">
            <v>11</v>
          </cell>
          <cell r="P1758" t="str">
            <v>Current Unrestricted Funds</v>
          </cell>
          <cell r="Q1758">
            <v>74</v>
          </cell>
          <cell r="R1758" t="str">
            <v>Travel</v>
          </cell>
          <cell r="S1758">
            <v>15</v>
          </cell>
          <cell r="T1758" t="str">
            <v>Senior Vice President</v>
          </cell>
          <cell r="U1758">
            <v>9</v>
          </cell>
          <cell r="V1758" t="str">
            <v>Day, Dani R</v>
          </cell>
        </row>
        <row r="1759">
          <cell r="A1759">
            <v>210115</v>
          </cell>
          <cell r="B1759" t="str">
            <v>Teaching and Learning</v>
          </cell>
          <cell r="C1759">
            <v>744220</v>
          </cell>
          <cell r="D1759">
            <v>210115744220</v>
          </cell>
          <cell r="E1759" t="str">
            <v>Professional Development / Travel</v>
          </cell>
          <cell r="F1759">
            <v>2391.17</v>
          </cell>
          <cell r="G1759">
            <v>4006.24</v>
          </cell>
          <cell r="H1759">
            <v>6000</v>
          </cell>
          <cell r="I1759">
            <v>3416.18</v>
          </cell>
          <cell r="J1759">
            <v>6000</v>
          </cell>
          <cell r="K1759">
            <v>110010</v>
          </cell>
          <cell r="L1759" t="str">
            <v>Current Unrestricted</v>
          </cell>
          <cell r="M1759">
            <v>35</v>
          </cell>
          <cell r="N1759" t="str">
            <v>Institutional Support</v>
          </cell>
          <cell r="O1759">
            <v>11</v>
          </cell>
          <cell r="P1759" t="str">
            <v>Current Unrestricted Funds</v>
          </cell>
          <cell r="Q1759">
            <v>74</v>
          </cell>
          <cell r="R1759" t="str">
            <v>Travel</v>
          </cell>
          <cell r="S1759">
            <v>15</v>
          </cell>
          <cell r="T1759" t="str">
            <v>Senior Vice President</v>
          </cell>
          <cell r="U1759">
            <v>9</v>
          </cell>
          <cell r="V1759" t="str">
            <v>Day, Dani R</v>
          </cell>
        </row>
        <row r="1760">
          <cell r="A1760">
            <v>210115</v>
          </cell>
          <cell r="B1760" t="str">
            <v>Teaching and Learning</v>
          </cell>
          <cell r="C1760">
            <v>744230</v>
          </cell>
          <cell r="D1760">
            <v>210115744230</v>
          </cell>
          <cell r="E1760" t="str">
            <v>In-House Professional Development</v>
          </cell>
          <cell r="F1760">
            <v>259</v>
          </cell>
          <cell r="G1760">
            <v>0</v>
          </cell>
          <cell r="H1760">
            <v>0</v>
          </cell>
          <cell r="I1760">
            <v>0</v>
          </cell>
          <cell r="J1760">
            <v>4000</v>
          </cell>
          <cell r="K1760">
            <v>110010</v>
          </cell>
          <cell r="L1760" t="str">
            <v>Current Unrestricted</v>
          </cell>
          <cell r="M1760">
            <v>35</v>
          </cell>
          <cell r="N1760" t="str">
            <v>Institutional Support</v>
          </cell>
          <cell r="O1760">
            <v>11</v>
          </cell>
          <cell r="P1760" t="str">
            <v>Current Unrestricted Funds</v>
          </cell>
          <cell r="Q1760">
            <v>74</v>
          </cell>
          <cell r="R1760" t="str">
            <v>Travel</v>
          </cell>
          <cell r="S1760">
            <v>15</v>
          </cell>
          <cell r="T1760" t="str">
            <v>Senior Vice President</v>
          </cell>
          <cell r="U1760">
            <v>9</v>
          </cell>
          <cell r="V1760" t="str">
            <v>Day, Dani R</v>
          </cell>
        </row>
        <row r="1761">
          <cell r="A1761">
            <v>210115</v>
          </cell>
          <cell r="B1761" t="str">
            <v>Teaching and Learning</v>
          </cell>
          <cell r="C1761">
            <v>755240</v>
          </cell>
          <cell r="D1761">
            <v>210115755240</v>
          </cell>
          <cell r="E1761" t="str">
            <v>DP - Software</v>
          </cell>
          <cell r="F1761">
            <v>64</v>
          </cell>
          <cell r="G1761">
            <v>265</v>
          </cell>
          <cell r="H1761">
            <v>500</v>
          </cell>
          <cell r="I1761">
            <v>0</v>
          </cell>
          <cell r="J1761">
            <v>3500</v>
          </cell>
          <cell r="K1761">
            <v>110010</v>
          </cell>
          <cell r="L1761" t="str">
            <v>Current Unrestricted</v>
          </cell>
          <cell r="M1761">
            <v>35</v>
          </cell>
          <cell r="N1761" t="str">
            <v>Institutional Support</v>
          </cell>
          <cell r="O1761">
            <v>11</v>
          </cell>
          <cell r="P1761" t="str">
            <v>Current Unrestricted Funds</v>
          </cell>
          <cell r="Q1761">
            <v>75</v>
          </cell>
          <cell r="R1761" t="str">
            <v>Other Operating Expenses</v>
          </cell>
          <cell r="S1761">
            <v>15</v>
          </cell>
          <cell r="T1761" t="str">
            <v>Senior Vice President</v>
          </cell>
          <cell r="U1761">
            <v>9</v>
          </cell>
          <cell r="V1761" t="str">
            <v>Day, Dani R</v>
          </cell>
        </row>
        <row r="1762">
          <cell r="A1762">
            <v>210115</v>
          </cell>
          <cell r="B1762" t="str">
            <v>Teaching and Learning</v>
          </cell>
          <cell r="C1762">
            <v>755310</v>
          </cell>
          <cell r="D1762">
            <v>210115755310</v>
          </cell>
          <cell r="E1762" t="str">
            <v>Copier Expense</v>
          </cell>
          <cell r="F1762">
            <v>1529.4</v>
          </cell>
          <cell r="G1762">
            <v>2304.84</v>
          </cell>
          <cell r="H1762">
            <v>1600</v>
          </cell>
          <cell r="I1762">
            <v>1460.94</v>
          </cell>
          <cell r="J1762">
            <v>3000</v>
          </cell>
          <cell r="K1762">
            <v>110010</v>
          </cell>
          <cell r="L1762" t="str">
            <v>Current Unrestricted</v>
          </cell>
          <cell r="M1762">
            <v>35</v>
          </cell>
          <cell r="N1762" t="str">
            <v>Institutional Support</v>
          </cell>
          <cell r="O1762">
            <v>11</v>
          </cell>
          <cell r="P1762" t="str">
            <v>Current Unrestricted Funds</v>
          </cell>
          <cell r="Q1762">
            <v>75</v>
          </cell>
          <cell r="R1762" t="str">
            <v>Other Operating Expenses</v>
          </cell>
          <cell r="S1762">
            <v>15</v>
          </cell>
          <cell r="T1762" t="str">
            <v>Senior Vice President</v>
          </cell>
          <cell r="U1762">
            <v>9</v>
          </cell>
          <cell r="V1762" t="str">
            <v>Day, Dani R</v>
          </cell>
        </row>
        <row r="1763">
          <cell r="A1763">
            <v>210115</v>
          </cell>
          <cell r="B1763" t="str">
            <v>Teaching and Learning</v>
          </cell>
          <cell r="C1763">
            <v>755330</v>
          </cell>
          <cell r="D1763">
            <v>210115755330</v>
          </cell>
          <cell r="E1763" t="str">
            <v>Printing - Brochures and Handbooks</v>
          </cell>
          <cell r="F1763">
            <v>0</v>
          </cell>
          <cell r="G1763">
            <v>0</v>
          </cell>
          <cell r="H1763">
            <v>1044</v>
          </cell>
          <cell r="I1763">
            <v>0</v>
          </cell>
          <cell r="J1763">
            <v>1500</v>
          </cell>
          <cell r="K1763">
            <v>110010</v>
          </cell>
          <cell r="L1763" t="str">
            <v>Current Unrestricted</v>
          </cell>
          <cell r="M1763">
            <v>35</v>
          </cell>
          <cell r="N1763" t="str">
            <v>Institutional Support</v>
          </cell>
          <cell r="O1763">
            <v>11</v>
          </cell>
          <cell r="P1763" t="str">
            <v>Current Unrestricted Funds</v>
          </cell>
          <cell r="Q1763">
            <v>75</v>
          </cell>
          <cell r="R1763" t="str">
            <v>Other Operating Expenses</v>
          </cell>
          <cell r="S1763">
            <v>15</v>
          </cell>
          <cell r="T1763" t="str">
            <v>Senior Vice President</v>
          </cell>
          <cell r="U1763">
            <v>9</v>
          </cell>
          <cell r="V1763" t="str">
            <v>Day, Dani R</v>
          </cell>
        </row>
        <row r="1764">
          <cell r="A1764">
            <v>210115</v>
          </cell>
          <cell r="B1764" t="str">
            <v>Teaching and Learning</v>
          </cell>
          <cell r="C1764">
            <v>755360</v>
          </cell>
          <cell r="D1764">
            <v>210115755360</v>
          </cell>
          <cell r="E1764" t="str">
            <v>Printing - Other</v>
          </cell>
          <cell r="F1764">
            <v>18</v>
          </cell>
          <cell r="G1764">
            <v>2395.94</v>
          </cell>
          <cell r="H1764">
            <v>700</v>
          </cell>
          <cell r="I1764">
            <v>0</v>
          </cell>
          <cell r="J1764">
            <v>500</v>
          </cell>
          <cell r="K1764">
            <v>110010</v>
          </cell>
          <cell r="L1764" t="str">
            <v>Current Unrestricted</v>
          </cell>
          <cell r="M1764">
            <v>35</v>
          </cell>
          <cell r="N1764" t="str">
            <v>Institutional Support</v>
          </cell>
          <cell r="O1764">
            <v>11</v>
          </cell>
          <cell r="P1764" t="str">
            <v>Current Unrestricted Funds</v>
          </cell>
          <cell r="Q1764">
            <v>75</v>
          </cell>
          <cell r="R1764" t="str">
            <v>Other Operating Expenses</v>
          </cell>
          <cell r="S1764">
            <v>15</v>
          </cell>
          <cell r="T1764" t="str">
            <v>Senior Vice President</v>
          </cell>
          <cell r="U1764">
            <v>9</v>
          </cell>
          <cell r="V1764" t="str">
            <v>Day, Dani R</v>
          </cell>
        </row>
        <row r="1765">
          <cell r="A1765">
            <v>210115</v>
          </cell>
          <cell r="B1765" t="str">
            <v>Teaching and Learning</v>
          </cell>
          <cell r="C1765">
            <v>755705</v>
          </cell>
          <cell r="D1765">
            <v>210115755705</v>
          </cell>
          <cell r="E1765" t="str">
            <v>Postage</v>
          </cell>
          <cell r="F1765">
            <v>7.05</v>
          </cell>
          <cell r="G1765">
            <v>47.15</v>
          </cell>
          <cell r="H1765">
            <v>200</v>
          </cell>
          <cell r="I1765">
            <v>46.39</v>
          </cell>
          <cell r="J1765">
            <v>200</v>
          </cell>
          <cell r="K1765">
            <v>110010</v>
          </cell>
          <cell r="L1765" t="str">
            <v>Current Unrestricted</v>
          </cell>
          <cell r="M1765">
            <v>35</v>
          </cell>
          <cell r="N1765" t="str">
            <v>Institutional Support</v>
          </cell>
          <cell r="O1765">
            <v>11</v>
          </cell>
          <cell r="P1765" t="str">
            <v>Current Unrestricted Funds</v>
          </cell>
          <cell r="Q1765">
            <v>75</v>
          </cell>
          <cell r="R1765" t="str">
            <v>Other Operating Expenses</v>
          </cell>
          <cell r="S1765">
            <v>15</v>
          </cell>
          <cell r="T1765" t="str">
            <v>Senior Vice President</v>
          </cell>
          <cell r="U1765">
            <v>9</v>
          </cell>
          <cell r="V1765" t="str">
            <v>Day, Dani R</v>
          </cell>
        </row>
        <row r="1766">
          <cell r="A1766">
            <v>210115</v>
          </cell>
          <cell r="B1766" t="str">
            <v>Teaching and Learning</v>
          </cell>
          <cell r="C1766">
            <v>755765</v>
          </cell>
          <cell r="D1766">
            <v>210115755765</v>
          </cell>
          <cell r="E1766" t="str">
            <v>Miscellaneous Operating Expenses</v>
          </cell>
          <cell r="F1766">
            <v>0</v>
          </cell>
          <cell r="G1766">
            <v>0</v>
          </cell>
          <cell r="H1766">
            <v>500</v>
          </cell>
          <cell r="I1766">
            <v>0</v>
          </cell>
          <cell r="J1766">
            <v>500</v>
          </cell>
          <cell r="K1766">
            <v>110010</v>
          </cell>
          <cell r="L1766" t="str">
            <v>Current Unrestricted</v>
          </cell>
          <cell r="M1766">
            <v>35</v>
          </cell>
          <cell r="N1766" t="str">
            <v>Institutional Support</v>
          </cell>
          <cell r="O1766">
            <v>11</v>
          </cell>
          <cell r="P1766" t="str">
            <v>Current Unrestricted Funds</v>
          </cell>
          <cell r="Q1766">
            <v>75</v>
          </cell>
          <cell r="R1766" t="str">
            <v>Other Operating Expenses</v>
          </cell>
          <cell r="S1766">
            <v>15</v>
          </cell>
          <cell r="T1766" t="str">
            <v>Senior Vice President</v>
          </cell>
          <cell r="U1766">
            <v>9</v>
          </cell>
          <cell r="V1766" t="str">
            <v>Day, Dani R</v>
          </cell>
        </row>
        <row r="1767">
          <cell r="A1767">
            <v>210115</v>
          </cell>
          <cell r="B1767" t="str">
            <v>Teaching and Learning</v>
          </cell>
          <cell r="C1767">
            <v>755935</v>
          </cell>
          <cell r="D1767">
            <v>210115755935</v>
          </cell>
          <cell r="E1767" t="str">
            <v>SACS Accreditation</v>
          </cell>
          <cell r="F1767">
            <v>120.97</v>
          </cell>
          <cell r="G1767">
            <v>0</v>
          </cell>
          <cell r="H1767">
            <v>0</v>
          </cell>
          <cell r="I1767">
            <v>0</v>
          </cell>
          <cell r="J1767">
            <v>0</v>
          </cell>
          <cell r="K1767">
            <v>110010</v>
          </cell>
          <cell r="L1767" t="str">
            <v>Current Unrestricted</v>
          </cell>
          <cell r="M1767">
            <v>35</v>
          </cell>
          <cell r="N1767" t="str">
            <v>Institutional Support</v>
          </cell>
          <cell r="O1767">
            <v>11</v>
          </cell>
          <cell r="P1767" t="str">
            <v>Current Unrestricted Funds</v>
          </cell>
          <cell r="Q1767">
            <v>75</v>
          </cell>
          <cell r="R1767" t="str">
            <v>Other Operating Expenses</v>
          </cell>
          <cell r="S1767">
            <v>15</v>
          </cell>
          <cell r="T1767" t="str">
            <v>Senior Vice President</v>
          </cell>
          <cell r="U1767">
            <v>9</v>
          </cell>
          <cell r="V1767" t="str">
            <v>Day, Dani R</v>
          </cell>
        </row>
        <row r="1768">
          <cell r="A1768">
            <v>210115</v>
          </cell>
          <cell r="B1768" t="str">
            <v>Teaching and Learning</v>
          </cell>
          <cell r="C1768">
            <v>787430</v>
          </cell>
          <cell r="D1768">
            <v>210115787430</v>
          </cell>
          <cell r="E1768" t="str">
            <v>Computer/Media Equip</v>
          </cell>
          <cell r="F1768">
            <v>0</v>
          </cell>
          <cell r="G1768">
            <v>0</v>
          </cell>
          <cell r="H1768">
            <v>500</v>
          </cell>
          <cell r="I1768">
            <v>0</v>
          </cell>
          <cell r="J1768">
            <v>0</v>
          </cell>
          <cell r="K1768">
            <v>110010</v>
          </cell>
          <cell r="L1768" t="str">
            <v>Current Unrestricted</v>
          </cell>
          <cell r="M1768">
            <v>35</v>
          </cell>
          <cell r="N1768" t="str">
            <v>Institutional Support</v>
          </cell>
          <cell r="O1768">
            <v>11</v>
          </cell>
          <cell r="P1768" t="str">
            <v>Current Unrestricted Funds</v>
          </cell>
          <cell r="Q1768">
            <v>78</v>
          </cell>
          <cell r="R1768" t="str">
            <v>Non-Capital Outlay</v>
          </cell>
          <cell r="S1768">
            <v>15</v>
          </cell>
          <cell r="T1768" t="str">
            <v>Senior Vice President</v>
          </cell>
          <cell r="U1768">
            <v>9</v>
          </cell>
          <cell r="V1768" t="str">
            <v>Day, Dani R</v>
          </cell>
        </row>
        <row r="1769">
          <cell r="A1769">
            <v>230720</v>
          </cell>
          <cell r="B1769" t="str">
            <v>Sacs Accreditation</v>
          </cell>
          <cell r="C1769">
            <v>611130</v>
          </cell>
          <cell r="D1769">
            <v>230720611130</v>
          </cell>
          <cell r="E1769" t="str">
            <v>Faculty Full-time Non-teaching ES</v>
          </cell>
          <cell r="F1769">
            <v>0</v>
          </cell>
          <cell r="G1769">
            <v>2861.18</v>
          </cell>
          <cell r="H1769">
            <v>13065</v>
          </cell>
          <cell r="I1769">
            <v>6532.5</v>
          </cell>
          <cell r="J1769">
            <v>13065</v>
          </cell>
          <cell r="K1769">
            <v>110010</v>
          </cell>
          <cell r="L1769" t="str">
            <v>Current Unrestricted</v>
          </cell>
          <cell r="M1769">
            <v>35</v>
          </cell>
          <cell r="N1769" t="str">
            <v>Institutional Support</v>
          </cell>
          <cell r="O1769">
            <v>11</v>
          </cell>
          <cell r="P1769" t="str">
            <v>Current Unrestricted Funds</v>
          </cell>
          <cell r="Q1769">
            <v>61</v>
          </cell>
          <cell r="R1769" t="str">
            <v>Salaries and Wages</v>
          </cell>
          <cell r="S1769">
            <v>15</v>
          </cell>
          <cell r="T1769" t="str">
            <v>Senior Vice President</v>
          </cell>
          <cell r="U1769">
            <v>9</v>
          </cell>
          <cell r="V1769" t="str">
            <v>Day, Dani R</v>
          </cell>
        </row>
        <row r="1770">
          <cell r="A1770">
            <v>230720</v>
          </cell>
          <cell r="B1770" t="str">
            <v>Sacs Accreditation</v>
          </cell>
          <cell r="C1770">
            <v>611210</v>
          </cell>
          <cell r="D1770">
            <v>230720611210</v>
          </cell>
          <cell r="E1770" t="str">
            <v>Admin Salaries - Full-time</v>
          </cell>
          <cell r="F1770">
            <v>0</v>
          </cell>
          <cell r="G1770">
            <v>0</v>
          </cell>
          <cell r="H1770">
            <v>0</v>
          </cell>
          <cell r="I1770">
            <v>0</v>
          </cell>
          <cell r="J1770">
            <v>0</v>
          </cell>
          <cell r="K1770">
            <v>110010</v>
          </cell>
          <cell r="L1770" t="str">
            <v>Current Unrestricted</v>
          </cell>
          <cell r="M1770">
            <v>35</v>
          </cell>
          <cell r="N1770" t="str">
            <v>Institutional Support</v>
          </cell>
          <cell r="O1770">
            <v>11</v>
          </cell>
          <cell r="P1770" t="str">
            <v>Current Unrestricted Funds</v>
          </cell>
          <cell r="Q1770">
            <v>61</v>
          </cell>
          <cell r="R1770" t="str">
            <v>Salaries and Wages</v>
          </cell>
          <cell r="S1770">
            <v>15</v>
          </cell>
          <cell r="T1770" t="str">
            <v>Senior Vice President</v>
          </cell>
          <cell r="U1770">
            <v>9</v>
          </cell>
          <cell r="V1770" t="str">
            <v>Day, Dani R</v>
          </cell>
        </row>
        <row r="1771">
          <cell r="A1771">
            <v>230720</v>
          </cell>
          <cell r="B1771" t="str">
            <v>Sacs Accreditation</v>
          </cell>
          <cell r="C1771">
            <v>611492</v>
          </cell>
          <cell r="D1771">
            <v>230720611492</v>
          </cell>
          <cell r="E1771" t="str">
            <v>Regular Overtime</v>
          </cell>
          <cell r="F1771">
            <v>0</v>
          </cell>
          <cell r="G1771">
            <v>0</v>
          </cell>
          <cell r="H1771">
            <v>0</v>
          </cell>
          <cell r="I1771">
            <v>0</v>
          </cell>
          <cell r="J1771">
            <v>2000</v>
          </cell>
          <cell r="K1771">
            <v>110010</v>
          </cell>
          <cell r="L1771" t="str">
            <v>Current Unrestricted</v>
          </cell>
          <cell r="M1771">
            <v>35</v>
          </cell>
          <cell r="N1771" t="str">
            <v>Institutional Support</v>
          </cell>
          <cell r="O1771">
            <v>11</v>
          </cell>
          <cell r="P1771" t="str">
            <v>Current Unrestricted Funds</v>
          </cell>
          <cell r="Q1771">
            <v>61</v>
          </cell>
          <cell r="R1771" t="str">
            <v>Salaries and Wages</v>
          </cell>
          <cell r="S1771">
            <v>15</v>
          </cell>
          <cell r="T1771" t="str">
            <v>Senior Vice President</v>
          </cell>
          <cell r="U1771">
            <v>9</v>
          </cell>
          <cell r="V1771" t="str">
            <v>Day, Dani R</v>
          </cell>
        </row>
        <row r="1772">
          <cell r="A1772">
            <v>230720</v>
          </cell>
          <cell r="B1772" t="str">
            <v>Sacs Accreditation</v>
          </cell>
          <cell r="C1772">
            <v>712320</v>
          </cell>
          <cell r="D1772">
            <v>230720712320</v>
          </cell>
          <cell r="E1772" t="str">
            <v>Guest Lecturers</v>
          </cell>
          <cell r="F1772">
            <v>0</v>
          </cell>
          <cell r="G1772">
            <v>0</v>
          </cell>
          <cell r="H1772">
            <v>3000</v>
          </cell>
          <cell r="I1772">
            <v>0</v>
          </cell>
          <cell r="J1772">
            <v>0</v>
          </cell>
          <cell r="K1772">
            <v>110010</v>
          </cell>
          <cell r="L1772" t="str">
            <v>Current Unrestricted</v>
          </cell>
          <cell r="M1772">
            <v>35</v>
          </cell>
          <cell r="N1772" t="str">
            <v>Institutional Support</v>
          </cell>
          <cell r="O1772">
            <v>11</v>
          </cell>
          <cell r="P1772" t="str">
            <v>Current Unrestricted Funds</v>
          </cell>
          <cell r="Q1772">
            <v>71</v>
          </cell>
          <cell r="R1772" t="str">
            <v>Contractual Services</v>
          </cell>
          <cell r="S1772">
            <v>15</v>
          </cell>
          <cell r="T1772" t="str">
            <v>Senior Vice President</v>
          </cell>
          <cell r="U1772">
            <v>9</v>
          </cell>
          <cell r="V1772" t="str">
            <v>Day, Dani R</v>
          </cell>
        </row>
        <row r="1773">
          <cell r="A1773">
            <v>230720</v>
          </cell>
          <cell r="B1773" t="str">
            <v>Sacs Accreditation</v>
          </cell>
          <cell r="C1773">
            <v>712370</v>
          </cell>
          <cell r="D1773">
            <v>230720712370</v>
          </cell>
          <cell r="E1773" t="str">
            <v>Other Contract Services</v>
          </cell>
          <cell r="F1773">
            <v>0</v>
          </cell>
          <cell r="G1773">
            <v>2250</v>
          </cell>
          <cell r="H1773">
            <v>1000</v>
          </cell>
          <cell r="I1773">
            <v>0</v>
          </cell>
          <cell r="J1773">
            <v>6000</v>
          </cell>
          <cell r="K1773">
            <v>110010</v>
          </cell>
          <cell r="L1773" t="str">
            <v>Current Unrestricted</v>
          </cell>
          <cell r="M1773">
            <v>35</v>
          </cell>
          <cell r="N1773" t="str">
            <v>Institutional Support</v>
          </cell>
          <cell r="O1773">
            <v>11</v>
          </cell>
          <cell r="P1773" t="str">
            <v>Current Unrestricted Funds</v>
          </cell>
          <cell r="Q1773">
            <v>71</v>
          </cell>
          <cell r="R1773" t="str">
            <v>Contractual Services</v>
          </cell>
          <cell r="S1773">
            <v>15</v>
          </cell>
          <cell r="T1773" t="str">
            <v>Senior Vice President</v>
          </cell>
          <cell r="U1773">
            <v>9</v>
          </cell>
          <cell r="V1773" t="str">
            <v>Day, Dani R</v>
          </cell>
        </row>
        <row r="1774">
          <cell r="A1774">
            <v>230720</v>
          </cell>
          <cell r="B1774" t="str">
            <v>Sacs Accreditation</v>
          </cell>
          <cell r="C1774">
            <v>712655</v>
          </cell>
          <cell r="D1774">
            <v>230720712655</v>
          </cell>
          <cell r="E1774" t="str">
            <v>Meetings Expense</v>
          </cell>
          <cell r="F1774">
            <v>0</v>
          </cell>
          <cell r="G1774">
            <v>1723.87</v>
          </cell>
          <cell r="H1774">
            <v>3000</v>
          </cell>
          <cell r="I1774">
            <v>0</v>
          </cell>
          <cell r="J1774">
            <v>0</v>
          </cell>
          <cell r="K1774">
            <v>110010</v>
          </cell>
          <cell r="L1774" t="str">
            <v>Current Unrestricted</v>
          </cell>
          <cell r="M1774">
            <v>35</v>
          </cell>
          <cell r="N1774" t="str">
            <v>Institutional Support</v>
          </cell>
          <cell r="O1774">
            <v>11</v>
          </cell>
          <cell r="P1774" t="str">
            <v>Current Unrestricted Funds</v>
          </cell>
          <cell r="Q1774">
            <v>71</v>
          </cell>
          <cell r="R1774" t="str">
            <v>Contractual Services</v>
          </cell>
          <cell r="S1774">
            <v>15</v>
          </cell>
          <cell r="T1774" t="str">
            <v>Senior Vice President</v>
          </cell>
          <cell r="U1774">
            <v>9</v>
          </cell>
          <cell r="V1774" t="str">
            <v>Day, Dani R</v>
          </cell>
        </row>
        <row r="1775">
          <cell r="A1775">
            <v>230720</v>
          </cell>
          <cell r="B1775" t="str">
            <v>Sacs Accreditation</v>
          </cell>
          <cell r="C1775">
            <v>733120</v>
          </cell>
          <cell r="D1775">
            <v>230720733120</v>
          </cell>
          <cell r="E1775" t="str">
            <v>Office Supplies</v>
          </cell>
          <cell r="F1775">
            <v>0</v>
          </cell>
          <cell r="G1775">
            <v>1009.07</v>
          </cell>
          <cell r="H1775">
            <v>1000</v>
          </cell>
          <cell r="I1775">
            <v>572.70000000000005</v>
          </cell>
          <cell r="J1775">
            <v>3200</v>
          </cell>
          <cell r="K1775">
            <v>110010</v>
          </cell>
          <cell r="L1775" t="str">
            <v>Current Unrestricted</v>
          </cell>
          <cell r="M1775">
            <v>35</v>
          </cell>
          <cell r="N1775" t="str">
            <v>Institutional Support</v>
          </cell>
          <cell r="O1775">
            <v>11</v>
          </cell>
          <cell r="P1775" t="str">
            <v>Current Unrestricted Funds</v>
          </cell>
          <cell r="Q1775">
            <v>73</v>
          </cell>
          <cell r="R1775" t="str">
            <v>Supplies</v>
          </cell>
          <cell r="S1775">
            <v>15</v>
          </cell>
          <cell r="T1775" t="str">
            <v>Senior Vice President</v>
          </cell>
          <cell r="U1775">
            <v>9</v>
          </cell>
          <cell r="V1775" t="str">
            <v>Day, Dani R</v>
          </cell>
        </row>
        <row r="1776">
          <cell r="A1776">
            <v>230720</v>
          </cell>
          <cell r="B1776" t="str">
            <v>Sacs Accreditation</v>
          </cell>
          <cell r="C1776">
            <v>733210</v>
          </cell>
          <cell r="D1776">
            <v>230720733210</v>
          </cell>
          <cell r="E1776" t="str">
            <v>Division Books and Booklets</v>
          </cell>
          <cell r="F1776">
            <v>0</v>
          </cell>
          <cell r="G1776">
            <v>0</v>
          </cell>
          <cell r="H1776">
            <v>500</v>
          </cell>
          <cell r="I1776">
            <v>0</v>
          </cell>
          <cell r="J1776">
            <v>500</v>
          </cell>
          <cell r="K1776">
            <v>110010</v>
          </cell>
          <cell r="L1776" t="str">
            <v>Current Unrestricted</v>
          </cell>
          <cell r="M1776">
            <v>35</v>
          </cell>
          <cell r="N1776" t="str">
            <v>Institutional Support</v>
          </cell>
          <cell r="O1776">
            <v>11</v>
          </cell>
          <cell r="P1776" t="str">
            <v>Current Unrestricted Funds</v>
          </cell>
          <cell r="Q1776">
            <v>73</v>
          </cell>
          <cell r="R1776" t="str">
            <v>Supplies</v>
          </cell>
          <cell r="S1776">
            <v>15</v>
          </cell>
          <cell r="T1776" t="str">
            <v>Senior Vice President</v>
          </cell>
          <cell r="U1776">
            <v>9</v>
          </cell>
          <cell r="V1776" t="str">
            <v>Day, Dani R</v>
          </cell>
        </row>
        <row r="1777">
          <cell r="A1777">
            <v>230720</v>
          </cell>
          <cell r="B1777" t="str">
            <v>Sacs Accreditation</v>
          </cell>
          <cell r="C1777">
            <v>744210</v>
          </cell>
          <cell r="D1777">
            <v>230720744210</v>
          </cell>
          <cell r="E1777" t="str">
            <v>Local Travel</v>
          </cell>
          <cell r="F1777">
            <v>0</v>
          </cell>
          <cell r="G1777">
            <v>0</v>
          </cell>
          <cell r="H1777">
            <v>1000</v>
          </cell>
          <cell r="I1777">
            <v>0</v>
          </cell>
          <cell r="J1777">
            <v>250</v>
          </cell>
          <cell r="K1777">
            <v>110010</v>
          </cell>
          <cell r="L1777" t="str">
            <v>Current Unrestricted</v>
          </cell>
          <cell r="M1777">
            <v>35</v>
          </cell>
          <cell r="N1777" t="str">
            <v>Institutional Support</v>
          </cell>
          <cell r="O1777">
            <v>11</v>
          </cell>
          <cell r="P1777" t="str">
            <v>Current Unrestricted Funds</v>
          </cell>
          <cell r="Q1777">
            <v>74</v>
          </cell>
          <cell r="R1777" t="str">
            <v>Travel</v>
          </cell>
          <cell r="S1777">
            <v>15</v>
          </cell>
          <cell r="T1777" t="str">
            <v>Senior Vice President</v>
          </cell>
          <cell r="U1777">
            <v>9</v>
          </cell>
          <cell r="V1777" t="str">
            <v>Day, Dani R</v>
          </cell>
        </row>
        <row r="1778">
          <cell r="A1778">
            <v>230720</v>
          </cell>
          <cell r="B1778" t="str">
            <v>Sacs Accreditation</v>
          </cell>
          <cell r="C1778">
            <v>744220</v>
          </cell>
          <cell r="D1778">
            <v>230720744220</v>
          </cell>
          <cell r="E1778" t="str">
            <v>Professional Development / Travel</v>
          </cell>
          <cell r="F1778">
            <v>0</v>
          </cell>
          <cell r="G1778">
            <v>5531.53</v>
          </cell>
          <cell r="H1778">
            <v>22467</v>
          </cell>
          <cell r="I1778">
            <v>9806.0400000000009</v>
          </cell>
          <cell r="J1778">
            <v>8000</v>
          </cell>
          <cell r="K1778">
            <v>110010</v>
          </cell>
          <cell r="L1778" t="str">
            <v>Current Unrestricted</v>
          </cell>
          <cell r="M1778">
            <v>35</v>
          </cell>
          <cell r="N1778" t="str">
            <v>Institutional Support</v>
          </cell>
          <cell r="O1778">
            <v>11</v>
          </cell>
          <cell r="P1778" t="str">
            <v>Current Unrestricted Funds</v>
          </cell>
          <cell r="Q1778">
            <v>74</v>
          </cell>
          <cell r="R1778" t="str">
            <v>Travel</v>
          </cell>
          <cell r="S1778">
            <v>15</v>
          </cell>
          <cell r="T1778" t="str">
            <v>Senior Vice President</v>
          </cell>
          <cell r="U1778">
            <v>9</v>
          </cell>
          <cell r="V1778" t="str">
            <v>Day, Dani R</v>
          </cell>
        </row>
        <row r="1779">
          <cell r="A1779">
            <v>230720</v>
          </cell>
          <cell r="B1779" t="str">
            <v>Sacs Accreditation</v>
          </cell>
          <cell r="C1779">
            <v>755240</v>
          </cell>
          <cell r="D1779">
            <v>230720755240</v>
          </cell>
          <cell r="E1779" t="str">
            <v>DP - Software</v>
          </cell>
          <cell r="F1779">
            <v>0</v>
          </cell>
          <cell r="G1779">
            <v>0</v>
          </cell>
          <cell r="H1779">
            <v>2000</v>
          </cell>
          <cell r="I1779">
            <v>0</v>
          </cell>
          <cell r="J1779">
            <v>500</v>
          </cell>
          <cell r="K1779">
            <v>110010</v>
          </cell>
          <cell r="L1779" t="str">
            <v>Current Unrestricted</v>
          </cell>
          <cell r="M1779">
            <v>35</v>
          </cell>
          <cell r="N1779" t="str">
            <v>Institutional Support</v>
          </cell>
          <cell r="O1779">
            <v>11</v>
          </cell>
          <cell r="P1779" t="str">
            <v>Current Unrestricted Funds</v>
          </cell>
          <cell r="Q1779">
            <v>75</v>
          </cell>
          <cell r="R1779" t="str">
            <v>Other Operating Expenses</v>
          </cell>
          <cell r="S1779">
            <v>15</v>
          </cell>
          <cell r="T1779" t="str">
            <v>Senior Vice President</v>
          </cell>
          <cell r="U1779">
            <v>9</v>
          </cell>
          <cell r="V1779" t="str">
            <v>Day, Dani R</v>
          </cell>
        </row>
        <row r="1780">
          <cell r="A1780">
            <v>230720</v>
          </cell>
          <cell r="B1780" t="str">
            <v>Sacs Accreditation</v>
          </cell>
          <cell r="C1780">
            <v>755310</v>
          </cell>
          <cell r="D1780">
            <v>230720755310</v>
          </cell>
          <cell r="E1780" t="str">
            <v>Copier Expense</v>
          </cell>
          <cell r="F1780">
            <v>0</v>
          </cell>
          <cell r="G1780">
            <v>0</v>
          </cell>
          <cell r="H1780">
            <v>500</v>
          </cell>
          <cell r="I1780">
            <v>277.32</v>
          </cell>
          <cell r="J1780">
            <v>5000</v>
          </cell>
          <cell r="K1780">
            <v>110010</v>
          </cell>
          <cell r="L1780" t="str">
            <v>Current Unrestricted</v>
          </cell>
          <cell r="M1780">
            <v>35</v>
          </cell>
          <cell r="N1780" t="str">
            <v>Institutional Support</v>
          </cell>
          <cell r="O1780">
            <v>11</v>
          </cell>
          <cell r="P1780" t="str">
            <v>Current Unrestricted Funds</v>
          </cell>
          <cell r="Q1780">
            <v>75</v>
          </cell>
          <cell r="R1780" t="str">
            <v>Other Operating Expenses</v>
          </cell>
          <cell r="S1780">
            <v>15</v>
          </cell>
          <cell r="T1780" t="str">
            <v>Senior Vice President</v>
          </cell>
          <cell r="U1780">
            <v>9</v>
          </cell>
          <cell r="V1780" t="str">
            <v>Day, Dani R</v>
          </cell>
        </row>
        <row r="1781">
          <cell r="A1781">
            <v>230720</v>
          </cell>
          <cell r="B1781" t="str">
            <v>Sacs Accreditation</v>
          </cell>
          <cell r="C1781">
            <v>755360</v>
          </cell>
          <cell r="D1781">
            <v>230720755360</v>
          </cell>
          <cell r="E1781" t="str">
            <v>Printing - Other</v>
          </cell>
          <cell r="F1781">
            <v>0</v>
          </cell>
          <cell r="G1781">
            <v>0</v>
          </cell>
          <cell r="H1781">
            <v>1000</v>
          </cell>
          <cell r="I1781">
            <v>0</v>
          </cell>
          <cell r="J1781">
            <v>3000</v>
          </cell>
          <cell r="K1781">
            <v>110010</v>
          </cell>
          <cell r="L1781" t="str">
            <v>Current Unrestricted</v>
          </cell>
          <cell r="M1781">
            <v>35</v>
          </cell>
          <cell r="N1781" t="str">
            <v>Institutional Support</v>
          </cell>
          <cell r="O1781">
            <v>11</v>
          </cell>
          <cell r="P1781" t="str">
            <v>Current Unrestricted Funds</v>
          </cell>
          <cell r="Q1781">
            <v>75</v>
          </cell>
          <cell r="R1781" t="str">
            <v>Other Operating Expenses</v>
          </cell>
          <cell r="S1781">
            <v>15</v>
          </cell>
          <cell r="T1781" t="str">
            <v>Senior Vice President</v>
          </cell>
          <cell r="U1781">
            <v>9</v>
          </cell>
          <cell r="V1781" t="str">
            <v>Day, Dani R</v>
          </cell>
        </row>
        <row r="1782">
          <cell r="A1782">
            <v>230720</v>
          </cell>
          <cell r="B1782" t="str">
            <v>Sacs Accreditation</v>
          </cell>
          <cell r="C1782">
            <v>755705</v>
          </cell>
          <cell r="D1782">
            <v>230720755705</v>
          </cell>
          <cell r="E1782" t="str">
            <v>Postage</v>
          </cell>
          <cell r="F1782">
            <v>0</v>
          </cell>
          <cell r="G1782">
            <v>0</v>
          </cell>
          <cell r="H1782">
            <v>500</v>
          </cell>
          <cell r="I1782">
            <v>0</v>
          </cell>
          <cell r="J1782">
            <v>4000</v>
          </cell>
          <cell r="K1782">
            <v>110010</v>
          </cell>
          <cell r="L1782" t="str">
            <v>Current Unrestricted</v>
          </cell>
          <cell r="M1782">
            <v>35</v>
          </cell>
          <cell r="N1782" t="str">
            <v>Institutional Support</v>
          </cell>
          <cell r="O1782">
            <v>11</v>
          </cell>
          <cell r="P1782" t="str">
            <v>Current Unrestricted Funds</v>
          </cell>
          <cell r="Q1782">
            <v>75</v>
          </cell>
          <cell r="R1782" t="str">
            <v>Other Operating Expenses</v>
          </cell>
          <cell r="S1782">
            <v>15</v>
          </cell>
          <cell r="T1782" t="str">
            <v>Senior Vice President</v>
          </cell>
          <cell r="U1782">
            <v>9</v>
          </cell>
          <cell r="V1782" t="str">
            <v>Day, Dani R</v>
          </cell>
        </row>
        <row r="1783">
          <cell r="A1783">
            <v>230720</v>
          </cell>
          <cell r="B1783" t="str">
            <v>Sacs Accreditation</v>
          </cell>
          <cell r="C1783">
            <v>755745</v>
          </cell>
          <cell r="D1783">
            <v>230720755745</v>
          </cell>
          <cell r="E1783" t="str">
            <v>Promotional Activities</v>
          </cell>
          <cell r="F1783">
            <v>0</v>
          </cell>
          <cell r="G1783">
            <v>0</v>
          </cell>
          <cell r="H1783">
            <v>1000</v>
          </cell>
          <cell r="I1783">
            <v>0</v>
          </cell>
          <cell r="J1783">
            <v>0</v>
          </cell>
          <cell r="K1783">
            <v>110010</v>
          </cell>
          <cell r="L1783" t="str">
            <v>Current Unrestricted</v>
          </cell>
          <cell r="M1783">
            <v>35</v>
          </cell>
          <cell r="N1783" t="str">
            <v>Institutional Support</v>
          </cell>
          <cell r="O1783">
            <v>11</v>
          </cell>
          <cell r="P1783" t="str">
            <v>Current Unrestricted Funds</v>
          </cell>
          <cell r="Q1783">
            <v>75</v>
          </cell>
          <cell r="R1783" t="str">
            <v>Other Operating Expenses</v>
          </cell>
          <cell r="S1783">
            <v>15</v>
          </cell>
          <cell r="T1783" t="str">
            <v>Senior Vice President</v>
          </cell>
          <cell r="U1783">
            <v>9</v>
          </cell>
          <cell r="V1783" t="str">
            <v>Day, Dani R</v>
          </cell>
        </row>
        <row r="1784">
          <cell r="A1784">
            <v>230720</v>
          </cell>
          <cell r="B1784" t="str">
            <v>Sacs Accreditation</v>
          </cell>
          <cell r="C1784">
            <v>755765</v>
          </cell>
          <cell r="D1784">
            <v>230720755765</v>
          </cell>
          <cell r="E1784" t="str">
            <v>Miscellaneous Operating Expenses</v>
          </cell>
          <cell r="F1784">
            <v>0</v>
          </cell>
          <cell r="G1784">
            <v>0</v>
          </cell>
          <cell r="H1784">
            <v>500</v>
          </cell>
          <cell r="I1784">
            <v>0</v>
          </cell>
          <cell r="J1784">
            <v>500</v>
          </cell>
          <cell r="K1784">
            <v>110010</v>
          </cell>
          <cell r="L1784" t="str">
            <v>Current Unrestricted</v>
          </cell>
          <cell r="M1784">
            <v>35</v>
          </cell>
          <cell r="N1784" t="str">
            <v>Institutional Support</v>
          </cell>
          <cell r="O1784">
            <v>11</v>
          </cell>
          <cell r="P1784" t="str">
            <v>Current Unrestricted Funds</v>
          </cell>
          <cell r="Q1784">
            <v>75</v>
          </cell>
          <cell r="R1784" t="str">
            <v>Other Operating Expenses</v>
          </cell>
          <cell r="S1784">
            <v>15</v>
          </cell>
          <cell r="T1784" t="str">
            <v>Senior Vice President</v>
          </cell>
          <cell r="U1784">
            <v>9</v>
          </cell>
          <cell r="V1784" t="str">
            <v>Day, Dani R</v>
          </cell>
        </row>
        <row r="1785">
          <cell r="A1785">
            <v>230720</v>
          </cell>
          <cell r="B1785" t="str">
            <v>Sacs Accreditation</v>
          </cell>
          <cell r="C1785">
            <v>755935</v>
          </cell>
          <cell r="D1785">
            <v>230720755935</v>
          </cell>
          <cell r="E1785" t="str">
            <v>SACS Accreditation</v>
          </cell>
          <cell r="F1785">
            <v>0</v>
          </cell>
          <cell r="G1785">
            <v>0</v>
          </cell>
          <cell r="H1785">
            <v>0</v>
          </cell>
          <cell r="I1785">
            <v>0</v>
          </cell>
          <cell r="J1785">
            <v>5700</v>
          </cell>
          <cell r="K1785">
            <v>110010</v>
          </cell>
          <cell r="L1785" t="str">
            <v>Current Unrestricted</v>
          </cell>
          <cell r="M1785">
            <v>35</v>
          </cell>
          <cell r="N1785" t="str">
            <v>Institutional Support</v>
          </cell>
          <cell r="O1785">
            <v>11</v>
          </cell>
          <cell r="P1785" t="str">
            <v>Current Unrestricted Funds</v>
          </cell>
          <cell r="Q1785">
            <v>75</v>
          </cell>
          <cell r="R1785" t="str">
            <v>Other Operating Expenses</v>
          </cell>
          <cell r="S1785">
            <v>15</v>
          </cell>
          <cell r="T1785" t="str">
            <v>Senior Vice President</v>
          </cell>
          <cell r="U1785">
            <v>9</v>
          </cell>
          <cell r="V1785" t="str">
            <v>Day, Dani R</v>
          </cell>
        </row>
        <row r="1786">
          <cell r="A1786">
            <v>230720</v>
          </cell>
          <cell r="B1786" t="str">
            <v>Sacs Accreditation</v>
          </cell>
          <cell r="C1786">
            <v>787430</v>
          </cell>
          <cell r="D1786">
            <v>230720787430</v>
          </cell>
          <cell r="E1786" t="str">
            <v>Computer/Media Equip</v>
          </cell>
          <cell r="F1786">
            <v>0</v>
          </cell>
          <cell r="G1786">
            <v>740.88</v>
          </cell>
          <cell r="H1786">
            <v>1500</v>
          </cell>
          <cell r="I1786">
            <v>0</v>
          </cell>
          <cell r="J1786">
            <v>0</v>
          </cell>
          <cell r="K1786">
            <v>110010</v>
          </cell>
          <cell r="L1786" t="str">
            <v>Current Unrestricted</v>
          </cell>
          <cell r="M1786">
            <v>35</v>
          </cell>
          <cell r="N1786" t="str">
            <v>Institutional Support</v>
          </cell>
          <cell r="O1786">
            <v>11</v>
          </cell>
          <cell r="P1786" t="str">
            <v>Current Unrestricted Funds</v>
          </cell>
          <cell r="Q1786">
            <v>78</v>
          </cell>
          <cell r="R1786" t="str">
            <v>Non-Capital Outlay</v>
          </cell>
          <cell r="S1786">
            <v>15</v>
          </cell>
          <cell r="T1786" t="str">
            <v>Senior Vice President</v>
          </cell>
          <cell r="U1786">
            <v>9</v>
          </cell>
          <cell r="V1786" t="str">
            <v>Day, Dani R</v>
          </cell>
        </row>
        <row r="1787">
          <cell r="A1787">
            <v>230805</v>
          </cell>
          <cell r="B1787" t="str">
            <v>Institutional Effectiveness</v>
          </cell>
          <cell r="C1787">
            <v>611130</v>
          </cell>
          <cell r="D1787">
            <v>230805611130</v>
          </cell>
          <cell r="E1787" t="str">
            <v>Faculty Full-time Non-teaching ES</v>
          </cell>
          <cell r="F1787">
            <v>0</v>
          </cell>
          <cell r="G1787">
            <v>0</v>
          </cell>
          <cell r="H1787">
            <v>0</v>
          </cell>
          <cell r="I1787">
            <v>0</v>
          </cell>
          <cell r="J1787">
            <v>0</v>
          </cell>
          <cell r="K1787">
            <v>110010</v>
          </cell>
          <cell r="L1787" t="str">
            <v>Current Unrestricted</v>
          </cell>
          <cell r="M1787">
            <v>35</v>
          </cell>
          <cell r="N1787" t="str">
            <v>Institutional Support</v>
          </cell>
          <cell r="O1787">
            <v>11</v>
          </cell>
          <cell r="P1787" t="str">
            <v>Current Unrestricted Funds</v>
          </cell>
          <cell r="Q1787">
            <v>61</v>
          </cell>
          <cell r="R1787" t="str">
            <v>Salaries and Wages</v>
          </cell>
          <cell r="S1787">
            <v>15</v>
          </cell>
          <cell r="T1787" t="str">
            <v>Senior Vice President</v>
          </cell>
          <cell r="U1787">
            <v>9</v>
          </cell>
          <cell r="V1787" t="str">
            <v>Day, Dani R</v>
          </cell>
        </row>
        <row r="1788">
          <cell r="A1788">
            <v>230805</v>
          </cell>
          <cell r="B1788" t="str">
            <v>Institutional Effectiveness</v>
          </cell>
          <cell r="C1788">
            <v>611310</v>
          </cell>
          <cell r="D1788">
            <v>230805611310</v>
          </cell>
          <cell r="E1788" t="str">
            <v>Supervisory Support Staff - Exempt</v>
          </cell>
          <cell r="F1788">
            <v>115817.44</v>
          </cell>
          <cell r="G1788">
            <v>112605.8</v>
          </cell>
          <cell r="H1788">
            <v>79774</v>
          </cell>
          <cell r="I1788">
            <v>39886.980000000003</v>
          </cell>
          <cell r="J1788">
            <v>79774</v>
          </cell>
          <cell r="K1788">
            <v>110010</v>
          </cell>
          <cell r="L1788" t="str">
            <v>Current Unrestricted</v>
          </cell>
          <cell r="M1788">
            <v>35</v>
          </cell>
          <cell r="N1788" t="str">
            <v>Institutional Support</v>
          </cell>
          <cell r="O1788">
            <v>11</v>
          </cell>
          <cell r="P1788" t="str">
            <v>Current Unrestricted Funds</v>
          </cell>
          <cell r="Q1788">
            <v>61</v>
          </cell>
          <cell r="R1788" t="str">
            <v>Salaries and Wages</v>
          </cell>
          <cell r="S1788">
            <v>15</v>
          </cell>
          <cell r="T1788" t="str">
            <v>Senior Vice President</v>
          </cell>
          <cell r="U1788">
            <v>9</v>
          </cell>
          <cell r="V1788" t="str">
            <v>Day, Dani R</v>
          </cell>
        </row>
        <row r="1789">
          <cell r="A1789">
            <v>230805</v>
          </cell>
          <cell r="B1789" t="str">
            <v>Institutional Effectiveness</v>
          </cell>
          <cell r="C1789">
            <v>611320</v>
          </cell>
          <cell r="D1789">
            <v>230805611320</v>
          </cell>
          <cell r="E1789" t="str">
            <v>Non-Supervisory Supp Staff - Exempt</v>
          </cell>
          <cell r="F1789">
            <v>11607.92</v>
          </cell>
          <cell r="G1789">
            <v>0</v>
          </cell>
          <cell r="H1789">
            <v>33798</v>
          </cell>
          <cell r="I1789">
            <v>14603.77</v>
          </cell>
          <cell r="J1789">
            <v>38387</v>
          </cell>
          <cell r="K1789">
            <v>110010</v>
          </cell>
          <cell r="L1789" t="str">
            <v>Current Unrestricted</v>
          </cell>
          <cell r="M1789">
            <v>35</v>
          </cell>
          <cell r="N1789" t="str">
            <v>Institutional Support</v>
          </cell>
          <cell r="O1789">
            <v>11</v>
          </cell>
          <cell r="P1789" t="str">
            <v>Current Unrestricted Funds</v>
          </cell>
          <cell r="Q1789">
            <v>61</v>
          </cell>
          <cell r="R1789" t="str">
            <v>Salaries and Wages</v>
          </cell>
          <cell r="S1789">
            <v>15</v>
          </cell>
          <cell r="T1789" t="str">
            <v>Senior Vice President</v>
          </cell>
          <cell r="U1789">
            <v>9</v>
          </cell>
          <cell r="V1789" t="str">
            <v>Day, Dani R</v>
          </cell>
        </row>
        <row r="1790">
          <cell r="A1790">
            <v>230805</v>
          </cell>
          <cell r="B1790" t="str">
            <v>Institutional Effectiveness</v>
          </cell>
          <cell r="C1790">
            <v>611420</v>
          </cell>
          <cell r="D1790">
            <v>230805611420</v>
          </cell>
          <cell r="E1790" t="str">
            <v>Non-Supervisory Supp - Non-Exempt</v>
          </cell>
          <cell r="F1790">
            <v>0</v>
          </cell>
          <cell r="G1790">
            <v>5803.94</v>
          </cell>
          <cell r="H1790">
            <v>0</v>
          </cell>
          <cell r="I1790">
            <v>0</v>
          </cell>
          <cell r="J1790">
            <v>0</v>
          </cell>
          <cell r="K1790">
            <v>110010</v>
          </cell>
          <cell r="L1790" t="str">
            <v>Current Unrestricted</v>
          </cell>
          <cell r="M1790">
            <v>35</v>
          </cell>
          <cell r="N1790" t="str">
            <v>Institutional Support</v>
          </cell>
          <cell r="O1790">
            <v>11</v>
          </cell>
          <cell r="P1790" t="str">
            <v>Current Unrestricted Funds</v>
          </cell>
          <cell r="Q1790">
            <v>61</v>
          </cell>
          <cell r="R1790" t="str">
            <v>Salaries and Wages</v>
          </cell>
          <cell r="S1790">
            <v>15</v>
          </cell>
          <cell r="T1790" t="str">
            <v>Senior Vice President</v>
          </cell>
          <cell r="U1790">
            <v>9</v>
          </cell>
          <cell r="V1790" t="str">
            <v>Day, Dani R</v>
          </cell>
        </row>
        <row r="1791">
          <cell r="A1791">
            <v>230805</v>
          </cell>
          <cell r="B1791" t="str">
            <v>Institutional Effectiveness</v>
          </cell>
          <cell r="C1791">
            <v>611460</v>
          </cell>
          <cell r="D1791">
            <v>230805611460</v>
          </cell>
          <cell r="E1791" t="str">
            <v>Support Staff PT - Non-Exempt</v>
          </cell>
          <cell r="F1791">
            <v>0</v>
          </cell>
          <cell r="G1791">
            <v>361.53</v>
          </cell>
          <cell r="H1791">
            <v>9315</v>
          </cell>
          <cell r="I1791">
            <v>4373.5600000000004</v>
          </cell>
          <cell r="J1791">
            <v>9400</v>
          </cell>
          <cell r="K1791">
            <v>110010</v>
          </cell>
          <cell r="L1791" t="str">
            <v>Current Unrestricted</v>
          </cell>
          <cell r="M1791">
            <v>35</v>
          </cell>
          <cell r="N1791" t="str">
            <v>Institutional Support</v>
          </cell>
          <cell r="O1791">
            <v>11</v>
          </cell>
          <cell r="P1791" t="str">
            <v>Current Unrestricted Funds</v>
          </cell>
          <cell r="Q1791">
            <v>61</v>
          </cell>
          <cell r="R1791" t="str">
            <v>Salaries and Wages</v>
          </cell>
          <cell r="S1791">
            <v>15</v>
          </cell>
          <cell r="T1791" t="str">
            <v>Senior Vice President</v>
          </cell>
          <cell r="U1791">
            <v>9</v>
          </cell>
          <cell r="V1791" t="str">
            <v>Day, Dani R</v>
          </cell>
        </row>
        <row r="1792">
          <cell r="A1792">
            <v>230805</v>
          </cell>
          <cell r="B1792" t="str">
            <v>Institutional Effectiveness</v>
          </cell>
          <cell r="C1792">
            <v>611491</v>
          </cell>
          <cell r="D1792">
            <v>230805611491</v>
          </cell>
          <cell r="E1792" t="str">
            <v>Comp Time Payoff</v>
          </cell>
          <cell r="F1792">
            <v>13.4</v>
          </cell>
          <cell r="G1792">
            <v>0</v>
          </cell>
          <cell r="H1792">
            <v>0</v>
          </cell>
          <cell r="I1792">
            <v>0</v>
          </cell>
          <cell r="J1792">
            <v>0</v>
          </cell>
          <cell r="K1792">
            <v>110010</v>
          </cell>
          <cell r="L1792" t="str">
            <v>Current Unrestricted</v>
          </cell>
          <cell r="M1792">
            <v>35</v>
          </cell>
          <cell r="N1792" t="str">
            <v>Institutional Support</v>
          </cell>
          <cell r="O1792">
            <v>11</v>
          </cell>
          <cell r="P1792" t="str">
            <v>Current Unrestricted Funds</v>
          </cell>
          <cell r="Q1792">
            <v>61</v>
          </cell>
          <cell r="R1792" t="str">
            <v>Salaries and Wages</v>
          </cell>
          <cell r="S1792">
            <v>15</v>
          </cell>
          <cell r="T1792" t="str">
            <v>Senior Vice President</v>
          </cell>
          <cell r="U1792">
            <v>9</v>
          </cell>
          <cell r="V1792" t="str">
            <v>Day, Dani R</v>
          </cell>
        </row>
        <row r="1793">
          <cell r="A1793">
            <v>230805</v>
          </cell>
          <cell r="B1793" t="str">
            <v>Institutional Effectiveness</v>
          </cell>
          <cell r="C1793">
            <v>712320</v>
          </cell>
          <cell r="D1793">
            <v>230805712320</v>
          </cell>
          <cell r="E1793" t="str">
            <v>Guest Lecturers</v>
          </cell>
          <cell r="F1793">
            <v>1334.64</v>
          </cell>
          <cell r="G1793">
            <v>0</v>
          </cell>
          <cell r="H1793">
            <v>1500</v>
          </cell>
          <cell r="I1793">
            <v>0</v>
          </cell>
          <cell r="J1793">
            <v>0</v>
          </cell>
          <cell r="K1793">
            <v>110010</v>
          </cell>
          <cell r="L1793" t="str">
            <v>Current Unrestricted</v>
          </cell>
          <cell r="M1793">
            <v>35</v>
          </cell>
          <cell r="N1793" t="str">
            <v>Institutional Support</v>
          </cell>
          <cell r="O1793">
            <v>11</v>
          </cell>
          <cell r="P1793" t="str">
            <v>Current Unrestricted Funds</v>
          </cell>
          <cell r="Q1793">
            <v>71</v>
          </cell>
          <cell r="R1793" t="str">
            <v>Contractual Services</v>
          </cell>
          <cell r="S1793">
            <v>15</v>
          </cell>
          <cell r="T1793" t="str">
            <v>Senior Vice President</v>
          </cell>
          <cell r="U1793">
            <v>9</v>
          </cell>
          <cell r="V1793" t="str">
            <v>Day, Dani R</v>
          </cell>
        </row>
        <row r="1794">
          <cell r="A1794">
            <v>230805</v>
          </cell>
          <cell r="B1794" t="str">
            <v>Institutional Effectiveness</v>
          </cell>
          <cell r="C1794">
            <v>712655</v>
          </cell>
          <cell r="D1794">
            <v>230805712655</v>
          </cell>
          <cell r="E1794" t="str">
            <v>Meetings Expense</v>
          </cell>
          <cell r="F1794">
            <v>44.01</v>
          </cell>
          <cell r="G1794">
            <v>236.82</v>
          </cell>
          <cell r="H1794">
            <v>2500</v>
          </cell>
          <cell r="I1794">
            <v>0</v>
          </cell>
          <cell r="J1794">
            <v>0</v>
          </cell>
          <cell r="K1794">
            <v>110010</v>
          </cell>
          <cell r="L1794" t="str">
            <v>Current Unrestricted</v>
          </cell>
          <cell r="M1794">
            <v>35</v>
          </cell>
          <cell r="N1794" t="str">
            <v>Institutional Support</v>
          </cell>
          <cell r="O1794">
            <v>11</v>
          </cell>
          <cell r="P1794" t="str">
            <v>Current Unrestricted Funds</v>
          </cell>
          <cell r="Q1794">
            <v>71</v>
          </cell>
          <cell r="R1794" t="str">
            <v>Contractual Services</v>
          </cell>
          <cell r="S1794">
            <v>15</v>
          </cell>
          <cell r="T1794" t="str">
            <v>Senior Vice President</v>
          </cell>
          <cell r="U1794">
            <v>9</v>
          </cell>
          <cell r="V1794" t="str">
            <v>Day, Dani R</v>
          </cell>
        </row>
        <row r="1795">
          <cell r="A1795">
            <v>230805</v>
          </cell>
          <cell r="B1795" t="str">
            <v>Institutional Effectiveness</v>
          </cell>
          <cell r="C1795">
            <v>733110</v>
          </cell>
          <cell r="D1795">
            <v>230805733110</v>
          </cell>
          <cell r="E1795" t="str">
            <v>Classroom Supplies</v>
          </cell>
          <cell r="F1795">
            <v>0</v>
          </cell>
          <cell r="G1795">
            <v>0</v>
          </cell>
          <cell r="H1795">
            <v>0</v>
          </cell>
          <cell r="I1795">
            <v>0</v>
          </cell>
          <cell r="J1795">
            <v>0</v>
          </cell>
          <cell r="K1795">
            <v>110010</v>
          </cell>
          <cell r="L1795" t="str">
            <v>Current Unrestricted</v>
          </cell>
          <cell r="M1795">
            <v>35</v>
          </cell>
          <cell r="N1795" t="str">
            <v>Institutional Support</v>
          </cell>
          <cell r="O1795">
            <v>11</v>
          </cell>
          <cell r="P1795" t="str">
            <v>Current Unrestricted Funds</v>
          </cell>
          <cell r="Q1795">
            <v>73</v>
          </cell>
          <cell r="R1795" t="str">
            <v>Supplies</v>
          </cell>
          <cell r="S1795">
            <v>15</v>
          </cell>
          <cell r="T1795" t="str">
            <v>Senior Vice President</v>
          </cell>
          <cell r="U1795">
            <v>9</v>
          </cell>
          <cell r="V1795" t="str">
            <v>Day, Dani R</v>
          </cell>
        </row>
        <row r="1796">
          <cell r="A1796">
            <v>230805</v>
          </cell>
          <cell r="B1796" t="str">
            <v>Institutional Effectiveness</v>
          </cell>
          <cell r="C1796">
            <v>733120</v>
          </cell>
          <cell r="D1796">
            <v>230805733120</v>
          </cell>
          <cell r="E1796" t="str">
            <v>Office Supplies</v>
          </cell>
          <cell r="F1796">
            <v>1385.7</v>
          </cell>
          <cell r="G1796">
            <v>1051.45</v>
          </cell>
          <cell r="H1796">
            <v>500</v>
          </cell>
          <cell r="I1796">
            <v>87.23</v>
          </cell>
          <cell r="J1796">
            <v>800</v>
          </cell>
          <cell r="K1796">
            <v>110010</v>
          </cell>
          <cell r="L1796" t="str">
            <v>Current Unrestricted</v>
          </cell>
          <cell r="M1796">
            <v>35</v>
          </cell>
          <cell r="N1796" t="str">
            <v>Institutional Support</v>
          </cell>
          <cell r="O1796">
            <v>11</v>
          </cell>
          <cell r="P1796" t="str">
            <v>Current Unrestricted Funds</v>
          </cell>
          <cell r="Q1796">
            <v>73</v>
          </cell>
          <cell r="R1796" t="str">
            <v>Supplies</v>
          </cell>
          <cell r="S1796">
            <v>15</v>
          </cell>
          <cell r="T1796" t="str">
            <v>Senior Vice President</v>
          </cell>
          <cell r="U1796">
            <v>9</v>
          </cell>
          <cell r="V1796" t="str">
            <v>Day, Dani R</v>
          </cell>
        </row>
        <row r="1797">
          <cell r="A1797">
            <v>230805</v>
          </cell>
          <cell r="B1797" t="str">
            <v>Institutional Effectiveness</v>
          </cell>
          <cell r="C1797">
            <v>733210</v>
          </cell>
          <cell r="D1797">
            <v>230805733210</v>
          </cell>
          <cell r="E1797" t="str">
            <v>Division Books and Booklets</v>
          </cell>
          <cell r="F1797">
            <v>0</v>
          </cell>
          <cell r="G1797">
            <v>0</v>
          </cell>
          <cell r="H1797">
            <v>0</v>
          </cell>
          <cell r="I1797">
            <v>0</v>
          </cell>
          <cell r="J1797">
            <v>0</v>
          </cell>
          <cell r="K1797">
            <v>110010</v>
          </cell>
          <cell r="L1797" t="str">
            <v>Current Unrestricted</v>
          </cell>
          <cell r="M1797">
            <v>35</v>
          </cell>
          <cell r="N1797" t="str">
            <v>Institutional Support</v>
          </cell>
          <cell r="O1797">
            <v>11</v>
          </cell>
          <cell r="P1797" t="str">
            <v>Current Unrestricted Funds</v>
          </cell>
          <cell r="Q1797">
            <v>73</v>
          </cell>
          <cell r="R1797" t="str">
            <v>Supplies</v>
          </cell>
          <cell r="S1797">
            <v>15</v>
          </cell>
          <cell r="T1797" t="str">
            <v>Senior Vice President</v>
          </cell>
          <cell r="U1797">
            <v>9</v>
          </cell>
          <cell r="V1797" t="str">
            <v>Day, Dani R</v>
          </cell>
        </row>
        <row r="1798">
          <cell r="A1798">
            <v>230805</v>
          </cell>
          <cell r="B1798" t="str">
            <v>Institutional Effectiveness</v>
          </cell>
          <cell r="C1798">
            <v>733220</v>
          </cell>
          <cell r="D1798">
            <v>230805733220</v>
          </cell>
          <cell r="E1798" t="str">
            <v>Subscriptions</v>
          </cell>
          <cell r="F1798">
            <v>82.5</v>
          </cell>
          <cell r="G1798">
            <v>-52.1</v>
          </cell>
          <cell r="H1798">
            <v>0</v>
          </cell>
          <cell r="I1798">
            <v>0</v>
          </cell>
          <cell r="J1798">
            <v>0</v>
          </cell>
          <cell r="K1798">
            <v>110010</v>
          </cell>
          <cell r="L1798" t="str">
            <v>Current Unrestricted</v>
          </cell>
          <cell r="M1798">
            <v>35</v>
          </cell>
          <cell r="N1798" t="str">
            <v>Institutional Support</v>
          </cell>
          <cell r="O1798">
            <v>11</v>
          </cell>
          <cell r="P1798" t="str">
            <v>Current Unrestricted Funds</v>
          </cell>
          <cell r="Q1798">
            <v>73</v>
          </cell>
          <cell r="R1798" t="str">
            <v>Supplies</v>
          </cell>
          <cell r="S1798">
            <v>15</v>
          </cell>
          <cell r="T1798" t="str">
            <v>Senior Vice President</v>
          </cell>
          <cell r="U1798">
            <v>9</v>
          </cell>
          <cell r="V1798" t="str">
            <v>Day, Dani R</v>
          </cell>
        </row>
        <row r="1799">
          <cell r="A1799">
            <v>230805</v>
          </cell>
          <cell r="B1799" t="str">
            <v>Institutional Effectiveness</v>
          </cell>
          <cell r="C1799">
            <v>733230</v>
          </cell>
          <cell r="D1799">
            <v>230805733230</v>
          </cell>
          <cell r="E1799" t="str">
            <v>Tests and Testing Services</v>
          </cell>
          <cell r="F1799">
            <v>0</v>
          </cell>
          <cell r="G1799">
            <v>6300</v>
          </cell>
          <cell r="H1799">
            <v>14000</v>
          </cell>
          <cell r="I1799">
            <v>4500</v>
          </cell>
          <cell r="J1799">
            <v>7000</v>
          </cell>
          <cell r="K1799">
            <v>110010</v>
          </cell>
          <cell r="L1799" t="str">
            <v>Current Unrestricted</v>
          </cell>
          <cell r="M1799">
            <v>35</v>
          </cell>
          <cell r="N1799" t="str">
            <v>Institutional Support</v>
          </cell>
          <cell r="O1799">
            <v>11</v>
          </cell>
          <cell r="P1799" t="str">
            <v>Current Unrestricted Funds</v>
          </cell>
          <cell r="Q1799">
            <v>73</v>
          </cell>
          <cell r="R1799" t="str">
            <v>Supplies</v>
          </cell>
          <cell r="S1799">
            <v>15</v>
          </cell>
          <cell r="T1799" t="str">
            <v>Senior Vice President</v>
          </cell>
          <cell r="U1799">
            <v>9</v>
          </cell>
          <cell r="V1799" t="str">
            <v>Day, Dani R</v>
          </cell>
        </row>
        <row r="1800">
          <cell r="A1800">
            <v>230805</v>
          </cell>
          <cell r="B1800" t="str">
            <v>Institutional Effectiveness</v>
          </cell>
          <cell r="C1800">
            <v>744210</v>
          </cell>
          <cell r="D1800">
            <v>230805744210</v>
          </cell>
          <cell r="E1800" t="str">
            <v>Local Travel</v>
          </cell>
          <cell r="F1800">
            <v>45</v>
          </cell>
          <cell r="G1800">
            <v>328.5</v>
          </cell>
          <cell r="H1800">
            <v>500</v>
          </cell>
          <cell r="I1800">
            <v>117.5</v>
          </cell>
          <cell r="J1800">
            <v>500</v>
          </cell>
          <cell r="K1800">
            <v>110010</v>
          </cell>
          <cell r="L1800" t="str">
            <v>Current Unrestricted</v>
          </cell>
          <cell r="M1800">
            <v>35</v>
          </cell>
          <cell r="N1800" t="str">
            <v>Institutional Support</v>
          </cell>
          <cell r="O1800">
            <v>11</v>
          </cell>
          <cell r="P1800" t="str">
            <v>Current Unrestricted Funds</v>
          </cell>
          <cell r="Q1800">
            <v>74</v>
          </cell>
          <cell r="R1800" t="str">
            <v>Travel</v>
          </cell>
          <cell r="S1800">
            <v>15</v>
          </cell>
          <cell r="T1800" t="str">
            <v>Senior Vice President</v>
          </cell>
          <cell r="U1800">
            <v>9</v>
          </cell>
          <cell r="V1800" t="str">
            <v>Day, Dani R</v>
          </cell>
        </row>
        <row r="1801">
          <cell r="A1801">
            <v>230805</v>
          </cell>
          <cell r="B1801" t="str">
            <v>Institutional Effectiveness</v>
          </cell>
          <cell r="C1801">
            <v>744220</v>
          </cell>
          <cell r="D1801">
            <v>230805744220</v>
          </cell>
          <cell r="E1801" t="str">
            <v>Professional Development / Travel</v>
          </cell>
          <cell r="F1801">
            <v>4909.07</v>
          </cell>
          <cell r="G1801">
            <v>5167.91</v>
          </cell>
          <cell r="H1801">
            <v>6000</v>
          </cell>
          <cell r="I1801">
            <v>1432.91</v>
          </cell>
          <cell r="J1801">
            <v>7525</v>
          </cell>
          <cell r="K1801">
            <v>110010</v>
          </cell>
          <cell r="L1801" t="str">
            <v>Current Unrestricted</v>
          </cell>
          <cell r="M1801">
            <v>35</v>
          </cell>
          <cell r="N1801" t="str">
            <v>Institutional Support</v>
          </cell>
          <cell r="O1801">
            <v>11</v>
          </cell>
          <cell r="P1801" t="str">
            <v>Current Unrestricted Funds</v>
          </cell>
          <cell r="Q1801">
            <v>74</v>
          </cell>
          <cell r="R1801" t="str">
            <v>Travel</v>
          </cell>
          <cell r="S1801">
            <v>15</v>
          </cell>
          <cell r="T1801" t="str">
            <v>Senior Vice President</v>
          </cell>
          <cell r="U1801">
            <v>9</v>
          </cell>
          <cell r="V1801" t="str">
            <v>Day, Dani R</v>
          </cell>
        </row>
        <row r="1802">
          <cell r="A1802">
            <v>230805</v>
          </cell>
          <cell r="B1802" t="str">
            <v>Institutional Effectiveness</v>
          </cell>
          <cell r="C1802">
            <v>744230</v>
          </cell>
          <cell r="D1802">
            <v>230805744230</v>
          </cell>
          <cell r="E1802" t="str">
            <v>In-House Professional Development</v>
          </cell>
          <cell r="F1802">
            <v>0</v>
          </cell>
          <cell r="G1802">
            <v>0</v>
          </cell>
          <cell r="H1802">
            <v>0</v>
          </cell>
          <cell r="I1802">
            <v>0</v>
          </cell>
          <cell r="J1802">
            <v>2900</v>
          </cell>
          <cell r="K1802">
            <v>110010</v>
          </cell>
          <cell r="L1802" t="str">
            <v>Current Unrestricted</v>
          </cell>
          <cell r="M1802">
            <v>35</v>
          </cell>
          <cell r="N1802" t="str">
            <v>Institutional Support</v>
          </cell>
          <cell r="O1802">
            <v>11</v>
          </cell>
          <cell r="P1802" t="str">
            <v>Current Unrestricted Funds</v>
          </cell>
          <cell r="Q1802">
            <v>74</v>
          </cell>
          <cell r="R1802" t="str">
            <v>Travel</v>
          </cell>
          <cell r="S1802">
            <v>15</v>
          </cell>
          <cell r="T1802" t="str">
            <v>Senior Vice President</v>
          </cell>
          <cell r="U1802">
            <v>9</v>
          </cell>
          <cell r="V1802" t="str">
            <v>Day, Dani R</v>
          </cell>
        </row>
        <row r="1803">
          <cell r="A1803">
            <v>230805</v>
          </cell>
          <cell r="B1803" t="str">
            <v>Institutional Effectiveness</v>
          </cell>
          <cell r="C1803">
            <v>755240</v>
          </cell>
          <cell r="D1803">
            <v>230805755240</v>
          </cell>
          <cell r="E1803" t="str">
            <v>DP - Software</v>
          </cell>
          <cell r="F1803">
            <v>9094</v>
          </cell>
          <cell r="G1803">
            <v>9829.67</v>
          </cell>
          <cell r="H1803">
            <v>9840</v>
          </cell>
          <cell r="I1803">
            <v>9761.65</v>
          </cell>
          <cell r="J1803">
            <v>16340</v>
          </cell>
          <cell r="K1803">
            <v>110010</v>
          </cell>
          <cell r="L1803" t="str">
            <v>Current Unrestricted</v>
          </cell>
          <cell r="M1803">
            <v>35</v>
          </cell>
          <cell r="N1803" t="str">
            <v>Institutional Support</v>
          </cell>
          <cell r="O1803">
            <v>11</v>
          </cell>
          <cell r="P1803" t="str">
            <v>Current Unrestricted Funds</v>
          </cell>
          <cell r="Q1803">
            <v>75</v>
          </cell>
          <cell r="R1803" t="str">
            <v>Other Operating Expenses</v>
          </cell>
          <cell r="S1803">
            <v>15</v>
          </cell>
          <cell r="T1803" t="str">
            <v>Senior Vice President</v>
          </cell>
          <cell r="U1803">
            <v>9</v>
          </cell>
          <cell r="V1803" t="str">
            <v>Day, Dani R</v>
          </cell>
        </row>
        <row r="1804">
          <cell r="A1804">
            <v>230805</v>
          </cell>
          <cell r="B1804" t="str">
            <v>Institutional Effectiveness</v>
          </cell>
          <cell r="C1804">
            <v>755310</v>
          </cell>
          <cell r="D1804">
            <v>230805755310</v>
          </cell>
          <cell r="E1804" t="str">
            <v>Copier Expense</v>
          </cell>
          <cell r="F1804">
            <v>0</v>
          </cell>
          <cell r="G1804">
            <v>0</v>
          </cell>
          <cell r="H1804">
            <v>1000</v>
          </cell>
          <cell r="I1804">
            <v>0</v>
          </cell>
          <cell r="J1804">
            <v>200</v>
          </cell>
          <cell r="K1804">
            <v>110010</v>
          </cell>
          <cell r="L1804" t="str">
            <v>Current Unrestricted</v>
          </cell>
          <cell r="M1804">
            <v>35</v>
          </cell>
          <cell r="N1804" t="str">
            <v>Institutional Support</v>
          </cell>
          <cell r="O1804">
            <v>11</v>
          </cell>
          <cell r="P1804" t="str">
            <v>Current Unrestricted Funds</v>
          </cell>
          <cell r="Q1804">
            <v>75</v>
          </cell>
          <cell r="R1804" t="str">
            <v>Other Operating Expenses</v>
          </cell>
          <cell r="S1804">
            <v>15</v>
          </cell>
          <cell r="T1804" t="str">
            <v>Senior Vice President</v>
          </cell>
          <cell r="U1804">
            <v>9</v>
          </cell>
          <cell r="V1804" t="str">
            <v>Day, Dani R</v>
          </cell>
        </row>
        <row r="1805">
          <cell r="A1805">
            <v>230805</v>
          </cell>
          <cell r="B1805" t="str">
            <v>Institutional Effectiveness</v>
          </cell>
          <cell r="C1805">
            <v>755360</v>
          </cell>
          <cell r="D1805">
            <v>230805755360</v>
          </cell>
          <cell r="E1805" t="str">
            <v>Printing - Other</v>
          </cell>
          <cell r="F1805">
            <v>222.6</v>
          </cell>
          <cell r="G1805">
            <v>127.2</v>
          </cell>
          <cell r="H1805">
            <v>300</v>
          </cell>
          <cell r="I1805">
            <v>0</v>
          </cell>
          <cell r="J1805">
            <v>180</v>
          </cell>
          <cell r="K1805">
            <v>110010</v>
          </cell>
          <cell r="L1805" t="str">
            <v>Current Unrestricted</v>
          </cell>
          <cell r="M1805">
            <v>35</v>
          </cell>
          <cell r="N1805" t="str">
            <v>Institutional Support</v>
          </cell>
          <cell r="O1805">
            <v>11</v>
          </cell>
          <cell r="P1805" t="str">
            <v>Current Unrestricted Funds</v>
          </cell>
          <cell r="Q1805">
            <v>75</v>
          </cell>
          <cell r="R1805" t="str">
            <v>Other Operating Expenses</v>
          </cell>
          <cell r="S1805">
            <v>15</v>
          </cell>
          <cell r="T1805" t="str">
            <v>Senior Vice President</v>
          </cell>
          <cell r="U1805">
            <v>9</v>
          </cell>
          <cell r="V1805" t="str">
            <v>Day, Dani R</v>
          </cell>
        </row>
        <row r="1806">
          <cell r="A1806">
            <v>230805</v>
          </cell>
          <cell r="B1806" t="str">
            <v>Institutional Effectiveness</v>
          </cell>
          <cell r="C1806">
            <v>755705</v>
          </cell>
          <cell r="D1806">
            <v>230805755705</v>
          </cell>
          <cell r="E1806" t="str">
            <v>Postage</v>
          </cell>
          <cell r="F1806">
            <v>0</v>
          </cell>
          <cell r="G1806">
            <v>0</v>
          </cell>
          <cell r="H1806">
            <v>0</v>
          </cell>
          <cell r="I1806">
            <v>0</v>
          </cell>
          <cell r="J1806">
            <v>0</v>
          </cell>
          <cell r="K1806">
            <v>110010</v>
          </cell>
          <cell r="L1806" t="str">
            <v>Current Unrestricted</v>
          </cell>
          <cell r="M1806">
            <v>35</v>
          </cell>
          <cell r="N1806" t="str">
            <v>Institutional Support</v>
          </cell>
          <cell r="O1806">
            <v>11</v>
          </cell>
          <cell r="P1806" t="str">
            <v>Current Unrestricted Funds</v>
          </cell>
          <cell r="Q1806">
            <v>75</v>
          </cell>
          <cell r="R1806" t="str">
            <v>Other Operating Expenses</v>
          </cell>
          <cell r="S1806">
            <v>15</v>
          </cell>
          <cell r="T1806" t="str">
            <v>Senior Vice President</v>
          </cell>
          <cell r="U1806">
            <v>9</v>
          </cell>
          <cell r="V1806" t="str">
            <v>Day, Dani R</v>
          </cell>
        </row>
        <row r="1807">
          <cell r="A1807">
            <v>230805</v>
          </cell>
          <cell r="B1807" t="str">
            <v>Institutional Effectiveness</v>
          </cell>
          <cell r="C1807">
            <v>755730</v>
          </cell>
          <cell r="D1807">
            <v>230805755730</v>
          </cell>
          <cell r="E1807" t="str">
            <v>Memberships</v>
          </cell>
          <cell r="F1807">
            <v>175</v>
          </cell>
          <cell r="G1807">
            <v>0</v>
          </cell>
          <cell r="H1807">
            <v>657</v>
          </cell>
          <cell r="I1807">
            <v>0</v>
          </cell>
          <cell r="J1807">
            <v>320</v>
          </cell>
          <cell r="K1807">
            <v>110010</v>
          </cell>
          <cell r="L1807" t="str">
            <v>Current Unrestricted</v>
          </cell>
          <cell r="M1807">
            <v>35</v>
          </cell>
          <cell r="N1807" t="str">
            <v>Institutional Support</v>
          </cell>
          <cell r="O1807">
            <v>11</v>
          </cell>
          <cell r="P1807" t="str">
            <v>Current Unrestricted Funds</v>
          </cell>
          <cell r="Q1807">
            <v>75</v>
          </cell>
          <cell r="R1807" t="str">
            <v>Other Operating Expenses</v>
          </cell>
          <cell r="S1807">
            <v>15</v>
          </cell>
          <cell r="T1807" t="str">
            <v>Senior Vice President</v>
          </cell>
          <cell r="U1807">
            <v>9</v>
          </cell>
          <cell r="V1807" t="str">
            <v>Day, Dani R</v>
          </cell>
        </row>
        <row r="1808">
          <cell r="A1808">
            <v>230805</v>
          </cell>
          <cell r="B1808" t="str">
            <v>Institutional Effectiveness</v>
          </cell>
          <cell r="C1808">
            <v>755745</v>
          </cell>
          <cell r="D1808">
            <v>230805755745</v>
          </cell>
          <cell r="E1808" t="str">
            <v>Promotional Activities</v>
          </cell>
          <cell r="F1808">
            <v>0</v>
          </cell>
          <cell r="G1808">
            <v>0</v>
          </cell>
          <cell r="H1808">
            <v>0</v>
          </cell>
          <cell r="I1808">
            <v>0</v>
          </cell>
          <cell r="J1808">
            <v>0</v>
          </cell>
          <cell r="K1808">
            <v>110010</v>
          </cell>
          <cell r="L1808" t="str">
            <v>Current Unrestricted</v>
          </cell>
          <cell r="M1808">
            <v>35</v>
          </cell>
          <cell r="N1808" t="str">
            <v>Institutional Support</v>
          </cell>
          <cell r="O1808">
            <v>11</v>
          </cell>
          <cell r="P1808" t="str">
            <v>Current Unrestricted Funds</v>
          </cell>
          <cell r="Q1808">
            <v>75</v>
          </cell>
          <cell r="R1808" t="str">
            <v>Other Operating Expenses</v>
          </cell>
          <cell r="S1808">
            <v>15</v>
          </cell>
          <cell r="T1808" t="str">
            <v>Senior Vice President</v>
          </cell>
          <cell r="U1808">
            <v>9</v>
          </cell>
          <cell r="V1808" t="str">
            <v>Day, Dani R</v>
          </cell>
        </row>
        <row r="1809">
          <cell r="A1809">
            <v>230805</v>
          </cell>
          <cell r="B1809" t="str">
            <v>Institutional Effectiveness</v>
          </cell>
          <cell r="C1809">
            <v>755765</v>
          </cell>
          <cell r="D1809">
            <v>230805755765</v>
          </cell>
          <cell r="E1809" t="str">
            <v>Miscellaneous Operating Expenses</v>
          </cell>
          <cell r="F1809">
            <v>0</v>
          </cell>
          <cell r="G1809">
            <v>0</v>
          </cell>
          <cell r="H1809">
            <v>900</v>
          </cell>
          <cell r="I1809">
            <v>0</v>
          </cell>
          <cell r="J1809">
            <v>324</v>
          </cell>
          <cell r="K1809">
            <v>110010</v>
          </cell>
          <cell r="L1809" t="str">
            <v>Current Unrestricted</v>
          </cell>
          <cell r="M1809">
            <v>35</v>
          </cell>
          <cell r="N1809" t="str">
            <v>Institutional Support</v>
          </cell>
          <cell r="O1809">
            <v>11</v>
          </cell>
          <cell r="P1809" t="str">
            <v>Current Unrestricted Funds</v>
          </cell>
          <cell r="Q1809">
            <v>75</v>
          </cell>
          <cell r="R1809" t="str">
            <v>Other Operating Expenses</v>
          </cell>
          <cell r="S1809">
            <v>15</v>
          </cell>
          <cell r="T1809" t="str">
            <v>Senior Vice President</v>
          </cell>
          <cell r="U1809">
            <v>9</v>
          </cell>
          <cell r="V1809" t="str">
            <v>Day, Dani R</v>
          </cell>
        </row>
        <row r="1810">
          <cell r="A1810">
            <v>230805</v>
          </cell>
          <cell r="B1810" t="str">
            <v>Institutional Effectiveness</v>
          </cell>
          <cell r="C1810">
            <v>787410</v>
          </cell>
          <cell r="D1810">
            <v>230805787410</v>
          </cell>
          <cell r="E1810" t="str">
            <v>Equipment/Furniture Non-Depreciable</v>
          </cell>
          <cell r="F1810">
            <v>0</v>
          </cell>
          <cell r="G1810">
            <v>0</v>
          </cell>
          <cell r="H1810">
            <v>0</v>
          </cell>
          <cell r="I1810">
            <v>0</v>
          </cell>
          <cell r="J1810">
            <v>0</v>
          </cell>
          <cell r="K1810">
            <v>110010</v>
          </cell>
          <cell r="L1810" t="str">
            <v>Current Unrestricted</v>
          </cell>
          <cell r="M1810">
            <v>35</v>
          </cell>
          <cell r="N1810" t="str">
            <v>Institutional Support</v>
          </cell>
          <cell r="O1810">
            <v>11</v>
          </cell>
          <cell r="P1810" t="str">
            <v>Current Unrestricted Funds</v>
          </cell>
          <cell r="Q1810">
            <v>78</v>
          </cell>
          <cell r="R1810" t="str">
            <v>Non-Capital Outlay</v>
          </cell>
          <cell r="S1810">
            <v>15</v>
          </cell>
          <cell r="T1810" t="str">
            <v>Senior Vice President</v>
          </cell>
          <cell r="U1810">
            <v>9</v>
          </cell>
          <cell r="V1810" t="str">
            <v>Day, Dani R</v>
          </cell>
        </row>
        <row r="1811">
          <cell r="A1811">
            <v>230805</v>
          </cell>
          <cell r="B1811" t="str">
            <v>Institutional Effectiveness</v>
          </cell>
          <cell r="C1811">
            <v>787430</v>
          </cell>
          <cell r="D1811">
            <v>230805787430</v>
          </cell>
          <cell r="E1811" t="str">
            <v>Computer/Media Equip</v>
          </cell>
          <cell r="F1811">
            <v>0</v>
          </cell>
          <cell r="G1811">
            <v>0</v>
          </cell>
          <cell r="H1811">
            <v>0</v>
          </cell>
          <cell r="I1811">
            <v>0</v>
          </cell>
          <cell r="J1811">
            <v>2000</v>
          </cell>
          <cell r="K1811">
            <v>110010</v>
          </cell>
          <cell r="L1811" t="str">
            <v>Current Unrestricted</v>
          </cell>
          <cell r="M1811">
            <v>35</v>
          </cell>
          <cell r="N1811" t="str">
            <v>Institutional Support</v>
          </cell>
          <cell r="O1811">
            <v>11</v>
          </cell>
          <cell r="P1811" t="str">
            <v>Current Unrestricted Funds</v>
          </cell>
          <cell r="Q1811">
            <v>78</v>
          </cell>
          <cell r="R1811" t="str">
            <v>Non-Capital Outlay</v>
          </cell>
          <cell r="S1811">
            <v>15</v>
          </cell>
          <cell r="T1811" t="str">
            <v>Senior Vice President</v>
          </cell>
          <cell r="U1811">
            <v>9</v>
          </cell>
          <cell r="V1811" t="str">
            <v>Day, Dani R</v>
          </cell>
        </row>
        <row r="1812">
          <cell r="A1812">
            <v>300004</v>
          </cell>
          <cell r="B1812" t="str">
            <v>Curriculum</v>
          </cell>
          <cell r="C1812">
            <v>611320</v>
          </cell>
          <cell r="D1812">
            <v>300004611320</v>
          </cell>
          <cell r="E1812" t="str">
            <v>Non-Supervisory Supp Staff - Exempt</v>
          </cell>
          <cell r="F1812">
            <v>97599.84</v>
          </cell>
          <cell r="G1812">
            <v>0</v>
          </cell>
          <cell r="H1812">
            <v>0</v>
          </cell>
          <cell r="I1812">
            <v>0</v>
          </cell>
          <cell r="J1812">
            <v>0</v>
          </cell>
          <cell r="K1812">
            <v>110010</v>
          </cell>
          <cell r="L1812" t="str">
            <v>Current Unrestricted</v>
          </cell>
          <cell r="M1812">
            <v>35</v>
          </cell>
          <cell r="N1812" t="str">
            <v>Institutional Support</v>
          </cell>
          <cell r="O1812">
            <v>11</v>
          </cell>
          <cell r="P1812" t="str">
            <v>Current Unrestricted Funds</v>
          </cell>
          <cell r="Q1812">
            <v>61</v>
          </cell>
          <cell r="R1812" t="str">
            <v>Salaries and Wages</v>
          </cell>
          <cell r="S1812">
            <v>15</v>
          </cell>
          <cell r="T1812" t="str">
            <v>Senior Vice President</v>
          </cell>
          <cell r="U1812">
            <v>9</v>
          </cell>
          <cell r="V1812" t="str">
            <v>Day, Dani R</v>
          </cell>
        </row>
        <row r="1813">
          <cell r="A1813">
            <v>300004</v>
          </cell>
          <cell r="B1813" t="str">
            <v>Curriculum</v>
          </cell>
          <cell r="C1813">
            <v>611420</v>
          </cell>
          <cell r="D1813">
            <v>300004611420</v>
          </cell>
          <cell r="E1813" t="str">
            <v>Non-Supervisory Supp - Non-Exempt</v>
          </cell>
          <cell r="F1813">
            <v>0</v>
          </cell>
          <cell r="G1813">
            <v>97599.84</v>
          </cell>
          <cell r="H1813">
            <v>100753</v>
          </cell>
          <cell r="I1813">
            <v>50376.24</v>
          </cell>
          <cell r="J1813">
            <v>100753</v>
          </cell>
          <cell r="K1813">
            <v>110010</v>
          </cell>
          <cell r="L1813" t="str">
            <v>Current Unrestricted</v>
          </cell>
          <cell r="M1813">
            <v>35</v>
          </cell>
          <cell r="N1813" t="str">
            <v>Institutional Support</v>
          </cell>
          <cell r="O1813">
            <v>11</v>
          </cell>
          <cell r="P1813" t="str">
            <v>Current Unrestricted Funds</v>
          </cell>
          <cell r="Q1813">
            <v>61</v>
          </cell>
          <cell r="R1813" t="str">
            <v>Salaries and Wages</v>
          </cell>
          <cell r="S1813">
            <v>15</v>
          </cell>
          <cell r="T1813" t="str">
            <v>Senior Vice President</v>
          </cell>
          <cell r="U1813">
            <v>9</v>
          </cell>
          <cell r="V1813" t="str">
            <v>Day, Dani R</v>
          </cell>
        </row>
        <row r="1814">
          <cell r="A1814">
            <v>300004</v>
          </cell>
          <cell r="B1814" t="str">
            <v>Curriculum</v>
          </cell>
          <cell r="C1814">
            <v>611491</v>
          </cell>
          <cell r="D1814">
            <v>300004611491</v>
          </cell>
          <cell r="E1814" t="str">
            <v>Comp Time Payoff</v>
          </cell>
          <cell r="F1814">
            <v>1662.45</v>
          </cell>
          <cell r="G1814">
            <v>0</v>
          </cell>
          <cell r="H1814">
            <v>500</v>
          </cell>
          <cell r="I1814">
            <v>0</v>
          </cell>
          <cell r="J1814">
            <v>500</v>
          </cell>
          <cell r="K1814">
            <v>110010</v>
          </cell>
          <cell r="L1814" t="str">
            <v>Current Unrestricted</v>
          </cell>
          <cell r="M1814">
            <v>35</v>
          </cell>
          <cell r="N1814" t="str">
            <v>Institutional Support</v>
          </cell>
          <cell r="O1814">
            <v>11</v>
          </cell>
          <cell r="P1814" t="str">
            <v>Current Unrestricted Funds</v>
          </cell>
          <cell r="Q1814">
            <v>61</v>
          </cell>
          <cell r="R1814" t="str">
            <v>Salaries and Wages</v>
          </cell>
          <cell r="S1814">
            <v>15</v>
          </cell>
          <cell r="T1814" t="str">
            <v>Senior Vice President</v>
          </cell>
          <cell r="U1814">
            <v>9</v>
          </cell>
          <cell r="V1814" t="str">
            <v>Day, Dani R</v>
          </cell>
        </row>
        <row r="1815">
          <cell r="A1815">
            <v>300004</v>
          </cell>
          <cell r="B1815" t="str">
            <v>Curriculum</v>
          </cell>
          <cell r="C1815">
            <v>611492</v>
          </cell>
          <cell r="D1815">
            <v>300004611492</v>
          </cell>
          <cell r="E1815" t="str">
            <v>Regular Overtime</v>
          </cell>
          <cell r="F1815">
            <v>9.5</v>
          </cell>
          <cell r="G1815">
            <v>0</v>
          </cell>
          <cell r="H1815">
            <v>0</v>
          </cell>
          <cell r="I1815">
            <v>0</v>
          </cell>
          <cell r="J1815">
            <v>0</v>
          </cell>
          <cell r="K1815">
            <v>110010</v>
          </cell>
          <cell r="L1815" t="str">
            <v>Current Unrestricted</v>
          </cell>
          <cell r="M1815">
            <v>35</v>
          </cell>
          <cell r="N1815" t="str">
            <v>Institutional Support</v>
          </cell>
          <cell r="O1815">
            <v>11</v>
          </cell>
          <cell r="P1815" t="str">
            <v>Current Unrestricted Funds</v>
          </cell>
          <cell r="Q1815">
            <v>61</v>
          </cell>
          <cell r="R1815" t="str">
            <v>Salaries and Wages</v>
          </cell>
          <cell r="S1815">
            <v>15</v>
          </cell>
          <cell r="T1815" t="str">
            <v>Senior Vice President</v>
          </cell>
          <cell r="U1815">
            <v>9</v>
          </cell>
          <cell r="V1815" t="str">
            <v>Day, Dani R</v>
          </cell>
        </row>
        <row r="1816">
          <cell r="A1816">
            <v>300004</v>
          </cell>
          <cell r="B1816" t="str">
            <v>Curriculum</v>
          </cell>
          <cell r="C1816">
            <v>712655</v>
          </cell>
          <cell r="D1816">
            <v>300004712655</v>
          </cell>
          <cell r="E1816" t="str">
            <v>Meetings Expense</v>
          </cell>
          <cell r="F1816">
            <v>96</v>
          </cell>
          <cell r="G1816">
            <v>98.33</v>
          </cell>
          <cell r="H1816">
            <v>238</v>
          </cell>
          <cell r="I1816">
            <v>0</v>
          </cell>
          <cell r="J1816">
            <v>0</v>
          </cell>
          <cell r="K1816">
            <v>110010</v>
          </cell>
          <cell r="L1816" t="str">
            <v>Current Unrestricted</v>
          </cell>
          <cell r="M1816">
            <v>35</v>
          </cell>
          <cell r="N1816" t="str">
            <v>Institutional Support</v>
          </cell>
          <cell r="O1816">
            <v>11</v>
          </cell>
          <cell r="P1816" t="str">
            <v>Current Unrestricted Funds</v>
          </cell>
          <cell r="Q1816">
            <v>71</v>
          </cell>
          <cell r="R1816" t="str">
            <v>Contractual Services</v>
          </cell>
          <cell r="S1816">
            <v>15</v>
          </cell>
          <cell r="T1816" t="str">
            <v>Senior Vice President</v>
          </cell>
          <cell r="U1816">
            <v>9</v>
          </cell>
          <cell r="V1816" t="str">
            <v>Day, Dani R</v>
          </cell>
        </row>
        <row r="1817">
          <cell r="A1817">
            <v>300004</v>
          </cell>
          <cell r="B1817" t="str">
            <v>Curriculum</v>
          </cell>
          <cell r="C1817">
            <v>733120</v>
          </cell>
          <cell r="D1817">
            <v>300004733120</v>
          </cell>
          <cell r="E1817" t="str">
            <v>Office Supplies</v>
          </cell>
          <cell r="F1817">
            <v>566.13</v>
          </cell>
          <cell r="G1817">
            <v>724.94</v>
          </cell>
          <cell r="H1817">
            <v>200</v>
          </cell>
          <cell r="I1817">
            <v>0</v>
          </cell>
          <cell r="J1817">
            <v>200</v>
          </cell>
          <cell r="K1817">
            <v>110010</v>
          </cell>
          <cell r="L1817" t="str">
            <v>Current Unrestricted</v>
          </cell>
          <cell r="M1817">
            <v>35</v>
          </cell>
          <cell r="N1817" t="str">
            <v>Institutional Support</v>
          </cell>
          <cell r="O1817">
            <v>11</v>
          </cell>
          <cell r="P1817" t="str">
            <v>Current Unrestricted Funds</v>
          </cell>
          <cell r="Q1817">
            <v>73</v>
          </cell>
          <cell r="R1817" t="str">
            <v>Supplies</v>
          </cell>
          <cell r="S1817">
            <v>15</v>
          </cell>
          <cell r="T1817" t="str">
            <v>Senior Vice President</v>
          </cell>
          <cell r="U1817">
            <v>9</v>
          </cell>
          <cell r="V1817" t="str">
            <v>Day, Dani R</v>
          </cell>
        </row>
        <row r="1818">
          <cell r="A1818">
            <v>300004</v>
          </cell>
          <cell r="B1818" t="str">
            <v>Curriculum</v>
          </cell>
          <cell r="C1818">
            <v>733230</v>
          </cell>
          <cell r="D1818">
            <v>300004733230</v>
          </cell>
          <cell r="E1818" t="str">
            <v>Tests and Testing Services</v>
          </cell>
          <cell r="F1818">
            <v>6300</v>
          </cell>
          <cell r="G1818">
            <v>0</v>
          </cell>
          <cell r="H1818">
            <v>0</v>
          </cell>
          <cell r="I1818">
            <v>0</v>
          </cell>
          <cell r="J1818">
            <v>0</v>
          </cell>
          <cell r="K1818">
            <v>110010</v>
          </cell>
          <cell r="L1818" t="str">
            <v>Current Unrestricted</v>
          </cell>
          <cell r="M1818">
            <v>35</v>
          </cell>
          <cell r="N1818" t="str">
            <v>Institutional Support</v>
          </cell>
          <cell r="O1818">
            <v>11</v>
          </cell>
          <cell r="P1818" t="str">
            <v>Current Unrestricted Funds</v>
          </cell>
          <cell r="Q1818">
            <v>73</v>
          </cell>
          <cell r="R1818" t="str">
            <v>Supplies</v>
          </cell>
          <cell r="S1818">
            <v>15</v>
          </cell>
          <cell r="T1818" t="str">
            <v>Senior Vice President</v>
          </cell>
          <cell r="U1818">
            <v>9</v>
          </cell>
          <cell r="V1818" t="str">
            <v>Day, Dani R</v>
          </cell>
        </row>
        <row r="1819">
          <cell r="A1819">
            <v>300004</v>
          </cell>
          <cell r="B1819" t="str">
            <v>Curriculum</v>
          </cell>
          <cell r="C1819">
            <v>744210</v>
          </cell>
          <cell r="D1819">
            <v>300004744210</v>
          </cell>
          <cell r="E1819" t="str">
            <v>Local Travel</v>
          </cell>
          <cell r="F1819">
            <v>46</v>
          </cell>
          <cell r="G1819">
            <v>0</v>
          </cell>
          <cell r="H1819">
            <v>400</v>
          </cell>
          <cell r="I1819">
            <v>17</v>
          </cell>
          <cell r="J1819">
            <v>50</v>
          </cell>
          <cell r="K1819">
            <v>110010</v>
          </cell>
          <cell r="L1819" t="str">
            <v>Current Unrestricted</v>
          </cell>
          <cell r="M1819">
            <v>35</v>
          </cell>
          <cell r="N1819" t="str">
            <v>Institutional Support</v>
          </cell>
          <cell r="O1819">
            <v>11</v>
          </cell>
          <cell r="P1819" t="str">
            <v>Current Unrestricted Funds</v>
          </cell>
          <cell r="Q1819">
            <v>74</v>
          </cell>
          <cell r="R1819" t="str">
            <v>Travel</v>
          </cell>
          <cell r="S1819">
            <v>15</v>
          </cell>
          <cell r="T1819" t="str">
            <v>Senior Vice President</v>
          </cell>
          <cell r="U1819">
            <v>9</v>
          </cell>
          <cell r="V1819" t="str">
            <v>Day, Dani R</v>
          </cell>
        </row>
        <row r="1820">
          <cell r="A1820">
            <v>300004</v>
          </cell>
          <cell r="B1820" t="str">
            <v>Curriculum</v>
          </cell>
          <cell r="C1820">
            <v>744220</v>
          </cell>
          <cell r="D1820">
            <v>300004744220</v>
          </cell>
          <cell r="E1820" t="str">
            <v>Professional Development / Travel</v>
          </cell>
          <cell r="F1820">
            <v>0</v>
          </cell>
          <cell r="G1820">
            <v>2383.91</v>
          </cell>
          <cell r="H1820">
            <v>3262</v>
          </cell>
          <cell r="I1820">
            <v>3261.26</v>
          </cell>
          <cell r="J1820">
            <v>5000</v>
          </cell>
          <cell r="K1820">
            <v>110010</v>
          </cell>
          <cell r="L1820" t="str">
            <v>Current Unrestricted</v>
          </cell>
          <cell r="M1820">
            <v>35</v>
          </cell>
          <cell r="N1820" t="str">
            <v>Institutional Support</v>
          </cell>
          <cell r="O1820">
            <v>11</v>
          </cell>
          <cell r="P1820" t="str">
            <v>Current Unrestricted Funds</v>
          </cell>
          <cell r="Q1820">
            <v>74</v>
          </cell>
          <cell r="R1820" t="str">
            <v>Travel</v>
          </cell>
          <cell r="S1820">
            <v>15</v>
          </cell>
          <cell r="T1820" t="str">
            <v>Senior Vice President</v>
          </cell>
          <cell r="U1820">
            <v>9</v>
          </cell>
          <cell r="V1820" t="str">
            <v>Day, Dani R</v>
          </cell>
        </row>
        <row r="1821">
          <cell r="A1821">
            <v>300004</v>
          </cell>
          <cell r="B1821" t="str">
            <v>Curriculum</v>
          </cell>
          <cell r="C1821">
            <v>755310</v>
          </cell>
          <cell r="D1821">
            <v>300004755310</v>
          </cell>
          <cell r="E1821" t="str">
            <v>Copier Expense</v>
          </cell>
          <cell r="F1821">
            <v>0</v>
          </cell>
          <cell r="G1821">
            <v>0</v>
          </cell>
          <cell r="H1821">
            <v>200</v>
          </cell>
          <cell r="I1821">
            <v>0</v>
          </cell>
          <cell r="J1821">
            <v>100</v>
          </cell>
          <cell r="K1821">
            <v>110010</v>
          </cell>
          <cell r="L1821" t="str">
            <v>Current Unrestricted</v>
          </cell>
          <cell r="M1821">
            <v>35</v>
          </cell>
          <cell r="N1821" t="str">
            <v>Institutional Support</v>
          </cell>
          <cell r="O1821">
            <v>11</v>
          </cell>
          <cell r="P1821" t="str">
            <v>Current Unrestricted Funds</v>
          </cell>
          <cell r="Q1821">
            <v>75</v>
          </cell>
          <cell r="R1821" t="str">
            <v>Other Operating Expenses</v>
          </cell>
          <cell r="S1821">
            <v>15</v>
          </cell>
          <cell r="T1821" t="str">
            <v>Senior Vice President</v>
          </cell>
          <cell r="U1821">
            <v>9</v>
          </cell>
          <cell r="V1821" t="str">
            <v>Day, Dani R</v>
          </cell>
        </row>
        <row r="1822">
          <cell r="A1822">
            <v>300004</v>
          </cell>
          <cell r="B1822" t="str">
            <v>Curriculum</v>
          </cell>
          <cell r="C1822">
            <v>755330</v>
          </cell>
          <cell r="D1822">
            <v>300004755330</v>
          </cell>
          <cell r="E1822" t="str">
            <v>Printing - Brochures and Handbooks</v>
          </cell>
          <cell r="F1822">
            <v>0</v>
          </cell>
          <cell r="G1822">
            <v>0</v>
          </cell>
          <cell r="H1822">
            <v>0</v>
          </cell>
          <cell r="I1822">
            <v>0</v>
          </cell>
          <cell r="J1822">
            <v>0</v>
          </cell>
          <cell r="K1822">
            <v>110010</v>
          </cell>
          <cell r="L1822" t="str">
            <v>Current Unrestricted</v>
          </cell>
          <cell r="M1822">
            <v>35</v>
          </cell>
          <cell r="N1822" t="str">
            <v>Institutional Support</v>
          </cell>
          <cell r="O1822">
            <v>11</v>
          </cell>
          <cell r="P1822" t="str">
            <v>Current Unrestricted Funds</v>
          </cell>
          <cell r="Q1822">
            <v>75</v>
          </cell>
          <cell r="R1822" t="str">
            <v>Other Operating Expenses</v>
          </cell>
          <cell r="S1822">
            <v>15</v>
          </cell>
          <cell r="T1822" t="str">
            <v>Senior Vice President</v>
          </cell>
          <cell r="U1822">
            <v>9</v>
          </cell>
          <cell r="V1822" t="str">
            <v>Day, Dani R</v>
          </cell>
        </row>
        <row r="1823">
          <cell r="A1823">
            <v>300004</v>
          </cell>
          <cell r="B1823" t="str">
            <v>Curriculum</v>
          </cell>
          <cell r="C1823">
            <v>755360</v>
          </cell>
          <cell r="D1823">
            <v>300004755360</v>
          </cell>
          <cell r="E1823" t="str">
            <v>Printing - Other</v>
          </cell>
          <cell r="F1823">
            <v>75.2</v>
          </cell>
          <cell r="G1823">
            <v>12.31</v>
          </cell>
          <cell r="H1823">
            <v>50</v>
          </cell>
          <cell r="I1823">
            <v>0</v>
          </cell>
          <cell r="J1823">
            <v>50</v>
          </cell>
          <cell r="K1823">
            <v>110010</v>
          </cell>
          <cell r="L1823" t="str">
            <v>Current Unrestricted</v>
          </cell>
          <cell r="M1823">
            <v>35</v>
          </cell>
          <cell r="N1823" t="str">
            <v>Institutional Support</v>
          </cell>
          <cell r="O1823">
            <v>11</v>
          </cell>
          <cell r="P1823" t="str">
            <v>Current Unrestricted Funds</v>
          </cell>
          <cell r="Q1823">
            <v>75</v>
          </cell>
          <cell r="R1823" t="str">
            <v>Other Operating Expenses</v>
          </cell>
          <cell r="S1823">
            <v>15</v>
          </cell>
          <cell r="T1823" t="str">
            <v>Senior Vice President</v>
          </cell>
          <cell r="U1823">
            <v>9</v>
          </cell>
          <cell r="V1823" t="str">
            <v>Day, Dani R</v>
          </cell>
        </row>
        <row r="1824">
          <cell r="A1824">
            <v>300004</v>
          </cell>
          <cell r="B1824" t="str">
            <v>Curriculum</v>
          </cell>
          <cell r="C1824">
            <v>755510</v>
          </cell>
          <cell r="D1824">
            <v>300004755510</v>
          </cell>
          <cell r="E1824" t="str">
            <v>Repairs - Equipment</v>
          </cell>
          <cell r="F1824">
            <v>0</v>
          </cell>
          <cell r="G1824">
            <v>114</v>
          </cell>
          <cell r="H1824">
            <v>300</v>
          </cell>
          <cell r="I1824">
            <v>0</v>
          </cell>
          <cell r="J1824">
            <v>500</v>
          </cell>
          <cell r="K1824">
            <v>110010</v>
          </cell>
          <cell r="L1824" t="str">
            <v>Current Unrestricted</v>
          </cell>
          <cell r="M1824">
            <v>35</v>
          </cell>
          <cell r="N1824" t="str">
            <v>Institutional Support</v>
          </cell>
          <cell r="O1824">
            <v>11</v>
          </cell>
          <cell r="P1824" t="str">
            <v>Current Unrestricted Funds</v>
          </cell>
          <cell r="Q1824">
            <v>75</v>
          </cell>
          <cell r="R1824" t="str">
            <v>Other Operating Expenses</v>
          </cell>
          <cell r="S1824">
            <v>15</v>
          </cell>
          <cell r="T1824" t="str">
            <v>Senior Vice President</v>
          </cell>
          <cell r="U1824">
            <v>9</v>
          </cell>
          <cell r="V1824" t="str">
            <v>Day, Dani R</v>
          </cell>
        </row>
        <row r="1825">
          <cell r="A1825">
            <v>300004</v>
          </cell>
          <cell r="B1825" t="str">
            <v>Curriculum</v>
          </cell>
          <cell r="C1825">
            <v>755730</v>
          </cell>
          <cell r="D1825">
            <v>300004755730</v>
          </cell>
          <cell r="E1825" t="str">
            <v>Memberships</v>
          </cell>
          <cell r="F1825">
            <v>340</v>
          </cell>
          <cell r="G1825">
            <v>430</v>
          </cell>
          <cell r="H1825">
            <v>430</v>
          </cell>
          <cell r="I1825">
            <v>0</v>
          </cell>
          <cell r="J1825">
            <v>0</v>
          </cell>
          <cell r="K1825">
            <v>110010</v>
          </cell>
          <cell r="L1825" t="str">
            <v>Current Unrestricted</v>
          </cell>
          <cell r="M1825">
            <v>35</v>
          </cell>
          <cell r="N1825" t="str">
            <v>Institutional Support</v>
          </cell>
          <cell r="O1825">
            <v>11</v>
          </cell>
          <cell r="P1825" t="str">
            <v>Current Unrestricted Funds</v>
          </cell>
          <cell r="Q1825">
            <v>75</v>
          </cell>
          <cell r="R1825" t="str">
            <v>Other Operating Expenses</v>
          </cell>
          <cell r="S1825">
            <v>15</v>
          </cell>
          <cell r="T1825" t="str">
            <v>Senior Vice President</v>
          </cell>
          <cell r="U1825">
            <v>9</v>
          </cell>
          <cell r="V1825" t="str">
            <v>Day, Dani R</v>
          </cell>
        </row>
        <row r="1826">
          <cell r="A1826">
            <v>300004</v>
          </cell>
          <cell r="B1826" t="str">
            <v>Curriculum</v>
          </cell>
          <cell r="C1826">
            <v>755765</v>
          </cell>
          <cell r="D1826">
            <v>300004755765</v>
          </cell>
          <cell r="E1826" t="str">
            <v>Miscellaneous Operating Expenses</v>
          </cell>
          <cell r="F1826">
            <v>0</v>
          </cell>
          <cell r="G1826">
            <v>0</v>
          </cell>
          <cell r="H1826">
            <v>540</v>
          </cell>
          <cell r="I1826">
            <v>0</v>
          </cell>
          <cell r="J1826">
            <v>150</v>
          </cell>
          <cell r="K1826">
            <v>110010</v>
          </cell>
          <cell r="L1826" t="str">
            <v>Current Unrestricted</v>
          </cell>
          <cell r="M1826">
            <v>35</v>
          </cell>
          <cell r="N1826" t="str">
            <v>Institutional Support</v>
          </cell>
          <cell r="O1826">
            <v>11</v>
          </cell>
          <cell r="P1826" t="str">
            <v>Current Unrestricted Funds</v>
          </cell>
          <cell r="Q1826">
            <v>75</v>
          </cell>
          <cell r="R1826" t="str">
            <v>Other Operating Expenses</v>
          </cell>
          <cell r="S1826">
            <v>15</v>
          </cell>
          <cell r="T1826" t="str">
            <v>Senior Vice President</v>
          </cell>
          <cell r="U1826">
            <v>9</v>
          </cell>
          <cell r="V1826" t="str">
            <v>Day, Dani R</v>
          </cell>
        </row>
        <row r="1827">
          <cell r="A1827">
            <v>880011</v>
          </cell>
          <cell r="B1827" t="str">
            <v>CSCE SAFAC</v>
          </cell>
          <cell r="C1827">
            <v>712320</v>
          </cell>
          <cell r="D1827">
            <v>880011712320</v>
          </cell>
          <cell r="E1827" t="str">
            <v>Guest Lecturers</v>
          </cell>
          <cell r="F1827">
            <v>0</v>
          </cell>
          <cell r="G1827">
            <v>0</v>
          </cell>
          <cell r="H1827">
            <v>0</v>
          </cell>
          <cell r="I1827">
            <v>0</v>
          </cell>
          <cell r="J1827">
            <v>0</v>
          </cell>
          <cell r="K1827">
            <v>380010</v>
          </cell>
          <cell r="L1827" t="str">
            <v>Student Activities Fee</v>
          </cell>
          <cell r="M1827">
            <v>540</v>
          </cell>
          <cell r="N1827" t="str">
            <v>Auxiliary - Student Activities</v>
          </cell>
          <cell r="O1827">
            <v>31</v>
          </cell>
          <cell r="P1827" t="str">
            <v>Auxiliary Enterprises Fund</v>
          </cell>
          <cell r="Q1827">
            <v>71</v>
          </cell>
          <cell r="R1827" t="str">
            <v>Contractual Services</v>
          </cell>
          <cell r="S1827">
            <v>80</v>
          </cell>
          <cell r="T1827" t="str">
            <v>Auxiliaries</v>
          </cell>
          <cell r="U1827">
            <v>9</v>
          </cell>
          <cell r="V1827" t="str">
            <v>Day, Dani R</v>
          </cell>
        </row>
        <row r="1828">
          <cell r="A1828">
            <v>880011</v>
          </cell>
          <cell r="B1828" t="str">
            <v>CSCE SAFAC</v>
          </cell>
          <cell r="C1828">
            <v>712620</v>
          </cell>
          <cell r="D1828">
            <v>880011712620</v>
          </cell>
          <cell r="E1828" t="str">
            <v>Copyrights and Royalties</v>
          </cell>
          <cell r="F1828">
            <v>0</v>
          </cell>
          <cell r="G1828">
            <v>0</v>
          </cell>
          <cell r="H1828">
            <v>400</v>
          </cell>
          <cell r="I1828">
            <v>0</v>
          </cell>
          <cell r="J1828">
            <v>500</v>
          </cell>
          <cell r="K1828">
            <v>380010</v>
          </cell>
          <cell r="L1828" t="str">
            <v>Student Activities Fee</v>
          </cell>
          <cell r="M1828">
            <v>540</v>
          </cell>
          <cell r="N1828" t="str">
            <v>Auxiliary - Student Activities</v>
          </cell>
          <cell r="O1828">
            <v>31</v>
          </cell>
          <cell r="P1828" t="str">
            <v>Auxiliary Enterprises Fund</v>
          </cell>
          <cell r="Q1828">
            <v>71</v>
          </cell>
          <cell r="R1828" t="str">
            <v>Contractual Services</v>
          </cell>
          <cell r="S1828">
            <v>80</v>
          </cell>
          <cell r="T1828" t="str">
            <v>Auxiliaries</v>
          </cell>
          <cell r="U1828">
            <v>9</v>
          </cell>
          <cell r="V1828" t="str">
            <v>Day, Dani R</v>
          </cell>
        </row>
        <row r="1829">
          <cell r="A1829">
            <v>880011</v>
          </cell>
          <cell r="B1829" t="str">
            <v>CSCE SAFAC</v>
          </cell>
          <cell r="C1829">
            <v>755110</v>
          </cell>
          <cell r="D1829">
            <v>880011755110</v>
          </cell>
          <cell r="E1829" t="str">
            <v>Field Trips</v>
          </cell>
          <cell r="F1829">
            <v>0</v>
          </cell>
          <cell r="G1829">
            <v>0</v>
          </cell>
          <cell r="H1829">
            <v>3240</v>
          </cell>
          <cell r="I1829">
            <v>0</v>
          </cell>
          <cell r="J1829">
            <v>5000</v>
          </cell>
          <cell r="K1829">
            <v>380010</v>
          </cell>
          <cell r="L1829" t="str">
            <v>Student Activities Fee</v>
          </cell>
          <cell r="M1829">
            <v>540</v>
          </cell>
          <cell r="N1829" t="str">
            <v>Auxiliary - Student Activities</v>
          </cell>
          <cell r="O1829">
            <v>31</v>
          </cell>
          <cell r="P1829" t="str">
            <v>Auxiliary Enterprises Fund</v>
          </cell>
          <cell r="Q1829">
            <v>75</v>
          </cell>
          <cell r="R1829" t="str">
            <v>Other Operating Expenses</v>
          </cell>
          <cell r="S1829">
            <v>80</v>
          </cell>
          <cell r="T1829" t="str">
            <v>Auxiliaries</v>
          </cell>
          <cell r="U1829">
            <v>9</v>
          </cell>
          <cell r="V1829" t="str">
            <v>Day, Dani R</v>
          </cell>
        </row>
        <row r="1830">
          <cell r="A1830">
            <v>880011</v>
          </cell>
          <cell r="B1830" t="str">
            <v>CSCE SAFAC</v>
          </cell>
          <cell r="C1830">
            <v>755330</v>
          </cell>
          <cell r="D1830">
            <v>880011755330</v>
          </cell>
          <cell r="E1830" t="str">
            <v>Printing - Brochures and Handbooks</v>
          </cell>
          <cell r="F1830">
            <v>0</v>
          </cell>
          <cell r="G1830">
            <v>0</v>
          </cell>
          <cell r="H1830">
            <v>0</v>
          </cell>
          <cell r="I1830">
            <v>0</v>
          </cell>
          <cell r="J1830">
            <v>0</v>
          </cell>
          <cell r="K1830">
            <v>380010</v>
          </cell>
          <cell r="L1830" t="str">
            <v>Student Activities Fee</v>
          </cell>
          <cell r="M1830">
            <v>540</v>
          </cell>
          <cell r="N1830" t="str">
            <v>Auxiliary - Student Activities</v>
          </cell>
          <cell r="O1830">
            <v>31</v>
          </cell>
          <cell r="P1830" t="str">
            <v>Auxiliary Enterprises Fund</v>
          </cell>
          <cell r="Q1830">
            <v>75</v>
          </cell>
          <cell r="R1830" t="str">
            <v>Other Operating Expenses</v>
          </cell>
          <cell r="S1830">
            <v>80</v>
          </cell>
          <cell r="T1830" t="str">
            <v>Auxiliaries</v>
          </cell>
          <cell r="U1830">
            <v>9</v>
          </cell>
          <cell r="V1830" t="str">
            <v>Day, Dani R</v>
          </cell>
        </row>
        <row r="1831">
          <cell r="A1831">
            <v>880011</v>
          </cell>
          <cell r="B1831" t="str">
            <v>CSCE SAFAC</v>
          </cell>
          <cell r="C1831">
            <v>755360</v>
          </cell>
          <cell r="D1831">
            <v>880011755360</v>
          </cell>
          <cell r="E1831" t="str">
            <v>Printing - Other</v>
          </cell>
          <cell r="F1831">
            <v>0</v>
          </cell>
          <cell r="G1831">
            <v>0</v>
          </cell>
          <cell r="H1831">
            <v>100</v>
          </cell>
          <cell r="I1831">
            <v>0</v>
          </cell>
          <cell r="J1831">
            <v>1200</v>
          </cell>
          <cell r="K1831">
            <v>380010</v>
          </cell>
          <cell r="L1831" t="str">
            <v>Student Activities Fee</v>
          </cell>
          <cell r="M1831">
            <v>540</v>
          </cell>
          <cell r="N1831" t="str">
            <v>Auxiliary - Student Activities</v>
          </cell>
          <cell r="O1831">
            <v>31</v>
          </cell>
          <cell r="P1831" t="str">
            <v>Auxiliary Enterprises Fund</v>
          </cell>
          <cell r="Q1831">
            <v>75</v>
          </cell>
          <cell r="R1831" t="str">
            <v>Other Operating Expenses</v>
          </cell>
          <cell r="S1831">
            <v>80</v>
          </cell>
          <cell r="T1831" t="str">
            <v>Auxiliaries</v>
          </cell>
          <cell r="U1831">
            <v>9</v>
          </cell>
          <cell r="V1831" t="str">
            <v>Day, Dani R</v>
          </cell>
        </row>
        <row r="1832">
          <cell r="A1832">
            <v>880011</v>
          </cell>
          <cell r="B1832" t="str">
            <v>CSCE SAFAC</v>
          </cell>
          <cell r="C1832">
            <v>755738</v>
          </cell>
          <cell r="D1832">
            <v>880011755738</v>
          </cell>
          <cell r="E1832" t="str">
            <v>Special Functions</v>
          </cell>
          <cell r="F1832">
            <v>0</v>
          </cell>
          <cell r="G1832">
            <v>5831.1</v>
          </cell>
          <cell r="H1832">
            <v>9010</v>
          </cell>
          <cell r="I1832">
            <v>6060</v>
          </cell>
          <cell r="J1832">
            <v>10550</v>
          </cell>
          <cell r="K1832">
            <v>380010</v>
          </cell>
          <cell r="L1832" t="str">
            <v>Student Activities Fee</v>
          </cell>
          <cell r="M1832">
            <v>540</v>
          </cell>
          <cell r="N1832" t="str">
            <v>Auxiliary - Student Activities</v>
          </cell>
          <cell r="O1832">
            <v>31</v>
          </cell>
          <cell r="P1832" t="str">
            <v>Auxiliary Enterprises Fund</v>
          </cell>
          <cell r="Q1832">
            <v>75</v>
          </cell>
          <cell r="R1832" t="str">
            <v>Other Operating Expenses</v>
          </cell>
          <cell r="S1832">
            <v>80</v>
          </cell>
          <cell r="T1832" t="str">
            <v>Auxiliaries</v>
          </cell>
          <cell r="U1832">
            <v>9</v>
          </cell>
          <cell r="V1832" t="str">
            <v>Day, Dani R</v>
          </cell>
        </row>
        <row r="1833">
          <cell r="A1833">
            <v>880011</v>
          </cell>
          <cell r="B1833" t="str">
            <v>CSCE SAFAC</v>
          </cell>
          <cell r="C1833">
            <v>755745</v>
          </cell>
          <cell r="D1833">
            <v>880011755745</v>
          </cell>
          <cell r="E1833" t="str">
            <v>Promotional Activities</v>
          </cell>
          <cell r="F1833">
            <v>0</v>
          </cell>
          <cell r="G1833">
            <v>9154.4</v>
          </cell>
          <cell r="H1833">
            <v>5350</v>
          </cell>
          <cell r="I1833">
            <v>868.9</v>
          </cell>
          <cell r="J1833">
            <v>14750</v>
          </cell>
          <cell r="K1833">
            <v>380010</v>
          </cell>
          <cell r="L1833" t="str">
            <v>Student Activities Fee</v>
          </cell>
          <cell r="M1833">
            <v>540</v>
          </cell>
          <cell r="N1833" t="str">
            <v>Auxiliary - Student Activities</v>
          </cell>
          <cell r="O1833">
            <v>31</v>
          </cell>
          <cell r="P1833" t="str">
            <v>Auxiliary Enterprises Fund</v>
          </cell>
          <cell r="Q1833">
            <v>75</v>
          </cell>
          <cell r="R1833" t="str">
            <v>Other Operating Expenses</v>
          </cell>
          <cell r="S1833">
            <v>80</v>
          </cell>
          <cell r="T1833" t="str">
            <v>Auxiliaries</v>
          </cell>
          <cell r="U1833">
            <v>9</v>
          </cell>
          <cell r="V1833" t="str">
            <v>Day, Dani R</v>
          </cell>
        </row>
        <row r="1834">
          <cell r="A1834">
            <v>880011</v>
          </cell>
          <cell r="B1834" t="str">
            <v>CSCE SAFAC</v>
          </cell>
          <cell r="C1834">
            <v>755755</v>
          </cell>
          <cell r="D1834">
            <v>880011755755</v>
          </cell>
          <cell r="E1834" t="str">
            <v>Other Student Activities</v>
          </cell>
          <cell r="F1834">
            <v>0</v>
          </cell>
          <cell r="G1834">
            <v>0</v>
          </cell>
          <cell r="H1834">
            <v>0</v>
          </cell>
          <cell r="I1834">
            <v>0</v>
          </cell>
          <cell r="J1834">
            <v>0</v>
          </cell>
          <cell r="K1834">
            <v>380010</v>
          </cell>
          <cell r="L1834" t="str">
            <v>Student Activities Fee</v>
          </cell>
          <cell r="M1834">
            <v>540</v>
          </cell>
          <cell r="N1834" t="str">
            <v>Auxiliary - Student Activities</v>
          </cell>
          <cell r="O1834">
            <v>31</v>
          </cell>
          <cell r="P1834" t="str">
            <v>Auxiliary Enterprises Fund</v>
          </cell>
          <cell r="Q1834">
            <v>75</v>
          </cell>
          <cell r="R1834" t="str">
            <v>Other Operating Expenses</v>
          </cell>
          <cell r="S1834">
            <v>80</v>
          </cell>
          <cell r="T1834" t="str">
            <v>Auxiliaries</v>
          </cell>
          <cell r="U1834">
            <v>9</v>
          </cell>
          <cell r="V1834" t="str">
            <v>Day, Dani R</v>
          </cell>
        </row>
        <row r="1835">
          <cell r="A1835">
            <v>880011</v>
          </cell>
          <cell r="B1835" t="str">
            <v>CSCE SAFAC</v>
          </cell>
          <cell r="C1835">
            <v>810992</v>
          </cell>
          <cell r="D1835">
            <v>880011810992</v>
          </cell>
          <cell r="E1835" t="str">
            <v>Transfers from Other Funds</v>
          </cell>
          <cell r="F1835">
            <v>0</v>
          </cell>
          <cell r="G1835">
            <v>0</v>
          </cell>
          <cell r="H1835">
            <v>0</v>
          </cell>
          <cell r="I1835">
            <v>0</v>
          </cell>
          <cell r="J1835">
            <v>0</v>
          </cell>
          <cell r="K1835">
            <v>380010</v>
          </cell>
          <cell r="L1835" t="str">
            <v>Student Activities Fee</v>
          </cell>
          <cell r="M1835">
            <v>540</v>
          </cell>
          <cell r="N1835" t="str">
            <v>Auxiliary - Student Activities</v>
          </cell>
          <cell r="O1835">
            <v>31</v>
          </cell>
          <cell r="P1835" t="str">
            <v>Auxiliary Enterprises Fund</v>
          </cell>
          <cell r="Q1835">
            <v>81</v>
          </cell>
          <cell r="R1835" t="str">
            <v>Transfers In</v>
          </cell>
          <cell r="S1835">
            <v>80</v>
          </cell>
          <cell r="T1835" t="str">
            <v>Auxiliaries</v>
          </cell>
          <cell r="U1835">
            <v>9</v>
          </cell>
          <cell r="V1835" t="str">
            <v>Day, Dani R</v>
          </cell>
        </row>
        <row r="1836">
          <cell r="A1836">
            <v>230725</v>
          </cell>
          <cell r="B1836" t="str">
            <v>QEP</v>
          </cell>
          <cell r="C1836">
            <v>611492</v>
          </cell>
          <cell r="D1836">
            <v>230725611492</v>
          </cell>
          <cell r="E1836" t="str">
            <v>Regular Overtime</v>
          </cell>
          <cell r="F1836">
            <v>0</v>
          </cell>
          <cell r="G1836">
            <v>0</v>
          </cell>
          <cell r="H1836">
            <v>0</v>
          </cell>
          <cell r="I1836">
            <v>0</v>
          </cell>
          <cell r="J1836">
            <v>3000</v>
          </cell>
          <cell r="K1836">
            <v>110010</v>
          </cell>
          <cell r="L1836" t="str">
            <v>Current Unrestricted</v>
          </cell>
          <cell r="M1836">
            <v>35</v>
          </cell>
          <cell r="N1836" t="str">
            <v>Institutional Support</v>
          </cell>
          <cell r="O1836">
            <v>11</v>
          </cell>
          <cell r="P1836" t="str">
            <v>Current Unrestricted Funds</v>
          </cell>
          <cell r="Q1836">
            <v>61</v>
          </cell>
          <cell r="R1836" t="str">
            <v>Salaries and Wages</v>
          </cell>
          <cell r="S1836">
            <v>15</v>
          </cell>
          <cell r="T1836" t="str">
            <v>Senior Vice President</v>
          </cell>
          <cell r="U1836">
            <v>9</v>
          </cell>
          <cell r="V1836" t="str">
            <v>Day, Dani R</v>
          </cell>
        </row>
        <row r="1837">
          <cell r="A1837">
            <v>230725</v>
          </cell>
          <cell r="B1837" t="str">
            <v>QEP</v>
          </cell>
          <cell r="C1837">
            <v>712320</v>
          </cell>
          <cell r="D1837">
            <v>230725712320</v>
          </cell>
          <cell r="E1837" t="str">
            <v>Guest Lecturers</v>
          </cell>
          <cell r="F1837">
            <v>0</v>
          </cell>
          <cell r="G1837">
            <v>0</v>
          </cell>
          <cell r="H1837">
            <v>0</v>
          </cell>
          <cell r="I1837">
            <v>0</v>
          </cell>
          <cell r="J1837">
            <v>1000</v>
          </cell>
          <cell r="K1837">
            <v>110010</v>
          </cell>
          <cell r="L1837" t="str">
            <v>Current Unrestricted</v>
          </cell>
          <cell r="M1837">
            <v>35</v>
          </cell>
          <cell r="N1837" t="str">
            <v>Institutional Support</v>
          </cell>
          <cell r="O1837">
            <v>11</v>
          </cell>
          <cell r="P1837" t="str">
            <v>Current Unrestricted Funds</v>
          </cell>
          <cell r="Q1837">
            <v>71</v>
          </cell>
          <cell r="R1837" t="str">
            <v>Contractual Services</v>
          </cell>
          <cell r="S1837">
            <v>15</v>
          </cell>
          <cell r="T1837" t="str">
            <v>Senior Vice President</v>
          </cell>
          <cell r="U1837">
            <v>9</v>
          </cell>
          <cell r="V1837" t="str">
            <v>Day, Dani R</v>
          </cell>
        </row>
        <row r="1838">
          <cell r="A1838">
            <v>230725</v>
          </cell>
          <cell r="B1838" t="str">
            <v>QEP</v>
          </cell>
          <cell r="C1838">
            <v>712370</v>
          </cell>
          <cell r="D1838">
            <v>230725712370</v>
          </cell>
          <cell r="E1838" t="str">
            <v>Other Contract Services</v>
          </cell>
          <cell r="F1838">
            <v>0</v>
          </cell>
          <cell r="G1838">
            <v>0</v>
          </cell>
          <cell r="H1838">
            <v>0</v>
          </cell>
          <cell r="I1838">
            <v>0</v>
          </cell>
          <cell r="J1838">
            <v>1000</v>
          </cell>
          <cell r="K1838">
            <v>110010</v>
          </cell>
          <cell r="L1838" t="str">
            <v>Current Unrestricted</v>
          </cell>
          <cell r="M1838">
            <v>35</v>
          </cell>
          <cell r="N1838" t="str">
            <v>Institutional Support</v>
          </cell>
          <cell r="O1838">
            <v>11</v>
          </cell>
          <cell r="P1838" t="str">
            <v>Current Unrestricted Funds</v>
          </cell>
          <cell r="Q1838">
            <v>71</v>
          </cell>
          <cell r="R1838" t="str">
            <v>Contractual Services</v>
          </cell>
          <cell r="S1838">
            <v>15</v>
          </cell>
          <cell r="T1838" t="str">
            <v>Senior Vice President</v>
          </cell>
          <cell r="U1838">
            <v>9</v>
          </cell>
          <cell r="V1838" t="str">
            <v>Day, Dani R</v>
          </cell>
        </row>
        <row r="1839">
          <cell r="A1839">
            <v>230725</v>
          </cell>
          <cell r="B1839" t="str">
            <v>QEP</v>
          </cell>
          <cell r="C1839">
            <v>712655</v>
          </cell>
          <cell r="D1839">
            <v>230725712655</v>
          </cell>
          <cell r="E1839" t="str">
            <v>Meetings Expense</v>
          </cell>
          <cell r="F1839">
            <v>0</v>
          </cell>
          <cell r="G1839">
            <v>0</v>
          </cell>
          <cell r="H1839">
            <v>0</v>
          </cell>
          <cell r="I1839">
            <v>0</v>
          </cell>
          <cell r="J1839">
            <v>1000</v>
          </cell>
          <cell r="K1839">
            <v>110010</v>
          </cell>
          <cell r="L1839" t="str">
            <v>Current Unrestricted</v>
          </cell>
          <cell r="M1839">
            <v>35</v>
          </cell>
          <cell r="N1839" t="str">
            <v>Institutional Support</v>
          </cell>
          <cell r="O1839">
            <v>11</v>
          </cell>
          <cell r="P1839" t="str">
            <v>Current Unrestricted Funds</v>
          </cell>
          <cell r="Q1839">
            <v>71</v>
          </cell>
          <cell r="R1839" t="str">
            <v>Contractual Services</v>
          </cell>
          <cell r="S1839">
            <v>15</v>
          </cell>
          <cell r="T1839" t="str">
            <v>Senior Vice President</v>
          </cell>
          <cell r="U1839">
            <v>9</v>
          </cell>
          <cell r="V1839" t="str">
            <v>Day, Dani R</v>
          </cell>
        </row>
        <row r="1840">
          <cell r="A1840">
            <v>230725</v>
          </cell>
          <cell r="B1840" t="str">
            <v>QEP</v>
          </cell>
          <cell r="C1840">
            <v>733120</v>
          </cell>
          <cell r="D1840">
            <v>230725733120</v>
          </cell>
          <cell r="E1840" t="str">
            <v>Office Supplies</v>
          </cell>
          <cell r="F1840">
            <v>0</v>
          </cell>
          <cell r="G1840">
            <v>0</v>
          </cell>
          <cell r="H1840">
            <v>0</v>
          </cell>
          <cell r="I1840">
            <v>0</v>
          </cell>
          <cell r="J1840">
            <v>250</v>
          </cell>
          <cell r="K1840">
            <v>110010</v>
          </cell>
          <cell r="L1840" t="str">
            <v>Current Unrestricted</v>
          </cell>
          <cell r="M1840">
            <v>35</v>
          </cell>
          <cell r="N1840" t="str">
            <v>Institutional Support</v>
          </cell>
          <cell r="O1840">
            <v>11</v>
          </cell>
          <cell r="P1840" t="str">
            <v>Current Unrestricted Funds</v>
          </cell>
          <cell r="Q1840">
            <v>73</v>
          </cell>
          <cell r="R1840" t="str">
            <v>Supplies</v>
          </cell>
          <cell r="S1840">
            <v>15</v>
          </cell>
          <cell r="T1840" t="str">
            <v>Senior Vice President</v>
          </cell>
          <cell r="U1840">
            <v>9</v>
          </cell>
          <cell r="V1840" t="str">
            <v>Day, Dani R</v>
          </cell>
        </row>
        <row r="1841">
          <cell r="A1841">
            <v>230725</v>
          </cell>
          <cell r="B1841" t="str">
            <v>QEP</v>
          </cell>
          <cell r="C1841">
            <v>744210</v>
          </cell>
          <cell r="D1841">
            <v>230725744210</v>
          </cell>
          <cell r="E1841" t="str">
            <v>Local Travel</v>
          </cell>
          <cell r="F1841">
            <v>0</v>
          </cell>
          <cell r="G1841">
            <v>0</v>
          </cell>
          <cell r="H1841">
            <v>0</v>
          </cell>
          <cell r="I1841">
            <v>0</v>
          </cell>
          <cell r="J1841">
            <v>250</v>
          </cell>
          <cell r="K1841">
            <v>110010</v>
          </cell>
          <cell r="L1841" t="str">
            <v>Current Unrestricted</v>
          </cell>
          <cell r="M1841">
            <v>35</v>
          </cell>
          <cell r="N1841" t="str">
            <v>Institutional Support</v>
          </cell>
          <cell r="O1841">
            <v>11</v>
          </cell>
          <cell r="P1841" t="str">
            <v>Current Unrestricted Funds</v>
          </cell>
          <cell r="Q1841">
            <v>74</v>
          </cell>
          <cell r="R1841" t="str">
            <v>Travel</v>
          </cell>
          <cell r="S1841">
            <v>15</v>
          </cell>
          <cell r="T1841" t="str">
            <v>Senior Vice President</v>
          </cell>
          <cell r="U1841">
            <v>9</v>
          </cell>
          <cell r="V1841" t="str">
            <v>Day, Dani R</v>
          </cell>
        </row>
        <row r="1842">
          <cell r="A1842">
            <v>230725</v>
          </cell>
          <cell r="B1842" t="str">
            <v>QEP</v>
          </cell>
          <cell r="C1842">
            <v>744220</v>
          </cell>
          <cell r="D1842">
            <v>230725744220</v>
          </cell>
          <cell r="E1842" t="str">
            <v>Professional Development / Travel</v>
          </cell>
          <cell r="F1842">
            <v>0</v>
          </cell>
          <cell r="G1842">
            <v>0</v>
          </cell>
          <cell r="H1842">
            <v>0</v>
          </cell>
          <cell r="I1842">
            <v>0</v>
          </cell>
          <cell r="J1842">
            <v>11250</v>
          </cell>
          <cell r="K1842">
            <v>110010</v>
          </cell>
          <cell r="L1842" t="str">
            <v>Current Unrestricted</v>
          </cell>
          <cell r="M1842">
            <v>35</v>
          </cell>
          <cell r="N1842" t="str">
            <v>Institutional Support</v>
          </cell>
          <cell r="O1842">
            <v>11</v>
          </cell>
          <cell r="P1842" t="str">
            <v>Current Unrestricted Funds</v>
          </cell>
          <cell r="Q1842">
            <v>74</v>
          </cell>
          <cell r="R1842" t="str">
            <v>Travel</v>
          </cell>
          <cell r="S1842">
            <v>15</v>
          </cell>
          <cell r="T1842" t="str">
            <v>Senior Vice President</v>
          </cell>
          <cell r="U1842">
            <v>9</v>
          </cell>
          <cell r="V1842" t="str">
            <v>Day, Dani R</v>
          </cell>
        </row>
        <row r="1843">
          <cell r="A1843">
            <v>230725</v>
          </cell>
          <cell r="B1843" t="str">
            <v>QEP</v>
          </cell>
          <cell r="C1843">
            <v>755310</v>
          </cell>
          <cell r="D1843">
            <v>230725755310</v>
          </cell>
          <cell r="E1843" t="str">
            <v>Copier Expense</v>
          </cell>
          <cell r="F1843">
            <v>0</v>
          </cell>
          <cell r="G1843">
            <v>0</v>
          </cell>
          <cell r="H1843">
            <v>0</v>
          </cell>
          <cell r="I1843">
            <v>0</v>
          </cell>
          <cell r="J1843">
            <v>1000</v>
          </cell>
          <cell r="K1843">
            <v>110010</v>
          </cell>
          <cell r="L1843" t="str">
            <v>Current Unrestricted</v>
          </cell>
          <cell r="M1843">
            <v>35</v>
          </cell>
          <cell r="N1843" t="str">
            <v>Institutional Support</v>
          </cell>
          <cell r="O1843">
            <v>11</v>
          </cell>
          <cell r="P1843" t="str">
            <v>Current Unrestricted Funds</v>
          </cell>
          <cell r="Q1843">
            <v>75</v>
          </cell>
          <cell r="R1843" t="str">
            <v>Other Operating Expenses</v>
          </cell>
          <cell r="S1843">
            <v>15</v>
          </cell>
          <cell r="T1843" t="str">
            <v>Senior Vice President</v>
          </cell>
          <cell r="U1843">
            <v>9</v>
          </cell>
          <cell r="V1843" t="str">
            <v>Day, Dani R</v>
          </cell>
        </row>
        <row r="1844">
          <cell r="A1844">
            <v>230725</v>
          </cell>
          <cell r="B1844" t="str">
            <v>QEP</v>
          </cell>
          <cell r="C1844">
            <v>755745</v>
          </cell>
          <cell r="D1844">
            <v>230725755745</v>
          </cell>
          <cell r="E1844" t="str">
            <v>Promotional Activities</v>
          </cell>
          <cell r="F1844">
            <v>0</v>
          </cell>
          <cell r="G1844">
            <v>0</v>
          </cell>
          <cell r="H1844">
            <v>0</v>
          </cell>
          <cell r="I1844">
            <v>0</v>
          </cell>
          <cell r="J1844">
            <v>5000</v>
          </cell>
          <cell r="K1844">
            <v>110010</v>
          </cell>
          <cell r="L1844" t="str">
            <v>Current Unrestricted</v>
          </cell>
          <cell r="M1844">
            <v>35</v>
          </cell>
          <cell r="N1844" t="str">
            <v>Institutional Support</v>
          </cell>
          <cell r="O1844">
            <v>11</v>
          </cell>
          <cell r="P1844" t="str">
            <v>Current Unrestricted Funds</v>
          </cell>
          <cell r="Q1844">
            <v>75</v>
          </cell>
          <cell r="R1844" t="str">
            <v>Other Operating Expenses</v>
          </cell>
          <cell r="S1844">
            <v>15</v>
          </cell>
          <cell r="T1844" t="str">
            <v>Senior Vice President</v>
          </cell>
          <cell r="U1844">
            <v>9</v>
          </cell>
          <cell r="V1844" t="str">
            <v>Day, Dani R</v>
          </cell>
        </row>
        <row r="1845">
          <cell r="A1845">
            <v>230725</v>
          </cell>
          <cell r="B1845" t="str">
            <v>QEP</v>
          </cell>
          <cell r="C1845">
            <v>755765</v>
          </cell>
          <cell r="D1845">
            <v>230725755765</v>
          </cell>
          <cell r="E1845" t="str">
            <v>Miscellaneous Operating Expenses</v>
          </cell>
          <cell r="F1845">
            <v>0</v>
          </cell>
          <cell r="G1845">
            <v>0</v>
          </cell>
          <cell r="H1845">
            <v>0</v>
          </cell>
          <cell r="I1845">
            <v>0</v>
          </cell>
          <cell r="J1845">
            <v>5500</v>
          </cell>
          <cell r="K1845">
            <v>110010</v>
          </cell>
          <cell r="L1845" t="str">
            <v>Current Unrestricted</v>
          </cell>
          <cell r="M1845">
            <v>35</v>
          </cell>
          <cell r="N1845" t="str">
            <v>Institutional Support</v>
          </cell>
          <cell r="O1845">
            <v>11</v>
          </cell>
          <cell r="P1845" t="str">
            <v>Current Unrestricted Funds</v>
          </cell>
          <cell r="Q1845">
            <v>75</v>
          </cell>
          <cell r="R1845" t="str">
            <v>Other Operating Expenses</v>
          </cell>
          <cell r="S1845">
            <v>15</v>
          </cell>
          <cell r="T1845" t="str">
            <v>Senior Vice President</v>
          </cell>
          <cell r="U1845">
            <v>9</v>
          </cell>
          <cell r="V1845" t="str">
            <v>Day, Dani R</v>
          </cell>
        </row>
        <row r="1846">
          <cell r="A1846">
            <v>221132</v>
          </cell>
          <cell r="B1846" t="str">
            <v>Academic Advising-SCC</v>
          </cell>
          <cell r="C1846">
            <v>611210</v>
          </cell>
          <cell r="D1846">
            <v>221132611210</v>
          </cell>
          <cell r="E1846" t="str">
            <v>Admin Salaries - Full-time</v>
          </cell>
          <cell r="F1846">
            <v>0</v>
          </cell>
          <cell r="G1846">
            <v>0</v>
          </cell>
          <cell r="H1846">
            <v>58282</v>
          </cell>
          <cell r="I1846">
            <v>29140.98</v>
          </cell>
          <cell r="J1846">
            <v>58282</v>
          </cell>
          <cell r="K1846">
            <v>110010</v>
          </cell>
          <cell r="L1846" t="str">
            <v>Current Unrestricted</v>
          </cell>
          <cell r="M1846">
            <v>30</v>
          </cell>
          <cell r="N1846" t="str">
            <v>Student Services</v>
          </cell>
          <cell r="O1846">
            <v>11</v>
          </cell>
          <cell r="P1846" t="str">
            <v>Current Unrestricted Funds</v>
          </cell>
          <cell r="Q1846">
            <v>61</v>
          </cell>
          <cell r="R1846" t="str">
            <v>Salaries and Wages</v>
          </cell>
          <cell r="S1846">
            <v>60</v>
          </cell>
          <cell r="T1846" t="str">
            <v>Student Development</v>
          </cell>
          <cell r="U1846">
            <v>9</v>
          </cell>
          <cell r="V1846" t="str">
            <v>Dippel, Carrie A</v>
          </cell>
        </row>
        <row r="1847">
          <cell r="A1847">
            <v>221132</v>
          </cell>
          <cell r="B1847" t="str">
            <v>Academic Advising-SCC</v>
          </cell>
          <cell r="C1847">
            <v>611430</v>
          </cell>
          <cell r="D1847">
            <v>221132611430</v>
          </cell>
          <cell r="E1847" t="str">
            <v>Clerical - Non-Exempt</v>
          </cell>
          <cell r="F1847">
            <v>0</v>
          </cell>
          <cell r="G1847">
            <v>0</v>
          </cell>
          <cell r="H1847">
            <v>22577</v>
          </cell>
          <cell r="I1847">
            <v>11288.1</v>
          </cell>
          <cell r="J1847">
            <v>22577</v>
          </cell>
          <cell r="K1847">
            <v>110010</v>
          </cell>
          <cell r="L1847" t="str">
            <v>Current Unrestricted</v>
          </cell>
          <cell r="M1847">
            <v>30</v>
          </cell>
          <cell r="N1847" t="str">
            <v>Student Services</v>
          </cell>
          <cell r="O1847">
            <v>11</v>
          </cell>
          <cell r="P1847" t="str">
            <v>Current Unrestricted Funds</v>
          </cell>
          <cell r="Q1847">
            <v>61</v>
          </cell>
          <cell r="R1847" t="str">
            <v>Salaries and Wages</v>
          </cell>
          <cell r="S1847">
            <v>60</v>
          </cell>
          <cell r="T1847" t="str">
            <v>Student Development</v>
          </cell>
          <cell r="U1847">
            <v>9</v>
          </cell>
          <cell r="V1847" t="str">
            <v>Dippel, Carrie A</v>
          </cell>
        </row>
        <row r="1848">
          <cell r="A1848">
            <v>221132</v>
          </cell>
          <cell r="B1848" t="str">
            <v>Academic Advising-SCC</v>
          </cell>
          <cell r="C1848">
            <v>611460</v>
          </cell>
          <cell r="D1848">
            <v>221132611460</v>
          </cell>
          <cell r="E1848" t="str">
            <v>Support Staff PT - Non-Exempt</v>
          </cell>
          <cell r="F1848">
            <v>0</v>
          </cell>
          <cell r="G1848">
            <v>0</v>
          </cell>
          <cell r="H1848">
            <v>11385</v>
          </cell>
          <cell r="I1848">
            <v>0</v>
          </cell>
          <cell r="J1848">
            <v>11000</v>
          </cell>
          <cell r="K1848">
            <v>110010</v>
          </cell>
          <cell r="L1848" t="str">
            <v>Current Unrestricted</v>
          </cell>
          <cell r="M1848">
            <v>30</v>
          </cell>
          <cell r="N1848" t="str">
            <v>Student Services</v>
          </cell>
          <cell r="O1848">
            <v>11</v>
          </cell>
          <cell r="P1848" t="str">
            <v>Current Unrestricted Funds</v>
          </cell>
          <cell r="Q1848">
            <v>61</v>
          </cell>
          <cell r="R1848" t="str">
            <v>Salaries and Wages</v>
          </cell>
          <cell r="S1848">
            <v>60</v>
          </cell>
          <cell r="T1848" t="str">
            <v>Student Development</v>
          </cell>
          <cell r="U1848">
            <v>9</v>
          </cell>
          <cell r="V1848" t="str">
            <v>Dippel, Carrie A</v>
          </cell>
        </row>
        <row r="1849">
          <cell r="A1849">
            <v>221132</v>
          </cell>
          <cell r="B1849" t="str">
            <v>Academic Advising-SCC</v>
          </cell>
          <cell r="C1849">
            <v>611478</v>
          </cell>
          <cell r="D1849">
            <v>221132611478</v>
          </cell>
          <cell r="E1849" t="str">
            <v>Advisors - Non-Exempt</v>
          </cell>
          <cell r="F1849">
            <v>0</v>
          </cell>
          <cell r="G1849">
            <v>0</v>
          </cell>
          <cell r="H1849">
            <v>323234</v>
          </cell>
          <cell r="I1849">
            <v>137667.76</v>
          </cell>
          <cell r="J1849">
            <v>309145</v>
          </cell>
          <cell r="K1849">
            <v>110010</v>
          </cell>
          <cell r="L1849" t="str">
            <v>Current Unrestricted</v>
          </cell>
          <cell r="M1849">
            <v>30</v>
          </cell>
          <cell r="N1849" t="str">
            <v>Student Services</v>
          </cell>
          <cell r="O1849">
            <v>11</v>
          </cell>
          <cell r="P1849" t="str">
            <v>Current Unrestricted Funds</v>
          </cell>
          <cell r="Q1849">
            <v>61</v>
          </cell>
          <cell r="R1849" t="str">
            <v>Salaries and Wages</v>
          </cell>
          <cell r="S1849">
            <v>60</v>
          </cell>
          <cell r="T1849" t="str">
            <v>Student Development</v>
          </cell>
          <cell r="U1849">
            <v>9</v>
          </cell>
          <cell r="V1849" t="str">
            <v>Dippel, Carrie A</v>
          </cell>
        </row>
        <row r="1850">
          <cell r="A1850">
            <v>221132</v>
          </cell>
          <cell r="B1850" t="str">
            <v>Academic Advising-SCC</v>
          </cell>
          <cell r="C1850">
            <v>611480</v>
          </cell>
          <cell r="D1850">
            <v>221132611480</v>
          </cell>
          <cell r="E1850" t="str">
            <v>Advisors PT - Non-Exempt</v>
          </cell>
          <cell r="F1850">
            <v>0</v>
          </cell>
          <cell r="G1850">
            <v>0</v>
          </cell>
          <cell r="H1850">
            <v>116438</v>
          </cell>
          <cell r="I1850">
            <v>14738.09</v>
          </cell>
          <cell r="J1850">
            <v>117000</v>
          </cell>
          <cell r="K1850">
            <v>110010</v>
          </cell>
          <cell r="L1850" t="str">
            <v>Current Unrestricted</v>
          </cell>
          <cell r="M1850">
            <v>30</v>
          </cell>
          <cell r="N1850" t="str">
            <v>Student Services</v>
          </cell>
          <cell r="O1850">
            <v>11</v>
          </cell>
          <cell r="P1850" t="str">
            <v>Current Unrestricted Funds</v>
          </cell>
          <cell r="Q1850">
            <v>61</v>
          </cell>
          <cell r="R1850" t="str">
            <v>Salaries and Wages</v>
          </cell>
          <cell r="S1850">
            <v>60</v>
          </cell>
          <cell r="T1850" t="str">
            <v>Student Development</v>
          </cell>
          <cell r="U1850">
            <v>9</v>
          </cell>
          <cell r="V1850" t="str">
            <v>Dippel, Carrie A</v>
          </cell>
        </row>
        <row r="1851">
          <cell r="A1851">
            <v>221132</v>
          </cell>
          <cell r="B1851" t="str">
            <v>Academic Advising-SCC</v>
          </cell>
          <cell r="C1851">
            <v>611490</v>
          </cell>
          <cell r="D1851">
            <v>221132611490</v>
          </cell>
          <cell r="E1851" t="str">
            <v>Overtime - Registrar</v>
          </cell>
          <cell r="F1851">
            <v>0</v>
          </cell>
          <cell r="G1851">
            <v>0</v>
          </cell>
          <cell r="H1851">
            <v>0</v>
          </cell>
          <cell r="I1851">
            <v>66.09</v>
          </cell>
          <cell r="J1851">
            <v>0</v>
          </cell>
          <cell r="K1851">
            <v>110010</v>
          </cell>
          <cell r="L1851" t="str">
            <v>Current Unrestricted</v>
          </cell>
          <cell r="M1851">
            <v>30</v>
          </cell>
          <cell r="N1851" t="str">
            <v>Student Services</v>
          </cell>
          <cell r="O1851">
            <v>11</v>
          </cell>
          <cell r="P1851" t="str">
            <v>Current Unrestricted Funds</v>
          </cell>
          <cell r="Q1851">
            <v>61</v>
          </cell>
          <cell r="R1851" t="str">
            <v>Salaries and Wages</v>
          </cell>
          <cell r="S1851">
            <v>60</v>
          </cell>
          <cell r="T1851" t="str">
            <v>Student Development</v>
          </cell>
          <cell r="U1851">
            <v>9</v>
          </cell>
          <cell r="V1851" t="str">
            <v>Dippel, Carrie A</v>
          </cell>
        </row>
        <row r="1852">
          <cell r="A1852">
            <v>221132</v>
          </cell>
          <cell r="B1852" t="str">
            <v>Academic Advising-SCC</v>
          </cell>
          <cell r="C1852">
            <v>611491</v>
          </cell>
          <cell r="D1852">
            <v>221132611491</v>
          </cell>
          <cell r="E1852" t="str">
            <v>Comp Time Payoff</v>
          </cell>
          <cell r="F1852">
            <v>0</v>
          </cell>
          <cell r="G1852">
            <v>0</v>
          </cell>
          <cell r="H1852">
            <v>3000</v>
          </cell>
          <cell r="I1852">
            <v>0</v>
          </cell>
          <cell r="J1852">
            <v>3000</v>
          </cell>
          <cell r="K1852">
            <v>110010</v>
          </cell>
          <cell r="L1852" t="str">
            <v>Current Unrestricted</v>
          </cell>
          <cell r="M1852">
            <v>30</v>
          </cell>
          <cell r="N1852" t="str">
            <v>Student Services</v>
          </cell>
          <cell r="O1852">
            <v>11</v>
          </cell>
          <cell r="P1852" t="str">
            <v>Current Unrestricted Funds</v>
          </cell>
          <cell r="Q1852">
            <v>61</v>
          </cell>
          <cell r="R1852" t="str">
            <v>Salaries and Wages</v>
          </cell>
          <cell r="S1852">
            <v>60</v>
          </cell>
          <cell r="T1852" t="str">
            <v>Student Development</v>
          </cell>
          <cell r="U1852">
            <v>9</v>
          </cell>
          <cell r="V1852" t="str">
            <v>Dippel, Carrie A</v>
          </cell>
        </row>
        <row r="1853">
          <cell r="A1853">
            <v>221132</v>
          </cell>
          <cell r="B1853" t="str">
            <v>Academic Advising-SCC</v>
          </cell>
          <cell r="C1853">
            <v>611492</v>
          </cell>
          <cell r="D1853">
            <v>221132611492</v>
          </cell>
          <cell r="E1853" t="str">
            <v>Regular Overtime</v>
          </cell>
          <cell r="F1853">
            <v>0</v>
          </cell>
          <cell r="G1853">
            <v>0</v>
          </cell>
          <cell r="H1853">
            <v>3000</v>
          </cell>
          <cell r="I1853">
            <v>877.43</v>
          </cell>
          <cell r="J1853">
            <v>3000</v>
          </cell>
          <cell r="K1853">
            <v>110010</v>
          </cell>
          <cell r="L1853" t="str">
            <v>Current Unrestricted</v>
          </cell>
          <cell r="M1853">
            <v>30</v>
          </cell>
          <cell r="N1853" t="str">
            <v>Student Services</v>
          </cell>
          <cell r="O1853">
            <v>11</v>
          </cell>
          <cell r="P1853" t="str">
            <v>Current Unrestricted Funds</v>
          </cell>
          <cell r="Q1853">
            <v>61</v>
          </cell>
          <cell r="R1853" t="str">
            <v>Salaries and Wages</v>
          </cell>
          <cell r="S1853">
            <v>60</v>
          </cell>
          <cell r="T1853" t="str">
            <v>Student Development</v>
          </cell>
          <cell r="U1853">
            <v>9</v>
          </cell>
          <cell r="V1853" t="str">
            <v>Dippel, Carrie A</v>
          </cell>
        </row>
        <row r="1854">
          <cell r="A1854">
            <v>221132</v>
          </cell>
          <cell r="B1854" t="str">
            <v>Academic Advising-SCC</v>
          </cell>
          <cell r="C1854">
            <v>611510</v>
          </cell>
          <cell r="D1854">
            <v>221132611510</v>
          </cell>
          <cell r="E1854" t="str">
            <v>Student Assistants - Non-Work Study</v>
          </cell>
          <cell r="F1854">
            <v>0</v>
          </cell>
          <cell r="G1854">
            <v>0</v>
          </cell>
          <cell r="H1854">
            <v>3623</v>
          </cell>
          <cell r="I1854">
            <v>0</v>
          </cell>
          <cell r="J1854">
            <v>3623</v>
          </cell>
          <cell r="K1854">
            <v>110010</v>
          </cell>
          <cell r="L1854" t="str">
            <v>Current Unrestricted</v>
          </cell>
          <cell r="M1854">
            <v>30</v>
          </cell>
          <cell r="N1854" t="str">
            <v>Student Services</v>
          </cell>
          <cell r="O1854">
            <v>11</v>
          </cell>
          <cell r="P1854" t="str">
            <v>Current Unrestricted Funds</v>
          </cell>
          <cell r="Q1854">
            <v>61</v>
          </cell>
          <cell r="R1854" t="str">
            <v>Salaries and Wages</v>
          </cell>
          <cell r="S1854">
            <v>60</v>
          </cell>
          <cell r="T1854" t="str">
            <v>Student Development</v>
          </cell>
          <cell r="U1854">
            <v>9</v>
          </cell>
          <cell r="V1854" t="str">
            <v>Dippel, Carrie A</v>
          </cell>
        </row>
        <row r="1855">
          <cell r="A1855">
            <v>221132</v>
          </cell>
          <cell r="B1855" t="str">
            <v>Academic Advising-SCC</v>
          </cell>
          <cell r="C1855">
            <v>712355</v>
          </cell>
          <cell r="D1855">
            <v>221132712355</v>
          </cell>
          <cell r="E1855" t="str">
            <v>Contract Labor - Temporary Agencies</v>
          </cell>
          <cell r="F1855">
            <v>0</v>
          </cell>
          <cell r="G1855">
            <v>0</v>
          </cell>
          <cell r="H1855">
            <v>3000</v>
          </cell>
          <cell r="I1855">
            <v>0</v>
          </cell>
          <cell r="J1855">
            <v>2000</v>
          </cell>
          <cell r="K1855">
            <v>110010</v>
          </cell>
          <cell r="L1855" t="str">
            <v>Current Unrestricted</v>
          </cell>
          <cell r="M1855">
            <v>30</v>
          </cell>
          <cell r="N1855" t="str">
            <v>Student Services</v>
          </cell>
          <cell r="O1855">
            <v>11</v>
          </cell>
          <cell r="P1855" t="str">
            <v>Current Unrestricted Funds</v>
          </cell>
          <cell r="Q1855">
            <v>71</v>
          </cell>
          <cell r="R1855" t="str">
            <v>Contractual Services</v>
          </cell>
          <cell r="S1855">
            <v>60</v>
          </cell>
          <cell r="T1855" t="str">
            <v>Student Development</v>
          </cell>
          <cell r="U1855">
            <v>9</v>
          </cell>
          <cell r="V1855" t="str">
            <v>Dippel, Carrie A</v>
          </cell>
        </row>
        <row r="1856">
          <cell r="A1856">
            <v>221132</v>
          </cell>
          <cell r="B1856" t="str">
            <v>Academic Advising-SCC</v>
          </cell>
          <cell r="C1856">
            <v>712420</v>
          </cell>
          <cell r="D1856">
            <v>221132712420</v>
          </cell>
          <cell r="E1856" t="str">
            <v>Rental - Furniture and Equipment</v>
          </cell>
          <cell r="F1856">
            <v>0</v>
          </cell>
          <cell r="G1856">
            <v>0</v>
          </cell>
          <cell r="H1856">
            <v>2500</v>
          </cell>
          <cell r="I1856">
            <v>1101.3</v>
          </cell>
          <cell r="J1856">
            <v>3000</v>
          </cell>
          <cell r="K1856">
            <v>110010</v>
          </cell>
          <cell r="L1856" t="str">
            <v>Current Unrestricted</v>
          </cell>
          <cell r="M1856">
            <v>30</v>
          </cell>
          <cell r="N1856" t="str">
            <v>Student Services</v>
          </cell>
          <cell r="O1856">
            <v>11</v>
          </cell>
          <cell r="P1856" t="str">
            <v>Current Unrestricted Funds</v>
          </cell>
          <cell r="Q1856">
            <v>71</v>
          </cell>
          <cell r="R1856" t="str">
            <v>Contractual Services</v>
          </cell>
          <cell r="S1856">
            <v>60</v>
          </cell>
          <cell r="T1856" t="str">
            <v>Student Development</v>
          </cell>
          <cell r="U1856">
            <v>9</v>
          </cell>
          <cell r="V1856" t="str">
            <v>Dippel, Carrie A</v>
          </cell>
        </row>
        <row r="1857">
          <cell r="A1857">
            <v>221132</v>
          </cell>
          <cell r="B1857" t="str">
            <v>Academic Advising-SCC</v>
          </cell>
          <cell r="C1857">
            <v>712430</v>
          </cell>
          <cell r="D1857">
            <v>221132712430</v>
          </cell>
          <cell r="E1857" t="str">
            <v>Rental - Equipment Overage</v>
          </cell>
          <cell r="F1857">
            <v>0</v>
          </cell>
          <cell r="G1857">
            <v>0</v>
          </cell>
          <cell r="H1857">
            <v>400</v>
          </cell>
          <cell r="I1857">
            <v>67.45</v>
          </cell>
          <cell r="J1857">
            <v>500</v>
          </cell>
          <cell r="K1857">
            <v>110010</v>
          </cell>
          <cell r="L1857" t="str">
            <v>Current Unrestricted</v>
          </cell>
          <cell r="M1857">
            <v>30</v>
          </cell>
          <cell r="N1857" t="str">
            <v>Student Services</v>
          </cell>
          <cell r="O1857">
            <v>11</v>
          </cell>
          <cell r="P1857" t="str">
            <v>Current Unrestricted Funds</v>
          </cell>
          <cell r="Q1857">
            <v>71</v>
          </cell>
          <cell r="R1857" t="str">
            <v>Contractual Services</v>
          </cell>
          <cell r="S1857">
            <v>60</v>
          </cell>
          <cell r="T1857" t="str">
            <v>Student Development</v>
          </cell>
          <cell r="U1857">
            <v>9</v>
          </cell>
          <cell r="V1857" t="str">
            <v>Dippel, Carrie A</v>
          </cell>
        </row>
        <row r="1858">
          <cell r="A1858">
            <v>221132</v>
          </cell>
          <cell r="B1858" t="str">
            <v>Academic Advising-SCC</v>
          </cell>
          <cell r="C1858">
            <v>733120</v>
          </cell>
          <cell r="D1858">
            <v>221132733120</v>
          </cell>
          <cell r="E1858" t="str">
            <v>Office Supplies</v>
          </cell>
          <cell r="F1858">
            <v>0</v>
          </cell>
          <cell r="G1858">
            <v>0</v>
          </cell>
          <cell r="H1858">
            <v>4735</v>
          </cell>
          <cell r="I1858">
            <v>1689.27</v>
          </cell>
          <cell r="J1858">
            <v>5490</v>
          </cell>
          <cell r="K1858">
            <v>110010</v>
          </cell>
          <cell r="L1858" t="str">
            <v>Current Unrestricted</v>
          </cell>
          <cell r="M1858">
            <v>30</v>
          </cell>
          <cell r="N1858" t="str">
            <v>Student Services</v>
          </cell>
          <cell r="O1858">
            <v>11</v>
          </cell>
          <cell r="P1858" t="str">
            <v>Current Unrestricted Funds</v>
          </cell>
          <cell r="Q1858">
            <v>73</v>
          </cell>
          <cell r="R1858" t="str">
            <v>Supplies</v>
          </cell>
          <cell r="S1858">
            <v>60</v>
          </cell>
          <cell r="T1858" t="str">
            <v>Student Development</v>
          </cell>
          <cell r="U1858">
            <v>9</v>
          </cell>
          <cell r="V1858" t="str">
            <v>Dippel, Carrie A</v>
          </cell>
        </row>
        <row r="1859">
          <cell r="A1859">
            <v>221132</v>
          </cell>
          <cell r="B1859" t="str">
            <v>Academic Advising-SCC</v>
          </cell>
          <cell r="C1859">
            <v>733210</v>
          </cell>
          <cell r="D1859">
            <v>221132733210</v>
          </cell>
          <cell r="E1859" t="str">
            <v>Division Books and Booklets</v>
          </cell>
          <cell r="F1859">
            <v>0</v>
          </cell>
          <cell r="G1859">
            <v>0</v>
          </cell>
          <cell r="H1859">
            <v>265</v>
          </cell>
          <cell r="I1859">
            <v>265</v>
          </cell>
          <cell r="J1859">
            <v>265</v>
          </cell>
          <cell r="K1859">
            <v>110010</v>
          </cell>
          <cell r="L1859" t="str">
            <v>Current Unrestricted</v>
          </cell>
          <cell r="M1859">
            <v>30</v>
          </cell>
          <cell r="N1859" t="str">
            <v>Student Services</v>
          </cell>
          <cell r="O1859">
            <v>11</v>
          </cell>
          <cell r="P1859" t="str">
            <v>Current Unrestricted Funds</v>
          </cell>
          <cell r="Q1859">
            <v>73</v>
          </cell>
          <cell r="R1859" t="str">
            <v>Supplies</v>
          </cell>
          <cell r="S1859">
            <v>60</v>
          </cell>
          <cell r="T1859" t="str">
            <v>Student Development</v>
          </cell>
          <cell r="U1859">
            <v>9</v>
          </cell>
          <cell r="V1859" t="str">
            <v>Dippel, Carrie A</v>
          </cell>
        </row>
        <row r="1860">
          <cell r="A1860">
            <v>221132</v>
          </cell>
          <cell r="B1860" t="str">
            <v>Academic Advising-SCC</v>
          </cell>
          <cell r="C1860">
            <v>744210</v>
          </cell>
          <cell r="D1860">
            <v>221132744210</v>
          </cell>
          <cell r="E1860" t="str">
            <v>Local Travel</v>
          </cell>
          <cell r="F1860">
            <v>0</v>
          </cell>
          <cell r="G1860">
            <v>0</v>
          </cell>
          <cell r="H1860">
            <v>2000</v>
          </cell>
          <cell r="I1860">
            <v>209.5</v>
          </cell>
          <cell r="J1860">
            <v>1500</v>
          </cell>
          <cell r="K1860">
            <v>110010</v>
          </cell>
          <cell r="L1860" t="str">
            <v>Current Unrestricted</v>
          </cell>
          <cell r="M1860">
            <v>30</v>
          </cell>
          <cell r="N1860" t="str">
            <v>Student Services</v>
          </cell>
          <cell r="O1860">
            <v>11</v>
          </cell>
          <cell r="P1860" t="str">
            <v>Current Unrestricted Funds</v>
          </cell>
          <cell r="Q1860">
            <v>74</v>
          </cell>
          <cell r="R1860" t="str">
            <v>Travel</v>
          </cell>
          <cell r="S1860">
            <v>60</v>
          </cell>
          <cell r="T1860" t="str">
            <v>Student Development</v>
          </cell>
          <cell r="U1860">
            <v>9</v>
          </cell>
          <cell r="V1860" t="str">
            <v>Dippel, Carrie A</v>
          </cell>
        </row>
        <row r="1861">
          <cell r="A1861">
            <v>221132</v>
          </cell>
          <cell r="B1861" t="str">
            <v>Academic Advising-SCC</v>
          </cell>
          <cell r="C1861">
            <v>744220</v>
          </cell>
          <cell r="D1861">
            <v>221132744220</v>
          </cell>
          <cell r="E1861" t="str">
            <v>Professional Development / Travel</v>
          </cell>
          <cell r="F1861">
            <v>0</v>
          </cell>
          <cell r="G1861">
            <v>0</v>
          </cell>
          <cell r="H1861">
            <v>3832</v>
          </cell>
          <cell r="I1861">
            <v>564.66999999999996</v>
          </cell>
          <cell r="J1861">
            <v>3500</v>
          </cell>
          <cell r="K1861">
            <v>110010</v>
          </cell>
          <cell r="L1861" t="str">
            <v>Current Unrestricted</v>
          </cell>
          <cell r="M1861">
            <v>30</v>
          </cell>
          <cell r="N1861" t="str">
            <v>Student Services</v>
          </cell>
          <cell r="O1861">
            <v>11</v>
          </cell>
          <cell r="P1861" t="str">
            <v>Current Unrestricted Funds</v>
          </cell>
          <cell r="Q1861">
            <v>74</v>
          </cell>
          <cell r="R1861" t="str">
            <v>Travel</v>
          </cell>
          <cell r="S1861">
            <v>60</v>
          </cell>
          <cell r="T1861" t="str">
            <v>Student Development</v>
          </cell>
          <cell r="U1861">
            <v>9</v>
          </cell>
          <cell r="V1861" t="str">
            <v>Dippel, Carrie A</v>
          </cell>
        </row>
        <row r="1862">
          <cell r="A1862">
            <v>221132</v>
          </cell>
          <cell r="B1862" t="str">
            <v>Academic Advising-SCC</v>
          </cell>
          <cell r="C1862">
            <v>755310</v>
          </cell>
          <cell r="D1862">
            <v>221132755310</v>
          </cell>
          <cell r="E1862" t="str">
            <v>Copier Expense</v>
          </cell>
          <cell r="F1862">
            <v>0</v>
          </cell>
          <cell r="G1862">
            <v>0</v>
          </cell>
          <cell r="H1862">
            <v>150</v>
          </cell>
          <cell r="I1862">
            <v>0</v>
          </cell>
          <cell r="J1862">
            <v>150</v>
          </cell>
          <cell r="K1862">
            <v>110010</v>
          </cell>
          <cell r="L1862" t="str">
            <v>Current Unrestricted</v>
          </cell>
          <cell r="M1862">
            <v>30</v>
          </cell>
          <cell r="N1862" t="str">
            <v>Student Services</v>
          </cell>
          <cell r="O1862">
            <v>11</v>
          </cell>
          <cell r="P1862" t="str">
            <v>Current Unrestricted Funds</v>
          </cell>
          <cell r="Q1862">
            <v>75</v>
          </cell>
          <cell r="R1862" t="str">
            <v>Other Operating Expenses</v>
          </cell>
          <cell r="S1862">
            <v>60</v>
          </cell>
          <cell r="T1862" t="str">
            <v>Student Development</v>
          </cell>
          <cell r="U1862">
            <v>9</v>
          </cell>
          <cell r="V1862" t="str">
            <v>Dippel, Carrie A</v>
          </cell>
        </row>
        <row r="1863">
          <cell r="A1863">
            <v>221132</v>
          </cell>
          <cell r="B1863" t="str">
            <v>Academic Advising-SCC</v>
          </cell>
          <cell r="C1863">
            <v>755360</v>
          </cell>
          <cell r="D1863">
            <v>221132755360</v>
          </cell>
          <cell r="E1863" t="str">
            <v>Printing - Other</v>
          </cell>
          <cell r="F1863">
            <v>0</v>
          </cell>
          <cell r="G1863">
            <v>0</v>
          </cell>
          <cell r="H1863">
            <v>700</v>
          </cell>
          <cell r="I1863">
            <v>312</v>
          </cell>
          <cell r="J1863">
            <v>700</v>
          </cell>
          <cell r="K1863">
            <v>110010</v>
          </cell>
          <cell r="L1863" t="str">
            <v>Current Unrestricted</v>
          </cell>
          <cell r="M1863">
            <v>30</v>
          </cell>
          <cell r="N1863" t="str">
            <v>Student Services</v>
          </cell>
          <cell r="O1863">
            <v>11</v>
          </cell>
          <cell r="P1863" t="str">
            <v>Current Unrestricted Funds</v>
          </cell>
          <cell r="Q1863">
            <v>75</v>
          </cell>
          <cell r="R1863" t="str">
            <v>Other Operating Expenses</v>
          </cell>
          <cell r="S1863">
            <v>60</v>
          </cell>
          <cell r="T1863" t="str">
            <v>Student Development</v>
          </cell>
          <cell r="U1863">
            <v>9</v>
          </cell>
          <cell r="V1863" t="str">
            <v>Dippel, Carrie A</v>
          </cell>
        </row>
        <row r="1864">
          <cell r="A1864">
            <v>221132</v>
          </cell>
          <cell r="B1864" t="str">
            <v>Academic Advising-SCC</v>
          </cell>
          <cell r="C1864">
            <v>755705</v>
          </cell>
          <cell r="D1864">
            <v>221132755705</v>
          </cell>
          <cell r="E1864" t="str">
            <v>Postage</v>
          </cell>
          <cell r="F1864">
            <v>0</v>
          </cell>
          <cell r="G1864">
            <v>0</v>
          </cell>
          <cell r="H1864">
            <v>300</v>
          </cell>
          <cell r="I1864">
            <v>274.16000000000003</v>
          </cell>
          <cell r="J1864">
            <v>600</v>
          </cell>
          <cell r="K1864">
            <v>110010</v>
          </cell>
          <cell r="L1864" t="str">
            <v>Current Unrestricted</v>
          </cell>
          <cell r="M1864">
            <v>30</v>
          </cell>
          <cell r="N1864" t="str">
            <v>Student Services</v>
          </cell>
          <cell r="O1864">
            <v>11</v>
          </cell>
          <cell r="P1864" t="str">
            <v>Current Unrestricted Funds</v>
          </cell>
          <cell r="Q1864">
            <v>75</v>
          </cell>
          <cell r="R1864" t="str">
            <v>Other Operating Expenses</v>
          </cell>
          <cell r="S1864">
            <v>60</v>
          </cell>
          <cell r="T1864" t="str">
            <v>Student Development</v>
          </cell>
          <cell r="U1864">
            <v>9</v>
          </cell>
          <cell r="V1864" t="str">
            <v>Dippel, Carrie A</v>
          </cell>
        </row>
        <row r="1865">
          <cell r="A1865">
            <v>221172</v>
          </cell>
          <cell r="B1865" t="str">
            <v>Testing &amp; Assessment-SCC</v>
          </cell>
          <cell r="C1865">
            <v>611410</v>
          </cell>
          <cell r="D1865">
            <v>221172611410</v>
          </cell>
          <cell r="E1865" t="str">
            <v>Supervisory Supp Staff - Non-Exempt</v>
          </cell>
          <cell r="F1865">
            <v>0</v>
          </cell>
          <cell r="G1865">
            <v>0</v>
          </cell>
          <cell r="H1865">
            <v>36655</v>
          </cell>
          <cell r="I1865">
            <v>18327.240000000002</v>
          </cell>
          <cell r="J1865">
            <v>36655</v>
          </cell>
          <cell r="K1865">
            <v>110010</v>
          </cell>
          <cell r="L1865" t="str">
            <v>Current Unrestricted</v>
          </cell>
          <cell r="M1865">
            <v>30</v>
          </cell>
          <cell r="N1865" t="str">
            <v>Student Services</v>
          </cell>
          <cell r="O1865">
            <v>11</v>
          </cell>
          <cell r="P1865" t="str">
            <v>Current Unrestricted Funds</v>
          </cell>
          <cell r="Q1865">
            <v>61</v>
          </cell>
          <cell r="R1865" t="str">
            <v>Salaries and Wages</v>
          </cell>
          <cell r="S1865">
            <v>60</v>
          </cell>
          <cell r="T1865" t="str">
            <v>Student Development</v>
          </cell>
          <cell r="U1865">
            <v>9</v>
          </cell>
          <cell r="V1865" t="str">
            <v>Dippel, Carrie A</v>
          </cell>
        </row>
        <row r="1866">
          <cell r="A1866">
            <v>221172</v>
          </cell>
          <cell r="B1866" t="str">
            <v>Testing &amp; Assessment-SCC</v>
          </cell>
          <cell r="C1866">
            <v>611420</v>
          </cell>
          <cell r="D1866">
            <v>221172611420</v>
          </cell>
          <cell r="E1866" t="str">
            <v>Non-Supervisory Supp - Non-Exempt</v>
          </cell>
          <cell r="F1866">
            <v>0</v>
          </cell>
          <cell r="G1866">
            <v>0</v>
          </cell>
          <cell r="H1866">
            <v>183106</v>
          </cell>
          <cell r="I1866">
            <v>90294.34</v>
          </cell>
          <cell r="J1866">
            <v>149553</v>
          </cell>
          <cell r="K1866">
            <v>110010</v>
          </cell>
          <cell r="L1866" t="str">
            <v>Current Unrestricted</v>
          </cell>
          <cell r="M1866">
            <v>30</v>
          </cell>
          <cell r="N1866" t="str">
            <v>Student Services</v>
          </cell>
          <cell r="O1866">
            <v>11</v>
          </cell>
          <cell r="P1866" t="str">
            <v>Current Unrestricted Funds</v>
          </cell>
          <cell r="Q1866">
            <v>61</v>
          </cell>
          <cell r="R1866" t="str">
            <v>Salaries and Wages</v>
          </cell>
          <cell r="S1866">
            <v>60</v>
          </cell>
          <cell r="T1866" t="str">
            <v>Student Development</v>
          </cell>
          <cell r="U1866">
            <v>9</v>
          </cell>
          <cell r="V1866" t="str">
            <v>Dippel, Carrie A</v>
          </cell>
        </row>
        <row r="1867">
          <cell r="A1867">
            <v>221172</v>
          </cell>
          <cell r="B1867" t="str">
            <v>Testing &amp; Assessment-SCC</v>
          </cell>
          <cell r="C1867">
            <v>611460</v>
          </cell>
          <cell r="D1867">
            <v>221172611460</v>
          </cell>
          <cell r="E1867" t="str">
            <v>Support Staff PT - Non-Exempt</v>
          </cell>
          <cell r="F1867">
            <v>0</v>
          </cell>
          <cell r="G1867">
            <v>0</v>
          </cell>
          <cell r="H1867">
            <v>12420</v>
          </cell>
          <cell r="I1867">
            <v>1754.35</v>
          </cell>
          <cell r="J1867">
            <v>12420</v>
          </cell>
          <cell r="K1867">
            <v>110010</v>
          </cell>
          <cell r="L1867" t="str">
            <v>Current Unrestricted</v>
          </cell>
          <cell r="M1867">
            <v>30</v>
          </cell>
          <cell r="N1867" t="str">
            <v>Student Services</v>
          </cell>
          <cell r="O1867">
            <v>11</v>
          </cell>
          <cell r="P1867" t="str">
            <v>Current Unrestricted Funds</v>
          </cell>
          <cell r="Q1867">
            <v>61</v>
          </cell>
          <cell r="R1867" t="str">
            <v>Salaries and Wages</v>
          </cell>
          <cell r="S1867">
            <v>60</v>
          </cell>
          <cell r="T1867" t="str">
            <v>Student Development</v>
          </cell>
          <cell r="U1867">
            <v>9</v>
          </cell>
          <cell r="V1867" t="str">
            <v>Dippel, Carrie A</v>
          </cell>
        </row>
        <row r="1868">
          <cell r="A1868">
            <v>221172</v>
          </cell>
          <cell r="B1868" t="str">
            <v>Testing &amp; Assessment-SCC</v>
          </cell>
          <cell r="C1868">
            <v>611491</v>
          </cell>
          <cell r="D1868">
            <v>221172611491</v>
          </cell>
          <cell r="E1868" t="str">
            <v>Comp Time Payoff</v>
          </cell>
          <cell r="F1868">
            <v>0</v>
          </cell>
          <cell r="G1868">
            <v>0</v>
          </cell>
          <cell r="H1868">
            <v>229</v>
          </cell>
          <cell r="I1868">
            <v>0</v>
          </cell>
          <cell r="J1868">
            <v>775</v>
          </cell>
          <cell r="K1868">
            <v>110010</v>
          </cell>
          <cell r="L1868" t="str">
            <v>Current Unrestricted</v>
          </cell>
          <cell r="M1868">
            <v>30</v>
          </cell>
          <cell r="N1868" t="str">
            <v>Student Services</v>
          </cell>
          <cell r="O1868">
            <v>11</v>
          </cell>
          <cell r="P1868" t="str">
            <v>Current Unrestricted Funds</v>
          </cell>
          <cell r="Q1868">
            <v>61</v>
          </cell>
          <cell r="R1868" t="str">
            <v>Salaries and Wages</v>
          </cell>
          <cell r="S1868">
            <v>60</v>
          </cell>
          <cell r="T1868" t="str">
            <v>Student Development</v>
          </cell>
          <cell r="U1868">
            <v>9</v>
          </cell>
          <cell r="V1868" t="str">
            <v>Dippel, Carrie A</v>
          </cell>
        </row>
        <row r="1869">
          <cell r="A1869">
            <v>221172</v>
          </cell>
          <cell r="B1869" t="str">
            <v>Testing &amp; Assessment-SCC</v>
          </cell>
          <cell r="C1869">
            <v>611492</v>
          </cell>
          <cell r="D1869">
            <v>221172611492</v>
          </cell>
          <cell r="E1869" t="str">
            <v>Regular Overtime</v>
          </cell>
          <cell r="F1869">
            <v>0</v>
          </cell>
          <cell r="G1869">
            <v>0</v>
          </cell>
          <cell r="H1869">
            <v>271</v>
          </cell>
          <cell r="I1869">
            <v>270.43</v>
          </cell>
          <cell r="J1869">
            <v>0</v>
          </cell>
          <cell r="K1869">
            <v>110010</v>
          </cell>
          <cell r="L1869" t="str">
            <v>Current Unrestricted</v>
          </cell>
          <cell r="M1869">
            <v>30</v>
          </cell>
          <cell r="N1869" t="str">
            <v>Student Services</v>
          </cell>
          <cell r="O1869">
            <v>11</v>
          </cell>
          <cell r="P1869" t="str">
            <v>Current Unrestricted Funds</v>
          </cell>
          <cell r="Q1869">
            <v>61</v>
          </cell>
          <cell r="R1869" t="str">
            <v>Salaries and Wages</v>
          </cell>
          <cell r="S1869">
            <v>60</v>
          </cell>
          <cell r="T1869" t="str">
            <v>Student Development</v>
          </cell>
          <cell r="U1869">
            <v>9</v>
          </cell>
          <cell r="V1869" t="str">
            <v>Dippel, Carrie A</v>
          </cell>
        </row>
        <row r="1870">
          <cell r="A1870">
            <v>221172</v>
          </cell>
          <cell r="B1870" t="str">
            <v>Testing &amp; Assessment-SCC</v>
          </cell>
          <cell r="C1870">
            <v>611510</v>
          </cell>
          <cell r="D1870">
            <v>221172611510</v>
          </cell>
          <cell r="E1870" t="str">
            <v>Student Assistants - Non-Work Study</v>
          </cell>
          <cell r="F1870">
            <v>0</v>
          </cell>
          <cell r="G1870">
            <v>0</v>
          </cell>
          <cell r="H1870">
            <v>68286</v>
          </cell>
          <cell r="I1870">
            <v>34898.239999999998</v>
          </cell>
          <cell r="J1870">
            <v>71566</v>
          </cell>
          <cell r="K1870">
            <v>110010</v>
          </cell>
          <cell r="L1870" t="str">
            <v>Current Unrestricted</v>
          </cell>
          <cell r="M1870">
            <v>30</v>
          </cell>
          <cell r="N1870" t="str">
            <v>Student Services</v>
          </cell>
          <cell r="O1870">
            <v>11</v>
          </cell>
          <cell r="P1870" t="str">
            <v>Current Unrestricted Funds</v>
          </cell>
          <cell r="Q1870">
            <v>61</v>
          </cell>
          <cell r="R1870" t="str">
            <v>Salaries and Wages</v>
          </cell>
          <cell r="S1870">
            <v>60</v>
          </cell>
          <cell r="T1870" t="str">
            <v>Student Development</v>
          </cell>
          <cell r="U1870">
            <v>9</v>
          </cell>
          <cell r="V1870" t="str">
            <v>Dippel, Carrie A</v>
          </cell>
        </row>
        <row r="1871">
          <cell r="A1871">
            <v>221172</v>
          </cell>
          <cell r="B1871" t="str">
            <v>Testing &amp; Assessment-SCC</v>
          </cell>
          <cell r="C1871">
            <v>611515</v>
          </cell>
          <cell r="D1871">
            <v>221172611515</v>
          </cell>
          <cell r="E1871" t="str">
            <v>Student Assistants - Non-WS&lt;6 hrs</v>
          </cell>
          <cell r="F1871">
            <v>0</v>
          </cell>
          <cell r="G1871">
            <v>0</v>
          </cell>
          <cell r="H1871">
            <v>8280</v>
          </cell>
          <cell r="I1871">
            <v>0</v>
          </cell>
          <cell r="J1871">
            <v>5000</v>
          </cell>
          <cell r="K1871">
            <v>110010</v>
          </cell>
          <cell r="L1871" t="str">
            <v>Current Unrestricted</v>
          </cell>
          <cell r="M1871">
            <v>30</v>
          </cell>
          <cell r="N1871" t="str">
            <v>Student Services</v>
          </cell>
          <cell r="O1871">
            <v>11</v>
          </cell>
          <cell r="P1871" t="str">
            <v>Current Unrestricted Funds</v>
          </cell>
          <cell r="Q1871">
            <v>61</v>
          </cell>
          <cell r="R1871" t="str">
            <v>Salaries and Wages</v>
          </cell>
          <cell r="S1871">
            <v>60</v>
          </cell>
          <cell r="T1871" t="str">
            <v>Student Development</v>
          </cell>
          <cell r="U1871">
            <v>9</v>
          </cell>
          <cell r="V1871" t="str">
            <v>Dippel, Carrie A</v>
          </cell>
        </row>
        <row r="1872">
          <cell r="A1872">
            <v>221172</v>
          </cell>
          <cell r="B1872" t="str">
            <v>Testing &amp; Assessment-SCC</v>
          </cell>
          <cell r="C1872">
            <v>611520</v>
          </cell>
          <cell r="D1872">
            <v>221172611520</v>
          </cell>
          <cell r="E1872" t="str">
            <v>Student Assistants - Work Study</v>
          </cell>
          <cell r="F1872">
            <v>0</v>
          </cell>
          <cell r="G1872">
            <v>6929.33</v>
          </cell>
          <cell r="H1872">
            <v>0</v>
          </cell>
          <cell r="I1872">
            <v>0</v>
          </cell>
          <cell r="J1872">
            <v>0</v>
          </cell>
          <cell r="K1872">
            <v>110010</v>
          </cell>
          <cell r="L1872" t="str">
            <v>Current Unrestricted</v>
          </cell>
          <cell r="M1872">
            <v>30</v>
          </cell>
          <cell r="N1872" t="str">
            <v>Student Services</v>
          </cell>
          <cell r="O1872">
            <v>11</v>
          </cell>
          <cell r="P1872" t="str">
            <v>Current Unrestricted Funds</v>
          </cell>
          <cell r="Q1872">
            <v>61</v>
          </cell>
          <cell r="R1872" t="str">
            <v>Salaries and Wages</v>
          </cell>
          <cell r="S1872">
            <v>60</v>
          </cell>
          <cell r="T1872" t="str">
            <v>Student Development</v>
          </cell>
          <cell r="U1872">
            <v>9</v>
          </cell>
          <cell r="V1872" t="str">
            <v>Dippel, Carrie A</v>
          </cell>
        </row>
        <row r="1873">
          <cell r="A1873">
            <v>221172</v>
          </cell>
          <cell r="B1873" t="str">
            <v>Testing &amp; Assessment-SCC</v>
          </cell>
          <cell r="C1873">
            <v>733120</v>
          </cell>
          <cell r="D1873">
            <v>221172733120</v>
          </cell>
          <cell r="E1873" t="str">
            <v>Office Supplies</v>
          </cell>
          <cell r="F1873">
            <v>0</v>
          </cell>
          <cell r="G1873">
            <v>0</v>
          </cell>
          <cell r="H1873">
            <v>4000</v>
          </cell>
          <cell r="I1873">
            <v>988.22</v>
          </cell>
          <cell r="J1873">
            <v>3000</v>
          </cell>
          <cell r="K1873">
            <v>110010</v>
          </cell>
          <cell r="L1873" t="str">
            <v>Current Unrestricted</v>
          </cell>
          <cell r="M1873">
            <v>30</v>
          </cell>
          <cell r="N1873" t="str">
            <v>Student Services</v>
          </cell>
          <cell r="O1873">
            <v>11</v>
          </cell>
          <cell r="P1873" t="str">
            <v>Current Unrestricted Funds</v>
          </cell>
          <cell r="Q1873">
            <v>73</v>
          </cell>
          <cell r="R1873" t="str">
            <v>Supplies</v>
          </cell>
          <cell r="S1873">
            <v>60</v>
          </cell>
          <cell r="T1873" t="str">
            <v>Student Development</v>
          </cell>
          <cell r="U1873">
            <v>9</v>
          </cell>
          <cell r="V1873" t="str">
            <v>Dippel, Carrie A</v>
          </cell>
        </row>
        <row r="1874">
          <cell r="A1874">
            <v>221172</v>
          </cell>
          <cell r="B1874" t="str">
            <v>Testing &amp; Assessment-SCC</v>
          </cell>
          <cell r="C1874">
            <v>733230</v>
          </cell>
          <cell r="D1874">
            <v>221172733230</v>
          </cell>
          <cell r="E1874" t="str">
            <v>Tests and Testing Services</v>
          </cell>
          <cell r="F1874">
            <v>0</v>
          </cell>
          <cell r="G1874">
            <v>0</v>
          </cell>
          <cell r="H1874">
            <v>0</v>
          </cell>
          <cell r="I1874">
            <v>0</v>
          </cell>
          <cell r="J1874">
            <v>31000</v>
          </cell>
          <cell r="K1874">
            <v>110010</v>
          </cell>
          <cell r="L1874" t="str">
            <v>Current Unrestricted</v>
          </cell>
          <cell r="M1874">
            <v>30</v>
          </cell>
          <cell r="N1874" t="str">
            <v>Student Services</v>
          </cell>
          <cell r="O1874">
            <v>11</v>
          </cell>
          <cell r="P1874" t="str">
            <v>Current Unrestricted Funds</v>
          </cell>
          <cell r="Q1874">
            <v>73</v>
          </cell>
          <cell r="R1874" t="str">
            <v>Supplies</v>
          </cell>
          <cell r="S1874">
            <v>60</v>
          </cell>
          <cell r="T1874" t="str">
            <v>Student Development</v>
          </cell>
          <cell r="U1874">
            <v>9</v>
          </cell>
          <cell r="V1874" t="str">
            <v>Dippel, Carrie A</v>
          </cell>
        </row>
        <row r="1875">
          <cell r="A1875">
            <v>221172</v>
          </cell>
          <cell r="B1875" t="str">
            <v>Testing &amp; Assessment-SCC</v>
          </cell>
          <cell r="C1875">
            <v>744210</v>
          </cell>
          <cell r="D1875">
            <v>221172744210</v>
          </cell>
          <cell r="E1875" t="str">
            <v>Local Travel</v>
          </cell>
          <cell r="F1875">
            <v>0</v>
          </cell>
          <cell r="G1875">
            <v>0</v>
          </cell>
          <cell r="H1875">
            <v>400</v>
          </cell>
          <cell r="I1875">
            <v>75</v>
          </cell>
          <cell r="J1875">
            <v>300</v>
          </cell>
          <cell r="K1875">
            <v>110010</v>
          </cell>
          <cell r="L1875" t="str">
            <v>Current Unrestricted</v>
          </cell>
          <cell r="M1875">
            <v>30</v>
          </cell>
          <cell r="N1875" t="str">
            <v>Student Services</v>
          </cell>
          <cell r="O1875">
            <v>11</v>
          </cell>
          <cell r="P1875" t="str">
            <v>Current Unrestricted Funds</v>
          </cell>
          <cell r="Q1875">
            <v>74</v>
          </cell>
          <cell r="R1875" t="str">
            <v>Travel</v>
          </cell>
          <cell r="S1875">
            <v>60</v>
          </cell>
          <cell r="T1875" t="str">
            <v>Student Development</v>
          </cell>
          <cell r="U1875">
            <v>9</v>
          </cell>
          <cell r="V1875" t="str">
            <v>Dippel, Carrie A</v>
          </cell>
        </row>
        <row r="1876">
          <cell r="A1876">
            <v>221172</v>
          </cell>
          <cell r="B1876" t="str">
            <v>Testing &amp; Assessment-SCC</v>
          </cell>
          <cell r="C1876">
            <v>755310</v>
          </cell>
          <cell r="D1876">
            <v>221172755310</v>
          </cell>
          <cell r="E1876" t="str">
            <v>Copier Expense</v>
          </cell>
          <cell r="F1876">
            <v>0</v>
          </cell>
          <cell r="G1876">
            <v>0</v>
          </cell>
          <cell r="H1876">
            <v>25</v>
          </cell>
          <cell r="I1876">
            <v>0</v>
          </cell>
          <cell r="J1876">
            <v>0</v>
          </cell>
          <cell r="K1876">
            <v>110010</v>
          </cell>
          <cell r="L1876" t="str">
            <v>Current Unrestricted</v>
          </cell>
          <cell r="M1876">
            <v>30</v>
          </cell>
          <cell r="N1876" t="str">
            <v>Student Services</v>
          </cell>
          <cell r="O1876">
            <v>11</v>
          </cell>
          <cell r="P1876" t="str">
            <v>Current Unrestricted Funds</v>
          </cell>
          <cell r="Q1876">
            <v>75</v>
          </cell>
          <cell r="R1876" t="str">
            <v>Other Operating Expenses</v>
          </cell>
          <cell r="S1876">
            <v>60</v>
          </cell>
          <cell r="T1876" t="str">
            <v>Student Development</v>
          </cell>
          <cell r="U1876">
            <v>9</v>
          </cell>
          <cell r="V1876" t="str">
            <v>Dippel, Carrie A</v>
          </cell>
        </row>
        <row r="1877">
          <cell r="A1877">
            <v>221172</v>
          </cell>
          <cell r="B1877" t="str">
            <v>Testing &amp; Assessment-SCC</v>
          </cell>
          <cell r="C1877">
            <v>755360</v>
          </cell>
          <cell r="D1877">
            <v>221172755360</v>
          </cell>
          <cell r="E1877" t="str">
            <v>Printing - Other</v>
          </cell>
          <cell r="F1877">
            <v>0</v>
          </cell>
          <cell r="G1877">
            <v>0</v>
          </cell>
          <cell r="H1877">
            <v>500</v>
          </cell>
          <cell r="I1877">
            <v>67.84</v>
          </cell>
          <cell r="J1877">
            <v>200</v>
          </cell>
          <cell r="K1877">
            <v>110010</v>
          </cell>
          <cell r="L1877" t="str">
            <v>Current Unrestricted</v>
          </cell>
          <cell r="M1877">
            <v>30</v>
          </cell>
          <cell r="N1877" t="str">
            <v>Student Services</v>
          </cell>
          <cell r="O1877">
            <v>11</v>
          </cell>
          <cell r="P1877" t="str">
            <v>Current Unrestricted Funds</v>
          </cell>
          <cell r="Q1877">
            <v>75</v>
          </cell>
          <cell r="R1877" t="str">
            <v>Other Operating Expenses</v>
          </cell>
          <cell r="S1877">
            <v>60</v>
          </cell>
          <cell r="T1877" t="str">
            <v>Student Development</v>
          </cell>
          <cell r="U1877">
            <v>9</v>
          </cell>
          <cell r="V1877" t="str">
            <v>Dippel, Carrie A</v>
          </cell>
        </row>
        <row r="1878">
          <cell r="A1878">
            <v>221172</v>
          </cell>
          <cell r="B1878" t="str">
            <v>Testing &amp; Assessment-SCC</v>
          </cell>
          <cell r="C1878">
            <v>755510</v>
          </cell>
          <cell r="D1878">
            <v>221172755510</v>
          </cell>
          <cell r="E1878" t="str">
            <v>Repairs - Equipment</v>
          </cell>
          <cell r="F1878">
            <v>0</v>
          </cell>
          <cell r="G1878">
            <v>0</v>
          </cell>
          <cell r="H1878">
            <v>50</v>
          </cell>
          <cell r="I1878">
            <v>0</v>
          </cell>
          <cell r="J1878">
            <v>0</v>
          </cell>
          <cell r="K1878">
            <v>110010</v>
          </cell>
          <cell r="L1878" t="str">
            <v>Current Unrestricted</v>
          </cell>
          <cell r="M1878">
            <v>30</v>
          </cell>
          <cell r="N1878" t="str">
            <v>Student Services</v>
          </cell>
          <cell r="O1878">
            <v>11</v>
          </cell>
          <cell r="P1878" t="str">
            <v>Current Unrestricted Funds</v>
          </cell>
          <cell r="Q1878">
            <v>75</v>
          </cell>
          <cell r="R1878" t="str">
            <v>Other Operating Expenses</v>
          </cell>
          <cell r="S1878">
            <v>60</v>
          </cell>
          <cell r="T1878" t="str">
            <v>Student Development</v>
          </cell>
          <cell r="U1878">
            <v>9</v>
          </cell>
          <cell r="V1878" t="str">
            <v>Dippel, Carrie A</v>
          </cell>
        </row>
        <row r="1879">
          <cell r="A1879">
            <v>221172</v>
          </cell>
          <cell r="B1879" t="str">
            <v>Testing &amp; Assessment-SCC</v>
          </cell>
          <cell r="C1879">
            <v>755705</v>
          </cell>
          <cell r="D1879">
            <v>221172755705</v>
          </cell>
          <cell r="E1879" t="str">
            <v>Postage</v>
          </cell>
          <cell r="F1879">
            <v>0</v>
          </cell>
          <cell r="G1879">
            <v>0</v>
          </cell>
          <cell r="H1879">
            <v>2800</v>
          </cell>
          <cell r="I1879">
            <v>1566.82</v>
          </cell>
          <cell r="J1879">
            <v>4000</v>
          </cell>
          <cell r="K1879">
            <v>110010</v>
          </cell>
          <cell r="L1879" t="str">
            <v>Current Unrestricted</v>
          </cell>
          <cell r="M1879">
            <v>30</v>
          </cell>
          <cell r="N1879" t="str">
            <v>Student Services</v>
          </cell>
          <cell r="O1879">
            <v>11</v>
          </cell>
          <cell r="P1879" t="str">
            <v>Current Unrestricted Funds</v>
          </cell>
          <cell r="Q1879">
            <v>75</v>
          </cell>
          <cell r="R1879" t="str">
            <v>Other Operating Expenses</v>
          </cell>
          <cell r="S1879">
            <v>60</v>
          </cell>
          <cell r="T1879" t="str">
            <v>Student Development</v>
          </cell>
          <cell r="U1879">
            <v>9</v>
          </cell>
          <cell r="V1879" t="str">
            <v>Dippel, Carrie A</v>
          </cell>
        </row>
        <row r="1880">
          <cell r="A1880">
            <v>280100</v>
          </cell>
          <cell r="B1880" t="str">
            <v>Physical Plant Support Svcs</v>
          </cell>
          <cell r="C1880">
            <v>611310</v>
          </cell>
          <cell r="D1880">
            <v>280100611310</v>
          </cell>
          <cell r="E1880" t="str">
            <v>Supervisory Support Staff - Exempt</v>
          </cell>
          <cell r="F1880">
            <v>57539.4</v>
          </cell>
          <cell r="G1880">
            <v>57539.4</v>
          </cell>
          <cell r="H1880">
            <v>59537</v>
          </cell>
          <cell r="I1880">
            <v>29768.28</v>
          </cell>
          <cell r="J1880">
            <v>59537</v>
          </cell>
          <cell r="K1880">
            <v>110010</v>
          </cell>
          <cell r="L1880" t="str">
            <v>Current Unrestricted</v>
          </cell>
          <cell r="M1880">
            <v>40</v>
          </cell>
          <cell r="N1880" t="str">
            <v>Operation and Maintenance of Plant</v>
          </cell>
          <cell r="O1880">
            <v>11</v>
          </cell>
          <cell r="P1880" t="str">
            <v>Current Unrestricted Funds</v>
          </cell>
          <cell r="Q1880">
            <v>61</v>
          </cell>
          <cell r="R1880" t="str">
            <v>Salaries and Wages</v>
          </cell>
          <cell r="S1880">
            <v>50</v>
          </cell>
          <cell r="T1880" t="str">
            <v>Administrative Services</v>
          </cell>
          <cell r="U1880">
            <v>9</v>
          </cell>
          <cell r="V1880" t="str">
            <v>Dunlap, Kenneth W.</v>
          </cell>
        </row>
        <row r="1881">
          <cell r="A1881">
            <v>280100</v>
          </cell>
          <cell r="B1881" t="str">
            <v>Physical Plant Support Svcs</v>
          </cell>
          <cell r="C1881">
            <v>611430</v>
          </cell>
          <cell r="D1881">
            <v>280100611430</v>
          </cell>
          <cell r="E1881" t="str">
            <v>Clerical - Non-Exempt</v>
          </cell>
          <cell r="F1881">
            <v>35041.56</v>
          </cell>
          <cell r="G1881">
            <v>35041.56</v>
          </cell>
          <cell r="H1881">
            <v>36268</v>
          </cell>
          <cell r="I1881">
            <v>18133.98</v>
          </cell>
          <cell r="J1881">
            <v>36268</v>
          </cell>
          <cell r="K1881">
            <v>110010</v>
          </cell>
          <cell r="L1881" t="str">
            <v>Current Unrestricted</v>
          </cell>
          <cell r="M1881">
            <v>40</v>
          </cell>
          <cell r="N1881" t="str">
            <v>Operation and Maintenance of Plant</v>
          </cell>
          <cell r="O1881">
            <v>11</v>
          </cell>
          <cell r="P1881" t="str">
            <v>Current Unrestricted Funds</v>
          </cell>
          <cell r="Q1881">
            <v>61</v>
          </cell>
          <cell r="R1881" t="str">
            <v>Salaries and Wages</v>
          </cell>
          <cell r="S1881">
            <v>50</v>
          </cell>
          <cell r="T1881" t="str">
            <v>Administrative Services</v>
          </cell>
          <cell r="U1881">
            <v>9</v>
          </cell>
          <cell r="V1881" t="str">
            <v>Dunlap, Kenneth W.</v>
          </cell>
        </row>
        <row r="1882">
          <cell r="A1882">
            <v>280100</v>
          </cell>
          <cell r="B1882" t="str">
            <v>Physical Plant Support Svcs</v>
          </cell>
          <cell r="C1882">
            <v>611492</v>
          </cell>
          <cell r="D1882">
            <v>280100611492</v>
          </cell>
          <cell r="E1882" t="str">
            <v>Regular Overtime</v>
          </cell>
          <cell r="F1882">
            <v>6.32</v>
          </cell>
          <cell r="G1882">
            <v>0</v>
          </cell>
          <cell r="H1882">
            <v>300</v>
          </cell>
          <cell r="I1882">
            <v>0</v>
          </cell>
          <cell r="J1882">
            <v>0</v>
          </cell>
          <cell r="K1882">
            <v>110010</v>
          </cell>
          <cell r="L1882" t="str">
            <v>Current Unrestricted</v>
          </cell>
          <cell r="M1882">
            <v>40</v>
          </cell>
          <cell r="N1882" t="str">
            <v>Operation and Maintenance of Plant</v>
          </cell>
          <cell r="O1882">
            <v>11</v>
          </cell>
          <cell r="P1882" t="str">
            <v>Current Unrestricted Funds</v>
          </cell>
          <cell r="Q1882">
            <v>61</v>
          </cell>
          <cell r="R1882" t="str">
            <v>Salaries and Wages</v>
          </cell>
          <cell r="S1882">
            <v>50</v>
          </cell>
          <cell r="T1882" t="str">
            <v>Administrative Services</v>
          </cell>
          <cell r="U1882">
            <v>9</v>
          </cell>
          <cell r="V1882" t="str">
            <v>Dunlap, Kenneth W.</v>
          </cell>
        </row>
        <row r="1883">
          <cell r="A1883">
            <v>280100</v>
          </cell>
          <cell r="B1883" t="str">
            <v>Physical Plant Support Svcs</v>
          </cell>
          <cell r="C1883">
            <v>712490</v>
          </cell>
          <cell r="D1883">
            <v>280100712490</v>
          </cell>
          <cell r="E1883" t="str">
            <v>Rental - Other</v>
          </cell>
          <cell r="F1883">
            <v>2482.31</v>
          </cell>
          <cell r="G1883">
            <v>2599.1</v>
          </cell>
          <cell r="H1883">
            <v>2900</v>
          </cell>
          <cell r="I1883">
            <v>1061.97</v>
          </cell>
          <cell r="J1883">
            <v>2900</v>
          </cell>
          <cell r="K1883">
            <v>110010</v>
          </cell>
          <cell r="L1883" t="str">
            <v>Current Unrestricted</v>
          </cell>
          <cell r="M1883">
            <v>40</v>
          </cell>
          <cell r="N1883" t="str">
            <v>Operation and Maintenance of Plant</v>
          </cell>
          <cell r="O1883">
            <v>11</v>
          </cell>
          <cell r="P1883" t="str">
            <v>Current Unrestricted Funds</v>
          </cell>
          <cell r="Q1883">
            <v>71</v>
          </cell>
          <cell r="R1883" t="str">
            <v>Contractual Services</v>
          </cell>
          <cell r="S1883">
            <v>50</v>
          </cell>
          <cell r="T1883" t="str">
            <v>Administrative Services</v>
          </cell>
          <cell r="U1883">
            <v>9</v>
          </cell>
          <cell r="V1883" t="str">
            <v>Dunlap, Kenneth W.</v>
          </cell>
        </row>
        <row r="1884">
          <cell r="A1884">
            <v>280100</v>
          </cell>
          <cell r="B1884" t="str">
            <v>Physical Plant Support Svcs</v>
          </cell>
          <cell r="C1884">
            <v>733110</v>
          </cell>
          <cell r="D1884">
            <v>280100733110</v>
          </cell>
          <cell r="E1884" t="str">
            <v>Classroom Supplies</v>
          </cell>
          <cell r="F1884">
            <v>20241.91</v>
          </cell>
          <cell r="G1884">
            <v>1410.16</v>
          </cell>
          <cell r="H1884">
            <v>23500</v>
          </cell>
          <cell r="I1884">
            <v>0</v>
          </cell>
          <cell r="J1884">
            <v>1790</v>
          </cell>
          <cell r="K1884">
            <v>110010</v>
          </cell>
          <cell r="L1884" t="str">
            <v>Current Unrestricted</v>
          </cell>
          <cell r="M1884">
            <v>40</v>
          </cell>
          <cell r="N1884" t="str">
            <v>Operation and Maintenance of Plant</v>
          </cell>
          <cell r="O1884">
            <v>11</v>
          </cell>
          <cell r="P1884" t="str">
            <v>Current Unrestricted Funds</v>
          </cell>
          <cell r="Q1884">
            <v>73</v>
          </cell>
          <cell r="R1884" t="str">
            <v>Supplies</v>
          </cell>
          <cell r="S1884">
            <v>50</v>
          </cell>
          <cell r="T1884" t="str">
            <v>Administrative Services</v>
          </cell>
          <cell r="U1884">
            <v>9</v>
          </cell>
          <cell r="V1884" t="str">
            <v>Dunlap, Kenneth W.</v>
          </cell>
        </row>
        <row r="1885">
          <cell r="A1885">
            <v>280100</v>
          </cell>
          <cell r="B1885" t="str">
            <v>Physical Plant Support Svcs</v>
          </cell>
          <cell r="C1885">
            <v>733120</v>
          </cell>
          <cell r="D1885">
            <v>280100733120</v>
          </cell>
          <cell r="E1885" t="str">
            <v>Office Supplies</v>
          </cell>
          <cell r="F1885">
            <v>2650.36</v>
          </cell>
          <cell r="G1885">
            <v>2358.58</v>
          </cell>
          <cell r="H1885">
            <v>2000</v>
          </cell>
          <cell r="I1885">
            <v>876.75</v>
          </cell>
          <cell r="J1885">
            <v>2000</v>
          </cell>
          <cell r="K1885">
            <v>110010</v>
          </cell>
          <cell r="L1885" t="str">
            <v>Current Unrestricted</v>
          </cell>
          <cell r="M1885">
            <v>40</v>
          </cell>
          <cell r="N1885" t="str">
            <v>Operation and Maintenance of Plant</v>
          </cell>
          <cell r="O1885">
            <v>11</v>
          </cell>
          <cell r="P1885" t="str">
            <v>Current Unrestricted Funds</v>
          </cell>
          <cell r="Q1885">
            <v>73</v>
          </cell>
          <cell r="R1885" t="str">
            <v>Supplies</v>
          </cell>
          <cell r="S1885">
            <v>50</v>
          </cell>
          <cell r="T1885" t="str">
            <v>Administrative Services</v>
          </cell>
          <cell r="U1885">
            <v>9</v>
          </cell>
          <cell r="V1885" t="str">
            <v>Dunlap, Kenneth W.</v>
          </cell>
        </row>
        <row r="1886">
          <cell r="A1886">
            <v>280100</v>
          </cell>
          <cell r="B1886" t="str">
            <v>Physical Plant Support Svcs</v>
          </cell>
          <cell r="C1886">
            <v>733460</v>
          </cell>
          <cell r="D1886">
            <v>280100733460</v>
          </cell>
          <cell r="E1886" t="str">
            <v>Miscellaneous Supplies</v>
          </cell>
          <cell r="F1886">
            <v>126.82</v>
          </cell>
          <cell r="G1886">
            <v>473.1</v>
          </cell>
          <cell r="H1886">
            <v>1000</v>
          </cell>
          <cell r="I1886">
            <v>0</v>
          </cell>
          <cell r="J1886">
            <v>1000</v>
          </cell>
          <cell r="K1886">
            <v>110010</v>
          </cell>
          <cell r="L1886" t="str">
            <v>Current Unrestricted</v>
          </cell>
          <cell r="M1886">
            <v>40</v>
          </cell>
          <cell r="N1886" t="str">
            <v>Operation and Maintenance of Plant</v>
          </cell>
          <cell r="O1886">
            <v>11</v>
          </cell>
          <cell r="P1886" t="str">
            <v>Current Unrestricted Funds</v>
          </cell>
          <cell r="Q1886">
            <v>73</v>
          </cell>
          <cell r="R1886" t="str">
            <v>Supplies</v>
          </cell>
          <cell r="S1886">
            <v>50</v>
          </cell>
          <cell r="T1886" t="str">
            <v>Administrative Services</v>
          </cell>
          <cell r="U1886">
            <v>9</v>
          </cell>
          <cell r="V1886" t="str">
            <v>Dunlap, Kenneth W.</v>
          </cell>
        </row>
        <row r="1887">
          <cell r="A1887">
            <v>280100</v>
          </cell>
          <cell r="B1887" t="str">
            <v>Physical Plant Support Svcs</v>
          </cell>
          <cell r="C1887">
            <v>744210</v>
          </cell>
          <cell r="D1887">
            <v>280100744210</v>
          </cell>
          <cell r="E1887" t="str">
            <v>Local Travel</v>
          </cell>
          <cell r="F1887">
            <v>0</v>
          </cell>
          <cell r="G1887">
            <v>51.16</v>
          </cell>
          <cell r="H1887">
            <v>500</v>
          </cell>
          <cell r="I1887">
            <v>0</v>
          </cell>
          <cell r="J1887">
            <v>500</v>
          </cell>
          <cell r="K1887">
            <v>110010</v>
          </cell>
          <cell r="L1887" t="str">
            <v>Current Unrestricted</v>
          </cell>
          <cell r="M1887">
            <v>40</v>
          </cell>
          <cell r="N1887" t="str">
            <v>Operation and Maintenance of Plant</v>
          </cell>
          <cell r="O1887">
            <v>11</v>
          </cell>
          <cell r="P1887" t="str">
            <v>Current Unrestricted Funds</v>
          </cell>
          <cell r="Q1887">
            <v>74</v>
          </cell>
          <cell r="R1887" t="str">
            <v>Travel</v>
          </cell>
          <cell r="S1887">
            <v>50</v>
          </cell>
          <cell r="T1887" t="str">
            <v>Administrative Services</v>
          </cell>
          <cell r="U1887">
            <v>9</v>
          </cell>
          <cell r="V1887" t="str">
            <v>Dunlap, Kenneth W.</v>
          </cell>
        </row>
        <row r="1888">
          <cell r="A1888">
            <v>280100</v>
          </cell>
          <cell r="B1888" t="str">
            <v>Physical Plant Support Svcs</v>
          </cell>
          <cell r="C1888">
            <v>755310</v>
          </cell>
          <cell r="D1888">
            <v>280100755310</v>
          </cell>
          <cell r="E1888" t="str">
            <v>Copier Expense</v>
          </cell>
          <cell r="F1888">
            <v>1.62</v>
          </cell>
          <cell r="G1888">
            <v>0</v>
          </cell>
          <cell r="H1888">
            <v>50</v>
          </cell>
          <cell r="I1888">
            <v>0</v>
          </cell>
          <cell r="J1888">
            <v>50</v>
          </cell>
          <cell r="K1888">
            <v>110010</v>
          </cell>
          <cell r="L1888" t="str">
            <v>Current Unrestricted</v>
          </cell>
          <cell r="M1888">
            <v>40</v>
          </cell>
          <cell r="N1888" t="str">
            <v>Operation and Maintenance of Plant</v>
          </cell>
          <cell r="O1888">
            <v>11</v>
          </cell>
          <cell r="P1888" t="str">
            <v>Current Unrestricted Funds</v>
          </cell>
          <cell r="Q1888">
            <v>75</v>
          </cell>
          <cell r="R1888" t="str">
            <v>Other Operating Expenses</v>
          </cell>
          <cell r="S1888">
            <v>50</v>
          </cell>
          <cell r="T1888" t="str">
            <v>Administrative Services</v>
          </cell>
          <cell r="U1888">
            <v>9</v>
          </cell>
          <cell r="V1888" t="str">
            <v>Dunlap, Kenneth W.</v>
          </cell>
        </row>
        <row r="1889">
          <cell r="A1889">
            <v>280100</v>
          </cell>
          <cell r="B1889" t="str">
            <v>Physical Plant Support Svcs</v>
          </cell>
          <cell r="C1889">
            <v>755340</v>
          </cell>
          <cell r="D1889">
            <v>280100755340</v>
          </cell>
          <cell r="E1889" t="str">
            <v>Printing - Forms</v>
          </cell>
          <cell r="F1889">
            <v>0</v>
          </cell>
          <cell r="G1889">
            <v>0</v>
          </cell>
          <cell r="H1889">
            <v>0</v>
          </cell>
          <cell r="I1889">
            <v>0</v>
          </cell>
          <cell r="J1889">
            <v>0</v>
          </cell>
          <cell r="K1889">
            <v>110010</v>
          </cell>
          <cell r="L1889" t="str">
            <v>Current Unrestricted</v>
          </cell>
          <cell r="M1889">
            <v>40</v>
          </cell>
          <cell r="N1889" t="str">
            <v>Operation and Maintenance of Plant</v>
          </cell>
          <cell r="O1889">
            <v>11</v>
          </cell>
          <cell r="P1889" t="str">
            <v>Current Unrestricted Funds</v>
          </cell>
          <cell r="Q1889">
            <v>75</v>
          </cell>
          <cell r="R1889" t="str">
            <v>Other Operating Expenses</v>
          </cell>
          <cell r="S1889">
            <v>50</v>
          </cell>
          <cell r="T1889" t="str">
            <v>Administrative Services</v>
          </cell>
          <cell r="U1889">
            <v>9</v>
          </cell>
          <cell r="V1889" t="str">
            <v>Dunlap, Kenneth W.</v>
          </cell>
        </row>
        <row r="1890">
          <cell r="A1890">
            <v>280100</v>
          </cell>
          <cell r="B1890" t="str">
            <v>Physical Plant Support Svcs</v>
          </cell>
          <cell r="C1890">
            <v>755360</v>
          </cell>
          <cell r="D1890">
            <v>280100755360</v>
          </cell>
          <cell r="E1890" t="str">
            <v>Printing - Other</v>
          </cell>
          <cell r="F1890">
            <v>0</v>
          </cell>
          <cell r="G1890">
            <v>0</v>
          </cell>
          <cell r="H1890">
            <v>0</v>
          </cell>
          <cell r="I1890">
            <v>0</v>
          </cell>
          <cell r="J1890">
            <v>0</v>
          </cell>
          <cell r="K1890">
            <v>110010</v>
          </cell>
          <cell r="L1890" t="str">
            <v>Current Unrestricted</v>
          </cell>
          <cell r="M1890">
            <v>40</v>
          </cell>
          <cell r="N1890" t="str">
            <v>Operation and Maintenance of Plant</v>
          </cell>
          <cell r="O1890">
            <v>11</v>
          </cell>
          <cell r="P1890" t="str">
            <v>Current Unrestricted Funds</v>
          </cell>
          <cell r="Q1890">
            <v>75</v>
          </cell>
          <cell r="R1890" t="str">
            <v>Other Operating Expenses</v>
          </cell>
          <cell r="S1890">
            <v>50</v>
          </cell>
          <cell r="T1890" t="str">
            <v>Administrative Services</v>
          </cell>
          <cell r="U1890">
            <v>9</v>
          </cell>
          <cell r="V1890" t="str">
            <v>Dunlap, Kenneth W.</v>
          </cell>
        </row>
        <row r="1891">
          <cell r="A1891">
            <v>280100</v>
          </cell>
          <cell r="B1891" t="str">
            <v>Physical Plant Support Svcs</v>
          </cell>
          <cell r="C1891">
            <v>755510</v>
          </cell>
          <cell r="D1891">
            <v>280100755510</v>
          </cell>
          <cell r="E1891" t="str">
            <v>Repairs - Equipment</v>
          </cell>
          <cell r="F1891">
            <v>0</v>
          </cell>
          <cell r="G1891">
            <v>0</v>
          </cell>
          <cell r="H1891">
            <v>0</v>
          </cell>
          <cell r="I1891">
            <v>0</v>
          </cell>
          <cell r="J1891">
            <v>0</v>
          </cell>
          <cell r="K1891">
            <v>110010</v>
          </cell>
          <cell r="L1891" t="str">
            <v>Current Unrestricted</v>
          </cell>
          <cell r="M1891">
            <v>40</v>
          </cell>
          <cell r="N1891" t="str">
            <v>Operation and Maintenance of Plant</v>
          </cell>
          <cell r="O1891">
            <v>11</v>
          </cell>
          <cell r="P1891" t="str">
            <v>Current Unrestricted Funds</v>
          </cell>
          <cell r="Q1891">
            <v>75</v>
          </cell>
          <cell r="R1891" t="str">
            <v>Other Operating Expenses</v>
          </cell>
          <cell r="S1891">
            <v>50</v>
          </cell>
          <cell r="T1891" t="str">
            <v>Administrative Services</v>
          </cell>
          <cell r="U1891">
            <v>9</v>
          </cell>
          <cell r="V1891" t="str">
            <v>Dunlap, Kenneth W.</v>
          </cell>
        </row>
        <row r="1892">
          <cell r="A1892">
            <v>280100</v>
          </cell>
          <cell r="B1892" t="str">
            <v>Physical Plant Support Svcs</v>
          </cell>
          <cell r="C1892">
            <v>755610</v>
          </cell>
          <cell r="D1892">
            <v>280100755610</v>
          </cell>
          <cell r="E1892" t="str">
            <v>Property Insurance</v>
          </cell>
          <cell r="F1892">
            <v>30276</v>
          </cell>
          <cell r="G1892">
            <v>36290</v>
          </cell>
          <cell r="H1892">
            <v>39311</v>
          </cell>
          <cell r="I1892">
            <v>39311</v>
          </cell>
          <cell r="J1892">
            <v>39311</v>
          </cell>
          <cell r="K1892">
            <v>110010</v>
          </cell>
          <cell r="L1892" t="str">
            <v>Current Unrestricted</v>
          </cell>
          <cell r="M1892">
            <v>40</v>
          </cell>
          <cell r="N1892" t="str">
            <v>Operation and Maintenance of Plant</v>
          </cell>
          <cell r="O1892">
            <v>11</v>
          </cell>
          <cell r="P1892" t="str">
            <v>Current Unrestricted Funds</v>
          </cell>
          <cell r="Q1892">
            <v>75</v>
          </cell>
          <cell r="R1892" t="str">
            <v>Other Operating Expenses</v>
          </cell>
          <cell r="S1892">
            <v>50</v>
          </cell>
          <cell r="T1892" t="str">
            <v>Administrative Services</v>
          </cell>
          <cell r="U1892">
            <v>9</v>
          </cell>
          <cell r="V1892" t="str">
            <v>Dunlap, Kenneth W.</v>
          </cell>
        </row>
        <row r="1893">
          <cell r="A1893">
            <v>280100</v>
          </cell>
          <cell r="B1893" t="str">
            <v>Physical Plant Support Svcs</v>
          </cell>
          <cell r="C1893">
            <v>755705</v>
          </cell>
          <cell r="D1893">
            <v>280100755705</v>
          </cell>
          <cell r="E1893" t="str">
            <v>Postage</v>
          </cell>
          <cell r="F1893">
            <v>8.52</v>
          </cell>
          <cell r="G1893">
            <v>0</v>
          </cell>
          <cell r="H1893">
            <v>0</v>
          </cell>
          <cell r="I1893">
            <v>0</v>
          </cell>
          <cell r="J1893">
            <v>0</v>
          </cell>
          <cell r="K1893">
            <v>110010</v>
          </cell>
          <cell r="L1893" t="str">
            <v>Current Unrestricted</v>
          </cell>
          <cell r="M1893">
            <v>40</v>
          </cell>
          <cell r="N1893" t="str">
            <v>Operation and Maintenance of Plant</v>
          </cell>
          <cell r="O1893">
            <v>11</v>
          </cell>
          <cell r="P1893" t="str">
            <v>Current Unrestricted Funds</v>
          </cell>
          <cell r="Q1893">
            <v>75</v>
          </cell>
          <cell r="R1893" t="str">
            <v>Other Operating Expenses</v>
          </cell>
          <cell r="S1893">
            <v>50</v>
          </cell>
          <cell r="T1893" t="str">
            <v>Administrative Services</v>
          </cell>
          <cell r="U1893">
            <v>9</v>
          </cell>
          <cell r="V1893" t="str">
            <v>Dunlap, Kenneth W.</v>
          </cell>
        </row>
        <row r="1894">
          <cell r="A1894">
            <v>280100</v>
          </cell>
          <cell r="B1894" t="str">
            <v>Physical Plant Support Svcs</v>
          </cell>
          <cell r="C1894">
            <v>755725</v>
          </cell>
          <cell r="D1894">
            <v>280100755725</v>
          </cell>
          <cell r="E1894" t="str">
            <v>Inventory Variance</v>
          </cell>
          <cell r="F1894">
            <v>-20</v>
          </cell>
          <cell r="G1894">
            <v>-14.92</v>
          </cell>
          <cell r="H1894">
            <v>0</v>
          </cell>
          <cell r="I1894">
            <v>0</v>
          </cell>
          <cell r="J1894">
            <v>0</v>
          </cell>
          <cell r="K1894">
            <v>110010</v>
          </cell>
          <cell r="L1894" t="str">
            <v>Current Unrestricted</v>
          </cell>
          <cell r="M1894">
            <v>40</v>
          </cell>
          <cell r="N1894" t="str">
            <v>Operation and Maintenance of Plant</v>
          </cell>
          <cell r="O1894">
            <v>11</v>
          </cell>
          <cell r="P1894" t="str">
            <v>Current Unrestricted Funds</v>
          </cell>
          <cell r="Q1894">
            <v>75</v>
          </cell>
          <cell r="R1894" t="str">
            <v>Other Operating Expenses</v>
          </cell>
          <cell r="S1894">
            <v>50</v>
          </cell>
          <cell r="T1894" t="str">
            <v>Administrative Services</v>
          </cell>
          <cell r="U1894">
            <v>9</v>
          </cell>
          <cell r="V1894" t="str">
            <v>Dunlap, Kenneth W.</v>
          </cell>
        </row>
        <row r="1895">
          <cell r="A1895">
            <v>280100</v>
          </cell>
          <cell r="B1895" t="str">
            <v>Physical Plant Support Svcs</v>
          </cell>
          <cell r="C1895">
            <v>765425</v>
          </cell>
          <cell r="D1895">
            <v>280100765425</v>
          </cell>
          <cell r="E1895" t="str">
            <v>Telephone - Cellular</v>
          </cell>
          <cell r="F1895">
            <v>88.68</v>
          </cell>
          <cell r="G1895">
            <v>7.39</v>
          </cell>
          <cell r="H1895">
            <v>0</v>
          </cell>
          <cell r="I1895">
            <v>0</v>
          </cell>
          <cell r="J1895">
            <v>0</v>
          </cell>
          <cell r="K1895">
            <v>110010</v>
          </cell>
          <cell r="L1895" t="str">
            <v>Current Unrestricted</v>
          </cell>
          <cell r="M1895">
            <v>40</v>
          </cell>
          <cell r="N1895" t="str">
            <v>Operation and Maintenance of Plant</v>
          </cell>
          <cell r="O1895">
            <v>11</v>
          </cell>
          <cell r="P1895" t="str">
            <v>Current Unrestricted Funds</v>
          </cell>
          <cell r="Q1895">
            <v>76</v>
          </cell>
          <cell r="R1895" t="str">
            <v>Utilities</v>
          </cell>
          <cell r="S1895">
            <v>50</v>
          </cell>
          <cell r="T1895" t="str">
            <v>Administrative Services</v>
          </cell>
          <cell r="U1895">
            <v>9</v>
          </cell>
          <cell r="V1895" t="str">
            <v>Dunlap, Kenneth W.</v>
          </cell>
        </row>
        <row r="1896">
          <cell r="A1896">
            <v>280100</v>
          </cell>
          <cell r="B1896" t="str">
            <v>Physical Plant Support Svcs</v>
          </cell>
          <cell r="C1896">
            <v>787410</v>
          </cell>
          <cell r="D1896">
            <v>280100787410</v>
          </cell>
          <cell r="E1896" t="str">
            <v>Equipment/Furniture Non-Depreciable</v>
          </cell>
          <cell r="F1896">
            <v>2720.99</v>
          </cell>
          <cell r="G1896">
            <v>0</v>
          </cell>
          <cell r="H1896">
            <v>300</v>
          </cell>
          <cell r="I1896">
            <v>0</v>
          </cell>
          <cell r="J1896">
            <v>300</v>
          </cell>
          <cell r="K1896">
            <v>110010</v>
          </cell>
          <cell r="L1896" t="str">
            <v>Current Unrestricted</v>
          </cell>
          <cell r="M1896">
            <v>40</v>
          </cell>
          <cell r="N1896" t="str">
            <v>Operation and Maintenance of Plant</v>
          </cell>
          <cell r="O1896">
            <v>11</v>
          </cell>
          <cell r="P1896" t="str">
            <v>Current Unrestricted Funds</v>
          </cell>
          <cell r="Q1896">
            <v>78</v>
          </cell>
          <cell r="R1896" t="str">
            <v>Non-Capital Outlay</v>
          </cell>
          <cell r="S1896">
            <v>50</v>
          </cell>
          <cell r="T1896" t="str">
            <v>Administrative Services</v>
          </cell>
          <cell r="U1896">
            <v>9</v>
          </cell>
          <cell r="V1896" t="str">
            <v>Dunlap, Kenneth W.</v>
          </cell>
        </row>
        <row r="1897">
          <cell r="A1897">
            <v>280100</v>
          </cell>
          <cell r="B1897" t="str">
            <v>Physical Plant Support Svcs</v>
          </cell>
          <cell r="C1897">
            <v>787430</v>
          </cell>
          <cell r="D1897">
            <v>280100787430</v>
          </cell>
          <cell r="E1897" t="str">
            <v>Computer/Media Equip</v>
          </cell>
          <cell r="F1897">
            <v>0</v>
          </cell>
          <cell r="G1897">
            <v>0</v>
          </cell>
          <cell r="H1897">
            <v>1000</v>
          </cell>
          <cell r="I1897">
            <v>0</v>
          </cell>
          <cell r="J1897">
            <v>1000</v>
          </cell>
          <cell r="K1897">
            <v>110010</v>
          </cell>
          <cell r="L1897" t="str">
            <v>Current Unrestricted</v>
          </cell>
          <cell r="M1897">
            <v>40</v>
          </cell>
          <cell r="N1897" t="str">
            <v>Operation and Maintenance of Plant</v>
          </cell>
          <cell r="O1897">
            <v>11</v>
          </cell>
          <cell r="P1897" t="str">
            <v>Current Unrestricted Funds</v>
          </cell>
          <cell r="Q1897">
            <v>78</v>
          </cell>
          <cell r="R1897" t="str">
            <v>Non-Capital Outlay</v>
          </cell>
          <cell r="S1897">
            <v>50</v>
          </cell>
          <cell r="T1897" t="str">
            <v>Administrative Services</v>
          </cell>
          <cell r="U1897">
            <v>9</v>
          </cell>
          <cell r="V1897" t="str">
            <v>Dunlap, Kenneth W.</v>
          </cell>
        </row>
        <row r="1898">
          <cell r="A1898">
            <v>280110</v>
          </cell>
          <cell r="B1898" t="str">
            <v>Receiving</v>
          </cell>
          <cell r="C1898">
            <v>611470</v>
          </cell>
          <cell r="D1898">
            <v>280110611470</v>
          </cell>
          <cell r="E1898" t="str">
            <v>Supp Staff - Phys Plant-Non-Exempt</v>
          </cell>
          <cell r="F1898">
            <v>32470.92</v>
          </cell>
          <cell r="G1898">
            <v>32470.92</v>
          </cell>
          <cell r="H1898">
            <v>33608</v>
          </cell>
          <cell r="I1898">
            <v>16803.72</v>
          </cell>
          <cell r="J1898">
            <v>33608</v>
          </cell>
          <cell r="K1898">
            <v>110010</v>
          </cell>
          <cell r="L1898" t="str">
            <v>Current Unrestricted</v>
          </cell>
          <cell r="M1898">
            <v>40</v>
          </cell>
          <cell r="N1898" t="str">
            <v>Operation and Maintenance of Plant</v>
          </cell>
          <cell r="O1898">
            <v>11</v>
          </cell>
          <cell r="P1898" t="str">
            <v>Current Unrestricted Funds</v>
          </cell>
          <cell r="Q1898">
            <v>61</v>
          </cell>
          <cell r="R1898" t="str">
            <v>Salaries and Wages</v>
          </cell>
          <cell r="S1898">
            <v>50</v>
          </cell>
          <cell r="T1898" t="str">
            <v>Administrative Services</v>
          </cell>
          <cell r="U1898">
            <v>9</v>
          </cell>
          <cell r="V1898" t="str">
            <v>Dunlap, Kenneth W.</v>
          </cell>
        </row>
        <row r="1899">
          <cell r="A1899">
            <v>280110</v>
          </cell>
          <cell r="B1899" t="str">
            <v>Receiving</v>
          </cell>
          <cell r="C1899">
            <v>611492</v>
          </cell>
          <cell r="D1899">
            <v>280110611492</v>
          </cell>
          <cell r="E1899" t="str">
            <v>Regular Overtime</v>
          </cell>
          <cell r="F1899">
            <v>0</v>
          </cell>
          <cell r="G1899">
            <v>0</v>
          </cell>
          <cell r="H1899">
            <v>563</v>
          </cell>
          <cell r="I1899">
            <v>0</v>
          </cell>
          <cell r="J1899">
            <v>563</v>
          </cell>
          <cell r="K1899">
            <v>110010</v>
          </cell>
          <cell r="L1899" t="str">
            <v>Current Unrestricted</v>
          </cell>
          <cell r="M1899">
            <v>40</v>
          </cell>
          <cell r="N1899" t="str">
            <v>Operation and Maintenance of Plant</v>
          </cell>
          <cell r="O1899">
            <v>11</v>
          </cell>
          <cell r="P1899" t="str">
            <v>Current Unrestricted Funds</v>
          </cell>
          <cell r="Q1899">
            <v>61</v>
          </cell>
          <cell r="R1899" t="str">
            <v>Salaries and Wages</v>
          </cell>
          <cell r="S1899">
            <v>50</v>
          </cell>
          <cell r="T1899" t="str">
            <v>Administrative Services</v>
          </cell>
          <cell r="U1899">
            <v>9</v>
          </cell>
          <cell r="V1899" t="str">
            <v>Dunlap, Kenneth W.</v>
          </cell>
        </row>
        <row r="1900">
          <cell r="A1900">
            <v>280110</v>
          </cell>
          <cell r="B1900" t="str">
            <v>Receiving</v>
          </cell>
          <cell r="C1900">
            <v>733120</v>
          </cell>
          <cell r="D1900">
            <v>280110733120</v>
          </cell>
          <cell r="E1900" t="str">
            <v>Office Supplies</v>
          </cell>
          <cell r="F1900">
            <v>0</v>
          </cell>
          <cell r="G1900">
            <v>0</v>
          </cell>
          <cell r="H1900">
            <v>200</v>
          </cell>
          <cell r="I1900">
            <v>0</v>
          </cell>
          <cell r="J1900">
            <v>200</v>
          </cell>
          <cell r="K1900">
            <v>110010</v>
          </cell>
          <cell r="L1900" t="str">
            <v>Current Unrestricted</v>
          </cell>
          <cell r="M1900">
            <v>40</v>
          </cell>
          <cell r="N1900" t="str">
            <v>Operation and Maintenance of Plant</v>
          </cell>
          <cell r="O1900">
            <v>11</v>
          </cell>
          <cell r="P1900" t="str">
            <v>Current Unrestricted Funds</v>
          </cell>
          <cell r="Q1900">
            <v>73</v>
          </cell>
          <cell r="R1900" t="str">
            <v>Supplies</v>
          </cell>
          <cell r="S1900">
            <v>50</v>
          </cell>
          <cell r="T1900" t="str">
            <v>Administrative Services</v>
          </cell>
          <cell r="U1900">
            <v>9</v>
          </cell>
          <cell r="V1900" t="str">
            <v>Dunlap, Kenneth W.</v>
          </cell>
        </row>
        <row r="1901">
          <cell r="A1901">
            <v>280300</v>
          </cell>
          <cell r="B1901" t="str">
            <v>Building Maintenance</v>
          </cell>
          <cell r="C1901">
            <v>611470</v>
          </cell>
          <cell r="D1901">
            <v>280300611470</v>
          </cell>
          <cell r="E1901" t="str">
            <v>Supp Staff - Phys Plant-Non-Exempt</v>
          </cell>
          <cell r="F1901">
            <v>76069.919999999998</v>
          </cell>
          <cell r="G1901">
            <v>76278.42</v>
          </cell>
          <cell r="H1901">
            <v>78422</v>
          </cell>
          <cell r="I1901">
            <v>39055.18</v>
          </cell>
          <cell r="J1901">
            <v>78734</v>
          </cell>
          <cell r="K1901">
            <v>110010</v>
          </cell>
          <cell r="L1901" t="str">
            <v>Current Unrestricted</v>
          </cell>
          <cell r="M1901">
            <v>40</v>
          </cell>
          <cell r="N1901" t="str">
            <v>Operation and Maintenance of Plant</v>
          </cell>
          <cell r="O1901">
            <v>11</v>
          </cell>
          <cell r="P1901" t="str">
            <v>Current Unrestricted Funds</v>
          </cell>
          <cell r="Q1901">
            <v>61</v>
          </cell>
          <cell r="R1901" t="str">
            <v>Salaries and Wages</v>
          </cell>
          <cell r="S1901">
            <v>50</v>
          </cell>
          <cell r="T1901" t="str">
            <v>Administrative Services</v>
          </cell>
          <cell r="U1901">
            <v>9</v>
          </cell>
          <cell r="V1901" t="str">
            <v>Dunlap, Kenneth W.</v>
          </cell>
        </row>
        <row r="1902">
          <cell r="A1902">
            <v>280300</v>
          </cell>
          <cell r="B1902" t="str">
            <v>Building Maintenance</v>
          </cell>
          <cell r="C1902">
            <v>611472</v>
          </cell>
          <cell r="D1902">
            <v>280300611472</v>
          </cell>
          <cell r="E1902" t="str">
            <v>Physical Plant PT - Non-Exempt</v>
          </cell>
          <cell r="F1902">
            <v>8164.08</v>
          </cell>
          <cell r="G1902">
            <v>9055.75</v>
          </cell>
          <cell r="H1902">
            <v>11454</v>
          </cell>
          <cell r="I1902">
            <v>4621.6099999999997</v>
          </cell>
          <cell r="J1902">
            <v>11454</v>
          </cell>
          <cell r="K1902">
            <v>110010</v>
          </cell>
          <cell r="L1902" t="str">
            <v>Current Unrestricted</v>
          </cell>
          <cell r="M1902">
            <v>40</v>
          </cell>
          <cell r="N1902" t="str">
            <v>Operation and Maintenance of Plant</v>
          </cell>
          <cell r="O1902">
            <v>11</v>
          </cell>
          <cell r="P1902" t="str">
            <v>Current Unrestricted Funds</v>
          </cell>
          <cell r="Q1902">
            <v>61</v>
          </cell>
          <cell r="R1902" t="str">
            <v>Salaries and Wages</v>
          </cell>
          <cell r="S1902">
            <v>50</v>
          </cell>
          <cell r="T1902" t="str">
            <v>Administrative Services</v>
          </cell>
          <cell r="U1902">
            <v>9</v>
          </cell>
          <cell r="V1902" t="str">
            <v>Dunlap, Kenneth W.</v>
          </cell>
        </row>
        <row r="1903">
          <cell r="A1903">
            <v>280300</v>
          </cell>
          <cell r="B1903" t="str">
            <v>Building Maintenance</v>
          </cell>
          <cell r="C1903">
            <v>611491</v>
          </cell>
          <cell r="D1903">
            <v>280300611491</v>
          </cell>
          <cell r="E1903" t="str">
            <v>Comp Time Payoff</v>
          </cell>
          <cell r="F1903">
            <v>0</v>
          </cell>
          <cell r="G1903">
            <v>0</v>
          </cell>
          <cell r="H1903">
            <v>100</v>
          </cell>
          <cell r="I1903">
            <v>0</v>
          </cell>
          <cell r="J1903">
            <v>100</v>
          </cell>
          <cell r="K1903">
            <v>110010</v>
          </cell>
          <cell r="L1903" t="str">
            <v>Current Unrestricted</v>
          </cell>
          <cell r="M1903">
            <v>40</v>
          </cell>
          <cell r="N1903" t="str">
            <v>Operation and Maintenance of Plant</v>
          </cell>
          <cell r="O1903">
            <v>11</v>
          </cell>
          <cell r="P1903" t="str">
            <v>Current Unrestricted Funds</v>
          </cell>
          <cell r="Q1903">
            <v>61</v>
          </cell>
          <cell r="R1903" t="str">
            <v>Salaries and Wages</v>
          </cell>
          <cell r="S1903">
            <v>50</v>
          </cell>
          <cell r="T1903" t="str">
            <v>Administrative Services</v>
          </cell>
          <cell r="U1903">
            <v>9</v>
          </cell>
          <cell r="V1903" t="str">
            <v>Dunlap, Kenneth W.</v>
          </cell>
        </row>
        <row r="1904">
          <cell r="A1904">
            <v>280300</v>
          </cell>
          <cell r="B1904" t="str">
            <v>Building Maintenance</v>
          </cell>
          <cell r="C1904">
            <v>611492</v>
          </cell>
          <cell r="D1904">
            <v>280300611492</v>
          </cell>
          <cell r="E1904" t="str">
            <v>Regular Overtime</v>
          </cell>
          <cell r="F1904">
            <v>815.95</v>
          </cell>
          <cell r="G1904">
            <v>658.78</v>
          </cell>
          <cell r="H1904">
            <v>1000</v>
          </cell>
          <cell r="I1904">
            <v>212.9</v>
          </cell>
          <cell r="J1904">
            <v>1000</v>
          </cell>
          <cell r="K1904">
            <v>110010</v>
          </cell>
          <cell r="L1904" t="str">
            <v>Current Unrestricted</v>
          </cell>
          <cell r="M1904">
            <v>40</v>
          </cell>
          <cell r="N1904" t="str">
            <v>Operation and Maintenance of Plant</v>
          </cell>
          <cell r="O1904">
            <v>11</v>
          </cell>
          <cell r="P1904" t="str">
            <v>Current Unrestricted Funds</v>
          </cell>
          <cell r="Q1904">
            <v>61</v>
          </cell>
          <cell r="R1904" t="str">
            <v>Salaries and Wages</v>
          </cell>
          <cell r="S1904">
            <v>50</v>
          </cell>
          <cell r="T1904" t="str">
            <v>Administrative Services</v>
          </cell>
          <cell r="U1904">
            <v>9</v>
          </cell>
          <cell r="V1904" t="str">
            <v>Dunlap, Kenneth W.</v>
          </cell>
        </row>
        <row r="1905">
          <cell r="A1905">
            <v>280300</v>
          </cell>
          <cell r="B1905" t="str">
            <v>Building Maintenance</v>
          </cell>
          <cell r="C1905">
            <v>712355</v>
          </cell>
          <cell r="D1905">
            <v>280300712355</v>
          </cell>
          <cell r="E1905" t="str">
            <v>Contract Labor - Temporary Agencies</v>
          </cell>
          <cell r="F1905">
            <v>6177.6</v>
          </cell>
          <cell r="G1905">
            <v>3135</v>
          </cell>
          <cell r="H1905">
            <v>2118</v>
          </cell>
          <cell r="I1905">
            <v>0</v>
          </cell>
          <cell r="J1905">
            <v>2118</v>
          </cell>
          <cell r="K1905">
            <v>110010</v>
          </cell>
          <cell r="L1905" t="str">
            <v>Current Unrestricted</v>
          </cell>
          <cell r="M1905">
            <v>40</v>
          </cell>
          <cell r="N1905" t="str">
            <v>Operation and Maintenance of Plant</v>
          </cell>
          <cell r="O1905">
            <v>11</v>
          </cell>
          <cell r="P1905" t="str">
            <v>Current Unrestricted Funds</v>
          </cell>
          <cell r="Q1905">
            <v>71</v>
          </cell>
          <cell r="R1905" t="str">
            <v>Contractual Services</v>
          </cell>
          <cell r="S1905">
            <v>50</v>
          </cell>
          <cell r="T1905" t="str">
            <v>Administrative Services</v>
          </cell>
          <cell r="U1905">
            <v>9</v>
          </cell>
          <cell r="V1905" t="str">
            <v>Dunlap, Kenneth W.</v>
          </cell>
        </row>
        <row r="1906">
          <cell r="A1906">
            <v>280300</v>
          </cell>
          <cell r="B1906" t="str">
            <v>Building Maintenance</v>
          </cell>
          <cell r="C1906">
            <v>712370</v>
          </cell>
          <cell r="D1906">
            <v>280300712370</v>
          </cell>
          <cell r="E1906" t="str">
            <v>Other Contract Services</v>
          </cell>
          <cell r="F1906">
            <v>8451.25</v>
          </cell>
          <cell r="G1906">
            <v>0</v>
          </cell>
          <cell r="H1906">
            <v>320</v>
          </cell>
          <cell r="I1906">
            <v>320</v>
          </cell>
          <cell r="J1906">
            <v>320</v>
          </cell>
          <cell r="K1906">
            <v>110010</v>
          </cell>
          <cell r="L1906" t="str">
            <v>Current Unrestricted</v>
          </cell>
          <cell r="M1906">
            <v>40</v>
          </cell>
          <cell r="N1906" t="str">
            <v>Operation and Maintenance of Plant</v>
          </cell>
          <cell r="O1906">
            <v>11</v>
          </cell>
          <cell r="P1906" t="str">
            <v>Current Unrestricted Funds</v>
          </cell>
          <cell r="Q1906">
            <v>71</v>
          </cell>
          <cell r="R1906" t="str">
            <v>Contractual Services</v>
          </cell>
          <cell r="S1906">
            <v>50</v>
          </cell>
          <cell r="T1906" t="str">
            <v>Administrative Services</v>
          </cell>
          <cell r="U1906">
            <v>9</v>
          </cell>
          <cell r="V1906" t="str">
            <v>Dunlap, Kenneth W.</v>
          </cell>
        </row>
        <row r="1907">
          <cell r="A1907">
            <v>280300</v>
          </cell>
          <cell r="B1907" t="str">
            <v>Building Maintenance</v>
          </cell>
          <cell r="C1907">
            <v>712420</v>
          </cell>
          <cell r="D1907">
            <v>280300712420</v>
          </cell>
          <cell r="E1907" t="str">
            <v>Rental - Furniture and Equipment</v>
          </cell>
          <cell r="F1907">
            <v>0</v>
          </cell>
          <cell r="G1907">
            <v>0</v>
          </cell>
          <cell r="H1907">
            <v>600</v>
          </cell>
          <cell r="I1907">
            <v>0</v>
          </cell>
          <cell r="J1907">
            <v>600</v>
          </cell>
          <cell r="K1907">
            <v>110010</v>
          </cell>
          <cell r="L1907" t="str">
            <v>Current Unrestricted</v>
          </cell>
          <cell r="M1907">
            <v>40</v>
          </cell>
          <cell r="N1907" t="str">
            <v>Operation and Maintenance of Plant</v>
          </cell>
          <cell r="O1907">
            <v>11</v>
          </cell>
          <cell r="P1907" t="str">
            <v>Current Unrestricted Funds</v>
          </cell>
          <cell r="Q1907">
            <v>71</v>
          </cell>
          <cell r="R1907" t="str">
            <v>Contractual Services</v>
          </cell>
          <cell r="S1907">
            <v>50</v>
          </cell>
          <cell r="T1907" t="str">
            <v>Administrative Services</v>
          </cell>
          <cell r="U1907">
            <v>9</v>
          </cell>
          <cell r="V1907" t="str">
            <v>Dunlap, Kenneth W.</v>
          </cell>
        </row>
        <row r="1908">
          <cell r="A1908">
            <v>280300</v>
          </cell>
          <cell r="B1908" t="str">
            <v>Building Maintenance</v>
          </cell>
          <cell r="C1908">
            <v>712490</v>
          </cell>
          <cell r="D1908">
            <v>280300712490</v>
          </cell>
          <cell r="E1908" t="str">
            <v>Rental - Other</v>
          </cell>
          <cell r="F1908">
            <v>1794</v>
          </cell>
          <cell r="G1908">
            <v>2297.58</v>
          </cell>
          <cell r="H1908">
            <v>2400</v>
          </cell>
          <cell r="I1908">
            <v>138</v>
          </cell>
          <cell r="J1908">
            <v>2400</v>
          </cell>
          <cell r="K1908">
            <v>110010</v>
          </cell>
          <cell r="L1908" t="str">
            <v>Current Unrestricted</v>
          </cell>
          <cell r="M1908">
            <v>40</v>
          </cell>
          <cell r="N1908" t="str">
            <v>Operation and Maintenance of Plant</v>
          </cell>
          <cell r="O1908">
            <v>11</v>
          </cell>
          <cell r="P1908" t="str">
            <v>Current Unrestricted Funds</v>
          </cell>
          <cell r="Q1908">
            <v>71</v>
          </cell>
          <cell r="R1908" t="str">
            <v>Contractual Services</v>
          </cell>
          <cell r="S1908">
            <v>50</v>
          </cell>
          <cell r="T1908" t="str">
            <v>Administrative Services</v>
          </cell>
          <cell r="U1908">
            <v>9</v>
          </cell>
          <cell r="V1908" t="str">
            <v>Dunlap, Kenneth W.</v>
          </cell>
        </row>
        <row r="1909">
          <cell r="A1909">
            <v>280300</v>
          </cell>
          <cell r="B1909" t="str">
            <v>Building Maintenance</v>
          </cell>
          <cell r="C1909">
            <v>712510</v>
          </cell>
          <cell r="D1909">
            <v>280300712510</v>
          </cell>
          <cell r="E1909" t="str">
            <v>Maintenance Agreements</v>
          </cell>
          <cell r="F1909">
            <v>14910.94</v>
          </cell>
          <cell r="G1909">
            <v>23080.62</v>
          </cell>
          <cell r="H1909">
            <v>54000</v>
          </cell>
          <cell r="I1909">
            <v>37422.879999999997</v>
          </cell>
          <cell r="J1909">
            <v>54000</v>
          </cell>
          <cell r="K1909">
            <v>110010</v>
          </cell>
          <cell r="L1909" t="str">
            <v>Current Unrestricted</v>
          </cell>
          <cell r="M1909">
            <v>40</v>
          </cell>
          <cell r="N1909" t="str">
            <v>Operation and Maintenance of Plant</v>
          </cell>
          <cell r="O1909">
            <v>11</v>
          </cell>
          <cell r="P1909" t="str">
            <v>Current Unrestricted Funds</v>
          </cell>
          <cell r="Q1909">
            <v>71</v>
          </cell>
          <cell r="R1909" t="str">
            <v>Contractual Services</v>
          </cell>
          <cell r="S1909">
            <v>50</v>
          </cell>
          <cell r="T1909" t="str">
            <v>Administrative Services</v>
          </cell>
          <cell r="U1909">
            <v>9</v>
          </cell>
          <cell r="V1909" t="str">
            <v>Dunlap, Kenneth W.</v>
          </cell>
        </row>
        <row r="1910">
          <cell r="A1910">
            <v>280300</v>
          </cell>
          <cell r="B1910" t="str">
            <v>Building Maintenance</v>
          </cell>
          <cell r="C1910">
            <v>712520</v>
          </cell>
          <cell r="D1910">
            <v>280300712520</v>
          </cell>
          <cell r="E1910" t="str">
            <v>Building Service</v>
          </cell>
          <cell r="F1910">
            <v>34720.68</v>
          </cell>
          <cell r="G1910">
            <v>32381.93</v>
          </cell>
          <cell r="H1910">
            <v>34000</v>
          </cell>
          <cell r="I1910">
            <v>12293.03</v>
          </cell>
          <cell r="J1910">
            <v>34000</v>
          </cell>
          <cell r="K1910">
            <v>110010</v>
          </cell>
          <cell r="L1910" t="str">
            <v>Current Unrestricted</v>
          </cell>
          <cell r="M1910">
            <v>40</v>
          </cell>
          <cell r="N1910" t="str">
            <v>Operation and Maintenance of Plant</v>
          </cell>
          <cell r="O1910">
            <v>11</v>
          </cell>
          <cell r="P1910" t="str">
            <v>Current Unrestricted Funds</v>
          </cell>
          <cell r="Q1910">
            <v>71</v>
          </cell>
          <cell r="R1910" t="str">
            <v>Contractual Services</v>
          </cell>
          <cell r="S1910">
            <v>50</v>
          </cell>
          <cell r="T1910" t="str">
            <v>Administrative Services</v>
          </cell>
          <cell r="U1910">
            <v>9</v>
          </cell>
          <cell r="V1910" t="str">
            <v>Dunlap, Kenneth W.</v>
          </cell>
        </row>
        <row r="1911">
          <cell r="A1911">
            <v>280300</v>
          </cell>
          <cell r="B1911" t="str">
            <v>Building Maintenance</v>
          </cell>
          <cell r="C1911">
            <v>733420</v>
          </cell>
          <cell r="D1911">
            <v>280300733420</v>
          </cell>
          <cell r="E1911" t="str">
            <v>Electrical Supplies</v>
          </cell>
          <cell r="F1911">
            <v>14245.58</v>
          </cell>
          <cell r="G1911">
            <v>10876.25</v>
          </cell>
          <cell r="H1911">
            <v>12000</v>
          </cell>
          <cell r="I1911">
            <v>5698.8</v>
          </cell>
          <cell r="J1911">
            <v>12000</v>
          </cell>
          <cell r="K1911">
            <v>110010</v>
          </cell>
          <cell r="L1911" t="str">
            <v>Current Unrestricted</v>
          </cell>
          <cell r="M1911">
            <v>40</v>
          </cell>
          <cell r="N1911" t="str">
            <v>Operation and Maintenance of Plant</v>
          </cell>
          <cell r="O1911">
            <v>11</v>
          </cell>
          <cell r="P1911" t="str">
            <v>Current Unrestricted Funds</v>
          </cell>
          <cell r="Q1911">
            <v>73</v>
          </cell>
          <cell r="R1911" t="str">
            <v>Supplies</v>
          </cell>
          <cell r="S1911">
            <v>50</v>
          </cell>
          <cell r="T1911" t="str">
            <v>Administrative Services</v>
          </cell>
          <cell r="U1911">
            <v>9</v>
          </cell>
          <cell r="V1911" t="str">
            <v>Dunlap, Kenneth W.</v>
          </cell>
        </row>
        <row r="1912">
          <cell r="A1912">
            <v>280300</v>
          </cell>
          <cell r="B1912" t="str">
            <v>Building Maintenance</v>
          </cell>
          <cell r="C1912">
            <v>733430</v>
          </cell>
          <cell r="D1912">
            <v>280300733430</v>
          </cell>
          <cell r="E1912" t="str">
            <v>Plumbing Supplies</v>
          </cell>
          <cell r="F1912">
            <v>1247.19</v>
          </cell>
          <cell r="G1912">
            <v>1888.6</v>
          </cell>
          <cell r="H1912">
            <v>5200</v>
          </cell>
          <cell r="I1912">
            <v>4189.17</v>
          </cell>
          <cell r="J1912">
            <v>5200</v>
          </cell>
          <cell r="K1912">
            <v>110010</v>
          </cell>
          <cell r="L1912" t="str">
            <v>Current Unrestricted</v>
          </cell>
          <cell r="M1912">
            <v>40</v>
          </cell>
          <cell r="N1912" t="str">
            <v>Operation and Maintenance of Plant</v>
          </cell>
          <cell r="O1912">
            <v>11</v>
          </cell>
          <cell r="P1912" t="str">
            <v>Current Unrestricted Funds</v>
          </cell>
          <cell r="Q1912">
            <v>73</v>
          </cell>
          <cell r="R1912" t="str">
            <v>Supplies</v>
          </cell>
          <cell r="S1912">
            <v>50</v>
          </cell>
          <cell r="T1912" t="str">
            <v>Administrative Services</v>
          </cell>
          <cell r="U1912">
            <v>9</v>
          </cell>
          <cell r="V1912" t="str">
            <v>Dunlap, Kenneth W.</v>
          </cell>
        </row>
        <row r="1913">
          <cell r="A1913">
            <v>280300</v>
          </cell>
          <cell r="B1913" t="str">
            <v>Building Maintenance</v>
          </cell>
          <cell r="C1913">
            <v>733450</v>
          </cell>
          <cell r="D1913">
            <v>280300733450</v>
          </cell>
          <cell r="E1913" t="str">
            <v>Painting Supplies</v>
          </cell>
          <cell r="F1913">
            <v>1652.11</v>
          </cell>
          <cell r="G1913">
            <v>1394.59</v>
          </cell>
          <cell r="H1913">
            <v>2500</v>
          </cell>
          <cell r="I1913">
            <v>173.08</v>
          </cell>
          <cell r="J1913">
            <v>2500</v>
          </cell>
          <cell r="K1913">
            <v>110010</v>
          </cell>
          <cell r="L1913" t="str">
            <v>Current Unrestricted</v>
          </cell>
          <cell r="M1913">
            <v>40</v>
          </cell>
          <cell r="N1913" t="str">
            <v>Operation and Maintenance of Plant</v>
          </cell>
          <cell r="O1913">
            <v>11</v>
          </cell>
          <cell r="P1913" t="str">
            <v>Current Unrestricted Funds</v>
          </cell>
          <cell r="Q1913">
            <v>73</v>
          </cell>
          <cell r="R1913" t="str">
            <v>Supplies</v>
          </cell>
          <cell r="S1913">
            <v>50</v>
          </cell>
          <cell r="T1913" t="str">
            <v>Administrative Services</v>
          </cell>
          <cell r="U1913">
            <v>9</v>
          </cell>
          <cell r="V1913" t="str">
            <v>Dunlap, Kenneth W.</v>
          </cell>
        </row>
        <row r="1914">
          <cell r="A1914">
            <v>280300</v>
          </cell>
          <cell r="B1914" t="str">
            <v>Building Maintenance</v>
          </cell>
          <cell r="C1914">
            <v>733460</v>
          </cell>
          <cell r="D1914">
            <v>280300733460</v>
          </cell>
          <cell r="E1914" t="str">
            <v>Miscellaneous Supplies</v>
          </cell>
          <cell r="F1914">
            <v>14780.39</v>
          </cell>
          <cell r="G1914">
            <v>907.02</v>
          </cell>
          <cell r="H1914">
            <v>1500</v>
          </cell>
          <cell r="I1914">
            <v>254.55</v>
          </cell>
          <cell r="J1914">
            <v>1500</v>
          </cell>
          <cell r="K1914">
            <v>110010</v>
          </cell>
          <cell r="L1914" t="str">
            <v>Current Unrestricted</v>
          </cell>
          <cell r="M1914">
            <v>40</v>
          </cell>
          <cell r="N1914" t="str">
            <v>Operation and Maintenance of Plant</v>
          </cell>
          <cell r="O1914">
            <v>11</v>
          </cell>
          <cell r="P1914" t="str">
            <v>Current Unrestricted Funds</v>
          </cell>
          <cell r="Q1914">
            <v>73</v>
          </cell>
          <cell r="R1914" t="str">
            <v>Supplies</v>
          </cell>
          <cell r="S1914">
            <v>50</v>
          </cell>
          <cell r="T1914" t="str">
            <v>Administrative Services</v>
          </cell>
          <cell r="U1914">
            <v>9</v>
          </cell>
          <cell r="V1914" t="str">
            <v>Dunlap, Kenneth W.</v>
          </cell>
        </row>
        <row r="1915">
          <cell r="A1915">
            <v>280300</v>
          </cell>
          <cell r="B1915" t="str">
            <v>Building Maintenance</v>
          </cell>
          <cell r="C1915">
            <v>733470</v>
          </cell>
          <cell r="D1915">
            <v>280300733470</v>
          </cell>
          <cell r="E1915" t="str">
            <v>Building Materials &lt; $300</v>
          </cell>
          <cell r="F1915">
            <v>1258.75</v>
          </cell>
          <cell r="G1915">
            <v>15674.86</v>
          </cell>
          <cell r="H1915">
            <v>14818</v>
          </cell>
          <cell r="I1915">
            <v>4608.4399999999996</v>
          </cell>
          <cell r="J1915">
            <v>14818</v>
          </cell>
          <cell r="K1915">
            <v>110010</v>
          </cell>
          <cell r="L1915" t="str">
            <v>Current Unrestricted</v>
          </cell>
          <cell r="M1915">
            <v>40</v>
          </cell>
          <cell r="N1915" t="str">
            <v>Operation and Maintenance of Plant</v>
          </cell>
          <cell r="O1915">
            <v>11</v>
          </cell>
          <cell r="P1915" t="str">
            <v>Current Unrestricted Funds</v>
          </cell>
          <cell r="Q1915">
            <v>73</v>
          </cell>
          <cell r="R1915" t="str">
            <v>Supplies</v>
          </cell>
          <cell r="S1915">
            <v>50</v>
          </cell>
          <cell r="T1915" t="str">
            <v>Administrative Services</v>
          </cell>
          <cell r="U1915">
            <v>9</v>
          </cell>
          <cell r="V1915" t="str">
            <v>Dunlap, Kenneth W.</v>
          </cell>
        </row>
        <row r="1916">
          <cell r="A1916">
            <v>280300</v>
          </cell>
          <cell r="B1916" t="str">
            <v>Building Maintenance</v>
          </cell>
          <cell r="C1916">
            <v>744210</v>
          </cell>
          <cell r="D1916">
            <v>280300744210</v>
          </cell>
          <cell r="E1916" t="str">
            <v>Local Travel</v>
          </cell>
          <cell r="F1916">
            <v>0</v>
          </cell>
          <cell r="G1916">
            <v>0</v>
          </cell>
          <cell r="H1916">
            <v>200</v>
          </cell>
          <cell r="I1916">
            <v>35</v>
          </cell>
          <cell r="J1916">
            <v>200</v>
          </cell>
          <cell r="K1916">
            <v>110010</v>
          </cell>
          <cell r="L1916" t="str">
            <v>Current Unrestricted</v>
          </cell>
          <cell r="M1916">
            <v>40</v>
          </cell>
          <cell r="N1916" t="str">
            <v>Operation and Maintenance of Plant</v>
          </cell>
          <cell r="O1916">
            <v>11</v>
          </cell>
          <cell r="P1916" t="str">
            <v>Current Unrestricted Funds</v>
          </cell>
          <cell r="Q1916">
            <v>74</v>
          </cell>
          <cell r="R1916" t="str">
            <v>Travel</v>
          </cell>
          <cell r="S1916">
            <v>50</v>
          </cell>
          <cell r="T1916" t="str">
            <v>Administrative Services</v>
          </cell>
          <cell r="U1916">
            <v>9</v>
          </cell>
          <cell r="V1916" t="str">
            <v>Dunlap, Kenneth W.</v>
          </cell>
        </row>
        <row r="1917">
          <cell r="A1917">
            <v>280300</v>
          </cell>
          <cell r="B1917" t="str">
            <v>Building Maintenance</v>
          </cell>
          <cell r="C1917">
            <v>744220</v>
          </cell>
          <cell r="D1917">
            <v>280300744220</v>
          </cell>
          <cell r="E1917" t="str">
            <v>Professional Development / Travel</v>
          </cell>
          <cell r="F1917">
            <v>0</v>
          </cell>
          <cell r="G1917">
            <v>0</v>
          </cell>
          <cell r="H1917">
            <v>1000</v>
          </cell>
          <cell r="I1917">
            <v>0</v>
          </cell>
          <cell r="J1917">
            <v>1000</v>
          </cell>
          <cell r="K1917">
            <v>110010</v>
          </cell>
          <cell r="L1917" t="str">
            <v>Current Unrestricted</v>
          </cell>
          <cell r="M1917">
            <v>40</v>
          </cell>
          <cell r="N1917" t="str">
            <v>Operation and Maintenance of Plant</v>
          </cell>
          <cell r="O1917">
            <v>11</v>
          </cell>
          <cell r="P1917" t="str">
            <v>Current Unrestricted Funds</v>
          </cell>
          <cell r="Q1917">
            <v>74</v>
          </cell>
          <cell r="R1917" t="str">
            <v>Travel</v>
          </cell>
          <cell r="S1917">
            <v>50</v>
          </cell>
          <cell r="T1917" t="str">
            <v>Administrative Services</v>
          </cell>
          <cell r="U1917">
            <v>9</v>
          </cell>
          <cell r="V1917" t="str">
            <v>Dunlap, Kenneth W.</v>
          </cell>
        </row>
        <row r="1918">
          <cell r="A1918">
            <v>280300</v>
          </cell>
          <cell r="B1918" t="str">
            <v>Building Maintenance</v>
          </cell>
          <cell r="C1918">
            <v>744370</v>
          </cell>
          <cell r="D1918">
            <v>280300744370</v>
          </cell>
          <cell r="E1918" t="str">
            <v>Vehicle Operating Expense</v>
          </cell>
          <cell r="F1918">
            <v>1316.83</v>
          </cell>
          <cell r="G1918">
            <v>774.16</v>
          </cell>
          <cell r="H1918">
            <v>1200</v>
          </cell>
          <cell r="I1918">
            <v>755.79</v>
          </cell>
          <cell r="J1918">
            <v>1200</v>
          </cell>
          <cell r="K1918">
            <v>110010</v>
          </cell>
          <cell r="L1918" t="str">
            <v>Current Unrestricted</v>
          </cell>
          <cell r="M1918">
            <v>40</v>
          </cell>
          <cell r="N1918" t="str">
            <v>Operation and Maintenance of Plant</v>
          </cell>
          <cell r="O1918">
            <v>11</v>
          </cell>
          <cell r="P1918" t="str">
            <v>Current Unrestricted Funds</v>
          </cell>
          <cell r="Q1918">
            <v>74</v>
          </cell>
          <cell r="R1918" t="str">
            <v>Travel</v>
          </cell>
          <cell r="S1918">
            <v>50</v>
          </cell>
          <cell r="T1918" t="str">
            <v>Administrative Services</v>
          </cell>
          <cell r="U1918">
            <v>9</v>
          </cell>
          <cell r="V1918" t="str">
            <v>Dunlap, Kenneth W.</v>
          </cell>
        </row>
        <row r="1919">
          <cell r="A1919">
            <v>280300</v>
          </cell>
          <cell r="B1919" t="str">
            <v>Building Maintenance</v>
          </cell>
          <cell r="C1919">
            <v>755540</v>
          </cell>
          <cell r="D1919">
            <v>280300755540</v>
          </cell>
          <cell r="E1919" t="str">
            <v>Repairs - Vehicle</v>
          </cell>
          <cell r="F1919">
            <v>146.61000000000001</v>
          </cell>
          <cell r="G1919">
            <v>664.07</v>
          </cell>
          <cell r="H1919">
            <v>1000</v>
          </cell>
          <cell r="I1919">
            <v>41.45</v>
          </cell>
          <cell r="J1919">
            <v>1000</v>
          </cell>
          <cell r="K1919">
            <v>110010</v>
          </cell>
          <cell r="L1919" t="str">
            <v>Current Unrestricted</v>
          </cell>
          <cell r="M1919">
            <v>40</v>
          </cell>
          <cell r="N1919" t="str">
            <v>Operation and Maintenance of Plant</v>
          </cell>
          <cell r="O1919">
            <v>11</v>
          </cell>
          <cell r="P1919" t="str">
            <v>Current Unrestricted Funds</v>
          </cell>
          <cell r="Q1919">
            <v>75</v>
          </cell>
          <cell r="R1919" t="str">
            <v>Other Operating Expenses</v>
          </cell>
          <cell r="S1919">
            <v>50</v>
          </cell>
          <cell r="T1919" t="str">
            <v>Administrative Services</v>
          </cell>
          <cell r="U1919">
            <v>9</v>
          </cell>
          <cell r="V1919" t="str">
            <v>Dunlap, Kenneth W.</v>
          </cell>
        </row>
        <row r="1920">
          <cell r="A1920">
            <v>280300</v>
          </cell>
          <cell r="B1920" t="str">
            <v>Building Maintenance</v>
          </cell>
          <cell r="C1920">
            <v>755545</v>
          </cell>
          <cell r="D1920">
            <v>280300755545</v>
          </cell>
          <cell r="E1920" t="str">
            <v>Building Improvements</v>
          </cell>
          <cell r="F1920">
            <v>6383.14</v>
          </cell>
          <cell r="G1920">
            <v>2174.4</v>
          </cell>
          <cell r="H1920">
            <v>1215</v>
          </cell>
          <cell r="I1920">
            <v>0</v>
          </cell>
          <cell r="J1920">
            <v>2138</v>
          </cell>
          <cell r="K1920">
            <v>110010</v>
          </cell>
          <cell r="L1920" t="str">
            <v>Current Unrestricted</v>
          </cell>
          <cell r="M1920">
            <v>40</v>
          </cell>
          <cell r="N1920" t="str">
            <v>Operation and Maintenance of Plant</v>
          </cell>
          <cell r="O1920">
            <v>11</v>
          </cell>
          <cell r="P1920" t="str">
            <v>Current Unrestricted Funds</v>
          </cell>
          <cell r="Q1920">
            <v>75</v>
          </cell>
          <cell r="R1920" t="str">
            <v>Other Operating Expenses</v>
          </cell>
          <cell r="S1920">
            <v>50</v>
          </cell>
          <cell r="T1920" t="str">
            <v>Administrative Services</v>
          </cell>
          <cell r="U1920">
            <v>9</v>
          </cell>
          <cell r="V1920" t="str">
            <v>Dunlap, Kenneth W.</v>
          </cell>
        </row>
        <row r="1921">
          <cell r="A1921">
            <v>280300</v>
          </cell>
          <cell r="B1921" t="str">
            <v>Building Maintenance</v>
          </cell>
          <cell r="C1921">
            <v>755550</v>
          </cell>
          <cell r="D1921">
            <v>280300755550</v>
          </cell>
          <cell r="E1921" t="str">
            <v>Repairs - Building</v>
          </cell>
          <cell r="F1921">
            <v>8957.74</v>
          </cell>
          <cell r="G1921">
            <v>6475.95</v>
          </cell>
          <cell r="H1921">
            <v>8509</v>
          </cell>
          <cell r="I1921">
            <v>2989.7</v>
          </cell>
          <cell r="J1921">
            <v>8509</v>
          </cell>
          <cell r="K1921">
            <v>110010</v>
          </cell>
          <cell r="L1921" t="str">
            <v>Current Unrestricted</v>
          </cell>
          <cell r="M1921">
            <v>40</v>
          </cell>
          <cell r="N1921" t="str">
            <v>Operation and Maintenance of Plant</v>
          </cell>
          <cell r="O1921">
            <v>11</v>
          </cell>
          <cell r="P1921" t="str">
            <v>Current Unrestricted Funds</v>
          </cell>
          <cell r="Q1921">
            <v>75</v>
          </cell>
          <cell r="R1921" t="str">
            <v>Other Operating Expenses</v>
          </cell>
          <cell r="S1921">
            <v>50</v>
          </cell>
          <cell r="T1921" t="str">
            <v>Administrative Services</v>
          </cell>
          <cell r="U1921">
            <v>9</v>
          </cell>
          <cell r="V1921" t="str">
            <v>Dunlap, Kenneth W.</v>
          </cell>
        </row>
        <row r="1922">
          <cell r="A1922">
            <v>280300</v>
          </cell>
          <cell r="B1922" t="str">
            <v>Building Maintenance</v>
          </cell>
          <cell r="C1922">
            <v>755555</v>
          </cell>
          <cell r="D1922">
            <v>280300755555</v>
          </cell>
          <cell r="E1922" t="str">
            <v>Repairs - Parking Lot and Road</v>
          </cell>
          <cell r="F1922">
            <v>4192</v>
          </cell>
          <cell r="G1922">
            <v>4692</v>
          </cell>
          <cell r="H1922">
            <v>5800</v>
          </cell>
          <cell r="I1922">
            <v>0</v>
          </cell>
          <cell r="J1922">
            <v>5800</v>
          </cell>
          <cell r="K1922">
            <v>110010</v>
          </cell>
          <cell r="L1922" t="str">
            <v>Current Unrestricted</v>
          </cell>
          <cell r="M1922">
            <v>40</v>
          </cell>
          <cell r="N1922" t="str">
            <v>Operation and Maintenance of Plant</v>
          </cell>
          <cell r="O1922">
            <v>11</v>
          </cell>
          <cell r="P1922" t="str">
            <v>Current Unrestricted Funds</v>
          </cell>
          <cell r="Q1922">
            <v>75</v>
          </cell>
          <cell r="R1922" t="str">
            <v>Other Operating Expenses</v>
          </cell>
          <cell r="S1922">
            <v>50</v>
          </cell>
          <cell r="T1922" t="str">
            <v>Administrative Services</v>
          </cell>
          <cell r="U1922">
            <v>9</v>
          </cell>
          <cell r="V1922" t="str">
            <v>Dunlap, Kenneth W.</v>
          </cell>
        </row>
        <row r="1923">
          <cell r="A1923">
            <v>280300</v>
          </cell>
          <cell r="B1923" t="str">
            <v>Building Maintenance</v>
          </cell>
          <cell r="C1923">
            <v>755560</v>
          </cell>
          <cell r="D1923">
            <v>280300755560</v>
          </cell>
          <cell r="E1923" t="str">
            <v>Other Repairs</v>
          </cell>
          <cell r="F1923">
            <v>0</v>
          </cell>
          <cell r="G1923">
            <v>1641.88</v>
          </cell>
          <cell r="H1923">
            <v>0</v>
          </cell>
          <cell r="I1923">
            <v>0</v>
          </cell>
          <cell r="J1923">
            <v>0</v>
          </cell>
          <cell r="K1923">
            <v>110010</v>
          </cell>
          <cell r="L1923" t="str">
            <v>Current Unrestricted</v>
          </cell>
          <cell r="M1923">
            <v>40</v>
          </cell>
          <cell r="N1923" t="str">
            <v>Operation and Maintenance of Plant</v>
          </cell>
          <cell r="O1923">
            <v>11</v>
          </cell>
          <cell r="P1923" t="str">
            <v>Current Unrestricted Funds</v>
          </cell>
          <cell r="Q1923">
            <v>75</v>
          </cell>
          <cell r="R1923" t="str">
            <v>Other Operating Expenses</v>
          </cell>
          <cell r="S1923">
            <v>50</v>
          </cell>
          <cell r="T1923" t="str">
            <v>Administrative Services</v>
          </cell>
          <cell r="U1923">
            <v>9</v>
          </cell>
          <cell r="V1923" t="str">
            <v>Dunlap, Kenneth W.</v>
          </cell>
        </row>
        <row r="1924">
          <cell r="A1924">
            <v>280300</v>
          </cell>
          <cell r="B1924" t="str">
            <v>Building Maintenance</v>
          </cell>
          <cell r="C1924">
            <v>765470</v>
          </cell>
          <cell r="D1924">
            <v>280300765470</v>
          </cell>
          <cell r="E1924" t="str">
            <v>Diesel Fuel</v>
          </cell>
          <cell r="F1924">
            <v>0</v>
          </cell>
          <cell r="G1924">
            <v>575.62</v>
          </cell>
          <cell r="H1924">
            <v>900</v>
          </cell>
          <cell r="I1924">
            <v>0</v>
          </cell>
          <cell r="J1924">
            <v>900</v>
          </cell>
          <cell r="K1924">
            <v>110010</v>
          </cell>
          <cell r="L1924" t="str">
            <v>Current Unrestricted</v>
          </cell>
          <cell r="M1924">
            <v>40</v>
          </cell>
          <cell r="N1924" t="str">
            <v>Operation and Maintenance of Plant</v>
          </cell>
          <cell r="O1924">
            <v>11</v>
          </cell>
          <cell r="P1924" t="str">
            <v>Current Unrestricted Funds</v>
          </cell>
          <cell r="Q1924">
            <v>76</v>
          </cell>
          <cell r="R1924" t="str">
            <v>Utilities</v>
          </cell>
          <cell r="S1924">
            <v>50</v>
          </cell>
          <cell r="T1924" t="str">
            <v>Administrative Services</v>
          </cell>
          <cell r="U1924">
            <v>9</v>
          </cell>
          <cell r="V1924" t="str">
            <v>Dunlap, Kenneth W.</v>
          </cell>
        </row>
        <row r="1925">
          <cell r="A1925">
            <v>280300</v>
          </cell>
          <cell r="B1925" t="str">
            <v>Building Maintenance</v>
          </cell>
          <cell r="C1925">
            <v>777410</v>
          </cell>
          <cell r="D1925">
            <v>280300777410</v>
          </cell>
          <cell r="E1925" t="str">
            <v>Equipment/Furniture - CPC</v>
          </cell>
          <cell r="F1925">
            <v>18914.990000000002</v>
          </cell>
          <cell r="G1925">
            <v>0</v>
          </cell>
          <cell r="H1925">
            <v>0</v>
          </cell>
          <cell r="I1925">
            <v>0</v>
          </cell>
          <cell r="J1925">
            <v>0</v>
          </cell>
          <cell r="K1925">
            <v>110010</v>
          </cell>
          <cell r="L1925" t="str">
            <v>Current Unrestricted</v>
          </cell>
          <cell r="M1925">
            <v>40</v>
          </cell>
          <cell r="N1925" t="str">
            <v>Operation and Maintenance of Plant</v>
          </cell>
          <cell r="O1925">
            <v>11</v>
          </cell>
          <cell r="P1925" t="str">
            <v>Current Unrestricted Funds</v>
          </cell>
          <cell r="Q1925">
            <v>77</v>
          </cell>
          <cell r="R1925" t="str">
            <v>Capital Outlay</v>
          </cell>
          <cell r="S1925">
            <v>50</v>
          </cell>
          <cell r="T1925" t="str">
            <v>Administrative Services</v>
          </cell>
          <cell r="U1925">
            <v>9</v>
          </cell>
          <cell r="V1925" t="str">
            <v>Dunlap, Kenneth W.</v>
          </cell>
        </row>
        <row r="1926">
          <cell r="A1926">
            <v>280300</v>
          </cell>
          <cell r="B1926" t="str">
            <v>Building Maintenance</v>
          </cell>
          <cell r="C1926">
            <v>787410</v>
          </cell>
          <cell r="D1926">
            <v>280300787410</v>
          </cell>
          <cell r="E1926" t="str">
            <v>Equipment/Furniture Non-Depreciable</v>
          </cell>
          <cell r="F1926">
            <v>0</v>
          </cell>
          <cell r="G1926">
            <v>783.98</v>
          </cell>
          <cell r="H1926">
            <v>2538</v>
          </cell>
          <cell r="I1926">
            <v>2537.66</v>
          </cell>
          <cell r="J1926">
            <v>0</v>
          </cell>
          <cell r="K1926">
            <v>110010</v>
          </cell>
          <cell r="L1926" t="str">
            <v>Current Unrestricted</v>
          </cell>
          <cell r="M1926">
            <v>40</v>
          </cell>
          <cell r="N1926" t="str">
            <v>Operation and Maintenance of Plant</v>
          </cell>
          <cell r="O1926">
            <v>11</v>
          </cell>
          <cell r="P1926" t="str">
            <v>Current Unrestricted Funds</v>
          </cell>
          <cell r="Q1926">
            <v>78</v>
          </cell>
          <cell r="R1926" t="str">
            <v>Non-Capital Outlay</v>
          </cell>
          <cell r="S1926">
            <v>50</v>
          </cell>
          <cell r="T1926" t="str">
            <v>Administrative Services</v>
          </cell>
          <cell r="U1926">
            <v>9</v>
          </cell>
          <cell r="V1926" t="str">
            <v>Dunlap, Kenneth W.</v>
          </cell>
        </row>
        <row r="1927">
          <cell r="A1927">
            <v>280310</v>
          </cell>
          <cell r="B1927" t="str">
            <v>HVAC</v>
          </cell>
          <cell r="C1927">
            <v>611310</v>
          </cell>
          <cell r="D1927">
            <v>280310611310</v>
          </cell>
          <cell r="E1927" t="str">
            <v>Supervisory Support Staff - Exempt</v>
          </cell>
          <cell r="F1927">
            <v>43619.519999999997</v>
          </cell>
          <cell r="G1927">
            <v>43619.519999999997</v>
          </cell>
          <cell r="H1927">
            <v>45147</v>
          </cell>
          <cell r="I1927">
            <v>22573.08</v>
          </cell>
          <cell r="J1927">
            <v>45147</v>
          </cell>
          <cell r="K1927">
            <v>110010</v>
          </cell>
          <cell r="L1927" t="str">
            <v>Current Unrestricted</v>
          </cell>
          <cell r="M1927">
            <v>40</v>
          </cell>
          <cell r="N1927" t="str">
            <v>Operation and Maintenance of Plant</v>
          </cell>
          <cell r="O1927">
            <v>11</v>
          </cell>
          <cell r="P1927" t="str">
            <v>Current Unrestricted Funds</v>
          </cell>
          <cell r="Q1927">
            <v>61</v>
          </cell>
          <cell r="R1927" t="str">
            <v>Salaries and Wages</v>
          </cell>
          <cell r="S1927">
            <v>50</v>
          </cell>
          <cell r="T1927" t="str">
            <v>Administrative Services</v>
          </cell>
          <cell r="U1927">
            <v>9</v>
          </cell>
          <cell r="V1927" t="str">
            <v>Dunlap, Kenneth W.</v>
          </cell>
        </row>
        <row r="1928">
          <cell r="A1928">
            <v>280310</v>
          </cell>
          <cell r="B1928" t="str">
            <v>HVAC</v>
          </cell>
          <cell r="C1928">
            <v>611470</v>
          </cell>
          <cell r="D1928">
            <v>280310611470</v>
          </cell>
          <cell r="E1928" t="str">
            <v>Supp Staff - Phys Plant-Non-Exempt</v>
          </cell>
          <cell r="F1928">
            <v>135800.28</v>
          </cell>
          <cell r="G1928">
            <v>133602.23000000001</v>
          </cell>
          <cell r="H1928">
            <v>139138</v>
          </cell>
          <cell r="I1928">
            <v>69568.800000000003</v>
          </cell>
          <cell r="J1928">
            <v>139140</v>
          </cell>
          <cell r="K1928">
            <v>110010</v>
          </cell>
          <cell r="L1928" t="str">
            <v>Current Unrestricted</v>
          </cell>
          <cell r="M1928">
            <v>40</v>
          </cell>
          <cell r="N1928" t="str">
            <v>Operation and Maintenance of Plant</v>
          </cell>
          <cell r="O1928">
            <v>11</v>
          </cell>
          <cell r="P1928" t="str">
            <v>Current Unrestricted Funds</v>
          </cell>
          <cell r="Q1928">
            <v>61</v>
          </cell>
          <cell r="R1928" t="str">
            <v>Salaries and Wages</v>
          </cell>
          <cell r="S1928">
            <v>50</v>
          </cell>
          <cell r="T1928" t="str">
            <v>Administrative Services</v>
          </cell>
          <cell r="U1928">
            <v>9</v>
          </cell>
          <cell r="V1928" t="str">
            <v>Dunlap, Kenneth W.</v>
          </cell>
        </row>
        <row r="1929">
          <cell r="A1929">
            <v>280310</v>
          </cell>
          <cell r="B1929" t="str">
            <v>HVAC</v>
          </cell>
          <cell r="C1929">
            <v>611491</v>
          </cell>
          <cell r="D1929">
            <v>280310611491</v>
          </cell>
          <cell r="E1929" t="str">
            <v>Comp Time Payoff</v>
          </cell>
          <cell r="F1929">
            <v>124.44</v>
          </cell>
          <cell r="G1929">
            <v>1847.25</v>
          </cell>
          <cell r="H1929">
            <v>0</v>
          </cell>
          <cell r="I1929">
            <v>0</v>
          </cell>
          <cell r="J1929">
            <v>0</v>
          </cell>
          <cell r="K1929">
            <v>110010</v>
          </cell>
          <cell r="L1929" t="str">
            <v>Current Unrestricted</v>
          </cell>
          <cell r="M1929">
            <v>40</v>
          </cell>
          <cell r="N1929" t="str">
            <v>Operation and Maintenance of Plant</v>
          </cell>
          <cell r="O1929">
            <v>11</v>
          </cell>
          <cell r="P1929" t="str">
            <v>Current Unrestricted Funds</v>
          </cell>
          <cell r="Q1929">
            <v>61</v>
          </cell>
          <cell r="R1929" t="str">
            <v>Salaries and Wages</v>
          </cell>
          <cell r="S1929">
            <v>50</v>
          </cell>
          <cell r="T1929" t="str">
            <v>Administrative Services</v>
          </cell>
          <cell r="U1929">
            <v>9</v>
          </cell>
          <cell r="V1929" t="str">
            <v>Dunlap, Kenneth W.</v>
          </cell>
        </row>
        <row r="1930">
          <cell r="A1930">
            <v>280310</v>
          </cell>
          <cell r="B1930" t="str">
            <v>HVAC</v>
          </cell>
          <cell r="C1930">
            <v>611492</v>
          </cell>
          <cell r="D1930">
            <v>280310611492</v>
          </cell>
          <cell r="E1930" t="str">
            <v>Regular Overtime</v>
          </cell>
          <cell r="F1930">
            <v>1674.65</v>
          </cell>
          <cell r="G1930">
            <v>725.82</v>
          </cell>
          <cell r="H1930">
            <v>1000</v>
          </cell>
          <cell r="I1930">
            <v>868.89</v>
          </cell>
          <cell r="J1930">
            <v>1000</v>
          </cell>
          <cell r="K1930">
            <v>110010</v>
          </cell>
          <cell r="L1930" t="str">
            <v>Current Unrestricted</v>
          </cell>
          <cell r="M1930">
            <v>40</v>
          </cell>
          <cell r="N1930" t="str">
            <v>Operation and Maintenance of Plant</v>
          </cell>
          <cell r="O1930">
            <v>11</v>
          </cell>
          <cell r="P1930" t="str">
            <v>Current Unrestricted Funds</v>
          </cell>
          <cell r="Q1930">
            <v>61</v>
          </cell>
          <cell r="R1930" t="str">
            <v>Salaries and Wages</v>
          </cell>
          <cell r="S1930">
            <v>50</v>
          </cell>
          <cell r="T1930" t="str">
            <v>Administrative Services</v>
          </cell>
          <cell r="U1930">
            <v>9</v>
          </cell>
          <cell r="V1930" t="str">
            <v>Dunlap, Kenneth W.</v>
          </cell>
        </row>
        <row r="1931">
          <cell r="A1931">
            <v>280310</v>
          </cell>
          <cell r="B1931" t="str">
            <v>HVAC</v>
          </cell>
          <cell r="C1931">
            <v>611493</v>
          </cell>
          <cell r="D1931">
            <v>280310611493</v>
          </cell>
          <cell r="E1931" t="str">
            <v>Vacation Payoff</v>
          </cell>
          <cell r="F1931">
            <v>0</v>
          </cell>
          <cell r="G1931">
            <v>511.48</v>
          </cell>
          <cell r="H1931">
            <v>0</v>
          </cell>
          <cell r="I1931">
            <v>0</v>
          </cell>
          <cell r="J1931">
            <v>0</v>
          </cell>
          <cell r="K1931">
            <v>110010</v>
          </cell>
          <cell r="L1931" t="str">
            <v>Current Unrestricted</v>
          </cell>
          <cell r="M1931">
            <v>40</v>
          </cell>
          <cell r="N1931" t="str">
            <v>Operation and Maintenance of Plant</v>
          </cell>
          <cell r="O1931">
            <v>11</v>
          </cell>
          <cell r="P1931" t="str">
            <v>Current Unrestricted Funds</v>
          </cell>
          <cell r="Q1931">
            <v>61</v>
          </cell>
          <cell r="R1931" t="str">
            <v>Salaries and Wages</v>
          </cell>
          <cell r="S1931">
            <v>50</v>
          </cell>
          <cell r="T1931" t="str">
            <v>Administrative Services</v>
          </cell>
          <cell r="U1931">
            <v>9</v>
          </cell>
          <cell r="V1931" t="str">
            <v>Dunlap, Kenneth W.</v>
          </cell>
        </row>
        <row r="1932">
          <cell r="A1932">
            <v>280310</v>
          </cell>
          <cell r="B1932" t="str">
            <v>HVAC</v>
          </cell>
          <cell r="C1932">
            <v>712355</v>
          </cell>
          <cell r="D1932">
            <v>280310712355</v>
          </cell>
          <cell r="E1932" t="str">
            <v>Contract Labor - Temporary Agencies</v>
          </cell>
          <cell r="F1932">
            <v>0</v>
          </cell>
          <cell r="G1932">
            <v>0</v>
          </cell>
          <cell r="H1932">
            <v>0</v>
          </cell>
          <cell r="I1932">
            <v>0</v>
          </cell>
          <cell r="J1932">
            <v>0</v>
          </cell>
          <cell r="K1932">
            <v>110010</v>
          </cell>
          <cell r="L1932" t="str">
            <v>Current Unrestricted</v>
          </cell>
          <cell r="M1932">
            <v>40</v>
          </cell>
          <cell r="N1932" t="str">
            <v>Operation and Maintenance of Plant</v>
          </cell>
          <cell r="O1932">
            <v>11</v>
          </cell>
          <cell r="P1932" t="str">
            <v>Current Unrestricted Funds</v>
          </cell>
          <cell r="Q1932">
            <v>71</v>
          </cell>
          <cell r="R1932" t="str">
            <v>Contractual Services</v>
          </cell>
          <cell r="S1932">
            <v>50</v>
          </cell>
          <cell r="T1932" t="str">
            <v>Administrative Services</v>
          </cell>
          <cell r="U1932">
            <v>9</v>
          </cell>
          <cell r="V1932" t="str">
            <v>Dunlap, Kenneth W.</v>
          </cell>
        </row>
        <row r="1933">
          <cell r="A1933">
            <v>280310</v>
          </cell>
          <cell r="B1933" t="str">
            <v>HVAC</v>
          </cell>
          <cell r="C1933">
            <v>712510</v>
          </cell>
          <cell r="D1933">
            <v>280310712510</v>
          </cell>
          <cell r="E1933" t="str">
            <v>Maintenance Agreements</v>
          </cell>
          <cell r="F1933">
            <v>38349.050000000003</v>
          </cell>
          <cell r="G1933">
            <v>41366.949999999997</v>
          </cell>
          <cell r="H1933">
            <v>50142</v>
          </cell>
          <cell r="I1933">
            <v>22504.29</v>
          </cell>
          <cell r="J1933">
            <v>77142</v>
          </cell>
          <cell r="K1933">
            <v>110010</v>
          </cell>
          <cell r="L1933" t="str">
            <v>Current Unrestricted</v>
          </cell>
          <cell r="M1933">
            <v>40</v>
          </cell>
          <cell r="N1933" t="str">
            <v>Operation and Maintenance of Plant</v>
          </cell>
          <cell r="O1933">
            <v>11</v>
          </cell>
          <cell r="P1933" t="str">
            <v>Current Unrestricted Funds</v>
          </cell>
          <cell r="Q1933">
            <v>71</v>
          </cell>
          <cell r="R1933" t="str">
            <v>Contractual Services</v>
          </cell>
          <cell r="S1933">
            <v>50</v>
          </cell>
          <cell r="T1933" t="str">
            <v>Administrative Services</v>
          </cell>
          <cell r="U1933">
            <v>9</v>
          </cell>
          <cell r="V1933" t="str">
            <v>Dunlap, Kenneth W.</v>
          </cell>
        </row>
        <row r="1934">
          <cell r="A1934">
            <v>280310</v>
          </cell>
          <cell r="B1934" t="str">
            <v>HVAC</v>
          </cell>
          <cell r="C1934">
            <v>712520</v>
          </cell>
          <cell r="D1934">
            <v>280310712520</v>
          </cell>
          <cell r="E1934" t="str">
            <v>Building Service</v>
          </cell>
          <cell r="F1934">
            <v>350</v>
          </cell>
          <cell r="G1934">
            <v>0</v>
          </cell>
          <cell r="H1934">
            <v>0</v>
          </cell>
          <cell r="I1934">
            <v>0</v>
          </cell>
          <cell r="J1934">
            <v>0</v>
          </cell>
          <cell r="K1934">
            <v>110010</v>
          </cell>
          <cell r="L1934" t="str">
            <v>Current Unrestricted</v>
          </cell>
          <cell r="M1934">
            <v>40</v>
          </cell>
          <cell r="N1934" t="str">
            <v>Operation and Maintenance of Plant</v>
          </cell>
          <cell r="O1934">
            <v>11</v>
          </cell>
          <cell r="P1934" t="str">
            <v>Current Unrestricted Funds</v>
          </cell>
          <cell r="Q1934">
            <v>71</v>
          </cell>
          <cell r="R1934" t="str">
            <v>Contractual Services</v>
          </cell>
          <cell r="S1934">
            <v>50</v>
          </cell>
          <cell r="T1934" t="str">
            <v>Administrative Services</v>
          </cell>
          <cell r="U1934">
            <v>9</v>
          </cell>
          <cell r="V1934" t="str">
            <v>Dunlap, Kenneth W.</v>
          </cell>
        </row>
        <row r="1935">
          <cell r="A1935">
            <v>280310</v>
          </cell>
          <cell r="B1935" t="str">
            <v>HVAC</v>
          </cell>
          <cell r="C1935">
            <v>733440</v>
          </cell>
          <cell r="D1935">
            <v>280310733440</v>
          </cell>
          <cell r="E1935" t="str">
            <v>A/C and Heating Supplies</v>
          </cell>
          <cell r="F1935">
            <v>8947.24</v>
          </cell>
          <cell r="G1935">
            <v>4469.28</v>
          </cell>
          <cell r="H1935">
            <v>6800</v>
          </cell>
          <cell r="I1935">
            <v>2383.9299999999998</v>
          </cell>
          <cell r="J1935">
            <v>4010</v>
          </cell>
          <cell r="K1935">
            <v>110010</v>
          </cell>
          <cell r="L1935" t="str">
            <v>Current Unrestricted</v>
          </cell>
          <cell r="M1935">
            <v>40</v>
          </cell>
          <cell r="N1935" t="str">
            <v>Operation and Maintenance of Plant</v>
          </cell>
          <cell r="O1935">
            <v>11</v>
          </cell>
          <cell r="P1935" t="str">
            <v>Current Unrestricted Funds</v>
          </cell>
          <cell r="Q1935">
            <v>73</v>
          </cell>
          <cell r="R1935" t="str">
            <v>Supplies</v>
          </cell>
          <cell r="S1935">
            <v>50</v>
          </cell>
          <cell r="T1935" t="str">
            <v>Administrative Services</v>
          </cell>
          <cell r="U1935">
            <v>9</v>
          </cell>
          <cell r="V1935" t="str">
            <v>Dunlap, Kenneth W.</v>
          </cell>
        </row>
        <row r="1936">
          <cell r="A1936">
            <v>280310</v>
          </cell>
          <cell r="B1936" t="str">
            <v>HVAC</v>
          </cell>
          <cell r="C1936">
            <v>733460</v>
          </cell>
          <cell r="D1936">
            <v>280310733460</v>
          </cell>
          <cell r="E1936" t="str">
            <v>Miscellaneous Supplies</v>
          </cell>
          <cell r="F1936">
            <v>0</v>
          </cell>
          <cell r="G1936">
            <v>0</v>
          </cell>
          <cell r="H1936">
            <v>0</v>
          </cell>
          <cell r="I1936">
            <v>0</v>
          </cell>
          <cell r="J1936">
            <v>0</v>
          </cell>
          <cell r="K1936">
            <v>110010</v>
          </cell>
          <cell r="L1936" t="str">
            <v>Current Unrestricted</v>
          </cell>
          <cell r="M1936">
            <v>40</v>
          </cell>
          <cell r="N1936" t="str">
            <v>Operation and Maintenance of Plant</v>
          </cell>
          <cell r="O1936">
            <v>11</v>
          </cell>
          <cell r="P1936" t="str">
            <v>Current Unrestricted Funds</v>
          </cell>
          <cell r="Q1936">
            <v>73</v>
          </cell>
          <cell r="R1936" t="str">
            <v>Supplies</v>
          </cell>
          <cell r="S1936">
            <v>50</v>
          </cell>
          <cell r="T1936" t="str">
            <v>Administrative Services</v>
          </cell>
          <cell r="U1936">
            <v>9</v>
          </cell>
          <cell r="V1936" t="str">
            <v>Dunlap, Kenneth W.</v>
          </cell>
        </row>
        <row r="1937">
          <cell r="A1937">
            <v>280310</v>
          </cell>
          <cell r="B1937" t="str">
            <v>HVAC</v>
          </cell>
          <cell r="C1937">
            <v>744220</v>
          </cell>
          <cell r="D1937">
            <v>280310744220</v>
          </cell>
          <cell r="E1937" t="str">
            <v>Professional Development / Travel</v>
          </cell>
          <cell r="F1937">
            <v>958.49</v>
          </cell>
          <cell r="G1937">
            <v>0</v>
          </cell>
          <cell r="H1937">
            <v>3500</v>
          </cell>
          <cell r="I1937">
            <v>3237.86</v>
          </cell>
          <cell r="J1937">
            <v>3500</v>
          </cell>
          <cell r="K1937">
            <v>110010</v>
          </cell>
          <cell r="L1937" t="str">
            <v>Current Unrestricted</v>
          </cell>
          <cell r="M1937">
            <v>40</v>
          </cell>
          <cell r="N1937" t="str">
            <v>Operation and Maintenance of Plant</v>
          </cell>
          <cell r="O1937">
            <v>11</v>
          </cell>
          <cell r="P1937" t="str">
            <v>Current Unrestricted Funds</v>
          </cell>
          <cell r="Q1937">
            <v>74</v>
          </cell>
          <cell r="R1937" t="str">
            <v>Travel</v>
          </cell>
          <cell r="S1937">
            <v>50</v>
          </cell>
          <cell r="T1937" t="str">
            <v>Administrative Services</v>
          </cell>
          <cell r="U1937">
            <v>9</v>
          </cell>
          <cell r="V1937" t="str">
            <v>Dunlap, Kenneth W.</v>
          </cell>
        </row>
        <row r="1938">
          <cell r="A1938">
            <v>280310</v>
          </cell>
          <cell r="B1938" t="str">
            <v>HVAC</v>
          </cell>
          <cell r="C1938">
            <v>755240</v>
          </cell>
          <cell r="D1938">
            <v>280310755240</v>
          </cell>
          <cell r="E1938" t="str">
            <v>DP - Software</v>
          </cell>
          <cell r="F1938">
            <v>50</v>
          </cell>
          <cell r="G1938">
            <v>0</v>
          </cell>
          <cell r="H1938">
            <v>0</v>
          </cell>
          <cell r="I1938">
            <v>0</v>
          </cell>
          <cell r="J1938">
            <v>0</v>
          </cell>
          <cell r="K1938">
            <v>110010</v>
          </cell>
          <cell r="L1938" t="str">
            <v>Current Unrestricted</v>
          </cell>
          <cell r="M1938">
            <v>40</v>
          </cell>
          <cell r="N1938" t="str">
            <v>Operation and Maintenance of Plant</v>
          </cell>
          <cell r="O1938">
            <v>11</v>
          </cell>
          <cell r="P1938" t="str">
            <v>Current Unrestricted Funds</v>
          </cell>
          <cell r="Q1938">
            <v>75</v>
          </cell>
          <cell r="R1938" t="str">
            <v>Other Operating Expenses</v>
          </cell>
          <cell r="S1938">
            <v>50</v>
          </cell>
          <cell r="T1938" t="str">
            <v>Administrative Services</v>
          </cell>
          <cell r="U1938">
            <v>9</v>
          </cell>
          <cell r="V1938" t="str">
            <v>Dunlap, Kenneth W.</v>
          </cell>
        </row>
        <row r="1939">
          <cell r="A1939">
            <v>280310</v>
          </cell>
          <cell r="B1939" t="str">
            <v>HVAC</v>
          </cell>
          <cell r="C1939">
            <v>755550</v>
          </cell>
          <cell r="D1939">
            <v>280310755550</v>
          </cell>
          <cell r="E1939" t="str">
            <v>Repairs - Building</v>
          </cell>
          <cell r="F1939">
            <v>1150.1600000000001</v>
          </cell>
          <cell r="G1939">
            <v>3100.51</v>
          </cell>
          <cell r="H1939">
            <v>3000</v>
          </cell>
          <cell r="I1939">
            <v>1196.1300000000001</v>
          </cell>
          <cell r="J1939">
            <v>3000</v>
          </cell>
          <cell r="K1939">
            <v>110010</v>
          </cell>
          <cell r="L1939" t="str">
            <v>Current Unrestricted</v>
          </cell>
          <cell r="M1939">
            <v>40</v>
          </cell>
          <cell r="N1939" t="str">
            <v>Operation and Maintenance of Plant</v>
          </cell>
          <cell r="O1939">
            <v>11</v>
          </cell>
          <cell r="P1939" t="str">
            <v>Current Unrestricted Funds</v>
          </cell>
          <cell r="Q1939">
            <v>75</v>
          </cell>
          <cell r="R1939" t="str">
            <v>Other Operating Expenses</v>
          </cell>
          <cell r="S1939">
            <v>50</v>
          </cell>
          <cell r="T1939" t="str">
            <v>Administrative Services</v>
          </cell>
          <cell r="U1939">
            <v>9</v>
          </cell>
          <cell r="V1939" t="str">
            <v>Dunlap, Kenneth W.</v>
          </cell>
        </row>
        <row r="1940">
          <cell r="A1940">
            <v>280400</v>
          </cell>
          <cell r="B1940" t="str">
            <v>Custodial Services</v>
          </cell>
          <cell r="C1940">
            <v>712540</v>
          </cell>
          <cell r="D1940">
            <v>280400712540</v>
          </cell>
          <cell r="E1940" t="str">
            <v>Custodial Service Contracts</v>
          </cell>
          <cell r="F1940">
            <v>276882.32</v>
          </cell>
          <cell r="G1940">
            <v>292713.40999999997</v>
          </cell>
          <cell r="H1940">
            <v>336595</v>
          </cell>
          <cell r="I1940">
            <v>142522.32</v>
          </cell>
          <cell r="J1940">
            <v>301340</v>
          </cell>
          <cell r="K1940">
            <v>110010</v>
          </cell>
          <cell r="L1940" t="str">
            <v>Current Unrestricted</v>
          </cell>
          <cell r="M1940">
            <v>40</v>
          </cell>
          <cell r="N1940" t="str">
            <v>Operation and Maintenance of Plant</v>
          </cell>
          <cell r="O1940">
            <v>11</v>
          </cell>
          <cell r="P1940" t="str">
            <v>Current Unrestricted Funds</v>
          </cell>
          <cell r="Q1940">
            <v>71</v>
          </cell>
          <cell r="R1940" t="str">
            <v>Contractual Services</v>
          </cell>
          <cell r="S1940">
            <v>50</v>
          </cell>
          <cell r="T1940" t="str">
            <v>Administrative Services</v>
          </cell>
          <cell r="U1940">
            <v>9</v>
          </cell>
          <cell r="V1940" t="str">
            <v>Dunlap, Kenneth W.</v>
          </cell>
        </row>
        <row r="1941">
          <cell r="A1941">
            <v>280400</v>
          </cell>
          <cell r="B1941" t="str">
            <v>Custodial Services</v>
          </cell>
          <cell r="C1941">
            <v>733460</v>
          </cell>
          <cell r="D1941">
            <v>280400733460</v>
          </cell>
          <cell r="E1941" t="str">
            <v>Miscellaneous Supplies</v>
          </cell>
          <cell r="F1941">
            <v>0</v>
          </cell>
          <cell r="G1941">
            <v>0</v>
          </cell>
          <cell r="H1941">
            <v>0</v>
          </cell>
          <cell r="I1941">
            <v>0</v>
          </cell>
          <cell r="J1941">
            <v>0</v>
          </cell>
          <cell r="K1941">
            <v>110010</v>
          </cell>
          <cell r="L1941" t="str">
            <v>Current Unrestricted</v>
          </cell>
          <cell r="M1941">
            <v>40</v>
          </cell>
          <cell r="N1941" t="str">
            <v>Operation and Maintenance of Plant</v>
          </cell>
          <cell r="O1941">
            <v>11</v>
          </cell>
          <cell r="P1941" t="str">
            <v>Current Unrestricted Funds</v>
          </cell>
          <cell r="Q1941">
            <v>73</v>
          </cell>
          <cell r="R1941" t="str">
            <v>Supplies</v>
          </cell>
          <cell r="S1941">
            <v>50</v>
          </cell>
          <cell r="T1941" t="str">
            <v>Administrative Services</v>
          </cell>
          <cell r="U1941">
            <v>9</v>
          </cell>
          <cell r="V1941" t="str">
            <v>Dunlap, Kenneth W.</v>
          </cell>
        </row>
        <row r="1942">
          <cell r="A1942">
            <v>280400</v>
          </cell>
          <cell r="B1942" t="str">
            <v>Custodial Services</v>
          </cell>
          <cell r="C1942">
            <v>733480</v>
          </cell>
          <cell r="D1942">
            <v>280400733480</v>
          </cell>
          <cell r="E1942" t="str">
            <v>Custodial Supplies</v>
          </cell>
          <cell r="F1942">
            <v>0</v>
          </cell>
          <cell r="G1942">
            <v>0</v>
          </cell>
          <cell r="H1942">
            <v>1000</v>
          </cell>
          <cell r="I1942">
            <v>0</v>
          </cell>
          <cell r="J1942">
            <v>1000</v>
          </cell>
          <cell r="K1942">
            <v>110010</v>
          </cell>
          <cell r="L1942" t="str">
            <v>Current Unrestricted</v>
          </cell>
          <cell r="M1942">
            <v>40</v>
          </cell>
          <cell r="N1942" t="str">
            <v>Operation and Maintenance of Plant</v>
          </cell>
          <cell r="O1942">
            <v>11</v>
          </cell>
          <cell r="P1942" t="str">
            <v>Current Unrestricted Funds</v>
          </cell>
          <cell r="Q1942">
            <v>73</v>
          </cell>
          <cell r="R1942" t="str">
            <v>Supplies</v>
          </cell>
          <cell r="S1942">
            <v>50</v>
          </cell>
          <cell r="T1942" t="str">
            <v>Administrative Services</v>
          </cell>
          <cell r="U1942">
            <v>9</v>
          </cell>
          <cell r="V1942" t="str">
            <v>Dunlap, Kenneth W.</v>
          </cell>
        </row>
        <row r="1943">
          <cell r="A1943">
            <v>280400</v>
          </cell>
          <cell r="B1943" t="str">
            <v>Custodial Services</v>
          </cell>
          <cell r="C1943">
            <v>755530</v>
          </cell>
          <cell r="D1943">
            <v>280400755530</v>
          </cell>
          <cell r="E1943" t="str">
            <v>Repairs - Machinery</v>
          </cell>
          <cell r="F1943">
            <v>0</v>
          </cell>
          <cell r="G1943">
            <v>0</v>
          </cell>
          <cell r="H1943">
            <v>0</v>
          </cell>
          <cell r="I1943">
            <v>0</v>
          </cell>
          <cell r="J1943">
            <v>0</v>
          </cell>
          <cell r="K1943">
            <v>110010</v>
          </cell>
          <cell r="L1943" t="str">
            <v>Current Unrestricted</v>
          </cell>
          <cell r="M1943">
            <v>40</v>
          </cell>
          <cell r="N1943" t="str">
            <v>Operation and Maintenance of Plant</v>
          </cell>
          <cell r="O1943">
            <v>11</v>
          </cell>
          <cell r="P1943" t="str">
            <v>Current Unrestricted Funds</v>
          </cell>
          <cell r="Q1943">
            <v>75</v>
          </cell>
          <cell r="R1943" t="str">
            <v>Other Operating Expenses</v>
          </cell>
          <cell r="S1943">
            <v>50</v>
          </cell>
          <cell r="T1943" t="str">
            <v>Administrative Services</v>
          </cell>
          <cell r="U1943">
            <v>9</v>
          </cell>
          <cell r="V1943" t="str">
            <v>Dunlap, Kenneth W.</v>
          </cell>
        </row>
        <row r="1944">
          <cell r="A1944">
            <v>280600</v>
          </cell>
          <cell r="B1944" t="str">
            <v>Utilities</v>
          </cell>
          <cell r="C1944">
            <v>712310</v>
          </cell>
          <cell r="D1944">
            <v>280600712310</v>
          </cell>
          <cell r="E1944" t="str">
            <v>Consultants</v>
          </cell>
          <cell r="F1944">
            <v>4762.8</v>
          </cell>
          <cell r="G1944">
            <v>0</v>
          </cell>
          <cell r="H1944">
            <v>4763</v>
          </cell>
          <cell r="I1944">
            <v>4762.8</v>
          </cell>
          <cell r="J1944">
            <v>4763</v>
          </cell>
          <cell r="K1944">
            <v>110010</v>
          </cell>
          <cell r="L1944" t="str">
            <v>Current Unrestricted</v>
          </cell>
          <cell r="M1944">
            <v>40</v>
          </cell>
          <cell r="N1944" t="str">
            <v>Operation and Maintenance of Plant</v>
          </cell>
          <cell r="O1944">
            <v>11</v>
          </cell>
          <cell r="P1944" t="str">
            <v>Current Unrestricted Funds</v>
          </cell>
          <cell r="Q1944">
            <v>71</v>
          </cell>
          <cell r="R1944" t="str">
            <v>Contractual Services</v>
          </cell>
          <cell r="S1944">
            <v>50</v>
          </cell>
          <cell r="T1944" t="str">
            <v>Administrative Services</v>
          </cell>
          <cell r="U1944">
            <v>9</v>
          </cell>
          <cell r="V1944" t="str">
            <v>Dunlap, Kenneth W.</v>
          </cell>
        </row>
        <row r="1945">
          <cell r="A1945">
            <v>280600</v>
          </cell>
          <cell r="B1945" t="str">
            <v>Utilities</v>
          </cell>
          <cell r="C1945">
            <v>765440</v>
          </cell>
          <cell r="D1945">
            <v>280600765440</v>
          </cell>
          <cell r="E1945" t="str">
            <v>Gas</v>
          </cell>
          <cell r="F1945">
            <v>28139.95</v>
          </cell>
          <cell r="G1945">
            <v>25128.15</v>
          </cell>
          <cell r="H1945">
            <v>41000</v>
          </cell>
          <cell r="I1945">
            <v>15552.69</v>
          </cell>
          <cell r="J1945">
            <v>41000</v>
          </cell>
          <cell r="K1945">
            <v>110010</v>
          </cell>
          <cell r="L1945" t="str">
            <v>Current Unrestricted</v>
          </cell>
          <cell r="M1945">
            <v>40</v>
          </cell>
          <cell r="N1945" t="str">
            <v>Operation and Maintenance of Plant</v>
          </cell>
          <cell r="O1945">
            <v>11</v>
          </cell>
          <cell r="P1945" t="str">
            <v>Current Unrestricted Funds</v>
          </cell>
          <cell r="Q1945">
            <v>76</v>
          </cell>
          <cell r="R1945" t="str">
            <v>Utilities</v>
          </cell>
          <cell r="S1945">
            <v>50</v>
          </cell>
          <cell r="T1945" t="str">
            <v>Administrative Services</v>
          </cell>
          <cell r="U1945">
            <v>9</v>
          </cell>
          <cell r="V1945" t="str">
            <v>Dunlap, Kenneth W.</v>
          </cell>
        </row>
        <row r="1946">
          <cell r="A1946">
            <v>280600</v>
          </cell>
          <cell r="B1946" t="str">
            <v>Utilities</v>
          </cell>
          <cell r="C1946">
            <v>765450</v>
          </cell>
          <cell r="D1946">
            <v>280600765450</v>
          </cell>
          <cell r="E1946" t="str">
            <v>Water</v>
          </cell>
          <cell r="F1946">
            <v>62266.89</v>
          </cell>
          <cell r="G1946">
            <v>71174.91</v>
          </cell>
          <cell r="H1946">
            <v>60000</v>
          </cell>
          <cell r="I1946">
            <v>22319.78</v>
          </cell>
          <cell r="J1946">
            <v>60000</v>
          </cell>
          <cell r="K1946">
            <v>110010</v>
          </cell>
          <cell r="L1946" t="str">
            <v>Current Unrestricted</v>
          </cell>
          <cell r="M1946">
            <v>40</v>
          </cell>
          <cell r="N1946" t="str">
            <v>Operation and Maintenance of Plant</v>
          </cell>
          <cell r="O1946">
            <v>11</v>
          </cell>
          <cell r="P1946" t="str">
            <v>Current Unrestricted Funds</v>
          </cell>
          <cell r="Q1946">
            <v>76</v>
          </cell>
          <cell r="R1946" t="str">
            <v>Utilities</v>
          </cell>
          <cell r="S1946">
            <v>50</v>
          </cell>
          <cell r="T1946" t="str">
            <v>Administrative Services</v>
          </cell>
          <cell r="U1946">
            <v>9</v>
          </cell>
          <cell r="V1946" t="str">
            <v>Dunlap, Kenneth W.</v>
          </cell>
        </row>
        <row r="1947">
          <cell r="A1947">
            <v>280600</v>
          </cell>
          <cell r="B1947" t="str">
            <v>Utilities</v>
          </cell>
          <cell r="C1947">
            <v>765460</v>
          </cell>
          <cell r="D1947">
            <v>280600765460</v>
          </cell>
          <cell r="E1947" t="str">
            <v>Electricity</v>
          </cell>
          <cell r="F1947">
            <v>593116.23</v>
          </cell>
          <cell r="G1947">
            <v>473002.15</v>
          </cell>
          <cell r="H1947">
            <v>593237</v>
          </cell>
          <cell r="I1947">
            <v>231450.26</v>
          </cell>
          <cell r="J1947">
            <v>593237</v>
          </cell>
          <cell r="K1947">
            <v>110010</v>
          </cell>
          <cell r="L1947" t="str">
            <v>Current Unrestricted</v>
          </cell>
          <cell r="M1947">
            <v>40</v>
          </cell>
          <cell r="N1947" t="str">
            <v>Operation and Maintenance of Plant</v>
          </cell>
          <cell r="O1947">
            <v>11</v>
          </cell>
          <cell r="P1947" t="str">
            <v>Current Unrestricted Funds</v>
          </cell>
          <cell r="Q1947">
            <v>76</v>
          </cell>
          <cell r="R1947" t="str">
            <v>Utilities</v>
          </cell>
          <cell r="S1947">
            <v>50</v>
          </cell>
          <cell r="T1947" t="str">
            <v>Administrative Services</v>
          </cell>
          <cell r="U1947">
            <v>9</v>
          </cell>
          <cell r="V1947" t="str">
            <v>Dunlap, Kenneth W.</v>
          </cell>
        </row>
        <row r="1948">
          <cell r="A1948">
            <v>280600</v>
          </cell>
          <cell r="B1948" t="str">
            <v>Utilities</v>
          </cell>
          <cell r="C1948">
            <v>765490</v>
          </cell>
          <cell r="D1948">
            <v>280600765490</v>
          </cell>
          <cell r="E1948" t="str">
            <v>Utility Allocation</v>
          </cell>
          <cell r="F1948">
            <v>-10807.56</v>
          </cell>
          <cell r="G1948">
            <v>-8964.5300000000007</v>
          </cell>
          <cell r="H1948">
            <v>-12000</v>
          </cell>
          <cell r="I1948">
            <v>-4244.8</v>
          </cell>
          <cell r="J1948">
            <v>-12000</v>
          </cell>
          <cell r="K1948">
            <v>110010</v>
          </cell>
          <cell r="L1948" t="str">
            <v>Current Unrestricted</v>
          </cell>
          <cell r="M1948">
            <v>40</v>
          </cell>
          <cell r="N1948" t="str">
            <v>Operation and Maintenance of Plant</v>
          </cell>
          <cell r="O1948">
            <v>11</v>
          </cell>
          <cell r="P1948" t="str">
            <v>Current Unrestricted Funds</v>
          </cell>
          <cell r="Q1948">
            <v>76</v>
          </cell>
          <cell r="R1948" t="str">
            <v>Utilities</v>
          </cell>
          <cell r="S1948">
            <v>50</v>
          </cell>
          <cell r="T1948" t="str">
            <v>Administrative Services</v>
          </cell>
          <cell r="U1948">
            <v>9</v>
          </cell>
          <cell r="V1948" t="str">
            <v>Dunlap, Kenneth W.</v>
          </cell>
        </row>
        <row r="1949">
          <cell r="A1949">
            <v>890005</v>
          </cell>
          <cell r="B1949" t="str">
            <v>Institutional Effectiveness</v>
          </cell>
          <cell r="C1949">
            <v>733230</v>
          </cell>
          <cell r="D1949">
            <v>890005733230</v>
          </cell>
          <cell r="E1949" t="str">
            <v>Tests and Testing Services</v>
          </cell>
          <cell r="F1949">
            <v>9000</v>
          </cell>
          <cell r="G1949">
            <v>9000</v>
          </cell>
          <cell r="H1949">
            <v>9000</v>
          </cell>
          <cell r="I1949">
            <v>4500</v>
          </cell>
          <cell r="J1949">
            <v>9000</v>
          </cell>
          <cell r="K1949">
            <v>310010</v>
          </cell>
          <cell r="L1949" t="str">
            <v>General Auxiliaries</v>
          </cell>
          <cell r="M1949">
            <v>590</v>
          </cell>
          <cell r="N1949" t="str">
            <v>Auxiliary - Other</v>
          </cell>
          <cell r="O1949">
            <v>31</v>
          </cell>
          <cell r="P1949" t="str">
            <v>Auxiliary Enterprises Fund</v>
          </cell>
          <cell r="Q1949">
            <v>73</v>
          </cell>
          <cell r="R1949" t="str">
            <v>Supplies</v>
          </cell>
          <cell r="S1949">
            <v>80</v>
          </cell>
          <cell r="T1949" t="str">
            <v>Auxiliaries</v>
          </cell>
          <cell r="U1949">
            <v>9</v>
          </cell>
          <cell r="V1949" t="str">
            <v>Fenton, Kathleen S.</v>
          </cell>
        </row>
        <row r="1950">
          <cell r="A1950">
            <v>220205</v>
          </cell>
          <cell r="B1950" t="str">
            <v>Admissions and Records</v>
          </cell>
          <cell r="C1950">
            <v>611210</v>
          </cell>
          <cell r="D1950">
            <v>220205611210</v>
          </cell>
          <cell r="E1950" t="str">
            <v>Admin Salaries - Full-time</v>
          </cell>
          <cell r="F1950">
            <v>75072.600000000006</v>
          </cell>
          <cell r="G1950">
            <v>75072.600000000006</v>
          </cell>
          <cell r="H1950">
            <v>77701</v>
          </cell>
          <cell r="I1950">
            <v>38850.06</v>
          </cell>
          <cell r="J1950">
            <v>77701</v>
          </cell>
          <cell r="K1950">
            <v>110010</v>
          </cell>
          <cell r="L1950" t="str">
            <v>Current Unrestricted</v>
          </cell>
          <cell r="M1950">
            <v>30</v>
          </cell>
          <cell r="N1950" t="str">
            <v>Student Services</v>
          </cell>
          <cell r="O1950">
            <v>11</v>
          </cell>
          <cell r="P1950" t="str">
            <v>Current Unrestricted Funds</v>
          </cell>
          <cell r="Q1950">
            <v>61</v>
          </cell>
          <cell r="R1950" t="str">
            <v>Salaries and Wages</v>
          </cell>
          <cell r="S1950">
            <v>60</v>
          </cell>
          <cell r="T1950" t="str">
            <v>Student Development</v>
          </cell>
          <cell r="U1950">
            <v>9</v>
          </cell>
          <cell r="V1950" t="str">
            <v>Fields, Todd E.</v>
          </cell>
        </row>
        <row r="1951">
          <cell r="A1951">
            <v>220205</v>
          </cell>
          <cell r="B1951" t="str">
            <v>Admissions and Records</v>
          </cell>
          <cell r="C1951">
            <v>611310</v>
          </cell>
          <cell r="D1951">
            <v>220205611310</v>
          </cell>
          <cell r="E1951" t="str">
            <v>Supervisory Support Staff - Exempt</v>
          </cell>
          <cell r="F1951">
            <v>242944.2</v>
          </cell>
          <cell r="G1951">
            <v>249245.52</v>
          </cell>
          <cell r="H1951">
            <v>257970</v>
          </cell>
          <cell r="I1951">
            <v>128984.64</v>
          </cell>
          <cell r="J1951">
            <v>257971</v>
          </cell>
          <cell r="K1951">
            <v>110010</v>
          </cell>
          <cell r="L1951" t="str">
            <v>Current Unrestricted</v>
          </cell>
          <cell r="M1951">
            <v>30</v>
          </cell>
          <cell r="N1951" t="str">
            <v>Student Services</v>
          </cell>
          <cell r="O1951">
            <v>11</v>
          </cell>
          <cell r="P1951" t="str">
            <v>Current Unrestricted Funds</v>
          </cell>
          <cell r="Q1951">
            <v>61</v>
          </cell>
          <cell r="R1951" t="str">
            <v>Salaries and Wages</v>
          </cell>
          <cell r="S1951">
            <v>60</v>
          </cell>
          <cell r="T1951" t="str">
            <v>Student Development</v>
          </cell>
          <cell r="U1951">
            <v>9</v>
          </cell>
          <cell r="V1951" t="str">
            <v>Fields, Todd E.</v>
          </cell>
        </row>
        <row r="1952">
          <cell r="A1952">
            <v>220205</v>
          </cell>
          <cell r="B1952" t="str">
            <v>Admissions and Records</v>
          </cell>
          <cell r="C1952">
            <v>611320</v>
          </cell>
          <cell r="D1952">
            <v>220205611320</v>
          </cell>
          <cell r="E1952" t="str">
            <v>Non-Supervisory Supp Staff - Exempt</v>
          </cell>
          <cell r="F1952">
            <v>233837.88</v>
          </cell>
          <cell r="G1952">
            <v>0</v>
          </cell>
          <cell r="H1952">
            <v>0</v>
          </cell>
          <cell r="I1952">
            <v>0</v>
          </cell>
          <cell r="J1952">
            <v>0</v>
          </cell>
          <cell r="K1952">
            <v>110010</v>
          </cell>
          <cell r="L1952" t="str">
            <v>Current Unrestricted</v>
          </cell>
          <cell r="M1952">
            <v>30</v>
          </cell>
          <cell r="N1952" t="str">
            <v>Student Services</v>
          </cell>
          <cell r="O1952">
            <v>11</v>
          </cell>
          <cell r="P1952" t="str">
            <v>Current Unrestricted Funds</v>
          </cell>
          <cell r="Q1952">
            <v>61</v>
          </cell>
          <cell r="R1952" t="str">
            <v>Salaries and Wages</v>
          </cell>
          <cell r="S1952">
            <v>60</v>
          </cell>
          <cell r="T1952" t="str">
            <v>Student Development</v>
          </cell>
          <cell r="U1952">
            <v>9</v>
          </cell>
          <cell r="V1952" t="str">
            <v>Fields, Todd E.</v>
          </cell>
        </row>
        <row r="1953">
          <cell r="A1953">
            <v>220205</v>
          </cell>
          <cell r="B1953" t="str">
            <v>Admissions and Records</v>
          </cell>
          <cell r="C1953">
            <v>611420</v>
          </cell>
          <cell r="D1953">
            <v>220205611420</v>
          </cell>
          <cell r="E1953" t="str">
            <v>Non-Supervisory Supp - Non-Exempt</v>
          </cell>
          <cell r="F1953">
            <v>33616.68</v>
          </cell>
          <cell r="G1953">
            <v>265122.32</v>
          </cell>
          <cell r="H1953">
            <v>273238</v>
          </cell>
          <cell r="I1953">
            <v>135917.49</v>
          </cell>
          <cell r="J1953">
            <v>306642</v>
          </cell>
          <cell r="K1953">
            <v>110010</v>
          </cell>
          <cell r="L1953" t="str">
            <v>Current Unrestricted</v>
          </cell>
          <cell r="M1953">
            <v>30</v>
          </cell>
          <cell r="N1953" t="str">
            <v>Student Services</v>
          </cell>
          <cell r="O1953">
            <v>11</v>
          </cell>
          <cell r="P1953" t="str">
            <v>Current Unrestricted Funds</v>
          </cell>
          <cell r="Q1953">
            <v>61</v>
          </cell>
          <cell r="R1953" t="str">
            <v>Salaries and Wages</v>
          </cell>
          <cell r="S1953">
            <v>60</v>
          </cell>
          <cell r="T1953" t="str">
            <v>Student Development</v>
          </cell>
          <cell r="U1953">
            <v>9</v>
          </cell>
          <cell r="V1953" t="str">
            <v>Fields, Todd E.</v>
          </cell>
        </row>
        <row r="1954">
          <cell r="A1954">
            <v>220205</v>
          </cell>
          <cell r="B1954" t="str">
            <v>Admissions and Records</v>
          </cell>
          <cell r="C1954">
            <v>611430</v>
          </cell>
          <cell r="D1954">
            <v>220205611430</v>
          </cell>
          <cell r="E1954" t="str">
            <v>Clerical - Non-Exempt</v>
          </cell>
          <cell r="F1954">
            <v>0</v>
          </cell>
          <cell r="G1954">
            <v>368079.45</v>
          </cell>
          <cell r="H1954">
            <v>388927</v>
          </cell>
          <cell r="I1954">
            <v>187721.38</v>
          </cell>
          <cell r="J1954">
            <v>400465</v>
          </cell>
          <cell r="K1954">
            <v>110010</v>
          </cell>
          <cell r="L1954" t="str">
            <v>Current Unrestricted</v>
          </cell>
          <cell r="M1954">
            <v>30</v>
          </cell>
          <cell r="N1954" t="str">
            <v>Student Services</v>
          </cell>
          <cell r="O1954">
            <v>11</v>
          </cell>
          <cell r="P1954" t="str">
            <v>Current Unrestricted Funds</v>
          </cell>
          <cell r="Q1954">
            <v>61</v>
          </cell>
          <cell r="R1954" t="str">
            <v>Salaries and Wages</v>
          </cell>
          <cell r="S1954">
            <v>60</v>
          </cell>
          <cell r="T1954" t="str">
            <v>Student Development</v>
          </cell>
          <cell r="U1954">
            <v>9</v>
          </cell>
          <cell r="V1954" t="str">
            <v>Fields, Todd E.</v>
          </cell>
        </row>
        <row r="1955">
          <cell r="A1955">
            <v>220205</v>
          </cell>
          <cell r="B1955" t="str">
            <v>Admissions and Records</v>
          </cell>
          <cell r="C1955">
            <v>611440</v>
          </cell>
          <cell r="D1955">
            <v>220205611440</v>
          </cell>
          <cell r="E1955" t="str">
            <v>Clerical - Non-Exempt</v>
          </cell>
          <cell r="F1955">
            <v>377887.77</v>
          </cell>
          <cell r="G1955">
            <v>0</v>
          </cell>
          <cell r="H1955">
            <v>0</v>
          </cell>
          <cell r="I1955">
            <v>0</v>
          </cell>
          <cell r="J1955">
            <v>0</v>
          </cell>
          <cell r="K1955">
            <v>110010</v>
          </cell>
          <cell r="L1955" t="str">
            <v>Current Unrestricted</v>
          </cell>
          <cell r="M1955">
            <v>30</v>
          </cell>
          <cell r="N1955" t="str">
            <v>Student Services</v>
          </cell>
          <cell r="O1955">
            <v>11</v>
          </cell>
          <cell r="P1955" t="str">
            <v>Current Unrestricted Funds</v>
          </cell>
          <cell r="Q1955">
            <v>61</v>
          </cell>
          <cell r="R1955" t="str">
            <v>Salaries and Wages</v>
          </cell>
          <cell r="S1955">
            <v>60</v>
          </cell>
          <cell r="T1955" t="str">
            <v>Student Development</v>
          </cell>
          <cell r="U1955">
            <v>9</v>
          </cell>
          <cell r="V1955" t="str">
            <v>Fields, Todd E.</v>
          </cell>
        </row>
        <row r="1956">
          <cell r="A1956">
            <v>220205</v>
          </cell>
          <cell r="B1956" t="str">
            <v>Admissions and Records</v>
          </cell>
          <cell r="C1956">
            <v>611460</v>
          </cell>
          <cell r="D1956">
            <v>220205611460</v>
          </cell>
          <cell r="E1956" t="str">
            <v>Support Staff PT - Non-Exempt</v>
          </cell>
          <cell r="F1956">
            <v>101424.94</v>
          </cell>
          <cell r="G1956">
            <v>98757.93</v>
          </cell>
          <cell r="H1956">
            <v>80935</v>
          </cell>
          <cell r="I1956">
            <v>54397.02</v>
          </cell>
          <cell r="J1956">
            <v>111815</v>
          </cell>
          <cell r="K1956">
            <v>110010</v>
          </cell>
          <cell r="L1956" t="str">
            <v>Current Unrestricted</v>
          </cell>
          <cell r="M1956">
            <v>30</v>
          </cell>
          <cell r="N1956" t="str">
            <v>Student Services</v>
          </cell>
          <cell r="O1956">
            <v>11</v>
          </cell>
          <cell r="P1956" t="str">
            <v>Current Unrestricted Funds</v>
          </cell>
          <cell r="Q1956">
            <v>61</v>
          </cell>
          <cell r="R1956" t="str">
            <v>Salaries and Wages</v>
          </cell>
          <cell r="S1956">
            <v>60</v>
          </cell>
          <cell r="T1956" t="str">
            <v>Student Development</v>
          </cell>
          <cell r="U1956">
            <v>9</v>
          </cell>
          <cell r="V1956" t="str">
            <v>Fields, Todd E.</v>
          </cell>
        </row>
        <row r="1957">
          <cell r="A1957">
            <v>220205</v>
          </cell>
          <cell r="B1957" t="str">
            <v>Admissions and Records</v>
          </cell>
          <cell r="C1957">
            <v>611490</v>
          </cell>
          <cell r="D1957">
            <v>220205611490</v>
          </cell>
          <cell r="E1957" t="str">
            <v>Overtime - Registrar</v>
          </cell>
          <cell r="F1957">
            <v>79676.479999999996</v>
          </cell>
          <cell r="G1957">
            <v>92700.94</v>
          </cell>
          <cell r="H1957">
            <v>94618</v>
          </cell>
          <cell r="I1957">
            <v>61923.07</v>
          </cell>
          <cell r="J1957">
            <v>99700</v>
          </cell>
          <cell r="K1957">
            <v>110010</v>
          </cell>
          <cell r="L1957" t="str">
            <v>Current Unrestricted</v>
          </cell>
          <cell r="M1957">
            <v>30</v>
          </cell>
          <cell r="N1957" t="str">
            <v>Student Services</v>
          </cell>
          <cell r="O1957">
            <v>11</v>
          </cell>
          <cell r="P1957" t="str">
            <v>Current Unrestricted Funds</v>
          </cell>
          <cell r="Q1957">
            <v>61</v>
          </cell>
          <cell r="R1957" t="str">
            <v>Salaries and Wages</v>
          </cell>
          <cell r="S1957">
            <v>60</v>
          </cell>
          <cell r="T1957" t="str">
            <v>Student Development</v>
          </cell>
          <cell r="U1957">
            <v>9</v>
          </cell>
          <cell r="V1957" t="str">
            <v>Fields, Todd E.</v>
          </cell>
        </row>
        <row r="1958">
          <cell r="A1958">
            <v>220205</v>
          </cell>
          <cell r="B1958" t="str">
            <v>Admissions and Records</v>
          </cell>
          <cell r="C1958">
            <v>611491</v>
          </cell>
          <cell r="D1958">
            <v>220205611491</v>
          </cell>
          <cell r="E1958" t="str">
            <v>Comp Time Payoff</v>
          </cell>
          <cell r="F1958">
            <v>0</v>
          </cell>
          <cell r="G1958">
            <v>966.16</v>
          </cell>
          <cell r="H1958">
            <v>434.81</v>
          </cell>
          <cell r="I1958">
            <v>434.81</v>
          </cell>
          <cell r="J1958">
            <v>5000</v>
          </cell>
          <cell r="K1958">
            <v>110010</v>
          </cell>
          <cell r="L1958" t="str">
            <v>Current Unrestricted</v>
          </cell>
          <cell r="M1958">
            <v>30</v>
          </cell>
          <cell r="N1958" t="str">
            <v>Student Services</v>
          </cell>
          <cell r="O1958">
            <v>11</v>
          </cell>
          <cell r="P1958" t="str">
            <v>Current Unrestricted Funds</v>
          </cell>
          <cell r="Q1958">
            <v>61</v>
          </cell>
          <cell r="R1958" t="str">
            <v>Salaries and Wages</v>
          </cell>
          <cell r="S1958">
            <v>60</v>
          </cell>
          <cell r="T1958" t="str">
            <v>Student Development</v>
          </cell>
          <cell r="U1958">
            <v>9</v>
          </cell>
          <cell r="V1958" t="str">
            <v>Fields, Todd E.</v>
          </cell>
        </row>
        <row r="1959">
          <cell r="A1959">
            <v>220205</v>
          </cell>
          <cell r="B1959" t="str">
            <v>Admissions and Records</v>
          </cell>
          <cell r="C1959">
            <v>611492</v>
          </cell>
          <cell r="D1959">
            <v>220205611492</v>
          </cell>
          <cell r="E1959" t="str">
            <v>Regular Overtime</v>
          </cell>
          <cell r="F1959">
            <v>3344.58</v>
          </cell>
          <cell r="G1959">
            <v>3855.78</v>
          </cell>
          <cell r="H1959">
            <v>2168</v>
          </cell>
          <cell r="I1959">
            <v>2365.12</v>
          </cell>
          <cell r="J1959">
            <v>3855</v>
          </cell>
          <cell r="K1959">
            <v>110010</v>
          </cell>
          <cell r="L1959" t="str">
            <v>Current Unrestricted</v>
          </cell>
          <cell r="M1959">
            <v>30</v>
          </cell>
          <cell r="N1959" t="str">
            <v>Student Services</v>
          </cell>
          <cell r="O1959">
            <v>11</v>
          </cell>
          <cell r="P1959" t="str">
            <v>Current Unrestricted Funds</v>
          </cell>
          <cell r="Q1959">
            <v>61</v>
          </cell>
          <cell r="R1959" t="str">
            <v>Salaries and Wages</v>
          </cell>
          <cell r="S1959">
            <v>60</v>
          </cell>
          <cell r="T1959" t="str">
            <v>Student Development</v>
          </cell>
          <cell r="U1959">
            <v>9</v>
          </cell>
          <cell r="V1959" t="str">
            <v>Fields, Todd E.</v>
          </cell>
        </row>
        <row r="1960">
          <cell r="A1960">
            <v>220205</v>
          </cell>
          <cell r="B1960" t="str">
            <v>Admissions and Records</v>
          </cell>
          <cell r="C1960">
            <v>611493</v>
          </cell>
          <cell r="D1960">
            <v>220205611493</v>
          </cell>
          <cell r="E1960" t="str">
            <v>Vacation Payoff</v>
          </cell>
          <cell r="F1960">
            <v>1244.77</v>
          </cell>
          <cell r="G1960">
            <v>131.31</v>
          </cell>
          <cell r="H1960">
            <v>5459</v>
          </cell>
          <cell r="I1960">
            <v>5458.25</v>
          </cell>
          <cell r="J1960">
            <v>300</v>
          </cell>
          <cell r="K1960">
            <v>110010</v>
          </cell>
          <cell r="L1960" t="str">
            <v>Current Unrestricted</v>
          </cell>
          <cell r="M1960">
            <v>30</v>
          </cell>
          <cell r="N1960" t="str">
            <v>Student Services</v>
          </cell>
          <cell r="O1960">
            <v>11</v>
          </cell>
          <cell r="P1960" t="str">
            <v>Current Unrestricted Funds</v>
          </cell>
          <cell r="Q1960">
            <v>61</v>
          </cell>
          <cell r="R1960" t="str">
            <v>Salaries and Wages</v>
          </cell>
          <cell r="S1960">
            <v>60</v>
          </cell>
          <cell r="T1960" t="str">
            <v>Student Development</v>
          </cell>
          <cell r="U1960">
            <v>9</v>
          </cell>
          <cell r="V1960" t="str">
            <v>Fields, Todd E.</v>
          </cell>
        </row>
        <row r="1961">
          <cell r="A1961">
            <v>220205</v>
          </cell>
          <cell r="B1961" t="str">
            <v>Admissions and Records</v>
          </cell>
          <cell r="C1961">
            <v>611510</v>
          </cell>
          <cell r="D1961">
            <v>220205611510</v>
          </cell>
          <cell r="E1961" t="str">
            <v>Student Assistants - Non-Work Study</v>
          </cell>
          <cell r="F1961">
            <v>33441.050000000003</v>
          </cell>
          <cell r="G1961">
            <v>27993.16</v>
          </cell>
          <cell r="H1961">
            <v>24108</v>
          </cell>
          <cell r="I1961">
            <v>17263.349999999999</v>
          </cell>
          <cell r="J1961">
            <v>38774</v>
          </cell>
          <cell r="K1961">
            <v>110010</v>
          </cell>
          <cell r="L1961" t="str">
            <v>Current Unrestricted</v>
          </cell>
          <cell r="M1961">
            <v>30</v>
          </cell>
          <cell r="N1961" t="str">
            <v>Student Services</v>
          </cell>
          <cell r="O1961">
            <v>11</v>
          </cell>
          <cell r="P1961" t="str">
            <v>Current Unrestricted Funds</v>
          </cell>
          <cell r="Q1961">
            <v>61</v>
          </cell>
          <cell r="R1961" t="str">
            <v>Salaries and Wages</v>
          </cell>
          <cell r="S1961">
            <v>60</v>
          </cell>
          <cell r="T1961" t="str">
            <v>Student Development</v>
          </cell>
          <cell r="U1961">
            <v>9</v>
          </cell>
          <cell r="V1961" t="str">
            <v>Fields, Todd E.</v>
          </cell>
        </row>
        <row r="1962">
          <cell r="A1962">
            <v>220205</v>
          </cell>
          <cell r="B1962" t="str">
            <v>Admissions and Records</v>
          </cell>
          <cell r="C1962">
            <v>611515</v>
          </cell>
          <cell r="D1962">
            <v>220205611515</v>
          </cell>
          <cell r="E1962" t="str">
            <v>Student Assistants - Non-WS&lt;6 hrs</v>
          </cell>
          <cell r="F1962">
            <v>4261.88</v>
          </cell>
          <cell r="G1962">
            <v>0</v>
          </cell>
          <cell r="H1962">
            <v>0</v>
          </cell>
          <cell r="I1962">
            <v>0</v>
          </cell>
          <cell r="J1962">
            <v>0</v>
          </cell>
          <cell r="K1962">
            <v>110010</v>
          </cell>
          <cell r="L1962" t="str">
            <v>Current Unrestricted</v>
          </cell>
          <cell r="M1962">
            <v>30</v>
          </cell>
          <cell r="N1962" t="str">
            <v>Student Services</v>
          </cell>
          <cell r="O1962">
            <v>11</v>
          </cell>
          <cell r="P1962" t="str">
            <v>Current Unrestricted Funds</v>
          </cell>
          <cell r="Q1962">
            <v>61</v>
          </cell>
          <cell r="R1962" t="str">
            <v>Salaries and Wages</v>
          </cell>
          <cell r="S1962">
            <v>60</v>
          </cell>
          <cell r="T1962" t="str">
            <v>Student Development</v>
          </cell>
          <cell r="U1962">
            <v>9</v>
          </cell>
          <cell r="V1962" t="str">
            <v>Fields, Todd E.</v>
          </cell>
        </row>
        <row r="1963">
          <cell r="A1963">
            <v>220205</v>
          </cell>
          <cell r="B1963" t="str">
            <v>Admissions and Records</v>
          </cell>
          <cell r="C1963">
            <v>611520</v>
          </cell>
          <cell r="D1963">
            <v>220205611520</v>
          </cell>
          <cell r="E1963" t="str">
            <v>Student Assistants - Work Study</v>
          </cell>
          <cell r="F1963">
            <v>2772.86</v>
          </cell>
          <cell r="G1963">
            <v>10774.11</v>
          </cell>
          <cell r="H1963">
            <v>0</v>
          </cell>
          <cell r="I1963">
            <v>0</v>
          </cell>
          <cell r="J1963">
            <v>0</v>
          </cell>
          <cell r="K1963">
            <v>110010</v>
          </cell>
          <cell r="L1963" t="str">
            <v>Current Unrestricted</v>
          </cell>
          <cell r="M1963">
            <v>30</v>
          </cell>
          <cell r="N1963" t="str">
            <v>Student Services</v>
          </cell>
          <cell r="O1963">
            <v>11</v>
          </cell>
          <cell r="P1963" t="str">
            <v>Current Unrestricted Funds</v>
          </cell>
          <cell r="Q1963">
            <v>61</v>
          </cell>
          <cell r="R1963" t="str">
            <v>Salaries and Wages</v>
          </cell>
          <cell r="S1963">
            <v>60</v>
          </cell>
          <cell r="T1963" t="str">
            <v>Student Development</v>
          </cell>
          <cell r="U1963">
            <v>9</v>
          </cell>
          <cell r="V1963" t="str">
            <v>Fields, Todd E.</v>
          </cell>
        </row>
        <row r="1964">
          <cell r="A1964">
            <v>220205</v>
          </cell>
          <cell r="B1964" t="str">
            <v>Admissions and Records</v>
          </cell>
          <cell r="C1964">
            <v>712355</v>
          </cell>
          <cell r="D1964">
            <v>220205712355</v>
          </cell>
          <cell r="E1964" t="str">
            <v>Contract Labor - Temporary Agencies</v>
          </cell>
          <cell r="F1964">
            <v>36590.400000000001</v>
          </cell>
          <cell r="G1964">
            <v>34860.54</v>
          </cell>
          <cell r="H1964">
            <v>48426</v>
          </cell>
          <cell r="I1964">
            <v>21084.84</v>
          </cell>
          <cell r="J1964">
            <v>34860</v>
          </cell>
          <cell r="K1964">
            <v>110010</v>
          </cell>
          <cell r="L1964" t="str">
            <v>Current Unrestricted</v>
          </cell>
          <cell r="M1964">
            <v>30</v>
          </cell>
          <cell r="N1964" t="str">
            <v>Student Services</v>
          </cell>
          <cell r="O1964">
            <v>11</v>
          </cell>
          <cell r="P1964" t="str">
            <v>Current Unrestricted Funds</v>
          </cell>
          <cell r="Q1964">
            <v>71</v>
          </cell>
          <cell r="R1964" t="str">
            <v>Contractual Services</v>
          </cell>
          <cell r="S1964">
            <v>60</v>
          </cell>
          <cell r="T1964" t="str">
            <v>Student Development</v>
          </cell>
          <cell r="U1964">
            <v>9</v>
          </cell>
          <cell r="V1964" t="str">
            <v>Fields, Todd E.</v>
          </cell>
        </row>
        <row r="1965">
          <cell r="A1965">
            <v>220205</v>
          </cell>
          <cell r="B1965" t="str">
            <v>Admissions and Records</v>
          </cell>
          <cell r="C1965">
            <v>712370</v>
          </cell>
          <cell r="D1965">
            <v>220205712370</v>
          </cell>
          <cell r="E1965" t="str">
            <v>Other Contract Services</v>
          </cell>
          <cell r="F1965">
            <v>0</v>
          </cell>
          <cell r="G1965">
            <v>0</v>
          </cell>
          <cell r="H1965">
            <v>0</v>
          </cell>
          <cell r="I1965">
            <v>0</v>
          </cell>
          <cell r="J1965">
            <v>0</v>
          </cell>
          <cell r="K1965">
            <v>110010</v>
          </cell>
          <cell r="L1965" t="str">
            <v>Current Unrestricted</v>
          </cell>
          <cell r="M1965">
            <v>30</v>
          </cell>
          <cell r="N1965" t="str">
            <v>Student Services</v>
          </cell>
          <cell r="O1965">
            <v>11</v>
          </cell>
          <cell r="P1965" t="str">
            <v>Current Unrestricted Funds</v>
          </cell>
          <cell r="Q1965">
            <v>71</v>
          </cell>
          <cell r="R1965" t="str">
            <v>Contractual Services</v>
          </cell>
          <cell r="S1965">
            <v>60</v>
          </cell>
          <cell r="T1965" t="str">
            <v>Student Development</v>
          </cell>
          <cell r="U1965">
            <v>9</v>
          </cell>
          <cell r="V1965" t="str">
            <v>Fields, Todd E.</v>
          </cell>
        </row>
        <row r="1966">
          <cell r="A1966">
            <v>220205</v>
          </cell>
          <cell r="B1966" t="str">
            <v>Admissions and Records</v>
          </cell>
          <cell r="C1966">
            <v>712420</v>
          </cell>
          <cell r="D1966">
            <v>220205712420</v>
          </cell>
          <cell r="E1966" t="str">
            <v>Rental - Furniture and Equipment</v>
          </cell>
          <cell r="F1966">
            <v>3104.1</v>
          </cell>
          <cell r="G1966">
            <v>3100.6</v>
          </cell>
          <cell r="H1966">
            <v>4724</v>
          </cell>
          <cell r="I1966">
            <v>2197.6</v>
          </cell>
          <cell r="J1966">
            <v>4700</v>
          </cell>
          <cell r="K1966">
            <v>110010</v>
          </cell>
          <cell r="L1966" t="str">
            <v>Current Unrestricted</v>
          </cell>
          <cell r="M1966">
            <v>30</v>
          </cell>
          <cell r="N1966" t="str">
            <v>Student Services</v>
          </cell>
          <cell r="O1966">
            <v>11</v>
          </cell>
          <cell r="P1966" t="str">
            <v>Current Unrestricted Funds</v>
          </cell>
          <cell r="Q1966">
            <v>71</v>
          </cell>
          <cell r="R1966" t="str">
            <v>Contractual Services</v>
          </cell>
          <cell r="S1966">
            <v>60</v>
          </cell>
          <cell r="T1966" t="str">
            <v>Student Development</v>
          </cell>
          <cell r="U1966">
            <v>9</v>
          </cell>
          <cell r="V1966" t="str">
            <v>Fields, Todd E.</v>
          </cell>
        </row>
        <row r="1967">
          <cell r="A1967">
            <v>220205</v>
          </cell>
          <cell r="B1967" t="str">
            <v>Admissions and Records</v>
          </cell>
          <cell r="C1967">
            <v>712430</v>
          </cell>
          <cell r="D1967">
            <v>220205712430</v>
          </cell>
          <cell r="E1967" t="str">
            <v>Rental - Equipment Overage</v>
          </cell>
          <cell r="F1967">
            <v>50.69</v>
          </cell>
          <cell r="G1967">
            <v>480.08</v>
          </cell>
          <cell r="H1967">
            <v>150</v>
          </cell>
          <cell r="I1967">
            <v>45.58</v>
          </cell>
          <cell r="J1967">
            <v>150</v>
          </cell>
          <cell r="K1967">
            <v>110010</v>
          </cell>
          <cell r="L1967" t="str">
            <v>Current Unrestricted</v>
          </cell>
          <cell r="M1967">
            <v>30</v>
          </cell>
          <cell r="N1967" t="str">
            <v>Student Services</v>
          </cell>
          <cell r="O1967">
            <v>11</v>
          </cell>
          <cell r="P1967" t="str">
            <v>Current Unrestricted Funds</v>
          </cell>
          <cell r="Q1967">
            <v>71</v>
          </cell>
          <cell r="R1967" t="str">
            <v>Contractual Services</v>
          </cell>
          <cell r="S1967">
            <v>60</v>
          </cell>
          <cell r="T1967" t="str">
            <v>Student Development</v>
          </cell>
          <cell r="U1967">
            <v>9</v>
          </cell>
          <cell r="V1967" t="str">
            <v>Fields, Todd E.</v>
          </cell>
        </row>
        <row r="1968">
          <cell r="A1968">
            <v>220205</v>
          </cell>
          <cell r="B1968" t="str">
            <v>Admissions and Records</v>
          </cell>
          <cell r="C1968">
            <v>712655</v>
          </cell>
          <cell r="D1968">
            <v>220205712655</v>
          </cell>
          <cell r="E1968" t="str">
            <v>Meetings Expense</v>
          </cell>
          <cell r="F1968">
            <v>0</v>
          </cell>
          <cell r="G1968">
            <v>0</v>
          </cell>
          <cell r="H1968">
            <v>0</v>
          </cell>
          <cell r="I1968">
            <v>0</v>
          </cell>
          <cell r="J1968">
            <v>0</v>
          </cell>
          <cell r="K1968">
            <v>110010</v>
          </cell>
          <cell r="L1968" t="str">
            <v>Current Unrestricted</v>
          </cell>
          <cell r="M1968">
            <v>30</v>
          </cell>
          <cell r="N1968" t="str">
            <v>Student Services</v>
          </cell>
          <cell r="O1968">
            <v>11</v>
          </cell>
          <cell r="P1968" t="str">
            <v>Current Unrestricted Funds</v>
          </cell>
          <cell r="Q1968">
            <v>71</v>
          </cell>
          <cell r="R1968" t="str">
            <v>Contractual Services</v>
          </cell>
          <cell r="S1968">
            <v>60</v>
          </cell>
          <cell r="T1968" t="str">
            <v>Student Development</v>
          </cell>
          <cell r="U1968">
            <v>9</v>
          </cell>
          <cell r="V1968" t="str">
            <v>Fields, Todd E.</v>
          </cell>
        </row>
        <row r="1969">
          <cell r="A1969">
            <v>220205</v>
          </cell>
          <cell r="B1969" t="str">
            <v>Admissions and Records</v>
          </cell>
          <cell r="C1969">
            <v>733120</v>
          </cell>
          <cell r="D1969">
            <v>220205733120</v>
          </cell>
          <cell r="E1969" t="str">
            <v>Office Supplies</v>
          </cell>
          <cell r="F1969">
            <v>20073.43</v>
          </cell>
          <cell r="G1969">
            <v>18394.96</v>
          </cell>
          <cell r="H1969">
            <v>23264</v>
          </cell>
          <cell r="I1969">
            <v>5957.45</v>
          </cell>
          <cell r="J1969">
            <v>11757</v>
          </cell>
          <cell r="K1969">
            <v>110010</v>
          </cell>
          <cell r="L1969" t="str">
            <v>Current Unrestricted</v>
          </cell>
          <cell r="M1969">
            <v>30</v>
          </cell>
          <cell r="N1969" t="str">
            <v>Student Services</v>
          </cell>
          <cell r="O1969">
            <v>11</v>
          </cell>
          <cell r="P1969" t="str">
            <v>Current Unrestricted Funds</v>
          </cell>
          <cell r="Q1969">
            <v>73</v>
          </cell>
          <cell r="R1969" t="str">
            <v>Supplies</v>
          </cell>
          <cell r="S1969">
            <v>60</v>
          </cell>
          <cell r="T1969" t="str">
            <v>Student Development</v>
          </cell>
          <cell r="U1969">
            <v>9</v>
          </cell>
          <cell r="V1969" t="str">
            <v>Fields, Todd E.</v>
          </cell>
        </row>
        <row r="1970">
          <cell r="A1970">
            <v>220205</v>
          </cell>
          <cell r="B1970" t="str">
            <v>Admissions and Records</v>
          </cell>
          <cell r="C1970">
            <v>733210</v>
          </cell>
          <cell r="D1970">
            <v>220205733210</v>
          </cell>
          <cell r="E1970" t="str">
            <v>Division Books and Booklets</v>
          </cell>
          <cell r="F1970">
            <v>248.5</v>
          </cell>
          <cell r="G1970">
            <v>0</v>
          </cell>
          <cell r="H1970">
            <v>250</v>
          </cell>
          <cell r="I1970">
            <v>0</v>
          </cell>
          <cell r="J1970">
            <v>250</v>
          </cell>
          <cell r="K1970">
            <v>110010</v>
          </cell>
          <cell r="L1970" t="str">
            <v>Current Unrestricted</v>
          </cell>
          <cell r="M1970">
            <v>30</v>
          </cell>
          <cell r="N1970" t="str">
            <v>Student Services</v>
          </cell>
          <cell r="O1970">
            <v>11</v>
          </cell>
          <cell r="P1970" t="str">
            <v>Current Unrestricted Funds</v>
          </cell>
          <cell r="Q1970">
            <v>73</v>
          </cell>
          <cell r="R1970" t="str">
            <v>Supplies</v>
          </cell>
          <cell r="S1970">
            <v>60</v>
          </cell>
          <cell r="T1970" t="str">
            <v>Student Development</v>
          </cell>
          <cell r="U1970">
            <v>9</v>
          </cell>
          <cell r="V1970" t="str">
            <v>Fields, Todd E.</v>
          </cell>
        </row>
        <row r="1971">
          <cell r="A1971">
            <v>220205</v>
          </cell>
          <cell r="B1971" t="str">
            <v>Admissions and Records</v>
          </cell>
          <cell r="C1971">
            <v>733220</v>
          </cell>
          <cell r="D1971">
            <v>220205733220</v>
          </cell>
          <cell r="E1971" t="str">
            <v>Subscriptions</v>
          </cell>
          <cell r="F1971">
            <v>1059</v>
          </cell>
          <cell r="G1971">
            <v>525.6</v>
          </cell>
          <cell r="H1971">
            <v>1015</v>
          </cell>
          <cell r="I1971">
            <v>837</v>
          </cell>
          <cell r="J1971">
            <v>550</v>
          </cell>
          <cell r="K1971">
            <v>110010</v>
          </cell>
          <cell r="L1971" t="str">
            <v>Current Unrestricted</v>
          </cell>
          <cell r="M1971">
            <v>30</v>
          </cell>
          <cell r="N1971" t="str">
            <v>Student Services</v>
          </cell>
          <cell r="O1971">
            <v>11</v>
          </cell>
          <cell r="P1971" t="str">
            <v>Current Unrestricted Funds</v>
          </cell>
          <cell r="Q1971">
            <v>73</v>
          </cell>
          <cell r="R1971" t="str">
            <v>Supplies</v>
          </cell>
          <cell r="S1971">
            <v>60</v>
          </cell>
          <cell r="T1971" t="str">
            <v>Student Development</v>
          </cell>
          <cell r="U1971">
            <v>9</v>
          </cell>
          <cell r="V1971" t="str">
            <v>Fields, Todd E.</v>
          </cell>
        </row>
        <row r="1972">
          <cell r="A1972">
            <v>220205</v>
          </cell>
          <cell r="B1972" t="str">
            <v>Admissions and Records</v>
          </cell>
          <cell r="C1972">
            <v>744210</v>
          </cell>
          <cell r="D1972">
            <v>220205744210</v>
          </cell>
          <cell r="E1972" t="str">
            <v>Local Travel</v>
          </cell>
          <cell r="F1972">
            <v>1460.5</v>
          </cell>
          <cell r="G1972">
            <v>1282.5</v>
          </cell>
          <cell r="H1972">
            <v>2000</v>
          </cell>
          <cell r="I1972">
            <v>504</v>
          </cell>
          <cell r="J1972">
            <v>1282</v>
          </cell>
          <cell r="K1972">
            <v>110010</v>
          </cell>
          <cell r="L1972" t="str">
            <v>Current Unrestricted</v>
          </cell>
          <cell r="M1972">
            <v>30</v>
          </cell>
          <cell r="N1972" t="str">
            <v>Student Services</v>
          </cell>
          <cell r="O1972">
            <v>11</v>
          </cell>
          <cell r="P1972" t="str">
            <v>Current Unrestricted Funds</v>
          </cell>
          <cell r="Q1972">
            <v>74</v>
          </cell>
          <cell r="R1972" t="str">
            <v>Travel</v>
          </cell>
          <cell r="S1972">
            <v>60</v>
          </cell>
          <cell r="T1972" t="str">
            <v>Student Development</v>
          </cell>
          <cell r="U1972">
            <v>9</v>
          </cell>
          <cell r="V1972" t="str">
            <v>Fields, Todd E.</v>
          </cell>
        </row>
        <row r="1973">
          <cell r="A1973">
            <v>220205</v>
          </cell>
          <cell r="B1973" t="str">
            <v>Admissions and Records</v>
          </cell>
          <cell r="C1973">
            <v>744220</v>
          </cell>
          <cell r="D1973">
            <v>220205744220</v>
          </cell>
          <cell r="E1973" t="str">
            <v>Professional Development / Travel</v>
          </cell>
          <cell r="F1973">
            <v>5796.94</v>
          </cell>
          <cell r="G1973">
            <v>11164.53</v>
          </cell>
          <cell r="H1973">
            <v>10500</v>
          </cell>
          <cell r="I1973">
            <v>2248.6999999999998</v>
          </cell>
          <cell r="J1973">
            <v>10500</v>
          </cell>
          <cell r="K1973">
            <v>110010</v>
          </cell>
          <cell r="L1973" t="str">
            <v>Current Unrestricted</v>
          </cell>
          <cell r="M1973">
            <v>30</v>
          </cell>
          <cell r="N1973" t="str">
            <v>Student Services</v>
          </cell>
          <cell r="O1973">
            <v>11</v>
          </cell>
          <cell r="P1973" t="str">
            <v>Current Unrestricted Funds</v>
          </cell>
          <cell r="Q1973">
            <v>74</v>
          </cell>
          <cell r="R1973" t="str">
            <v>Travel</v>
          </cell>
          <cell r="S1973">
            <v>60</v>
          </cell>
          <cell r="T1973" t="str">
            <v>Student Development</v>
          </cell>
          <cell r="U1973">
            <v>9</v>
          </cell>
          <cell r="V1973" t="str">
            <v>Fields, Todd E.</v>
          </cell>
        </row>
        <row r="1974">
          <cell r="A1974">
            <v>220205</v>
          </cell>
          <cell r="B1974" t="str">
            <v>Admissions and Records</v>
          </cell>
          <cell r="C1974">
            <v>755240</v>
          </cell>
          <cell r="D1974">
            <v>220205755240</v>
          </cell>
          <cell r="E1974" t="str">
            <v>DP - Software</v>
          </cell>
          <cell r="F1974">
            <v>22639.88</v>
          </cell>
          <cell r="G1974">
            <v>22129.52</v>
          </cell>
          <cell r="H1974">
            <v>29424</v>
          </cell>
          <cell r="I1974">
            <v>23350</v>
          </cell>
          <cell r="J1974">
            <v>22129</v>
          </cell>
          <cell r="K1974">
            <v>110010</v>
          </cell>
          <cell r="L1974" t="str">
            <v>Current Unrestricted</v>
          </cell>
          <cell r="M1974">
            <v>30</v>
          </cell>
          <cell r="N1974" t="str">
            <v>Student Services</v>
          </cell>
          <cell r="O1974">
            <v>11</v>
          </cell>
          <cell r="P1974" t="str">
            <v>Current Unrestricted Funds</v>
          </cell>
          <cell r="Q1974">
            <v>75</v>
          </cell>
          <cell r="R1974" t="str">
            <v>Other Operating Expenses</v>
          </cell>
          <cell r="S1974">
            <v>60</v>
          </cell>
          <cell r="T1974" t="str">
            <v>Student Development</v>
          </cell>
          <cell r="U1974">
            <v>9</v>
          </cell>
          <cell r="V1974" t="str">
            <v>Fields, Todd E.</v>
          </cell>
        </row>
        <row r="1975">
          <cell r="A1975">
            <v>220205</v>
          </cell>
          <cell r="B1975" t="str">
            <v>Admissions and Records</v>
          </cell>
          <cell r="C1975">
            <v>755310</v>
          </cell>
          <cell r="D1975">
            <v>220205755310</v>
          </cell>
          <cell r="E1975" t="str">
            <v>Copier Expense</v>
          </cell>
          <cell r="F1975">
            <v>0</v>
          </cell>
          <cell r="G1975">
            <v>252.18</v>
          </cell>
          <cell r="H1975">
            <v>253</v>
          </cell>
          <cell r="I1975">
            <v>0</v>
          </cell>
          <cell r="J1975">
            <v>250</v>
          </cell>
          <cell r="K1975">
            <v>110010</v>
          </cell>
          <cell r="L1975" t="str">
            <v>Current Unrestricted</v>
          </cell>
          <cell r="M1975">
            <v>30</v>
          </cell>
          <cell r="N1975" t="str">
            <v>Student Services</v>
          </cell>
          <cell r="O1975">
            <v>11</v>
          </cell>
          <cell r="P1975" t="str">
            <v>Current Unrestricted Funds</v>
          </cell>
          <cell r="Q1975">
            <v>75</v>
          </cell>
          <cell r="R1975" t="str">
            <v>Other Operating Expenses</v>
          </cell>
          <cell r="S1975">
            <v>60</v>
          </cell>
          <cell r="T1975" t="str">
            <v>Student Development</v>
          </cell>
          <cell r="U1975">
            <v>9</v>
          </cell>
          <cell r="V1975" t="str">
            <v>Fields, Todd E.</v>
          </cell>
        </row>
        <row r="1976">
          <cell r="A1976">
            <v>220205</v>
          </cell>
          <cell r="B1976" t="str">
            <v>Admissions and Records</v>
          </cell>
          <cell r="C1976">
            <v>755340</v>
          </cell>
          <cell r="D1976">
            <v>220205755340</v>
          </cell>
          <cell r="E1976" t="str">
            <v>Printing - Forms</v>
          </cell>
          <cell r="F1976">
            <v>4628.5200000000004</v>
          </cell>
          <cell r="G1976">
            <v>5090.68</v>
          </cell>
          <cell r="H1976">
            <v>6500</v>
          </cell>
          <cell r="I1976">
            <v>0</v>
          </cell>
          <cell r="J1976">
            <v>5100</v>
          </cell>
          <cell r="K1976">
            <v>110010</v>
          </cell>
          <cell r="L1976" t="str">
            <v>Current Unrestricted</v>
          </cell>
          <cell r="M1976">
            <v>30</v>
          </cell>
          <cell r="N1976" t="str">
            <v>Student Services</v>
          </cell>
          <cell r="O1976">
            <v>11</v>
          </cell>
          <cell r="P1976" t="str">
            <v>Current Unrestricted Funds</v>
          </cell>
          <cell r="Q1976">
            <v>75</v>
          </cell>
          <cell r="R1976" t="str">
            <v>Other Operating Expenses</v>
          </cell>
          <cell r="S1976">
            <v>60</v>
          </cell>
          <cell r="T1976" t="str">
            <v>Student Development</v>
          </cell>
          <cell r="U1976">
            <v>9</v>
          </cell>
          <cell r="V1976" t="str">
            <v>Fields, Todd E.</v>
          </cell>
        </row>
        <row r="1977">
          <cell r="A1977">
            <v>220205</v>
          </cell>
          <cell r="B1977" t="str">
            <v>Admissions and Records</v>
          </cell>
          <cell r="C1977">
            <v>755360</v>
          </cell>
          <cell r="D1977">
            <v>220205755360</v>
          </cell>
          <cell r="E1977" t="str">
            <v>Printing - Other</v>
          </cell>
          <cell r="F1977">
            <v>6665.64</v>
          </cell>
          <cell r="G1977">
            <v>6285.22</v>
          </cell>
          <cell r="H1977">
            <v>9747</v>
          </cell>
          <cell r="I1977">
            <v>6691.5</v>
          </cell>
          <cell r="J1977">
            <v>5050</v>
          </cell>
          <cell r="K1977">
            <v>110010</v>
          </cell>
          <cell r="L1977" t="str">
            <v>Current Unrestricted</v>
          </cell>
          <cell r="M1977">
            <v>30</v>
          </cell>
          <cell r="N1977" t="str">
            <v>Student Services</v>
          </cell>
          <cell r="O1977">
            <v>11</v>
          </cell>
          <cell r="P1977" t="str">
            <v>Current Unrestricted Funds</v>
          </cell>
          <cell r="Q1977">
            <v>75</v>
          </cell>
          <cell r="R1977" t="str">
            <v>Other Operating Expenses</v>
          </cell>
          <cell r="S1977">
            <v>60</v>
          </cell>
          <cell r="T1977" t="str">
            <v>Student Development</v>
          </cell>
          <cell r="U1977">
            <v>9</v>
          </cell>
          <cell r="V1977" t="str">
            <v>Fields, Todd E.</v>
          </cell>
        </row>
        <row r="1978">
          <cell r="A1978">
            <v>220205</v>
          </cell>
          <cell r="B1978" t="str">
            <v>Admissions and Records</v>
          </cell>
          <cell r="C1978">
            <v>755510</v>
          </cell>
          <cell r="D1978">
            <v>220205755510</v>
          </cell>
          <cell r="E1978" t="str">
            <v>Repairs - Equipment</v>
          </cell>
          <cell r="F1978">
            <v>144.97999999999999</v>
          </cell>
          <cell r="G1978">
            <v>0</v>
          </cell>
          <cell r="H1978">
            <v>200</v>
          </cell>
          <cell r="I1978">
            <v>0</v>
          </cell>
          <cell r="J1978">
            <v>200</v>
          </cell>
          <cell r="K1978">
            <v>110010</v>
          </cell>
          <cell r="L1978" t="str">
            <v>Current Unrestricted</v>
          </cell>
          <cell r="M1978">
            <v>30</v>
          </cell>
          <cell r="N1978" t="str">
            <v>Student Services</v>
          </cell>
          <cell r="O1978">
            <v>11</v>
          </cell>
          <cell r="P1978" t="str">
            <v>Current Unrestricted Funds</v>
          </cell>
          <cell r="Q1978">
            <v>75</v>
          </cell>
          <cell r="R1978" t="str">
            <v>Other Operating Expenses</v>
          </cell>
          <cell r="S1978">
            <v>60</v>
          </cell>
          <cell r="T1978" t="str">
            <v>Student Development</v>
          </cell>
          <cell r="U1978">
            <v>9</v>
          </cell>
          <cell r="V1978" t="str">
            <v>Fields, Todd E.</v>
          </cell>
        </row>
        <row r="1979">
          <cell r="A1979">
            <v>220205</v>
          </cell>
          <cell r="B1979" t="str">
            <v>Admissions and Records</v>
          </cell>
          <cell r="C1979">
            <v>755705</v>
          </cell>
          <cell r="D1979">
            <v>220205755705</v>
          </cell>
          <cell r="E1979" t="str">
            <v>Postage</v>
          </cell>
          <cell r="F1979">
            <v>15538.48</v>
          </cell>
          <cell r="G1979">
            <v>13483.6</v>
          </cell>
          <cell r="H1979">
            <v>15948.19</v>
          </cell>
          <cell r="I1979">
            <v>6757.01</v>
          </cell>
          <cell r="J1979">
            <v>8000</v>
          </cell>
          <cell r="K1979">
            <v>110010</v>
          </cell>
          <cell r="L1979" t="str">
            <v>Current Unrestricted</v>
          </cell>
          <cell r="M1979">
            <v>30</v>
          </cell>
          <cell r="N1979" t="str">
            <v>Student Services</v>
          </cell>
          <cell r="O1979">
            <v>11</v>
          </cell>
          <cell r="P1979" t="str">
            <v>Current Unrestricted Funds</v>
          </cell>
          <cell r="Q1979">
            <v>75</v>
          </cell>
          <cell r="R1979" t="str">
            <v>Other Operating Expenses</v>
          </cell>
          <cell r="S1979">
            <v>60</v>
          </cell>
          <cell r="T1979" t="str">
            <v>Student Development</v>
          </cell>
          <cell r="U1979">
            <v>9</v>
          </cell>
          <cell r="V1979" t="str">
            <v>Fields, Todd E.</v>
          </cell>
        </row>
        <row r="1980">
          <cell r="A1980">
            <v>220205</v>
          </cell>
          <cell r="B1980" t="str">
            <v>Admissions and Records</v>
          </cell>
          <cell r="C1980">
            <v>755730</v>
          </cell>
          <cell r="D1980">
            <v>220205755730</v>
          </cell>
          <cell r="E1980" t="str">
            <v>Memberships</v>
          </cell>
          <cell r="F1980">
            <v>1845.94</v>
          </cell>
          <cell r="G1980">
            <v>2175</v>
          </cell>
          <cell r="H1980">
            <v>1404</v>
          </cell>
          <cell r="I1980">
            <v>0</v>
          </cell>
          <cell r="J1980">
            <v>2100</v>
          </cell>
          <cell r="K1980">
            <v>110010</v>
          </cell>
          <cell r="L1980" t="str">
            <v>Current Unrestricted</v>
          </cell>
          <cell r="M1980">
            <v>30</v>
          </cell>
          <cell r="N1980" t="str">
            <v>Student Services</v>
          </cell>
          <cell r="O1980">
            <v>11</v>
          </cell>
          <cell r="P1980" t="str">
            <v>Current Unrestricted Funds</v>
          </cell>
          <cell r="Q1980">
            <v>75</v>
          </cell>
          <cell r="R1980" t="str">
            <v>Other Operating Expenses</v>
          </cell>
          <cell r="S1980">
            <v>60</v>
          </cell>
          <cell r="T1980" t="str">
            <v>Student Development</v>
          </cell>
          <cell r="U1980">
            <v>9</v>
          </cell>
          <cell r="V1980" t="str">
            <v>Fields, Todd E.</v>
          </cell>
        </row>
        <row r="1981">
          <cell r="A1981">
            <v>220205</v>
          </cell>
          <cell r="B1981" t="str">
            <v>Admissions and Records</v>
          </cell>
          <cell r="C1981">
            <v>755765</v>
          </cell>
          <cell r="D1981">
            <v>220205755765</v>
          </cell>
          <cell r="E1981" t="str">
            <v>Miscellaneous Operating Expenses</v>
          </cell>
          <cell r="F1981">
            <v>0</v>
          </cell>
          <cell r="G1981">
            <v>0</v>
          </cell>
          <cell r="H1981">
            <v>0</v>
          </cell>
          <cell r="I1981">
            <v>0</v>
          </cell>
          <cell r="J1981">
            <v>0</v>
          </cell>
          <cell r="K1981">
            <v>110010</v>
          </cell>
          <cell r="L1981" t="str">
            <v>Current Unrestricted</v>
          </cell>
          <cell r="M1981">
            <v>30</v>
          </cell>
          <cell r="N1981" t="str">
            <v>Student Services</v>
          </cell>
          <cell r="O1981">
            <v>11</v>
          </cell>
          <cell r="P1981" t="str">
            <v>Current Unrestricted Funds</v>
          </cell>
          <cell r="Q1981">
            <v>75</v>
          </cell>
          <cell r="R1981" t="str">
            <v>Other Operating Expenses</v>
          </cell>
          <cell r="S1981">
            <v>60</v>
          </cell>
          <cell r="T1981" t="str">
            <v>Student Development</v>
          </cell>
          <cell r="U1981">
            <v>9</v>
          </cell>
          <cell r="V1981" t="str">
            <v>Fields, Todd E.</v>
          </cell>
        </row>
        <row r="1982">
          <cell r="A1982">
            <v>220205</v>
          </cell>
          <cell r="B1982" t="str">
            <v>Admissions and Records</v>
          </cell>
          <cell r="C1982">
            <v>787410</v>
          </cell>
          <cell r="D1982">
            <v>220205787410</v>
          </cell>
          <cell r="E1982" t="str">
            <v>Equipment/Furniture Non-Depreciable</v>
          </cell>
          <cell r="F1982">
            <v>0</v>
          </cell>
          <cell r="G1982">
            <v>0</v>
          </cell>
          <cell r="H1982">
            <v>0</v>
          </cell>
          <cell r="I1982">
            <v>0</v>
          </cell>
          <cell r="J1982">
            <v>0</v>
          </cell>
          <cell r="K1982">
            <v>110010</v>
          </cell>
          <cell r="L1982" t="str">
            <v>Current Unrestricted</v>
          </cell>
          <cell r="M1982">
            <v>30</v>
          </cell>
          <cell r="N1982" t="str">
            <v>Student Services</v>
          </cell>
          <cell r="O1982">
            <v>11</v>
          </cell>
          <cell r="P1982" t="str">
            <v>Current Unrestricted Funds</v>
          </cell>
          <cell r="Q1982">
            <v>78</v>
          </cell>
          <cell r="R1982" t="str">
            <v>Non-Capital Outlay</v>
          </cell>
          <cell r="S1982">
            <v>60</v>
          </cell>
          <cell r="T1982" t="str">
            <v>Student Development</v>
          </cell>
          <cell r="U1982">
            <v>9</v>
          </cell>
          <cell r="V1982" t="str">
            <v>Fields, Todd E.</v>
          </cell>
        </row>
        <row r="1983">
          <cell r="A1983">
            <v>220205</v>
          </cell>
          <cell r="B1983" t="str">
            <v>Admissions and Records</v>
          </cell>
          <cell r="C1983">
            <v>787430</v>
          </cell>
          <cell r="D1983">
            <v>220205787430</v>
          </cell>
          <cell r="E1983" t="str">
            <v>Computer/Media Equip</v>
          </cell>
          <cell r="F1983">
            <v>0</v>
          </cell>
          <cell r="G1983">
            <v>1445.67</v>
          </cell>
          <cell r="H1983">
            <v>1753</v>
          </cell>
          <cell r="I1983">
            <v>0</v>
          </cell>
          <cell r="J1983">
            <v>1500</v>
          </cell>
          <cell r="K1983">
            <v>110010</v>
          </cell>
          <cell r="L1983" t="str">
            <v>Current Unrestricted</v>
          </cell>
          <cell r="M1983">
            <v>30</v>
          </cell>
          <cell r="N1983" t="str">
            <v>Student Services</v>
          </cell>
          <cell r="O1983">
            <v>11</v>
          </cell>
          <cell r="P1983" t="str">
            <v>Current Unrestricted Funds</v>
          </cell>
          <cell r="Q1983">
            <v>78</v>
          </cell>
          <cell r="R1983" t="str">
            <v>Non-Capital Outlay</v>
          </cell>
          <cell r="S1983">
            <v>60</v>
          </cell>
          <cell r="T1983" t="str">
            <v>Student Development</v>
          </cell>
          <cell r="U1983">
            <v>9</v>
          </cell>
          <cell r="V1983" t="str">
            <v>Fields, Todd E.</v>
          </cell>
        </row>
        <row r="1984">
          <cell r="A1984">
            <v>220255</v>
          </cell>
          <cell r="B1984" t="str">
            <v>Admissions and Records - CE</v>
          </cell>
          <cell r="C1984">
            <v>611420</v>
          </cell>
          <cell r="D1984">
            <v>220255611420</v>
          </cell>
          <cell r="E1984" t="str">
            <v>Non-Supervisory Supp - Non-Exempt</v>
          </cell>
          <cell r="F1984">
            <v>46249.919999999998</v>
          </cell>
          <cell r="G1984">
            <v>46249.919999999998</v>
          </cell>
          <cell r="H1984">
            <v>47869</v>
          </cell>
          <cell r="I1984">
            <v>23934.36</v>
          </cell>
          <cell r="J1984">
            <v>47869</v>
          </cell>
          <cell r="K1984">
            <v>110010</v>
          </cell>
          <cell r="L1984" t="str">
            <v>Current Unrestricted</v>
          </cell>
          <cell r="M1984">
            <v>30</v>
          </cell>
          <cell r="N1984" t="str">
            <v>Student Services</v>
          </cell>
          <cell r="O1984">
            <v>11</v>
          </cell>
          <cell r="P1984" t="str">
            <v>Current Unrestricted Funds</v>
          </cell>
          <cell r="Q1984">
            <v>61</v>
          </cell>
          <cell r="R1984" t="str">
            <v>Salaries and Wages</v>
          </cell>
          <cell r="S1984">
            <v>60</v>
          </cell>
          <cell r="T1984" t="str">
            <v>Student Development</v>
          </cell>
          <cell r="U1984">
            <v>9</v>
          </cell>
          <cell r="V1984" t="str">
            <v>Fields, Todd E.</v>
          </cell>
        </row>
        <row r="1985">
          <cell r="A1985">
            <v>220255</v>
          </cell>
          <cell r="B1985" t="str">
            <v>Admissions and Records - CE</v>
          </cell>
          <cell r="C1985">
            <v>611430</v>
          </cell>
          <cell r="D1985">
            <v>220255611430</v>
          </cell>
          <cell r="E1985" t="str">
            <v>Clerical - Non-Exempt</v>
          </cell>
          <cell r="F1985">
            <v>0</v>
          </cell>
          <cell r="G1985">
            <v>31066.32</v>
          </cell>
          <cell r="H1985">
            <v>32154</v>
          </cell>
          <cell r="I1985">
            <v>16076.82</v>
          </cell>
          <cell r="J1985">
            <v>32154</v>
          </cell>
          <cell r="K1985">
            <v>110010</v>
          </cell>
          <cell r="L1985" t="str">
            <v>Current Unrestricted</v>
          </cell>
          <cell r="M1985">
            <v>30</v>
          </cell>
          <cell r="N1985" t="str">
            <v>Student Services</v>
          </cell>
          <cell r="O1985">
            <v>11</v>
          </cell>
          <cell r="P1985" t="str">
            <v>Current Unrestricted Funds</v>
          </cell>
          <cell r="Q1985">
            <v>61</v>
          </cell>
          <cell r="R1985" t="str">
            <v>Salaries and Wages</v>
          </cell>
          <cell r="S1985">
            <v>60</v>
          </cell>
          <cell r="T1985" t="str">
            <v>Student Development</v>
          </cell>
          <cell r="U1985">
            <v>9</v>
          </cell>
          <cell r="V1985" t="str">
            <v>Fields, Todd E.</v>
          </cell>
        </row>
        <row r="1986">
          <cell r="A1986">
            <v>220255</v>
          </cell>
          <cell r="B1986" t="str">
            <v>Admissions and Records - CE</v>
          </cell>
          <cell r="C1986">
            <v>611440</v>
          </cell>
          <cell r="D1986">
            <v>220255611440</v>
          </cell>
          <cell r="E1986" t="str">
            <v>Clerical - Non-Exempt</v>
          </cell>
          <cell r="F1986">
            <v>31066.32</v>
          </cell>
          <cell r="G1986">
            <v>0</v>
          </cell>
          <cell r="H1986">
            <v>0</v>
          </cell>
          <cell r="I1986">
            <v>0</v>
          </cell>
          <cell r="J1986">
            <v>0</v>
          </cell>
          <cell r="K1986">
            <v>110010</v>
          </cell>
          <cell r="L1986" t="str">
            <v>Current Unrestricted</v>
          </cell>
          <cell r="M1986">
            <v>30</v>
          </cell>
          <cell r="N1986" t="str">
            <v>Student Services</v>
          </cell>
          <cell r="O1986">
            <v>11</v>
          </cell>
          <cell r="P1986" t="str">
            <v>Current Unrestricted Funds</v>
          </cell>
          <cell r="Q1986">
            <v>61</v>
          </cell>
          <cell r="R1986" t="str">
            <v>Salaries and Wages</v>
          </cell>
          <cell r="S1986">
            <v>60</v>
          </cell>
          <cell r="T1986" t="str">
            <v>Student Development</v>
          </cell>
          <cell r="U1986">
            <v>9</v>
          </cell>
          <cell r="V1986" t="str">
            <v>Fields, Todd E.</v>
          </cell>
        </row>
        <row r="1987">
          <cell r="A1987">
            <v>220255</v>
          </cell>
          <cell r="B1987" t="str">
            <v>Admissions and Records - CE</v>
          </cell>
          <cell r="C1987">
            <v>611460</v>
          </cell>
          <cell r="D1987">
            <v>220255611460</v>
          </cell>
          <cell r="E1987" t="str">
            <v>Support Staff PT - Non-Exempt</v>
          </cell>
          <cell r="F1987">
            <v>67617.460000000006</v>
          </cell>
          <cell r="G1987">
            <v>75158.45</v>
          </cell>
          <cell r="H1987">
            <v>57907</v>
          </cell>
          <cell r="I1987">
            <v>37361.39</v>
          </cell>
          <cell r="J1987">
            <v>71675</v>
          </cell>
          <cell r="K1987">
            <v>110010</v>
          </cell>
          <cell r="L1987" t="str">
            <v>Current Unrestricted</v>
          </cell>
          <cell r="M1987">
            <v>30</v>
          </cell>
          <cell r="N1987" t="str">
            <v>Student Services</v>
          </cell>
          <cell r="O1987">
            <v>11</v>
          </cell>
          <cell r="P1987" t="str">
            <v>Current Unrestricted Funds</v>
          </cell>
          <cell r="Q1987">
            <v>61</v>
          </cell>
          <cell r="R1987" t="str">
            <v>Salaries and Wages</v>
          </cell>
          <cell r="S1987">
            <v>60</v>
          </cell>
          <cell r="T1987" t="str">
            <v>Student Development</v>
          </cell>
          <cell r="U1987">
            <v>9</v>
          </cell>
          <cell r="V1987" t="str">
            <v>Fields, Todd E.</v>
          </cell>
        </row>
        <row r="1988">
          <cell r="A1988">
            <v>220255</v>
          </cell>
          <cell r="B1988" t="str">
            <v>Admissions and Records - CE</v>
          </cell>
          <cell r="C1988">
            <v>611491</v>
          </cell>
          <cell r="D1988">
            <v>220255611491</v>
          </cell>
          <cell r="E1988" t="str">
            <v>Comp Time Payoff</v>
          </cell>
          <cell r="F1988">
            <v>116.96</v>
          </cell>
          <cell r="G1988">
            <v>0</v>
          </cell>
          <cell r="H1988">
            <v>0</v>
          </cell>
          <cell r="I1988">
            <v>0</v>
          </cell>
          <cell r="J1988">
            <v>500</v>
          </cell>
          <cell r="K1988">
            <v>110010</v>
          </cell>
          <cell r="L1988" t="str">
            <v>Current Unrestricted</v>
          </cell>
          <cell r="M1988">
            <v>30</v>
          </cell>
          <cell r="N1988" t="str">
            <v>Student Services</v>
          </cell>
          <cell r="O1988">
            <v>11</v>
          </cell>
          <cell r="P1988" t="str">
            <v>Current Unrestricted Funds</v>
          </cell>
          <cell r="Q1988">
            <v>61</v>
          </cell>
          <cell r="R1988" t="str">
            <v>Salaries and Wages</v>
          </cell>
          <cell r="S1988">
            <v>60</v>
          </cell>
          <cell r="T1988" t="str">
            <v>Student Development</v>
          </cell>
          <cell r="U1988">
            <v>9</v>
          </cell>
          <cell r="V1988" t="str">
            <v>Fields, Todd E.</v>
          </cell>
        </row>
        <row r="1989">
          <cell r="A1989">
            <v>220255</v>
          </cell>
          <cell r="B1989" t="str">
            <v>Admissions and Records - CE</v>
          </cell>
          <cell r="C1989">
            <v>611492</v>
          </cell>
          <cell r="D1989">
            <v>220255611492</v>
          </cell>
          <cell r="E1989" t="str">
            <v>Regular Overtime</v>
          </cell>
          <cell r="F1989">
            <v>0</v>
          </cell>
          <cell r="G1989">
            <v>116.74</v>
          </cell>
          <cell r="H1989">
            <v>0</v>
          </cell>
          <cell r="I1989">
            <v>0</v>
          </cell>
          <cell r="J1989">
            <v>116</v>
          </cell>
          <cell r="K1989">
            <v>110010</v>
          </cell>
          <cell r="L1989" t="str">
            <v>Current Unrestricted</v>
          </cell>
          <cell r="M1989">
            <v>30</v>
          </cell>
          <cell r="N1989" t="str">
            <v>Student Services</v>
          </cell>
          <cell r="O1989">
            <v>11</v>
          </cell>
          <cell r="P1989" t="str">
            <v>Current Unrestricted Funds</v>
          </cell>
          <cell r="Q1989">
            <v>61</v>
          </cell>
          <cell r="R1989" t="str">
            <v>Salaries and Wages</v>
          </cell>
          <cell r="S1989">
            <v>60</v>
          </cell>
          <cell r="T1989" t="str">
            <v>Student Development</v>
          </cell>
          <cell r="U1989">
            <v>9</v>
          </cell>
          <cell r="V1989" t="str">
            <v>Fields, Todd E.</v>
          </cell>
        </row>
        <row r="1990">
          <cell r="A1990">
            <v>220255</v>
          </cell>
          <cell r="B1990" t="str">
            <v>Admissions and Records - CE</v>
          </cell>
          <cell r="C1990">
            <v>712355</v>
          </cell>
          <cell r="D1990">
            <v>220255712355</v>
          </cell>
          <cell r="E1990" t="str">
            <v>Contract Labor - Temporary Agencies</v>
          </cell>
          <cell r="F1990">
            <v>0</v>
          </cell>
          <cell r="G1990">
            <v>0</v>
          </cell>
          <cell r="H1990">
            <v>0</v>
          </cell>
          <cell r="I1990">
            <v>0</v>
          </cell>
          <cell r="J1990">
            <v>0</v>
          </cell>
          <cell r="K1990">
            <v>110010</v>
          </cell>
          <cell r="L1990" t="str">
            <v>Current Unrestricted</v>
          </cell>
          <cell r="M1990">
            <v>30</v>
          </cell>
          <cell r="N1990" t="str">
            <v>Student Services</v>
          </cell>
          <cell r="O1990">
            <v>11</v>
          </cell>
          <cell r="P1990" t="str">
            <v>Current Unrestricted Funds</v>
          </cell>
          <cell r="Q1990">
            <v>71</v>
          </cell>
          <cell r="R1990" t="str">
            <v>Contractual Services</v>
          </cell>
          <cell r="S1990">
            <v>60</v>
          </cell>
          <cell r="T1990" t="str">
            <v>Student Development</v>
          </cell>
          <cell r="U1990">
            <v>9</v>
          </cell>
          <cell r="V1990" t="str">
            <v>Fields, Todd E.</v>
          </cell>
        </row>
        <row r="1991">
          <cell r="A1991">
            <v>220255</v>
          </cell>
          <cell r="B1991" t="str">
            <v>Admissions and Records - CE</v>
          </cell>
          <cell r="C1991">
            <v>712510</v>
          </cell>
          <cell r="D1991">
            <v>220255712510</v>
          </cell>
          <cell r="E1991" t="str">
            <v>Maintenance Agreements</v>
          </cell>
          <cell r="F1991">
            <v>0</v>
          </cell>
          <cell r="G1991">
            <v>0</v>
          </cell>
          <cell r="H1991">
            <v>0</v>
          </cell>
          <cell r="I1991">
            <v>0</v>
          </cell>
          <cell r="J1991">
            <v>0</v>
          </cell>
          <cell r="K1991">
            <v>110010</v>
          </cell>
          <cell r="L1991" t="str">
            <v>Current Unrestricted</v>
          </cell>
          <cell r="M1991">
            <v>30</v>
          </cell>
          <cell r="N1991" t="str">
            <v>Student Services</v>
          </cell>
          <cell r="O1991">
            <v>11</v>
          </cell>
          <cell r="P1991" t="str">
            <v>Current Unrestricted Funds</v>
          </cell>
          <cell r="Q1991">
            <v>71</v>
          </cell>
          <cell r="R1991" t="str">
            <v>Contractual Services</v>
          </cell>
          <cell r="S1991">
            <v>60</v>
          </cell>
          <cell r="T1991" t="str">
            <v>Student Development</v>
          </cell>
          <cell r="U1991">
            <v>9</v>
          </cell>
          <cell r="V1991" t="str">
            <v>Fields, Todd E.</v>
          </cell>
        </row>
        <row r="1992">
          <cell r="A1992">
            <v>220255</v>
          </cell>
          <cell r="B1992" t="str">
            <v>Admissions and Records - CE</v>
          </cell>
          <cell r="C1992">
            <v>733120</v>
          </cell>
          <cell r="D1992">
            <v>220255733120</v>
          </cell>
          <cell r="E1992" t="str">
            <v>Office Supplies</v>
          </cell>
          <cell r="F1992">
            <v>1956.93</v>
          </cell>
          <cell r="G1992">
            <v>8177.61</v>
          </cell>
          <cell r="H1992">
            <v>9978</v>
          </cell>
          <cell r="I1992">
            <v>709.35</v>
          </cell>
          <cell r="J1992">
            <v>5000</v>
          </cell>
          <cell r="K1992">
            <v>110010</v>
          </cell>
          <cell r="L1992" t="str">
            <v>Current Unrestricted</v>
          </cell>
          <cell r="M1992">
            <v>30</v>
          </cell>
          <cell r="N1992" t="str">
            <v>Student Services</v>
          </cell>
          <cell r="O1992">
            <v>11</v>
          </cell>
          <cell r="P1992" t="str">
            <v>Current Unrestricted Funds</v>
          </cell>
          <cell r="Q1992">
            <v>73</v>
          </cell>
          <cell r="R1992" t="str">
            <v>Supplies</v>
          </cell>
          <cell r="S1992">
            <v>60</v>
          </cell>
          <cell r="T1992" t="str">
            <v>Student Development</v>
          </cell>
          <cell r="U1992">
            <v>9</v>
          </cell>
          <cell r="V1992" t="str">
            <v>Fields, Todd E.</v>
          </cell>
        </row>
        <row r="1993">
          <cell r="A1993">
            <v>220255</v>
          </cell>
          <cell r="B1993" t="str">
            <v>Admissions and Records - CE</v>
          </cell>
          <cell r="C1993">
            <v>744210</v>
          </cell>
          <cell r="D1993">
            <v>220255744210</v>
          </cell>
          <cell r="E1993" t="str">
            <v>Local Travel</v>
          </cell>
          <cell r="F1993">
            <v>0</v>
          </cell>
          <cell r="G1993">
            <v>0</v>
          </cell>
          <cell r="H1993">
            <v>0</v>
          </cell>
          <cell r="I1993">
            <v>0</v>
          </cell>
          <cell r="J1993">
            <v>0</v>
          </cell>
          <cell r="K1993">
            <v>110010</v>
          </cell>
          <cell r="L1993" t="str">
            <v>Current Unrestricted</v>
          </cell>
          <cell r="M1993">
            <v>30</v>
          </cell>
          <cell r="N1993" t="str">
            <v>Student Services</v>
          </cell>
          <cell r="O1993">
            <v>11</v>
          </cell>
          <cell r="P1993" t="str">
            <v>Current Unrestricted Funds</v>
          </cell>
          <cell r="Q1993">
            <v>74</v>
          </cell>
          <cell r="R1993" t="str">
            <v>Travel</v>
          </cell>
          <cell r="S1993">
            <v>60</v>
          </cell>
          <cell r="T1993" t="str">
            <v>Student Development</v>
          </cell>
          <cell r="U1993">
            <v>9</v>
          </cell>
          <cell r="V1993" t="str">
            <v>Fields, Todd E.</v>
          </cell>
        </row>
        <row r="1994">
          <cell r="A1994">
            <v>220255</v>
          </cell>
          <cell r="B1994" t="str">
            <v>Admissions and Records - CE</v>
          </cell>
          <cell r="C1994">
            <v>744220</v>
          </cell>
          <cell r="D1994">
            <v>220255744220</v>
          </cell>
          <cell r="E1994" t="str">
            <v>Professional Development / Travel</v>
          </cell>
          <cell r="F1994">
            <v>0</v>
          </cell>
          <cell r="G1994">
            <v>0</v>
          </cell>
          <cell r="H1994">
            <v>0</v>
          </cell>
          <cell r="I1994">
            <v>0</v>
          </cell>
          <cell r="J1994">
            <v>0</v>
          </cell>
          <cell r="K1994">
            <v>110010</v>
          </cell>
          <cell r="L1994" t="str">
            <v>Current Unrestricted</v>
          </cell>
          <cell r="M1994">
            <v>30</v>
          </cell>
          <cell r="N1994" t="str">
            <v>Student Services</v>
          </cell>
          <cell r="O1994">
            <v>11</v>
          </cell>
          <cell r="P1994" t="str">
            <v>Current Unrestricted Funds</v>
          </cell>
          <cell r="Q1994">
            <v>74</v>
          </cell>
          <cell r="R1994" t="str">
            <v>Travel</v>
          </cell>
          <cell r="S1994">
            <v>60</v>
          </cell>
          <cell r="T1994" t="str">
            <v>Student Development</v>
          </cell>
          <cell r="U1994">
            <v>9</v>
          </cell>
          <cell r="V1994" t="str">
            <v>Fields, Todd E.</v>
          </cell>
        </row>
        <row r="1995">
          <cell r="A1995">
            <v>220255</v>
          </cell>
          <cell r="B1995" t="str">
            <v>Admissions and Records - CE</v>
          </cell>
          <cell r="C1995">
            <v>755310</v>
          </cell>
          <cell r="D1995">
            <v>220255755310</v>
          </cell>
          <cell r="E1995" t="str">
            <v>Copier Expense</v>
          </cell>
          <cell r="F1995">
            <v>0</v>
          </cell>
          <cell r="G1995">
            <v>0</v>
          </cell>
          <cell r="H1995">
            <v>0</v>
          </cell>
          <cell r="I1995">
            <v>0</v>
          </cell>
          <cell r="J1995">
            <v>0</v>
          </cell>
          <cell r="K1995">
            <v>110010</v>
          </cell>
          <cell r="L1995" t="str">
            <v>Current Unrestricted</v>
          </cell>
          <cell r="M1995">
            <v>30</v>
          </cell>
          <cell r="N1995" t="str">
            <v>Student Services</v>
          </cell>
          <cell r="O1995">
            <v>11</v>
          </cell>
          <cell r="P1995" t="str">
            <v>Current Unrestricted Funds</v>
          </cell>
          <cell r="Q1995">
            <v>75</v>
          </cell>
          <cell r="R1995" t="str">
            <v>Other Operating Expenses</v>
          </cell>
          <cell r="S1995">
            <v>60</v>
          </cell>
          <cell r="T1995" t="str">
            <v>Student Development</v>
          </cell>
          <cell r="U1995">
            <v>9</v>
          </cell>
          <cell r="V1995" t="str">
            <v>Fields, Todd E.</v>
          </cell>
        </row>
        <row r="1996">
          <cell r="A1996">
            <v>220255</v>
          </cell>
          <cell r="B1996" t="str">
            <v>Admissions and Records - CE</v>
          </cell>
          <cell r="C1996">
            <v>755360</v>
          </cell>
          <cell r="D1996">
            <v>220255755360</v>
          </cell>
          <cell r="E1996" t="str">
            <v>Printing - Other</v>
          </cell>
          <cell r="F1996">
            <v>0</v>
          </cell>
          <cell r="G1996">
            <v>0</v>
          </cell>
          <cell r="H1996">
            <v>22</v>
          </cell>
          <cell r="I1996">
            <v>22</v>
          </cell>
          <cell r="J1996">
            <v>0</v>
          </cell>
          <cell r="K1996">
            <v>110010</v>
          </cell>
          <cell r="L1996" t="str">
            <v>Current Unrestricted</v>
          </cell>
          <cell r="M1996">
            <v>30</v>
          </cell>
          <cell r="N1996" t="str">
            <v>Student Services</v>
          </cell>
          <cell r="O1996">
            <v>11</v>
          </cell>
          <cell r="P1996" t="str">
            <v>Current Unrestricted Funds</v>
          </cell>
          <cell r="Q1996">
            <v>75</v>
          </cell>
          <cell r="R1996" t="str">
            <v>Other Operating Expenses</v>
          </cell>
          <cell r="S1996">
            <v>60</v>
          </cell>
          <cell r="T1996" t="str">
            <v>Student Development</v>
          </cell>
          <cell r="U1996">
            <v>9</v>
          </cell>
          <cell r="V1996" t="str">
            <v>Fields, Todd E.</v>
          </cell>
        </row>
        <row r="1997">
          <cell r="A1997">
            <v>220255</v>
          </cell>
          <cell r="B1997" t="str">
            <v>Admissions and Records - CE</v>
          </cell>
          <cell r="C1997">
            <v>755510</v>
          </cell>
          <cell r="D1997">
            <v>220255755510</v>
          </cell>
          <cell r="E1997" t="str">
            <v>Repairs - Equipment</v>
          </cell>
          <cell r="F1997">
            <v>0</v>
          </cell>
          <cell r="G1997">
            <v>0</v>
          </cell>
          <cell r="H1997">
            <v>0</v>
          </cell>
          <cell r="I1997">
            <v>0</v>
          </cell>
          <cell r="J1997">
            <v>0</v>
          </cell>
          <cell r="K1997">
            <v>110010</v>
          </cell>
          <cell r="L1997" t="str">
            <v>Current Unrestricted</v>
          </cell>
          <cell r="M1997">
            <v>30</v>
          </cell>
          <cell r="N1997" t="str">
            <v>Student Services</v>
          </cell>
          <cell r="O1997">
            <v>11</v>
          </cell>
          <cell r="P1997" t="str">
            <v>Current Unrestricted Funds</v>
          </cell>
          <cell r="Q1997">
            <v>75</v>
          </cell>
          <cell r="R1997" t="str">
            <v>Other Operating Expenses</v>
          </cell>
          <cell r="S1997">
            <v>60</v>
          </cell>
          <cell r="T1997" t="str">
            <v>Student Development</v>
          </cell>
          <cell r="U1997">
            <v>9</v>
          </cell>
          <cell r="V1997" t="str">
            <v>Fields, Todd E.</v>
          </cell>
        </row>
        <row r="1998">
          <cell r="A1998">
            <v>220255</v>
          </cell>
          <cell r="B1998" t="str">
            <v>Admissions and Records - CE</v>
          </cell>
          <cell r="C1998">
            <v>755705</v>
          </cell>
          <cell r="D1998">
            <v>220255755705</v>
          </cell>
          <cell r="E1998" t="str">
            <v>Postage</v>
          </cell>
          <cell r="F1998">
            <v>214.61</v>
          </cell>
          <cell r="G1998">
            <v>216.59</v>
          </cell>
          <cell r="H1998">
            <v>1400</v>
          </cell>
          <cell r="I1998">
            <v>137.02000000000001</v>
          </cell>
          <cell r="J1998">
            <v>300</v>
          </cell>
          <cell r="K1998">
            <v>110010</v>
          </cell>
          <cell r="L1998" t="str">
            <v>Current Unrestricted</v>
          </cell>
          <cell r="M1998">
            <v>30</v>
          </cell>
          <cell r="N1998" t="str">
            <v>Student Services</v>
          </cell>
          <cell r="O1998">
            <v>11</v>
          </cell>
          <cell r="P1998" t="str">
            <v>Current Unrestricted Funds</v>
          </cell>
          <cell r="Q1998">
            <v>75</v>
          </cell>
          <cell r="R1998" t="str">
            <v>Other Operating Expenses</v>
          </cell>
          <cell r="S1998">
            <v>60</v>
          </cell>
          <cell r="T1998" t="str">
            <v>Student Development</v>
          </cell>
          <cell r="U1998">
            <v>9</v>
          </cell>
          <cell r="V1998" t="str">
            <v>Fields, Todd E.</v>
          </cell>
        </row>
        <row r="1999">
          <cell r="A1999">
            <v>220255</v>
          </cell>
          <cell r="B1999" t="str">
            <v>Admissions and Records - CE</v>
          </cell>
          <cell r="C1999">
            <v>787430</v>
          </cell>
          <cell r="D1999">
            <v>220255787430</v>
          </cell>
          <cell r="E1999" t="str">
            <v>Computer/Media Equip</v>
          </cell>
          <cell r="F1999">
            <v>0</v>
          </cell>
          <cell r="G1999">
            <v>2752.14</v>
          </cell>
          <cell r="H1999">
            <v>3784</v>
          </cell>
          <cell r="I1999">
            <v>0</v>
          </cell>
          <cell r="J1999">
            <v>1500</v>
          </cell>
          <cell r="K1999">
            <v>110010</v>
          </cell>
          <cell r="L1999" t="str">
            <v>Current Unrestricted</v>
          </cell>
          <cell r="M1999">
            <v>30</v>
          </cell>
          <cell r="N1999" t="str">
            <v>Student Services</v>
          </cell>
          <cell r="O1999">
            <v>11</v>
          </cell>
          <cell r="P1999" t="str">
            <v>Current Unrestricted Funds</v>
          </cell>
          <cell r="Q1999">
            <v>78</v>
          </cell>
          <cell r="R1999" t="str">
            <v>Non-Capital Outlay</v>
          </cell>
          <cell r="S1999">
            <v>60</v>
          </cell>
          <cell r="T1999" t="str">
            <v>Student Development</v>
          </cell>
          <cell r="U1999">
            <v>9</v>
          </cell>
          <cell r="V1999" t="str">
            <v>Fields, Todd E.</v>
          </cell>
        </row>
        <row r="2000">
          <cell r="A2000">
            <v>221302</v>
          </cell>
          <cell r="B2000" t="str">
            <v>Student Life-SCC</v>
          </cell>
          <cell r="C2000">
            <v>611310</v>
          </cell>
          <cell r="D2000">
            <v>221302611310</v>
          </cell>
          <cell r="E2000" t="str">
            <v>Supervisory Support Staff - Exempt</v>
          </cell>
          <cell r="F2000">
            <v>0</v>
          </cell>
          <cell r="G2000">
            <v>0</v>
          </cell>
          <cell r="H2000">
            <v>59084</v>
          </cell>
          <cell r="I2000">
            <v>29541.96</v>
          </cell>
          <cell r="J2000">
            <v>59084</v>
          </cell>
          <cell r="K2000">
            <v>110010</v>
          </cell>
          <cell r="L2000" t="str">
            <v>Current Unrestricted</v>
          </cell>
          <cell r="M2000">
            <v>30</v>
          </cell>
          <cell r="N2000" t="str">
            <v>Student Services</v>
          </cell>
          <cell r="O2000">
            <v>11</v>
          </cell>
          <cell r="P2000" t="str">
            <v>Current Unrestricted Funds</v>
          </cell>
          <cell r="Q2000">
            <v>61</v>
          </cell>
          <cell r="R2000" t="str">
            <v>Salaries and Wages</v>
          </cell>
          <cell r="S2000">
            <v>60</v>
          </cell>
          <cell r="T2000" t="str">
            <v>Student Development</v>
          </cell>
          <cell r="U2000">
            <v>9</v>
          </cell>
          <cell r="V2000" t="str">
            <v>Gates, Lynda P</v>
          </cell>
        </row>
        <row r="2001">
          <cell r="A2001">
            <v>221302</v>
          </cell>
          <cell r="B2001" t="str">
            <v>Student Life-SCC</v>
          </cell>
          <cell r="C2001">
            <v>611420</v>
          </cell>
          <cell r="D2001">
            <v>221302611420</v>
          </cell>
          <cell r="E2001" t="str">
            <v>Non-Supervisory Supp - Non-Exempt</v>
          </cell>
          <cell r="F2001">
            <v>0</v>
          </cell>
          <cell r="G2001">
            <v>0</v>
          </cell>
          <cell r="H2001">
            <v>32425</v>
          </cell>
          <cell r="I2001">
            <v>16189.82</v>
          </cell>
          <cell r="J2001">
            <v>32425</v>
          </cell>
          <cell r="K2001">
            <v>110010</v>
          </cell>
          <cell r="L2001" t="str">
            <v>Current Unrestricted</v>
          </cell>
          <cell r="M2001">
            <v>30</v>
          </cell>
          <cell r="N2001" t="str">
            <v>Student Services</v>
          </cell>
          <cell r="O2001">
            <v>11</v>
          </cell>
          <cell r="P2001" t="str">
            <v>Current Unrestricted Funds</v>
          </cell>
          <cell r="Q2001">
            <v>61</v>
          </cell>
          <cell r="R2001" t="str">
            <v>Salaries and Wages</v>
          </cell>
          <cell r="S2001">
            <v>60</v>
          </cell>
          <cell r="T2001" t="str">
            <v>Student Development</v>
          </cell>
          <cell r="U2001">
            <v>9</v>
          </cell>
          <cell r="V2001" t="str">
            <v>Gates, Lynda P</v>
          </cell>
        </row>
        <row r="2002">
          <cell r="A2002">
            <v>221302</v>
          </cell>
          <cell r="B2002" t="str">
            <v>Student Life-SCC</v>
          </cell>
          <cell r="C2002">
            <v>611460</v>
          </cell>
          <cell r="D2002">
            <v>221302611460</v>
          </cell>
          <cell r="E2002" t="str">
            <v>Support Staff PT - Non-Exempt</v>
          </cell>
          <cell r="F2002">
            <v>0</v>
          </cell>
          <cell r="G2002">
            <v>0</v>
          </cell>
          <cell r="H2002">
            <v>11277</v>
          </cell>
          <cell r="I2002">
            <v>6651.21</v>
          </cell>
          <cell r="J2002">
            <v>11277</v>
          </cell>
          <cell r="K2002">
            <v>110010</v>
          </cell>
          <cell r="L2002" t="str">
            <v>Current Unrestricted</v>
          </cell>
          <cell r="M2002">
            <v>30</v>
          </cell>
          <cell r="N2002" t="str">
            <v>Student Services</v>
          </cell>
          <cell r="O2002">
            <v>11</v>
          </cell>
          <cell r="P2002" t="str">
            <v>Current Unrestricted Funds</v>
          </cell>
          <cell r="Q2002">
            <v>61</v>
          </cell>
          <cell r="R2002" t="str">
            <v>Salaries and Wages</v>
          </cell>
          <cell r="S2002">
            <v>60</v>
          </cell>
          <cell r="T2002" t="str">
            <v>Student Development</v>
          </cell>
          <cell r="U2002">
            <v>9</v>
          </cell>
          <cell r="V2002" t="str">
            <v>Gates, Lynda P</v>
          </cell>
        </row>
        <row r="2003">
          <cell r="A2003">
            <v>221302</v>
          </cell>
          <cell r="B2003" t="str">
            <v>Student Life-SCC</v>
          </cell>
          <cell r="C2003">
            <v>611492</v>
          </cell>
          <cell r="D2003">
            <v>221302611492</v>
          </cell>
          <cell r="E2003" t="str">
            <v>Regular Overtime</v>
          </cell>
          <cell r="F2003">
            <v>0</v>
          </cell>
          <cell r="G2003">
            <v>0</v>
          </cell>
          <cell r="H2003">
            <v>108</v>
          </cell>
          <cell r="I2003">
            <v>107.3</v>
          </cell>
          <cell r="J2003">
            <v>0</v>
          </cell>
          <cell r="K2003">
            <v>110010</v>
          </cell>
          <cell r="L2003" t="str">
            <v>Current Unrestricted</v>
          </cell>
          <cell r="M2003">
            <v>30</v>
          </cell>
          <cell r="N2003" t="str">
            <v>Student Services</v>
          </cell>
          <cell r="O2003">
            <v>11</v>
          </cell>
          <cell r="P2003" t="str">
            <v>Current Unrestricted Funds</v>
          </cell>
          <cell r="Q2003">
            <v>61</v>
          </cell>
          <cell r="R2003" t="str">
            <v>Salaries and Wages</v>
          </cell>
          <cell r="S2003">
            <v>60</v>
          </cell>
          <cell r="T2003" t="str">
            <v>Student Development</v>
          </cell>
          <cell r="U2003">
            <v>9</v>
          </cell>
          <cell r="V2003" t="str">
            <v>Gates, Lynda P</v>
          </cell>
        </row>
        <row r="2004">
          <cell r="A2004">
            <v>221302</v>
          </cell>
          <cell r="B2004" t="str">
            <v>Student Life-SCC</v>
          </cell>
          <cell r="C2004">
            <v>611510</v>
          </cell>
          <cell r="D2004">
            <v>221302611510</v>
          </cell>
          <cell r="E2004" t="str">
            <v>Student Assistants - Non-Work Study</v>
          </cell>
          <cell r="F2004">
            <v>0</v>
          </cell>
          <cell r="G2004">
            <v>0</v>
          </cell>
          <cell r="H2004">
            <v>29846</v>
          </cell>
          <cell r="I2004">
            <v>10662.76</v>
          </cell>
          <cell r="J2004">
            <v>28846</v>
          </cell>
          <cell r="K2004">
            <v>110010</v>
          </cell>
          <cell r="L2004" t="str">
            <v>Current Unrestricted</v>
          </cell>
          <cell r="M2004">
            <v>30</v>
          </cell>
          <cell r="N2004" t="str">
            <v>Student Services</v>
          </cell>
          <cell r="O2004">
            <v>11</v>
          </cell>
          <cell r="P2004" t="str">
            <v>Current Unrestricted Funds</v>
          </cell>
          <cell r="Q2004">
            <v>61</v>
          </cell>
          <cell r="R2004" t="str">
            <v>Salaries and Wages</v>
          </cell>
          <cell r="S2004">
            <v>60</v>
          </cell>
          <cell r="T2004" t="str">
            <v>Student Development</v>
          </cell>
          <cell r="U2004">
            <v>9</v>
          </cell>
          <cell r="V2004" t="str">
            <v>Gates, Lynda P</v>
          </cell>
        </row>
        <row r="2005">
          <cell r="A2005">
            <v>221302</v>
          </cell>
          <cell r="B2005" t="str">
            <v>Student Life-SCC</v>
          </cell>
          <cell r="C2005">
            <v>611515</v>
          </cell>
          <cell r="D2005">
            <v>221302611515</v>
          </cell>
          <cell r="E2005" t="str">
            <v>Student Assistants - Non-WS&lt;6 hrs</v>
          </cell>
          <cell r="F2005">
            <v>0</v>
          </cell>
          <cell r="G2005">
            <v>0</v>
          </cell>
          <cell r="H2005">
            <v>3854</v>
          </cell>
          <cell r="I2005">
            <v>0</v>
          </cell>
          <cell r="J2005">
            <v>3657</v>
          </cell>
          <cell r="K2005">
            <v>110010</v>
          </cell>
          <cell r="L2005" t="str">
            <v>Current Unrestricted</v>
          </cell>
          <cell r="M2005">
            <v>30</v>
          </cell>
          <cell r="N2005" t="str">
            <v>Student Services</v>
          </cell>
          <cell r="O2005">
            <v>11</v>
          </cell>
          <cell r="P2005" t="str">
            <v>Current Unrestricted Funds</v>
          </cell>
          <cell r="Q2005">
            <v>61</v>
          </cell>
          <cell r="R2005" t="str">
            <v>Salaries and Wages</v>
          </cell>
          <cell r="S2005">
            <v>60</v>
          </cell>
          <cell r="T2005" t="str">
            <v>Student Development</v>
          </cell>
          <cell r="U2005">
            <v>9</v>
          </cell>
          <cell r="V2005" t="str">
            <v>Gates, Lynda P</v>
          </cell>
        </row>
        <row r="2006">
          <cell r="A2006">
            <v>221302</v>
          </cell>
          <cell r="B2006" t="str">
            <v>Student Life-SCC</v>
          </cell>
          <cell r="C2006">
            <v>712510</v>
          </cell>
          <cell r="D2006">
            <v>221302712510</v>
          </cell>
          <cell r="E2006" t="str">
            <v>Maintenance Agreements</v>
          </cell>
          <cell r="F2006">
            <v>0</v>
          </cell>
          <cell r="G2006">
            <v>0</v>
          </cell>
          <cell r="H2006">
            <v>420</v>
          </cell>
          <cell r="I2006">
            <v>0</v>
          </cell>
          <cell r="J2006">
            <v>420</v>
          </cell>
          <cell r="K2006">
            <v>110010</v>
          </cell>
          <cell r="L2006" t="str">
            <v>Current Unrestricted</v>
          </cell>
          <cell r="M2006">
            <v>30</v>
          </cell>
          <cell r="N2006" t="str">
            <v>Student Services</v>
          </cell>
          <cell r="O2006">
            <v>11</v>
          </cell>
          <cell r="P2006" t="str">
            <v>Current Unrestricted Funds</v>
          </cell>
          <cell r="Q2006">
            <v>71</v>
          </cell>
          <cell r="R2006" t="str">
            <v>Contractual Services</v>
          </cell>
          <cell r="S2006">
            <v>60</v>
          </cell>
          <cell r="T2006" t="str">
            <v>Student Development</v>
          </cell>
          <cell r="U2006">
            <v>9</v>
          </cell>
          <cell r="V2006" t="str">
            <v>Gates, Lynda P</v>
          </cell>
        </row>
        <row r="2007">
          <cell r="A2007">
            <v>221302</v>
          </cell>
          <cell r="B2007" t="str">
            <v>Student Life-SCC</v>
          </cell>
          <cell r="C2007">
            <v>733120</v>
          </cell>
          <cell r="D2007">
            <v>221302733120</v>
          </cell>
          <cell r="E2007" t="str">
            <v>Office Supplies</v>
          </cell>
          <cell r="F2007">
            <v>0</v>
          </cell>
          <cell r="G2007">
            <v>0</v>
          </cell>
          <cell r="H2007">
            <v>5000</v>
          </cell>
          <cell r="I2007">
            <v>13.96</v>
          </cell>
          <cell r="J2007">
            <v>3300</v>
          </cell>
          <cell r="K2007">
            <v>110010</v>
          </cell>
          <cell r="L2007" t="str">
            <v>Current Unrestricted</v>
          </cell>
          <cell r="M2007">
            <v>30</v>
          </cell>
          <cell r="N2007" t="str">
            <v>Student Services</v>
          </cell>
          <cell r="O2007">
            <v>11</v>
          </cell>
          <cell r="P2007" t="str">
            <v>Current Unrestricted Funds</v>
          </cell>
          <cell r="Q2007">
            <v>73</v>
          </cell>
          <cell r="R2007" t="str">
            <v>Supplies</v>
          </cell>
          <cell r="S2007">
            <v>60</v>
          </cell>
          <cell r="T2007" t="str">
            <v>Student Development</v>
          </cell>
          <cell r="U2007">
            <v>9</v>
          </cell>
          <cell r="V2007" t="str">
            <v>Gates, Lynda P</v>
          </cell>
        </row>
        <row r="2008">
          <cell r="A2008">
            <v>221302</v>
          </cell>
          <cell r="B2008" t="str">
            <v>Student Life-SCC</v>
          </cell>
          <cell r="C2008">
            <v>744210</v>
          </cell>
          <cell r="D2008">
            <v>221302744210</v>
          </cell>
          <cell r="E2008" t="str">
            <v>Local Travel</v>
          </cell>
          <cell r="F2008">
            <v>0</v>
          </cell>
          <cell r="G2008">
            <v>0</v>
          </cell>
          <cell r="H2008">
            <v>1530</v>
          </cell>
          <cell r="I2008">
            <v>1049.6400000000001</v>
          </cell>
          <cell r="J2008">
            <v>1800</v>
          </cell>
          <cell r="K2008">
            <v>110010</v>
          </cell>
          <cell r="L2008" t="str">
            <v>Current Unrestricted</v>
          </cell>
          <cell r="M2008">
            <v>30</v>
          </cell>
          <cell r="N2008" t="str">
            <v>Student Services</v>
          </cell>
          <cell r="O2008">
            <v>11</v>
          </cell>
          <cell r="P2008" t="str">
            <v>Current Unrestricted Funds</v>
          </cell>
          <cell r="Q2008">
            <v>74</v>
          </cell>
          <cell r="R2008" t="str">
            <v>Travel</v>
          </cell>
          <cell r="S2008">
            <v>60</v>
          </cell>
          <cell r="T2008" t="str">
            <v>Student Development</v>
          </cell>
          <cell r="U2008">
            <v>9</v>
          </cell>
          <cell r="V2008" t="str">
            <v>Gates, Lynda P</v>
          </cell>
        </row>
        <row r="2009">
          <cell r="A2009">
            <v>221302</v>
          </cell>
          <cell r="B2009" t="str">
            <v>Student Life-SCC</v>
          </cell>
          <cell r="C2009">
            <v>744220</v>
          </cell>
          <cell r="D2009">
            <v>221302744220</v>
          </cell>
          <cell r="E2009" t="str">
            <v>Professional Development / Travel</v>
          </cell>
          <cell r="F2009">
            <v>0</v>
          </cell>
          <cell r="G2009">
            <v>0</v>
          </cell>
          <cell r="H2009">
            <v>500</v>
          </cell>
          <cell r="I2009">
            <v>0</v>
          </cell>
          <cell r="J2009">
            <v>500</v>
          </cell>
          <cell r="K2009">
            <v>110010</v>
          </cell>
          <cell r="L2009" t="str">
            <v>Current Unrestricted</v>
          </cell>
          <cell r="M2009">
            <v>30</v>
          </cell>
          <cell r="N2009" t="str">
            <v>Student Services</v>
          </cell>
          <cell r="O2009">
            <v>11</v>
          </cell>
          <cell r="P2009" t="str">
            <v>Current Unrestricted Funds</v>
          </cell>
          <cell r="Q2009">
            <v>74</v>
          </cell>
          <cell r="R2009" t="str">
            <v>Travel</v>
          </cell>
          <cell r="S2009">
            <v>60</v>
          </cell>
          <cell r="T2009" t="str">
            <v>Student Development</v>
          </cell>
          <cell r="U2009">
            <v>9</v>
          </cell>
          <cell r="V2009" t="str">
            <v>Gates, Lynda P</v>
          </cell>
        </row>
        <row r="2010">
          <cell r="A2010">
            <v>221302</v>
          </cell>
          <cell r="B2010" t="str">
            <v>Student Life-SCC</v>
          </cell>
          <cell r="C2010">
            <v>755360</v>
          </cell>
          <cell r="D2010">
            <v>221302755360</v>
          </cell>
          <cell r="E2010" t="str">
            <v>Printing - Other</v>
          </cell>
          <cell r="F2010">
            <v>0</v>
          </cell>
          <cell r="G2010">
            <v>0</v>
          </cell>
          <cell r="H2010">
            <v>119</v>
          </cell>
          <cell r="I2010">
            <v>0</v>
          </cell>
          <cell r="J2010">
            <v>100</v>
          </cell>
          <cell r="K2010">
            <v>110010</v>
          </cell>
          <cell r="L2010" t="str">
            <v>Current Unrestricted</v>
          </cell>
          <cell r="M2010">
            <v>30</v>
          </cell>
          <cell r="N2010" t="str">
            <v>Student Services</v>
          </cell>
          <cell r="O2010">
            <v>11</v>
          </cell>
          <cell r="P2010" t="str">
            <v>Current Unrestricted Funds</v>
          </cell>
          <cell r="Q2010">
            <v>75</v>
          </cell>
          <cell r="R2010" t="str">
            <v>Other Operating Expenses</v>
          </cell>
          <cell r="S2010">
            <v>60</v>
          </cell>
          <cell r="T2010" t="str">
            <v>Student Development</v>
          </cell>
          <cell r="U2010">
            <v>9</v>
          </cell>
          <cell r="V2010" t="str">
            <v>Gates, Lynda P</v>
          </cell>
        </row>
        <row r="2011">
          <cell r="A2011">
            <v>221302</v>
          </cell>
          <cell r="B2011" t="str">
            <v>Student Life-SCC</v>
          </cell>
          <cell r="C2011">
            <v>755510</v>
          </cell>
          <cell r="D2011">
            <v>221302755510</v>
          </cell>
          <cell r="E2011" t="str">
            <v>Repairs - Equipment</v>
          </cell>
          <cell r="F2011">
            <v>0</v>
          </cell>
          <cell r="G2011">
            <v>0</v>
          </cell>
          <cell r="H2011">
            <v>51</v>
          </cell>
          <cell r="I2011">
            <v>0</v>
          </cell>
          <cell r="J2011">
            <v>100</v>
          </cell>
          <cell r="K2011">
            <v>110010</v>
          </cell>
          <cell r="L2011" t="str">
            <v>Current Unrestricted</v>
          </cell>
          <cell r="M2011">
            <v>30</v>
          </cell>
          <cell r="N2011" t="str">
            <v>Student Services</v>
          </cell>
          <cell r="O2011">
            <v>11</v>
          </cell>
          <cell r="P2011" t="str">
            <v>Current Unrestricted Funds</v>
          </cell>
          <cell r="Q2011">
            <v>75</v>
          </cell>
          <cell r="R2011" t="str">
            <v>Other Operating Expenses</v>
          </cell>
          <cell r="S2011">
            <v>60</v>
          </cell>
          <cell r="T2011" t="str">
            <v>Student Development</v>
          </cell>
          <cell r="U2011">
            <v>9</v>
          </cell>
          <cell r="V2011" t="str">
            <v>Gates, Lynda P</v>
          </cell>
        </row>
        <row r="2012">
          <cell r="A2012">
            <v>880005</v>
          </cell>
          <cell r="B2012" t="str">
            <v>Student Activity Fees</v>
          </cell>
          <cell r="C2012">
            <v>530501</v>
          </cell>
          <cell r="D2012">
            <v>880005530501</v>
          </cell>
          <cell r="E2012" t="str">
            <v>Student Activity Fees - Fall</v>
          </cell>
          <cell r="F2012">
            <v>235625.75</v>
          </cell>
          <cell r="G2012">
            <v>238286</v>
          </cell>
          <cell r="H2012">
            <v>240390</v>
          </cell>
          <cell r="I2012">
            <v>240390.15</v>
          </cell>
          <cell r="J2012">
            <v>240000</v>
          </cell>
          <cell r="K2012">
            <v>380010</v>
          </cell>
          <cell r="L2012" t="str">
            <v>Student Activities Fee</v>
          </cell>
          <cell r="M2012">
            <v>540</v>
          </cell>
          <cell r="N2012" t="str">
            <v>Auxiliary - Student Activities</v>
          </cell>
          <cell r="O2012">
            <v>31</v>
          </cell>
          <cell r="P2012" t="str">
            <v>Auxiliary Enterprises Fund</v>
          </cell>
          <cell r="Q2012">
            <v>53</v>
          </cell>
          <cell r="R2012" t="str">
            <v>Tuition and Fees</v>
          </cell>
          <cell r="S2012">
            <v>80</v>
          </cell>
          <cell r="T2012" t="str">
            <v>Auxiliaries</v>
          </cell>
          <cell r="U2012">
            <v>9</v>
          </cell>
          <cell r="V2012" t="str">
            <v>Gates, Lynda P</v>
          </cell>
        </row>
        <row r="2013">
          <cell r="A2013">
            <v>880005</v>
          </cell>
          <cell r="B2013" t="str">
            <v>Student Activity Fees</v>
          </cell>
          <cell r="C2013">
            <v>530502</v>
          </cell>
          <cell r="D2013">
            <v>880005530502</v>
          </cell>
          <cell r="E2013" t="str">
            <v>Student Activity Fees - Spring</v>
          </cell>
          <cell r="F2013">
            <v>225235.3</v>
          </cell>
          <cell r="G2013">
            <v>221519.05</v>
          </cell>
          <cell r="H2013">
            <v>225895</v>
          </cell>
          <cell r="I2013">
            <v>226242.6</v>
          </cell>
          <cell r="J2013">
            <v>225000</v>
          </cell>
          <cell r="K2013">
            <v>380010</v>
          </cell>
          <cell r="L2013" t="str">
            <v>Student Activities Fee</v>
          </cell>
          <cell r="M2013">
            <v>540</v>
          </cell>
          <cell r="N2013" t="str">
            <v>Auxiliary - Student Activities</v>
          </cell>
          <cell r="O2013">
            <v>31</v>
          </cell>
          <cell r="P2013" t="str">
            <v>Auxiliary Enterprises Fund</v>
          </cell>
          <cell r="Q2013">
            <v>53</v>
          </cell>
          <cell r="R2013" t="str">
            <v>Tuition and Fees</v>
          </cell>
          <cell r="S2013">
            <v>80</v>
          </cell>
          <cell r="T2013" t="str">
            <v>Auxiliaries</v>
          </cell>
          <cell r="U2013">
            <v>9</v>
          </cell>
          <cell r="V2013" t="str">
            <v>Gates, Lynda P</v>
          </cell>
        </row>
        <row r="2014">
          <cell r="A2014">
            <v>880005</v>
          </cell>
          <cell r="B2014" t="str">
            <v>Student Activity Fees</v>
          </cell>
          <cell r="C2014">
            <v>530503</v>
          </cell>
          <cell r="D2014">
            <v>880005530503</v>
          </cell>
          <cell r="E2014" t="str">
            <v>Student Activity Fees - Summer</v>
          </cell>
          <cell r="F2014">
            <v>80919.649999999994</v>
          </cell>
          <cell r="G2014">
            <v>79924.7</v>
          </cell>
          <cell r="H2014">
            <v>80000</v>
          </cell>
          <cell r="I2014">
            <v>-5.4</v>
          </cell>
          <cell r="J2014">
            <v>75000</v>
          </cell>
          <cell r="K2014">
            <v>380010</v>
          </cell>
          <cell r="L2014" t="str">
            <v>Student Activities Fee</v>
          </cell>
          <cell r="M2014">
            <v>540</v>
          </cell>
          <cell r="N2014" t="str">
            <v>Auxiliary - Student Activities</v>
          </cell>
          <cell r="O2014">
            <v>31</v>
          </cell>
          <cell r="P2014" t="str">
            <v>Auxiliary Enterprises Fund</v>
          </cell>
          <cell r="Q2014">
            <v>53</v>
          </cell>
          <cell r="R2014" t="str">
            <v>Tuition and Fees</v>
          </cell>
          <cell r="S2014">
            <v>80</v>
          </cell>
          <cell r="T2014" t="str">
            <v>Auxiliaries</v>
          </cell>
          <cell r="U2014">
            <v>9</v>
          </cell>
          <cell r="V2014" t="str">
            <v>Gates, Lynda P</v>
          </cell>
        </row>
        <row r="2015">
          <cell r="A2015">
            <v>880005</v>
          </cell>
          <cell r="B2015" t="str">
            <v>Student Activity Fees</v>
          </cell>
          <cell r="C2015">
            <v>712310</v>
          </cell>
          <cell r="D2015">
            <v>880005712310</v>
          </cell>
          <cell r="E2015" t="str">
            <v>Consultants</v>
          </cell>
          <cell r="F2015">
            <v>0</v>
          </cell>
          <cell r="G2015">
            <v>443.2</v>
          </cell>
          <cell r="H2015">
            <v>0</v>
          </cell>
          <cell r="I2015">
            <v>0</v>
          </cell>
          <cell r="J2015">
            <v>0</v>
          </cell>
          <cell r="K2015">
            <v>380010</v>
          </cell>
          <cell r="L2015" t="str">
            <v>Student Activities Fee</v>
          </cell>
          <cell r="M2015">
            <v>540</v>
          </cell>
          <cell r="N2015" t="str">
            <v>Auxiliary - Student Activities</v>
          </cell>
          <cell r="O2015">
            <v>31</v>
          </cell>
          <cell r="P2015" t="str">
            <v>Auxiliary Enterprises Fund</v>
          </cell>
          <cell r="Q2015">
            <v>71</v>
          </cell>
          <cell r="R2015" t="str">
            <v>Contractual Services</v>
          </cell>
          <cell r="S2015">
            <v>80</v>
          </cell>
          <cell r="T2015" t="str">
            <v>Auxiliaries</v>
          </cell>
          <cell r="U2015">
            <v>9</v>
          </cell>
          <cell r="V2015" t="str">
            <v>Gates, Lynda P</v>
          </cell>
        </row>
        <row r="2016">
          <cell r="A2016">
            <v>880005</v>
          </cell>
          <cell r="B2016" t="str">
            <v>Student Activity Fees</v>
          </cell>
          <cell r="C2016">
            <v>712320</v>
          </cell>
          <cell r="D2016">
            <v>880005712320</v>
          </cell>
          <cell r="E2016" t="str">
            <v>Guest Lecturers</v>
          </cell>
          <cell r="F2016">
            <v>1500</v>
          </cell>
          <cell r="G2016">
            <v>1000</v>
          </cell>
          <cell r="H2016">
            <v>1800</v>
          </cell>
          <cell r="I2016">
            <v>0</v>
          </cell>
          <cell r="J2016">
            <v>2250</v>
          </cell>
          <cell r="K2016">
            <v>380010</v>
          </cell>
          <cell r="L2016" t="str">
            <v>Student Activities Fee</v>
          </cell>
          <cell r="M2016">
            <v>540</v>
          </cell>
          <cell r="N2016" t="str">
            <v>Auxiliary - Student Activities</v>
          </cell>
          <cell r="O2016">
            <v>31</v>
          </cell>
          <cell r="P2016" t="str">
            <v>Auxiliary Enterprises Fund</v>
          </cell>
          <cell r="Q2016">
            <v>71</v>
          </cell>
          <cell r="R2016" t="str">
            <v>Contractual Services</v>
          </cell>
          <cell r="S2016">
            <v>80</v>
          </cell>
          <cell r="T2016" t="str">
            <v>Auxiliaries</v>
          </cell>
          <cell r="U2016">
            <v>9</v>
          </cell>
          <cell r="V2016" t="str">
            <v>Gates, Lynda P</v>
          </cell>
        </row>
        <row r="2017">
          <cell r="A2017">
            <v>880005</v>
          </cell>
          <cell r="B2017" t="str">
            <v>Student Activity Fees</v>
          </cell>
          <cell r="C2017">
            <v>712330</v>
          </cell>
          <cell r="D2017">
            <v>880005712330</v>
          </cell>
          <cell r="E2017" t="str">
            <v>Performers</v>
          </cell>
          <cell r="F2017">
            <v>1450</v>
          </cell>
          <cell r="G2017">
            <v>4775</v>
          </cell>
          <cell r="H2017">
            <v>0</v>
          </cell>
          <cell r="I2017">
            <v>1485</v>
          </cell>
          <cell r="J2017">
            <v>2800</v>
          </cell>
          <cell r="K2017">
            <v>380010</v>
          </cell>
          <cell r="L2017" t="str">
            <v>Student Activities Fee</v>
          </cell>
          <cell r="M2017">
            <v>540</v>
          </cell>
          <cell r="N2017" t="str">
            <v>Auxiliary - Student Activities</v>
          </cell>
          <cell r="O2017">
            <v>31</v>
          </cell>
          <cell r="P2017" t="str">
            <v>Auxiliary Enterprises Fund</v>
          </cell>
          <cell r="Q2017">
            <v>71</v>
          </cell>
          <cell r="R2017" t="str">
            <v>Contractual Services</v>
          </cell>
          <cell r="S2017">
            <v>80</v>
          </cell>
          <cell r="T2017" t="str">
            <v>Auxiliaries</v>
          </cell>
          <cell r="U2017">
            <v>9</v>
          </cell>
          <cell r="V2017" t="str">
            <v>Gates, Lynda P</v>
          </cell>
        </row>
        <row r="2018">
          <cell r="A2018">
            <v>880005</v>
          </cell>
          <cell r="B2018" t="str">
            <v>Student Activity Fees</v>
          </cell>
          <cell r="C2018">
            <v>712370</v>
          </cell>
          <cell r="D2018">
            <v>880005712370</v>
          </cell>
          <cell r="E2018" t="str">
            <v>Other Contract Services</v>
          </cell>
          <cell r="F2018">
            <v>7215</v>
          </cell>
          <cell r="G2018">
            <v>0</v>
          </cell>
          <cell r="H2018">
            <v>7000</v>
          </cell>
          <cell r="I2018">
            <v>5100</v>
          </cell>
          <cell r="J2018">
            <v>9200</v>
          </cell>
          <cell r="K2018">
            <v>380010</v>
          </cell>
          <cell r="L2018" t="str">
            <v>Student Activities Fee</v>
          </cell>
          <cell r="M2018">
            <v>540</v>
          </cell>
          <cell r="N2018" t="str">
            <v>Auxiliary - Student Activities</v>
          </cell>
          <cell r="O2018">
            <v>31</v>
          </cell>
          <cell r="P2018" t="str">
            <v>Auxiliary Enterprises Fund</v>
          </cell>
          <cell r="Q2018">
            <v>71</v>
          </cell>
          <cell r="R2018" t="str">
            <v>Contractual Services</v>
          </cell>
          <cell r="S2018">
            <v>80</v>
          </cell>
          <cell r="T2018" t="str">
            <v>Auxiliaries</v>
          </cell>
          <cell r="U2018">
            <v>9</v>
          </cell>
          <cell r="V2018" t="str">
            <v>Gates, Lynda P</v>
          </cell>
        </row>
        <row r="2019">
          <cell r="A2019">
            <v>880005</v>
          </cell>
          <cell r="B2019" t="str">
            <v>Student Activity Fees</v>
          </cell>
          <cell r="C2019">
            <v>712420</v>
          </cell>
          <cell r="D2019">
            <v>880005712420</v>
          </cell>
          <cell r="E2019" t="str">
            <v>Rental - Furniture and Equipment</v>
          </cell>
          <cell r="F2019">
            <v>11628.27</v>
          </cell>
          <cell r="G2019">
            <v>13823.95</v>
          </cell>
          <cell r="H2019">
            <v>11900</v>
          </cell>
          <cell r="I2019">
            <v>4118.7299999999996</v>
          </cell>
          <cell r="J2019">
            <v>7000</v>
          </cell>
          <cell r="K2019">
            <v>380010</v>
          </cell>
          <cell r="L2019" t="str">
            <v>Student Activities Fee</v>
          </cell>
          <cell r="M2019">
            <v>540</v>
          </cell>
          <cell r="N2019" t="str">
            <v>Auxiliary - Student Activities</v>
          </cell>
          <cell r="O2019">
            <v>31</v>
          </cell>
          <cell r="P2019" t="str">
            <v>Auxiliary Enterprises Fund</v>
          </cell>
          <cell r="Q2019">
            <v>71</v>
          </cell>
          <cell r="R2019" t="str">
            <v>Contractual Services</v>
          </cell>
          <cell r="S2019">
            <v>80</v>
          </cell>
          <cell r="T2019" t="str">
            <v>Auxiliaries</v>
          </cell>
          <cell r="U2019">
            <v>9</v>
          </cell>
          <cell r="V2019" t="str">
            <v>Gates, Lynda P</v>
          </cell>
        </row>
        <row r="2020">
          <cell r="A2020">
            <v>880005</v>
          </cell>
          <cell r="B2020" t="str">
            <v>Student Activity Fees</v>
          </cell>
          <cell r="C2020">
            <v>712430</v>
          </cell>
          <cell r="D2020">
            <v>880005712430</v>
          </cell>
          <cell r="E2020" t="str">
            <v>Rental - Equipment Overage</v>
          </cell>
          <cell r="F2020">
            <v>56.75</v>
          </cell>
          <cell r="G2020">
            <v>1690.26</v>
          </cell>
          <cell r="H2020">
            <v>300</v>
          </cell>
          <cell r="I2020">
            <v>952.05</v>
          </cell>
          <cell r="J2020">
            <v>500</v>
          </cell>
          <cell r="K2020">
            <v>380010</v>
          </cell>
          <cell r="L2020" t="str">
            <v>Student Activities Fee</v>
          </cell>
          <cell r="M2020">
            <v>540</v>
          </cell>
          <cell r="N2020" t="str">
            <v>Auxiliary - Student Activities</v>
          </cell>
          <cell r="O2020">
            <v>31</v>
          </cell>
          <cell r="P2020" t="str">
            <v>Auxiliary Enterprises Fund</v>
          </cell>
          <cell r="Q2020">
            <v>71</v>
          </cell>
          <cell r="R2020" t="str">
            <v>Contractual Services</v>
          </cell>
          <cell r="S2020">
            <v>80</v>
          </cell>
          <cell r="T2020" t="str">
            <v>Auxiliaries</v>
          </cell>
          <cell r="U2020">
            <v>9</v>
          </cell>
          <cell r="V2020" t="str">
            <v>Gates, Lynda P</v>
          </cell>
        </row>
        <row r="2021">
          <cell r="A2021">
            <v>880005</v>
          </cell>
          <cell r="B2021" t="str">
            <v>Student Activity Fees</v>
          </cell>
          <cell r="C2021">
            <v>712490</v>
          </cell>
          <cell r="D2021">
            <v>880005712490</v>
          </cell>
          <cell r="E2021" t="str">
            <v>Rental - Other</v>
          </cell>
          <cell r="F2021">
            <v>945.58</v>
          </cell>
          <cell r="G2021">
            <v>1012.1</v>
          </cell>
          <cell r="H2021">
            <v>3000</v>
          </cell>
          <cell r="I2021">
            <v>570.6</v>
          </cell>
          <cell r="J2021">
            <v>2000</v>
          </cell>
          <cell r="K2021">
            <v>380010</v>
          </cell>
          <cell r="L2021" t="str">
            <v>Student Activities Fee</v>
          </cell>
          <cell r="M2021">
            <v>540</v>
          </cell>
          <cell r="N2021" t="str">
            <v>Auxiliary - Student Activities</v>
          </cell>
          <cell r="O2021">
            <v>31</v>
          </cell>
          <cell r="P2021" t="str">
            <v>Auxiliary Enterprises Fund</v>
          </cell>
          <cell r="Q2021">
            <v>71</v>
          </cell>
          <cell r="R2021" t="str">
            <v>Contractual Services</v>
          </cell>
          <cell r="S2021">
            <v>80</v>
          </cell>
          <cell r="T2021" t="str">
            <v>Auxiliaries</v>
          </cell>
          <cell r="U2021">
            <v>9</v>
          </cell>
          <cell r="V2021" t="str">
            <v>Gates, Lynda P</v>
          </cell>
        </row>
        <row r="2022">
          <cell r="A2022">
            <v>880005</v>
          </cell>
          <cell r="B2022" t="str">
            <v>Student Activity Fees</v>
          </cell>
          <cell r="C2022">
            <v>712620</v>
          </cell>
          <cell r="D2022">
            <v>880005712620</v>
          </cell>
          <cell r="E2022" t="str">
            <v>Copyrights and Royalties</v>
          </cell>
          <cell r="F2022">
            <v>0</v>
          </cell>
          <cell r="G2022">
            <v>1650</v>
          </cell>
          <cell r="H2022">
            <v>550</v>
          </cell>
          <cell r="I2022">
            <v>550</v>
          </cell>
          <cell r="J2022">
            <v>1000</v>
          </cell>
          <cell r="K2022">
            <v>380010</v>
          </cell>
          <cell r="L2022" t="str">
            <v>Student Activities Fee</v>
          </cell>
          <cell r="M2022">
            <v>540</v>
          </cell>
          <cell r="N2022" t="str">
            <v>Auxiliary - Student Activities</v>
          </cell>
          <cell r="O2022">
            <v>31</v>
          </cell>
          <cell r="P2022" t="str">
            <v>Auxiliary Enterprises Fund</v>
          </cell>
          <cell r="Q2022">
            <v>71</v>
          </cell>
          <cell r="R2022" t="str">
            <v>Contractual Services</v>
          </cell>
          <cell r="S2022">
            <v>80</v>
          </cell>
          <cell r="T2022" t="str">
            <v>Auxiliaries</v>
          </cell>
          <cell r="U2022">
            <v>9</v>
          </cell>
          <cell r="V2022" t="str">
            <v>Gates, Lynda P</v>
          </cell>
        </row>
        <row r="2023">
          <cell r="A2023">
            <v>880005</v>
          </cell>
          <cell r="B2023" t="str">
            <v>Student Activity Fees</v>
          </cell>
          <cell r="C2023">
            <v>733120</v>
          </cell>
          <cell r="D2023">
            <v>880005733120</v>
          </cell>
          <cell r="E2023" t="str">
            <v>Office Supplies</v>
          </cell>
          <cell r="F2023">
            <v>7370.57</v>
          </cell>
          <cell r="G2023">
            <v>5596.56</v>
          </cell>
          <cell r="H2023">
            <v>8000</v>
          </cell>
          <cell r="I2023">
            <v>2196.63</v>
          </cell>
          <cell r="J2023">
            <v>4500</v>
          </cell>
          <cell r="K2023">
            <v>380010</v>
          </cell>
          <cell r="L2023" t="str">
            <v>Student Activities Fee</v>
          </cell>
          <cell r="M2023">
            <v>540</v>
          </cell>
          <cell r="N2023" t="str">
            <v>Auxiliary - Student Activities</v>
          </cell>
          <cell r="O2023">
            <v>31</v>
          </cell>
          <cell r="P2023" t="str">
            <v>Auxiliary Enterprises Fund</v>
          </cell>
          <cell r="Q2023">
            <v>73</v>
          </cell>
          <cell r="R2023" t="str">
            <v>Supplies</v>
          </cell>
          <cell r="S2023">
            <v>80</v>
          </cell>
          <cell r="T2023" t="str">
            <v>Auxiliaries</v>
          </cell>
          <cell r="U2023">
            <v>9</v>
          </cell>
          <cell r="V2023" t="str">
            <v>Gates, Lynda P</v>
          </cell>
        </row>
        <row r="2024">
          <cell r="A2024">
            <v>880005</v>
          </cell>
          <cell r="B2024" t="str">
            <v>Student Activity Fees</v>
          </cell>
          <cell r="C2024">
            <v>733210</v>
          </cell>
          <cell r="D2024">
            <v>880005733210</v>
          </cell>
          <cell r="E2024" t="str">
            <v>Division Books and Booklets</v>
          </cell>
          <cell r="F2024">
            <v>594</v>
          </cell>
          <cell r="G2024">
            <v>900</v>
          </cell>
          <cell r="H2024">
            <v>750</v>
          </cell>
          <cell r="I2024">
            <v>0</v>
          </cell>
          <cell r="J2024">
            <v>750</v>
          </cell>
          <cell r="K2024">
            <v>380010</v>
          </cell>
          <cell r="L2024" t="str">
            <v>Student Activities Fee</v>
          </cell>
          <cell r="M2024">
            <v>540</v>
          </cell>
          <cell r="N2024" t="str">
            <v>Auxiliary - Student Activities</v>
          </cell>
          <cell r="O2024">
            <v>31</v>
          </cell>
          <cell r="P2024" t="str">
            <v>Auxiliary Enterprises Fund</v>
          </cell>
          <cell r="Q2024">
            <v>73</v>
          </cell>
          <cell r="R2024" t="str">
            <v>Supplies</v>
          </cell>
          <cell r="S2024">
            <v>80</v>
          </cell>
          <cell r="T2024" t="str">
            <v>Auxiliaries</v>
          </cell>
          <cell r="U2024">
            <v>9</v>
          </cell>
          <cell r="V2024" t="str">
            <v>Gates, Lynda P</v>
          </cell>
        </row>
        <row r="2025">
          <cell r="A2025">
            <v>880005</v>
          </cell>
          <cell r="B2025" t="str">
            <v>Student Activity Fees</v>
          </cell>
          <cell r="C2025">
            <v>733220</v>
          </cell>
          <cell r="D2025">
            <v>880005733220</v>
          </cell>
          <cell r="E2025" t="str">
            <v>Subscriptions</v>
          </cell>
          <cell r="F2025">
            <v>0</v>
          </cell>
          <cell r="G2025">
            <v>0</v>
          </cell>
          <cell r="H2025">
            <v>0</v>
          </cell>
          <cell r="I2025">
            <v>0</v>
          </cell>
          <cell r="J2025">
            <v>0</v>
          </cell>
          <cell r="K2025">
            <v>380010</v>
          </cell>
          <cell r="L2025" t="str">
            <v>Student Activities Fee</v>
          </cell>
          <cell r="M2025">
            <v>540</v>
          </cell>
          <cell r="N2025" t="str">
            <v>Auxiliary - Student Activities</v>
          </cell>
          <cell r="O2025">
            <v>31</v>
          </cell>
          <cell r="P2025" t="str">
            <v>Auxiliary Enterprises Fund</v>
          </cell>
          <cell r="Q2025">
            <v>73</v>
          </cell>
          <cell r="R2025" t="str">
            <v>Supplies</v>
          </cell>
          <cell r="S2025">
            <v>80</v>
          </cell>
          <cell r="T2025" t="str">
            <v>Auxiliaries</v>
          </cell>
          <cell r="U2025">
            <v>9</v>
          </cell>
          <cell r="V2025" t="str">
            <v>Gates, Lynda P</v>
          </cell>
        </row>
        <row r="2026">
          <cell r="A2026">
            <v>880005</v>
          </cell>
          <cell r="B2026" t="str">
            <v>Student Activity Fees</v>
          </cell>
          <cell r="C2026">
            <v>755110</v>
          </cell>
          <cell r="D2026">
            <v>880005755110</v>
          </cell>
          <cell r="E2026" t="str">
            <v>Field Trips</v>
          </cell>
          <cell r="F2026">
            <v>13078.2</v>
          </cell>
          <cell r="G2026">
            <v>0</v>
          </cell>
          <cell r="H2026">
            <v>7200</v>
          </cell>
          <cell r="I2026">
            <v>6465.2</v>
          </cell>
          <cell r="J2026">
            <v>8000</v>
          </cell>
          <cell r="K2026">
            <v>380010</v>
          </cell>
          <cell r="L2026" t="str">
            <v>Student Activities Fee</v>
          </cell>
          <cell r="M2026">
            <v>540</v>
          </cell>
          <cell r="N2026" t="str">
            <v>Auxiliary - Student Activities</v>
          </cell>
          <cell r="O2026">
            <v>31</v>
          </cell>
          <cell r="P2026" t="str">
            <v>Auxiliary Enterprises Fund</v>
          </cell>
          <cell r="Q2026">
            <v>75</v>
          </cell>
          <cell r="R2026" t="str">
            <v>Other Operating Expenses</v>
          </cell>
          <cell r="S2026">
            <v>80</v>
          </cell>
          <cell r="T2026" t="str">
            <v>Auxiliaries</v>
          </cell>
          <cell r="U2026">
            <v>9</v>
          </cell>
          <cell r="V2026" t="str">
            <v>Gates, Lynda P</v>
          </cell>
        </row>
        <row r="2027">
          <cell r="A2027">
            <v>880005</v>
          </cell>
          <cell r="B2027" t="str">
            <v>Student Activity Fees</v>
          </cell>
          <cell r="C2027">
            <v>755240</v>
          </cell>
          <cell r="D2027">
            <v>880005755240</v>
          </cell>
          <cell r="E2027" t="str">
            <v>DP - Software</v>
          </cell>
          <cell r="F2027">
            <v>0</v>
          </cell>
          <cell r="G2027">
            <v>0</v>
          </cell>
          <cell r="H2027">
            <v>1000</v>
          </cell>
          <cell r="I2027">
            <v>0</v>
          </cell>
          <cell r="J2027">
            <v>4500</v>
          </cell>
          <cell r="K2027">
            <v>380010</v>
          </cell>
          <cell r="L2027" t="str">
            <v>Student Activities Fee</v>
          </cell>
          <cell r="M2027">
            <v>540</v>
          </cell>
          <cell r="N2027" t="str">
            <v>Auxiliary - Student Activities</v>
          </cell>
          <cell r="O2027">
            <v>31</v>
          </cell>
          <cell r="P2027" t="str">
            <v>Auxiliary Enterprises Fund</v>
          </cell>
          <cell r="Q2027">
            <v>75</v>
          </cell>
          <cell r="R2027" t="str">
            <v>Other Operating Expenses</v>
          </cell>
          <cell r="S2027">
            <v>80</v>
          </cell>
          <cell r="T2027" t="str">
            <v>Auxiliaries</v>
          </cell>
          <cell r="U2027">
            <v>9</v>
          </cell>
          <cell r="V2027" t="str">
            <v>Gates, Lynda P</v>
          </cell>
        </row>
        <row r="2028">
          <cell r="A2028">
            <v>880005</v>
          </cell>
          <cell r="B2028" t="str">
            <v>Student Activity Fees</v>
          </cell>
          <cell r="C2028">
            <v>755360</v>
          </cell>
          <cell r="D2028">
            <v>880005755360</v>
          </cell>
          <cell r="E2028" t="str">
            <v>Printing - Other</v>
          </cell>
          <cell r="F2028">
            <v>3124.96</v>
          </cell>
          <cell r="G2028">
            <v>4798.71</v>
          </cell>
          <cell r="H2028">
            <v>3500</v>
          </cell>
          <cell r="I2028">
            <v>1669.94</v>
          </cell>
          <cell r="J2028">
            <v>4500</v>
          </cell>
          <cell r="K2028">
            <v>380010</v>
          </cell>
          <cell r="L2028" t="str">
            <v>Student Activities Fee</v>
          </cell>
          <cell r="M2028">
            <v>540</v>
          </cell>
          <cell r="N2028" t="str">
            <v>Auxiliary - Student Activities</v>
          </cell>
          <cell r="O2028">
            <v>31</v>
          </cell>
          <cell r="P2028" t="str">
            <v>Auxiliary Enterprises Fund</v>
          </cell>
          <cell r="Q2028">
            <v>75</v>
          </cell>
          <cell r="R2028" t="str">
            <v>Other Operating Expenses</v>
          </cell>
          <cell r="S2028">
            <v>80</v>
          </cell>
          <cell r="T2028" t="str">
            <v>Auxiliaries</v>
          </cell>
          <cell r="U2028">
            <v>9</v>
          </cell>
          <cell r="V2028" t="str">
            <v>Gates, Lynda P</v>
          </cell>
        </row>
        <row r="2029">
          <cell r="A2029">
            <v>880005</v>
          </cell>
          <cell r="B2029" t="str">
            <v>Student Activity Fees</v>
          </cell>
          <cell r="C2029">
            <v>755510</v>
          </cell>
          <cell r="D2029">
            <v>880005755510</v>
          </cell>
          <cell r="E2029" t="str">
            <v>Repairs - Equipment</v>
          </cell>
          <cell r="F2029">
            <v>0</v>
          </cell>
          <cell r="G2029">
            <v>0</v>
          </cell>
          <cell r="H2029">
            <v>50</v>
          </cell>
          <cell r="I2029">
            <v>28.75</v>
          </cell>
          <cell r="J2029">
            <v>500</v>
          </cell>
          <cell r="K2029">
            <v>380010</v>
          </cell>
          <cell r="L2029" t="str">
            <v>Student Activities Fee</v>
          </cell>
          <cell r="M2029">
            <v>540</v>
          </cell>
          <cell r="N2029" t="str">
            <v>Auxiliary - Student Activities</v>
          </cell>
          <cell r="O2029">
            <v>31</v>
          </cell>
          <cell r="P2029" t="str">
            <v>Auxiliary Enterprises Fund</v>
          </cell>
          <cell r="Q2029">
            <v>75</v>
          </cell>
          <cell r="R2029" t="str">
            <v>Other Operating Expenses</v>
          </cell>
          <cell r="S2029">
            <v>80</v>
          </cell>
          <cell r="T2029" t="str">
            <v>Auxiliaries</v>
          </cell>
          <cell r="U2029">
            <v>9</v>
          </cell>
          <cell r="V2029" t="str">
            <v>Gates, Lynda P</v>
          </cell>
        </row>
        <row r="2030">
          <cell r="A2030">
            <v>880005</v>
          </cell>
          <cell r="B2030" t="str">
            <v>Student Activity Fees</v>
          </cell>
          <cell r="C2030">
            <v>755705</v>
          </cell>
          <cell r="D2030">
            <v>880005755705</v>
          </cell>
          <cell r="E2030" t="str">
            <v>Postage</v>
          </cell>
          <cell r="F2030">
            <v>19.23</v>
          </cell>
          <cell r="G2030">
            <v>41.53</v>
          </cell>
          <cell r="H2030">
            <v>25</v>
          </cell>
          <cell r="I2030">
            <v>0</v>
          </cell>
          <cell r="J2030">
            <v>50</v>
          </cell>
          <cell r="K2030">
            <v>380010</v>
          </cell>
          <cell r="L2030" t="str">
            <v>Student Activities Fee</v>
          </cell>
          <cell r="M2030">
            <v>540</v>
          </cell>
          <cell r="N2030" t="str">
            <v>Auxiliary - Student Activities</v>
          </cell>
          <cell r="O2030">
            <v>31</v>
          </cell>
          <cell r="P2030" t="str">
            <v>Auxiliary Enterprises Fund</v>
          </cell>
          <cell r="Q2030">
            <v>75</v>
          </cell>
          <cell r="R2030" t="str">
            <v>Other Operating Expenses</v>
          </cell>
          <cell r="S2030">
            <v>80</v>
          </cell>
          <cell r="T2030" t="str">
            <v>Auxiliaries</v>
          </cell>
          <cell r="U2030">
            <v>9</v>
          </cell>
          <cell r="V2030" t="str">
            <v>Gates, Lynda P</v>
          </cell>
        </row>
        <row r="2031">
          <cell r="A2031">
            <v>880005</v>
          </cell>
          <cell r="B2031" t="str">
            <v>Student Activity Fees</v>
          </cell>
          <cell r="C2031">
            <v>755730</v>
          </cell>
          <cell r="D2031">
            <v>880005755730</v>
          </cell>
          <cell r="E2031" t="str">
            <v>Memberships</v>
          </cell>
          <cell r="F2031">
            <v>875.2</v>
          </cell>
          <cell r="G2031">
            <v>567.95000000000005</v>
          </cell>
          <cell r="H2031">
            <v>1000</v>
          </cell>
          <cell r="I2031">
            <v>90</v>
          </cell>
          <cell r="J2031">
            <v>1500</v>
          </cell>
          <cell r="K2031">
            <v>380010</v>
          </cell>
          <cell r="L2031" t="str">
            <v>Student Activities Fee</v>
          </cell>
          <cell r="M2031">
            <v>540</v>
          </cell>
          <cell r="N2031" t="str">
            <v>Auxiliary - Student Activities</v>
          </cell>
          <cell r="O2031">
            <v>31</v>
          </cell>
          <cell r="P2031" t="str">
            <v>Auxiliary Enterprises Fund</v>
          </cell>
          <cell r="Q2031">
            <v>75</v>
          </cell>
          <cell r="R2031" t="str">
            <v>Other Operating Expenses</v>
          </cell>
          <cell r="S2031">
            <v>80</v>
          </cell>
          <cell r="T2031" t="str">
            <v>Auxiliaries</v>
          </cell>
          <cell r="U2031">
            <v>9</v>
          </cell>
          <cell r="V2031" t="str">
            <v>Gates, Lynda P</v>
          </cell>
        </row>
        <row r="2032">
          <cell r="A2032">
            <v>880005</v>
          </cell>
          <cell r="B2032" t="str">
            <v>Student Activity Fees</v>
          </cell>
          <cell r="C2032">
            <v>755735</v>
          </cell>
          <cell r="D2032">
            <v>880005755735</v>
          </cell>
          <cell r="E2032" t="str">
            <v>Official Functions</v>
          </cell>
          <cell r="F2032">
            <v>0</v>
          </cell>
          <cell r="G2032">
            <v>0</v>
          </cell>
          <cell r="H2032">
            <v>200</v>
          </cell>
          <cell r="I2032">
            <v>0</v>
          </cell>
          <cell r="J2032">
            <v>250</v>
          </cell>
          <cell r="K2032">
            <v>380010</v>
          </cell>
          <cell r="L2032" t="str">
            <v>Student Activities Fee</v>
          </cell>
          <cell r="M2032">
            <v>540</v>
          </cell>
          <cell r="N2032" t="str">
            <v>Auxiliary - Student Activities</v>
          </cell>
          <cell r="O2032">
            <v>31</v>
          </cell>
          <cell r="P2032" t="str">
            <v>Auxiliary Enterprises Fund</v>
          </cell>
          <cell r="Q2032">
            <v>75</v>
          </cell>
          <cell r="R2032" t="str">
            <v>Other Operating Expenses</v>
          </cell>
          <cell r="S2032">
            <v>80</v>
          </cell>
          <cell r="T2032" t="str">
            <v>Auxiliaries</v>
          </cell>
          <cell r="U2032">
            <v>9</v>
          </cell>
          <cell r="V2032" t="str">
            <v>Gates, Lynda P</v>
          </cell>
        </row>
        <row r="2033">
          <cell r="A2033">
            <v>880005</v>
          </cell>
          <cell r="B2033" t="str">
            <v>Student Activity Fees</v>
          </cell>
          <cell r="C2033">
            <v>755745</v>
          </cell>
          <cell r="D2033">
            <v>880005755745</v>
          </cell>
          <cell r="E2033" t="str">
            <v>Promotional Activities</v>
          </cell>
          <cell r="F2033">
            <v>23170.57</v>
          </cell>
          <cell r="G2033">
            <v>20459.419999999998</v>
          </cell>
          <cell r="H2033">
            <v>22000</v>
          </cell>
          <cell r="I2033">
            <v>4152.3500000000004</v>
          </cell>
          <cell r="J2033">
            <v>33000</v>
          </cell>
          <cell r="K2033">
            <v>380010</v>
          </cell>
          <cell r="L2033" t="str">
            <v>Student Activities Fee</v>
          </cell>
          <cell r="M2033">
            <v>540</v>
          </cell>
          <cell r="N2033" t="str">
            <v>Auxiliary - Student Activities</v>
          </cell>
          <cell r="O2033">
            <v>31</v>
          </cell>
          <cell r="P2033" t="str">
            <v>Auxiliary Enterprises Fund</v>
          </cell>
          <cell r="Q2033">
            <v>75</v>
          </cell>
          <cell r="R2033" t="str">
            <v>Other Operating Expenses</v>
          </cell>
          <cell r="S2033">
            <v>80</v>
          </cell>
          <cell r="T2033" t="str">
            <v>Auxiliaries</v>
          </cell>
          <cell r="U2033">
            <v>9</v>
          </cell>
          <cell r="V2033" t="str">
            <v>Gates, Lynda P</v>
          </cell>
        </row>
        <row r="2034">
          <cell r="A2034">
            <v>880005</v>
          </cell>
          <cell r="B2034" t="str">
            <v>Student Activity Fees</v>
          </cell>
          <cell r="C2034">
            <v>755755</v>
          </cell>
          <cell r="D2034">
            <v>880005755755</v>
          </cell>
          <cell r="E2034" t="str">
            <v>Other Student Activities</v>
          </cell>
          <cell r="F2034">
            <v>40829.339999999997</v>
          </cell>
          <cell r="G2034">
            <v>42924.59</v>
          </cell>
          <cell r="H2034">
            <v>49650</v>
          </cell>
          <cell r="I2034">
            <v>34058.97</v>
          </cell>
          <cell r="J2034">
            <v>63200</v>
          </cell>
          <cell r="K2034">
            <v>380010</v>
          </cell>
          <cell r="L2034" t="str">
            <v>Student Activities Fee</v>
          </cell>
          <cell r="M2034">
            <v>540</v>
          </cell>
          <cell r="N2034" t="str">
            <v>Auxiliary - Student Activities</v>
          </cell>
          <cell r="O2034">
            <v>31</v>
          </cell>
          <cell r="P2034" t="str">
            <v>Auxiliary Enterprises Fund</v>
          </cell>
          <cell r="Q2034">
            <v>75</v>
          </cell>
          <cell r="R2034" t="str">
            <v>Other Operating Expenses</v>
          </cell>
          <cell r="S2034">
            <v>80</v>
          </cell>
          <cell r="T2034" t="str">
            <v>Auxiliaries</v>
          </cell>
          <cell r="U2034">
            <v>9</v>
          </cell>
          <cell r="V2034" t="str">
            <v>Gates, Lynda P</v>
          </cell>
        </row>
        <row r="2035">
          <cell r="A2035">
            <v>880005</v>
          </cell>
          <cell r="B2035" t="str">
            <v>Student Activity Fees</v>
          </cell>
          <cell r="C2035">
            <v>755765</v>
          </cell>
          <cell r="D2035">
            <v>880005755765</v>
          </cell>
          <cell r="E2035" t="str">
            <v>Miscellaneous Operating Expenses</v>
          </cell>
          <cell r="F2035">
            <v>37661.65</v>
          </cell>
          <cell r="G2035">
            <v>0</v>
          </cell>
          <cell r="H2035">
            <v>9650</v>
          </cell>
          <cell r="I2035">
            <v>0</v>
          </cell>
          <cell r="J2035">
            <v>5000</v>
          </cell>
          <cell r="K2035">
            <v>380010</v>
          </cell>
          <cell r="L2035" t="str">
            <v>Student Activities Fee</v>
          </cell>
          <cell r="M2035">
            <v>540</v>
          </cell>
          <cell r="N2035" t="str">
            <v>Auxiliary - Student Activities</v>
          </cell>
          <cell r="O2035">
            <v>31</v>
          </cell>
          <cell r="P2035" t="str">
            <v>Auxiliary Enterprises Fund</v>
          </cell>
          <cell r="Q2035">
            <v>75</v>
          </cell>
          <cell r="R2035" t="str">
            <v>Other Operating Expenses</v>
          </cell>
          <cell r="S2035">
            <v>80</v>
          </cell>
          <cell r="T2035" t="str">
            <v>Auxiliaries</v>
          </cell>
          <cell r="U2035">
            <v>9</v>
          </cell>
          <cell r="V2035" t="str">
            <v>Gates, Lynda P</v>
          </cell>
        </row>
        <row r="2036">
          <cell r="A2036">
            <v>880005</v>
          </cell>
          <cell r="B2036" t="str">
            <v>Student Activity Fees</v>
          </cell>
          <cell r="C2036">
            <v>755961</v>
          </cell>
          <cell r="D2036">
            <v>880005755961</v>
          </cell>
          <cell r="E2036" t="str">
            <v>SAFAC</v>
          </cell>
          <cell r="F2036">
            <v>127922.2</v>
          </cell>
          <cell r="G2036">
            <v>130405.63</v>
          </cell>
          <cell r="H2036">
            <v>139000</v>
          </cell>
          <cell r="I2036">
            <v>53685.15</v>
          </cell>
          <cell r="J2036">
            <v>125000</v>
          </cell>
          <cell r="K2036">
            <v>380010</v>
          </cell>
          <cell r="L2036" t="str">
            <v>Student Activities Fee</v>
          </cell>
          <cell r="M2036">
            <v>540</v>
          </cell>
          <cell r="N2036" t="str">
            <v>Auxiliary - Student Activities</v>
          </cell>
          <cell r="O2036">
            <v>31</v>
          </cell>
          <cell r="P2036" t="str">
            <v>Auxiliary Enterprises Fund</v>
          </cell>
          <cell r="Q2036">
            <v>75</v>
          </cell>
          <cell r="R2036" t="str">
            <v>Other Operating Expenses</v>
          </cell>
          <cell r="S2036">
            <v>80</v>
          </cell>
          <cell r="T2036" t="str">
            <v>Auxiliaries</v>
          </cell>
          <cell r="U2036">
            <v>9</v>
          </cell>
          <cell r="V2036" t="str">
            <v>Gates, Lynda P</v>
          </cell>
        </row>
        <row r="2037">
          <cell r="A2037">
            <v>880005</v>
          </cell>
          <cell r="B2037" t="str">
            <v>Student Activity Fees</v>
          </cell>
          <cell r="C2037">
            <v>755963</v>
          </cell>
          <cell r="D2037">
            <v>880005755963</v>
          </cell>
          <cell r="E2037" t="str">
            <v>Student Government Association</v>
          </cell>
          <cell r="F2037">
            <v>18795.46</v>
          </cell>
          <cell r="G2037">
            <v>20601.86</v>
          </cell>
          <cell r="H2037">
            <v>21850</v>
          </cell>
          <cell r="I2037">
            <v>1073.5899999999999</v>
          </cell>
          <cell r="J2037">
            <v>23000</v>
          </cell>
          <cell r="K2037">
            <v>380010</v>
          </cell>
          <cell r="L2037" t="str">
            <v>Student Activities Fee</v>
          </cell>
          <cell r="M2037">
            <v>540</v>
          </cell>
          <cell r="N2037" t="str">
            <v>Auxiliary - Student Activities</v>
          </cell>
          <cell r="O2037">
            <v>31</v>
          </cell>
          <cell r="P2037" t="str">
            <v>Auxiliary Enterprises Fund</v>
          </cell>
          <cell r="Q2037">
            <v>75</v>
          </cell>
          <cell r="R2037" t="str">
            <v>Other Operating Expenses</v>
          </cell>
          <cell r="S2037">
            <v>80</v>
          </cell>
          <cell r="T2037" t="str">
            <v>Auxiliaries</v>
          </cell>
          <cell r="U2037">
            <v>9</v>
          </cell>
          <cell r="V2037" t="str">
            <v>Gates, Lynda P</v>
          </cell>
        </row>
        <row r="2038">
          <cell r="A2038">
            <v>880005</v>
          </cell>
          <cell r="B2038" t="str">
            <v>Student Activity Fees</v>
          </cell>
          <cell r="C2038">
            <v>787410</v>
          </cell>
          <cell r="D2038">
            <v>880005787410</v>
          </cell>
          <cell r="E2038" t="str">
            <v>Equipment/Furniture Non-Depreciable</v>
          </cell>
          <cell r="F2038">
            <v>582.08000000000004</v>
          </cell>
          <cell r="G2038">
            <v>4200</v>
          </cell>
          <cell r="H2038">
            <v>0</v>
          </cell>
          <cell r="I2038">
            <v>0</v>
          </cell>
          <cell r="J2038">
            <v>1500</v>
          </cell>
          <cell r="K2038">
            <v>380010</v>
          </cell>
          <cell r="L2038" t="str">
            <v>Student Activities Fee</v>
          </cell>
          <cell r="M2038">
            <v>540</v>
          </cell>
          <cell r="N2038" t="str">
            <v>Auxiliary - Student Activities</v>
          </cell>
          <cell r="O2038">
            <v>31</v>
          </cell>
          <cell r="P2038" t="str">
            <v>Auxiliary Enterprises Fund</v>
          </cell>
          <cell r="Q2038">
            <v>78</v>
          </cell>
          <cell r="R2038" t="str">
            <v>Non-Capital Outlay</v>
          </cell>
          <cell r="S2038">
            <v>80</v>
          </cell>
          <cell r="T2038" t="str">
            <v>Auxiliaries</v>
          </cell>
          <cell r="U2038">
            <v>9</v>
          </cell>
          <cell r="V2038" t="str">
            <v>Gates, Lynda P</v>
          </cell>
        </row>
        <row r="2039">
          <cell r="A2039">
            <v>880005</v>
          </cell>
          <cell r="B2039" t="str">
            <v>Student Activity Fees</v>
          </cell>
          <cell r="C2039">
            <v>810992</v>
          </cell>
          <cell r="D2039">
            <v>880005810992</v>
          </cell>
          <cell r="E2039" t="str">
            <v>Transfers from Other Funds</v>
          </cell>
          <cell r="F2039">
            <v>0</v>
          </cell>
          <cell r="G2039">
            <v>0</v>
          </cell>
          <cell r="H2039">
            <v>0</v>
          </cell>
          <cell r="I2039">
            <v>0</v>
          </cell>
          <cell r="J2039">
            <v>0</v>
          </cell>
          <cell r="K2039">
            <v>380010</v>
          </cell>
          <cell r="L2039" t="str">
            <v>Student Activities Fee</v>
          </cell>
          <cell r="M2039">
            <v>540</v>
          </cell>
          <cell r="N2039" t="str">
            <v>Auxiliary - Student Activities</v>
          </cell>
          <cell r="O2039">
            <v>31</v>
          </cell>
          <cell r="P2039" t="str">
            <v>Auxiliary Enterprises Fund</v>
          </cell>
          <cell r="Q2039">
            <v>81</v>
          </cell>
          <cell r="R2039" t="str">
            <v>Transfers In</v>
          </cell>
          <cell r="S2039">
            <v>80</v>
          </cell>
          <cell r="T2039" t="str">
            <v>Auxiliaries</v>
          </cell>
          <cell r="U2039">
            <v>9</v>
          </cell>
          <cell r="V2039" t="str">
            <v>Gates, Lynda P</v>
          </cell>
        </row>
        <row r="2040">
          <cell r="A2040">
            <v>880006</v>
          </cell>
          <cell r="B2040" t="str">
            <v>Fine Arts SAFAC Fund</v>
          </cell>
          <cell r="C2040">
            <v>712330</v>
          </cell>
          <cell r="D2040">
            <v>880006712330</v>
          </cell>
          <cell r="E2040" t="str">
            <v>Performers</v>
          </cell>
          <cell r="F2040">
            <v>0</v>
          </cell>
          <cell r="G2040">
            <v>0</v>
          </cell>
          <cell r="H2040">
            <v>1000</v>
          </cell>
          <cell r="I2040">
            <v>0</v>
          </cell>
          <cell r="J2040">
            <v>1000</v>
          </cell>
          <cell r="K2040">
            <v>380010</v>
          </cell>
          <cell r="L2040" t="str">
            <v>Student Activities Fee</v>
          </cell>
          <cell r="M2040">
            <v>540</v>
          </cell>
          <cell r="N2040" t="str">
            <v>Auxiliary - Student Activities</v>
          </cell>
          <cell r="O2040">
            <v>31</v>
          </cell>
          <cell r="P2040" t="str">
            <v>Auxiliary Enterprises Fund</v>
          </cell>
          <cell r="Q2040">
            <v>71</v>
          </cell>
          <cell r="R2040" t="str">
            <v>Contractual Services</v>
          </cell>
          <cell r="S2040">
            <v>80</v>
          </cell>
          <cell r="T2040" t="str">
            <v>Auxiliaries</v>
          </cell>
          <cell r="U2040">
            <v>9</v>
          </cell>
          <cell r="V2040" t="str">
            <v>Gates, Lynda P</v>
          </cell>
        </row>
        <row r="2041">
          <cell r="A2041">
            <v>880006</v>
          </cell>
          <cell r="B2041" t="str">
            <v>Fine Arts SAFAC Fund</v>
          </cell>
          <cell r="C2041">
            <v>712350</v>
          </cell>
          <cell r="D2041">
            <v>880006712350</v>
          </cell>
          <cell r="E2041" t="str">
            <v>Contract Labor - Individuals</v>
          </cell>
          <cell r="F2041">
            <v>1300</v>
          </cell>
          <cell r="G2041">
            <v>1500</v>
          </cell>
          <cell r="H2041">
            <v>2000</v>
          </cell>
          <cell r="I2041">
            <v>0</v>
          </cell>
          <cell r="J2041">
            <v>6500</v>
          </cell>
          <cell r="K2041">
            <v>380010</v>
          </cell>
          <cell r="L2041" t="str">
            <v>Student Activities Fee</v>
          </cell>
          <cell r="M2041">
            <v>540</v>
          </cell>
          <cell r="N2041" t="str">
            <v>Auxiliary - Student Activities</v>
          </cell>
          <cell r="O2041">
            <v>31</v>
          </cell>
          <cell r="P2041" t="str">
            <v>Auxiliary Enterprises Fund</v>
          </cell>
          <cell r="Q2041">
            <v>71</v>
          </cell>
          <cell r="R2041" t="str">
            <v>Contractual Services</v>
          </cell>
          <cell r="S2041">
            <v>80</v>
          </cell>
          <cell r="T2041" t="str">
            <v>Auxiliaries</v>
          </cell>
          <cell r="U2041">
            <v>9</v>
          </cell>
          <cell r="V2041" t="str">
            <v>Gates, Lynda P</v>
          </cell>
        </row>
        <row r="2042">
          <cell r="A2042">
            <v>880006</v>
          </cell>
          <cell r="B2042" t="str">
            <v>Fine Arts SAFAC Fund</v>
          </cell>
          <cell r="C2042">
            <v>733110</v>
          </cell>
          <cell r="D2042">
            <v>880006733110</v>
          </cell>
          <cell r="E2042" t="str">
            <v>Classroom Supplies</v>
          </cell>
          <cell r="F2042">
            <v>0</v>
          </cell>
          <cell r="G2042">
            <v>0</v>
          </cell>
          <cell r="H2042">
            <v>0</v>
          </cell>
          <cell r="I2042">
            <v>0</v>
          </cell>
          <cell r="J2042">
            <v>0</v>
          </cell>
          <cell r="K2042">
            <v>380010</v>
          </cell>
          <cell r="L2042" t="str">
            <v>Student Activities Fee</v>
          </cell>
          <cell r="M2042">
            <v>540</v>
          </cell>
          <cell r="N2042" t="str">
            <v>Auxiliary - Student Activities</v>
          </cell>
          <cell r="O2042">
            <v>31</v>
          </cell>
          <cell r="P2042" t="str">
            <v>Auxiliary Enterprises Fund</v>
          </cell>
          <cell r="Q2042">
            <v>73</v>
          </cell>
          <cell r="R2042" t="str">
            <v>Supplies</v>
          </cell>
          <cell r="S2042">
            <v>80</v>
          </cell>
          <cell r="T2042" t="str">
            <v>Auxiliaries</v>
          </cell>
          <cell r="U2042">
            <v>9</v>
          </cell>
          <cell r="V2042" t="str">
            <v>Gates, Lynda P</v>
          </cell>
        </row>
        <row r="2043">
          <cell r="A2043">
            <v>880006</v>
          </cell>
          <cell r="B2043" t="str">
            <v>Fine Arts SAFAC Fund</v>
          </cell>
          <cell r="C2043">
            <v>755110</v>
          </cell>
          <cell r="D2043">
            <v>880006755110</v>
          </cell>
          <cell r="E2043" t="str">
            <v>Field Trips</v>
          </cell>
          <cell r="F2043">
            <v>41411.040000000001</v>
          </cell>
          <cell r="G2043">
            <v>48972.41</v>
          </cell>
          <cell r="H2043">
            <v>76400</v>
          </cell>
          <cell r="I2043">
            <v>17396.53</v>
          </cell>
          <cell r="J2043">
            <v>77500</v>
          </cell>
          <cell r="K2043">
            <v>380010</v>
          </cell>
          <cell r="L2043" t="str">
            <v>Student Activities Fee</v>
          </cell>
          <cell r="M2043">
            <v>540</v>
          </cell>
          <cell r="N2043" t="str">
            <v>Auxiliary - Student Activities</v>
          </cell>
          <cell r="O2043">
            <v>31</v>
          </cell>
          <cell r="P2043" t="str">
            <v>Auxiliary Enterprises Fund</v>
          </cell>
          <cell r="Q2043">
            <v>75</v>
          </cell>
          <cell r="R2043" t="str">
            <v>Other Operating Expenses</v>
          </cell>
          <cell r="S2043">
            <v>80</v>
          </cell>
          <cell r="T2043" t="str">
            <v>Auxiliaries</v>
          </cell>
          <cell r="U2043">
            <v>9</v>
          </cell>
          <cell r="V2043" t="str">
            <v>Gates, Lynda P</v>
          </cell>
        </row>
        <row r="2044">
          <cell r="A2044">
            <v>880006</v>
          </cell>
          <cell r="B2044" t="str">
            <v>Fine Arts SAFAC Fund</v>
          </cell>
          <cell r="C2044">
            <v>755115</v>
          </cell>
          <cell r="D2044">
            <v>880006755115</v>
          </cell>
          <cell r="E2044" t="str">
            <v>Athletic Travel</v>
          </cell>
          <cell r="F2044">
            <v>-376</v>
          </cell>
          <cell r="G2044">
            <v>0</v>
          </cell>
          <cell r="H2044">
            <v>0</v>
          </cell>
          <cell r="I2044">
            <v>0</v>
          </cell>
          <cell r="J2044">
            <v>0</v>
          </cell>
          <cell r="K2044">
            <v>380010</v>
          </cell>
          <cell r="L2044" t="str">
            <v>Student Activities Fee</v>
          </cell>
          <cell r="M2044">
            <v>540</v>
          </cell>
          <cell r="N2044" t="str">
            <v>Auxiliary - Student Activities</v>
          </cell>
          <cell r="O2044">
            <v>31</v>
          </cell>
          <cell r="P2044" t="str">
            <v>Auxiliary Enterprises Fund</v>
          </cell>
          <cell r="Q2044">
            <v>75</v>
          </cell>
          <cell r="R2044" t="str">
            <v>Other Operating Expenses</v>
          </cell>
          <cell r="S2044">
            <v>80</v>
          </cell>
          <cell r="T2044" t="str">
            <v>Auxiliaries</v>
          </cell>
          <cell r="U2044">
            <v>9</v>
          </cell>
          <cell r="V2044" t="str">
            <v>Gates, Lynda P</v>
          </cell>
        </row>
        <row r="2045">
          <cell r="A2045">
            <v>880006</v>
          </cell>
          <cell r="B2045" t="str">
            <v>Fine Arts SAFAC Fund</v>
          </cell>
          <cell r="C2045">
            <v>810992</v>
          </cell>
          <cell r="D2045">
            <v>880006810992</v>
          </cell>
          <cell r="E2045" t="str">
            <v>Transfers from Other Funds</v>
          </cell>
          <cell r="F2045">
            <v>0</v>
          </cell>
          <cell r="G2045">
            <v>0</v>
          </cell>
          <cell r="H2045">
            <v>0</v>
          </cell>
          <cell r="I2045">
            <v>0</v>
          </cell>
          <cell r="J2045">
            <v>0</v>
          </cell>
          <cell r="K2045">
            <v>380010</v>
          </cell>
          <cell r="L2045" t="str">
            <v>Student Activities Fee</v>
          </cell>
          <cell r="M2045">
            <v>540</v>
          </cell>
          <cell r="N2045" t="str">
            <v>Auxiliary - Student Activities</v>
          </cell>
          <cell r="O2045">
            <v>31</v>
          </cell>
          <cell r="P2045" t="str">
            <v>Auxiliary Enterprises Fund</v>
          </cell>
          <cell r="Q2045">
            <v>81</v>
          </cell>
          <cell r="R2045" t="str">
            <v>Transfers In</v>
          </cell>
          <cell r="S2045">
            <v>80</v>
          </cell>
          <cell r="T2045" t="str">
            <v>Auxiliaries</v>
          </cell>
          <cell r="U2045">
            <v>9</v>
          </cell>
          <cell r="V2045" t="str">
            <v>Gates, Lynda P</v>
          </cell>
        </row>
        <row r="2046">
          <cell r="A2046">
            <v>300095</v>
          </cell>
          <cell r="B2046" t="str">
            <v>Weekend College</v>
          </cell>
          <cell r="C2046">
            <v>611210</v>
          </cell>
          <cell r="D2046">
            <v>300095611210</v>
          </cell>
          <cell r="E2046" t="str">
            <v>Admin Salaries - Full-time</v>
          </cell>
          <cell r="F2046">
            <v>0</v>
          </cell>
          <cell r="G2046">
            <v>65361.73</v>
          </cell>
          <cell r="H2046">
            <v>67337</v>
          </cell>
          <cell r="I2046">
            <v>33668.04</v>
          </cell>
          <cell r="J2046">
            <v>67337</v>
          </cell>
          <cell r="K2046">
            <v>110010</v>
          </cell>
          <cell r="L2046" t="str">
            <v>Current Unrestricted</v>
          </cell>
          <cell r="M2046">
            <v>25</v>
          </cell>
          <cell r="N2046" t="str">
            <v>Academic Support</v>
          </cell>
          <cell r="O2046">
            <v>11</v>
          </cell>
          <cell r="P2046" t="str">
            <v>Current Unrestricted Funds</v>
          </cell>
          <cell r="Q2046">
            <v>61</v>
          </cell>
          <cell r="R2046" t="str">
            <v>Salaries and Wages</v>
          </cell>
          <cell r="S2046">
            <v>40</v>
          </cell>
          <cell r="T2046" t="str">
            <v>Vice President / Provost - SCC</v>
          </cell>
          <cell r="U2046">
            <v>9</v>
          </cell>
          <cell r="V2046" t="str">
            <v>Green, David T</v>
          </cell>
        </row>
        <row r="2047">
          <cell r="A2047">
            <v>300095</v>
          </cell>
          <cell r="B2047" t="str">
            <v>Weekend College</v>
          </cell>
          <cell r="C2047">
            <v>611460</v>
          </cell>
          <cell r="D2047">
            <v>300095611460</v>
          </cell>
          <cell r="E2047" t="str">
            <v>Support Staff PT - Non-Exempt</v>
          </cell>
          <cell r="F2047">
            <v>0</v>
          </cell>
          <cell r="G2047">
            <v>10417.98</v>
          </cell>
          <cell r="H2047">
            <v>13465</v>
          </cell>
          <cell r="I2047">
            <v>6846.84</v>
          </cell>
          <cell r="J2047">
            <v>13465</v>
          </cell>
          <cell r="K2047">
            <v>110010</v>
          </cell>
          <cell r="L2047" t="str">
            <v>Current Unrestricted</v>
          </cell>
          <cell r="M2047">
            <v>25</v>
          </cell>
          <cell r="N2047" t="str">
            <v>Academic Support</v>
          </cell>
          <cell r="O2047">
            <v>11</v>
          </cell>
          <cell r="P2047" t="str">
            <v>Current Unrestricted Funds</v>
          </cell>
          <cell r="Q2047">
            <v>61</v>
          </cell>
          <cell r="R2047" t="str">
            <v>Salaries and Wages</v>
          </cell>
          <cell r="S2047">
            <v>40</v>
          </cell>
          <cell r="T2047" t="str">
            <v>Vice President / Provost - SCC</v>
          </cell>
          <cell r="U2047">
            <v>9</v>
          </cell>
          <cell r="V2047" t="str">
            <v>Green, David T</v>
          </cell>
        </row>
        <row r="2048">
          <cell r="A2048">
            <v>300095</v>
          </cell>
          <cell r="B2048" t="str">
            <v>Weekend College</v>
          </cell>
          <cell r="C2048">
            <v>712655</v>
          </cell>
          <cell r="D2048">
            <v>300095712655</v>
          </cell>
          <cell r="E2048" t="str">
            <v>Meetings Expense</v>
          </cell>
          <cell r="F2048">
            <v>0</v>
          </cell>
          <cell r="G2048">
            <v>0</v>
          </cell>
          <cell r="H2048">
            <v>0</v>
          </cell>
          <cell r="I2048">
            <v>0</v>
          </cell>
          <cell r="J2048">
            <v>0</v>
          </cell>
          <cell r="K2048">
            <v>110010</v>
          </cell>
          <cell r="L2048" t="str">
            <v>Current Unrestricted</v>
          </cell>
          <cell r="M2048">
            <v>25</v>
          </cell>
          <cell r="N2048" t="str">
            <v>Academic Support</v>
          </cell>
          <cell r="O2048">
            <v>11</v>
          </cell>
          <cell r="P2048" t="str">
            <v>Current Unrestricted Funds</v>
          </cell>
          <cell r="Q2048">
            <v>71</v>
          </cell>
          <cell r="R2048" t="str">
            <v>Contractual Services</v>
          </cell>
          <cell r="S2048">
            <v>40</v>
          </cell>
          <cell r="T2048" t="str">
            <v>Vice President / Provost - SCC</v>
          </cell>
          <cell r="U2048">
            <v>9</v>
          </cell>
          <cell r="V2048" t="str">
            <v>Green, David T</v>
          </cell>
        </row>
        <row r="2049">
          <cell r="A2049">
            <v>300095</v>
          </cell>
          <cell r="B2049" t="str">
            <v>Weekend College</v>
          </cell>
          <cell r="C2049">
            <v>733120</v>
          </cell>
          <cell r="D2049">
            <v>300095733120</v>
          </cell>
          <cell r="E2049" t="str">
            <v>Office Supplies</v>
          </cell>
          <cell r="F2049">
            <v>0</v>
          </cell>
          <cell r="G2049">
            <v>2932.73</v>
          </cell>
          <cell r="H2049">
            <v>1000</v>
          </cell>
          <cell r="I2049">
            <v>26.61</v>
          </cell>
          <cell r="J2049">
            <v>800</v>
          </cell>
          <cell r="K2049">
            <v>110010</v>
          </cell>
          <cell r="L2049" t="str">
            <v>Current Unrestricted</v>
          </cell>
          <cell r="M2049">
            <v>25</v>
          </cell>
          <cell r="N2049" t="str">
            <v>Academic Support</v>
          </cell>
          <cell r="O2049">
            <v>11</v>
          </cell>
          <cell r="P2049" t="str">
            <v>Current Unrestricted Funds</v>
          </cell>
          <cell r="Q2049">
            <v>73</v>
          </cell>
          <cell r="R2049" t="str">
            <v>Supplies</v>
          </cell>
          <cell r="S2049">
            <v>40</v>
          </cell>
          <cell r="T2049" t="str">
            <v>Vice President / Provost - SCC</v>
          </cell>
          <cell r="U2049">
            <v>9</v>
          </cell>
          <cell r="V2049" t="str">
            <v>Green, David T</v>
          </cell>
        </row>
        <row r="2050">
          <cell r="A2050">
            <v>300095</v>
          </cell>
          <cell r="B2050" t="str">
            <v>Weekend College</v>
          </cell>
          <cell r="C2050">
            <v>733210</v>
          </cell>
          <cell r="D2050">
            <v>300095733210</v>
          </cell>
          <cell r="E2050" t="str">
            <v>Division Books and Booklets</v>
          </cell>
          <cell r="F2050">
            <v>0</v>
          </cell>
          <cell r="G2050">
            <v>0</v>
          </cell>
          <cell r="H2050">
            <v>100</v>
          </cell>
          <cell r="I2050">
            <v>0</v>
          </cell>
          <cell r="J2050">
            <v>100</v>
          </cell>
          <cell r="K2050">
            <v>110010</v>
          </cell>
          <cell r="L2050" t="str">
            <v>Current Unrestricted</v>
          </cell>
          <cell r="M2050">
            <v>25</v>
          </cell>
          <cell r="N2050" t="str">
            <v>Academic Support</v>
          </cell>
          <cell r="O2050">
            <v>11</v>
          </cell>
          <cell r="P2050" t="str">
            <v>Current Unrestricted Funds</v>
          </cell>
          <cell r="Q2050">
            <v>73</v>
          </cell>
          <cell r="R2050" t="str">
            <v>Supplies</v>
          </cell>
          <cell r="S2050">
            <v>40</v>
          </cell>
          <cell r="T2050" t="str">
            <v>Vice President / Provost - SCC</v>
          </cell>
          <cell r="U2050">
            <v>9</v>
          </cell>
          <cell r="V2050" t="str">
            <v>Green, David T</v>
          </cell>
        </row>
        <row r="2051">
          <cell r="A2051">
            <v>300095</v>
          </cell>
          <cell r="B2051" t="str">
            <v>Weekend College</v>
          </cell>
          <cell r="C2051">
            <v>744210</v>
          </cell>
          <cell r="D2051">
            <v>300095744210</v>
          </cell>
          <cell r="E2051" t="str">
            <v>Local Travel</v>
          </cell>
          <cell r="F2051">
            <v>0</v>
          </cell>
          <cell r="G2051">
            <v>47.5</v>
          </cell>
          <cell r="H2051">
            <v>200</v>
          </cell>
          <cell r="I2051">
            <v>54</v>
          </cell>
          <cell r="J2051">
            <v>200</v>
          </cell>
          <cell r="K2051">
            <v>110010</v>
          </cell>
          <cell r="L2051" t="str">
            <v>Current Unrestricted</v>
          </cell>
          <cell r="M2051">
            <v>25</v>
          </cell>
          <cell r="N2051" t="str">
            <v>Academic Support</v>
          </cell>
          <cell r="O2051">
            <v>11</v>
          </cell>
          <cell r="P2051" t="str">
            <v>Current Unrestricted Funds</v>
          </cell>
          <cell r="Q2051">
            <v>74</v>
          </cell>
          <cell r="R2051" t="str">
            <v>Travel</v>
          </cell>
          <cell r="S2051">
            <v>40</v>
          </cell>
          <cell r="T2051" t="str">
            <v>Vice President / Provost - SCC</v>
          </cell>
          <cell r="U2051">
            <v>9</v>
          </cell>
          <cell r="V2051" t="str">
            <v>Green, David T</v>
          </cell>
        </row>
        <row r="2052">
          <cell r="A2052">
            <v>300095</v>
          </cell>
          <cell r="B2052" t="str">
            <v>Weekend College</v>
          </cell>
          <cell r="C2052">
            <v>744220</v>
          </cell>
          <cell r="D2052">
            <v>300095744220</v>
          </cell>
          <cell r="E2052" t="str">
            <v>Professional Development / Travel</v>
          </cell>
          <cell r="F2052">
            <v>0</v>
          </cell>
          <cell r="G2052">
            <v>349</v>
          </cell>
          <cell r="H2052">
            <v>900</v>
          </cell>
          <cell r="I2052">
            <v>450</v>
          </cell>
          <cell r="J2052">
            <v>900</v>
          </cell>
          <cell r="K2052">
            <v>110010</v>
          </cell>
          <cell r="L2052" t="str">
            <v>Current Unrestricted</v>
          </cell>
          <cell r="M2052">
            <v>25</v>
          </cell>
          <cell r="N2052" t="str">
            <v>Academic Support</v>
          </cell>
          <cell r="O2052">
            <v>11</v>
          </cell>
          <cell r="P2052" t="str">
            <v>Current Unrestricted Funds</v>
          </cell>
          <cell r="Q2052">
            <v>74</v>
          </cell>
          <cell r="R2052" t="str">
            <v>Travel</v>
          </cell>
          <cell r="S2052">
            <v>40</v>
          </cell>
          <cell r="T2052" t="str">
            <v>Vice President / Provost - SCC</v>
          </cell>
          <cell r="U2052">
            <v>9</v>
          </cell>
          <cell r="V2052" t="str">
            <v>Green, David T</v>
          </cell>
        </row>
        <row r="2053">
          <cell r="A2053">
            <v>300095</v>
          </cell>
          <cell r="B2053" t="str">
            <v>Weekend College</v>
          </cell>
          <cell r="C2053">
            <v>755240</v>
          </cell>
          <cell r="D2053">
            <v>300095755240</v>
          </cell>
          <cell r="E2053" t="str">
            <v>DP - Software</v>
          </cell>
          <cell r="F2053">
            <v>0</v>
          </cell>
          <cell r="G2053">
            <v>0</v>
          </cell>
          <cell r="H2053">
            <v>100</v>
          </cell>
          <cell r="I2053">
            <v>0</v>
          </cell>
          <cell r="J2053">
            <v>100</v>
          </cell>
          <cell r="K2053">
            <v>110010</v>
          </cell>
          <cell r="L2053" t="str">
            <v>Current Unrestricted</v>
          </cell>
          <cell r="M2053">
            <v>25</v>
          </cell>
          <cell r="N2053" t="str">
            <v>Academic Support</v>
          </cell>
          <cell r="O2053">
            <v>11</v>
          </cell>
          <cell r="P2053" t="str">
            <v>Current Unrestricted Funds</v>
          </cell>
          <cell r="Q2053">
            <v>75</v>
          </cell>
          <cell r="R2053" t="str">
            <v>Other Operating Expenses</v>
          </cell>
          <cell r="S2053">
            <v>40</v>
          </cell>
          <cell r="T2053" t="str">
            <v>Vice President / Provost - SCC</v>
          </cell>
          <cell r="U2053">
            <v>9</v>
          </cell>
          <cell r="V2053" t="str">
            <v>Green, David T</v>
          </cell>
        </row>
        <row r="2054">
          <cell r="A2054">
            <v>300095</v>
          </cell>
          <cell r="B2054" t="str">
            <v>Weekend College</v>
          </cell>
          <cell r="C2054">
            <v>755310</v>
          </cell>
          <cell r="D2054">
            <v>300095755310</v>
          </cell>
          <cell r="E2054" t="str">
            <v>Copier Expense</v>
          </cell>
          <cell r="F2054">
            <v>0</v>
          </cell>
          <cell r="G2054">
            <v>0</v>
          </cell>
          <cell r="H2054">
            <v>300</v>
          </cell>
          <cell r="I2054">
            <v>0</v>
          </cell>
          <cell r="J2054">
            <v>300</v>
          </cell>
          <cell r="K2054">
            <v>110010</v>
          </cell>
          <cell r="L2054" t="str">
            <v>Current Unrestricted</v>
          </cell>
          <cell r="M2054">
            <v>25</v>
          </cell>
          <cell r="N2054" t="str">
            <v>Academic Support</v>
          </cell>
          <cell r="O2054">
            <v>11</v>
          </cell>
          <cell r="P2054" t="str">
            <v>Current Unrestricted Funds</v>
          </cell>
          <cell r="Q2054">
            <v>75</v>
          </cell>
          <cell r="R2054" t="str">
            <v>Other Operating Expenses</v>
          </cell>
          <cell r="S2054">
            <v>40</v>
          </cell>
          <cell r="T2054" t="str">
            <v>Vice President / Provost - SCC</v>
          </cell>
          <cell r="U2054">
            <v>9</v>
          </cell>
          <cell r="V2054" t="str">
            <v>Green, David T</v>
          </cell>
        </row>
        <row r="2055">
          <cell r="A2055">
            <v>300095</v>
          </cell>
          <cell r="B2055" t="str">
            <v>Weekend College</v>
          </cell>
          <cell r="C2055">
            <v>755330</v>
          </cell>
          <cell r="D2055">
            <v>300095755330</v>
          </cell>
          <cell r="E2055" t="str">
            <v>Printing - Brochures and Handbooks</v>
          </cell>
          <cell r="F2055">
            <v>0</v>
          </cell>
          <cell r="G2055">
            <v>0</v>
          </cell>
          <cell r="H2055">
            <v>600</v>
          </cell>
          <cell r="I2055">
            <v>595</v>
          </cell>
          <cell r="J2055">
            <v>800</v>
          </cell>
          <cell r="K2055">
            <v>110010</v>
          </cell>
          <cell r="L2055" t="str">
            <v>Current Unrestricted</v>
          </cell>
          <cell r="M2055">
            <v>25</v>
          </cell>
          <cell r="N2055" t="str">
            <v>Academic Support</v>
          </cell>
          <cell r="O2055">
            <v>11</v>
          </cell>
          <cell r="P2055" t="str">
            <v>Current Unrestricted Funds</v>
          </cell>
          <cell r="Q2055">
            <v>75</v>
          </cell>
          <cell r="R2055" t="str">
            <v>Other Operating Expenses</v>
          </cell>
          <cell r="S2055">
            <v>40</v>
          </cell>
          <cell r="T2055" t="str">
            <v>Vice President / Provost - SCC</v>
          </cell>
          <cell r="U2055">
            <v>9</v>
          </cell>
          <cell r="V2055" t="str">
            <v>Green, David T</v>
          </cell>
        </row>
        <row r="2056">
          <cell r="A2056">
            <v>300095</v>
          </cell>
          <cell r="B2056" t="str">
            <v>Weekend College</v>
          </cell>
          <cell r="C2056">
            <v>755360</v>
          </cell>
          <cell r="D2056">
            <v>300095755360</v>
          </cell>
          <cell r="E2056" t="str">
            <v>Printing - Other</v>
          </cell>
          <cell r="F2056">
            <v>0</v>
          </cell>
          <cell r="G2056">
            <v>757.33</v>
          </cell>
          <cell r="H2056">
            <v>800</v>
          </cell>
          <cell r="I2056">
            <v>614.72</v>
          </cell>
          <cell r="J2056">
            <v>800</v>
          </cell>
          <cell r="K2056">
            <v>110010</v>
          </cell>
          <cell r="L2056" t="str">
            <v>Current Unrestricted</v>
          </cell>
          <cell r="M2056">
            <v>25</v>
          </cell>
          <cell r="N2056" t="str">
            <v>Academic Support</v>
          </cell>
          <cell r="O2056">
            <v>11</v>
          </cell>
          <cell r="P2056" t="str">
            <v>Current Unrestricted Funds</v>
          </cell>
          <cell r="Q2056">
            <v>75</v>
          </cell>
          <cell r="R2056" t="str">
            <v>Other Operating Expenses</v>
          </cell>
          <cell r="S2056">
            <v>40</v>
          </cell>
          <cell r="T2056" t="str">
            <v>Vice President / Provost - SCC</v>
          </cell>
          <cell r="U2056">
            <v>9</v>
          </cell>
          <cell r="V2056" t="str">
            <v>Green, David T</v>
          </cell>
        </row>
        <row r="2057">
          <cell r="A2057">
            <v>300095</v>
          </cell>
          <cell r="B2057" t="str">
            <v>Weekend College</v>
          </cell>
          <cell r="C2057">
            <v>755510</v>
          </cell>
          <cell r="D2057">
            <v>300095755510</v>
          </cell>
          <cell r="E2057" t="str">
            <v>Repairs - Equipment</v>
          </cell>
          <cell r="F2057">
            <v>0</v>
          </cell>
          <cell r="G2057">
            <v>0</v>
          </cell>
          <cell r="H2057">
            <v>100</v>
          </cell>
          <cell r="I2057">
            <v>0</v>
          </cell>
          <cell r="J2057">
            <v>100</v>
          </cell>
          <cell r="K2057">
            <v>110010</v>
          </cell>
          <cell r="L2057" t="str">
            <v>Current Unrestricted</v>
          </cell>
          <cell r="M2057">
            <v>25</v>
          </cell>
          <cell r="N2057" t="str">
            <v>Academic Support</v>
          </cell>
          <cell r="O2057">
            <v>11</v>
          </cell>
          <cell r="P2057" t="str">
            <v>Current Unrestricted Funds</v>
          </cell>
          <cell r="Q2057">
            <v>75</v>
          </cell>
          <cell r="R2057" t="str">
            <v>Other Operating Expenses</v>
          </cell>
          <cell r="S2057">
            <v>40</v>
          </cell>
          <cell r="T2057" t="str">
            <v>Vice President / Provost - SCC</v>
          </cell>
          <cell r="U2057">
            <v>9</v>
          </cell>
          <cell r="V2057" t="str">
            <v>Green, David T</v>
          </cell>
        </row>
        <row r="2058">
          <cell r="A2058">
            <v>300095</v>
          </cell>
          <cell r="B2058" t="str">
            <v>Weekend College</v>
          </cell>
          <cell r="C2058">
            <v>755705</v>
          </cell>
          <cell r="D2058">
            <v>300095755705</v>
          </cell>
          <cell r="E2058" t="str">
            <v>Postage</v>
          </cell>
          <cell r="F2058">
            <v>0</v>
          </cell>
          <cell r="G2058">
            <v>0</v>
          </cell>
          <cell r="H2058">
            <v>250</v>
          </cell>
          <cell r="I2058">
            <v>0</v>
          </cell>
          <cell r="J2058">
            <v>250</v>
          </cell>
          <cell r="K2058">
            <v>110010</v>
          </cell>
          <cell r="L2058" t="str">
            <v>Current Unrestricted</v>
          </cell>
          <cell r="M2058">
            <v>25</v>
          </cell>
          <cell r="N2058" t="str">
            <v>Academic Support</v>
          </cell>
          <cell r="O2058">
            <v>11</v>
          </cell>
          <cell r="P2058" t="str">
            <v>Current Unrestricted Funds</v>
          </cell>
          <cell r="Q2058">
            <v>75</v>
          </cell>
          <cell r="R2058" t="str">
            <v>Other Operating Expenses</v>
          </cell>
          <cell r="S2058">
            <v>40</v>
          </cell>
          <cell r="T2058" t="str">
            <v>Vice President / Provost - SCC</v>
          </cell>
          <cell r="U2058">
            <v>9</v>
          </cell>
          <cell r="V2058" t="str">
            <v>Green, David T</v>
          </cell>
        </row>
        <row r="2059">
          <cell r="A2059">
            <v>300095</v>
          </cell>
          <cell r="B2059" t="str">
            <v>Weekend College</v>
          </cell>
          <cell r="C2059">
            <v>755745</v>
          </cell>
          <cell r="D2059">
            <v>300095755745</v>
          </cell>
          <cell r="E2059" t="str">
            <v>Promotional Activities</v>
          </cell>
          <cell r="F2059">
            <v>0</v>
          </cell>
          <cell r="G2059">
            <v>255.94</v>
          </cell>
          <cell r="H2059">
            <v>400</v>
          </cell>
          <cell r="I2059">
            <v>0</v>
          </cell>
          <cell r="J2059">
            <v>400</v>
          </cell>
          <cell r="K2059">
            <v>110010</v>
          </cell>
          <cell r="L2059" t="str">
            <v>Current Unrestricted</v>
          </cell>
          <cell r="M2059">
            <v>25</v>
          </cell>
          <cell r="N2059" t="str">
            <v>Academic Support</v>
          </cell>
          <cell r="O2059">
            <v>11</v>
          </cell>
          <cell r="P2059" t="str">
            <v>Current Unrestricted Funds</v>
          </cell>
          <cell r="Q2059">
            <v>75</v>
          </cell>
          <cell r="R2059" t="str">
            <v>Other Operating Expenses</v>
          </cell>
          <cell r="S2059">
            <v>40</v>
          </cell>
          <cell r="T2059" t="str">
            <v>Vice President / Provost - SCC</v>
          </cell>
          <cell r="U2059">
            <v>9</v>
          </cell>
          <cell r="V2059" t="str">
            <v>Green, David T</v>
          </cell>
        </row>
        <row r="2060">
          <cell r="A2060">
            <v>300095</v>
          </cell>
          <cell r="B2060" t="str">
            <v>Weekend College</v>
          </cell>
          <cell r="C2060">
            <v>765425</v>
          </cell>
          <cell r="D2060">
            <v>300095765425</v>
          </cell>
          <cell r="E2060" t="str">
            <v>Telephone - Cellular</v>
          </cell>
          <cell r="F2060">
            <v>0</v>
          </cell>
          <cell r="G2060">
            <v>458.61</v>
          </cell>
          <cell r="H2060">
            <v>427</v>
          </cell>
          <cell r="I2060">
            <v>225.56</v>
          </cell>
          <cell r="J2060">
            <v>427</v>
          </cell>
          <cell r="K2060">
            <v>110010</v>
          </cell>
          <cell r="L2060" t="str">
            <v>Current Unrestricted</v>
          </cell>
          <cell r="M2060">
            <v>25</v>
          </cell>
          <cell r="N2060" t="str">
            <v>Academic Support</v>
          </cell>
          <cell r="O2060">
            <v>11</v>
          </cell>
          <cell r="P2060" t="str">
            <v>Current Unrestricted Funds</v>
          </cell>
          <cell r="Q2060">
            <v>76</v>
          </cell>
          <cell r="R2060" t="str">
            <v>Utilities</v>
          </cell>
          <cell r="S2060">
            <v>40</v>
          </cell>
          <cell r="T2060" t="str">
            <v>Vice President / Provost - SCC</v>
          </cell>
          <cell r="U2060">
            <v>9</v>
          </cell>
          <cell r="V2060" t="str">
            <v>Green, David T</v>
          </cell>
        </row>
        <row r="2061">
          <cell r="A2061">
            <v>280200</v>
          </cell>
          <cell r="B2061" t="str">
            <v>CPC - Security</v>
          </cell>
          <cell r="C2061">
            <v>611320</v>
          </cell>
          <cell r="D2061">
            <v>280200611320</v>
          </cell>
          <cell r="E2061" t="str">
            <v>Non-Supervisory Supp Staff - Exempt</v>
          </cell>
          <cell r="F2061">
            <v>210751.44</v>
          </cell>
          <cell r="G2061">
            <v>0</v>
          </cell>
          <cell r="H2061">
            <v>0</v>
          </cell>
          <cell r="I2061">
            <v>0</v>
          </cell>
          <cell r="J2061">
            <v>0</v>
          </cell>
          <cell r="K2061">
            <v>110010</v>
          </cell>
          <cell r="L2061" t="str">
            <v>Current Unrestricted</v>
          </cell>
          <cell r="M2061">
            <v>40</v>
          </cell>
          <cell r="N2061" t="str">
            <v>Operation and Maintenance of Plant</v>
          </cell>
          <cell r="O2061">
            <v>11</v>
          </cell>
          <cell r="P2061" t="str">
            <v>Current Unrestricted Funds</v>
          </cell>
          <cell r="Q2061">
            <v>61</v>
          </cell>
          <cell r="R2061" t="str">
            <v>Salaries and Wages</v>
          </cell>
          <cell r="S2061">
            <v>50</v>
          </cell>
          <cell r="T2061" t="str">
            <v>Administrative Services</v>
          </cell>
          <cell r="U2061">
            <v>9</v>
          </cell>
          <cell r="V2061" t="str">
            <v>Gromatzky, Michael K</v>
          </cell>
        </row>
        <row r="2062">
          <cell r="A2062">
            <v>280200</v>
          </cell>
          <cell r="B2062" t="str">
            <v>CPC - Security</v>
          </cell>
          <cell r="C2062">
            <v>611420</v>
          </cell>
          <cell r="D2062">
            <v>280200611420</v>
          </cell>
          <cell r="E2062" t="str">
            <v>Non-Supervisory Supp - Non-Exempt</v>
          </cell>
          <cell r="F2062">
            <v>0</v>
          </cell>
          <cell r="G2062">
            <v>210751.56</v>
          </cell>
          <cell r="H2062">
            <v>219804</v>
          </cell>
          <cell r="I2062">
            <v>103549.4</v>
          </cell>
          <cell r="J2062">
            <v>178062</v>
          </cell>
          <cell r="K2062">
            <v>110010</v>
          </cell>
          <cell r="L2062" t="str">
            <v>Current Unrestricted</v>
          </cell>
          <cell r="M2062">
            <v>40</v>
          </cell>
          <cell r="N2062" t="str">
            <v>Operation and Maintenance of Plant</v>
          </cell>
          <cell r="O2062">
            <v>11</v>
          </cell>
          <cell r="P2062" t="str">
            <v>Current Unrestricted Funds</v>
          </cell>
          <cell r="Q2062">
            <v>61</v>
          </cell>
          <cell r="R2062" t="str">
            <v>Salaries and Wages</v>
          </cell>
          <cell r="S2062">
            <v>50</v>
          </cell>
          <cell r="T2062" t="str">
            <v>Administrative Services</v>
          </cell>
          <cell r="U2062">
            <v>9</v>
          </cell>
          <cell r="V2062" t="str">
            <v>Gromatzky, Michael K</v>
          </cell>
        </row>
        <row r="2063">
          <cell r="A2063">
            <v>280200</v>
          </cell>
          <cell r="B2063" t="str">
            <v>CPC - Security</v>
          </cell>
          <cell r="C2063">
            <v>611491</v>
          </cell>
          <cell r="D2063">
            <v>280200611491</v>
          </cell>
          <cell r="E2063" t="str">
            <v>Comp Time Payoff</v>
          </cell>
          <cell r="F2063">
            <v>106.65</v>
          </cell>
          <cell r="G2063">
            <v>43.63</v>
          </cell>
          <cell r="H2063">
            <v>4000</v>
          </cell>
          <cell r="I2063">
            <v>0</v>
          </cell>
          <cell r="J2063">
            <v>2000</v>
          </cell>
          <cell r="K2063">
            <v>110010</v>
          </cell>
          <cell r="L2063" t="str">
            <v>Current Unrestricted</v>
          </cell>
          <cell r="M2063">
            <v>40</v>
          </cell>
          <cell r="N2063" t="str">
            <v>Operation and Maintenance of Plant</v>
          </cell>
          <cell r="O2063">
            <v>11</v>
          </cell>
          <cell r="P2063" t="str">
            <v>Current Unrestricted Funds</v>
          </cell>
          <cell r="Q2063">
            <v>61</v>
          </cell>
          <cell r="R2063" t="str">
            <v>Salaries and Wages</v>
          </cell>
          <cell r="S2063">
            <v>50</v>
          </cell>
          <cell r="T2063" t="str">
            <v>Administrative Services</v>
          </cell>
          <cell r="U2063">
            <v>9</v>
          </cell>
          <cell r="V2063" t="str">
            <v>Gromatzky, Michael K</v>
          </cell>
        </row>
        <row r="2064">
          <cell r="A2064">
            <v>280200</v>
          </cell>
          <cell r="B2064" t="str">
            <v>CPC - Security</v>
          </cell>
          <cell r="C2064">
            <v>611492</v>
          </cell>
          <cell r="D2064">
            <v>280200611492</v>
          </cell>
          <cell r="E2064" t="str">
            <v>Regular Overtime</v>
          </cell>
          <cell r="F2064">
            <v>1956.4</v>
          </cell>
          <cell r="G2064">
            <v>2115.83</v>
          </cell>
          <cell r="H2064">
            <v>4000</v>
          </cell>
          <cell r="I2064">
            <v>1392.18</v>
          </cell>
          <cell r="J2064">
            <v>2000</v>
          </cell>
          <cell r="K2064">
            <v>110010</v>
          </cell>
          <cell r="L2064" t="str">
            <v>Current Unrestricted</v>
          </cell>
          <cell r="M2064">
            <v>40</v>
          </cell>
          <cell r="N2064" t="str">
            <v>Operation and Maintenance of Plant</v>
          </cell>
          <cell r="O2064">
            <v>11</v>
          </cell>
          <cell r="P2064" t="str">
            <v>Current Unrestricted Funds</v>
          </cell>
          <cell r="Q2064">
            <v>61</v>
          </cell>
          <cell r="R2064" t="str">
            <v>Salaries and Wages</v>
          </cell>
          <cell r="S2064">
            <v>50</v>
          </cell>
          <cell r="T2064" t="str">
            <v>Administrative Services</v>
          </cell>
          <cell r="U2064">
            <v>9</v>
          </cell>
          <cell r="V2064" t="str">
            <v>Gromatzky, Michael K</v>
          </cell>
        </row>
        <row r="2065">
          <cell r="A2065">
            <v>280200</v>
          </cell>
          <cell r="B2065" t="str">
            <v>CPC - Security</v>
          </cell>
          <cell r="C2065">
            <v>611493</v>
          </cell>
          <cell r="D2065">
            <v>280200611493</v>
          </cell>
          <cell r="E2065" t="str">
            <v>Vacation Payoff</v>
          </cell>
          <cell r="F2065">
            <v>0</v>
          </cell>
          <cell r="G2065">
            <v>0</v>
          </cell>
          <cell r="H2065">
            <v>1626</v>
          </cell>
          <cell r="I2065">
            <v>1625.61</v>
          </cell>
          <cell r="J2065">
            <v>0</v>
          </cell>
          <cell r="K2065">
            <v>110010</v>
          </cell>
          <cell r="L2065" t="str">
            <v>Current Unrestricted</v>
          </cell>
          <cell r="M2065">
            <v>40</v>
          </cell>
          <cell r="N2065" t="str">
            <v>Operation and Maintenance of Plant</v>
          </cell>
          <cell r="O2065">
            <v>11</v>
          </cell>
          <cell r="P2065" t="str">
            <v>Current Unrestricted Funds</v>
          </cell>
          <cell r="Q2065">
            <v>61</v>
          </cell>
          <cell r="R2065" t="str">
            <v>Salaries and Wages</v>
          </cell>
          <cell r="S2065">
            <v>50</v>
          </cell>
          <cell r="T2065" t="str">
            <v>Administrative Services</v>
          </cell>
          <cell r="U2065">
            <v>9</v>
          </cell>
          <cell r="V2065" t="str">
            <v>Gromatzky, Michael K</v>
          </cell>
        </row>
        <row r="2066">
          <cell r="A2066">
            <v>280200</v>
          </cell>
          <cell r="B2066" t="str">
            <v>CPC - Security</v>
          </cell>
          <cell r="C2066">
            <v>712355</v>
          </cell>
          <cell r="D2066">
            <v>280200712355</v>
          </cell>
          <cell r="E2066" t="str">
            <v>Contract Labor - Temporary Agencies</v>
          </cell>
          <cell r="F2066">
            <v>2437.6</v>
          </cell>
          <cell r="G2066">
            <v>2178.38</v>
          </cell>
          <cell r="H2066">
            <v>9489</v>
          </cell>
          <cell r="I2066">
            <v>2374.7399999999998</v>
          </cell>
          <cell r="J2066">
            <v>9400</v>
          </cell>
          <cell r="K2066">
            <v>110010</v>
          </cell>
          <cell r="L2066" t="str">
            <v>Current Unrestricted</v>
          </cell>
          <cell r="M2066">
            <v>40</v>
          </cell>
          <cell r="N2066" t="str">
            <v>Operation and Maintenance of Plant</v>
          </cell>
          <cell r="O2066">
            <v>11</v>
          </cell>
          <cell r="P2066" t="str">
            <v>Current Unrestricted Funds</v>
          </cell>
          <cell r="Q2066">
            <v>71</v>
          </cell>
          <cell r="R2066" t="str">
            <v>Contractual Services</v>
          </cell>
          <cell r="S2066">
            <v>50</v>
          </cell>
          <cell r="T2066" t="str">
            <v>Administrative Services</v>
          </cell>
          <cell r="U2066">
            <v>9</v>
          </cell>
          <cell r="V2066" t="str">
            <v>Gromatzky, Michael K</v>
          </cell>
        </row>
        <row r="2067">
          <cell r="A2067">
            <v>280200</v>
          </cell>
          <cell r="B2067" t="str">
            <v>CPC - Security</v>
          </cell>
          <cell r="C2067">
            <v>733120</v>
          </cell>
          <cell r="D2067">
            <v>280200733120</v>
          </cell>
          <cell r="E2067" t="str">
            <v>Office Supplies</v>
          </cell>
          <cell r="F2067">
            <v>204</v>
          </cell>
          <cell r="G2067">
            <v>458.67</v>
          </cell>
          <cell r="H2067">
            <v>400</v>
          </cell>
          <cell r="I2067">
            <v>54.57</v>
          </cell>
          <cell r="J2067">
            <v>246</v>
          </cell>
          <cell r="K2067">
            <v>110010</v>
          </cell>
          <cell r="L2067" t="str">
            <v>Current Unrestricted</v>
          </cell>
          <cell r="M2067">
            <v>40</v>
          </cell>
          <cell r="N2067" t="str">
            <v>Operation and Maintenance of Plant</v>
          </cell>
          <cell r="O2067">
            <v>11</v>
          </cell>
          <cell r="P2067" t="str">
            <v>Current Unrestricted Funds</v>
          </cell>
          <cell r="Q2067">
            <v>73</v>
          </cell>
          <cell r="R2067" t="str">
            <v>Supplies</v>
          </cell>
          <cell r="S2067">
            <v>50</v>
          </cell>
          <cell r="T2067" t="str">
            <v>Administrative Services</v>
          </cell>
          <cell r="U2067">
            <v>9</v>
          </cell>
          <cell r="V2067" t="str">
            <v>Gromatzky, Michael K</v>
          </cell>
        </row>
        <row r="2068">
          <cell r="A2068">
            <v>280200</v>
          </cell>
          <cell r="B2068" t="str">
            <v>CPC - Security</v>
          </cell>
          <cell r="C2068">
            <v>733230</v>
          </cell>
          <cell r="D2068">
            <v>280200733230</v>
          </cell>
          <cell r="E2068" t="str">
            <v>Tests and Testing Services</v>
          </cell>
          <cell r="F2068">
            <v>157.5</v>
          </cell>
          <cell r="G2068">
            <v>630</v>
          </cell>
          <cell r="H2068">
            <v>700</v>
          </cell>
          <cell r="I2068">
            <v>472.5</v>
          </cell>
          <cell r="J2068">
            <v>700</v>
          </cell>
          <cell r="K2068">
            <v>110010</v>
          </cell>
          <cell r="L2068" t="str">
            <v>Current Unrestricted</v>
          </cell>
          <cell r="M2068">
            <v>40</v>
          </cell>
          <cell r="N2068" t="str">
            <v>Operation and Maintenance of Plant</v>
          </cell>
          <cell r="O2068">
            <v>11</v>
          </cell>
          <cell r="P2068" t="str">
            <v>Current Unrestricted Funds</v>
          </cell>
          <cell r="Q2068">
            <v>73</v>
          </cell>
          <cell r="R2068" t="str">
            <v>Supplies</v>
          </cell>
          <cell r="S2068">
            <v>50</v>
          </cell>
          <cell r="T2068" t="str">
            <v>Administrative Services</v>
          </cell>
          <cell r="U2068">
            <v>9</v>
          </cell>
          <cell r="V2068" t="str">
            <v>Gromatzky, Michael K</v>
          </cell>
        </row>
        <row r="2069">
          <cell r="A2069">
            <v>280200</v>
          </cell>
          <cell r="B2069" t="str">
            <v>CPC - Security</v>
          </cell>
          <cell r="C2069">
            <v>733460</v>
          </cell>
          <cell r="D2069">
            <v>280200733460</v>
          </cell>
          <cell r="E2069" t="str">
            <v>Miscellaneous Supplies</v>
          </cell>
          <cell r="F2069">
            <v>4</v>
          </cell>
          <cell r="G2069">
            <v>0</v>
          </cell>
          <cell r="H2069">
            <v>500</v>
          </cell>
          <cell r="I2069">
            <v>0</v>
          </cell>
          <cell r="J2069">
            <v>0</v>
          </cell>
          <cell r="K2069">
            <v>110010</v>
          </cell>
          <cell r="L2069" t="str">
            <v>Current Unrestricted</v>
          </cell>
          <cell r="M2069">
            <v>40</v>
          </cell>
          <cell r="N2069" t="str">
            <v>Operation and Maintenance of Plant</v>
          </cell>
          <cell r="O2069">
            <v>11</v>
          </cell>
          <cell r="P2069" t="str">
            <v>Current Unrestricted Funds</v>
          </cell>
          <cell r="Q2069">
            <v>73</v>
          </cell>
          <cell r="R2069" t="str">
            <v>Supplies</v>
          </cell>
          <cell r="S2069">
            <v>50</v>
          </cell>
          <cell r="T2069" t="str">
            <v>Administrative Services</v>
          </cell>
          <cell r="U2069">
            <v>9</v>
          </cell>
          <cell r="V2069" t="str">
            <v>Gromatzky, Michael K</v>
          </cell>
        </row>
        <row r="2070">
          <cell r="A2070">
            <v>280200</v>
          </cell>
          <cell r="B2070" t="str">
            <v>CPC - Security</v>
          </cell>
          <cell r="C2070">
            <v>744220</v>
          </cell>
          <cell r="D2070">
            <v>280200744220</v>
          </cell>
          <cell r="E2070" t="str">
            <v>Professional Development / Travel</v>
          </cell>
          <cell r="F2070">
            <v>0</v>
          </cell>
          <cell r="G2070">
            <v>0</v>
          </cell>
          <cell r="H2070">
            <v>0</v>
          </cell>
          <cell r="I2070">
            <v>0</v>
          </cell>
          <cell r="J2070">
            <v>0</v>
          </cell>
          <cell r="K2070">
            <v>110010</v>
          </cell>
          <cell r="L2070" t="str">
            <v>Current Unrestricted</v>
          </cell>
          <cell r="M2070">
            <v>40</v>
          </cell>
          <cell r="N2070" t="str">
            <v>Operation and Maintenance of Plant</v>
          </cell>
          <cell r="O2070">
            <v>11</v>
          </cell>
          <cell r="P2070" t="str">
            <v>Current Unrestricted Funds</v>
          </cell>
          <cell r="Q2070">
            <v>74</v>
          </cell>
          <cell r="R2070" t="str">
            <v>Travel</v>
          </cell>
          <cell r="S2070">
            <v>50</v>
          </cell>
          <cell r="T2070" t="str">
            <v>Administrative Services</v>
          </cell>
          <cell r="U2070">
            <v>9</v>
          </cell>
          <cell r="V2070" t="str">
            <v>Gromatzky, Michael K</v>
          </cell>
        </row>
        <row r="2071">
          <cell r="A2071">
            <v>280200</v>
          </cell>
          <cell r="B2071" t="str">
            <v>CPC - Security</v>
          </cell>
          <cell r="C2071">
            <v>744230</v>
          </cell>
          <cell r="D2071">
            <v>280200744230</v>
          </cell>
          <cell r="E2071" t="str">
            <v>In-House Professional Development</v>
          </cell>
          <cell r="F2071">
            <v>0</v>
          </cell>
          <cell r="G2071">
            <v>0</v>
          </cell>
          <cell r="H2071">
            <v>0</v>
          </cell>
          <cell r="I2071">
            <v>0</v>
          </cell>
          <cell r="J2071">
            <v>0</v>
          </cell>
          <cell r="K2071">
            <v>110010</v>
          </cell>
          <cell r="L2071" t="str">
            <v>Current Unrestricted</v>
          </cell>
          <cell r="M2071">
            <v>40</v>
          </cell>
          <cell r="N2071" t="str">
            <v>Operation and Maintenance of Plant</v>
          </cell>
          <cell r="O2071">
            <v>11</v>
          </cell>
          <cell r="P2071" t="str">
            <v>Current Unrestricted Funds</v>
          </cell>
          <cell r="Q2071">
            <v>74</v>
          </cell>
          <cell r="R2071" t="str">
            <v>Travel</v>
          </cell>
          <cell r="S2071">
            <v>50</v>
          </cell>
          <cell r="T2071" t="str">
            <v>Administrative Services</v>
          </cell>
          <cell r="U2071">
            <v>9</v>
          </cell>
          <cell r="V2071" t="str">
            <v>Gromatzky, Michael K</v>
          </cell>
        </row>
        <row r="2072">
          <cell r="A2072">
            <v>280200</v>
          </cell>
          <cell r="B2072" t="str">
            <v>CPC - Security</v>
          </cell>
          <cell r="C2072">
            <v>744370</v>
          </cell>
          <cell r="D2072">
            <v>280200744370</v>
          </cell>
          <cell r="E2072" t="str">
            <v>Vehicle Operating Expense</v>
          </cell>
          <cell r="F2072">
            <v>3945.86</v>
          </cell>
          <cell r="G2072">
            <v>3774.37</v>
          </cell>
          <cell r="H2072">
            <v>3500</v>
          </cell>
          <cell r="I2072">
            <v>954.34</v>
          </cell>
          <cell r="J2072">
            <v>3400</v>
          </cell>
          <cell r="K2072">
            <v>110010</v>
          </cell>
          <cell r="L2072" t="str">
            <v>Current Unrestricted</v>
          </cell>
          <cell r="M2072">
            <v>40</v>
          </cell>
          <cell r="N2072" t="str">
            <v>Operation and Maintenance of Plant</v>
          </cell>
          <cell r="O2072">
            <v>11</v>
          </cell>
          <cell r="P2072" t="str">
            <v>Current Unrestricted Funds</v>
          </cell>
          <cell r="Q2072">
            <v>74</v>
          </cell>
          <cell r="R2072" t="str">
            <v>Travel</v>
          </cell>
          <cell r="S2072">
            <v>50</v>
          </cell>
          <cell r="T2072" t="str">
            <v>Administrative Services</v>
          </cell>
          <cell r="U2072">
            <v>9</v>
          </cell>
          <cell r="V2072" t="str">
            <v>Gromatzky, Michael K</v>
          </cell>
        </row>
        <row r="2073">
          <cell r="A2073">
            <v>280200</v>
          </cell>
          <cell r="B2073" t="str">
            <v>CPC - Security</v>
          </cell>
          <cell r="C2073">
            <v>755705</v>
          </cell>
          <cell r="D2073">
            <v>280200755705</v>
          </cell>
          <cell r="E2073" t="str">
            <v>Postage</v>
          </cell>
          <cell r="F2073">
            <v>3.5</v>
          </cell>
          <cell r="G2073">
            <v>1.32</v>
          </cell>
          <cell r="H2073">
            <v>5</v>
          </cell>
          <cell r="I2073">
            <v>0</v>
          </cell>
          <cell r="J2073">
            <v>0</v>
          </cell>
          <cell r="K2073">
            <v>110010</v>
          </cell>
          <cell r="L2073" t="str">
            <v>Current Unrestricted</v>
          </cell>
          <cell r="M2073">
            <v>40</v>
          </cell>
          <cell r="N2073" t="str">
            <v>Operation and Maintenance of Plant</v>
          </cell>
          <cell r="O2073">
            <v>11</v>
          </cell>
          <cell r="P2073" t="str">
            <v>Current Unrestricted Funds</v>
          </cell>
          <cell r="Q2073">
            <v>75</v>
          </cell>
          <cell r="R2073" t="str">
            <v>Other Operating Expenses</v>
          </cell>
          <cell r="S2073">
            <v>50</v>
          </cell>
          <cell r="T2073" t="str">
            <v>Administrative Services</v>
          </cell>
          <cell r="U2073">
            <v>9</v>
          </cell>
          <cell r="V2073" t="str">
            <v>Gromatzky, Michael K</v>
          </cell>
        </row>
        <row r="2074">
          <cell r="A2074">
            <v>280200</v>
          </cell>
          <cell r="B2074" t="str">
            <v>CPC - Security</v>
          </cell>
          <cell r="C2074">
            <v>765425</v>
          </cell>
          <cell r="D2074">
            <v>280200765425</v>
          </cell>
          <cell r="E2074" t="str">
            <v>Telephone - Cellular</v>
          </cell>
          <cell r="F2074">
            <v>0</v>
          </cell>
          <cell r="G2074">
            <v>0</v>
          </cell>
          <cell r="H2074">
            <v>0</v>
          </cell>
          <cell r="I2074">
            <v>0</v>
          </cell>
          <cell r="J2074">
            <v>0</v>
          </cell>
          <cell r="K2074">
            <v>110010</v>
          </cell>
          <cell r="L2074" t="str">
            <v>Current Unrestricted</v>
          </cell>
          <cell r="M2074">
            <v>40</v>
          </cell>
          <cell r="N2074" t="str">
            <v>Operation and Maintenance of Plant</v>
          </cell>
          <cell r="O2074">
            <v>11</v>
          </cell>
          <cell r="P2074" t="str">
            <v>Current Unrestricted Funds</v>
          </cell>
          <cell r="Q2074">
            <v>76</v>
          </cell>
          <cell r="R2074" t="str">
            <v>Utilities</v>
          </cell>
          <cell r="S2074">
            <v>50</v>
          </cell>
          <cell r="T2074" t="str">
            <v>Administrative Services</v>
          </cell>
          <cell r="U2074">
            <v>9</v>
          </cell>
          <cell r="V2074" t="str">
            <v>Gromatzky, Michael K</v>
          </cell>
        </row>
        <row r="2075">
          <cell r="A2075">
            <v>280200</v>
          </cell>
          <cell r="B2075" t="str">
            <v>CPC - Security</v>
          </cell>
          <cell r="C2075">
            <v>777410</v>
          </cell>
          <cell r="D2075">
            <v>280200777410</v>
          </cell>
          <cell r="E2075" t="str">
            <v>Equipment/Furniture - CPC</v>
          </cell>
          <cell r="F2075">
            <v>28801.95</v>
          </cell>
          <cell r="G2075">
            <v>0</v>
          </cell>
          <cell r="H2075">
            <v>0</v>
          </cell>
          <cell r="I2075">
            <v>0</v>
          </cell>
          <cell r="J2075">
            <v>0</v>
          </cell>
          <cell r="K2075">
            <v>110010</v>
          </cell>
          <cell r="L2075" t="str">
            <v>Current Unrestricted</v>
          </cell>
          <cell r="M2075">
            <v>40</v>
          </cell>
          <cell r="N2075" t="str">
            <v>Operation and Maintenance of Plant</v>
          </cell>
          <cell r="O2075">
            <v>11</v>
          </cell>
          <cell r="P2075" t="str">
            <v>Current Unrestricted Funds</v>
          </cell>
          <cell r="Q2075">
            <v>77</v>
          </cell>
          <cell r="R2075" t="str">
            <v>Capital Outlay</v>
          </cell>
          <cell r="S2075">
            <v>50</v>
          </cell>
          <cell r="T2075" t="str">
            <v>Administrative Services</v>
          </cell>
          <cell r="U2075">
            <v>9</v>
          </cell>
          <cell r="V2075" t="str">
            <v>Gromatzky, Michael K</v>
          </cell>
        </row>
        <row r="2076">
          <cell r="A2076">
            <v>280202</v>
          </cell>
          <cell r="B2076" t="str">
            <v>SCC - Security</v>
          </cell>
          <cell r="C2076">
            <v>611310</v>
          </cell>
          <cell r="D2076">
            <v>280202611310</v>
          </cell>
          <cell r="E2076" t="str">
            <v>Supervisory Support Staff - Exempt</v>
          </cell>
          <cell r="F2076">
            <v>48666.48</v>
          </cell>
          <cell r="G2076">
            <v>55813.68</v>
          </cell>
          <cell r="H2076">
            <v>57768</v>
          </cell>
          <cell r="I2076">
            <v>28883.58</v>
          </cell>
          <cell r="J2076">
            <v>57768</v>
          </cell>
          <cell r="K2076">
            <v>110010</v>
          </cell>
          <cell r="L2076" t="str">
            <v>Current Unrestricted</v>
          </cell>
          <cell r="M2076">
            <v>40</v>
          </cell>
          <cell r="N2076" t="str">
            <v>Operation and Maintenance of Plant</v>
          </cell>
          <cell r="O2076">
            <v>11</v>
          </cell>
          <cell r="P2076" t="str">
            <v>Current Unrestricted Funds</v>
          </cell>
          <cell r="Q2076">
            <v>61</v>
          </cell>
          <cell r="R2076" t="str">
            <v>Salaries and Wages</v>
          </cell>
          <cell r="S2076">
            <v>50</v>
          </cell>
          <cell r="T2076" t="str">
            <v>Administrative Services</v>
          </cell>
          <cell r="U2076">
            <v>9</v>
          </cell>
          <cell r="V2076" t="str">
            <v>Gromatzky, Michael K</v>
          </cell>
        </row>
        <row r="2077">
          <cell r="A2077">
            <v>280202</v>
          </cell>
          <cell r="B2077" t="str">
            <v>SCC - Security</v>
          </cell>
          <cell r="C2077">
            <v>611320</v>
          </cell>
          <cell r="D2077">
            <v>280202611320</v>
          </cell>
          <cell r="E2077" t="str">
            <v>Non-Supervisory Supp Staff - Exempt</v>
          </cell>
          <cell r="F2077">
            <v>287330.90999999997</v>
          </cell>
          <cell r="G2077">
            <v>0</v>
          </cell>
          <cell r="H2077">
            <v>0</v>
          </cell>
          <cell r="I2077">
            <v>0</v>
          </cell>
          <cell r="J2077">
            <v>0</v>
          </cell>
          <cell r="K2077">
            <v>110010</v>
          </cell>
          <cell r="L2077" t="str">
            <v>Current Unrestricted</v>
          </cell>
          <cell r="M2077">
            <v>40</v>
          </cell>
          <cell r="N2077" t="str">
            <v>Operation and Maintenance of Plant</v>
          </cell>
          <cell r="O2077">
            <v>11</v>
          </cell>
          <cell r="P2077" t="str">
            <v>Current Unrestricted Funds</v>
          </cell>
          <cell r="Q2077">
            <v>61</v>
          </cell>
          <cell r="R2077" t="str">
            <v>Salaries and Wages</v>
          </cell>
          <cell r="S2077">
            <v>50</v>
          </cell>
          <cell r="T2077" t="str">
            <v>Administrative Services</v>
          </cell>
          <cell r="U2077">
            <v>9</v>
          </cell>
          <cell r="V2077" t="str">
            <v>Gromatzky, Michael K</v>
          </cell>
        </row>
        <row r="2078">
          <cell r="A2078">
            <v>280202</v>
          </cell>
          <cell r="B2078" t="str">
            <v>SCC - Security</v>
          </cell>
          <cell r="C2078">
            <v>611410</v>
          </cell>
          <cell r="D2078">
            <v>280202611410</v>
          </cell>
          <cell r="E2078" t="str">
            <v>Supervisory Supp Staff - Non-Exempt</v>
          </cell>
          <cell r="F2078">
            <v>0</v>
          </cell>
          <cell r="G2078">
            <v>97023.96</v>
          </cell>
          <cell r="H2078">
            <v>107831</v>
          </cell>
          <cell r="I2078">
            <v>53915.46</v>
          </cell>
          <cell r="J2078">
            <v>107831</v>
          </cell>
          <cell r="K2078">
            <v>110010</v>
          </cell>
          <cell r="L2078" t="str">
            <v>Current Unrestricted</v>
          </cell>
          <cell r="M2078">
            <v>40</v>
          </cell>
          <cell r="N2078" t="str">
            <v>Operation and Maintenance of Plant</v>
          </cell>
          <cell r="O2078">
            <v>11</v>
          </cell>
          <cell r="P2078" t="str">
            <v>Current Unrestricted Funds</v>
          </cell>
          <cell r="Q2078">
            <v>61</v>
          </cell>
          <cell r="R2078" t="str">
            <v>Salaries and Wages</v>
          </cell>
          <cell r="S2078">
            <v>50</v>
          </cell>
          <cell r="T2078" t="str">
            <v>Administrative Services</v>
          </cell>
          <cell r="U2078">
            <v>9</v>
          </cell>
          <cell r="V2078" t="str">
            <v>Gromatzky, Michael K</v>
          </cell>
        </row>
        <row r="2079">
          <cell r="A2079">
            <v>280202</v>
          </cell>
          <cell r="B2079" t="str">
            <v>SCC - Security</v>
          </cell>
          <cell r="C2079">
            <v>611420</v>
          </cell>
          <cell r="D2079">
            <v>280202611420</v>
          </cell>
          <cell r="E2079" t="str">
            <v>Non-Supervisory Supp - Non-Exempt</v>
          </cell>
          <cell r="F2079">
            <v>127353.49</v>
          </cell>
          <cell r="G2079">
            <v>370697.22</v>
          </cell>
          <cell r="H2079">
            <v>392388</v>
          </cell>
          <cell r="I2079">
            <v>189507.21</v>
          </cell>
          <cell r="J2079">
            <v>478092</v>
          </cell>
          <cell r="K2079">
            <v>110010</v>
          </cell>
          <cell r="L2079" t="str">
            <v>Current Unrestricted</v>
          </cell>
          <cell r="M2079">
            <v>40</v>
          </cell>
          <cell r="N2079" t="str">
            <v>Operation and Maintenance of Plant</v>
          </cell>
          <cell r="O2079">
            <v>11</v>
          </cell>
          <cell r="P2079" t="str">
            <v>Current Unrestricted Funds</v>
          </cell>
          <cell r="Q2079">
            <v>61</v>
          </cell>
          <cell r="R2079" t="str">
            <v>Salaries and Wages</v>
          </cell>
          <cell r="S2079">
            <v>50</v>
          </cell>
          <cell r="T2079" t="str">
            <v>Administrative Services</v>
          </cell>
          <cell r="U2079">
            <v>9</v>
          </cell>
          <cell r="V2079" t="str">
            <v>Gromatzky, Michael K</v>
          </cell>
        </row>
        <row r="2080">
          <cell r="A2080">
            <v>280202</v>
          </cell>
          <cell r="B2080" t="str">
            <v>SCC - Security</v>
          </cell>
          <cell r="C2080">
            <v>611491</v>
          </cell>
          <cell r="D2080">
            <v>280202611491</v>
          </cell>
          <cell r="E2080" t="str">
            <v>Comp Time Payoff</v>
          </cell>
          <cell r="F2080">
            <v>487.81</v>
          </cell>
          <cell r="G2080">
            <v>23.25</v>
          </cell>
          <cell r="H2080">
            <v>8000</v>
          </cell>
          <cell r="I2080">
            <v>0</v>
          </cell>
          <cell r="J2080">
            <v>5000</v>
          </cell>
          <cell r="K2080">
            <v>110010</v>
          </cell>
          <cell r="L2080" t="str">
            <v>Current Unrestricted</v>
          </cell>
          <cell r="M2080">
            <v>40</v>
          </cell>
          <cell r="N2080" t="str">
            <v>Operation and Maintenance of Plant</v>
          </cell>
          <cell r="O2080">
            <v>11</v>
          </cell>
          <cell r="P2080" t="str">
            <v>Current Unrestricted Funds</v>
          </cell>
          <cell r="Q2080">
            <v>61</v>
          </cell>
          <cell r="R2080" t="str">
            <v>Salaries and Wages</v>
          </cell>
          <cell r="S2080">
            <v>50</v>
          </cell>
          <cell r="T2080" t="str">
            <v>Administrative Services</v>
          </cell>
          <cell r="U2080">
            <v>9</v>
          </cell>
          <cell r="V2080" t="str">
            <v>Gromatzky, Michael K</v>
          </cell>
        </row>
        <row r="2081">
          <cell r="A2081">
            <v>280202</v>
          </cell>
          <cell r="B2081" t="str">
            <v>SCC - Security</v>
          </cell>
          <cell r="C2081">
            <v>611492</v>
          </cell>
          <cell r="D2081">
            <v>280202611492</v>
          </cell>
          <cell r="E2081" t="str">
            <v>Regular Overtime</v>
          </cell>
          <cell r="F2081">
            <v>2876.18</v>
          </cell>
          <cell r="G2081">
            <v>2213.04</v>
          </cell>
          <cell r="H2081">
            <v>10628</v>
          </cell>
          <cell r="I2081">
            <v>3043.67</v>
          </cell>
          <cell r="J2081">
            <v>7500</v>
          </cell>
          <cell r="K2081">
            <v>110010</v>
          </cell>
          <cell r="L2081" t="str">
            <v>Current Unrestricted</v>
          </cell>
          <cell r="M2081">
            <v>40</v>
          </cell>
          <cell r="N2081" t="str">
            <v>Operation and Maintenance of Plant</v>
          </cell>
          <cell r="O2081">
            <v>11</v>
          </cell>
          <cell r="P2081" t="str">
            <v>Current Unrestricted Funds</v>
          </cell>
          <cell r="Q2081">
            <v>61</v>
          </cell>
          <cell r="R2081" t="str">
            <v>Salaries and Wages</v>
          </cell>
          <cell r="S2081">
            <v>50</v>
          </cell>
          <cell r="T2081" t="str">
            <v>Administrative Services</v>
          </cell>
          <cell r="U2081">
            <v>9</v>
          </cell>
          <cell r="V2081" t="str">
            <v>Gromatzky, Michael K</v>
          </cell>
        </row>
        <row r="2082">
          <cell r="A2082">
            <v>280202</v>
          </cell>
          <cell r="B2082" t="str">
            <v>SCC - Security</v>
          </cell>
          <cell r="C2082">
            <v>611493</v>
          </cell>
          <cell r="D2082">
            <v>280202611493</v>
          </cell>
          <cell r="E2082" t="str">
            <v>Vacation Payoff</v>
          </cell>
          <cell r="F2082">
            <v>0</v>
          </cell>
          <cell r="G2082">
            <v>4594.9799999999996</v>
          </cell>
          <cell r="H2082">
            <v>1084</v>
          </cell>
          <cell r="I2082">
            <v>0</v>
          </cell>
          <cell r="J2082">
            <v>0</v>
          </cell>
          <cell r="K2082">
            <v>110010</v>
          </cell>
          <cell r="L2082" t="str">
            <v>Current Unrestricted</v>
          </cell>
          <cell r="M2082">
            <v>40</v>
          </cell>
          <cell r="N2082" t="str">
            <v>Operation and Maintenance of Plant</v>
          </cell>
          <cell r="O2082">
            <v>11</v>
          </cell>
          <cell r="P2082" t="str">
            <v>Current Unrestricted Funds</v>
          </cell>
          <cell r="Q2082">
            <v>61</v>
          </cell>
          <cell r="R2082" t="str">
            <v>Salaries and Wages</v>
          </cell>
          <cell r="S2082">
            <v>50</v>
          </cell>
          <cell r="T2082" t="str">
            <v>Administrative Services</v>
          </cell>
          <cell r="U2082">
            <v>9</v>
          </cell>
          <cell r="V2082" t="str">
            <v>Gromatzky, Michael K</v>
          </cell>
        </row>
        <row r="2083">
          <cell r="A2083">
            <v>280202</v>
          </cell>
          <cell r="B2083" t="str">
            <v>SCC - Security</v>
          </cell>
          <cell r="C2083">
            <v>712355</v>
          </cell>
          <cell r="D2083">
            <v>280202712355</v>
          </cell>
          <cell r="E2083" t="str">
            <v>Contract Labor - Temporary Agencies</v>
          </cell>
          <cell r="F2083">
            <v>1828.97</v>
          </cell>
          <cell r="G2083">
            <v>1240.46</v>
          </cell>
          <cell r="H2083">
            <v>3600</v>
          </cell>
          <cell r="I2083">
            <v>1731.48</v>
          </cell>
          <cell r="J2083">
            <v>3600</v>
          </cell>
          <cell r="K2083">
            <v>110010</v>
          </cell>
          <cell r="L2083" t="str">
            <v>Current Unrestricted</v>
          </cell>
          <cell r="M2083">
            <v>40</v>
          </cell>
          <cell r="N2083" t="str">
            <v>Operation and Maintenance of Plant</v>
          </cell>
          <cell r="O2083">
            <v>11</v>
          </cell>
          <cell r="P2083" t="str">
            <v>Current Unrestricted Funds</v>
          </cell>
          <cell r="Q2083">
            <v>71</v>
          </cell>
          <cell r="R2083" t="str">
            <v>Contractual Services</v>
          </cell>
          <cell r="S2083">
            <v>50</v>
          </cell>
          <cell r="T2083" t="str">
            <v>Administrative Services</v>
          </cell>
          <cell r="U2083">
            <v>9</v>
          </cell>
          <cell r="V2083" t="str">
            <v>Gromatzky, Michael K</v>
          </cell>
        </row>
        <row r="2084">
          <cell r="A2084">
            <v>280202</v>
          </cell>
          <cell r="B2084" t="str">
            <v>SCC - Security</v>
          </cell>
          <cell r="C2084">
            <v>712370</v>
          </cell>
          <cell r="D2084">
            <v>280202712370</v>
          </cell>
          <cell r="E2084" t="str">
            <v>Other Contract Services</v>
          </cell>
          <cell r="F2084">
            <v>0</v>
          </cell>
          <cell r="G2084">
            <v>0</v>
          </cell>
          <cell r="H2084">
            <v>1753</v>
          </cell>
          <cell r="I2084">
            <v>0</v>
          </cell>
          <cell r="J2084">
            <v>0</v>
          </cell>
          <cell r="K2084">
            <v>110010</v>
          </cell>
          <cell r="L2084" t="str">
            <v>Current Unrestricted</v>
          </cell>
          <cell r="M2084">
            <v>40</v>
          </cell>
          <cell r="N2084" t="str">
            <v>Operation and Maintenance of Plant</v>
          </cell>
          <cell r="O2084">
            <v>11</v>
          </cell>
          <cell r="P2084" t="str">
            <v>Current Unrestricted Funds</v>
          </cell>
          <cell r="Q2084">
            <v>71</v>
          </cell>
          <cell r="R2084" t="str">
            <v>Contractual Services</v>
          </cell>
          <cell r="S2084">
            <v>50</v>
          </cell>
          <cell r="T2084" t="str">
            <v>Administrative Services</v>
          </cell>
          <cell r="U2084">
            <v>9</v>
          </cell>
          <cell r="V2084" t="str">
            <v>Gromatzky, Michael K</v>
          </cell>
        </row>
        <row r="2085">
          <cell r="A2085">
            <v>280202</v>
          </cell>
          <cell r="B2085" t="str">
            <v>SCC - Security</v>
          </cell>
          <cell r="C2085">
            <v>733120</v>
          </cell>
          <cell r="D2085">
            <v>280202733120</v>
          </cell>
          <cell r="E2085" t="str">
            <v>Office Supplies</v>
          </cell>
          <cell r="F2085">
            <v>1656.84</v>
          </cell>
          <cell r="G2085">
            <v>1168.78</v>
          </cell>
          <cell r="H2085">
            <v>1200</v>
          </cell>
          <cell r="I2085">
            <v>427.4</v>
          </cell>
          <cell r="J2085">
            <v>1100</v>
          </cell>
          <cell r="K2085">
            <v>110010</v>
          </cell>
          <cell r="L2085" t="str">
            <v>Current Unrestricted</v>
          </cell>
          <cell r="M2085">
            <v>40</v>
          </cell>
          <cell r="N2085" t="str">
            <v>Operation and Maintenance of Plant</v>
          </cell>
          <cell r="O2085">
            <v>11</v>
          </cell>
          <cell r="P2085" t="str">
            <v>Current Unrestricted Funds</v>
          </cell>
          <cell r="Q2085">
            <v>73</v>
          </cell>
          <cell r="R2085" t="str">
            <v>Supplies</v>
          </cell>
          <cell r="S2085">
            <v>50</v>
          </cell>
          <cell r="T2085" t="str">
            <v>Administrative Services</v>
          </cell>
          <cell r="U2085">
            <v>9</v>
          </cell>
          <cell r="V2085" t="str">
            <v>Gromatzky, Michael K</v>
          </cell>
        </row>
        <row r="2086">
          <cell r="A2086">
            <v>280202</v>
          </cell>
          <cell r="B2086" t="str">
            <v>SCC - Security</v>
          </cell>
          <cell r="C2086">
            <v>733460</v>
          </cell>
          <cell r="D2086">
            <v>280202733460</v>
          </cell>
          <cell r="E2086" t="str">
            <v>Miscellaneous Supplies</v>
          </cell>
          <cell r="F2086">
            <v>15846.59</v>
          </cell>
          <cell r="G2086">
            <v>11695.52</v>
          </cell>
          <cell r="H2086">
            <v>14095</v>
          </cell>
          <cell r="I2086">
            <v>622.42999999999995</v>
          </cell>
          <cell r="J2086">
            <v>15000</v>
          </cell>
          <cell r="K2086">
            <v>110010</v>
          </cell>
          <cell r="L2086" t="str">
            <v>Current Unrestricted</v>
          </cell>
          <cell r="M2086">
            <v>40</v>
          </cell>
          <cell r="N2086" t="str">
            <v>Operation and Maintenance of Plant</v>
          </cell>
          <cell r="O2086">
            <v>11</v>
          </cell>
          <cell r="P2086" t="str">
            <v>Current Unrestricted Funds</v>
          </cell>
          <cell r="Q2086">
            <v>73</v>
          </cell>
          <cell r="R2086" t="str">
            <v>Supplies</v>
          </cell>
          <cell r="S2086">
            <v>50</v>
          </cell>
          <cell r="T2086" t="str">
            <v>Administrative Services</v>
          </cell>
          <cell r="U2086">
            <v>9</v>
          </cell>
          <cell r="V2086" t="str">
            <v>Gromatzky, Michael K</v>
          </cell>
        </row>
        <row r="2087">
          <cell r="A2087">
            <v>280202</v>
          </cell>
          <cell r="B2087" t="str">
            <v>SCC - Security</v>
          </cell>
          <cell r="C2087">
            <v>733470</v>
          </cell>
          <cell r="D2087">
            <v>280202733470</v>
          </cell>
          <cell r="E2087" t="str">
            <v>Building Materials &lt; $300</v>
          </cell>
          <cell r="F2087">
            <v>0</v>
          </cell>
          <cell r="G2087">
            <v>0</v>
          </cell>
          <cell r="H2087">
            <v>200</v>
          </cell>
          <cell r="I2087">
            <v>0</v>
          </cell>
          <cell r="J2087">
            <v>0</v>
          </cell>
          <cell r="K2087">
            <v>110010</v>
          </cell>
          <cell r="L2087" t="str">
            <v>Current Unrestricted</v>
          </cell>
          <cell r="M2087">
            <v>40</v>
          </cell>
          <cell r="N2087" t="str">
            <v>Operation and Maintenance of Plant</v>
          </cell>
          <cell r="O2087">
            <v>11</v>
          </cell>
          <cell r="P2087" t="str">
            <v>Current Unrestricted Funds</v>
          </cell>
          <cell r="Q2087">
            <v>73</v>
          </cell>
          <cell r="R2087" t="str">
            <v>Supplies</v>
          </cell>
          <cell r="S2087">
            <v>50</v>
          </cell>
          <cell r="T2087" t="str">
            <v>Administrative Services</v>
          </cell>
          <cell r="U2087">
            <v>9</v>
          </cell>
          <cell r="V2087" t="str">
            <v>Gromatzky, Michael K</v>
          </cell>
        </row>
        <row r="2088">
          <cell r="A2088">
            <v>280202</v>
          </cell>
          <cell r="B2088" t="str">
            <v>SCC - Security</v>
          </cell>
          <cell r="C2088">
            <v>744210</v>
          </cell>
          <cell r="D2088">
            <v>280202744210</v>
          </cell>
          <cell r="E2088" t="str">
            <v>Local Travel</v>
          </cell>
          <cell r="F2088">
            <v>0</v>
          </cell>
          <cell r="G2088">
            <v>0</v>
          </cell>
          <cell r="H2088">
            <v>0</v>
          </cell>
          <cell r="I2088">
            <v>0</v>
          </cell>
          <cell r="J2088">
            <v>0</v>
          </cell>
          <cell r="K2088">
            <v>110010</v>
          </cell>
          <cell r="L2088" t="str">
            <v>Current Unrestricted</v>
          </cell>
          <cell r="M2088">
            <v>40</v>
          </cell>
          <cell r="N2088" t="str">
            <v>Operation and Maintenance of Plant</v>
          </cell>
          <cell r="O2088">
            <v>11</v>
          </cell>
          <cell r="P2088" t="str">
            <v>Current Unrestricted Funds</v>
          </cell>
          <cell r="Q2088">
            <v>74</v>
          </cell>
          <cell r="R2088" t="str">
            <v>Travel</v>
          </cell>
          <cell r="S2088">
            <v>50</v>
          </cell>
          <cell r="T2088" t="str">
            <v>Administrative Services</v>
          </cell>
          <cell r="U2088">
            <v>9</v>
          </cell>
          <cell r="V2088" t="str">
            <v>Gromatzky, Michael K</v>
          </cell>
        </row>
        <row r="2089">
          <cell r="A2089">
            <v>280202</v>
          </cell>
          <cell r="B2089" t="str">
            <v>SCC - Security</v>
          </cell>
          <cell r="C2089">
            <v>744220</v>
          </cell>
          <cell r="D2089">
            <v>280202744220</v>
          </cell>
          <cell r="E2089" t="str">
            <v>Professional Development / Travel</v>
          </cell>
          <cell r="F2089">
            <v>1541.71</v>
          </cell>
          <cell r="G2089">
            <v>2153.91</v>
          </cell>
          <cell r="H2089">
            <v>6000</v>
          </cell>
          <cell r="I2089">
            <v>0</v>
          </cell>
          <cell r="J2089">
            <v>6000</v>
          </cell>
          <cell r="K2089">
            <v>110010</v>
          </cell>
          <cell r="L2089" t="str">
            <v>Current Unrestricted</v>
          </cell>
          <cell r="M2089">
            <v>40</v>
          </cell>
          <cell r="N2089" t="str">
            <v>Operation and Maintenance of Plant</v>
          </cell>
          <cell r="O2089">
            <v>11</v>
          </cell>
          <cell r="P2089" t="str">
            <v>Current Unrestricted Funds</v>
          </cell>
          <cell r="Q2089">
            <v>74</v>
          </cell>
          <cell r="R2089" t="str">
            <v>Travel</v>
          </cell>
          <cell r="S2089">
            <v>50</v>
          </cell>
          <cell r="T2089" t="str">
            <v>Administrative Services</v>
          </cell>
          <cell r="U2089">
            <v>9</v>
          </cell>
          <cell r="V2089" t="str">
            <v>Gromatzky, Michael K</v>
          </cell>
        </row>
        <row r="2090">
          <cell r="A2090">
            <v>280202</v>
          </cell>
          <cell r="B2090" t="str">
            <v>SCC - Security</v>
          </cell>
          <cell r="C2090">
            <v>744230</v>
          </cell>
          <cell r="D2090">
            <v>280202744230</v>
          </cell>
          <cell r="E2090" t="str">
            <v>In-House Professional Development</v>
          </cell>
          <cell r="F2090">
            <v>86.5</v>
          </cell>
          <cell r="G2090">
            <v>0</v>
          </cell>
          <cell r="H2090">
            <v>300</v>
          </cell>
          <cell r="I2090">
            <v>0</v>
          </cell>
          <cell r="J2090">
            <v>300</v>
          </cell>
          <cell r="K2090">
            <v>110010</v>
          </cell>
          <cell r="L2090" t="str">
            <v>Current Unrestricted</v>
          </cell>
          <cell r="M2090">
            <v>40</v>
          </cell>
          <cell r="N2090" t="str">
            <v>Operation and Maintenance of Plant</v>
          </cell>
          <cell r="O2090">
            <v>11</v>
          </cell>
          <cell r="P2090" t="str">
            <v>Current Unrestricted Funds</v>
          </cell>
          <cell r="Q2090">
            <v>74</v>
          </cell>
          <cell r="R2090" t="str">
            <v>Travel</v>
          </cell>
          <cell r="S2090">
            <v>50</v>
          </cell>
          <cell r="T2090" t="str">
            <v>Administrative Services</v>
          </cell>
          <cell r="U2090">
            <v>9</v>
          </cell>
          <cell r="V2090" t="str">
            <v>Gromatzky, Michael K</v>
          </cell>
        </row>
        <row r="2091">
          <cell r="A2091">
            <v>280202</v>
          </cell>
          <cell r="B2091" t="str">
            <v>SCC - Security</v>
          </cell>
          <cell r="C2091">
            <v>744370</v>
          </cell>
          <cell r="D2091">
            <v>280202744370</v>
          </cell>
          <cell r="E2091" t="str">
            <v>Vehicle Operating Expense</v>
          </cell>
          <cell r="F2091">
            <v>8135.22</v>
          </cell>
          <cell r="G2091">
            <v>9208.75</v>
          </cell>
          <cell r="H2091">
            <v>10000</v>
          </cell>
          <cell r="I2091">
            <v>2820.71</v>
          </cell>
          <cell r="J2091">
            <v>9384</v>
          </cell>
          <cell r="K2091">
            <v>110010</v>
          </cell>
          <cell r="L2091" t="str">
            <v>Current Unrestricted</v>
          </cell>
          <cell r="M2091">
            <v>40</v>
          </cell>
          <cell r="N2091" t="str">
            <v>Operation and Maintenance of Plant</v>
          </cell>
          <cell r="O2091">
            <v>11</v>
          </cell>
          <cell r="P2091" t="str">
            <v>Current Unrestricted Funds</v>
          </cell>
          <cell r="Q2091">
            <v>74</v>
          </cell>
          <cell r="R2091" t="str">
            <v>Travel</v>
          </cell>
          <cell r="S2091">
            <v>50</v>
          </cell>
          <cell r="T2091" t="str">
            <v>Administrative Services</v>
          </cell>
          <cell r="U2091">
            <v>9</v>
          </cell>
          <cell r="V2091" t="str">
            <v>Gromatzky, Michael K</v>
          </cell>
        </row>
        <row r="2092">
          <cell r="A2092">
            <v>280202</v>
          </cell>
          <cell r="B2092" t="str">
            <v>SCC - Security</v>
          </cell>
          <cell r="C2092">
            <v>755240</v>
          </cell>
          <cell r="D2092">
            <v>280202755240</v>
          </cell>
          <cell r="E2092" t="str">
            <v>DP - Software</v>
          </cell>
          <cell r="F2092">
            <v>0</v>
          </cell>
          <cell r="G2092">
            <v>0</v>
          </cell>
          <cell r="H2092">
            <v>780</v>
          </cell>
          <cell r="I2092">
            <v>0</v>
          </cell>
          <cell r="J2092">
            <v>800</v>
          </cell>
          <cell r="K2092">
            <v>110010</v>
          </cell>
          <cell r="L2092" t="str">
            <v>Current Unrestricted</v>
          </cell>
          <cell r="M2092">
            <v>40</v>
          </cell>
          <cell r="N2092" t="str">
            <v>Operation and Maintenance of Plant</v>
          </cell>
          <cell r="O2092">
            <v>11</v>
          </cell>
          <cell r="P2092" t="str">
            <v>Current Unrestricted Funds</v>
          </cell>
          <cell r="Q2092">
            <v>75</v>
          </cell>
          <cell r="R2092" t="str">
            <v>Other Operating Expenses</v>
          </cell>
          <cell r="S2092">
            <v>50</v>
          </cell>
          <cell r="T2092" t="str">
            <v>Administrative Services</v>
          </cell>
          <cell r="U2092">
            <v>9</v>
          </cell>
          <cell r="V2092" t="str">
            <v>Gromatzky, Michael K</v>
          </cell>
        </row>
        <row r="2093">
          <cell r="A2093">
            <v>280202</v>
          </cell>
          <cell r="B2093" t="str">
            <v>SCC - Security</v>
          </cell>
          <cell r="C2093">
            <v>755310</v>
          </cell>
          <cell r="D2093">
            <v>280202755310</v>
          </cell>
          <cell r="E2093" t="str">
            <v>Copier Expense</v>
          </cell>
          <cell r="F2093">
            <v>2.2200000000000002</v>
          </cell>
          <cell r="G2093">
            <v>63.54</v>
          </cell>
          <cell r="H2093">
            <v>60</v>
          </cell>
          <cell r="I2093">
            <v>0</v>
          </cell>
          <cell r="J2093">
            <v>60</v>
          </cell>
          <cell r="K2093">
            <v>110010</v>
          </cell>
          <cell r="L2093" t="str">
            <v>Current Unrestricted</v>
          </cell>
          <cell r="M2093">
            <v>40</v>
          </cell>
          <cell r="N2093" t="str">
            <v>Operation and Maintenance of Plant</v>
          </cell>
          <cell r="O2093">
            <v>11</v>
          </cell>
          <cell r="P2093" t="str">
            <v>Current Unrestricted Funds</v>
          </cell>
          <cell r="Q2093">
            <v>75</v>
          </cell>
          <cell r="R2093" t="str">
            <v>Other Operating Expenses</v>
          </cell>
          <cell r="S2093">
            <v>50</v>
          </cell>
          <cell r="T2093" t="str">
            <v>Administrative Services</v>
          </cell>
          <cell r="U2093">
            <v>9</v>
          </cell>
          <cell r="V2093" t="str">
            <v>Gromatzky, Michael K</v>
          </cell>
        </row>
        <row r="2094">
          <cell r="A2094">
            <v>280202</v>
          </cell>
          <cell r="B2094" t="str">
            <v>SCC - Security</v>
          </cell>
          <cell r="C2094">
            <v>755340</v>
          </cell>
          <cell r="D2094">
            <v>280202755340</v>
          </cell>
          <cell r="E2094" t="str">
            <v>Printing - Forms</v>
          </cell>
          <cell r="F2094">
            <v>0</v>
          </cell>
          <cell r="G2094">
            <v>0</v>
          </cell>
          <cell r="H2094">
            <v>286</v>
          </cell>
          <cell r="I2094">
            <v>286</v>
          </cell>
          <cell r="J2094">
            <v>300</v>
          </cell>
          <cell r="K2094">
            <v>110010</v>
          </cell>
          <cell r="L2094" t="str">
            <v>Current Unrestricted</v>
          </cell>
          <cell r="M2094">
            <v>40</v>
          </cell>
          <cell r="N2094" t="str">
            <v>Operation and Maintenance of Plant</v>
          </cell>
          <cell r="O2094">
            <v>11</v>
          </cell>
          <cell r="P2094" t="str">
            <v>Current Unrestricted Funds</v>
          </cell>
          <cell r="Q2094">
            <v>75</v>
          </cell>
          <cell r="R2094" t="str">
            <v>Other Operating Expenses</v>
          </cell>
          <cell r="S2094">
            <v>50</v>
          </cell>
          <cell r="T2094" t="str">
            <v>Administrative Services</v>
          </cell>
          <cell r="U2094">
            <v>9</v>
          </cell>
          <cell r="V2094" t="str">
            <v>Gromatzky, Michael K</v>
          </cell>
        </row>
        <row r="2095">
          <cell r="A2095">
            <v>280202</v>
          </cell>
          <cell r="B2095" t="str">
            <v>SCC - Security</v>
          </cell>
          <cell r="C2095">
            <v>755360</v>
          </cell>
          <cell r="D2095">
            <v>280202755360</v>
          </cell>
          <cell r="E2095" t="str">
            <v>Printing - Other</v>
          </cell>
          <cell r="F2095">
            <v>472.76</v>
          </cell>
          <cell r="G2095">
            <v>638.98</v>
          </cell>
          <cell r="H2095">
            <v>700</v>
          </cell>
          <cell r="I2095">
            <v>0</v>
          </cell>
          <cell r="J2095">
            <v>700</v>
          </cell>
          <cell r="K2095">
            <v>110010</v>
          </cell>
          <cell r="L2095" t="str">
            <v>Current Unrestricted</v>
          </cell>
          <cell r="M2095">
            <v>40</v>
          </cell>
          <cell r="N2095" t="str">
            <v>Operation and Maintenance of Plant</v>
          </cell>
          <cell r="O2095">
            <v>11</v>
          </cell>
          <cell r="P2095" t="str">
            <v>Current Unrestricted Funds</v>
          </cell>
          <cell r="Q2095">
            <v>75</v>
          </cell>
          <cell r="R2095" t="str">
            <v>Other Operating Expenses</v>
          </cell>
          <cell r="S2095">
            <v>50</v>
          </cell>
          <cell r="T2095" t="str">
            <v>Administrative Services</v>
          </cell>
          <cell r="U2095">
            <v>9</v>
          </cell>
          <cell r="V2095" t="str">
            <v>Gromatzky, Michael K</v>
          </cell>
        </row>
        <row r="2096">
          <cell r="A2096">
            <v>280202</v>
          </cell>
          <cell r="B2096" t="str">
            <v>SCC - Security</v>
          </cell>
          <cell r="C2096">
            <v>755510</v>
          </cell>
          <cell r="D2096">
            <v>280202755510</v>
          </cell>
          <cell r="E2096" t="str">
            <v>Repairs - Equipment</v>
          </cell>
          <cell r="F2096">
            <v>483.15</v>
          </cell>
          <cell r="G2096">
            <v>862.58</v>
          </cell>
          <cell r="H2096">
            <v>1300</v>
          </cell>
          <cell r="I2096">
            <v>1128.8399999999999</v>
          </cell>
          <cell r="J2096">
            <v>3000</v>
          </cell>
          <cell r="K2096">
            <v>110010</v>
          </cell>
          <cell r="L2096" t="str">
            <v>Current Unrestricted</v>
          </cell>
          <cell r="M2096">
            <v>40</v>
          </cell>
          <cell r="N2096" t="str">
            <v>Operation and Maintenance of Plant</v>
          </cell>
          <cell r="O2096">
            <v>11</v>
          </cell>
          <cell r="P2096" t="str">
            <v>Current Unrestricted Funds</v>
          </cell>
          <cell r="Q2096">
            <v>75</v>
          </cell>
          <cell r="R2096" t="str">
            <v>Other Operating Expenses</v>
          </cell>
          <cell r="S2096">
            <v>50</v>
          </cell>
          <cell r="T2096" t="str">
            <v>Administrative Services</v>
          </cell>
          <cell r="U2096">
            <v>9</v>
          </cell>
          <cell r="V2096" t="str">
            <v>Gromatzky, Michael K</v>
          </cell>
        </row>
        <row r="2097">
          <cell r="A2097">
            <v>280202</v>
          </cell>
          <cell r="B2097" t="str">
            <v>SCC - Security</v>
          </cell>
          <cell r="C2097">
            <v>755540</v>
          </cell>
          <cell r="D2097">
            <v>280202755540</v>
          </cell>
          <cell r="E2097" t="str">
            <v>Repairs - Vehicle</v>
          </cell>
          <cell r="F2097">
            <v>3767.14</v>
          </cell>
          <cell r="G2097">
            <v>3814.15</v>
          </cell>
          <cell r="H2097">
            <v>5000</v>
          </cell>
          <cell r="I2097">
            <v>3022.25</v>
          </cell>
          <cell r="J2097">
            <v>6000</v>
          </cell>
          <cell r="K2097">
            <v>110010</v>
          </cell>
          <cell r="L2097" t="str">
            <v>Current Unrestricted</v>
          </cell>
          <cell r="M2097">
            <v>40</v>
          </cell>
          <cell r="N2097" t="str">
            <v>Operation and Maintenance of Plant</v>
          </cell>
          <cell r="O2097">
            <v>11</v>
          </cell>
          <cell r="P2097" t="str">
            <v>Current Unrestricted Funds</v>
          </cell>
          <cell r="Q2097">
            <v>75</v>
          </cell>
          <cell r="R2097" t="str">
            <v>Other Operating Expenses</v>
          </cell>
          <cell r="S2097">
            <v>50</v>
          </cell>
          <cell r="T2097" t="str">
            <v>Administrative Services</v>
          </cell>
          <cell r="U2097">
            <v>9</v>
          </cell>
          <cell r="V2097" t="str">
            <v>Gromatzky, Michael K</v>
          </cell>
        </row>
        <row r="2098">
          <cell r="A2098">
            <v>280202</v>
          </cell>
          <cell r="B2098" t="str">
            <v>SCC - Security</v>
          </cell>
          <cell r="C2098">
            <v>755705</v>
          </cell>
          <cell r="D2098">
            <v>280202755705</v>
          </cell>
          <cell r="E2098" t="str">
            <v>Postage</v>
          </cell>
          <cell r="F2098">
            <v>112.3</v>
          </cell>
          <cell r="G2098">
            <v>176.63</v>
          </cell>
          <cell r="H2098">
            <v>125</v>
          </cell>
          <cell r="I2098">
            <v>38.07</v>
          </cell>
          <cell r="J2098">
            <v>100</v>
          </cell>
          <cell r="K2098">
            <v>110010</v>
          </cell>
          <cell r="L2098" t="str">
            <v>Current Unrestricted</v>
          </cell>
          <cell r="M2098">
            <v>40</v>
          </cell>
          <cell r="N2098" t="str">
            <v>Operation and Maintenance of Plant</v>
          </cell>
          <cell r="O2098">
            <v>11</v>
          </cell>
          <cell r="P2098" t="str">
            <v>Current Unrestricted Funds</v>
          </cell>
          <cell r="Q2098">
            <v>75</v>
          </cell>
          <cell r="R2098" t="str">
            <v>Other Operating Expenses</v>
          </cell>
          <cell r="S2098">
            <v>50</v>
          </cell>
          <cell r="T2098" t="str">
            <v>Administrative Services</v>
          </cell>
          <cell r="U2098">
            <v>9</v>
          </cell>
          <cell r="V2098" t="str">
            <v>Gromatzky, Michael K</v>
          </cell>
        </row>
        <row r="2099">
          <cell r="A2099">
            <v>280202</v>
          </cell>
          <cell r="B2099" t="str">
            <v>SCC - Security</v>
          </cell>
          <cell r="C2099">
            <v>755730</v>
          </cell>
          <cell r="D2099">
            <v>280202755730</v>
          </cell>
          <cell r="E2099" t="str">
            <v>Memberships</v>
          </cell>
          <cell r="F2099">
            <v>210</v>
          </cell>
          <cell r="G2099">
            <v>0</v>
          </cell>
          <cell r="H2099">
            <v>200</v>
          </cell>
          <cell r="I2099">
            <v>0</v>
          </cell>
          <cell r="J2099">
            <v>200</v>
          </cell>
          <cell r="K2099">
            <v>110010</v>
          </cell>
          <cell r="L2099" t="str">
            <v>Current Unrestricted</v>
          </cell>
          <cell r="M2099">
            <v>40</v>
          </cell>
          <cell r="N2099" t="str">
            <v>Operation and Maintenance of Plant</v>
          </cell>
          <cell r="O2099">
            <v>11</v>
          </cell>
          <cell r="P2099" t="str">
            <v>Current Unrestricted Funds</v>
          </cell>
          <cell r="Q2099">
            <v>75</v>
          </cell>
          <cell r="R2099" t="str">
            <v>Other Operating Expenses</v>
          </cell>
          <cell r="S2099">
            <v>50</v>
          </cell>
          <cell r="T2099" t="str">
            <v>Administrative Services</v>
          </cell>
          <cell r="U2099">
            <v>9</v>
          </cell>
          <cell r="V2099" t="str">
            <v>Gromatzky, Michael K</v>
          </cell>
        </row>
        <row r="2100">
          <cell r="A2100">
            <v>280202</v>
          </cell>
          <cell r="B2100" t="str">
            <v>SCC - Security</v>
          </cell>
          <cell r="C2100">
            <v>765425</v>
          </cell>
          <cell r="D2100">
            <v>280202765425</v>
          </cell>
          <cell r="E2100" t="str">
            <v>Telephone - Cellular</v>
          </cell>
          <cell r="F2100">
            <v>3479.96</v>
          </cell>
          <cell r="G2100">
            <v>3996.03</v>
          </cell>
          <cell r="H2100">
            <v>4000</v>
          </cell>
          <cell r="I2100">
            <v>1395.64</v>
          </cell>
          <cell r="J2100">
            <v>4000</v>
          </cell>
          <cell r="K2100">
            <v>110010</v>
          </cell>
          <cell r="L2100" t="str">
            <v>Current Unrestricted</v>
          </cell>
          <cell r="M2100">
            <v>40</v>
          </cell>
          <cell r="N2100" t="str">
            <v>Operation and Maintenance of Plant</v>
          </cell>
          <cell r="O2100">
            <v>11</v>
          </cell>
          <cell r="P2100" t="str">
            <v>Current Unrestricted Funds</v>
          </cell>
          <cell r="Q2100">
            <v>76</v>
          </cell>
          <cell r="R2100" t="str">
            <v>Utilities</v>
          </cell>
          <cell r="S2100">
            <v>50</v>
          </cell>
          <cell r="T2100" t="str">
            <v>Administrative Services</v>
          </cell>
          <cell r="U2100">
            <v>9</v>
          </cell>
          <cell r="V2100" t="str">
            <v>Gromatzky, Michael K</v>
          </cell>
        </row>
        <row r="2101">
          <cell r="A2101">
            <v>280202</v>
          </cell>
          <cell r="B2101" t="str">
            <v>SCC - Security</v>
          </cell>
          <cell r="C2101">
            <v>787410</v>
          </cell>
          <cell r="D2101">
            <v>280202787410</v>
          </cell>
          <cell r="E2101" t="str">
            <v>Equipment/Furniture Non-Depreciable</v>
          </cell>
          <cell r="F2101">
            <v>22880.94</v>
          </cell>
          <cell r="G2101">
            <v>1575</v>
          </cell>
          <cell r="H2101">
            <v>2800</v>
          </cell>
          <cell r="I2101">
            <v>0</v>
          </cell>
          <cell r="J2101">
            <v>2500</v>
          </cell>
          <cell r="K2101">
            <v>110010</v>
          </cell>
          <cell r="L2101" t="str">
            <v>Current Unrestricted</v>
          </cell>
          <cell r="M2101">
            <v>40</v>
          </cell>
          <cell r="N2101" t="str">
            <v>Operation and Maintenance of Plant</v>
          </cell>
          <cell r="O2101">
            <v>11</v>
          </cell>
          <cell r="P2101" t="str">
            <v>Current Unrestricted Funds</v>
          </cell>
          <cell r="Q2101">
            <v>78</v>
          </cell>
          <cell r="R2101" t="str">
            <v>Non-Capital Outlay</v>
          </cell>
          <cell r="S2101">
            <v>50</v>
          </cell>
          <cell r="T2101" t="str">
            <v>Administrative Services</v>
          </cell>
          <cell r="U2101">
            <v>9</v>
          </cell>
          <cell r="V2101" t="str">
            <v>Gromatzky, Michael K</v>
          </cell>
        </row>
        <row r="2102">
          <cell r="A2102">
            <v>280202</v>
          </cell>
          <cell r="B2102" t="str">
            <v>SCC - Security</v>
          </cell>
          <cell r="C2102">
            <v>787430</v>
          </cell>
          <cell r="D2102">
            <v>280202787430</v>
          </cell>
          <cell r="E2102" t="str">
            <v>Computer/Media Equip</v>
          </cell>
          <cell r="F2102">
            <v>5254.6</v>
          </cell>
          <cell r="G2102">
            <v>0</v>
          </cell>
          <cell r="H2102">
            <v>1800</v>
          </cell>
          <cell r="I2102">
            <v>0</v>
          </cell>
          <cell r="J2102">
            <v>1500</v>
          </cell>
          <cell r="K2102">
            <v>110010</v>
          </cell>
          <cell r="L2102" t="str">
            <v>Current Unrestricted</v>
          </cell>
          <cell r="M2102">
            <v>40</v>
          </cell>
          <cell r="N2102" t="str">
            <v>Operation and Maintenance of Plant</v>
          </cell>
          <cell r="O2102">
            <v>11</v>
          </cell>
          <cell r="P2102" t="str">
            <v>Current Unrestricted Funds</v>
          </cell>
          <cell r="Q2102">
            <v>78</v>
          </cell>
          <cell r="R2102" t="str">
            <v>Non-Capital Outlay</v>
          </cell>
          <cell r="S2102">
            <v>50</v>
          </cell>
          <cell r="T2102" t="str">
            <v>Administrative Services</v>
          </cell>
          <cell r="U2102">
            <v>9</v>
          </cell>
          <cell r="V2102" t="str">
            <v>Gromatzky, Michael K</v>
          </cell>
        </row>
        <row r="2103">
          <cell r="A2103">
            <v>280204</v>
          </cell>
          <cell r="B2103" t="str">
            <v>CYC - Security</v>
          </cell>
          <cell r="C2103">
            <v>611320</v>
          </cell>
          <cell r="D2103">
            <v>280204611320</v>
          </cell>
          <cell r="E2103" t="str">
            <v>Non-Supervisory Supp Staff - Exempt</v>
          </cell>
          <cell r="F2103">
            <v>84868.92</v>
          </cell>
          <cell r="G2103">
            <v>0</v>
          </cell>
          <cell r="H2103">
            <v>0</v>
          </cell>
          <cell r="I2103">
            <v>0</v>
          </cell>
          <cell r="J2103">
            <v>0</v>
          </cell>
          <cell r="K2103">
            <v>110010</v>
          </cell>
          <cell r="L2103" t="str">
            <v>Current Unrestricted</v>
          </cell>
          <cell r="M2103">
            <v>40</v>
          </cell>
          <cell r="N2103" t="str">
            <v>Operation and Maintenance of Plant</v>
          </cell>
          <cell r="O2103">
            <v>11</v>
          </cell>
          <cell r="P2103" t="str">
            <v>Current Unrestricted Funds</v>
          </cell>
          <cell r="Q2103">
            <v>61</v>
          </cell>
          <cell r="R2103" t="str">
            <v>Salaries and Wages</v>
          </cell>
          <cell r="S2103">
            <v>50</v>
          </cell>
          <cell r="T2103" t="str">
            <v>Administrative Services</v>
          </cell>
          <cell r="U2103">
            <v>9</v>
          </cell>
          <cell r="V2103" t="str">
            <v>Gromatzky, Michael K</v>
          </cell>
        </row>
        <row r="2104">
          <cell r="A2104">
            <v>280204</v>
          </cell>
          <cell r="B2104" t="str">
            <v>CYC - Security</v>
          </cell>
          <cell r="C2104">
            <v>611420</v>
          </cell>
          <cell r="D2104">
            <v>280204611420</v>
          </cell>
          <cell r="E2104" t="str">
            <v>Non-Supervisory Supp - Non-Exempt</v>
          </cell>
          <cell r="F2104">
            <v>0</v>
          </cell>
          <cell r="G2104">
            <v>84868.92</v>
          </cell>
          <cell r="H2104">
            <v>87840</v>
          </cell>
          <cell r="I2104">
            <v>43919.64</v>
          </cell>
          <cell r="J2104">
            <v>87840</v>
          </cell>
          <cell r="K2104">
            <v>110010</v>
          </cell>
          <cell r="L2104" t="str">
            <v>Current Unrestricted</v>
          </cell>
          <cell r="M2104">
            <v>40</v>
          </cell>
          <cell r="N2104" t="str">
            <v>Operation and Maintenance of Plant</v>
          </cell>
          <cell r="O2104">
            <v>11</v>
          </cell>
          <cell r="P2104" t="str">
            <v>Current Unrestricted Funds</v>
          </cell>
          <cell r="Q2104">
            <v>61</v>
          </cell>
          <cell r="R2104" t="str">
            <v>Salaries and Wages</v>
          </cell>
          <cell r="S2104">
            <v>50</v>
          </cell>
          <cell r="T2104" t="str">
            <v>Administrative Services</v>
          </cell>
          <cell r="U2104">
            <v>9</v>
          </cell>
          <cell r="V2104" t="str">
            <v>Gromatzky, Michael K</v>
          </cell>
        </row>
        <row r="2105">
          <cell r="A2105">
            <v>280204</v>
          </cell>
          <cell r="B2105" t="str">
            <v>CYC - Security</v>
          </cell>
          <cell r="C2105">
            <v>611491</v>
          </cell>
          <cell r="D2105">
            <v>280204611491</v>
          </cell>
          <cell r="E2105" t="str">
            <v>Comp Time Payoff</v>
          </cell>
          <cell r="F2105">
            <v>403.92</v>
          </cell>
          <cell r="G2105">
            <v>0</v>
          </cell>
          <cell r="H2105">
            <v>3000</v>
          </cell>
          <cell r="I2105">
            <v>0</v>
          </cell>
          <cell r="J2105">
            <v>1000</v>
          </cell>
          <cell r="K2105">
            <v>110010</v>
          </cell>
          <cell r="L2105" t="str">
            <v>Current Unrestricted</v>
          </cell>
          <cell r="M2105">
            <v>40</v>
          </cell>
          <cell r="N2105" t="str">
            <v>Operation and Maintenance of Plant</v>
          </cell>
          <cell r="O2105">
            <v>11</v>
          </cell>
          <cell r="P2105" t="str">
            <v>Current Unrestricted Funds</v>
          </cell>
          <cell r="Q2105">
            <v>61</v>
          </cell>
          <cell r="R2105" t="str">
            <v>Salaries and Wages</v>
          </cell>
          <cell r="S2105">
            <v>50</v>
          </cell>
          <cell r="T2105" t="str">
            <v>Administrative Services</v>
          </cell>
          <cell r="U2105">
            <v>9</v>
          </cell>
          <cell r="V2105" t="str">
            <v>Gromatzky, Michael K</v>
          </cell>
        </row>
        <row r="2106">
          <cell r="A2106">
            <v>280204</v>
          </cell>
          <cell r="B2106" t="str">
            <v>CYC - Security</v>
          </cell>
          <cell r="C2106">
            <v>611492</v>
          </cell>
          <cell r="D2106">
            <v>280204611492</v>
          </cell>
          <cell r="E2106" t="str">
            <v>Regular Overtime</v>
          </cell>
          <cell r="F2106">
            <v>355.95</v>
          </cell>
          <cell r="G2106">
            <v>295.36</v>
          </cell>
          <cell r="H2106">
            <v>2000</v>
          </cell>
          <cell r="I2106">
            <v>125.42</v>
          </cell>
          <cell r="J2106">
            <v>1000</v>
          </cell>
          <cell r="K2106">
            <v>110010</v>
          </cell>
          <cell r="L2106" t="str">
            <v>Current Unrestricted</v>
          </cell>
          <cell r="M2106">
            <v>40</v>
          </cell>
          <cell r="N2106" t="str">
            <v>Operation and Maintenance of Plant</v>
          </cell>
          <cell r="O2106">
            <v>11</v>
          </cell>
          <cell r="P2106" t="str">
            <v>Current Unrestricted Funds</v>
          </cell>
          <cell r="Q2106">
            <v>61</v>
          </cell>
          <cell r="R2106" t="str">
            <v>Salaries and Wages</v>
          </cell>
          <cell r="S2106">
            <v>50</v>
          </cell>
          <cell r="T2106" t="str">
            <v>Administrative Services</v>
          </cell>
          <cell r="U2106">
            <v>9</v>
          </cell>
          <cell r="V2106" t="str">
            <v>Gromatzky, Michael K</v>
          </cell>
        </row>
        <row r="2107">
          <cell r="A2107">
            <v>280204</v>
          </cell>
          <cell r="B2107" t="str">
            <v>CYC - Security</v>
          </cell>
          <cell r="C2107">
            <v>712355</v>
          </cell>
          <cell r="D2107">
            <v>280204712355</v>
          </cell>
          <cell r="E2107" t="str">
            <v>Contract Labor - Temporary Agencies</v>
          </cell>
          <cell r="F2107">
            <v>7738.09</v>
          </cell>
          <cell r="G2107">
            <v>514.16</v>
          </cell>
          <cell r="H2107">
            <v>2000</v>
          </cell>
          <cell r="I2107">
            <v>0</v>
          </cell>
          <cell r="J2107">
            <v>1500</v>
          </cell>
          <cell r="K2107">
            <v>110010</v>
          </cell>
          <cell r="L2107" t="str">
            <v>Current Unrestricted</v>
          </cell>
          <cell r="M2107">
            <v>40</v>
          </cell>
          <cell r="N2107" t="str">
            <v>Operation and Maintenance of Plant</v>
          </cell>
          <cell r="O2107">
            <v>11</v>
          </cell>
          <cell r="P2107" t="str">
            <v>Current Unrestricted Funds</v>
          </cell>
          <cell r="Q2107">
            <v>71</v>
          </cell>
          <cell r="R2107" t="str">
            <v>Contractual Services</v>
          </cell>
          <cell r="S2107">
            <v>50</v>
          </cell>
          <cell r="T2107" t="str">
            <v>Administrative Services</v>
          </cell>
          <cell r="U2107">
            <v>9</v>
          </cell>
          <cell r="V2107" t="str">
            <v>Gromatzky, Michael K</v>
          </cell>
        </row>
        <row r="2108">
          <cell r="A2108">
            <v>280204</v>
          </cell>
          <cell r="B2108" t="str">
            <v>CYC - Security</v>
          </cell>
          <cell r="C2108">
            <v>733120</v>
          </cell>
          <cell r="D2108">
            <v>280204733120</v>
          </cell>
          <cell r="E2108" t="str">
            <v>Office Supplies</v>
          </cell>
          <cell r="F2108">
            <v>249.31</v>
          </cell>
          <cell r="G2108">
            <v>135.19</v>
          </cell>
          <cell r="H2108">
            <v>281</v>
          </cell>
          <cell r="I2108">
            <v>79.760000000000005</v>
          </cell>
          <cell r="J2108">
            <v>365</v>
          </cell>
          <cell r="K2108">
            <v>110010</v>
          </cell>
          <cell r="L2108" t="str">
            <v>Current Unrestricted</v>
          </cell>
          <cell r="M2108">
            <v>40</v>
          </cell>
          <cell r="N2108" t="str">
            <v>Operation and Maintenance of Plant</v>
          </cell>
          <cell r="O2108">
            <v>11</v>
          </cell>
          <cell r="P2108" t="str">
            <v>Current Unrestricted Funds</v>
          </cell>
          <cell r="Q2108">
            <v>73</v>
          </cell>
          <cell r="R2108" t="str">
            <v>Supplies</v>
          </cell>
          <cell r="S2108">
            <v>50</v>
          </cell>
          <cell r="T2108" t="str">
            <v>Administrative Services</v>
          </cell>
          <cell r="U2108">
            <v>9</v>
          </cell>
          <cell r="V2108" t="str">
            <v>Gromatzky, Michael K</v>
          </cell>
        </row>
        <row r="2109">
          <cell r="A2109">
            <v>280204</v>
          </cell>
          <cell r="B2109" t="str">
            <v>CYC - Security</v>
          </cell>
          <cell r="C2109">
            <v>733460</v>
          </cell>
          <cell r="D2109">
            <v>280204733460</v>
          </cell>
          <cell r="E2109" t="str">
            <v>Miscellaneous Supplies</v>
          </cell>
          <cell r="F2109">
            <v>0</v>
          </cell>
          <cell r="G2109">
            <v>0</v>
          </cell>
          <cell r="H2109">
            <v>0</v>
          </cell>
          <cell r="I2109">
            <v>0</v>
          </cell>
          <cell r="J2109">
            <v>0</v>
          </cell>
          <cell r="K2109">
            <v>110010</v>
          </cell>
          <cell r="L2109" t="str">
            <v>Current Unrestricted</v>
          </cell>
          <cell r="M2109">
            <v>40</v>
          </cell>
          <cell r="N2109" t="str">
            <v>Operation and Maintenance of Plant</v>
          </cell>
          <cell r="O2109">
            <v>11</v>
          </cell>
          <cell r="P2109" t="str">
            <v>Current Unrestricted Funds</v>
          </cell>
          <cell r="Q2109">
            <v>73</v>
          </cell>
          <cell r="R2109" t="str">
            <v>Supplies</v>
          </cell>
          <cell r="S2109">
            <v>50</v>
          </cell>
          <cell r="T2109" t="str">
            <v>Administrative Services</v>
          </cell>
          <cell r="U2109">
            <v>9</v>
          </cell>
          <cell r="V2109" t="str">
            <v>Gromatzky, Michael K</v>
          </cell>
        </row>
        <row r="2110">
          <cell r="A2110">
            <v>280204</v>
          </cell>
          <cell r="B2110" t="str">
            <v>CYC - Security</v>
          </cell>
          <cell r="C2110">
            <v>744370</v>
          </cell>
          <cell r="D2110">
            <v>280204744370</v>
          </cell>
          <cell r="E2110" t="str">
            <v>Vehicle Operating Expense</v>
          </cell>
          <cell r="F2110">
            <v>928.93</v>
          </cell>
          <cell r="G2110">
            <v>646.36</v>
          </cell>
          <cell r="H2110">
            <v>1000</v>
          </cell>
          <cell r="I2110">
            <v>160.4</v>
          </cell>
          <cell r="J2110">
            <v>1200</v>
          </cell>
          <cell r="K2110">
            <v>110010</v>
          </cell>
          <cell r="L2110" t="str">
            <v>Current Unrestricted</v>
          </cell>
          <cell r="M2110">
            <v>40</v>
          </cell>
          <cell r="N2110" t="str">
            <v>Operation and Maintenance of Plant</v>
          </cell>
          <cell r="O2110">
            <v>11</v>
          </cell>
          <cell r="P2110" t="str">
            <v>Current Unrestricted Funds</v>
          </cell>
          <cell r="Q2110">
            <v>74</v>
          </cell>
          <cell r="R2110" t="str">
            <v>Travel</v>
          </cell>
          <cell r="S2110">
            <v>50</v>
          </cell>
          <cell r="T2110" t="str">
            <v>Administrative Services</v>
          </cell>
          <cell r="U2110">
            <v>9</v>
          </cell>
          <cell r="V2110" t="str">
            <v>Gromatzky, Michael K</v>
          </cell>
        </row>
        <row r="2111">
          <cell r="A2111">
            <v>280204</v>
          </cell>
          <cell r="B2111" t="str">
            <v>CYC - Security</v>
          </cell>
          <cell r="C2111">
            <v>755310</v>
          </cell>
          <cell r="D2111">
            <v>280204755310</v>
          </cell>
          <cell r="E2111" t="str">
            <v>Copier Expense</v>
          </cell>
          <cell r="F2111">
            <v>0</v>
          </cell>
          <cell r="G2111">
            <v>0</v>
          </cell>
          <cell r="H2111">
            <v>10</v>
          </cell>
          <cell r="I2111">
            <v>0</v>
          </cell>
          <cell r="J2111">
            <v>0</v>
          </cell>
          <cell r="K2111">
            <v>110010</v>
          </cell>
          <cell r="L2111" t="str">
            <v>Current Unrestricted</v>
          </cell>
          <cell r="M2111">
            <v>40</v>
          </cell>
          <cell r="N2111" t="str">
            <v>Operation and Maintenance of Plant</v>
          </cell>
          <cell r="O2111">
            <v>11</v>
          </cell>
          <cell r="P2111" t="str">
            <v>Current Unrestricted Funds</v>
          </cell>
          <cell r="Q2111">
            <v>75</v>
          </cell>
          <cell r="R2111" t="str">
            <v>Other Operating Expenses</v>
          </cell>
          <cell r="S2111">
            <v>50</v>
          </cell>
          <cell r="T2111" t="str">
            <v>Administrative Services</v>
          </cell>
          <cell r="U2111">
            <v>9</v>
          </cell>
          <cell r="V2111" t="str">
            <v>Gromatzky, Michael K</v>
          </cell>
        </row>
        <row r="2112">
          <cell r="A2112">
            <v>280204</v>
          </cell>
          <cell r="B2112" t="str">
            <v>CYC - Security</v>
          </cell>
          <cell r="C2112">
            <v>765425</v>
          </cell>
          <cell r="D2112">
            <v>280204765425</v>
          </cell>
          <cell r="E2112" t="str">
            <v>Telephone - Cellular</v>
          </cell>
          <cell r="F2112">
            <v>0</v>
          </cell>
          <cell r="G2112">
            <v>0</v>
          </cell>
          <cell r="H2112">
            <v>0</v>
          </cell>
          <cell r="I2112">
            <v>0</v>
          </cell>
          <cell r="J2112">
            <v>0</v>
          </cell>
          <cell r="K2112">
            <v>110010</v>
          </cell>
          <cell r="L2112" t="str">
            <v>Current Unrestricted</v>
          </cell>
          <cell r="M2112">
            <v>40</v>
          </cell>
          <cell r="N2112" t="str">
            <v>Operation and Maintenance of Plant</v>
          </cell>
          <cell r="O2112">
            <v>11</v>
          </cell>
          <cell r="P2112" t="str">
            <v>Current Unrestricted Funds</v>
          </cell>
          <cell r="Q2112">
            <v>76</v>
          </cell>
          <cell r="R2112" t="str">
            <v>Utilities</v>
          </cell>
          <cell r="S2112">
            <v>50</v>
          </cell>
          <cell r="T2112" t="str">
            <v>Administrative Services</v>
          </cell>
          <cell r="U2112">
            <v>9</v>
          </cell>
          <cell r="V2112" t="str">
            <v>Gromatzky, Michael K</v>
          </cell>
        </row>
        <row r="2113">
          <cell r="A2113">
            <v>280204</v>
          </cell>
          <cell r="B2113" t="str">
            <v>CYC - Security</v>
          </cell>
          <cell r="C2113">
            <v>777414</v>
          </cell>
          <cell r="D2113">
            <v>280204777414</v>
          </cell>
          <cell r="E2113" t="str">
            <v>Equipment/Furniture - CYC</v>
          </cell>
          <cell r="F2113">
            <v>0</v>
          </cell>
          <cell r="G2113">
            <v>0</v>
          </cell>
          <cell r="H2113">
            <v>31340</v>
          </cell>
          <cell r="I2113">
            <v>0</v>
          </cell>
          <cell r="J2113">
            <v>0</v>
          </cell>
          <cell r="K2113">
            <v>110010</v>
          </cell>
          <cell r="L2113" t="str">
            <v>Current Unrestricted</v>
          </cell>
          <cell r="M2113">
            <v>40</v>
          </cell>
          <cell r="N2113" t="str">
            <v>Operation and Maintenance of Plant</v>
          </cell>
          <cell r="O2113">
            <v>11</v>
          </cell>
          <cell r="P2113" t="str">
            <v>Current Unrestricted Funds</v>
          </cell>
          <cell r="Q2113">
            <v>77</v>
          </cell>
          <cell r="R2113" t="str">
            <v>Capital Outlay</v>
          </cell>
          <cell r="S2113">
            <v>50</v>
          </cell>
          <cell r="T2113" t="str">
            <v>Administrative Services</v>
          </cell>
          <cell r="U2113">
            <v>9</v>
          </cell>
          <cell r="V2113" t="str">
            <v>Gromatzky, Michael K</v>
          </cell>
        </row>
        <row r="2114">
          <cell r="A2114">
            <v>280206</v>
          </cell>
          <cell r="B2114" t="str">
            <v>PRC - Security</v>
          </cell>
          <cell r="C2114">
            <v>611320</v>
          </cell>
          <cell r="D2114">
            <v>280206611320</v>
          </cell>
          <cell r="E2114" t="str">
            <v>Non-Supervisory Supp Staff - Exempt</v>
          </cell>
          <cell r="F2114">
            <v>296299.09999999998</v>
          </cell>
          <cell r="G2114">
            <v>0</v>
          </cell>
          <cell r="H2114">
            <v>0</v>
          </cell>
          <cell r="I2114">
            <v>0</v>
          </cell>
          <cell r="J2114">
            <v>0</v>
          </cell>
          <cell r="K2114">
            <v>110010</v>
          </cell>
          <cell r="L2114" t="str">
            <v>Current Unrestricted</v>
          </cell>
          <cell r="M2114">
            <v>40</v>
          </cell>
          <cell r="N2114" t="str">
            <v>Operation and Maintenance of Plant</v>
          </cell>
          <cell r="O2114">
            <v>11</v>
          </cell>
          <cell r="P2114" t="str">
            <v>Current Unrestricted Funds</v>
          </cell>
          <cell r="Q2114">
            <v>61</v>
          </cell>
          <cell r="R2114" t="str">
            <v>Salaries and Wages</v>
          </cell>
          <cell r="S2114">
            <v>50</v>
          </cell>
          <cell r="T2114" t="str">
            <v>Administrative Services</v>
          </cell>
          <cell r="U2114">
            <v>9</v>
          </cell>
          <cell r="V2114" t="str">
            <v>Gromatzky, Michael K</v>
          </cell>
        </row>
        <row r="2115">
          <cell r="A2115">
            <v>280206</v>
          </cell>
          <cell r="B2115" t="str">
            <v>PRC - Security</v>
          </cell>
          <cell r="C2115">
            <v>611410</v>
          </cell>
          <cell r="D2115">
            <v>280206611410</v>
          </cell>
          <cell r="E2115" t="str">
            <v>Supervisory Supp Staff - Non-Exempt</v>
          </cell>
          <cell r="F2115">
            <v>0</v>
          </cell>
          <cell r="G2115">
            <v>52539.24</v>
          </cell>
          <cell r="H2115">
            <v>54379</v>
          </cell>
          <cell r="I2115">
            <v>27189.06</v>
          </cell>
          <cell r="J2115">
            <v>54379</v>
          </cell>
          <cell r="K2115">
            <v>110010</v>
          </cell>
          <cell r="L2115" t="str">
            <v>Current Unrestricted</v>
          </cell>
          <cell r="M2115">
            <v>40</v>
          </cell>
          <cell r="N2115" t="str">
            <v>Operation and Maintenance of Plant</v>
          </cell>
          <cell r="O2115">
            <v>11</v>
          </cell>
          <cell r="P2115" t="str">
            <v>Current Unrestricted Funds</v>
          </cell>
          <cell r="Q2115">
            <v>61</v>
          </cell>
          <cell r="R2115" t="str">
            <v>Salaries and Wages</v>
          </cell>
          <cell r="S2115">
            <v>50</v>
          </cell>
          <cell r="T2115" t="str">
            <v>Administrative Services</v>
          </cell>
          <cell r="U2115">
            <v>9</v>
          </cell>
          <cell r="V2115" t="str">
            <v>Gromatzky, Michael K</v>
          </cell>
        </row>
        <row r="2116">
          <cell r="A2116">
            <v>280206</v>
          </cell>
          <cell r="B2116" t="str">
            <v>PRC - Security</v>
          </cell>
          <cell r="C2116">
            <v>611420</v>
          </cell>
          <cell r="D2116">
            <v>280206611420</v>
          </cell>
          <cell r="E2116" t="str">
            <v>Non-Supervisory Supp - Non-Exempt</v>
          </cell>
          <cell r="F2116">
            <v>0</v>
          </cell>
          <cell r="G2116">
            <v>211843.09</v>
          </cell>
          <cell r="H2116">
            <v>218480</v>
          </cell>
          <cell r="I2116">
            <v>109239.84</v>
          </cell>
          <cell r="J2116">
            <v>218483</v>
          </cell>
          <cell r="K2116">
            <v>110010</v>
          </cell>
          <cell r="L2116" t="str">
            <v>Current Unrestricted</v>
          </cell>
          <cell r="M2116">
            <v>40</v>
          </cell>
          <cell r="N2116" t="str">
            <v>Operation and Maintenance of Plant</v>
          </cell>
          <cell r="O2116">
            <v>11</v>
          </cell>
          <cell r="P2116" t="str">
            <v>Current Unrestricted Funds</v>
          </cell>
          <cell r="Q2116">
            <v>61</v>
          </cell>
          <cell r="R2116" t="str">
            <v>Salaries and Wages</v>
          </cell>
          <cell r="S2116">
            <v>50</v>
          </cell>
          <cell r="T2116" t="str">
            <v>Administrative Services</v>
          </cell>
          <cell r="U2116">
            <v>9</v>
          </cell>
          <cell r="V2116" t="str">
            <v>Gromatzky, Michael K</v>
          </cell>
        </row>
        <row r="2117">
          <cell r="A2117">
            <v>280206</v>
          </cell>
          <cell r="B2117" t="str">
            <v>PRC - Security</v>
          </cell>
          <cell r="C2117">
            <v>611491</v>
          </cell>
          <cell r="D2117">
            <v>280206611491</v>
          </cell>
          <cell r="E2117" t="str">
            <v>Comp Time Payoff</v>
          </cell>
          <cell r="F2117">
            <v>300.52999999999997</v>
          </cell>
          <cell r="G2117">
            <v>0</v>
          </cell>
          <cell r="H2117">
            <v>5000</v>
          </cell>
          <cell r="I2117">
            <v>0</v>
          </cell>
          <cell r="J2117">
            <v>3000</v>
          </cell>
          <cell r="K2117">
            <v>110010</v>
          </cell>
          <cell r="L2117" t="str">
            <v>Current Unrestricted</v>
          </cell>
          <cell r="M2117">
            <v>40</v>
          </cell>
          <cell r="N2117" t="str">
            <v>Operation and Maintenance of Plant</v>
          </cell>
          <cell r="O2117">
            <v>11</v>
          </cell>
          <cell r="P2117" t="str">
            <v>Current Unrestricted Funds</v>
          </cell>
          <cell r="Q2117">
            <v>61</v>
          </cell>
          <cell r="R2117" t="str">
            <v>Salaries and Wages</v>
          </cell>
          <cell r="S2117">
            <v>50</v>
          </cell>
          <cell r="T2117" t="str">
            <v>Administrative Services</v>
          </cell>
          <cell r="U2117">
            <v>9</v>
          </cell>
          <cell r="V2117" t="str">
            <v>Gromatzky, Michael K</v>
          </cell>
        </row>
        <row r="2118">
          <cell r="A2118">
            <v>280206</v>
          </cell>
          <cell r="B2118" t="str">
            <v>PRC - Security</v>
          </cell>
          <cell r="C2118">
            <v>611492</v>
          </cell>
          <cell r="D2118">
            <v>280206611492</v>
          </cell>
          <cell r="E2118" t="str">
            <v>Regular Overtime</v>
          </cell>
          <cell r="F2118">
            <v>3126.96</v>
          </cell>
          <cell r="G2118">
            <v>5585.69</v>
          </cell>
          <cell r="H2118">
            <v>8647</v>
          </cell>
          <cell r="I2118">
            <v>2270.79</v>
          </cell>
          <cell r="J2118">
            <v>4000</v>
          </cell>
          <cell r="K2118">
            <v>110010</v>
          </cell>
          <cell r="L2118" t="str">
            <v>Current Unrestricted</v>
          </cell>
          <cell r="M2118">
            <v>40</v>
          </cell>
          <cell r="N2118" t="str">
            <v>Operation and Maintenance of Plant</v>
          </cell>
          <cell r="O2118">
            <v>11</v>
          </cell>
          <cell r="P2118" t="str">
            <v>Current Unrestricted Funds</v>
          </cell>
          <cell r="Q2118">
            <v>61</v>
          </cell>
          <cell r="R2118" t="str">
            <v>Salaries and Wages</v>
          </cell>
          <cell r="S2118">
            <v>50</v>
          </cell>
          <cell r="T2118" t="str">
            <v>Administrative Services</v>
          </cell>
          <cell r="U2118">
            <v>9</v>
          </cell>
          <cell r="V2118" t="str">
            <v>Gromatzky, Michael K</v>
          </cell>
        </row>
        <row r="2119">
          <cell r="A2119">
            <v>280206</v>
          </cell>
          <cell r="B2119" t="str">
            <v>PRC - Security</v>
          </cell>
          <cell r="C2119">
            <v>611493</v>
          </cell>
          <cell r="D2119">
            <v>280206611493</v>
          </cell>
          <cell r="E2119" t="str">
            <v>Vacation Payoff</v>
          </cell>
          <cell r="F2119">
            <v>0</v>
          </cell>
          <cell r="G2119">
            <v>185.99</v>
          </cell>
          <cell r="H2119">
            <v>0</v>
          </cell>
          <cell r="I2119">
            <v>0</v>
          </cell>
          <cell r="J2119">
            <v>0</v>
          </cell>
          <cell r="K2119">
            <v>110010</v>
          </cell>
          <cell r="L2119" t="str">
            <v>Current Unrestricted</v>
          </cell>
          <cell r="M2119">
            <v>40</v>
          </cell>
          <cell r="N2119" t="str">
            <v>Operation and Maintenance of Plant</v>
          </cell>
          <cell r="O2119">
            <v>11</v>
          </cell>
          <cell r="P2119" t="str">
            <v>Current Unrestricted Funds</v>
          </cell>
          <cell r="Q2119">
            <v>61</v>
          </cell>
          <cell r="R2119" t="str">
            <v>Salaries and Wages</v>
          </cell>
          <cell r="S2119">
            <v>50</v>
          </cell>
          <cell r="T2119" t="str">
            <v>Administrative Services</v>
          </cell>
          <cell r="U2119">
            <v>9</v>
          </cell>
          <cell r="V2119" t="str">
            <v>Gromatzky, Michael K</v>
          </cell>
        </row>
        <row r="2120">
          <cell r="A2120">
            <v>280206</v>
          </cell>
          <cell r="B2120" t="str">
            <v>PRC - Security</v>
          </cell>
          <cell r="C2120">
            <v>712355</v>
          </cell>
          <cell r="D2120">
            <v>280206712355</v>
          </cell>
          <cell r="E2120" t="str">
            <v>Contract Labor - Temporary Agencies</v>
          </cell>
          <cell r="F2120">
            <v>3798.79</v>
          </cell>
          <cell r="G2120">
            <v>3487.31</v>
          </cell>
          <cell r="H2120">
            <v>7647</v>
          </cell>
          <cell r="I2120">
            <v>1731.48</v>
          </cell>
          <cell r="J2120">
            <v>4700</v>
          </cell>
          <cell r="K2120">
            <v>110010</v>
          </cell>
          <cell r="L2120" t="str">
            <v>Current Unrestricted</v>
          </cell>
          <cell r="M2120">
            <v>40</v>
          </cell>
          <cell r="N2120" t="str">
            <v>Operation and Maintenance of Plant</v>
          </cell>
          <cell r="O2120">
            <v>11</v>
          </cell>
          <cell r="P2120" t="str">
            <v>Current Unrestricted Funds</v>
          </cell>
          <cell r="Q2120">
            <v>71</v>
          </cell>
          <cell r="R2120" t="str">
            <v>Contractual Services</v>
          </cell>
          <cell r="S2120">
            <v>50</v>
          </cell>
          <cell r="T2120" t="str">
            <v>Administrative Services</v>
          </cell>
          <cell r="U2120">
            <v>9</v>
          </cell>
          <cell r="V2120" t="str">
            <v>Gromatzky, Michael K</v>
          </cell>
        </row>
        <row r="2121">
          <cell r="A2121">
            <v>280206</v>
          </cell>
          <cell r="B2121" t="str">
            <v>PRC - Security</v>
          </cell>
          <cell r="C2121">
            <v>733120</v>
          </cell>
          <cell r="D2121">
            <v>280206733120</v>
          </cell>
          <cell r="E2121" t="str">
            <v>Office Supplies</v>
          </cell>
          <cell r="F2121">
            <v>254.15</v>
          </cell>
          <cell r="G2121">
            <v>651.23</v>
          </cell>
          <cell r="H2121">
            <v>750</v>
          </cell>
          <cell r="I2121">
            <v>43.56</v>
          </cell>
          <cell r="J2121">
            <v>1010</v>
          </cell>
          <cell r="K2121">
            <v>110010</v>
          </cell>
          <cell r="L2121" t="str">
            <v>Current Unrestricted</v>
          </cell>
          <cell r="M2121">
            <v>40</v>
          </cell>
          <cell r="N2121" t="str">
            <v>Operation and Maintenance of Plant</v>
          </cell>
          <cell r="O2121">
            <v>11</v>
          </cell>
          <cell r="P2121" t="str">
            <v>Current Unrestricted Funds</v>
          </cell>
          <cell r="Q2121">
            <v>73</v>
          </cell>
          <cell r="R2121" t="str">
            <v>Supplies</v>
          </cell>
          <cell r="S2121">
            <v>50</v>
          </cell>
          <cell r="T2121" t="str">
            <v>Administrative Services</v>
          </cell>
          <cell r="U2121">
            <v>9</v>
          </cell>
          <cell r="V2121" t="str">
            <v>Gromatzky, Michael K</v>
          </cell>
        </row>
        <row r="2122">
          <cell r="A2122">
            <v>280206</v>
          </cell>
          <cell r="B2122" t="str">
            <v>PRC - Security</v>
          </cell>
          <cell r="C2122">
            <v>733210</v>
          </cell>
          <cell r="D2122">
            <v>280206733210</v>
          </cell>
          <cell r="E2122" t="str">
            <v>Division Books and Booklets</v>
          </cell>
          <cell r="F2122">
            <v>0</v>
          </cell>
          <cell r="G2122">
            <v>0</v>
          </cell>
          <cell r="H2122">
            <v>0</v>
          </cell>
          <cell r="I2122">
            <v>0</v>
          </cell>
          <cell r="J2122">
            <v>1500</v>
          </cell>
          <cell r="K2122">
            <v>110010</v>
          </cell>
          <cell r="L2122" t="str">
            <v>Current Unrestricted</v>
          </cell>
          <cell r="M2122">
            <v>40</v>
          </cell>
          <cell r="N2122" t="str">
            <v>Operation and Maintenance of Plant</v>
          </cell>
          <cell r="O2122">
            <v>11</v>
          </cell>
          <cell r="P2122" t="str">
            <v>Current Unrestricted Funds</v>
          </cell>
          <cell r="Q2122">
            <v>73</v>
          </cell>
          <cell r="R2122" t="str">
            <v>Supplies</v>
          </cell>
          <cell r="S2122">
            <v>50</v>
          </cell>
          <cell r="T2122" t="str">
            <v>Administrative Services</v>
          </cell>
          <cell r="U2122">
            <v>9</v>
          </cell>
          <cell r="V2122" t="str">
            <v>Gromatzky, Michael K</v>
          </cell>
        </row>
        <row r="2123">
          <cell r="A2123">
            <v>280206</v>
          </cell>
          <cell r="B2123" t="str">
            <v>PRC - Security</v>
          </cell>
          <cell r="C2123">
            <v>733460</v>
          </cell>
          <cell r="D2123">
            <v>280206733460</v>
          </cell>
          <cell r="E2123" t="str">
            <v>Miscellaneous Supplies</v>
          </cell>
          <cell r="F2123">
            <v>4960.03</v>
          </cell>
          <cell r="G2123">
            <v>4551.54</v>
          </cell>
          <cell r="H2123">
            <v>3000</v>
          </cell>
          <cell r="I2123">
            <v>809.85</v>
          </cell>
          <cell r="J2123">
            <v>4500</v>
          </cell>
          <cell r="K2123">
            <v>110010</v>
          </cell>
          <cell r="L2123" t="str">
            <v>Current Unrestricted</v>
          </cell>
          <cell r="M2123">
            <v>40</v>
          </cell>
          <cell r="N2123" t="str">
            <v>Operation and Maintenance of Plant</v>
          </cell>
          <cell r="O2123">
            <v>11</v>
          </cell>
          <cell r="P2123" t="str">
            <v>Current Unrestricted Funds</v>
          </cell>
          <cell r="Q2123">
            <v>73</v>
          </cell>
          <cell r="R2123" t="str">
            <v>Supplies</v>
          </cell>
          <cell r="S2123">
            <v>50</v>
          </cell>
          <cell r="T2123" t="str">
            <v>Administrative Services</v>
          </cell>
          <cell r="U2123">
            <v>9</v>
          </cell>
          <cell r="V2123" t="str">
            <v>Gromatzky, Michael K</v>
          </cell>
        </row>
        <row r="2124">
          <cell r="A2124">
            <v>280206</v>
          </cell>
          <cell r="B2124" t="str">
            <v>PRC - Security</v>
          </cell>
          <cell r="C2124">
            <v>744220</v>
          </cell>
          <cell r="D2124">
            <v>280206744220</v>
          </cell>
          <cell r="E2124" t="str">
            <v>Professional Development / Travel</v>
          </cell>
          <cell r="F2124">
            <v>0</v>
          </cell>
          <cell r="G2124">
            <v>0</v>
          </cell>
          <cell r="H2124">
            <v>0</v>
          </cell>
          <cell r="I2124">
            <v>0</v>
          </cell>
          <cell r="J2124">
            <v>1100</v>
          </cell>
          <cell r="K2124">
            <v>110010</v>
          </cell>
          <cell r="L2124" t="str">
            <v>Current Unrestricted</v>
          </cell>
          <cell r="M2124">
            <v>40</v>
          </cell>
          <cell r="N2124" t="str">
            <v>Operation and Maintenance of Plant</v>
          </cell>
          <cell r="O2124">
            <v>11</v>
          </cell>
          <cell r="P2124" t="str">
            <v>Current Unrestricted Funds</v>
          </cell>
          <cell r="Q2124">
            <v>74</v>
          </cell>
          <cell r="R2124" t="str">
            <v>Travel</v>
          </cell>
          <cell r="S2124">
            <v>50</v>
          </cell>
          <cell r="T2124" t="str">
            <v>Administrative Services</v>
          </cell>
          <cell r="U2124">
            <v>9</v>
          </cell>
          <cell r="V2124" t="str">
            <v>Gromatzky, Michael K</v>
          </cell>
        </row>
        <row r="2125">
          <cell r="A2125">
            <v>280206</v>
          </cell>
          <cell r="B2125" t="str">
            <v>PRC - Security</v>
          </cell>
          <cell r="C2125">
            <v>744230</v>
          </cell>
          <cell r="D2125">
            <v>280206744230</v>
          </cell>
          <cell r="E2125" t="str">
            <v>In-House Professional Development</v>
          </cell>
          <cell r="F2125">
            <v>0</v>
          </cell>
          <cell r="G2125">
            <v>0</v>
          </cell>
          <cell r="H2125">
            <v>0</v>
          </cell>
          <cell r="I2125">
            <v>0</v>
          </cell>
          <cell r="J2125">
            <v>0</v>
          </cell>
          <cell r="K2125">
            <v>110010</v>
          </cell>
          <cell r="L2125" t="str">
            <v>Current Unrestricted</v>
          </cell>
          <cell r="M2125">
            <v>40</v>
          </cell>
          <cell r="N2125" t="str">
            <v>Operation and Maintenance of Plant</v>
          </cell>
          <cell r="O2125">
            <v>11</v>
          </cell>
          <cell r="P2125" t="str">
            <v>Current Unrestricted Funds</v>
          </cell>
          <cell r="Q2125">
            <v>74</v>
          </cell>
          <cell r="R2125" t="str">
            <v>Travel</v>
          </cell>
          <cell r="S2125">
            <v>50</v>
          </cell>
          <cell r="T2125" t="str">
            <v>Administrative Services</v>
          </cell>
          <cell r="U2125">
            <v>9</v>
          </cell>
          <cell r="V2125" t="str">
            <v>Gromatzky, Michael K</v>
          </cell>
        </row>
        <row r="2126">
          <cell r="A2126">
            <v>280206</v>
          </cell>
          <cell r="B2126" t="str">
            <v>PRC - Security</v>
          </cell>
          <cell r="C2126">
            <v>744370</v>
          </cell>
          <cell r="D2126">
            <v>280206744370</v>
          </cell>
          <cell r="E2126" t="str">
            <v>Vehicle Operating Expense</v>
          </cell>
          <cell r="F2126">
            <v>3268.81</v>
          </cell>
          <cell r="G2126">
            <v>3720.18</v>
          </cell>
          <cell r="H2126">
            <v>4000</v>
          </cell>
          <cell r="I2126">
            <v>1465.47</v>
          </cell>
          <cell r="J2126">
            <v>4550</v>
          </cell>
          <cell r="K2126">
            <v>110010</v>
          </cell>
          <cell r="L2126" t="str">
            <v>Current Unrestricted</v>
          </cell>
          <cell r="M2126">
            <v>40</v>
          </cell>
          <cell r="N2126" t="str">
            <v>Operation and Maintenance of Plant</v>
          </cell>
          <cell r="O2126">
            <v>11</v>
          </cell>
          <cell r="P2126" t="str">
            <v>Current Unrestricted Funds</v>
          </cell>
          <cell r="Q2126">
            <v>74</v>
          </cell>
          <cell r="R2126" t="str">
            <v>Travel</v>
          </cell>
          <cell r="S2126">
            <v>50</v>
          </cell>
          <cell r="T2126" t="str">
            <v>Administrative Services</v>
          </cell>
          <cell r="U2126">
            <v>9</v>
          </cell>
          <cell r="V2126" t="str">
            <v>Gromatzky, Michael K</v>
          </cell>
        </row>
        <row r="2127">
          <cell r="A2127">
            <v>280206</v>
          </cell>
          <cell r="B2127" t="str">
            <v>PRC - Security</v>
          </cell>
          <cell r="C2127">
            <v>755310</v>
          </cell>
          <cell r="D2127">
            <v>280206755310</v>
          </cell>
          <cell r="E2127" t="str">
            <v>Copier Expense</v>
          </cell>
          <cell r="F2127">
            <v>0</v>
          </cell>
          <cell r="G2127">
            <v>0.42</v>
          </cell>
          <cell r="H2127">
            <v>10</v>
          </cell>
          <cell r="I2127">
            <v>0</v>
          </cell>
          <cell r="J2127">
            <v>17</v>
          </cell>
          <cell r="K2127">
            <v>110010</v>
          </cell>
          <cell r="L2127" t="str">
            <v>Current Unrestricted</v>
          </cell>
          <cell r="M2127">
            <v>40</v>
          </cell>
          <cell r="N2127" t="str">
            <v>Operation and Maintenance of Plant</v>
          </cell>
          <cell r="O2127">
            <v>11</v>
          </cell>
          <cell r="P2127" t="str">
            <v>Current Unrestricted Funds</v>
          </cell>
          <cell r="Q2127">
            <v>75</v>
          </cell>
          <cell r="R2127" t="str">
            <v>Other Operating Expenses</v>
          </cell>
          <cell r="S2127">
            <v>50</v>
          </cell>
          <cell r="T2127" t="str">
            <v>Administrative Services</v>
          </cell>
          <cell r="U2127">
            <v>9</v>
          </cell>
          <cell r="V2127" t="str">
            <v>Gromatzky, Michael K</v>
          </cell>
        </row>
        <row r="2128">
          <cell r="A2128">
            <v>280206</v>
          </cell>
          <cell r="B2128" t="str">
            <v>PRC - Security</v>
          </cell>
          <cell r="C2128">
            <v>755540</v>
          </cell>
          <cell r="D2128">
            <v>280206755540</v>
          </cell>
          <cell r="E2128" t="str">
            <v>Repairs - Vehicle</v>
          </cell>
          <cell r="F2128">
            <v>0</v>
          </cell>
          <cell r="G2128">
            <v>3161.49</v>
          </cell>
          <cell r="H2128">
            <v>1000</v>
          </cell>
          <cell r="I2128">
            <v>396.95</v>
          </cell>
          <cell r="J2128">
            <v>3000</v>
          </cell>
          <cell r="K2128">
            <v>110010</v>
          </cell>
          <cell r="L2128" t="str">
            <v>Current Unrestricted</v>
          </cell>
          <cell r="M2128">
            <v>40</v>
          </cell>
          <cell r="N2128" t="str">
            <v>Operation and Maintenance of Plant</v>
          </cell>
          <cell r="O2128">
            <v>11</v>
          </cell>
          <cell r="P2128" t="str">
            <v>Current Unrestricted Funds</v>
          </cell>
          <cell r="Q2128">
            <v>75</v>
          </cell>
          <cell r="R2128" t="str">
            <v>Other Operating Expenses</v>
          </cell>
          <cell r="S2128">
            <v>50</v>
          </cell>
          <cell r="T2128" t="str">
            <v>Administrative Services</v>
          </cell>
          <cell r="U2128">
            <v>9</v>
          </cell>
          <cell r="V2128" t="str">
            <v>Gromatzky, Michael K</v>
          </cell>
        </row>
        <row r="2129">
          <cell r="A2129">
            <v>280206</v>
          </cell>
          <cell r="B2129" t="str">
            <v>PRC - Security</v>
          </cell>
          <cell r="C2129">
            <v>765425</v>
          </cell>
          <cell r="D2129">
            <v>280206765425</v>
          </cell>
          <cell r="E2129" t="str">
            <v>Telephone - Cellular</v>
          </cell>
          <cell r="F2129">
            <v>449.58</v>
          </cell>
          <cell r="G2129">
            <v>455.6</v>
          </cell>
          <cell r="H2129">
            <v>500</v>
          </cell>
          <cell r="I2129">
            <v>189.38</v>
          </cell>
          <cell r="J2129">
            <v>510</v>
          </cell>
          <cell r="K2129">
            <v>110010</v>
          </cell>
          <cell r="L2129" t="str">
            <v>Current Unrestricted</v>
          </cell>
          <cell r="M2129">
            <v>40</v>
          </cell>
          <cell r="N2129" t="str">
            <v>Operation and Maintenance of Plant</v>
          </cell>
          <cell r="O2129">
            <v>11</v>
          </cell>
          <cell r="P2129" t="str">
            <v>Current Unrestricted Funds</v>
          </cell>
          <cell r="Q2129">
            <v>76</v>
          </cell>
          <cell r="R2129" t="str">
            <v>Utilities</v>
          </cell>
          <cell r="S2129">
            <v>50</v>
          </cell>
          <cell r="T2129" t="str">
            <v>Administrative Services</v>
          </cell>
          <cell r="U2129">
            <v>9</v>
          </cell>
          <cell r="V2129" t="str">
            <v>Gromatzky, Michael K</v>
          </cell>
        </row>
        <row r="2130">
          <cell r="A2130">
            <v>280206</v>
          </cell>
          <cell r="B2130" t="str">
            <v>PRC - Security</v>
          </cell>
          <cell r="C2130">
            <v>787410</v>
          </cell>
          <cell r="D2130">
            <v>280206787410</v>
          </cell>
          <cell r="E2130" t="str">
            <v>Equipment/Furniture Non-Depreciable</v>
          </cell>
          <cell r="F2130">
            <v>2616</v>
          </cell>
          <cell r="G2130">
            <v>5414.99</v>
          </cell>
          <cell r="H2130">
            <v>5300</v>
          </cell>
          <cell r="I2130">
            <v>5245.21</v>
          </cell>
          <cell r="J2130">
            <v>5500</v>
          </cell>
          <cell r="K2130">
            <v>110010</v>
          </cell>
          <cell r="L2130" t="str">
            <v>Current Unrestricted</v>
          </cell>
          <cell r="M2130">
            <v>40</v>
          </cell>
          <cell r="N2130" t="str">
            <v>Operation and Maintenance of Plant</v>
          </cell>
          <cell r="O2130">
            <v>11</v>
          </cell>
          <cell r="P2130" t="str">
            <v>Current Unrestricted Funds</v>
          </cell>
          <cell r="Q2130">
            <v>78</v>
          </cell>
          <cell r="R2130" t="str">
            <v>Non-Capital Outlay</v>
          </cell>
          <cell r="S2130">
            <v>50</v>
          </cell>
          <cell r="T2130" t="str">
            <v>Administrative Services</v>
          </cell>
          <cell r="U2130">
            <v>9</v>
          </cell>
          <cell r="V2130" t="str">
            <v>Gromatzky, Michael K</v>
          </cell>
        </row>
        <row r="2131">
          <cell r="A2131">
            <v>280207</v>
          </cell>
          <cell r="B2131" t="str">
            <v>CHEC - Security</v>
          </cell>
          <cell r="C2131">
            <v>611210</v>
          </cell>
          <cell r="D2131">
            <v>280207611210</v>
          </cell>
          <cell r="E2131" t="str">
            <v>Admin Salaries - Full-time</v>
          </cell>
          <cell r="F2131">
            <v>149376.84</v>
          </cell>
          <cell r="G2131">
            <v>156159.82999999999</v>
          </cell>
          <cell r="H2131">
            <v>162825</v>
          </cell>
          <cell r="I2131">
            <v>81412.5</v>
          </cell>
          <cell r="J2131">
            <v>162826</v>
          </cell>
          <cell r="K2131">
            <v>110010</v>
          </cell>
          <cell r="L2131" t="str">
            <v>Current Unrestricted</v>
          </cell>
          <cell r="M2131">
            <v>40</v>
          </cell>
          <cell r="N2131" t="str">
            <v>Operation and Maintenance of Plant</v>
          </cell>
          <cell r="O2131">
            <v>11</v>
          </cell>
          <cell r="P2131" t="str">
            <v>Current Unrestricted Funds</v>
          </cell>
          <cell r="Q2131">
            <v>61</v>
          </cell>
          <cell r="R2131" t="str">
            <v>Salaries and Wages</v>
          </cell>
          <cell r="S2131">
            <v>50</v>
          </cell>
          <cell r="T2131" t="str">
            <v>Administrative Services</v>
          </cell>
          <cell r="U2131">
            <v>9</v>
          </cell>
          <cell r="V2131" t="str">
            <v>Gromatzky, Michael K</v>
          </cell>
        </row>
        <row r="2132">
          <cell r="A2132">
            <v>280207</v>
          </cell>
          <cell r="B2132" t="str">
            <v>CHEC - Security</v>
          </cell>
          <cell r="C2132">
            <v>611214</v>
          </cell>
          <cell r="D2132">
            <v>280207611214</v>
          </cell>
          <cell r="E2132" t="str">
            <v>Travel Allowance</v>
          </cell>
          <cell r="F2132">
            <v>6000</v>
          </cell>
          <cell r="G2132">
            <v>6000</v>
          </cell>
          <cell r="H2132">
            <v>6000</v>
          </cell>
          <cell r="I2132">
            <v>3000</v>
          </cell>
          <cell r="J2132">
            <v>6000</v>
          </cell>
          <cell r="K2132">
            <v>110010</v>
          </cell>
          <cell r="L2132" t="str">
            <v>Current Unrestricted</v>
          </cell>
          <cell r="M2132">
            <v>40</v>
          </cell>
          <cell r="N2132" t="str">
            <v>Operation and Maintenance of Plant</v>
          </cell>
          <cell r="O2132">
            <v>11</v>
          </cell>
          <cell r="P2132" t="str">
            <v>Current Unrestricted Funds</v>
          </cell>
          <cell r="Q2132">
            <v>61</v>
          </cell>
          <cell r="R2132" t="str">
            <v>Salaries and Wages</v>
          </cell>
          <cell r="S2132">
            <v>50</v>
          </cell>
          <cell r="T2132" t="str">
            <v>Administrative Services</v>
          </cell>
          <cell r="U2132">
            <v>9</v>
          </cell>
          <cell r="V2132" t="str">
            <v>Gromatzky, Michael K</v>
          </cell>
        </row>
        <row r="2133">
          <cell r="A2133">
            <v>280207</v>
          </cell>
          <cell r="B2133" t="str">
            <v>CHEC - Security</v>
          </cell>
          <cell r="C2133">
            <v>611320</v>
          </cell>
          <cell r="D2133">
            <v>280207611320</v>
          </cell>
          <cell r="E2133" t="str">
            <v>Non-Supervisory Supp Staff - Exempt</v>
          </cell>
          <cell r="F2133">
            <v>38296.92</v>
          </cell>
          <cell r="G2133">
            <v>0</v>
          </cell>
          <cell r="H2133">
            <v>0</v>
          </cell>
          <cell r="I2133">
            <v>0</v>
          </cell>
          <cell r="J2133">
            <v>0</v>
          </cell>
          <cell r="K2133">
            <v>110010</v>
          </cell>
          <cell r="L2133" t="str">
            <v>Current Unrestricted</v>
          </cell>
          <cell r="M2133">
            <v>40</v>
          </cell>
          <cell r="N2133" t="str">
            <v>Operation and Maintenance of Plant</v>
          </cell>
          <cell r="O2133">
            <v>11</v>
          </cell>
          <cell r="P2133" t="str">
            <v>Current Unrestricted Funds</v>
          </cell>
          <cell r="Q2133">
            <v>61</v>
          </cell>
          <cell r="R2133" t="str">
            <v>Salaries and Wages</v>
          </cell>
          <cell r="S2133">
            <v>50</v>
          </cell>
          <cell r="T2133" t="str">
            <v>Administrative Services</v>
          </cell>
          <cell r="U2133">
            <v>9</v>
          </cell>
          <cell r="V2133" t="str">
            <v>Gromatzky, Michael K</v>
          </cell>
        </row>
        <row r="2134">
          <cell r="A2134">
            <v>280207</v>
          </cell>
          <cell r="B2134" t="str">
            <v>CHEC - Security</v>
          </cell>
          <cell r="C2134">
            <v>611420</v>
          </cell>
          <cell r="D2134">
            <v>280207611420</v>
          </cell>
          <cell r="E2134" t="str">
            <v>Non-Supervisory Supp - Non-Exempt</v>
          </cell>
          <cell r="F2134">
            <v>0</v>
          </cell>
          <cell r="G2134">
            <v>38296.92</v>
          </cell>
          <cell r="H2134">
            <v>39638</v>
          </cell>
          <cell r="I2134">
            <v>19818.66</v>
          </cell>
          <cell r="J2134">
            <v>82950</v>
          </cell>
          <cell r="K2134">
            <v>110010</v>
          </cell>
          <cell r="L2134" t="str">
            <v>Current Unrestricted</v>
          </cell>
          <cell r="M2134">
            <v>40</v>
          </cell>
          <cell r="N2134" t="str">
            <v>Operation and Maintenance of Plant</v>
          </cell>
          <cell r="O2134">
            <v>11</v>
          </cell>
          <cell r="P2134" t="str">
            <v>Current Unrestricted Funds</v>
          </cell>
          <cell r="Q2134">
            <v>61</v>
          </cell>
          <cell r="R2134" t="str">
            <v>Salaries and Wages</v>
          </cell>
          <cell r="S2134">
            <v>50</v>
          </cell>
          <cell r="T2134" t="str">
            <v>Administrative Services</v>
          </cell>
          <cell r="U2134">
            <v>9</v>
          </cell>
          <cell r="V2134" t="str">
            <v>Gromatzky, Michael K</v>
          </cell>
        </row>
        <row r="2135">
          <cell r="A2135">
            <v>280207</v>
          </cell>
          <cell r="B2135" t="str">
            <v>CHEC - Security</v>
          </cell>
          <cell r="C2135">
            <v>611492</v>
          </cell>
          <cell r="D2135">
            <v>280207611492</v>
          </cell>
          <cell r="E2135" t="str">
            <v>Regular Overtime</v>
          </cell>
          <cell r="F2135">
            <v>110.48</v>
          </cell>
          <cell r="G2135">
            <v>538.57000000000005</v>
          </cell>
          <cell r="H2135">
            <v>915</v>
          </cell>
          <cell r="I2135">
            <v>957.6</v>
          </cell>
          <cell r="J2135">
            <v>1000</v>
          </cell>
          <cell r="K2135">
            <v>110010</v>
          </cell>
          <cell r="L2135" t="str">
            <v>Current Unrestricted</v>
          </cell>
          <cell r="M2135">
            <v>40</v>
          </cell>
          <cell r="N2135" t="str">
            <v>Operation and Maintenance of Plant</v>
          </cell>
          <cell r="O2135">
            <v>11</v>
          </cell>
          <cell r="P2135" t="str">
            <v>Current Unrestricted Funds</v>
          </cell>
          <cell r="Q2135">
            <v>61</v>
          </cell>
          <cell r="R2135" t="str">
            <v>Salaries and Wages</v>
          </cell>
          <cell r="S2135">
            <v>50</v>
          </cell>
          <cell r="T2135" t="str">
            <v>Administrative Services</v>
          </cell>
          <cell r="U2135">
            <v>9</v>
          </cell>
          <cell r="V2135" t="str">
            <v>Gromatzky, Michael K</v>
          </cell>
        </row>
        <row r="2136">
          <cell r="A2136">
            <v>280207</v>
          </cell>
          <cell r="B2136" t="str">
            <v>CHEC - Security</v>
          </cell>
          <cell r="C2136">
            <v>712355</v>
          </cell>
          <cell r="D2136">
            <v>280207712355</v>
          </cell>
          <cell r="E2136" t="str">
            <v>Contract Labor - Temporary Agencies</v>
          </cell>
          <cell r="F2136">
            <v>3056.81</v>
          </cell>
          <cell r="G2136">
            <v>204.64</v>
          </cell>
          <cell r="H2136">
            <v>3500</v>
          </cell>
          <cell r="I2136">
            <v>481.48</v>
          </cell>
          <cell r="J2136">
            <v>500</v>
          </cell>
          <cell r="K2136">
            <v>110010</v>
          </cell>
          <cell r="L2136" t="str">
            <v>Current Unrestricted</v>
          </cell>
          <cell r="M2136">
            <v>40</v>
          </cell>
          <cell r="N2136" t="str">
            <v>Operation and Maintenance of Plant</v>
          </cell>
          <cell r="O2136">
            <v>11</v>
          </cell>
          <cell r="P2136" t="str">
            <v>Current Unrestricted Funds</v>
          </cell>
          <cell r="Q2136">
            <v>71</v>
          </cell>
          <cell r="R2136" t="str">
            <v>Contractual Services</v>
          </cell>
          <cell r="S2136">
            <v>50</v>
          </cell>
          <cell r="T2136" t="str">
            <v>Administrative Services</v>
          </cell>
          <cell r="U2136">
            <v>9</v>
          </cell>
          <cell r="V2136" t="str">
            <v>Gromatzky, Michael K</v>
          </cell>
        </row>
        <row r="2137">
          <cell r="A2137">
            <v>280207</v>
          </cell>
          <cell r="B2137" t="str">
            <v>CHEC - Security</v>
          </cell>
          <cell r="C2137">
            <v>733120</v>
          </cell>
          <cell r="D2137">
            <v>280207733120</v>
          </cell>
          <cell r="E2137" t="str">
            <v>Office Supplies</v>
          </cell>
          <cell r="F2137">
            <v>942.43</v>
          </cell>
          <cell r="G2137">
            <v>374.87</v>
          </cell>
          <cell r="H2137">
            <v>350</v>
          </cell>
          <cell r="I2137">
            <v>50.88</v>
          </cell>
          <cell r="J2137">
            <v>410</v>
          </cell>
          <cell r="K2137">
            <v>110010</v>
          </cell>
          <cell r="L2137" t="str">
            <v>Current Unrestricted</v>
          </cell>
          <cell r="M2137">
            <v>40</v>
          </cell>
          <cell r="N2137" t="str">
            <v>Operation and Maintenance of Plant</v>
          </cell>
          <cell r="O2137">
            <v>11</v>
          </cell>
          <cell r="P2137" t="str">
            <v>Current Unrestricted Funds</v>
          </cell>
          <cell r="Q2137">
            <v>73</v>
          </cell>
          <cell r="R2137" t="str">
            <v>Supplies</v>
          </cell>
          <cell r="S2137">
            <v>50</v>
          </cell>
          <cell r="T2137" t="str">
            <v>Administrative Services</v>
          </cell>
          <cell r="U2137">
            <v>9</v>
          </cell>
          <cell r="V2137" t="str">
            <v>Gromatzky, Michael K</v>
          </cell>
        </row>
        <row r="2138">
          <cell r="A2138">
            <v>280207</v>
          </cell>
          <cell r="B2138" t="str">
            <v>CHEC - Security</v>
          </cell>
          <cell r="C2138">
            <v>733460</v>
          </cell>
          <cell r="D2138">
            <v>280207733460</v>
          </cell>
          <cell r="E2138" t="str">
            <v>Miscellaneous Supplies</v>
          </cell>
          <cell r="F2138">
            <v>269.99</v>
          </cell>
          <cell r="G2138">
            <v>0</v>
          </cell>
          <cell r="H2138">
            <v>0</v>
          </cell>
          <cell r="I2138">
            <v>0</v>
          </cell>
          <cell r="J2138">
            <v>0</v>
          </cell>
          <cell r="K2138">
            <v>110010</v>
          </cell>
          <cell r="L2138" t="str">
            <v>Current Unrestricted</v>
          </cell>
          <cell r="M2138">
            <v>40</v>
          </cell>
          <cell r="N2138" t="str">
            <v>Operation and Maintenance of Plant</v>
          </cell>
          <cell r="O2138">
            <v>11</v>
          </cell>
          <cell r="P2138" t="str">
            <v>Current Unrestricted Funds</v>
          </cell>
          <cell r="Q2138">
            <v>73</v>
          </cell>
          <cell r="R2138" t="str">
            <v>Supplies</v>
          </cell>
          <cell r="S2138">
            <v>50</v>
          </cell>
          <cell r="T2138" t="str">
            <v>Administrative Services</v>
          </cell>
          <cell r="U2138">
            <v>9</v>
          </cell>
          <cell r="V2138" t="str">
            <v>Gromatzky, Michael K</v>
          </cell>
        </row>
        <row r="2139">
          <cell r="A2139">
            <v>280207</v>
          </cell>
          <cell r="B2139" t="str">
            <v>CHEC - Security</v>
          </cell>
          <cell r="C2139">
            <v>733470</v>
          </cell>
          <cell r="D2139">
            <v>280207733470</v>
          </cell>
          <cell r="E2139" t="str">
            <v>Building Materials &lt; $300</v>
          </cell>
          <cell r="F2139">
            <v>0</v>
          </cell>
          <cell r="G2139">
            <v>0</v>
          </cell>
          <cell r="H2139">
            <v>0</v>
          </cell>
          <cell r="I2139">
            <v>0</v>
          </cell>
          <cell r="J2139">
            <v>0</v>
          </cell>
          <cell r="K2139">
            <v>110010</v>
          </cell>
          <cell r="L2139" t="str">
            <v>Current Unrestricted</v>
          </cell>
          <cell r="M2139">
            <v>40</v>
          </cell>
          <cell r="N2139" t="str">
            <v>Operation and Maintenance of Plant</v>
          </cell>
          <cell r="O2139">
            <v>11</v>
          </cell>
          <cell r="P2139" t="str">
            <v>Current Unrestricted Funds</v>
          </cell>
          <cell r="Q2139">
            <v>73</v>
          </cell>
          <cell r="R2139" t="str">
            <v>Supplies</v>
          </cell>
          <cell r="S2139">
            <v>50</v>
          </cell>
          <cell r="T2139" t="str">
            <v>Administrative Services</v>
          </cell>
          <cell r="U2139">
            <v>9</v>
          </cell>
          <cell r="V2139" t="str">
            <v>Gromatzky, Michael K</v>
          </cell>
        </row>
        <row r="2140">
          <cell r="A2140">
            <v>280207</v>
          </cell>
          <cell r="B2140" t="str">
            <v>CHEC - Security</v>
          </cell>
          <cell r="C2140">
            <v>744210</v>
          </cell>
          <cell r="D2140">
            <v>280207744210</v>
          </cell>
          <cell r="E2140" t="str">
            <v>Local Travel</v>
          </cell>
          <cell r="F2140">
            <v>0</v>
          </cell>
          <cell r="G2140">
            <v>0</v>
          </cell>
          <cell r="H2140">
            <v>1000</v>
          </cell>
          <cell r="I2140">
            <v>0</v>
          </cell>
          <cell r="J2140">
            <v>1000</v>
          </cell>
          <cell r="K2140">
            <v>110010</v>
          </cell>
          <cell r="L2140" t="str">
            <v>Current Unrestricted</v>
          </cell>
          <cell r="M2140">
            <v>40</v>
          </cell>
          <cell r="N2140" t="str">
            <v>Operation and Maintenance of Plant</v>
          </cell>
          <cell r="O2140">
            <v>11</v>
          </cell>
          <cell r="P2140" t="str">
            <v>Current Unrestricted Funds</v>
          </cell>
          <cell r="Q2140">
            <v>74</v>
          </cell>
          <cell r="R2140" t="str">
            <v>Travel</v>
          </cell>
          <cell r="S2140">
            <v>50</v>
          </cell>
          <cell r="T2140" t="str">
            <v>Administrative Services</v>
          </cell>
          <cell r="U2140">
            <v>9</v>
          </cell>
          <cell r="V2140" t="str">
            <v>Gromatzky, Michael K</v>
          </cell>
        </row>
        <row r="2141">
          <cell r="A2141">
            <v>280207</v>
          </cell>
          <cell r="B2141" t="str">
            <v>CHEC - Security</v>
          </cell>
          <cell r="C2141">
            <v>744220</v>
          </cell>
          <cell r="D2141">
            <v>280207744220</v>
          </cell>
          <cell r="E2141" t="str">
            <v>Professional Development / Travel</v>
          </cell>
          <cell r="F2141">
            <v>0</v>
          </cell>
          <cell r="G2141">
            <v>0</v>
          </cell>
          <cell r="H2141">
            <v>500</v>
          </cell>
          <cell r="I2141">
            <v>52.5</v>
          </cell>
          <cell r="J2141">
            <v>254</v>
          </cell>
          <cell r="K2141">
            <v>110010</v>
          </cell>
          <cell r="L2141" t="str">
            <v>Current Unrestricted</v>
          </cell>
          <cell r="M2141">
            <v>40</v>
          </cell>
          <cell r="N2141" t="str">
            <v>Operation and Maintenance of Plant</v>
          </cell>
          <cell r="O2141">
            <v>11</v>
          </cell>
          <cell r="P2141" t="str">
            <v>Current Unrestricted Funds</v>
          </cell>
          <cell r="Q2141">
            <v>74</v>
          </cell>
          <cell r="R2141" t="str">
            <v>Travel</v>
          </cell>
          <cell r="S2141">
            <v>50</v>
          </cell>
          <cell r="T2141" t="str">
            <v>Administrative Services</v>
          </cell>
          <cell r="U2141">
            <v>9</v>
          </cell>
          <cell r="V2141" t="str">
            <v>Gromatzky, Michael K</v>
          </cell>
        </row>
        <row r="2142">
          <cell r="A2142">
            <v>280207</v>
          </cell>
          <cell r="B2142" t="str">
            <v>CHEC - Security</v>
          </cell>
          <cell r="C2142">
            <v>744230</v>
          </cell>
          <cell r="D2142">
            <v>280207744230</v>
          </cell>
          <cell r="E2142" t="str">
            <v>In-House Professional Development</v>
          </cell>
          <cell r="F2142">
            <v>0</v>
          </cell>
          <cell r="G2142">
            <v>0</v>
          </cell>
          <cell r="H2142">
            <v>0</v>
          </cell>
          <cell r="I2142">
            <v>0</v>
          </cell>
          <cell r="J2142">
            <v>0</v>
          </cell>
          <cell r="K2142">
            <v>110010</v>
          </cell>
          <cell r="L2142" t="str">
            <v>Current Unrestricted</v>
          </cell>
          <cell r="M2142">
            <v>40</v>
          </cell>
          <cell r="N2142" t="str">
            <v>Operation and Maintenance of Plant</v>
          </cell>
          <cell r="O2142">
            <v>11</v>
          </cell>
          <cell r="P2142" t="str">
            <v>Current Unrestricted Funds</v>
          </cell>
          <cell r="Q2142">
            <v>74</v>
          </cell>
          <cell r="R2142" t="str">
            <v>Travel</v>
          </cell>
          <cell r="S2142">
            <v>50</v>
          </cell>
          <cell r="T2142" t="str">
            <v>Administrative Services</v>
          </cell>
          <cell r="U2142">
            <v>9</v>
          </cell>
          <cell r="V2142" t="str">
            <v>Gromatzky, Michael K</v>
          </cell>
        </row>
        <row r="2143">
          <cell r="A2143">
            <v>280207</v>
          </cell>
          <cell r="B2143" t="str">
            <v>CHEC - Security</v>
          </cell>
          <cell r="C2143">
            <v>744370</v>
          </cell>
          <cell r="D2143">
            <v>280207744370</v>
          </cell>
          <cell r="E2143" t="str">
            <v>Vehicle Operating Expense</v>
          </cell>
          <cell r="F2143">
            <v>1094.94</v>
          </cell>
          <cell r="G2143">
            <v>1932.25</v>
          </cell>
          <cell r="H2143">
            <v>1500</v>
          </cell>
          <cell r="I2143">
            <v>971.11</v>
          </cell>
          <cell r="J2143">
            <v>2000</v>
          </cell>
          <cell r="K2143">
            <v>110010</v>
          </cell>
          <cell r="L2143" t="str">
            <v>Current Unrestricted</v>
          </cell>
          <cell r="M2143">
            <v>40</v>
          </cell>
          <cell r="N2143" t="str">
            <v>Operation and Maintenance of Plant</v>
          </cell>
          <cell r="O2143">
            <v>11</v>
          </cell>
          <cell r="P2143" t="str">
            <v>Current Unrestricted Funds</v>
          </cell>
          <cell r="Q2143">
            <v>74</v>
          </cell>
          <cell r="R2143" t="str">
            <v>Travel</v>
          </cell>
          <cell r="S2143">
            <v>50</v>
          </cell>
          <cell r="T2143" t="str">
            <v>Administrative Services</v>
          </cell>
          <cell r="U2143">
            <v>9</v>
          </cell>
          <cell r="V2143" t="str">
            <v>Gromatzky, Michael K</v>
          </cell>
        </row>
        <row r="2144">
          <cell r="A2144">
            <v>280207</v>
          </cell>
          <cell r="B2144" t="str">
            <v>CHEC - Security</v>
          </cell>
          <cell r="C2144">
            <v>755310</v>
          </cell>
          <cell r="D2144">
            <v>280207755310</v>
          </cell>
          <cell r="E2144" t="str">
            <v>Copier Expense</v>
          </cell>
          <cell r="F2144">
            <v>58.86</v>
          </cell>
          <cell r="G2144">
            <v>93.42</v>
          </cell>
          <cell r="H2144">
            <v>100</v>
          </cell>
          <cell r="I2144">
            <v>48.18</v>
          </cell>
          <cell r="J2144">
            <v>100</v>
          </cell>
          <cell r="K2144">
            <v>110010</v>
          </cell>
          <cell r="L2144" t="str">
            <v>Current Unrestricted</v>
          </cell>
          <cell r="M2144">
            <v>40</v>
          </cell>
          <cell r="N2144" t="str">
            <v>Operation and Maintenance of Plant</v>
          </cell>
          <cell r="O2144">
            <v>11</v>
          </cell>
          <cell r="P2144" t="str">
            <v>Current Unrestricted Funds</v>
          </cell>
          <cell r="Q2144">
            <v>75</v>
          </cell>
          <cell r="R2144" t="str">
            <v>Other Operating Expenses</v>
          </cell>
          <cell r="S2144">
            <v>50</v>
          </cell>
          <cell r="T2144" t="str">
            <v>Administrative Services</v>
          </cell>
          <cell r="U2144">
            <v>9</v>
          </cell>
          <cell r="V2144" t="str">
            <v>Gromatzky, Michael K</v>
          </cell>
        </row>
        <row r="2145">
          <cell r="A2145">
            <v>280207</v>
          </cell>
          <cell r="B2145" t="str">
            <v>CHEC - Security</v>
          </cell>
          <cell r="C2145">
            <v>755360</v>
          </cell>
          <cell r="D2145">
            <v>280207755360</v>
          </cell>
          <cell r="E2145" t="str">
            <v>Printing - Other</v>
          </cell>
          <cell r="F2145">
            <v>56.28</v>
          </cell>
          <cell r="G2145">
            <v>0</v>
          </cell>
          <cell r="H2145">
            <v>0</v>
          </cell>
          <cell r="I2145">
            <v>0</v>
          </cell>
          <cell r="J2145">
            <v>0</v>
          </cell>
          <cell r="K2145">
            <v>110010</v>
          </cell>
          <cell r="L2145" t="str">
            <v>Current Unrestricted</v>
          </cell>
          <cell r="M2145">
            <v>40</v>
          </cell>
          <cell r="N2145" t="str">
            <v>Operation and Maintenance of Plant</v>
          </cell>
          <cell r="O2145">
            <v>11</v>
          </cell>
          <cell r="P2145" t="str">
            <v>Current Unrestricted Funds</v>
          </cell>
          <cell r="Q2145">
            <v>75</v>
          </cell>
          <cell r="R2145" t="str">
            <v>Other Operating Expenses</v>
          </cell>
          <cell r="S2145">
            <v>50</v>
          </cell>
          <cell r="T2145" t="str">
            <v>Administrative Services</v>
          </cell>
          <cell r="U2145">
            <v>9</v>
          </cell>
          <cell r="V2145" t="str">
            <v>Gromatzky, Michael K</v>
          </cell>
        </row>
        <row r="2146">
          <cell r="A2146">
            <v>280207</v>
          </cell>
          <cell r="B2146" t="str">
            <v>CHEC - Security</v>
          </cell>
          <cell r="C2146">
            <v>755705</v>
          </cell>
          <cell r="D2146">
            <v>280207755705</v>
          </cell>
          <cell r="E2146" t="str">
            <v>Postage</v>
          </cell>
          <cell r="F2146">
            <v>4.97</v>
          </cell>
          <cell r="G2146">
            <v>4.3499999999999996</v>
          </cell>
          <cell r="H2146">
            <v>15</v>
          </cell>
          <cell r="I2146">
            <v>2.2000000000000002</v>
          </cell>
          <cell r="J2146">
            <v>10</v>
          </cell>
          <cell r="K2146">
            <v>110010</v>
          </cell>
          <cell r="L2146" t="str">
            <v>Current Unrestricted</v>
          </cell>
          <cell r="M2146">
            <v>40</v>
          </cell>
          <cell r="N2146" t="str">
            <v>Operation and Maintenance of Plant</v>
          </cell>
          <cell r="O2146">
            <v>11</v>
          </cell>
          <cell r="P2146" t="str">
            <v>Current Unrestricted Funds</v>
          </cell>
          <cell r="Q2146">
            <v>75</v>
          </cell>
          <cell r="R2146" t="str">
            <v>Other Operating Expenses</v>
          </cell>
          <cell r="S2146">
            <v>50</v>
          </cell>
          <cell r="T2146" t="str">
            <v>Administrative Services</v>
          </cell>
          <cell r="U2146">
            <v>9</v>
          </cell>
          <cell r="V2146" t="str">
            <v>Gromatzky, Michael K</v>
          </cell>
        </row>
        <row r="2147">
          <cell r="A2147">
            <v>280207</v>
          </cell>
          <cell r="B2147" t="str">
            <v>CHEC - Security</v>
          </cell>
          <cell r="C2147">
            <v>755730</v>
          </cell>
          <cell r="D2147">
            <v>280207755730</v>
          </cell>
          <cell r="E2147" t="str">
            <v>Memberships</v>
          </cell>
          <cell r="F2147">
            <v>0</v>
          </cell>
          <cell r="G2147">
            <v>0</v>
          </cell>
          <cell r="H2147">
            <v>600</v>
          </cell>
          <cell r="I2147">
            <v>0</v>
          </cell>
          <cell r="J2147">
            <v>600</v>
          </cell>
          <cell r="K2147">
            <v>110010</v>
          </cell>
          <cell r="L2147" t="str">
            <v>Current Unrestricted</v>
          </cell>
          <cell r="M2147">
            <v>40</v>
          </cell>
          <cell r="N2147" t="str">
            <v>Operation and Maintenance of Plant</v>
          </cell>
          <cell r="O2147">
            <v>11</v>
          </cell>
          <cell r="P2147" t="str">
            <v>Current Unrestricted Funds</v>
          </cell>
          <cell r="Q2147">
            <v>75</v>
          </cell>
          <cell r="R2147" t="str">
            <v>Other Operating Expenses</v>
          </cell>
          <cell r="S2147">
            <v>50</v>
          </cell>
          <cell r="T2147" t="str">
            <v>Administrative Services</v>
          </cell>
          <cell r="U2147">
            <v>9</v>
          </cell>
          <cell r="V2147" t="str">
            <v>Gromatzky, Michael K</v>
          </cell>
        </row>
        <row r="2148">
          <cell r="A2148">
            <v>280207</v>
          </cell>
          <cell r="B2148" t="str">
            <v>CHEC - Security</v>
          </cell>
          <cell r="C2148">
            <v>765425</v>
          </cell>
          <cell r="D2148">
            <v>280207765425</v>
          </cell>
          <cell r="E2148" t="str">
            <v>Telephone - Cellular</v>
          </cell>
          <cell r="F2148">
            <v>0</v>
          </cell>
          <cell r="G2148">
            <v>0</v>
          </cell>
          <cell r="H2148">
            <v>0</v>
          </cell>
          <cell r="I2148">
            <v>0</v>
          </cell>
          <cell r="J2148">
            <v>0</v>
          </cell>
          <cell r="K2148">
            <v>110010</v>
          </cell>
          <cell r="L2148" t="str">
            <v>Current Unrestricted</v>
          </cell>
          <cell r="M2148">
            <v>40</v>
          </cell>
          <cell r="N2148" t="str">
            <v>Operation and Maintenance of Plant</v>
          </cell>
          <cell r="O2148">
            <v>11</v>
          </cell>
          <cell r="P2148" t="str">
            <v>Current Unrestricted Funds</v>
          </cell>
          <cell r="Q2148">
            <v>76</v>
          </cell>
          <cell r="R2148" t="str">
            <v>Utilities</v>
          </cell>
          <cell r="S2148">
            <v>50</v>
          </cell>
          <cell r="T2148" t="str">
            <v>Administrative Services</v>
          </cell>
          <cell r="U2148">
            <v>9</v>
          </cell>
          <cell r="V2148" t="str">
            <v>Gromatzky, Michael K</v>
          </cell>
        </row>
        <row r="2149">
          <cell r="A2149">
            <v>280202</v>
          </cell>
          <cell r="B2149" t="str">
            <v>SCC - Security</v>
          </cell>
          <cell r="C2149">
            <v>777412</v>
          </cell>
          <cell r="D2149">
            <v>280202777412</v>
          </cell>
          <cell r="E2149" t="str">
            <v>Equipment/Furniture - SCC</v>
          </cell>
          <cell r="F2149">
            <v>0</v>
          </cell>
          <cell r="G2149">
            <v>0</v>
          </cell>
          <cell r="H2149">
            <v>0</v>
          </cell>
          <cell r="I2149">
            <v>0</v>
          </cell>
          <cell r="J2149">
            <v>126000</v>
          </cell>
          <cell r="K2149">
            <v>110010</v>
          </cell>
          <cell r="L2149" t="str">
            <v>Current Unrestricted</v>
          </cell>
          <cell r="M2149">
            <v>40</v>
          </cell>
          <cell r="N2149" t="str">
            <v>Operation and Maintenance of Plant</v>
          </cell>
          <cell r="O2149">
            <v>11</v>
          </cell>
          <cell r="P2149" t="str">
            <v>Current Unrestricted Funds</v>
          </cell>
          <cell r="Q2149">
            <v>77</v>
          </cell>
          <cell r="R2149" t="str">
            <v>Capital Outlay</v>
          </cell>
          <cell r="S2149">
            <v>50</v>
          </cell>
          <cell r="T2149" t="str">
            <v>Administrative Services</v>
          </cell>
          <cell r="U2149">
            <v>9</v>
          </cell>
          <cell r="V2149" t="str">
            <v>Gromatzky, Michael K</v>
          </cell>
        </row>
        <row r="2150">
          <cell r="A2150">
            <v>0</v>
          </cell>
          <cell r="B2150" t="str">
            <v>Revenue</v>
          </cell>
          <cell r="C2150">
            <v>500100</v>
          </cell>
          <cell r="D2150">
            <v>500100</v>
          </cell>
          <cell r="E2150" t="str">
            <v>State Appropriations - Contact Hours</v>
          </cell>
          <cell r="F2150">
            <v>23924918.969999999</v>
          </cell>
          <cell r="G2150">
            <v>24131810.93</v>
          </cell>
          <cell r="H2150">
            <v>24858931</v>
          </cell>
          <cell r="I2150">
            <v>10687336.5</v>
          </cell>
          <cell r="J2150">
            <v>29252294</v>
          </cell>
          <cell r="K2150">
            <v>110010</v>
          </cell>
          <cell r="L2150" t="str">
            <v>Current Unrestricted</v>
          </cell>
          <cell r="M2150">
            <v>0</v>
          </cell>
          <cell r="N2150" t="str">
            <v>Revenue</v>
          </cell>
          <cell r="O2150">
            <v>11</v>
          </cell>
          <cell r="P2150" t="str">
            <v>Current Unrestricted Funds</v>
          </cell>
          <cell r="Q2150">
            <v>51</v>
          </cell>
          <cell r="R2150" t="str">
            <v>State Appropriations</v>
          </cell>
          <cell r="S2150">
            <v>0</v>
          </cell>
          <cell r="T2150" t="str">
            <v>Revenue</v>
          </cell>
          <cell r="U2150">
            <v>9</v>
          </cell>
          <cell r="V2150" t="str">
            <v>Hall, Ralph G</v>
          </cell>
        </row>
        <row r="2151">
          <cell r="A2151">
            <v>0</v>
          </cell>
          <cell r="B2151" t="str">
            <v>Revenue</v>
          </cell>
          <cell r="C2151">
            <v>500105</v>
          </cell>
          <cell r="D2151">
            <v>500105</v>
          </cell>
          <cell r="E2151" t="str">
            <v>State Appropriations - Student Success</v>
          </cell>
          <cell r="F2151">
            <v>5612018.0300000003</v>
          </cell>
          <cell r="G2151">
            <v>5477773.0700000003</v>
          </cell>
          <cell r="H2151">
            <v>5607202</v>
          </cell>
          <cell r="I2151">
            <v>2413100.5</v>
          </cell>
          <cell r="J2151">
            <v>3383781</v>
          </cell>
          <cell r="K2151">
            <v>110010</v>
          </cell>
          <cell r="L2151" t="str">
            <v>Current Unrestricted</v>
          </cell>
          <cell r="M2151">
            <v>0</v>
          </cell>
          <cell r="N2151" t="str">
            <v>Revenue</v>
          </cell>
          <cell r="O2151">
            <v>11</v>
          </cell>
          <cell r="P2151" t="str">
            <v>Current Unrestricted Funds</v>
          </cell>
          <cell r="Q2151">
            <v>51</v>
          </cell>
          <cell r="R2151" t="str">
            <v>State Appropriations</v>
          </cell>
          <cell r="S2151">
            <v>0</v>
          </cell>
          <cell r="T2151" t="str">
            <v>Revenue</v>
          </cell>
          <cell r="U2151">
            <v>9</v>
          </cell>
          <cell r="V2151" t="str">
            <v>Hall, Ralph G</v>
          </cell>
        </row>
        <row r="2152">
          <cell r="A2152">
            <v>0</v>
          </cell>
          <cell r="B2152" t="str">
            <v>Revenue</v>
          </cell>
          <cell r="C2152">
            <v>500195</v>
          </cell>
          <cell r="D2152">
            <v>500195</v>
          </cell>
          <cell r="E2152" t="str">
            <v>State Appropriations - Core</v>
          </cell>
          <cell r="F2152">
            <v>0</v>
          </cell>
          <cell r="G2152">
            <v>600457</v>
          </cell>
          <cell r="H2152">
            <v>621760</v>
          </cell>
          <cell r="I2152">
            <v>621760</v>
          </cell>
          <cell r="J2152">
            <v>500000</v>
          </cell>
          <cell r="K2152">
            <v>110010</v>
          </cell>
          <cell r="L2152" t="str">
            <v>Current Unrestricted</v>
          </cell>
          <cell r="M2152">
            <v>0</v>
          </cell>
          <cell r="N2152" t="str">
            <v>Revenue</v>
          </cell>
          <cell r="O2152">
            <v>11</v>
          </cell>
          <cell r="P2152" t="str">
            <v>Current Unrestricted Funds</v>
          </cell>
          <cell r="Q2152">
            <v>51</v>
          </cell>
          <cell r="R2152" t="str">
            <v>State Appropriations</v>
          </cell>
          <cell r="S2152">
            <v>0</v>
          </cell>
          <cell r="T2152" t="str">
            <v>Revenue</v>
          </cell>
          <cell r="U2152">
            <v>9</v>
          </cell>
          <cell r="V2152" t="str">
            <v>Hall, Ralph G</v>
          </cell>
        </row>
        <row r="2153">
          <cell r="A2153">
            <v>0</v>
          </cell>
          <cell r="B2153" t="str">
            <v>Revenue</v>
          </cell>
          <cell r="C2153">
            <v>520115</v>
          </cell>
          <cell r="D2153">
            <v>520115</v>
          </cell>
          <cell r="E2153" t="str">
            <v>Fed Cont and Grants - Work Study</v>
          </cell>
          <cell r="F2153">
            <v>110115.68</v>
          </cell>
          <cell r="G2153">
            <v>171030.13</v>
          </cell>
          <cell r="H2153">
            <v>153968</v>
          </cell>
          <cell r="I2153">
            <v>86180.21</v>
          </cell>
          <cell r="J2153">
            <v>164381</v>
          </cell>
          <cell r="K2153">
            <v>110010</v>
          </cell>
          <cell r="L2153" t="str">
            <v>Current Unrestricted</v>
          </cell>
          <cell r="M2153">
            <v>0</v>
          </cell>
          <cell r="N2153" t="str">
            <v>Revenue</v>
          </cell>
          <cell r="O2153">
            <v>11</v>
          </cell>
          <cell r="P2153" t="str">
            <v>Current Unrestricted Funds</v>
          </cell>
          <cell r="Q2153">
            <v>52</v>
          </cell>
          <cell r="R2153" t="str">
            <v>Contracts and Grants</v>
          </cell>
          <cell r="S2153">
            <v>0</v>
          </cell>
          <cell r="T2153" t="str">
            <v>Revenue</v>
          </cell>
          <cell r="U2153">
            <v>9</v>
          </cell>
          <cell r="V2153" t="str">
            <v>Hall, Ralph G</v>
          </cell>
        </row>
        <row r="2154">
          <cell r="A2154">
            <v>0</v>
          </cell>
          <cell r="B2154" t="str">
            <v>Revenue</v>
          </cell>
          <cell r="C2154">
            <v>520125</v>
          </cell>
          <cell r="D2154">
            <v>520125</v>
          </cell>
          <cell r="E2154" t="str">
            <v>Fed Cont and Grants - WS Cost Abate</v>
          </cell>
          <cell r="F2154">
            <v>20001</v>
          </cell>
          <cell r="G2154">
            <v>71437.73</v>
          </cell>
          <cell r="H2154">
            <v>73117</v>
          </cell>
          <cell r="I2154">
            <v>28532.75</v>
          </cell>
          <cell r="J2154">
            <v>74815</v>
          </cell>
          <cell r="K2154">
            <v>110010</v>
          </cell>
          <cell r="L2154" t="str">
            <v>Current Unrestricted</v>
          </cell>
          <cell r="M2154">
            <v>0</v>
          </cell>
          <cell r="N2154" t="str">
            <v>Revenue</v>
          </cell>
          <cell r="O2154">
            <v>11</v>
          </cell>
          <cell r="P2154" t="str">
            <v>Current Unrestricted Funds</v>
          </cell>
          <cell r="Q2154">
            <v>52</v>
          </cell>
          <cell r="R2154" t="str">
            <v>Contracts and Grants</v>
          </cell>
          <cell r="S2154">
            <v>0</v>
          </cell>
          <cell r="T2154" t="str">
            <v>Revenue</v>
          </cell>
          <cell r="U2154">
            <v>9</v>
          </cell>
          <cell r="V2154" t="str">
            <v>Hall, Ralph G</v>
          </cell>
        </row>
        <row r="2155">
          <cell r="A2155">
            <v>0</v>
          </cell>
          <cell r="B2155" t="str">
            <v>Revenue</v>
          </cell>
          <cell r="C2155">
            <v>530111</v>
          </cell>
          <cell r="D2155">
            <v>530111</v>
          </cell>
          <cell r="E2155" t="str">
            <v>Tuition - Fall</v>
          </cell>
          <cell r="F2155">
            <v>9422755.6500000004</v>
          </cell>
          <cell r="G2155">
            <v>9916997.8499999996</v>
          </cell>
          <cell r="H2155">
            <v>10118205</v>
          </cell>
          <cell r="I2155">
            <v>10115728.43</v>
          </cell>
          <cell r="J2155">
            <v>10941000</v>
          </cell>
          <cell r="K2155">
            <v>110010</v>
          </cell>
          <cell r="L2155" t="str">
            <v>Current Unrestricted</v>
          </cell>
          <cell r="M2155">
            <v>0</v>
          </cell>
          <cell r="N2155" t="str">
            <v>Revenue</v>
          </cell>
          <cell r="O2155">
            <v>11</v>
          </cell>
          <cell r="P2155" t="str">
            <v>Current Unrestricted Funds</v>
          </cell>
          <cell r="Q2155">
            <v>53</v>
          </cell>
          <cell r="R2155" t="str">
            <v>Tuition and Fees</v>
          </cell>
          <cell r="S2155">
            <v>0</v>
          </cell>
          <cell r="T2155" t="str">
            <v>Revenue</v>
          </cell>
          <cell r="U2155">
            <v>9</v>
          </cell>
          <cell r="V2155" t="str">
            <v>Hall, Ralph G</v>
          </cell>
        </row>
        <row r="2156">
          <cell r="A2156">
            <v>0</v>
          </cell>
          <cell r="B2156" t="str">
            <v>Revenue</v>
          </cell>
          <cell r="C2156">
            <v>530112</v>
          </cell>
          <cell r="D2156">
            <v>530112</v>
          </cell>
          <cell r="E2156" t="str">
            <v>Tuition - Spring</v>
          </cell>
          <cell r="F2156">
            <v>9128604.4499999993</v>
          </cell>
          <cell r="G2156">
            <v>9329134.1500000004</v>
          </cell>
          <cell r="H2156">
            <v>10178757</v>
          </cell>
          <cell r="I2156">
            <v>10446662.550000001</v>
          </cell>
          <cell r="J2156">
            <v>10979000</v>
          </cell>
          <cell r="K2156">
            <v>110010</v>
          </cell>
          <cell r="L2156" t="str">
            <v>Current Unrestricted</v>
          </cell>
          <cell r="M2156">
            <v>0</v>
          </cell>
          <cell r="N2156" t="str">
            <v>Revenue</v>
          </cell>
          <cell r="O2156">
            <v>11</v>
          </cell>
          <cell r="P2156" t="str">
            <v>Current Unrestricted Funds</v>
          </cell>
          <cell r="Q2156">
            <v>53</v>
          </cell>
          <cell r="R2156" t="str">
            <v>Tuition and Fees</v>
          </cell>
          <cell r="S2156">
            <v>0</v>
          </cell>
          <cell r="T2156" t="str">
            <v>Revenue</v>
          </cell>
          <cell r="U2156">
            <v>9</v>
          </cell>
          <cell r="V2156" t="str">
            <v>Hall, Ralph G</v>
          </cell>
        </row>
        <row r="2157">
          <cell r="A2157">
            <v>0</v>
          </cell>
          <cell r="B2157" t="str">
            <v>Revenue</v>
          </cell>
          <cell r="C2157">
            <v>530113</v>
          </cell>
          <cell r="D2157">
            <v>530113</v>
          </cell>
          <cell r="E2157" t="str">
            <v>Tuition - Summer</v>
          </cell>
          <cell r="F2157">
            <v>3126739.9</v>
          </cell>
          <cell r="G2157">
            <v>3188682.35</v>
          </cell>
          <cell r="H2157">
            <v>3898810</v>
          </cell>
          <cell r="I2157">
            <v>-13897.9</v>
          </cell>
          <cell r="J2157">
            <v>4124500</v>
          </cell>
          <cell r="K2157">
            <v>110010</v>
          </cell>
          <cell r="L2157" t="str">
            <v>Current Unrestricted</v>
          </cell>
          <cell r="M2157">
            <v>0</v>
          </cell>
          <cell r="N2157" t="str">
            <v>Revenue</v>
          </cell>
          <cell r="O2157">
            <v>11</v>
          </cell>
          <cell r="P2157" t="str">
            <v>Current Unrestricted Funds</v>
          </cell>
          <cell r="Q2157">
            <v>53</v>
          </cell>
          <cell r="R2157" t="str">
            <v>Tuition and Fees</v>
          </cell>
          <cell r="S2157">
            <v>0</v>
          </cell>
          <cell r="T2157" t="str">
            <v>Revenue</v>
          </cell>
          <cell r="U2157">
            <v>9</v>
          </cell>
          <cell r="V2157" t="str">
            <v>Hall, Ralph G</v>
          </cell>
        </row>
        <row r="2158">
          <cell r="A2158">
            <v>0</v>
          </cell>
          <cell r="B2158" t="str">
            <v>Revenue</v>
          </cell>
          <cell r="C2158">
            <v>530121</v>
          </cell>
          <cell r="D2158">
            <v>530121</v>
          </cell>
          <cell r="E2158" t="str">
            <v>Waivers - Fall</v>
          </cell>
          <cell r="F2158">
            <v>-243498.84</v>
          </cell>
          <cell r="G2158">
            <v>-269897.8</v>
          </cell>
          <cell r="H2158">
            <v>-295963</v>
          </cell>
          <cell r="I2158">
            <v>-295963.11</v>
          </cell>
          <cell r="J2158">
            <v>-310000</v>
          </cell>
          <cell r="K2158">
            <v>110010</v>
          </cell>
          <cell r="L2158" t="str">
            <v>Current Unrestricted</v>
          </cell>
          <cell r="M2158">
            <v>0</v>
          </cell>
          <cell r="N2158" t="str">
            <v>Revenue</v>
          </cell>
          <cell r="O2158">
            <v>11</v>
          </cell>
          <cell r="P2158" t="str">
            <v>Current Unrestricted Funds</v>
          </cell>
          <cell r="Q2158">
            <v>53</v>
          </cell>
          <cell r="R2158" t="str">
            <v>Tuition and Fees</v>
          </cell>
          <cell r="S2158">
            <v>0</v>
          </cell>
          <cell r="T2158" t="str">
            <v>Revenue</v>
          </cell>
          <cell r="U2158">
            <v>9</v>
          </cell>
          <cell r="V2158" t="str">
            <v>Hall, Ralph G</v>
          </cell>
        </row>
        <row r="2159">
          <cell r="A2159">
            <v>0</v>
          </cell>
          <cell r="B2159" t="str">
            <v>Revenue</v>
          </cell>
          <cell r="C2159">
            <v>530122</v>
          </cell>
          <cell r="D2159">
            <v>530122</v>
          </cell>
          <cell r="E2159" t="str">
            <v>Waivers - Spring</v>
          </cell>
          <cell r="F2159">
            <v>-229113</v>
          </cell>
          <cell r="G2159">
            <v>-286147.46999999997</v>
          </cell>
          <cell r="H2159">
            <v>-337130</v>
          </cell>
          <cell r="I2159">
            <v>-339294.4</v>
          </cell>
          <cell r="J2159">
            <v>-375000</v>
          </cell>
          <cell r="K2159">
            <v>110010</v>
          </cell>
          <cell r="L2159" t="str">
            <v>Current Unrestricted</v>
          </cell>
          <cell r="M2159">
            <v>0</v>
          </cell>
          <cell r="N2159" t="str">
            <v>Revenue</v>
          </cell>
          <cell r="O2159">
            <v>11</v>
          </cell>
          <cell r="P2159" t="str">
            <v>Current Unrestricted Funds</v>
          </cell>
          <cell r="Q2159">
            <v>53</v>
          </cell>
          <cell r="R2159" t="str">
            <v>Tuition and Fees</v>
          </cell>
          <cell r="S2159">
            <v>0</v>
          </cell>
          <cell r="T2159" t="str">
            <v>Revenue</v>
          </cell>
          <cell r="U2159">
            <v>9</v>
          </cell>
          <cell r="V2159" t="str">
            <v>Hall, Ralph G</v>
          </cell>
        </row>
        <row r="2160">
          <cell r="A2160">
            <v>0</v>
          </cell>
          <cell r="B2160" t="str">
            <v>Revenue</v>
          </cell>
          <cell r="C2160">
            <v>530123</v>
          </cell>
          <cell r="D2160">
            <v>530123</v>
          </cell>
          <cell r="E2160" t="str">
            <v>Waivers - Summer</v>
          </cell>
          <cell r="F2160">
            <v>-76889</v>
          </cell>
          <cell r="G2160">
            <v>-94145.09</v>
          </cell>
          <cell r="H2160">
            <v>-89000</v>
          </cell>
          <cell r="I2160">
            <v>-580.20000000000005</v>
          </cell>
          <cell r="J2160">
            <v>-110000</v>
          </cell>
          <cell r="K2160">
            <v>110010</v>
          </cell>
          <cell r="L2160" t="str">
            <v>Current Unrestricted</v>
          </cell>
          <cell r="M2160">
            <v>0</v>
          </cell>
          <cell r="N2160" t="str">
            <v>Revenue</v>
          </cell>
          <cell r="O2160">
            <v>11</v>
          </cell>
          <cell r="P2160" t="str">
            <v>Current Unrestricted Funds</v>
          </cell>
          <cell r="Q2160">
            <v>53</v>
          </cell>
          <cell r="R2160" t="str">
            <v>Tuition and Fees</v>
          </cell>
          <cell r="S2160">
            <v>0</v>
          </cell>
          <cell r="T2160" t="str">
            <v>Revenue</v>
          </cell>
          <cell r="U2160">
            <v>9</v>
          </cell>
          <cell r="V2160" t="str">
            <v>Hall, Ralph G</v>
          </cell>
        </row>
        <row r="2161">
          <cell r="A2161">
            <v>0</v>
          </cell>
          <cell r="B2161" t="str">
            <v>Revenue</v>
          </cell>
          <cell r="C2161">
            <v>530131</v>
          </cell>
          <cell r="D2161">
            <v>530131</v>
          </cell>
          <cell r="E2161" t="str">
            <v>Lab Fees - Fall</v>
          </cell>
          <cell r="F2161">
            <v>173491</v>
          </cell>
          <cell r="G2161">
            <v>169479.5</v>
          </cell>
          <cell r="H2161">
            <v>171359</v>
          </cell>
          <cell r="I2161">
            <v>171359.35</v>
          </cell>
          <cell r="J2161">
            <v>171000</v>
          </cell>
          <cell r="K2161">
            <v>110010</v>
          </cell>
          <cell r="L2161" t="str">
            <v>Current Unrestricted</v>
          </cell>
          <cell r="M2161">
            <v>0</v>
          </cell>
          <cell r="N2161" t="str">
            <v>Revenue</v>
          </cell>
          <cell r="O2161">
            <v>11</v>
          </cell>
          <cell r="P2161" t="str">
            <v>Current Unrestricted Funds</v>
          </cell>
          <cell r="Q2161">
            <v>53</v>
          </cell>
          <cell r="R2161" t="str">
            <v>Tuition and Fees</v>
          </cell>
          <cell r="S2161">
            <v>0</v>
          </cell>
          <cell r="T2161" t="str">
            <v>Revenue</v>
          </cell>
          <cell r="U2161">
            <v>9</v>
          </cell>
          <cell r="V2161" t="str">
            <v>Hall, Ralph G</v>
          </cell>
        </row>
        <row r="2162">
          <cell r="A2162">
            <v>0</v>
          </cell>
          <cell r="B2162" t="str">
            <v>Revenue</v>
          </cell>
          <cell r="C2162">
            <v>530132</v>
          </cell>
          <cell r="D2162">
            <v>530132</v>
          </cell>
          <cell r="E2162" t="str">
            <v>Lab Fees - Spring</v>
          </cell>
          <cell r="F2162">
            <v>166462.5</v>
          </cell>
          <cell r="G2162">
            <v>168429.25</v>
          </cell>
          <cell r="H2162">
            <v>166332</v>
          </cell>
          <cell r="I2162">
            <v>166655.75</v>
          </cell>
          <cell r="J2162">
            <v>166000</v>
          </cell>
          <cell r="K2162">
            <v>110010</v>
          </cell>
          <cell r="L2162" t="str">
            <v>Current Unrestricted</v>
          </cell>
          <cell r="M2162">
            <v>0</v>
          </cell>
          <cell r="N2162" t="str">
            <v>Revenue</v>
          </cell>
          <cell r="O2162">
            <v>11</v>
          </cell>
          <cell r="P2162" t="str">
            <v>Current Unrestricted Funds</v>
          </cell>
          <cell r="Q2162">
            <v>53</v>
          </cell>
          <cell r="R2162" t="str">
            <v>Tuition and Fees</v>
          </cell>
          <cell r="S2162">
            <v>0</v>
          </cell>
          <cell r="T2162" t="str">
            <v>Revenue</v>
          </cell>
          <cell r="U2162">
            <v>9</v>
          </cell>
          <cell r="V2162" t="str">
            <v>Hall, Ralph G</v>
          </cell>
        </row>
        <row r="2163">
          <cell r="A2163">
            <v>0</v>
          </cell>
          <cell r="B2163" t="str">
            <v>Revenue</v>
          </cell>
          <cell r="C2163">
            <v>530133</v>
          </cell>
          <cell r="D2163">
            <v>530133</v>
          </cell>
          <cell r="E2163" t="str">
            <v>Lab Fees - Summer</v>
          </cell>
          <cell r="F2163">
            <v>62886.25</v>
          </cell>
          <cell r="G2163">
            <v>64265</v>
          </cell>
          <cell r="H2163">
            <v>66000</v>
          </cell>
          <cell r="I2163">
            <v>-18.5</v>
          </cell>
          <cell r="J2163">
            <v>63000</v>
          </cell>
          <cell r="K2163">
            <v>110010</v>
          </cell>
          <cell r="L2163" t="str">
            <v>Current Unrestricted</v>
          </cell>
          <cell r="M2163">
            <v>0</v>
          </cell>
          <cell r="N2163" t="str">
            <v>Revenue</v>
          </cell>
          <cell r="O2163">
            <v>11</v>
          </cell>
          <cell r="P2163" t="str">
            <v>Current Unrestricted Funds</v>
          </cell>
          <cell r="Q2163">
            <v>53</v>
          </cell>
          <cell r="R2163" t="str">
            <v>Tuition and Fees</v>
          </cell>
          <cell r="S2163">
            <v>0</v>
          </cell>
          <cell r="T2163" t="str">
            <v>Revenue</v>
          </cell>
          <cell r="U2163">
            <v>9</v>
          </cell>
          <cell r="V2163" t="str">
            <v>Hall, Ralph G</v>
          </cell>
        </row>
        <row r="2164">
          <cell r="A2164">
            <v>0</v>
          </cell>
          <cell r="B2164" t="str">
            <v>Revenue</v>
          </cell>
          <cell r="C2164">
            <v>530141</v>
          </cell>
          <cell r="D2164">
            <v>530141</v>
          </cell>
          <cell r="E2164" t="str">
            <v>Late Fees - Fall</v>
          </cell>
          <cell r="F2164">
            <v>13110</v>
          </cell>
          <cell r="G2164">
            <v>22170</v>
          </cell>
          <cell r="H2164">
            <v>23825</v>
          </cell>
          <cell r="I2164">
            <v>23825</v>
          </cell>
          <cell r="J2164">
            <v>23500</v>
          </cell>
          <cell r="K2164">
            <v>110010</v>
          </cell>
          <cell r="L2164" t="str">
            <v>Current Unrestricted</v>
          </cell>
          <cell r="M2164">
            <v>0</v>
          </cell>
          <cell r="N2164" t="str">
            <v>Revenue</v>
          </cell>
          <cell r="O2164">
            <v>11</v>
          </cell>
          <cell r="P2164" t="str">
            <v>Current Unrestricted Funds</v>
          </cell>
          <cell r="Q2164">
            <v>53</v>
          </cell>
          <cell r="R2164" t="str">
            <v>Tuition and Fees</v>
          </cell>
          <cell r="S2164">
            <v>0</v>
          </cell>
          <cell r="T2164" t="str">
            <v>Revenue</v>
          </cell>
          <cell r="U2164">
            <v>9</v>
          </cell>
          <cell r="V2164" t="str">
            <v>Hall, Ralph G</v>
          </cell>
        </row>
        <row r="2165">
          <cell r="A2165">
            <v>0</v>
          </cell>
          <cell r="B2165" t="str">
            <v>Revenue</v>
          </cell>
          <cell r="C2165">
            <v>530142</v>
          </cell>
          <cell r="D2165">
            <v>530142</v>
          </cell>
          <cell r="E2165" t="str">
            <v>Late Fees - Spring</v>
          </cell>
          <cell r="F2165">
            <v>12375</v>
          </cell>
          <cell r="G2165">
            <v>17070</v>
          </cell>
          <cell r="H2165">
            <v>15000</v>
          </cell>
          <cell r="I2165">
            <v>11155</v>
          </cell>
          <cell r="J2165">
            <v>15500</v>
          </cell>
          <cell r="K2165">
            <v>110010</v>
          </cell>
          <cell r="L2165" t="str">
            <v>Current Unrestricted</v>
          </cell>
          <cell r="M2165">
            <v>0</v>
          </cell>
          <cell r="N2165" t="str">
            <v>Revenue</v>
          </cell>
          <cell r="O2165">
            <v>11</v>
          </cell>
          <cell r="P2165" t="str">
            <v>Current Unrestricted Funds</v>
          </cell>
          <cell r="Q2165">
            <v>53</v>
          </cell>
          <cell r="R2165" t="str">
            <v>Tuition and Fees</v>
          </cell>
          <cell r="S2165">
            <v>0</v>
          </cell>
          <cell r="T2165" t="str">
            <v>Revenue</v>
          </cell>
          <cell r="U2165">
            <v>9</v>
          </cell>
          <cell r="V2165" t="str">
            <v>Hall, Ralph G</v>
          </cell>
        </row>
        <row r="2166">
          <cell r="A2166">
            <v>0</v>
          </cell>
          <cell r="B2166" t="str">
            <v>Revenue</v>
          </cell>
          <cell r="C2166">
            <v>530143</v>
          </cell>
          <cell r="D2166">
            <v>530143</v>
          </cell>
          <cell r="E2166" t="str">
            <v>Late Fees - Summer</v>
          </cell>
          <cell r="F2166">
            <v>8190</v>
          </cell>
          <cell r="G2166">
            <v>8500</v>
          </cell>
          <cell r="H2166">
            <v>5500</v>
          </cell>
          <cell r="I2166">
            <v>-20</v>
          </cell>
          <cell r="J2166">
            <v>3500</v>
          </cell>
          <cell r="K2166">
            <v>110010</v>
          </cell>
          <cell r="L2166" t="str">
            <v>Current Unrestricted</v>
          </cell>
          <cell r="M2166">
            <v>0</v>
          </cell>
          <cell r="N2166" t="str">
            <v>Revenue</v>
          </cell>
          <cell r="O2166">
            <v>11</v>
          </cell>
          <cell r="P2166" t="str">
            <v>Current Unrestricted Funds</v>
          </cell>
          <cell r="Q2166">
            <v>53</v>
          </cell>
          <cell r="R2166" t="str">
            <v>Tuition and Fees</v>
          </cell>
          <cell r="S2166">
            <v>0</v>
          </cell>
          <cell r="T2166" t="str">
            <v>Revenue</v>
          </cell>
          <cell r="U2166">
            <v>9</v>
          </cell>
          <cell r="V2166" t="str">
            <v>Hall, Ralph G</v>
          </cell>
        </row>
        <row r="2167">
          <cell r="A2167">
            <v>0</v>
          </cell>
          <cell r="B2167" t="str">
            <v>Revenue</v>
          </cell>
          <cell r="C2167">
            <v>530161</v>
          </cell>
          <cell r="D2167">
            <v>530161</v>
          </cell>
          <cell r="E2167" t="str">
            <v>Trans Inst Scholarships - Fall</v>
          </cell>
          <cell r="F2167">
            <v>-352535.82</v>
          </cell>
          <cell r="G2167">
            <v>-371303.52</v>
          </cell>
          <cell r="H2167">
            <v>-375653</v>
          </cell>
          <cell r="I2167">
            <v>-375653.82</v>
          </cell>
          <cell r="J2167">
            <v>-400000</v>
          </cell>
          <cell r="K2167">
            <v>110010</v>
          </cell>
          <cell r="L2167" t="str">
            <v>Current Unrestricted</v>
          </cell>
          <cell r="M2167">
            <v>0</v>
          </cell>
          <cell r="N2167" t="str">
            <v>Revenue</v>
          </cell>
          <cell r="O2167">
            <v>11</v>
          </cell>
          <cell r="P2167" t="str">
            <v>Current Unrestricted Funds</v>
          </cell>
          <cell r="Q2167">
            <v>53</v>
          </cell>
          <cell r="R2167" t="str">
            <v>Tuition and Fees</v>
          </cell>
          <cell r="S2167">
            <v>0</v>
          </cell>
          <cell r="T2167" t="str">
            <v>Revenue</v>
          </cell>
          <cell r="U2167">
            <v>9</v>
          </cell>
          <cell r="V2167" t="str">
            <v>Hall, Ralph G</v>
          </cell>
        </row>
        <row r="2168">
          <cell r="A2168">
            <v>0</v>
          </cell>
          <cell r="B2168" t="str">
            <v>Revenue</v>
          </cell>
          <cell r="C2168">
            <v>530162</v>
          </cell>
          <cell r="D2168">
            <v>530162</v>
          </cell>
          <cell r="E2168" t="str">
            <v>Trans Inst Scholarships - Spring</v>
          </cell>
          <cell r="F2168">
            <v>-367496.1</v>
          </cell>
          <cell r="G2168">
            <v>-361581.3</v>
          </cell>
          <cell r="H2168">
            <v>-362000</v>
          </cell>
          <cell r="I2168">
            <v>-397284.3</v>
          </cell>
          <cell r="J2168">
            <v>-415000</v>
          </cell>
          <cell r="K2168">
            <v>110010</v>
          </cell>
          <cell r="L2168" t="str">
            <v>Current Unrestricted</v>
          </cell>
          <cell r="M2168">
            <v>0</v>
          </cell>
          <cell r="N2168" t="str">
            <v>Revenue</v>
          </cell>
          <cell r="O2168">
            <v>11</v>
          </cell>
          <cell r="P2168" t="str">
            <v>Current Unrestricted Funds</v>
          </cell>
          <cell r="Q2168">
            <v>53</v>
          </cell>
          <cell r="R2168" t="str">
            <v>Tuition and Fees</v>
          </cell>
          <cell r="S2168">
            <v>0</v>
          </cell>
          <cell r="T2168" t="str">
            <v>Revenue</v>
          </cell>
          <cell r="U2168">
            <v>9</v>
          </cell>
          <cell r="V2168" t="str">
            <v>Hall, Ralph G</v>
          </cell>
        </row>
        <row r="2169">
          <cell r="A2169">
            <v>0</v>
          </cell>
          <cell r="B2169" t="str">
            <v>Revenue</v>
          </cell>
          <cell r="C2169">
            <v>530163</v>
          </cell>
          <cell r="D2169">
            <v>530163</v>
          </cell>
          <cell r="E2169" t="str">
            <v>Trans Inst Scholarships - Summer</v>
          </cell>
          <cell r="F2169">
            <v>-140060.64000000001</v>
          </cell>
          <cell r="G2169">
            <v>-118344.78</v>
          </cell>
          <cell r="H2169">
            <v>-140000</v>
          </cell>
          <cell r="I2169">
            <v>0</v>
          </cell>
          <cell r="J2169">
            <v>-160000</v>
          </cell>
          <cell r="K2169">
            <v>110010</v>
          </cell>
          <cell r="L2169" t="str">
            <v>Current Unrestricted</v>
          </cell>
          <cell r="M2169">
            <v>0</v>
          </cell>
          <cell r="N2169" t="str">
            <v>Revenue</v>
          </cell>
          <cell r="O2169">
            <v>11</v>
          </cell>
          <cell r="P2169" t="str">
            <v>Current Unrestricted Funds</v>
          </cell>
          <cell r="Q2169">
            <v>53</v>
          </cell>
          <cell r="R2169" t="str">
            <v>Tuition and Fees</v>
          </cell>
          <cell r="S2169">
            <v>0</v>
          </cell>
          <cell r="T2169" t="str">
            <v>Revenue</v>
          </cell>
          <cell r="U2169">
            <v>9</v>
          </cell>
          <cell r="V2169" t="str">
            <v>Hall, Ralph G</v>
          </cell>
        </row>
        <row r="2170">
          <cell r="A2170">
            <v>0</v>
          </cell>
          <cell r="B2170" t="str">
            <v>Revenue</v>
          </cell>
          <cell r="C2170">
            <v>530171</v>
          </cell>
          <cell r="D2170">
            <v>530171</v>
          </cell>
          <cell r="E2170" t="str">
            <v>Building Use Fees - Fall</v>
          </cell>
          <cell r="F2170">
            <v>1413763.5</v>
          </cell>
          <cell r="G2170">
            <v>1429728</v>
          </cell>
          <cell r="H2170">
            <v>1442352</v>
          </cell>
          <cell r="I2170">
            <v>1442352.9</v>
          </cell>
          <cell r="J2170">
            <v>1442000</v>
          </cell>
          <cell r="K2170">
            <v>110010</v>
          </cell>
          <cell r="L2170" t="str">
            <v>Current Unrestricted</v>
          </cell>
          <cell r="M2170">
            <v>0</v>
          </cell>
          <cell r="N2170" t="str">
            <v>Revenue</v>
          </cell>
          <cell r="O2170">
            <v>11</v>
          </cell>
          <cell r="P2170" t="str">
            <v>Current Unrestricted Funds</v>
          </cell>
          <cell r="Q2170">
            <v>53</v>
          </cell>
          <cell r="R2170" t="str">
            <v>Tuition and Fees</v>
          </cell>
          <cell r="S2170">
            <v>0</v>
          </cell>
          <cell r="T2170" t="str">
            <v>Revenue</v>
          </cell>
          <cell r="U2170">
            <v>9</v>
          </cell>
          <cell r="V2170" t="str">
            <v>Hall, Ralph G</v>
          </cell>
        </row>
        <row r="2171">
          <cell r="A2171">
            <v>0</v>
          </cell>
          <cell r="B2171" t="str">
            <v>Revenue</v>
          </cell>
          <cell r="C2171">
            <v>530172</v>
          </cell>
          <cell r="D2171">
            <v>530172</v>
          </cell>
          <cell r="E2171" t="str">
            <v>Building Use Fees - Spring</v>
          </cell>
          <cell r="F2171">
            <v>1351423.8</v>
          </cell>
          <cell r="G2171">
            <v>1329114.3</v>
          </cell>
          <cell r="H2171">
            <v>1355370</v>
          </cell>
          <cell r="I2171">
            <v>1357455.6</v>
          </cell>
          <cell r="J2171">
            <v>1352000</v>
          </cell>
          <cell r="K2171">
            <v>110010</v>
          </cell>
          <cell r="L2171" t="str">
            <v>Current Unrestricted</v>
          </cell>
          <cell r="M2171">
            <v>0</v>
          </cell>
          <cell r="N2171" t="str">
            <v>Revenue</v>
          </cell>
          <cell r="O2171">
            <v>11</v>
          </cell>
          <cell r="P2171" t="str">
            <v>Current Unrestricted Funds</v>
          </cell>
          <cell r="Q2171">
            <v>53</v>
          </cell>
          <cell r="R2171" t="str">
            <v>Tuition and Fees</v>
          </cell>
          <cell r="S2171">
            <v>0</v>
          </cell>
          <cell r="T2171" t="str">
            <v>Revenue</v>
          </cell>
          <cell r="U2171">
            <v>9</v>
          </cell>
          <cell r="V2171" t="str">
            <v>Hall, Ralph G</v>
          </cell>
        </row>
        <row r="2172">
          <cell r="A2172">
            <v>0</v>
          </cell>
          <cell r="B2172" t="str">
            <v>Revenue</v>
          </cell>
          <cell r="C2172">
            <v>530173</v>
          </cell>
          <cell r="D2172">
            <v>530173</v>
          </cell>
          <cell r="E2172" t="str">
            <v>Building Use Fees - Summer</v>
          </cell>
          <cell r="F2172">
            <v>485517.9</v>
          </cell>
          <cell r="G2172">
            <v>479548.2</v>
          </cell>
          <cell r="H2172">
            <v>476000</v>
          </cell>
          <cell r="I2172">
            <v>-32.4</v>
          </cell>
          <cell r="J2172">
            <v>495000</v>
          </cell>
          <cell r="K2172">
            <v>110010</v>
          </cell>
          <cell r="L2172" t="str">
            <v>Current Unrestricted</v>
          </cell>
          <cell r="M2172">
            <v>0</v>
          </cell>
          <cell r="N2172" t="str">
            <v>Revenue</v>
          </cell>
          <cell r="O2172">
            <v>11</v>
          </cell>
          <cell r="P2172" t="str">
            <v>Current Unrestricted Funds</v>
          </cell>
          <cell r="Q2172">
            <v>53</v>
          </cell>
          <cell r="R2172" t="str">
            <v>Tuition and Fees</v>
          </cell>
          <cell r="S2172">
            <v>0</v>
          </cell>
          <cell r="T2172" t="str">
            <v>Revenue</v>
          </cell>
          <cell r="U2172">
            <v>9</v>
          </cell>
          <cell r="V2172" t="str">
            <v>Hall, Ralph G</v>
          </cell>
        </row>
        <row r="2173">
          <cell r="A2173">
            <v>0</v>
          </cell>
          <cell r="B2173" t="str">
            <v>Revenue</v>
          </cell>
          <cell r="C2173">
            <v>530181</v>
          </cell>
          <cell r="D2173">
            <v>530181</v>
          </cell>
          <cell r="E2173" t="str">
            <v>Student ID Replacement Fee</v>
          </cell>
          <cell r="F2173">
            <v>4027.25</v>
          </cell>
          <cell r="G2173">
            <v>3949.5</v>
          </cell>
          <cell r="H2173">
            <v>4000</v>
          </cell>
          <cell r="I2173">
            <v>3180.5</v>
          </cell>
          <cell r="J2173">
            <v>4500</v>
          </cell>
          <cell r="K2173">
            <v>110010</v>
          </cell>
          <cell r="L2173" t="str">
            <v>Current Unrestricted</v>
          </cell>
          <cell r="M2173">
            <v>0</v>
          </cell>
          <cell r="N2173" t="str">
            <v>Revenue</v>
          </cell>
          <cell r="O2173">
            <v>11</v>
          </cell>
          <cell r="P2173" t="str">
            <v>Current Unrestricted Funds</v>
          </cell>
          <cell r="Q2173">
            <v>53</v>
          </cell>
          <cell r="R2173" t="str">
            <v>Tuition and Fees</v>
          </cell>
          <cell r="S2173">
            <v>0</v>
          </cell>
          <cell r="T2173" t="str">
            <v>Revenue</v>
          </cell>
          <cell r="U2173">
            <v>9</v>
          </cell>
          <cell r="V2173" t="str">
            <v>Hall, Ralph G</v>
          </cell>
        </row>
        <row r="2174">
          <cell r="A2174">
            <v>0</v>
          </cell>
          <cell r="B2174" t="str">
            <v>Revenue</v>
          </cell>
          <cell r="C2174">
            <v>530185</v>
          </cell>
          <cell r="D2174">
            <v>530185</v>
          </cell>
          <cell r="E2174" t="str">
            <v>Student Records Fees</v>
          </cell>
          <cell r="F2174">
            <v>152056</v>
          </cell>
          <cell r="G2174">
            <v>149634</v>
          </cell>
          <cell r="H2174">
            <v>150000</v>
          </cell>
          <cell r="I2174">
            <v>108887.99</v>
          </cell>
          <cell r="J2174">
            <v>150000</v>
          </cell>
          <cell r="K2174">
            <v>110010</v>
          </cell>
          <cell r="L2174" t="str">
            <v>Current Unrestricted</v>
          </cell>
          <cell r="M2174">
            <v>0</v>
          </cell>
          <cell r="N2174" t="str">
            <v>Revenue</v>
          </cell>
          <cell r="O2174">
            <v>11</v>
          </cell>
          <cell r="P2174" t="str">
            <v>Current Unrestricted Funds</v>
          </cell>
          <cell r="Q2174">
            <v>53</v>
          </cell>
          <cell r="R2174" t="str">
            <v>Tuition and Fees</v>
          </cell>
          <cell r="S2174">
            <v>0</v>
          </cell>
          <cell r="T2174" t="str">
            <v>Revenue</v>
          </cell>
          <cell r="U2174">
            <v>9</v>
          </cell>
          <cell r="V2174" t="str">
            <v>Hall, Ralph G</v>
          </cell>
        </row>
        <row r="2175">
          <cell r="A2175">
            <v>0</v>
          </cell>
          <cell r="B2175" t="str">
            <v>Revenue</v>
          </cell>
          <cell r="C2175">
            <v>530189</v>
          </cell>
          <cell r="D2175">
            <v>530189</v>
          </cell>
          <cell r="E2175" t="str">
            <v>Credit Special Fees</v>
          </cell>
          <cell r="F2175">
            <v>83690.75</v>
          </cell>
          <cell r="G2175">
            <v>77778.75</v>
          </cell>
          <cell r="H2175">
            <v>80000</v>
          </cell>
          <cell r="I2175">
            <v>70536.25</v>
          </cell>
          <cell r="J2175">
            <v>80000</v>
          </cell>
          <cell r="K2175">
            <v>110010</v>
          </cell>
          <cell r="L2175" t="str">
            <v>Current Unrestricted</v>
          </cell>
          <cell r="M2175">
            <v>0</v>
          </cell>
          <cell r="N2175" t="str">
            <v>Revenue</v>
          </cell>
          <cell r="O2175">
            <v>11</v>
          </cell>
          <cell r="P2175" t="str">
            <v>Current Unrestricted Funds</v>
          </cell>
          <cell r="Q2175">
            <v>53</v>
          </cell>
          <cell r="R2175" t="str">
            <v>Tuition and Fees</v>
          </cell>
          <cell r="S2175">
            <v>0</v>
          </cell>
          <cell r="T2175" t="str">
            <v>Revenue</v>
          </cell>
          <cell r="U2175">
            <v>9</v>
          </cell>
          <cell r="V2175" t="str">
            <v>Hall, Ralph G</v>
          </cell>
        </row>
        <row r="2176">
          <cell r="A2176">
            <v>0</v>
          </cell>
          <cell r="B2176" t="str">
            <v>Revenue</v>
          </cell>
          <cell r="C2176">
            <v>530193</v>
          </cell>
          <cell r="D2176">
            <v>530193</v>
          </cell>
          <cell r="E2176" t="str">
            <v>Audit Fees</v>
          </cell>
          <cell r="F2176">
            <v>1900</v>
          </cell>
          <cell r="G2176">
            <v>2050</v>
          </cell>
          <cell r="H2176">
            <v>2050</v>
          </cell>
          <cell r="I2176">
            <v>2050</v>
          </cell>
          <cell r="J2176">
            <v>2500</v>
          </cell>
          <cell r="K2176">
            <v>110010</v>
          </cell>
          <cell r="L2176" t="str">
            <v>Current Unrestricted</v>
          </cell>
          <cell r="M2176">
            <v>0</v>
          </cell>
          <cell r="N2176" t="str">
            <v>Revenue</v>
          </cell>
          <cell r="O2176">
            <v>11</v>
          </cell>
          <cell r="P2176" t="str">
            <v>Current Unrestricted Funds</v>
          </cell>
          <cell r="Q2176">
            <v>53</v>
          </cell>
          <cell r="R2176" t="str">
            <v>Tuition and Fees</v>
          </cell>
          <cell r="S2176">
            <v>0</v>
          </cell>
          <cell r="T2176" t="str">
            <v>Revenue</v>
          </cell>
          <cell r="U2176">
            <v>9</v>
          </cell>
          <cell r="V2176" t="str">
            <v>Hall, Ralph G</v>
          </cell>
        </row>
        <row r="2177">
          <cell r="A2177">
            <v>0</v>
          </cell>
          <cell r="B2177" t="str">
            <v>Revenue</v>
          </cell>
          <cell r="C2177">
            <v>530197</v>
          </cell>
          <cell r="D2177">
            <v>530197</v>
          </cell>
          <cell r="E2177" t="str">
            <v>Deferred Payment Processing Fees</v>
          </cell>
          <cell r="F2177">
            <v>118512.19</v>
          </cell>
          <cell r="G2177">
            <v>113263.77</v>
          </cell>
          <cell r="H2177">
            <v>124261</v>
          </cell>
          <cell r="I2177">
            <v>124261.31</v>
          </cell>
          <cell r="J2177">
            <v>125000</v>
          </cell>
          <cell r="K2177">
            <v>110010</v>
          </cell>
          <cell r="L2177" t="str">
            <v>Current Unrestricted</v>
          </cell>
          <cell r="M2177">
            <v>0</v>
          </cell>
          <cell r="N2177" t="str">
            <v>Revenue</v>
          </cell>
          <cell r="O2177">
            <v>11</v>
          </cell>
          <cell r="P2177" t="str">
            <v>Current Unrestricted Funds</v>
          </cell>
          <cell r="Q2177">
            <v>53</v>
          </cell>
          <cell r="R2177" t="str">
            <v>Tuition and Fees</v>
          </cell>
          <cell r="S2177">
            <v>0</v>
          </cell>
          <cell r="T2177" t="str">
            <v>Revenue</v>
          </cell>
          <cell r="U2177">
            <v>9</v>
          </cell>
          <cell r="V2177" t="str">
            <v>Hall, Ralph G</v>
          </cell>
        </row>
        <row r="2178">
          <cell r="A2178">
            <v>0</v>
          </cell>
          <cell r="B2178" t="str">
            <v>Revenue</v>
          </cell>
          <cell r="C2178">
            <v>530301</v>
          </cell>
          <cell r="D2178">
            <v>530301</v>
          </cell>
          <cell r="E2178" t="str">
            <v>CE Tuition - 1st Quarter</v>
          </cell>
          <cell r="F2178">
            <v>1120301.74</v>
          </cell>
          <cell r="G2178">
            <v>1078818.2</v>
          </cell>
          <cell r="H2178">
            <v>1418332</v>
          </cell>
          <cell r="I2178">
            <v>1426607.82</v>
          </cell>
          <cell r="J2178">
            <v>1427000</v>
          </cell>
          <cell r="K2178">
            <v>110010</v>
          </cell>
          <cell r="L2178" t="str">
            <v>Current Unrestricted</v>
          </cell>
          <cell r="M2178">
            <v>0</v>
          </cell>
          <cell r="N2178" t="str">
            <v>Revenue</v>
          </cell>
          <cell r="O2178">
            <v>11</v>
          </cell>
          <cell r="P2178" t="str">
            <v>Current Unrestricted Funds</v>
          </cell>
          <cell r="Q2178">
            <v>53</v>
          </cell>
          <cell r="R2178" t="str">
            <v>Tuition and Fees</v>
          </cell>
          <cell r="S2178">
            <v>0</v>
          </cell>
          <cell r="T2178" t="str">
            <v>Revenue</v>
          </cell>
          <cell r="U2178">
            <v>9</v>
          </cell>
          <cell r="V2178" t="str">
            <v>Hall, Ralph G</v>
          </cell>
        </row>
        <row r="2179">
          <cell r="A2179">
            <v>0</v>
          </cell>
          <cell r="B2179" t="str">
            <v>Revenue</v>
          </cell>
          <cell r="C2179">
            <v>530302</v>
          </cell>
          <cell r="D2179">
            <v>530302</v>
          </cell>
          <cell r="E2179" t="str">
            <v>CE Tuition - 2nd Quarter</v>
          </cell>
          <cell r="F2179">
            <v>929802.04</v>
          </cell>
          <cell r="G2179">
            <v>983307.5</v>
          </cell>
          <cell r="H2179">
            <v>1052778</v>
          </cell>
          <cell r="I2179">
            <v>1052945.3999999999</v>
          </cell>
          <cell r="J2179">
            <v>1052000</v>
          </cell>
          <cell r="K2179">
            <v>110010</v>
          </cell>
          <cell r="L2179" t="str">
            <v>Current Unrestricted</v>
          </cell>
          <cell r="M2179">
            <v>0</v>
          </cell>
          <cell r="N2179" t="str">
            <v>Revenue</v>
          </cell>
          <cell r="O2179">
            <v>11</v>
          </cell>
          <cell r="P2179" t="str">
            <v>Current Unrestricted Funds</v>
          </cell>
          <cell r="Q2179">
            <v>53</v>
          </cell>
          <cell r="R2179" t="str">
            <v>Tuition and Fees</v>
          </cell>
          <cell r="S2179">
            <v>0</v>
          </cell>
          <cell r="T2179" t="str">
            <v>Revenue</v>
          </cell>
          <cell r="U2179">
            <v>9</v>
          </cell>
          <cell r="V2179" t="str">
            <v>Hall, Ralph G</v>
          </cell>
        </row>
        <row r="2180">
          <cell r="A2180">
            <v>0</v>
          </cell>
          <cell r="B2180" t="str">
            <v>Revenue</v>
          </cell>
          <cell r="C2180">
            <v>530303</v>
          </cell>
          <cell r="D2180">
            <v>530303</v>
          </cell>
          <cell r="E2180" t="str">
            <v>CE Tuition - 3rd Quarter</v>
          </cell>
          <cell r="F2180">
            <v>708860.36</v>
          </cell>
          <cell r="G2180">
            <v>816773.19</v>
          </cell>
          <cell r="H2180">
            <v>940000</v>
          </cell>
          <cell r="I2180">
            <v>373786.4</v>
          </cell>
          <cell r="J2180">
            <v>895000</v>
          </cell>
          <cell r="K2180">
            <v>110010</v>
          </cell>
          <cell r="L2180" t="str">
            <v>Current Unrestricted</v>
          </cell>
          <cell r="M2180">
            <v>0</v>
          </cell>
          <cell r="N2180" t="str">
            <v>Revenue</v>
          </cell>
          <cell r="O2180">
            <v>11</v>
          </cell>
          <cell r="P2180" t="str">
            <v>Current Unrestricted Funds</v>
          </cell>
          <cell r="Q2180">
            <v>53</v>
          </cell>
          <cell r="R2180" t="str">
            <v>Tuition and Fees</v>
          </cell>
          <cell r="S2180">
            <v>0</v>
          </cell>
          <cell r="T2180" t="str">
            <v>Revenue</v>
          </cell>
          <cell r="U2180">
            <v>9</v>
          </cell>
          <cell r="V2180" t="str">
            <v>Hall, Ralph G</v>
          </cell>
        </row>
        <row r="2181">
          <cell r="A2181">
            <v>0</v>
          </cell>
          <cell r="B2181" t="str">
            <v>Revenue</v>
          </cell>
          <cell r="C2181">
            <v>530304</v>
          </cell>
          <cell r="D2181">
            <v>530304</v>
          </cell>
          <cell r="E2181" t="str">
            <v>CE Tuition - 4th Quarter</v>
          </cell>
          <cell r="F2181">
            <v>827808.6</v>
          </cell>
          <cell r="G2181">
            <v>842779.49</v>
          </cell>
          <cell r="H2181">
            <v>1050000</v>
          </cell>
          <cell r="I2181">
            <v>37635</v>
          </cell>
          <cell r="J2181">
            <v>725000</v>
          </cell>
          <cell r="K2181">
            <v>110010</v>
          </cell>
          <cell r="L2181" t="str">
            <v>Current Unrestricted</v>
          </cell>
          <cell r="M2181">
            <v>0</v>
          </cell>
          <cell r="N2181" t="str">
            <v>Revenue</v>
          </cell>
          <cell r="O2181">
            <v>11</v>
          </cell>
          <cell r="P2181" t="str">
            <v>Current Unrestricted Funds</v>
          </cell>
          <cell r="Q2181">
            <v>53</v>
          </cell>
          <cell r="R2181" t="str">
            <v>Tuition and Fees</v>
          </cell>
          <cell r="S2181">
            <v>0</v>
          </cell>
          <cell r="T2181" t="str">
            <v>Revenue</v>
          </cell>
          <cell r="U2181">
            <v>9</v>
          </cell>
          <cell r="V2181" t="str">
            <v>Hall, Ralph G</v>
          </cell>
        </row>
        <row r="2182">
          <cell r="A2182">
            <v>0</v>
          </cell>
          <cell r="B2182" t="str">
            <v>Revenue</v>
          </cell>
          <cell r="C2182">
            <v>530305</v>
          </cell>
          <cell r="D2182">
            <v>530305</v>
          </cell>
          <cell r="E2182" t="str">
            <v>Law Enforcement Tuition - 1st Qtr</v>
          </cell>
          <cell r="F2182">
            <v>42390</v>
          </cell>
          <cell r="G2182">
            <v>39740</v>
          </cell>
          <cell r="H2182">
            <v>44462</v>
          </cell>
          <cell r="I2182">
            <v>45885</v>
          </cell>
          <cell r="J2182">
            <v>45000</v>
          </cell>
          <cell r="K2182">
            <v>110010</v>
          </cell>
          <cell r="L2182" t="str">
            <v>Current Unrestricted</v>
          </cell>
          <cell r="M2182">
            <v>0</v>
          </cell>
          <cell r="N2182" t="str">
            <v>Revenue</v>
          </cell>
          <cell r="O2182">
            <v>11</v>
          </cell>
          <cell r="P2182" t="str">
            <v>Current Unrestricted Funds</v>
          </cell>
          <cell r="Q2182">
            <v>53</v>
          </cell>
          <cell r="R2182" t="str">
            <v>Tuition and Fees</v>
          </cell>
          <cell r="S2182">
            <v>0</v>
          </cell>
          <cell r="T2182" t="str">
            <v>Revenue</v>
          </cell>
          <cell r="U2182">
            <v>9</v>
          </cell>
          <cell r="V2182" t="str">
            <v>Hall, Ralph G</v>
          </cell>
        </row>
        <row r="2183">
          <cell r="A2183">
            <v>0</v>
          </cell>
          <cell r="B2183" t="str">
            <v>Revenue</v>
          </cell>
          <cell r="C2183">
            <v>530306</v>
          </cell>
          <cell r="D2183">
            <v>530306</v>
          </cell>
          <cell r="E2183" t="str">
            <v>Law Enforcement Tuition - 2nd Qtr</v>
          </cell>
          <cell r="F2183">
            <v>10140</v>
          </cell>
          <cell r="G2183">
            <v>21480</v>
          </cell>
          <cell r="H2183">
            <v>36616</v>
          </cell>
          <cell r="I2183">
            <v>30413</v>
          </cell>
          <cell r="J2183">
            <v>30000</v>
          </cell>
          <cell r="K2183">
            <v>110010</v>
          </cell>
          <cell r="L2183" t="str">
            <v>Current Unrestricted</v>
          </cell>
          <cell r="M2183">
            <v>0</v>
          </cell>
          <cell r="N2183" t="str">
            <v>Revenue</v>
          </cell>
          <cell r="O2183">
            <v>11</v>
          </cell>
          <cell r="P2183" t="str">
            <v>Current Unrestricted Funds</v>
          </cell>
          <cell r="Q2183">
            <v>53</v>
          </cell>
          <cell r="R2183" t="str">
            <v>Tuition and Fees</v>
          </cell>
          <cell r="S2183">
            <v>0</v>
          </cell>
          <cell r="T2183" t="str">
            <v>Revenue</v>
          </cell>
          <cell r="U2183">
            <v>9</v>
          </cell>
          <cell r="V2183" t="str">
            <v>Hall, Ralph G</v>
          </cell>
        </row>
        <row r="2184">
          <cell r="A2184">
            <v>0</v>
          </cell>
          <cell r="B2184" t="str">
            <v>Revenue</v>
          </cell>
          <cell r="C2184">
            <v>530307</v>
          </cell>
          <cell r="D2184">
            <v>530307</v>
          </cell>
          <cell r="E2184" t="str">
            <v>Law Enforcement Tuition - 3rd Qtr</v>
          </cell>
          <cell r="F2184">
            <v>28065</v>
          </cell>
          <cell r="G2184">
            <v>30740</v>
          </cell>
          <cell r="H2184">
            <v>31000</v>
          </cell>
          <cell r="I2184">
            <v>4673</v>
          </cell>
          <cell r="J2184">
            <v>20000</v>
          </cell>
          <cell r="K2184">
            <v>110010</v>
          </cell>
          <cell r="L2184" t="str">
            <v>Current Unrestricted</v>
          </cell>
          <cell r="M2184">
            <v>0</v>
          </cell>
          <cell r="N2184" t="str">
            <v>Revenue</v>
          </cell>
          <cell r="O2184">
            <v>11</v>
          </cell>
          <cell r="P2184" t="str">
            <v>Current Unrestricted Funds</v>
          </cell>
          <cell r="Q2184">
            <v>53</v>
          </cell>
          <cell r="R2184" t="str">
            <v>Tuition and Fees</v>
          </cell>
          <cell r="S2184">
            <v>0</v>
          </cell>
          <cell r="T2184" t="str">
            <v>Revenue</v>
          </cell>
          <cell r="U2184">
            <v>9</v>
          </cell>
          <cell r="V2184" t="str">
            <v>Hall, Ralph G</v>
          </cell>
        </row>
        <row r="2185">
          <cell r="A2185">
            <v>0</v>
          </cell>
          <cell r="B2185" t="str">
            <v>Revenue</v>
          </cell>
          <cell r="C2185">
            <v>530308</v>
          </cell>
          <cell r="D2185">
            <v>530308</v>
          </cell>
          <cell r="E2185" t="str">
            <v>Law Enforcement Tuition - 4th Qtr</v>
          </cell>
          <cell r="F2185">
            <v>28505</v>
          </cell>
          <cell r="G2185">
            <v>29450</v>
          </cell>
          <cell r="H2185">
            <v>29000</v>
          </cell>
          <cell r="I2185">
            <v>-920</v>
          </cell>
          <cell r="J2185">
            <v>32000</v>
          </cell>
          <cell r="K2185">
            <v>110010</v>
          </cell>
          <cell r="L2185" t="str">
            <v>Current Unrestricted</v>
          </cell>
          <cell r="M2185">
            <v>0</v>
          </cell>
          <cell r="N2185" t="str">
            <v>Revenue</v>
          </cell>
          <cell r="O2185">
            <v>11</v>
          </cell>
          <cell r="P2185" t="str">
            <v>Current Unrestricted Funds</v>
          </cell>
          <cell r="Q2185">
            <v>53</v>
          </cell>
          <cell r="R2185" t="str">
            <v>Tuition and Fees</v>
          </cell>
          <cell r="S2185">
            <v>0</v>
          </cell>
          <cell r="T2185" t="str">
            <v>Revenue</v>
          </cell>
          <cell r="U2185">
            <v>9</v>
          </cell>
          <cell r="V2185" t="str">
            <v>Hall, Ralph G</v>
          </cell>
        </row>
        <row r="2186">
          <cell r="A2186">
            <v>0</v>
          </cell>
          <cell r="B2186" t="str">
            <v>Revenue</v>
          </cell>
          <cell r="C2186">
            <v>530309</v>
          </cell>
          <cell r="D2186">
            <v>530309</v>
          </cell>
          <cell r="E2186" t="str">
            <v>Fire Science Tuition - 1st Quarter</v>
          </cell>
          <cell r="F2186">
            <v>23370</v>
          </cell>
          <cell r="G2186">
            <v>10580</v>
          </cell>
          <cell r="H2186">
            <v>12120</v>
          </cell>
          <cell r="I2186">
            <v>12120</v>
          </cell>
          <cell r="J2186">
            <v>12000</v>
          </cell>
          <cell r="K2186">
            <v>110010</v>
          </cell>
          <cell r="L2186" t="str">
            <v>Current Unrestricted</v>
          </cell>
          <cell r="M2186">
            <v>0</v>
          </cell>
          <cell r="N2186" t="str">
            <v>Revenue</v>
          </cell>
          <cell r="O2186">
            <v>11</v>
          </cell>
          <cell r="P2186" t="str">
            <v>Current Unrestricted Funds</v>
          </cell>
          <cell r="Q2186">
            <v>53</v>
          </cell>
          <cell r="R2186" t="str">
            <v>Tuition and Fees</v>
          </cell>
          <cell r="S2186">
            <v>0</v>
          </cell>
          <cell r="T2186" t="str">
            <v>Revenue</v>
          </cell>
          <cell r="U2186">
            <v>9</v>
          </cell>
          <cell r="V2186" t="str">
            <v>Hall, Ralph G</v>
          </cell>
        </row>
        <row r="2187">
          <cell r="A2187">
            <v>0</v>
          </cell>
          <cell r="B2187" t="str">
            <v>Revenue</v>
          </cell>
          <cell r="C2187">
            <v>530310</v>
          </cell>
          <cell r="D2187">
            <v>530310</v>
          </cell>
          <cell r="E2187" t="str">
            <v>Fire Science Tuition - 2nd Quarter</v>
          </cell>
          <cell r="F2187">
            <v>26735</v>
          </cell>
          <cell r="G2187">
            <v>15230</v>
          </cell>
          <cell r="H2187">
            <v>29135</v>
          </cell>
          <cell r="I2187">
            <v>30475</v>
          </cell>
          <cell r="J2187">
            <v>31000</v>
          </cell>
          <cell r="K2187">
            <v>110010</v>
          </cell>
          <cell r="L2187" t="str">
            <v>Current Unrestricted</v>
          </cell>
          <cell r="M2187">
            <v>0</v>
          </cell>
          <cell r="N2187" t="str">
            <v>Revenue</v>
          </cell>
          <cell r="O2187">
            <v>11</v>
          </cell>
          <cell r="P2187" t="str">
            <v>Current Unrestricted Funds</v>
          </cell>
          <cell r="Q2187">
            <v>53</v>
          </cell>
          <cell r="R2187" t="str">
            <v>Tuition and Fees</v>
          </cell>
          <cell r="S2187">
            <v>0</v>
          </cell>
          <cell r="T2187" t="str">
            <v>Revenue</v>
          </cell>
          <cell r="U2187">
            <v>9</v>
          </cell>
          <cell r="V2187" t="str">
            <v>Hall, Ralph G</v>
          </cell>
        </row>
        <row r="2188">
          <cell r="A2188">
            <v>0</v>
          </cell>
          <cell r="B2188" t="str">
            <v>Revenue</v>
          </cell>
          <cell r="C2188">
            <v>530311</v>
          </cell>
          <cell r="D2188">
            <v>530311</v>
          </cell>
          <cell r="E2188" t="str">
            <v>Fire Science Tuition - 3rd Quarter</v>
          </cell>
          <cell r="F2188">
            <v>24310</v>
          </cell>
          <cell r="G2188">
            <v>22195</v>
          </cell>
          <cell r="H2188">
            <v>25000</v>
          </cell>
          <cell r="I2188">
            <v>1775</v>
          </cell>
          <cell r="J2188">
            <v>23800</v>
          </cell>
          <cell r="K2188">
            <v>110010</v>
          </cell>
          <cell r="L2188" t="str">
            <v>Current Unrestricted</v>
          </cell>
          <cell r="M2188">
            <v>0</v>
          </cell>
          <cell r="N2188" t="str">
            <v>Revenue</v>
          </cell>
          <cell r="O2188">
            <v>11</v>
          </cell>
          <cell r="P2188" t="str">
            <v>Current Unrestricted Funds</v>
          </cell>
          <cell r="Q2188">
            <v>53</v>
          </cell>
          <cell r="R2188" t="str">
            <v>Tuition and Fees</v>
          </cell>
          <cell r="S2188">
            <v>0</v>
          </cell>
          <cell r="T2188" t="str">
            <v>Revenue</v>
          </cell>
          <cell r="U2188">
            <v>9</v>
          </cell>
          <cell r="V2188" t="str">
            <v>Hall, Ralph G</v>
          </cell>
        </row>
        <row r="2189">
          <cell r="A2189">
            <v>0</v>
          </cell>
          <cell r="B2189" t="str">
            <v>Revenue</v>
          </cell>
          <cell r="C2189">
            <v>530312</v>
          </cell>
          <cell r="D2189">
            <v>530312</v>
          </cell>
          <cell r="E2189" t="str">
            <v>Fire Science Tuition - 4th Quarter</v>
          </cell>
          <cell r="F2189">
            <v>17705</v>
          </cell>
          <cell r="G2189">
            <v>18905</v>
          </cell>
          <cell r="H2189">
            <v>20000</v>
          </cell>
          <cell r="I2189">
            <v>75</v>
          </cell>
          <cell r="J2189">
            <v>3000</v>
          </cell>
          <cell r="K2189">
            <v>110010</v>
          </cell>
          <cell r="L2189" t="str">
            <v>Current Unrestricted</v>
          </cell>
          <cell r="M2189">
            <v>0</v>
          </cell>
          <cell r="N2189" t="str">
            <v>Revenue</v>
          </cell>
          <cell r="O2189">
            <v>11</v>
          </cell>
          <cell r="P2189" t="str">
            <v>Current Unrestricted Funds</v>
          </cell>
          <cell r="Q2189">
            <v>53</v>
          </cell>
          <cell r="R2189" t="str">
            <v>Tuition and Fees</v>
          </cell>
          <cell r="S2189">
            <v>0</v>
          </cell>
          <cell r="T2189" t="str">
            <v>Revenue</v>
          </cell>
          <cell r="U2189">
            <v>9</v>
          </cell>
          <cell r="V2189" t="str">
            <v>Hall, Ralph G</v>
          </cell>
        </row>
        <row r="2190">
          <cell r="A2190">
            <v>0</v>
          </cell>
          <cell r="B2190" t="str">
            <v>Revenue</v>
          </cell>
          <cell r="C2190">
            <v>530317</v>
          </cell>
          <cell r="D2190">
            <v>530317</v>
          </cell>
          <cell r="E2190" t="str">
            <v>Teacher Certification Tuition</v>
          </cell>
          <cell r="F2190">
            <v>240174</v>
          </cell>
          <cell r="G2190">
            <v>54000</v>
          </cell>
          <cell r="H2190">
            <v>6000</v>
          </cell>
          <cell r="I2190">
            <v>6000</v>
          </cell>
          <cell r="J2190">
            <v>0</v>
          </cell>
          <cell r="K2190">
            <v>110010</v>
          </cell>
          <cell r="L2190" t="str">
            <v>Current Unrestricted</v>
          </cell>
          <cell r="M2190">
            <v>0</v>
          </cell>
          <cell r="N2190" t="str">
            <v>Revenue</v>
          </cell>
          <cell r="O2190">
            <v>11</v>
          </cell>
          <cell r="P2190" t="str">
            <v>Current Unrestricted Funds</v>
          </cell>
          <cell r="Q2190">
            <v>53</v>
          </cell>
          <cell r="R2190" t="str">
            <v>Tuition and Fees</v>
          </cell>
          <cell r="S2190">
            <v>0</v>
          </cell>
          <cell r="T2190" t="str">
            <v>Revenue</v>
          </cell>
          <cell r="U2190">
            <v>9</v>
          </cell>
          <cell r="V2190" t="str">
            <v>Hall, Ralph G</v>
          </cell>
        </row>
        <row r="2191">
          <cell r="A2191">
            <v>0</v>
          </cell>
          <cell r="B2191" t="str">
            <v>Revenue</v>
          </cell>
          <cell r="C2191">
            <v>530360</v>
          </cell>
          <cell r="D2191">
            <v>530360</v>
          </cell>
          <cell r="E2191" t="str">
            <v>CE Special Fees</v>
          </cell>
          <cell r="F2191">
            <v>2300</v>
          </cell>
          <cell r="G2191">
            <v>0</v>
          </cell>
          <cell r="H2191">
            <v>0</v>
          </cell>
          <cell r="I2191">
            <v>0</v>
          </cell>
          <cell r="J2191">
            <v>0</v>
          </cell>
          <cell r="K2191">
            <v>110010</v>
          </cell>
          <cell r="L2191" t="str">
            <v>Current Unrestricted</v>
          </cell>
          <cell r="M2191">
            <v>0</v>
          </cell>
          <cell r="N2191" t="str">
            <v>Revenue</v>
          </cell>
          <cell r="O2191">
            <v>11</v>
          </cell>
          <cell r="P2191" t="str">
            <v>Current Unrestricted Funds</v>
          </cell>
          <cell r="Q2191">
            <v>53</v>
          </cell>
          <cell r="R2191" t="str">
            <v>Tuition and Fees</v>
          </cell>
          <cell r="S2191">
            <v>0</v>
          </cell>
          <cell r="T2191" t="str">
            <v>Revenue</v>
          </cell>
          <cell r="U2191">
            <v>9</v>
          </cell>
          <cell r="V2191" t="str">
            <v>Hall, Ralph G</v>
          </cell>
        </row>
        <row r="2192">
          <cell r="A2192">
            <v>0</v>
          </cell>
          <cell r="B2192" t="str">
            <v>Revenue</v>
          </cell>
          <cell r="C2192">
            <v>530365</v>
          </cell>
          <cell r="D2192">
            <v>530365</v>
          </cell>
          <cell r="E2192" t="str">
            <v>SAIL Tuition</v>
          </cell>
          <cell r="F2192">
            <v>0</v>
          </cell>
          <cell r="G2192">
            <v>83868</v>
          </cell>
          <cell r="H2192">
            <v>81231</v>
          </cell>
          <cell r="I2192">
            <v>51610</v>
          </cell>
          <cell r="J2192">
            <v>65000</v>
          </cell>
          <cell r="K2192">
            <v>110010</v>
          </cell>
          <cell r="L2192" t="str">
            <v>Current Unrestricted</v>
          </cell>
          <cell r="M2192">
            <v>0</v>
          </cell>
          <cell r="N2192" t="str">
            <v>Revenue</v>
          </cell>
          <cell r="O2192">
            <v>11</v>
          </cell>
          <cell r="P2192" t="str">
            <v>Current Unrestricted Funds</v>
          </cell>
          <cell r="Q2192">
            <v>53</v>
          </cell>
          <cell r="R2192" t="str">
            <v>Tuition and Fees</v>
          </cell>
          <cell r="S2192">
            <v>0</v>
          </cell>
          <cell r="T2192" t="str">
            <v>Revenue</v>
          </cell>
          <cell r="U2192">
            <v>9</v>
          </cell>
          <cell r="V2192" t="str">
            <v>Hall, Ralph G</v>
          </cell>
        </row>
        <row r="2193">
          <cell r="A2193">
            <v>0</v>
          </cell>
          <cell r="B2193" t="str">
            <v>Revenue</v>
          </cell>
          <cell r="C2193">
            <v>530370</v>
          </cell>
          <cell r="D2193">
            <v>530370</v>
          </cell>
          <cell r="E2193" t="str">
            <v>CE Waivers 1st Quarter</v>
          </cell>
          <cell r="F2193">
            <v>-3294</v>
          </cell>
          <cell r="G2193">
            <v>-9989</v>
          </cell>
          <cell r="H2193">
            <v>-15106</v>
          </cell>
          <cell r="I2193">
            <v>-15106.6</v>
          </cell>
          <cell r="J2193">
            <v>-15000</v>
          </cell>
          <cell r="K2193">
            <v>110010</v>
          </cell>
          <cell r="L2193" t="str">
            <v>Current Unrestricted</v>
          </cell>
          <cell r="M2193">
            <v>0</v>
          </cell>
          <cell r="N2193" t="str">
            <v>Revenue</v>
          </cell>
          <cell r="O2193">
            <v>11</v>
          </cell>
          <cell r="P2193" t="str">
            <v>Current Unrestricted Funds</v>
          </cell>
          <cell r="Q2193">
            <v>53</v>
          </cell>
          <cell r="R2193" t="str">
            <v>Tuition and Fees</v>
          </cell>
          <cell r="S2193">
            <v>0</v>
          </cell>
          <cell r="T2193" t="str">
            <v>Revenue</v>
          </cell>
          <cell r="U2193">
            <v>9</v>
          </cell>
          <cell r="V2193" t="str">
            <v>Hall, Ralph G</v>
          </cell>
        </row>
        <row r="2194">
          <cell r="A2194">
            <v>0</v>
          </cell>
          <cell r="B2194" t="str">
            <v>Revenue</v>
          </cell>
          <cell r="C2194">
            <v>530371</v>
          </cell>
          <cell r="D2194">
            <v>530371</v>
          </cell>
          <cell r="E2194" t="str">
            <v>CE Waivers 2nd Quarter</v>
          </cell>
          <cell r="F2194">
            <v>-7417.8</v>
          </cell>
          <cell r="G2194">
            <v>-11780.6</v>
          </cell>
          <cell r="H2194">
            <v>-12000</v>
          </cell>
          <cell r="I2194">
            <v>-7427</v>
          </cell>
          <cell r="J2194">
            <v>-8000</v>
          </cell>
          <cell r="K2194">
            <v>110010</v>
          </cell>
          <cell r="L2194" t="str">
            <v>Current Unrestricted</v>
          </cell>
          <cell r="M2194">
            <v>0</v>
          </cell>
          <cell r="N2194" t="str">
            <v>Revenue</v>
          </cell>
          <cell r="O2194">
            <v>11</v>
          </cell>
          <cell r="P2194" t="str">
            <v>Current Unrestricted Funds</v>
          </cell>
          <cell r="Q2194">
            <v>53</v>
          </cell>
          <cell r="R2194" t="str">
            <v>Tuition and Fees</v>
          </cell>
          <cell r="S2194">
            <v>0</v>
          </cell>
          <cell r="T2194" t="str">
            <v>Revenue</v>
          </cell>
          <cell r="U2194">
            <v>9</v>
          </cell>
          <cell r="V2194" t="str">
            <v>Hall, Ralph G</v>
          </cell>
        </row>
        <row r="2195">
          <cell r="A2195">
            <v>0</v>
          </cell>
          <cell r="B2195" t="str">
            <v>Revenue</v>
          </cell>
          <cell r="C2195">
            <v>530372</v>
          </cell>
          <cell r="D2195">
            <v>530372</v>
          </cell>
          <cell r="E2195" t="str">
            <v>CE Waivers 3rd Quarter</v>
          </cell>
          <cell r="F2195">
            <v>-4466</v>
          </cell>
          <cell r="G2195">
            <v>-5454</v>
          </cell>
          <cell r="H2195">
            <v>-5500</v>
          </cell>
          <cell r="I2195">
            <v>-5259</v>
          </cell>
          <cell r="J2195">
            <v>-18000</v>
          </cell>
          <cell r="K2195">
            <v>110010</v>
          </cell>
          <cell r="L2195" t="str">
            <v>Current Unrestricted</v>
          </cell>
          <cell r="M2195">
            <v>0</v>
          </cell>
          <cell r="N2195" t="str">
            <v>Revenue</v>
          </cell>
          <cell r="O2195">
            <v>11</v>
          </cell>
          <cell r="P2195" t="str">
            <v>Current Unrestricted Funds</v>
          </cell>
          <cell r="Q2195">
            <v>53</v>
          </cell>
          <cell r="R2195" t="str">
            <v>Tuition and Fees</v>
          </cell>
          <cell r="S2195">
            <v>0</v>
          </cell>
          <cell r="T2195" t="str">
            <v>Revenue</v>
          </cell>
          <cell r="U2195">
            <v>9</v>
          </cell>
          <cell r="V2195" t="str">
            <v>Hall, Ralph G</v>
          </cell>
        </row>
        <row r="2196">
          <cell r="A2196">
            <v>0</v>
          </cell>
          <cell r="B2196" t="str">
            <v>Revenue</v>
          </cell>
          <cell r="C2196">
            <v>530373</v>
          </cell>
          <cell r="D2196">
            <v>530373</v>
          </cell>
          <cell r="E2196" t="str">
            <v>CE Waivers 4th Quarter</v>
          </cell>
          <cell r="F2196">
            <v>-10384</v>
          </cell>
          <cell r="G2196">
            <v>-8023</v>
          </cell>
          <cell r="H2196">
            <v>-8000</v>
          </cell>
          <cell r="I2196">
            <v>0</v>
          </cell>
          <cell r="J2196">
            <v>-15000</v>
          </cell>
          <cell r="K2196">
            <v>110010</v>
          </cell>
          <cell r="L2196" t="str">
            <v>Current Unrestricted</v>
          </cell>
          <cell r="M2196">
            <v>0</v>
          </cell>
          <cell r="N2196" t="str">
            <v>Revenue</v>
          </cell>
          <cell r="O2196">
            <v>11</v>
          </cell>
          <cell r="P2196" t="str">
            <v>Current Unrestricted Funds</v>
          </cell>
          <cell r="Q2196">
            <v>53</v>
          </cell>
          <cell r="R2196" t="str">
            <v>Tuition and Fees</v>
          </cell>
          <cell r="S2196">
            <v>0</v>
          </cell>
          <cell r="T2196" t="str">
            <v>Revenue</v>
          </cell>
          <cell r="U2196">
            <v>9</v>
          </cell>
          <cell r="V2196" t="str">
            <v>Hall, Ralph G</v>
          </cell>
        </row>
        <row r="2197">
          <cell r="A2197">
            <v>0</v>
          </cell>
          <cell r="B2197" t="str">
            <v>Revenue</v>
          </cell>
          <cell r="C2197">
            <v>530390</v>
          </cell>
          <cell r="D2197">
            <v>530390</v>
          </cell>
          <cell r="E2197" t="str">
            <v>CE Trans Inst Schol - 1st Quarter</v>
          </cell>
          <cell r="F2197">
            <v>-76911.7</v>
          </cell>
          <cell r="G2197">
            <v>-69824.289999999994</v>
          </cell>
          <cell r="H2197">
            <v>-82979</v>
          </cell>
          <cell r="I2197">
            <v>-82979.77</v>
          </cell>
          <cell r="J2197">
            <v>-85000</v>
          </cell>
          <cell r="K2197">
            <v>110010</v>
          </cell>
          <cell r="L2197" t="str">
            <v>Current Unrestricted</v>
          </cell>
          <cell r="M2197">
            <v>0</v>
          </cell>
          <cell r="N2197" t="str">
            <v>Revenue</v>
          </cell>
          <cell r="O2197">
            <v>11</v>
          </cell>
          <cell r="P2197" t="str">
            <v>Current Unrestricted Funds</v>
          </cell>
          <cell r="Q2197">
            <v>53</v>
          </cell>
          <cell r="R2197" t="str">
            <v>Tuition and Fees</v>
          </cell>
          <cell r="S2197">
            <v>0</v>
          </cell>
          <cell r="T2197" t="str">
            <v>Revenue</v>
          </cell>
          <cell r="U2197">
            <v>9</v>
          </cell>
          <cell r="V2197" t="str">
            <v>Hall, Ralph G</v>
          </cell>
        </row>
        <row r="2198">
          <cell r="A2198">
            <v>0</v>
          </cell>
          <cell r="B2198" t="str">
            <v>Revenue</v>
          </cell>
          <cell r="C2198">
            <v>530391</v>
          </cell>
          <cell r="D2198">
            <v>530391</v>
          </cell>
          <cell r="E2198" t="str">
            <v>CE Trans Inst Schol - 2nd Quarter</v>
          </cell>
          <cell r="F2198">
            <v>-64110.66</v>
          </cell>
          <cell r="G2198">
            <v>-62365.05</v>
          </cell>
          <cell r="H2198">
            <v>-56000</v>
          </cell>
          <cell r="I2198">
            <v>-35229.279999999999</v>
          </cell>
          <cell r="J2198">
            <v>-40000</v>
          </cell>
          <cell r="K2198">
            <v>110010</v>
          </cell>
          <cell r="L2198" t="str">
            <v>Current Unrestricted</v>
          </cell>
          <cell r="M2198">
            <v>0</v>
          </cell>
          <cell r="N2198" t="str">
            <v>Revenue</v>
          </cell>
          <cell r="O2198">
            <v>11</v>
          </cell>
          <cell r="P2198" t="str">
            <v>Current Unrestricted Funds</v>
          </cell>
          <cell r="Q2198">
            <v>53</v>
          </cell>
          <cell r="R2198" t="str">
            <v>Tuition and Fees</v>
          </cell>
          <cell r="S2198">
            <v>0</v>
          </cell>
          <cell r="T2198" t="str">
            <v>Revenue</v>
          </cell>
          <cell r="U2198">
            <v>9</v>
          </cell>
          <cell r="V2198" t="str">
            <v>Hall, Ralph G</v>
          </cell>
        </row>
        <row r="2199">
          <cell r="A2199">
            <v>0</v>
          </cell>
          <cell r="B2199" t="str">
            <v>Revenue</v>
          </cell>
          <cell r="C2199">
            <v>530392</v>
          </cell>
          <cell r="D2199">
            <v>530392</v>
          </cell>
          <cell r="E2199" t="str">
            <v>CE Trans Inst Schol - 3rd Quarter</v>
          </cell>
          <cell r="F2199">
            <v>-46961.120000000003</v>
          </cell>
          <cell r="G2199">
            <v>-52182.49</v>
          </cell>
          <cell r="H2199">
            <v>-45000</v>
          </cell>
          <cell r="I2199">
            <v>-20313.12</v>
          </cell>
          <cell r="J2199">
            <v>-25000</v>
          </cell>
          <cell r="K2199">
            <v>110010</v>
          </cell>
          <cell r="L2199" t="str">
            <v>Current Unrestricted</v>
          </cell>
          <cell r="M2199">
            <v>0</v>
          </cell>
          <cell r="N2199" t="str">
            <v>Revenue</v>
          </cell>
          <cell r="O2199">
            <v>11</v>
          </cell>
          <cell r="P2199" t="str">
            <v>Current Unrestricted Funds</v>
          </cell>
          <cell r="Q2199">
            <v>53</v>
          </cell>
          <cell r="R2199" t="str">
            <v>Tuition and Fees</v>
          </cell>
          <cell r="S2199">
            <v>0</v>
          </cell>
          <cell r="T2199" t="str">
            <v>Revenue</v>
          </cell>
          <cell r="U2199">
            <v>9</v>
          </cell>
          <cell r="V2199" t="str">
            <v>Hall, Ralph G</v>
          </cell>
        </row>
        <row r="2200">
          <cell r="A2200">
            <v>0</v>
          </cell>
          <cell r="B2200" t="str">
            <v>Revenue</v>
          </cell>
          <cell r="C2200">
            <v>530393</v>
          </cell>
          <cell r="D2200">
            <v>530393</v>
          </cell>
          <cell r="E2200" t="str">
            <v>CE Trans Inst Schol - 4th Quarter</v>
          </cell>
          <cell r="F2200">
            <v>-53706.52</v>
          </cell>
          <cell r="G2200">
            <v>-53468.07</v>
          </cell>
          <cell r="H2200">
            <v>-52000</v>
          </cell>
          <cell r="I2200">
            <v>0</v>
          </cell>
          <cell r="J2200">
            <v>-52000</v>
          </cell>
          <cell r="K2200">
            <v>110010</v>
          </cell>
          <cell r="L2200" t="str">
            <v>Current Unrestricted</v>
          </cell>
          <cell r="M2200">
            <v>0</v>
          </cell>
          <cell r="N2200" t="str">
            <v>Revenue</v>
          </cell>
          <cell r="O2200">
            <v>11</v>
          </cell>
          <cell r="P2200" t="str">
            <v>Current Unrestricted Funds</v>
          </cell>
          <cell r="Q2200">
            <v>53</v>
          </cell>
          <cell r="R2200" t="str">
            <v>Tuition and Fees</v>
          </cell>
          <cell r="S2200">
            <v>0</v>
          </cell>
          <cell r="T2200" t="str">
            <v>Revenue</v>
          </cell>
          <cell r="U2200">
            <v>9</v>
          </cell>
          <cell r="V2200" t="str">
            <v>Hall, Ralph G</v>
          </cell>
        </row>
        <row r="2201">
          <cell r="A2201">
            <v>0</v>
          </cell>
          <cell r="B2201" t="str">
            <v>Revenue</v>
          </cell>
          <cell r="C2201">
            <v>540001</v>
          </cell>
          <cell r="D2201">
            <v>540001</v>
          </cell>
          <cell r="E2201" t="str">
            <v>Tax Revenue - Current Year</v>
          </cell>
          <cell r="F2201">
            <v>57987218.859999999</v>
          </cell>
          <cell r="G2201">
            <v>59174880.799999997</v>
          </cell>
          <cell r="H2201">
            <v>59741213</v>
          </cell>
          <cell r="I2201">
            <v>58980369.219999999</v>
          </cell>
          <cell r="J2201">
            <v>64160845</v>
          </cell>
          <cell r="K2201">
            <v>110010</v>
          </cell>
          <cell r="L2201" t="str">
            <v>Current Unrestricted</v>
          </cell>
          <cell r="M2201">
            <v>0</v>
          </cell>
          <cell r="N2201" t="str">
            <v>Revenue</v>
          </cell>
          <cell r="O2201">
            <v>11</v>
          </cell>
          <cell r="P2201" t="str">
            <v>Current Unrestricted Funds</v>
          </cell>
          <cell r="Q2201">
            <v>54</v>
          </cell>
          <cell r="R2201" t="str">
            <v>Ad Valorem Taxes</v>
          </cell>
          <cell r="S2201">
            <v>0</v>
          </cell>
          <cell r="T2201" t="str">
            <v>Revenue</v>
          </cell>
          <cell r="U2201">
            <v>9</v>
          </cell>
          <cell r="V2201" t="str">
            <v>Hall, Ralph G</v>
          </cell>
        </row>
        <row r="2202">
          <cell r="A2202">
            <v>0</v>
          </cell>
          <cell r="B2202" t="str">
            <v>Revenue</v>
          </cell>
          <cell r="C2202">
            <v>540002</v>
          </cell>
          <cell r="D2202">
            <v>540002</v>
          </cell>
          <cell r="E2202" t="str">
            <v>Tax Revenue - Prior Year</v>
          </cell>
          <cell r="F2202">
            <v>563302.25</v>
          </cell>
          <cell r="G2202">
            <v>460947.51</v>
          </cell>
          <cell r="H2202">
            <v>0</v>
          </cell>
          <cell r="I2202">
            <v>523993.23</v>
          </cell>
          <cell r="J2202">
            <v>0</v>
          </cell>
          <cell r="K2202">
            <v>110010</v>
          </cell>
          <cell r="L2202" t="str">
            <v>Current Unrestricted</v>
          </cell>
          <cell r="M2202">
            <v>0</v>
          </cell>
          <cell r="N2202" t="str">
            <v>Revenue</v>
          </cell>
          <cell r="O2202">
            <v>11</v>
          </cell>
          <cell r="P2202" t="str">
            <v>Current Unrestricted Funds</v>
          </cell>
          <cell r="Q2202">
            <v>54</v>
          </cell>
          <cell r="R2202" t="str">
            <v>Ad Valorem Taxes</v>
          </cell>
          <cell r="S2202">
            <v>0</v>
          </cell>
          <cell r="T2202" t="str">
            <v>Revenue</v>
          </cell>
          <cell r="U2202">
            <v>9</v>
          </cell>
          <cell r="V2202" t="str">
            <v>Hall, Ralph G</v>
          </cell>
        </row>
        <row r="2203">
          <cell r="A2203">
            <v>0</v>
          </cell>
          <cell r="B2203" t="str">
            <v>Revenue</v>
          </cell>
          <cell r="C2203">
            <v>540011</v>
          </cell>
          <cell r="D2203">
            <v>540011</v>
          </cell>
          <cell r="E2203" t="str">
            <v>Penalty and Interest - Current Year</v>
          </cell>
          <cell r="F2203">
            <v>226731.8</v>
          </cell>
          <cell r="G2203">
            <v>198843.1</v>
          </cell>
          <cell r="H2203">
            <v>0</v>
          </cell>
          <cell r="I2203">
            <v>46609.73</v>
          </cell>
          <cell r="J2203">
            <v>0</v>
          </cell>
          <cell r="K2203">
            <v>110010</v>
          </cell>
          <cell r="L2203" t="str">
            <v>Current Unrestricted</v>
          </cell>
          <cell r="M2203">
            <v>0</v>
          </cell>
          <cell r="N2203" t="str">
            <v>Revenue</v>
          </cell>
          <cell r="O2203">
            <v>11</v>
          </cell>
          <cell r="P2203" t="str">
            <v>Current Unrestricted Funds</v>
          </cell>
          <cell r="Q2203">
            <v>54</v>
          </cell>
          <cell r="R2203" t="str">
            <v>Ad Valorem Taxes</v>
          </cell>
          <cell r="S2203">
            <v>0</v>
          </cell>
          <cell r="T2203" t="str">
            <v>Revenue</v>
          </cell>
          <cell r="U2203">
            <v>9</v>
          </cell>
          <cell r="V2203" t="str">
            <v>Hall, Ralph G</v>
          </cell>
        </row>
        <row r="2204">
          <cell r="A2204">
            <v>0</v>
          </cell>
          <cell r="B2204" t="str">
            <v>Revenue</v>
          </cell>
          <cell r="C2204">
            <v>540012</v>
          </cell>
          <cell r="D2204">
            <v>540012</v>
          </cell>
          <cell r="E2204" t="str">
            <v>Penalty and Interest - Prior Year</v>
          </cell>
          <cell r="F2204">
            <v>236920.01</v>
          </cell>
          <cell r="G2204">
            <v>326203.71999999997</v>
          </cell>
          <cell r="H2204">
            <v>0</v>
          </cell>
          <cell r="I2204">
            <v>130820.21</v>
          </cell>
          <cell r="J2204">
            <v>0</v>
          </cell>
          <cell r="K2204">
            <v>110010</v>
          </cell>
          <cell r="L2204" t="str">
            <v>Current Unrestricted</v>
          </cell>
          <cell r="M2204">
            <v>0</v>
          </cell>
          <cell r="N2204" t="str">
            <v>Revenue</v>
          </cell>
          <cell r="O2204">
            <v>11</v>
          </cell>
          <cell r="P2204" t="str">
            <v>Current Unrestricted Funds</v>
          </cell>
          <cell r="Q2204">
            <v>54</v>
          </cell>
          <cell r="R2204" t="str">
            <v>Ad Valorem Taxes</v>
          </cell>
          <cell r="S2204">
            <v>0</v>
          </cell>
          <cell r="T2204" t="str">
            <v>Revenue</v>
          </cell>
          <cell r="U2204">
            <v>9</v>
          </cell>
          <cell r="V2204" t="str">
            <v>Hall, Ralph G</v>
          </cell>
        </row>
        <row r="2205">
          <cell r="A2205">
            <v>0</v>
          </cell>
          <cell r="B2205" t="str">
            <v>Revenue</v>
          </cell>
          <cell r="C2205">
            <v>560001</v>
          </cell>
          <cell r="D2205">
            <v>560001</v>
          </cell>
          <cell r="E2205" t="str">
            <v>Investment Interest</v>
          </cell>
          <cell r="F2205">
            <v>136848.72</v>
          </cell>
          <cell r="G2205">
            <v>131702.81</v>
          </cell>
          <cell r="H2205">
            <v>145000</v>
          </cell>
          <cell r="I2205">
            <v>88164.51</v>
          </cell>
          <cell r="J2205">
            <v>150000</v>
          </cell>
          <cell r="K2205">
            <v>110010</v>
          </cell>
          <cell r="L2205" t="str">
            <v>Current Unrestricted</v>
          </cell>
          <cell r="M2205">
            <v>0</v>
          </cell>
          <cell r="N2205" t="str">
            <v>Revenue</v>
          </cell>
          <cell r="O2205">
            <v>11</v>
          </cell>
          <cell r="P2205" t="str">
            <v>Current Unrestricted Funds</v>
          </cell>
          <cell r="Q2205">
            <v>56</v>
          </cell>
          <cell r="R2205" t="str">
            <v>Investment Interest</v>
          </cell>
          <cell r="S2205">
            <v>0</v>
          </cell>
          <cell r="T2205" t="str">
            <v>Revenue</v>
          </cell>
          <cell r="U2205">
            <v>9</v>
          </cell>
          <cell r="V2205" t="str">
            <v>Hall, Ralph G</v>
          </cell>
        </row>
        <row r="2206">
          <cell r="A2206">
            <v>0</v>
          </cell>
          <cell r="B2206" t="str">
            <v>Revenue</v>
          </cell>
          <cell r="C2206">
            <v>570001</v>
          </cell>
          <cell r="D2206">
            <v>570001</v>
          </cell>
          <cell r="E2206" t="str">
            <v>Library Fines</v>
          </cell>
          <cell r="F2206">
            <v>40147.919999999998</v>
          </cell>
          <cell r="G2206">
            <v>36692.870000000003</v>
          </cell>
          <cell r="H2206">
            <v>38000</v>
          </cell>
          <cell r="I2206">
            <v>15807.92</v>
          </cell>
          <cell r="J2206">
            <v>35000</v>
          </cell>
          <cell r="K2206">
            <v>110010</v>
          </cell>
          <cell r="L2206" t="str">
            <v>Current Unrestricted</v>
          </cell>
          <cell r="M2206">
            <v>0</v>
          </cell>
          <cell r="N2206" t="str">
            <v>Revenue</v>
          </cell>
          <cell r="O2206">
            <v>11</v>
          </cell>
          <cell r="P2206" t="str">
            <v>Current Unrestricted Funds</v>
          </cell>
          <cell r="Q2206">
            <v>57</v>
          </cell>
          <cell r="R2206" t="str">
            <v>Sales and Services - Ed Activ</v>
          </cell>
          <cell r="S2206">
            <v>0</v>
          </cell>
          <cell r="T2206" t="str">
            <v>Revenue</v>
          </cell>
          <cell r="U2206">
            <v>9</v>
          </cell>
          <cell r="V2206" t="str">
            <v>Hall, Ralph G</v>
          </cell>
        </row>
        <row r="2207">
          <cell r="A2207">
            <v>0</v>
          </cell>
          <cell r="B2207" t="str">
            <v>Revenue</v>
          </cell>
          <cell r="C2207">
            <v>570003</v>
          </cell>
          <cell r="D2207">
            <v>570003</v>
          </cell>
          <cell r="E2207" t="str">
            <v>Assessment Tests</v>
          </cell>
          <cell r="F2207">
            <v>171287</v>
          </cell>
          <cell r="G2207">
            <v>161446</v>
          </cell>
          <cell r="H2207">
            <v>162000</v>
          </cell>
          <cell r="I2207">
            <v>40538</v>
          </cell>
          <cell r="J2207">
            <v>150000</v>
          </cell>
          <cell r="K2207">
            <v>110010</v>
          </cell>
          <cell r="L2207" t="str">
            <v>Current Unrestricted</v>
          </cell>
          <cell r="M2207">
            <v>0</v>
          </cell>
          <cell r="N2207" t="str">
            <v>Revenue</v>
          </cell>
          <cell r="O2207">
            <v>11</v>
          </cell>
          <cell r="P2207" t="str">
            <v>Current Unrestricted Funds</v>
          </cell>
          <cell r="Q2207">
            <v>57</v>
          </cell>
          <cell r="R2207" t="str">
            <v>Sales and Services - Ed Activ</v>
          </cell>
          <cell r="S2207">
            <v>0</v>
          </cell>
          <cell r="T2207" t="str">
            <v>Revenue</v>
          </cell>
          <cell r="U2207">
            <v>9</v>
          </cell>
          <cell r="V2207" t="str">
            <v>Hall, Ralph G</v>
          </cell>
        </row>
        <row r="2208">
          <cell r="A2208">
            <v>0</v>
          </cell>
          <cell r="B2208" t="str">
            <v>Revenue</v>
          </cell>
          <cell r="C2208">
            <v>570004</v>
          </cell>
          <cell r="D2208">
            <v>570004</v>
          </cell>
          <cell r="E2208" t="str">
            <v>Testing PSB</v>
          </cell>
          <cell r="F2208">
            <v>17380</v>
          </cell>
          <cell r="G2208">
            <v>18330</v>
          </cell>
          <cell r="H2208">
            <v>18000</v>
          </cell>
          <cell r="I2208">
            <v>9720</v>
          </cell>
          <cell r="J2208">
            <v>18000</v>
          </cell>
          <cell r="K2208">
            <v>110010</v>
          </cell>
          <cell r="L2208" t="str">
            <v>Current Unrestricted</v>
          </cell>
          <cell r="M2208">
            <v>0</v>
          </cell>
          <cell r="N2208" t="str">
            <v>Revenue</v>
          </cell>
          <cell r="O2208">
            <v>11</v>
          </cell>
          <cell r="P2208" t="str">
            <v>Current Unrestricted Funds</v>
          </cell>
          <cell r="Q2208">
            <v>57</v>
          </cell>
          <cell r="R2208" t="str">
            <v>Sales and Services - Ed Activ</v>
          </cell>
          <cell r="S2208">
            <v>0</v>
          </cell>
          <cell r="T2208" t="str">
            <v>Revenue</v>
          </cell>
          <cell r="U2208">
            <v>9</v>
          </cell>
          <cell r="V2208" t="str">
            <v>Hall, Ralph G</v>
          </cell>
        </row>
        <row r="2209">
          <cell r="A2209">
            <v>0</v>
          </cell>
          <cell r="B2209" t="str">
            <v>Revenue</v>
          </cell>
          <cell r="C2209">
            <v>570005</v>
          </cell>
          <cell r="D2209">
            <v>570005</v>
          </cell>
          <cell r="E2209" t="str">
            <v>Credit by Exam Fee</v>
          </cell>
          <cell r="F2209">
            <v>62193</v>
          </cell>
          <cell r="G2209">
            <v>69709</v>
          </cell>
          <cell r="H2209">
            <v>60000</v>
          </cell>
          <cell r="I2209">
            <v>29760</v>
          </cell>
          <cell r="J2209">
            <v>60000</v>
          </cell>
          <cell r="K2209">
            <v>110010</v>
          </cell>
          <cell r="L2209" t="str">
            <v>Current Unrestricted</v>
          </cell>
          <cell r="M2209">
            <v>0</v>
          </cell>
          <cell r="N2209" t="str">
            <v>Revenue</v>
          </cell>
          <cell r="O2209">
            <v>11</v>
          </cell>
          <cell r="P2209" t="str">
            <v>Current Unrestricted Funds</v>
          </cell>
          <cell r="Q2209">
            <v>57</v>
          </cell>
          <cell r="R2209" t="str">
            <v>Sales and Services - Ed Activ</v>
          </cell>
          <cell r="S2209">
            <v>0</v>
          </cell>
          <cell r="T2209" t="str">
            <v>Revenue</v>
          </cell>
          <cell r="U2209">
            <v>9</v>
          </cell>
          <cell r="V2209" t="str">
            <v>Hall, Ralph G</v>
          </cell>
        </row>
        <row r="2210">
          <cell r="A2210">
            <v>0</v>
          </cell>
          <cell r="B2210" t="str">
            <v>Revenue</v>
          </cell>
          <cell r="C2210">
            <v>570006</v>
          </cell>
          <cell r="D2210">
            <v>570006</v>
          </cell>
          <cell r="E2210" t="str">
            <v>Theater Ticket Sales</v>
          </cell>
          <cell r="F2210">
            <v>59277.25</v>
          </cell>
          <cell r="G2210">
            <v>45419</v>
          </cell>
          <cell r="H2210">
            <v>45000</v>
          </cell>
          <cell r="I2210">
            <v>28958</v>
          </cell>
          <cell r="J2210">
            <v>40000</v>
          </cell>
          <cell r="K2210">
            <v>110010</v>
          </cell>
          <cell r="L2210" t="str">
            <v>Current Unrestricted</v>
          </cell>
          <cell r="M2210">
            <v>0</v>
          </cell>
          <cell r="N2210" t="str">
            <v>Revenue</v>
          </cell>
          <cell r="O2210">
            <v>11</v>
          </cell>
          <cell r="P2210" t="str">
            <v>Current Unrestricted Funds</v>
          </cell>
          <cell r="Q2210">
            <v>57</v>
          </cell>
          <cell r="R2210" t="str">
            <v>Sales and Services - Ed Activ</v>
          </cell>
          <cell r="S2210">
            <v>0</v>
          </cell>
          <cell r="T2210" t="str">
            <v>Revenue</v>
          </cell>
          <cell r="U2210">
            <v>9</v>
          </cell>
          <cell r="V2210" t="str">
            <v>Hall, Ralph G</v>
          </cell>
        </row>
        <row r="2211">
          <cell r="A2211">
            <v>0</v>
          </cell>
          <cell r="B2211" t="str">
            <v>Revenue</v>
          </cell>
          <cell r="C2211">
            <v>570007</v>
          </cell>
          <cell r="D2211">
            <v>570007</v>
          </cell>
          <cell r="E2211" t="str">
            <v>Music Ticket Sales</v>
          </cell>
          <cell r="F2211">
            <v>680</v>
          </cell>
          <cell r="G2211">
            <v>365</v>
          </cell>
          <cell r="H2211">
            <v>550</v>
          </cell>
          <cell r="I2211">
            <v>550</v>
          </cell>
          <cell r="J2211">
            <v>750</v>
          </cell>
          <cell r="K2211">
            <v>110010</v>
          </cell>
          <cell r="L2211" t="str">
            <v>Current Unrestricted</v>
          </cell>
          <cell r="M2211">
            <v>0</v>
          </cell>
          <cell r="N2211" t="str">
            <v>Revenue</v>
          </cell>
          <cell r="O2211">
            <v>11</v>
          </cell>
          <cell r="P2211" t="str">
            <v>Current Unrestricted Funds</v>
          </cell>
          <cell r="Q2211">
            <v>57</v>
          </cell>
          <cell r="R2211" t="str">
            <v>Sales and Services - Ed Activ</v>
          </cell>
          <cell r="S2211">
            <v>0</v>
          </cell>
          <cell r="T2211" t="str">
            <v>Revenue</v>
          </cell>
          <cell r="U2211">
            <v>9</v>
          </cell>
          <cell r="V2211" t="str">
            <v>Hall, Ralph G</v>
          </cell>
        </row>
        <row r="2212">
          <cell r="A2212">
            <v>0</v>
          </cell>
          <cell r="B2212" t="str">
            <v>Revenue</v>
          </cell>
          <cell r="C2212">
            <v>570008</v>
          </cell>
          <cell r="D2212">
            <v>570008</v>
          </cell>
          <cell r="E2212" t="str">
            <v>Dance Ticket Sales</v>
          </cell>
          <cell r="F2212">
            <v>13109</v>
          </cell>
          <cell r="G2212">
            <v>14414</v>
          </cell>
          <cell r="H2212">
            <v>14000</v>
          </cell>
          <cell r="I2212">
            <v>8233</v>
          </cell>
          <cell r="J2212">
            <v>15000</v>
          </cell>
          <cell r="K2212">
            <v>110010</v>
          </cell>
          <cell r="L2212" t="str">
            <v>Current Unrestricted</v>
          </cell>
          <cell r="M2212">
            <v>0</v>
          </cell>
          <cell r="N2212" t="str">
            <v>Revenue</v>
          </cell>
          <cell r="O2212">
            <v>11</v>
          </cell>
          <cell r="P2212" t="str">
            <v>Current Unrestricted Funds</v>
          </cell>
          <cell r="Q2212">
            <v>57</v>
          </cell>
          <cell r="R2212" t="str">
            <v>Sales and Services - Ed Activ</v>
          </cell>
          <cell r="S2212">
            <v>0</v>
          </cell>
          <cell r="T2212" t="str">
            <v>Revenue</v>
          </cell>
          <cell r="U2212">
            <v>9</v>
          </cell>
          <cell r="V2212" t="str">
            <v>Hall, Ralph G</v>
          </cell>
        </row>
        <row r="2213">
          <cell r="A2213">
            <v>0</v>
          </cell>
          <cell r="B2213" t="str">
            <v>Revenue</v>
          </cell>
          <cell r="C2213">
            <v>570009</v>
          </cell>
          <cell r="D2213">
            <v>570009</v>
          </cell>
          <cell r="E2213" t="str">
            <v>Dental Services</v>
          </cell>
          <cell r="F2213">
            <v>7162</v>
          </cell>
          <cell r="G2213">
            <v>8850</v>
          </cell>
          <cell r="H2213">
            <v>8200</v>
          </cell>
          <cell r="I2213">
            <v>5690</v>
          </cell>
          <cell r="J2213">
            <v>9000</v>
          </cell>
          <cell r="K2213">
            <v>110010</v>
          </cell>
          <cell r="L2213" t="str">
            <v>Current Unrestricted</v>
          </cell>
          <cell r="M2213">
            <v>0</v>
          </cell>
          <cell r="N2213" t="str">
            <v>Revenue</v>
          </cell>
          <cell r="O2213">
            <v>11</v>
          </cell>
          <cell r="P2213" t="str">
            <v>Current Unrestricted Funds</v>
          </cell>
          <cell r="Q2213">
            <v>57</v>
          </cell>
          <cell r="R2213" t="str">
            <v>Sales and Services - Ed Activ</v>
          </cell>
          <cell r="S2213">
            <v>0</v>
          </cell>
          <cell r="T2213" t="str">
            <v>Revenue</v>
          </cell>
          <cell r="U2213">
            <v>9</v>
          </cell>
          <cell r="V2213" t="str">
            <v>Hall, Ralph G</v>
          </cell>
        </row>
        <row r="2214">
          <cell r="A2214">
            <v>0</v>
          </cell>
          <cell r="B2214" t="str">
            <v>Revenue</v>
          </cell>
          <cell r="C2214">
            <v>570010</v>
          </cell>
          <cell r="D2214">
            <v>570010</v>
          </cell>
          <cell r="E2214" t="str">
            <v>Restaurant Sales</v>
          </cell>
          <cell r="F2214">
            <v>7992.8</v>
          </cell>
          <cell r="G2214">
            <v>6519.58</v>
          </cell>
          <cell r="H2214">
            <v>6100</v>
          </cell>
          <cell r="I2214">
            <v>5663.85</v>
          </cell>
          <cell r="J2214">
            <v>8000</v>
          </cell>
          <cell r="K2214">
            <v>110010</v>
          </cell>
          <cell r="L2214" t="str">
            <v>Current Unrestricted</v>
          </cell>
          <cell r="M2214">
            <v>0</v>
          </cell>
          <cell r="N2214" t="str">
            <v>Revenue</v>
          </cell>
          <cell r="O2214">
            <v>11</v>
          </cell>
          <cell r="P2214" t="str">
            <v>Current Unrestricted Funds</v>
          </cell>
          <cell r="Q2214">
            <v>57</v>
          </cell>
          <cell r="R2214" t="str">
            <v>Sales and Services - Ed Activ</v>
          </cell>
          <cell r="S2214">
            <v>0</v>
          </cell>
          <cell r="T2214" t="str">
            <v>Revenue</v>
          </cell>
          <cell r="U2214">
            <v>9</v>
          </cell>
          <cell r="V2214" t="str">
            <v>Hall, Ralph G</v>
          </cell>
        </row>
        <row r="2215">
          <cell r="A2215">
            <v>0</v>
          </cell>
          <cell r="B2215" t="str">
            <v>Revenue</v>
          </cell>
          <cell r="C2215">
            <v>570011</v>
          </cell>
          <cell r="D2215">
            <v>570011</v>
          </cell>
          <cell r="E2215" t="str">
            <v>Surgical Technology Test</v>
          </cell>
          <cell r="F2215">
            <v>0</v>
          </cell>
          <cell r="G2215">
            <v>2370</v>
          </cell>
          <cell r="H2215">
            <v>4740</v>
          </cell>
          <cell r="I2215">
            <v>4740</v>
          </cell>
          <cell r="J2215">
            <v>4700</v>
          </cell>
          <cell r="K2215">
            <v>110010</v>
          </cell>
          <cell r="L2215" t="str">
            <v>Current Unrestricted</v>
          </cell>
          <cell r="M2215">
            <v>0</v>
          </cell>
          <cell r="N2215" t="str">
            <v>Revenue</v>
          </cell>
          <cell r="O2215">
            <v>11</v>
          </cell>
          <cell r="P2215" t="str">
            <v>Current Unrestricted Funds</v>
          </cell>
          <cell r="Q2215">
            <v>57</v>
          </cell>
          <cell r="R2215" t="str">
            <v>Sales and Services - Ed Activ</v>
          </cell>
          <cell r="S2215">
            <v>0</v>
          </cell>
          <cell r="T2215" t="str">
            <v>Revenue</v>
          </cell>
          <cell r="U2215">
            <v>9</v>
          </cell>
          <cell r="V2215" t="str">
            <v>Hall, Ralph G</v>
          </cell>
        </row>
        <row r="2216">
          <cell r="A2216">
            <v>0</v>
          </cell>
          <cell r="B2216" t="str">
            <v>Revenue</v>
          </cell>
          <cell r="C2216">
            <v>570012</v>
          </cell>
          <cell r="D2216">
            <v>570012</v>
          </cell>
          <cell r="E2216" t="str">
            <v>CPR Course Fee</v>
          </cell>
          <cell r="F2216">
            <v>0</v>
          </cell>
          <cell r="G2216">
            <v>0</v>
          </cell>
          <cell r="H2216">
            <v>40000</v>
          </cell>
          <cell r="I2216">
            <v>31244.09</v>
          </cell>
          <cell r="J2216">
            <v>3000</v>
          </cell>
          <cell r="K2216">
            <v>110010</v>
          </cell>
          <cell r="L2216" t="str">
            <v>Current Unrestricted</v>
          </cell>
          <cell r="M2216">
            <v>0</v>
          </cell>
          <cell r="N2216" t="str">
            <v>Revenue</v>
          </cell>
          <cell r="O2216">
            <v>11</v>
          </cell>
          <cell r="P2216" t="str">
            <v>Current Unrestricted Funds</v>
          </cell>
          <cell r="Q2216">
            <v>57</v>
          </cell>
          <cell r="R2216" t="str">
            <v>Sales and Services - Ed Activ</v>
          </cell>
          <cell r="S2216">
            <v>0</v>
          </cell>
          <cell r="T2216" t="str">
            <v>Revenue</v>
          </cell>
          <cell r="U2216">
            <v>9</v>
          </cell>
          <cell r="V2216" t="str">
            <v>Hall, Ralph G</v>
          </cell>
        </row>
        <row r="2217">
          <cell r="A2217">
            <v>0</v>
          </cell>
          <cell r="B2217" t="str">
            <v>Revenue</v>
          </cell>
          <cell r="C2217">
            <v>570013</v>
          </cell>
          <cell r="D2217">
            <v>570013</v>
          </cell>
          <cell r="E2217" t="str">
            <v>Transcript Fees</v>
          </cell>
          <cell r="F2217">
            <v>0</v>
          </cell>
          <cell r="G2217">
            <v>0</v>
          </cell>
          <cell r="H2217">
            <v>14500</v>
          </cell>
          <cell r="I2217">
            <v>20</v>
          </cell>
          <cell r="J2217">
            <v>26000</v>
          </cell>
          <cell r="K2217">
            <v>110010</v>
          </cell>
          <cell r="L2217" t="str">
            <v>Current Unrestricted</v>
          </cell>
          <cell r="M2217">
            <v>0</v>
          </cell>
          <cell r="N2217" t="str">
            <v>Revenue</v>
          </cell>
          <cell r="O2217">
            <v>11</v>
          </cell>
          <cell r="P2217" t="str">
            <v>Current Unrestricted Funds</v>
          </cell>
          <cell r="Q2217">
            <v>57</v>
          </cell>
          <cell r="R2217" t="str">
            <v>Sales and Services - Ed Activ</v>
          </cell>
          <cell r="S2217">
            <v>0</v>
          </cell>
          <cell r="T2217" t="str">
            <v>Revenue</v>
          </cell>
          <cell r="U2217">
            <v>9</v>
          </cell>
          <cell r="V2217" t="str">
            <v>Hall, Ralph G</v>
          </cell>
        </row>
        <row r="2218">
          <cell r="A2218">
            <v>0</v>
          </cell>
          <cell r="B2218" t="str">
            <v>Revenue</v>
          </cell>
          <cell r="C2218">
            <v>590001</v>
          </cell>
          <cell r="D2218">
            <v>590001</v>
          </cell>
          <cell r="E2218" t="str">
            <v>Gifts</v>
          </cell>
          <cell r="F2218">
            <v>0</v>
          </cell>
          <cell r="G2218">
            <v>6798.4</v>
          </cell>
          <cell r="H2218">
            <v>2010</v>
          </cell>
          <cell r="I2218">
            <v>1005</v>
          </cell>
          <cell r="J2218">
            <v>50000</v>
          </cell>
          <cell r="K2218">
            <v>110010</v>
          </cell>
          <cell r="L2218" t="str">
            <v>Current Unrestricted</v>
          </cell>
          <cell r="M2218">
            <v>0</v>
          </cell>
          <cell r="N2218" t="str">
            <v>Revenue</v>
          </cell>
          <cell r="O2218">
            <v>11</v>
          </cell>
          <cell r="P2218" t="str">
            <v>Current Unrestricted Funds</v>
          </cell>
          <cell r="Q2218">
            <v>59</v>
          </cell>
          <cell r="R2218" t="str">
            <v>Other Revenues</v>
          </cell>
          <cell r="S2218">
            <v>0</v>
          </cell>
          <cell r="T2218" t="str">
            <v>Revenue</v>
          </cell>
          <cell r="U2218">
            <v>9</v>
          </cell>
          <cell r="V2218" t="str">
            <v>Hall, Ralph G</v>
          </cell>
        </row>
        <row r="2219">
          <cell r="A2219">
            <v>0</v>
          </cell>
          <cell r="B2219" t="str">
            <v>Revenue</v>
          </cell>
          <cell r="C2219">
            <v>590002</v>
          </cell>
          <cell r="D2219">
            <v>590002</v>
          </cell>
          <cell r="E2219" t="str">
            <v>Indirect Cost Recovery</v>
          </cell>
          <cell r="F2219">
            <v>17323.11</v>
          </cell>
          <cell r="G2219">
            <v>49382.09</v>
          </cell>
          <cell r="H2219">
            <v>82557</v>
          </cell>
          <cell r="I2219">
            <v>27482.37</v>
          </cell>
          <cell r="J2219">
            <v>85000</v>
          </cell>
          <cell r="K2219">
            <v>110010</v>
          </cell>
          <cell r="L2219" t="str">
            <v>Current Unrestricted</v>
          </cell>
          <cell r="M2219">
            <v>0</v>
          </cell>
          <cell r="N2219" t="str">
            <v>Revenue</v>
          </cell>
          <cell r="O2219">
            <v>11</v>
          </cell>
          <cell r="P2219" t="str">
            <v>Current Unrestricted Funds</v>
          </cell>
          <cell r="Q2219">
            <v>59</v>
          </cell>
          <cell r="R2219" t="str">
            <v>Other Revenues</v>
          </cell>
          <cell r="S2219">
            <v>0</v>
          </cell>
          <cell r="T2219" t="str">
            <v>Revenue</v>
          </cell>
          <cell r="U2219">
            <v>9</v>
          </cell>
          <cell r="V2219" t="str">
            <v>Hall, Ralph G</v>
          </cell>
        </row>
        <row r="2220">
          <cell r="A2220">
            <v>0</v>
          </cell>
          <cell r="B2220" t="str">
            <v>Revenue</v>
          </cell>
          <cell r="C2220">
            <v>590006</v>
          </cell>
          <cell r="D2220">
            <v>590006</v>
          </cell>
          <cell r="E2220" t="str">
            <v>CHEC University Rental</v>
          </cell>
          <cell r="F2220">
            <v>142403.75</v>
          </cell>
          <cell r="G2220">
            <v>181315</v>
          </cell>
          <cell r="H2220">
            <v>175000</v>
          </cell>
          <cell r="I2220">
            <v>214400</v>
          </cell>
          <cell r="J2220">
            <v>200000</v>
          </cell>
          <cell r="K2220">
            <v>110010</v>
          </cell>
          <cell r="L2220" t="str">
            <v>Current Unrestricted</v>
          </cell>
          <cell r="M2220">
            <v>0</v>
          </cell>
          <cell r="N2220" t="str">
            <v>Revenue</v>
          </cell>
          <cell r="O2220">
            <v>11</v>
          </cell>
          <cell r="P2220" t="str">
            <v>Current Unrestricted Funds</v>
          </cell>
          <cell r="Q2220">
            <v>59</v>
          </cell>
          <cell r="R2220" t="str">
            <v>Other Revenues</v>
          </cell>
          <cell r="S2220">
            <v>0</v>
          </cell>
          <cell r="T2220" t="str">
            <v>Revenue</v>
          </cell>
          <cell r="U2220">
            <v>9</v>
          </cell>
          <cell r="V2220" t="str">
            <v>Hall, Ralph G</v>
          </cell>
        </row>
        <row r="2221">
          <cell r="A2221">
            <v>0</v>
          </cell>
          <cell r="B2221" t="str">
            <v>Revenue</v>
          </cell>
          <cell r="C2221">
            <v>590007</v>
          </cell>
          <cell r="D2221">
            <v>590007</v>
          </cell>
          <cell r="E2221" t="str">
            <v>City of Plano - TIF</v>
          </cell>
          <cell r="F2221">
            <v>0</v>
          </cell>
          <cell r="G2221">
            <v>320057</v>
          </cell>
          <cell r="H2221">
            <v>0</v>
          </cell>
          <cell r="I2221">
            <v>0</v>
          </cell>
          <cell r="J2221">
            <v>0</v>
          </cell>
          <cell r="K2221">
            <v>110010</v>
          </cell>
          <cell r="L2221" t="str">
            <v>Current Unrestricted</v>
          </cell>
          <cell r="M2221">
            <v>0</v>
          </cell>
          <cell r="N2221" t="str">
            <v>Revenue</v>
          </cell>
          <cell r="O2221">
            <v>11</v>
          </cell>
          <cell r="P2221" t="str">
            <v>Current Unrestricted Funds</v>
          </cell>
          <cell r="Q2221">
            <v>59</v>
          </cell>
          <cell r="R2221" t="str">
            <v>Other Revenues</v>
          </cell>
          <cell r="S2221">
            <v>0</v>
          </cell>
          <cell r="T2221" t="str">
            <v>Revenue</v>
          </cell>
          <cell r="U2221">
            <v>9</v>
          </cell>
          <cell r="V2221" t="str">
            <v>Hall, Ralph G</v>
          </cell>
        </row>
        <row r="2222">
          <cell r="A2222">
            <v>0</v>
          </cell>
          <cell r="B2222" t="str">
            <v>Revenue</v>
          </cell>
          <cell r="C2222">
            <v>590099</v>
          </cell>
          <cell r="D2222">
            <v>590099</v>
          </cell>
          <cell r="E2222" t="str">
            <v>Miscellaneous Revenue</v>
          </cell>
          <cell r="F2222">
            <v>209031.57</v>
          </cell>
          <cell r="G2222">
            <v>157471.45000000001</v>
          </cell>
          <cell r="H2222">
            <v>100000</v>
          </cell>
          <cell r="I2222">
            <v>84348.63</v>
          </cell>
          <cell r="J2222">
            <v>115000</v>
          </cell>
          <cell r="K2222">
            <v>110010</v>
          </cell>
          <cell r="L2222" t="str">
            <v>Current Unrestricted</v>
          </cell>
          <cell r="M2222">
            <v>0</v>
          </cell>
          <cell r="N2222" t="str">
            <v>Revenue</v>
          </cell>
          <cell r="O2222">
            <v>11</v>
          </cell>
          <cell r="P2222" t="str">
            <v>Current Unrestricted Funds</v>
          </cell>
          <cell r="Q2222">
            <v>59</v>
          </cell>
          <cell r="R2222" t="str">
            <v>Other Revenues</v>
          </cell>
          <cell r="S2222">
            <v>0</v>
          </cell>
          <cell r="T2222" t="str">
            <v>Revenue</v>
          </cell>
          <cell r="U2222">
            <v>9</v>
          </cell>
          <cell r="V2222" t="str">
            <v>Hall, Ralph G</v>
          </cell>
        </row>
        <row r="2223">
          <cell r="A2223">
            <v>211105</v>
          </cell>
          <cell r="B2223" t="str">
            <v>VP of Administrative Services &amp; CFO</v>
          </cell>
          <cell r="C2223">
            <v>611210</v>
          </cell>
          <cell r="D2223">
            <v>211105611210</v>
          </cell>
          <cell r="E2223" t="str">
            <v>Admin Salaries - Full-time</v>
          </cell>
          <cell r="F2223">
            <v>169601.29</v>
          </cell>
          <cell r="G2223">
            <v>169601.28</v>
          </cell>
          <cell r="H2223">
            <v>175521</v>
          </cell>
          <cell r="I2223">
            <v>87760.2</v>
          </cell>
          <cell r="J2223">
            <v>175521</v>
          </cell>
          <cell r="K2223">
            <v>110010</v>
          </cell>
          <cell r="L2223" t="str">
            <v>Current Unrestricted</v>
          </cell>
          <cell r="M2223">
            <v>35</v>
          </cell>
          <cell r="N2223" t="str">
            <v>Institutional Support</v>
          </cell>
          <cell r="O2223">
            <v>11</v>
          </cell>
          <cell r="P2223" t="str">
            <v>Current Unrestricted Funds</v>
          </cell>
          <cell r="Q2223">
            <v>61</v>
          </cell>
          <cell r="R2223" t="str">
            <v>Salaries and Wages</v>
          </cell>
          <cell r="S2223">
            <v>50</v>
          </cell>
          <cell r="T2223" t="str">
            <v>Administrative Services</v>
          </cell>
          <cell r="U2223">
            <v>9</v>
          </cell>
          <cell r="V2223" t="str">
            <v>Hall, Ralph G</v>
          </cell>
        </row>
        <row r="2224">
          <cell r="A2224">
            <v>211105</v>
          </cell>
          <cell r="B2224" t="str">
            <v>VP of Administrative Services &amp; CFO</v>
          </cell>
          <cell r="C2224">
            <v>611212</v>
          </cell>
          <cell r="D2224">
            <v>211105611212</v>
          </cell>
          <cell r="E2224" t="str">
            <v>Admin Salaries - Additional Comp</v>
          </cell>
          <cell r="F2224">
            <v>3000</v>
          </cell>
          <cell r="G2224">
            <v>0</v>
          </cell>
          <cell r="H2224">
            <v>0</v>
          </cell>
          <cell r="I2224">
            <v>0</v>
          </cell>
          <cell r="J2224">
            <v>0</v>
          </cell>
          <cell r="K2224">
            <v>110010</v>
          </cell>
          <cell r="L2224" t="str">
            <v>Current Unrestricted</v>
          </cell>
          <cell r="M2224">
            <v>35</v>
          </cell>
          <cell r="N2224" t="str">
            <v>Institutional Support</v>
          </cell>
          <cell r="O2224">
            <v>11</v>
          </cell>
          <cell r="P2224" t="str">
            <v>Current Unrestricted Funds</v>
          </cell>
          <cell r="Q2224">
            <v>61</v>
          </cell>
          <cell r="R2224" t="str">
            <v>Salaries and Wages</v>
          </cell>
          <cell r="S2224">
            <v>50</v>
          </cell>
          <cell r="T2224" t="str">
            <v>Administrative Services</v>
          </cell>
          <cell r="U2224">
            <v>9</v>
          </cell>
          <cell r="V2224" t="str">
            <v>Hall, Ralph G</v>
          </cell>
        </row>
        <row r="2225">
          <cell r="A2225">
            <v>211105</v>
          </cell>
          <cell r="B2225" t="str">
            <v>VP of Administrative Services &amp; CFO</v>
          </cell>
          <cell r="C2225">
            <v>611214</v>
          </cell>
          <cell r="D2225">
            <v>211105611214</v>
          </cell>
          <cell r="E2225" t="str">
            <v>Travel Allowance</v>
          </cell>
          <cell r="F2225">
            <v>12000</v>
          </cell>
          <cell r="G2225">
            <v>12000</v>
          </cell>
          <cell r="H2225">
            <v>12000</v>
          </cell>
          <cell r="I2225">
            <v>6000</v>
          </cell>
          <cell r="J2225">
            <v>12000</v>
          </cell>
          <cell r="K2225">
            <v>110010</v>
          </cell>
          <cell r="L2225" t="str">
            <v>Current Unrestricted</v>
          </cell>
          <cell r="M2225">
            <v>35</v>
          </cell>
          <cell r="N2225" t="str">
            <v>Institutional Support</v>
          </cell>
          <cell r="O2225">
            <v>11</v>
          </cell>
          <cell r="P2225" t="str">
            <v>Current Unrestricted Funds</v>
          </cell>
          <cell r="Q2225">
            <v>61</v>
          </cell>
          <cell r="R2225" t="str">
            <v>Salaries and Wages</v>
          </cell>
          <cell r="S2225">
            <v>50</v>
          </cell>
          <cell r="T2225" t="str">
            <v>Administrative Services</v>
          </cell>
          <cell r="U2225">
            <v>9</v>
          </cell>
          <cell r="V2225" t="str">
            <v>Hall, Ralph G</v>
          </cell>
        </row>
        <row r="2226">
          <cell r="A2226">
            <v>211105</v>
          </cell>
          <cell r="B2226" t="str">
            <v>VP of Administrative Services &amp; CFO</v>
          </cell>
          <cell r="C2226">
            <v>611215</v>
          </cell>
          <cell r="D2226">
            <v>211105611215</v>
          </cell>
          <cell r="E2226" t="str">
            <v>Admin Salaries - Annuity</v>
          </cell>
          <cell r="F2226">
            <v>13298.39</v>
          </cell>
          <cell r="G2226">
            <v>13298.4</v>
          </cell>
          <cell r="H2226">
            <v>13764</v>
          </cell>
          <cell r="I2226">
            <v>6881.94</v>
          </cell>
          <cell r="J2226">
            <v>13764</v>
          </cell>
          <cell r="K2226">
            <v>110010</v>
          </cell>
          <cell r="L2226" t="str">
            <v>Current Unrestricted</v>
          </cell>
          <cell r="M2226">
            <v>35</v>
          </cell>
          <cell r="N2226" t="str">
            <v>Institutional Support</v>
          </cell>
          <cell r="O2226">
            <v>11</v>
          </cell>
          <cell r="P2226" t="str">
            <v>Current Unrestricted Funds</v>
          </cell>
          <cell r="Q2226">
            <v>61</v>
          </cell>
          <cell r="R2226" t="str">
            <v>Salaries and Wages</v>
          </cell>
          <cell r="S2226">
            <v>50</v>
          </cell>
          <cell r="T2226" t="str">
            <v>Administrative Services</v>
          </cell>
          <cell r="U2226">
            <v>9</v>
          </cell>
          <cell r="V2226" t="str">
            <v>Hall, Ralph G</v>
          </cell>
        </row>
        <row r="2227">
          <cell r="A2227">
            <v>211105</v>
          </cell>
          <cell r="B2227" t="str">
            <v>VP of Administrative Services &amp; CFO</v>
          </cell>
          <cell r="C2227">
            <v>611320</v>
          </cell>
          <cell r="D2227">
            <v>211105611320</v>
          </cell>
          <cell r="E2227" t="str">
            <v>Non-Supervisory Supp Staff - Exempt</v>
          </cell>
          <cell r="F2227">
            <v>38576.400000000001</v>
          </cell>
          <cell r="G2227">
            <v>0</v>
          </cell>
          <cell r="H2227">
            <v>0</v>
          </cell>
          <cell r="I2227">
            <v>0</v>
          </cell>
          <cell r="J2227">
            <v>0</v>
          </cell>
          <cell r="K2227">
            <v>110010</v>
          </cell>
          <cell r="L2227" t="str">
            <v>Current Unrestricted</v>
          </cell>
          <cell r="M2227">
            <v>35</v>
          </cell>
          <cell r="N2227" t="str">
            <v>Institutional Support</v>
          </cell>
          <cell r="O2227">
            <v>11</v>
          </cell>
          <cell r="P2227" t="str">
            <v>Current Unrestricted Funds</v>
          </cell>
          <cell r="Q2227">
            <v>61</v>
          </cell>
          <cell r="R2227" t="str">
            <v>Salaries and Wages</v>
          </cell>
          <cell r="S2227">
            <v>50</v>
          </cell>
          <cell r="T2227" t="str">
            <v>Administrative Services</v>
          </cell>
          <cell r="U2227">
            <v>9</v>
          </cell>
          <cell r="V2227" t="str">
            <v>Hall, Ralph G</v>
          </cell>
        </row>
        <row r="2228">
          <cell r="A2228">
            <v>211105</v>
          </cell>
          <cell r="B2228" t="str">
            <v>VP of Administrative Services &amp; CFO</v>
          </cell>
          <cell r="C2228">
            <v>611420</v>
          </cell>
          <cell r="D2228">
            <v>211105611420</v>
          </cell>
          <cell r="E2228" t="str">
            <v>Non-Supervisory Supp - Non-Exempt</v>
          </cell>
          <cell r="F2228">
            <v>0</v>
          </cell>
          <cell r="G2228">
            <v>38576.400000000001</v>
          </cell>
          <cell r="H2228">
            <v>39927</v>
          </cell>
          <cell r="I2228">
            <v>19963.32</v>
          </cell>
          <cell r="J2228">
            <v>39927</v>
          </cell>
          <cell r="K2228">
            <v>110010</v>
          </cell>
          <cell r="L2228" t="str">
            <v>Current Unrestricted</v>
          </cell>
          <cell r="M2228">
            <v>35</v>
          </cell>
          <cell r="N2228" t="str">
            <v>Institutional Support</v>
          </cell>
          <cell r="O2228">
            <v>11</v>
          </cell>
          <cell r="P2228" t="str">
            <v>Current Unrestricted Funds</v>
          </cell>
          <cell r="Q2228">
            <v>61</v>
          </cell>
          <cell r="R2228" t="str">
            <v>Salaries and Wages</v>
          </cell>
          <cell r="S2228">
            <v>50</v>
          </cell>
          <cell r="T2228" t="str">
            <v>Administrative Services</v>
          </cell>
          <cell r="U2228">
            <v>9</v>
          </cell>
          <cell r="V2228" t="str">
            <v>Hall, Ralph G</v>
          </cell>
        </row>
        <row r="2229">
          <cell r="A2229">
            <v>211105</v>
          </cell>
          <cell r="B2229" t="str">
            <v>VP of Administrative Services &amp; CFO</v>
          </cell>
          <cell r="C2229">
            <v>611491</v>
          </cell>
          <cell r="D2229">
            <v>211105611491</v>
          </cell>
          <cell r="E2229" t="str">
            <v>Comp Time Payoff</v>
          </cell>
          <cell r="F2229">
            <v>0</v>
          </cell>
          <cell r="G2229">
            <v>0</v>
          </cell>
          <cell r="H2229">
            <v>0</v>
          </cell>
          <cell r="I2229">
            <v>0</v>
          </cell>
          <cell r="J2229">
            <v>0</v>
          </cell>
          <cell r="K2229">
            <v>110010</v>
          </cell>
          <cell r="L2229" t="str">
            <v>Current Unrestricted</v>
          </cell>
          <cell r="M2229">
            <v>35</v>
          </cell>
          <cell r="N2229" t="str">
            <v>Institutional Support</v>
          </cell>
          <cell r="O2229">
            <v>11</v>
          </cell>
          <cell r="P2229" t="str">
            <v>Current Unrestricted Funds</v>
          </cell>
          <cell r="Q2229">
            <v>61</v>
          </cell>
          <cell r="R2229" t="str">
            <v>Salaries and Wages</v>
          </cell>
          <cell r="S2229">
            <v>50</v>
          </cell>
          <cell r="T2229" t="str">
            <v>Administrative Services</v>
          </cell>
          <cell r="U2229">
            <v>9</v>
          </cell>
          <cell r="V2229" t="str">
            <v>Hall, Ralph G</v>
          </cell>
        </row>
        <row r="2230">
          <cell r="A2230">
            <v>211105</v>
          </cell>
          <cell r="B2230" t="str">
            <v>VP of Administrative Services &amp; CFO</v>
          </cell>
          <cell r="C2230">
            <v>712310</v>
          </cell>
          <cell r="D2230">
            <v>211105712310</v>
          </cell>
          <cell r="E2230" t="str">
            <v>Consultants</v>
          </cell>
          <cell r="F2230">
            <v>0</v>
          </cell>
          <cell r="G2230">
            <v>0</v>
          </cell>
          <cell r="H2230">
            <v>3000</v>
          </cell>
          <cell r="I2230">
            <v>0</v>
          </cell>
          <cell r="J2230">
            <v>3000</v>
          </cell>
          <cell r="K2230">
            <v>110010</v>
          </cell>
          <cell r="L2230" t="str">
            <v>Current Unrestricted</v>
          </cell>
          <cell r="M2230">
            <v>35</v>
          </cell>
          <cell r="N2230" t="str">
            <v>Institutional Support</v>
          </cell>
          <cell r="O2230">
            <v>11</v>
          </cell>
          <cell r="P2230" t="str">
            <v>Current Unrestricted Funds</v>
          </cell>
          <cell r="Q2230">
            <v>71</v>
          </cell>
          <cell r="R2230" t="str">
            <v>Contractual Services</v>
          </cell>
          <cell r="S2230">
            <v>50</v>
          </cell>
          <cell r="T2230" t="str">
            <v>Administrative Services</v>
          </cell>
          <cell r="U2230">
            <v>9</v>
          </cell>
          <cell r="V2230" t="str">
            <v>Hall, Ralph G</v>
          </cell>
        </row>
        <row r="2231">
          <cell r="A2231">
            <v>211105</v>
          </cell>
          <cell r="B2231" t="str">
            <v>VP of Administrative Services &amp; CFO</v>
          </cell>
          <cell r="C2231">
            <v>712370</v>
          </cell>
          <cell r="D2231">
            <v>211105712370</v>
          </cell>
          <cell r="E2231" t="str">
            <v>Other Contract Services</v>
          </cell>
          <cell r="F2231">
            <v>162</v>
          </cell>
          <cell r="G2231">
            <v>0</v>
          </cell>
          <cell r="H2231">
            <v>268</v>
          </cell>
          <cell r="I2231">
            <v>41</v>
          </cell>
          <cell r="J2231">
            <v>300</v>
          </cell>
          <cell r="K2231">
            <v>110010</v>
          </cell>
          <cell r="L2231" t="str">
            <v>Current Unrestricted</v>
          </cell>
          <cell r="M2231">
            <v>35</v>
          </cell>
          <cell r="N2231" t="str">
            <v>Institutional Support</v>
          </cell>
          <cell r="O2231">
            <v>11</v>
          </cell>
          <cell r="P2231" t="str">
            <v>Current Unrestricted Funds</v>
          </cell>
          <cell r="Q2231">
            <v>71</v>
          </cell>
          <cell r="R2231" t="str">
            <v>Contractual Services</v>
          </cell>
          <cell r="S2231">
            <v>50</v>
          </cell>
          <cell r="T2231" t="str">
            <v>Administrative Services</v>
          </cell>
          <cell r="U2231">
            <v>9</v>
          </cell>
          <cell r="V2231" t="str">
            <v>Hall, Ralph G</v>
          </cell>
        </row>
        <row r="2232">
          <cell r="A2232">
            <v>211105</v>
          </cell>
          <cell r="B2232" t="str">
            <v>VP of Administrative Services &amp; CFO</v>
          </cell>
          <cell r="C2232">
            <v>712420</v>
          </cell>
          <cell r="D2232">
            <v>211105712420</v>
          </cell>
          <cell r="E2232" t="str">
            <v>Rental - Furniture and Equipment</v>
          </cell>
          <cell r="F2232">
            <v>0</v>
          </cell>
          <cell r="G2232">
            <v>0</v>
          </cell>
          <cell r="H2232">
            <v>0</v>
          </cell>
          <cell r="I2232">
            <v>0</v>
          </cell>
          <cell r="J2232">
            <v>0</v>
          </cell>
          <cell r="K2232">
            <v>110010</v>
          </cell>
          <cell r="L2232" t="str">
            <v>Current Unrestricted</v>
          </cell>
          <cell r="M2232">
            <v>35</v>
          </cell>
          <cell r="N2232" t="str">
            <v>Institutional Support</v>
          </cell>
          <cell r="O2232">
            <v>11</v>
          </cell>
          <cell r="P2232" t="str">
            <v>Current Unrestricted Funds</v>
          </cell>
          <cell r="Q2232">
            <v>71</v>
          </cell>
          <cell r="R2232" t="str">
            <v>Contractual Services</v>
          </cell>
          <cell r="S2232">
            <v>50</v>
          </cell>
          <cell r="T2232" t="str">
            <v>Administrative Services</v>
          </cell>
          <cell r="U2232">
            <v>9</v>
          </cell>
          <cell r="V2232" t="str">
            <v>Hall, Ralph G</v>
          </cell>
        </row>
        <row r="2233">
          <cell r="A2233">
            <v>211105</v>
          </cell>
          <cell r="B2233" t="str">
            <v>VP of Administrative Services &amp; CFO</v>
          </cell>
          <cell r="C2233">
            <v>712655</v>
          </cell>
          <cell r="D2233">
            <v>211105712655</v>
          </cell>
          <cell r="E2233" t="str">
            <v>Meetings Expense</v>
          </cell>
          <cell r="F2233">
            <v>363.69</v>
          </cell>
          <cell r="G2233">
            <v>326.14</v>
          </cell>
          <cell r="H2233">
            <v>1500</v>
          </cell>
          <cell r="I2233">
            <v>410</v>
          </cell>
          <cell r="J2233">
            <v>1000</v>
          </cell>
          <cell r="K2233">
            <v>110010</v>
          </cell>
          <cell r="L2233" t="str">
            <v>Current Unrestricted</v>
          </cell>
          <cell r="M2233">
            <v>35</v>
          </cell>
          <cell r="N2233" t="str">
            <v>Institutional Support</v>
          </cell>
          <cell r="O2233">
            <v>11</v>
          </cell>
          <cell r="P2233" t="str">
            <v>Current Unrestricted Funds</v>
          </cell>
          <cell r="Q2233">
            <v>71</v>
          </cell>
          <cell r="R2233" t="str">
            <v>Contractual Services</v>
          </cell>
          <cell r="S2233">
            <v>50</v>
          </cell>
          <cell r="T2233" t="str">
            <v>Administrative Services</v>
          </cell>
          <cell r="U2233">
            <v>9</v>
          </cell>
          <cell r="V2233" t="str">
            <v>Hall, Ralph G</v>
          </cell>
        </row>
        <row r="2234">
          <cell r="A2234">
            <v>211105</v>
          </cell>
          <cell r="B2234" t="str">
            <v>VP of Administrative Services &amp; CFO</v>
          </cell>
          <cell r="C2234">
            <v>733120</v>
          </cell>
          <cell r="D2234">
            <v>211105733120</v>
          </cell>
          <cell r="E2234" t="str">
            <v>Office Supplies</v>
          </cell>
          <cell r="F2234">
            <v>2045.02</v>
          </cell>
          <cell r="G2234">
            <v>2467.42</v>
          </cell>
          <cell r="H2234">
            <v>2400</v>
          </cell>
          <cell r="I2234">
            <v>346.17</v>
          </cell>
          <cell r="J2234">
            <v>2000</v>
          </cell>
          <cell r="K2234">
            <v>110010</v>
          </cell>
          <cell r="L2234" t="str">
            <v>Current Unrestricted</v>
          </cell>
          <cell r="M2234">
            <v>35</v>
          </cell>
          <cell r="N2234" t="str">
            <v>Institutional Support</v>
          </cell>
          <cell r="O2234">
            <v>11</v>
          </cell>
          <cell r="P2234" t="str">
            <v>Current Unrestricted Funds</v>
          </cell>
          <cell r="Q2234">
            <v>73</v>
          </cell>
          <cell r="R2234" t="str">
            <v>Supplies</v>
          </cell>
          <cell r="S2234">
            <v>50</v>
          </cell>
          <cell r="T2234" t="str">
            <v>Administrative Services</v>
          </cell>
          <cell r="U2234">
            <v>9</v>
          </cell>
          <cell r="V2234" t="str">
            <v>Hall, Ralph G</v>
          </cell>
        </row>
        <row r="2235">
          <cell r="A2235">
            <v>211105</v>
          </cell>
          <cell r="B2235" t="str">
            <v>VP of Administrative Services &amp; CFO</v>
          </cell>
          <cell r="C2235">
            <v>744220</v>
          </cell>
          <cell r="D2235">
            <v>211105744220</v>
          </cell>
          <cell r="E2235" t="str">
            <v>Professional Development / Travel</v>
          </cell>
          <cell r="F2235">
            <v>2413.04</v>
          </cell>
          <cell r="G2235">
            <v>1257.72</v>
          </cell>
          <cell r="H2235">
            <v>4811</v>
          </cell>
          <cell r="I2235">
            <v>197</v>
          </cell>
          <cell r="J2235">
            <v>5000</v>
          </cell>
          <cell r="K2235">
            <v>110010</v>
          </cell>
          <cell r="L2235" t="str">
            <v>Current Unrestricted</v>
          </cell>
          <cell r="M2235">
            <v>35</v>
          </cell>
          <cell r="N2235" t="str">
            <v>Institutional Support</v>
          </cell>
          <cell r="O2235">
            <v>11</v>
          </cell>
          <cell r="P2235" t="str">
            <v>Current Unrestricted Funds</v>
          </cell>
          <cell r="Q2235">
            <v>74</v>
          </cell>
          <cell r="R2235" t="str">
            <v>Travel</v>
          </cell>
          <cell r="S2235">
            <v>50</v>
          </cell>
          <cell r="T2235" t="str">
            <v>Administrative Services</v>
          </cell>
          <cell r="U2235">
            <v>9</v>
          </cell>
          <cell r="V2235" t="str">
            <v>Hall, Ralph G</v>
          </cell>
        </row>
        <row r="2236">
          <cell r="A2236">
            <v>211105</v>
          </cell>
          <cell r="B2236" t="str">
            <v>VP of Administrative Services &amp; CFO</v>
          </cell>
          <cell r="C2236">
            <v>744230</v>
          </cell>
          <cell r="D2236">
            <v>211105744230</v>
          </cell>
          <cell r="E2236" t="str">
            <v>In-House Professional Development</v>
          </cell>
          <cell r="F2236">
            <v>0</v>
          </cell>
          <cell r="G2236">
            <v>0</v>
          </cell>
          <cell r="H2236">
            <v>189</v>
          </cell>
          <cell r="I2236">
            <v>189</v>
          </cell>
          <cell r="J2236">
            <v>200</v>
          </cell>
          <cell r="K2236">
            <v>110010</v>
          </cell>
          <cell r="L2236" t="str">
            <v>Current Unrestricted</v>
          </cell>
          <cell r="M2236">
            <v>35</v>
          </cell>
          <cell r="N2236" t="str">
            <v>Institutional Support</v>
          </cell>
          <cell r="O2236">
            <v>11</v>
          </cell>
          <cell r="P2236" t="str">
            <v>Current Unrestricted Funds</v>
          </cell>
          <cell r="Q2236">
            <v>74</v>
          </cell>
          <cell r="R2236" t="str">
            <v>Travel</v>
          </cell>
          <cell r="S2236">
            <v>50</v>
          </cell>
          <cell r="T2236" t="str">
            <v>Administrative Services</v>
          </cell>
          <cell r="U2236">
            <v>9</v>
          </cell>
          <cell r="V2236" t="str">
            <v>Hall, Ralph G</v>
          </cell>
        </row>
        <row r="2237">
          <cell r="A2237">
            <v>211105</v>
          </cell>
          <cell r="B2237" t="str">
            <v>VP of Administrative Services &amp; CFO</v>
          </cell>
          <cell r="C2237">
            <v>755310</v>
          </cell>
          <cell r="D2237">
            <v>211105755310</v>
          </cell>
          <cell r="E2237" t="str">
            <v>Copier Expense</v>
          </cell>
          <cell r="F2237">
            <v>161.04</v>
          </cell>
          <cell r="G2237">
            <v>228.76</v>
          </cell>
          <cell r="H2237">
            <v>300</v>
          </cell>
          <cell r="I2237">
            <v>72.42</v>
          </cell>
          <cell r="J2237">
            <v>250</v>
          </cell>
          <cell r="K2237">
            <v>110010</v>
          </cell>
          <cell r="L2237" t="str">
            <v>Current Unrestricted</v>
          </cell>
          <cell r="M2237">
            <v>35</v>
          </cell>
          <cell r="N2237" t="str">
            <v>Institutional Support</v>
          </cell>
          <cell r="O2237">
            <v>11</v>
          </cell>
          <cell r="P2237" t="str">
            <v>Current Unrestricted Funds</v>
          </cell>
          <cell r="Q2237">
            <v>75</v>
          </cell>
          <cell r="R2237" t="str">
            <v>Other Operating Expenses</v>
          </cell>
          <cell r="S2237">
            <v>50</v>
          </cell>
          <cell r="T2237" t="str">
            <v>Administrative Services</v>
          </cell>
          <cell r="U2237">
            <v>9</v>
          </cell>
          <cell r="V2237" t="str">
            <v>Hall, Ralph G</v>
          </cell>
        </row>
        <row r="2238">
          <cell r="A2238">
            <v>211105</v>
          </cell>
          <cell r="B2238" t="str">
            <v>VP of Administrative Services &amp; CFO</v>
          </cell>
          <cell r="C2238">
            <v>755360</v>
          </cell>
          <cell r="D2238">
            <v>211105755360</v>
          </cell>
          <cell r="E2238" t="str">
            <v>Printing - Other</v>
          </cell>
          <cell r="F2238">
            <v>0</v>
          </cell>
          <cell r="G2238">
            <v>0</v>
          </cell>
          <cell r="H2238">
            <v>2957</v>
          </cell>
          <cell r="I2238">
            <v>0</v>
          </cell>
          <cell r="J2238">
            <v>2957</v>
          </cell>
          <cell r="K2238">
            <v>110010</v>
          </cell>
          <cell r="L2238" t="str">
            <v>Current Unrestricted</v>
          </cell>
          <cell r="M2238">
            <v>35</v>
          </cell>
          <cell r="N2238" t="str">
            <v>Institutional Support</v>
          </cell>
          <cell r="O2238">
            <v>11</v>
          </cell>
          <cell r="P2238" t="str">
            <v>Current Unrestricted Funds</v>
          </cell>
          <cell r="Q2238">
            <v>75</v>
          </cell>
          <cell r="R2238" t="str">
            <v>Other Operating Expenses</v>
          </cell>
          <cell r="S2238">
            <v>50</v>
          </cell>
          <cell r="T2238" t="str">
            <v>Administrative Services</v>
          </cell>
          <cell r="U2238">
            <v>9</v>
          </cell>
          <cell r="V2238" t="str">
            <v>Hall, Ralph G</v>
          </cell>
        </row>
        <row r="2239">
          <cell r="A2239">
            <v>211105</v>
          </cell>
          <cell r="B2239" t="str">
            <v>VP of Administrative Services &amp; CFO</v>
          </cell>
          <cell r="C2239">
            <v>755705</v>
          </cell>
          <cell r="D2239">
            <v>211105755705</v>
          </cell>
          <cell r="E2239" t="str">
            <v>Postage</v>
          </cell>
          <cell r="F2239">
            <v>133.63999999999999</v>
          </cell>
          <cell r="G2239">
            <v>20.190000000000001</v>
          </cell>
          <cell r="H2239">
            <v>250</v>
          </cell>
          <cell r="I2239">
            <v>16.54</v>
          </cell>
          <cell r="J2239">
            <v>150</v>
          </cell>
          <cell r="K2239">
            <v>110010</v>
          </cell>
          <cell r="L2239" t="str">
            <v>Current Unrestricted</v>
          </cell>
          <cell r="M2239">
            <v>35</v>
          </cell>
          <cell r="N2239" t="str">
            <v>Institutional Support</v>
          </cell>
          <cell r="O2239">
            <v>11</v>
          </cell>
          <cell r="P2239" t="str">
            <v>Current Unrestricted Funds</v>
          </cell>
          <cell r="Q2239">
            <v>75</v>
          </cell>
          <cell r="R2239" t="str">
            <v>Other Operating Expenses</v>
          </cell>
          <cell r="S2239">
            <v>50</v>
          </cell>
          <cell r="T2239" t="str">
            <v>Administrative Services</v>
          </cell>
          <cell r="U2239">
            <v>9</v>
          </cell>
          <cell r="V2239" t="str">
            <v>Hall, Ralph G</v>
          </cell>
        </row>
        <row r="2240">
          <cell r="A2240">
            <v>211105</v>
          </cell>
          <cell r="B2240" t="str">
            <v>VP of Administrative Services &amp; CFO</v>
          </cell>
          <cell r="C2240">
            <v>755730</v>
          </cell>
          <cell r="D2240">
            <v>211105755730</v>
          </cell>
          <cell r="E2240" t="str">
            <v>Memberships</v>
          </cell>
          <cell r="F2240">
            <v>210</v>
          </cell>
          <cell r="G2240">
            <v>0</v>
          </cell>
          <cell r="H2240">
            <v>0</v>
          </cell>
          <cell r="I2240">
            <v>0</v>
          </cell>
          <cell r="J2240">
            <v>0</v>
          </cell>
          <cell r="K2240">
            <v>110010</v>
          </cell>
          <cell r="L2240" t="str">
            <v>Current Unrestricted</v>
          </cell>
          <cell r="M2240">
            <v>35</v>
          </cell>
          <cell r="N2240" t="str">
            <v>Institutional Support</v>
          </cell>
          <cell r="O2240">
            <v>11</v>
          </cell>
          <cell r="P2240" t="str">
            <v>Current Unrestricted Funds</v>
          </cell>
          <cell r="Q2240">
            <v>75</v>
          </cell>
          <cell r="R2240" t="str">
            <v>Other Operating Expenses</v>
          </cell>
          <cell r="S2240">
            <v>50</v>
          </cell>
          <cell r="T2240" t="str">
            <v>Administrative Services</v>
          </cell>
          <cell r="U2240">
            <v>9</v>
          </cell>
          <cell r="V2240" t="str">
            <v>Hall, Ralph G</v>
          </cell>
        </row>
        <row r="2241">
          <cell r="A2241">
            <v>211105</v>
          </cell>
          <cell r="B2241" t="str">
            <v>VP of Administrative Services &amp; CFO</v>
          </cell>
          <cell r="C2241">
            <v>755740</v>
          </cell>
          <cell r="D2241">
            <v>211105755740</v>
          </cell>
          <cell r="E2241" t="str">
            <v>Advertising</v>
          </cell>
          <cell r="F2241">
            <v>2075</v>
          </cell>
          <cell r="G2241">
            <v>1266.5</v>
          </cell>
          <cell r="H2241">
            <v>2100</v>
          </cell>
          <cell r="I2241">
            <v>0</v>
          </cell>
          <cell r="J2241">
            <v>2100</v>
          </cell>
          <cell r="K2241">
            <v>110010</v>
          </cell>
          <cell r="L2241" t="str">
            <v>Current Unrestricted</v>
          </cell>
          <cell r="M2241">
            <v>35</v>
          </cell>
          <cell r="N2241" t="str">
            <v>Institutional Support</v>
          </cell>
          <cell r="O2241">
            <v>11</v>
          </cell>
          <cell r="P2241" t="str">
            <v>Current Unrestricted Funds</v>
          </cell>
          <cell r="Q2241">
            <v>75</v>
          </cell>
          <cell r="R2241" t="str">
            <v>Other Operating Expenses</v>
          </cell>
          <cell r="S2241">
            <v>50</v>
          </cell>
          <cell r="T2241" t="str">
            <v>Administrative Services</v>
          </cell>
          <cell r="U2241">
            <v>9</v>
          </cell>
          <cell r="V2241" t="str">
            <v>Hall, Ralph G</v>
          </cell>
        </row>
        <row r="2242">
          <cell r="A2242">
            <v>211105</v>
          </cell>
          <cell r="B2242" t="str">
            <v>VP of Administrative Services &amp; CFO</v>
          </cell>
          <cell r="C2242">
            <v>755765</v>
          </cell>
          <cell r="D2242">
            <v>211105755765</v>
          </cell>
          <cell r="E2242" t="str">
            <v>Miscellaneous Operating Expenses</v>
          </cell>
          <cell r="F2242">
            <v>0</v>
          </cell>
          <cell r="G2242">
            <v>71</v>
          </cell>
          <cell r="H2242">
            <v>0</v>
          </cell>
          <cell r="I2242">
            <v>0</v>
          </cell>
          <cell r="J2242">
            <v>0</v>
          </cell>
          <cell r="K2242">
            <v>110010</v>
          </cell>
          <cell r="L2242" t="str">
            <v>Current Unrestricted</v>
          </cell>
          <cell r="M2242">
            <v>35</v>
          </cell>
          <cell r="N2242" t="str">
            <v>Institutional Support</v>
          </cell>
          <cell r="O2242">
            <v>11</v>
          </cell>
          <cell r="P2242" t="str">
            <v>Current Unrestricted Funds</v>
          </cell>
          <cell r="Q2242">
            <v>75</v>
          </cell>
          <cell r="R2242" t="str">
            <v>Other Operating Expenses</v>
          </cell>
          <cell r="S2242">
            <v>50</v>
          </cell>
          <cell r="T2242" t="str">
            <v>Administrative Services</v>
          </cell>
          <cell r="U2242">
            <v>9</v>
          </cell>
          <cell r="V2242" t="str">
            <v>Hall, Ralph G</v>
          </cell>
        </row>
        <row r="2243">
          <cell r="A2243">
            <v>211105</v>
          </cell>
          <cell r="B2243" t="str">
            <v>VP of Administrative Services &amp; CFO</v>
          </cell>
          <cell r="C2243">
            <v>755770</v>
          </cell>
          <cell r="D2243">
            <v>211105755770</v>
          </cell>
          <cell r="E2243" t="str">
            <v>Awards and Special Expenses</v>
          </cell>
          <cell r="F2243">
            <v>0</v>
          </cell>
          <cell r="G2243">
            <v>43</v>
          </cell>
          <cell r="H2243">
            <v>50</v>
          </cell>
          <cell r="I2243">
            <v>0</v>
          </cell>
          <cell r="J2243">
            <v>50</v>
          </cell>
          <cell r="K2243">
            <v>110010</v>
          </cell>
          <cell r="L2243" t="str">
            <v>Current Unrestricted</v>
          </cell>
          <cell r="M2243">
            <v>35</v>
          </cell>
          <cell r="N2243" t="str">
            <v>Institutional Support</v>
          </cell>
          <cell r="O2243">
            <v>11</v>
          </cell>
          <cell r="P2243" t="str">
            <v>Current Unrestricted Funds</v>
          </cell>
          <cell r="Q2243">
            <v>75</v>
          </cell>
          <cell r="R2243" t="str">
            <v>Other Operating Expenses</v>
          </cell>
          <cell r="S2243">
            <v>50</v>
          </cell>
          <cell r="T2243" t="str">
            <v>Administrative Services</v>
          </cell>
          <cell r="U2243">
            <v>9</v>
          </cell>
          <cell r="V2243" t="str">
            <v>Hall, Ralph G</v>
          </cell>
        </row>
        <row r="2244">
          <cell r="A2244">
            <v>211105</v>
          </cell>
          <cell r="B2244" t="str">
            <v>VP of Administrative Services &amp; CFO</v>
          </cell>
          <cell r="C2244">
            <v>777417</v>
          </cell>
          <cell r="D2244">
            <v>211105777417</v>
          </cell>
          <cell r="E2244" t="str">
            <v>Equipment/Furniture - HEC</v>
          </cell>
          <cell r="F2244">
            <v>0</v>
          </cell>
          <cell r="G2244">
            <v>0</v>
          </cell>
          <cell r="H2244">
            <v>49175</v>
          </cell>
          <cell r="I2244">
            <v>0</v>
          </cell>
          <cell r="J2244">
            <v>40000</v>
          </cell>
          <cell r="K2244">
            <v>110010</v>
          </cell>
          <cell r="L2244" t="str">
            <v>Current Unrestricted</v>
          </cell>
          <cell r="M2244">
            <v>35</v>
          </cell>
          <cell r="N2244" t="str">
            <v>Institutional Support</v>
          </cell>
          <cell r="O2244">
            <v>11</v>
          </cell>
          <cell r="P2244" t="str">
            <v>Current Unrestricted Funds</v>
          </cell>
          <cell r="Q2244">
            <v>77</v>
          </cell>
          <cell r="R2244" t="str">
            <v>Capital Outlay</v>
          </cell>
          <cell r="S2244">
            <v>50</v>
          </cell>
          <cell r="T2244" t="str">
            <v>Administrative Services</v>
          </cell>
          <cell r="U2244">
            <v>9</v>
          </cell>
          <cell r="V2244" t="str">
            <v>Hall, Ralph G</v>
          </cell>
        </row>
        <row r="2245">
          <cell r="A2245">
            <v>211105</v>
          </cell>
          <cell r="B2245" t="str">
            <v>VP of Administrative Services &amp; CFO</v>
          </cell>
          <cell r="C2245">
            <v>787410</v>
          </cell>
          <cell r="D2245">
            <v>211105787410</v>
          </cell>
          <cell r="E2245" t="str">
            <v>Equipment/Furniture Non-Depreciable</v>
          </cell>
          <cell r="F2245">
            <v>825</v>
          </cell>
          <cell r="G2245">
            <v>0</v>
          </cell>
          <cell r="H2245">
            <v>0</v>
          </cell>
          <cell r="I2245">
            <v>0</v>
          </cell>
          <cell r="J2245">
            <v>0</v>
          </cell>
          <cell r="K2245">
            <v>110010</v>
          </cell>
          <cell r="L2245" t="str">
            <v>Current Unrestricted</v>
          </cell>
          <cell r="M2245">
            <v>35</v>
          </cell>
          <cell r="N2245" t="str">
            <v>Institutional Support</v>
          </cell>
          <cell r="O2245">
            <v>11</v>
          </cell>
          <cell r="P2245" t="str">
            <v>Current Unrestricted Funds</v>
          </cell>
          <cell r="Q2245">
            <v>78</v>
          </cell>
          <cell r="R2245" t="str">
            <v>Non-Capital Outlay</v>
          </cell>
          <cell r="S2245">
            <v>50</v>
          </cell>
          <cell r="T2245" t="str">
            <v>Administrative Services</v>
          </cell>
          <cell r="U2245">
            <v>9</v>
          </cell>
          <cell r="V2245" t="str">
            <v>Hall, Ralph G</v>
          </cell>
        </row>
        <row r="2246">
          <cell r="A2246">
            <v>211105</v>
          </cell>
          <cell r="B2246" t="str">
            <v>VP of Administrative Services &amp; CFO</v>
          </cell>
          <cell r="C2246">
            <v>787430</v>
          </cell>
          <cell r="D2246">
            <v>211105787430</v>
          </cell>
          <cell r="E2246" t="str">
            <v>Computer/Media Equip</v>
          </cell>
          <cell r="F2246">
            <v>2382.5500000000002</v>
          </cell>
          <cell r="G2246">
            <v>0</v>
          </cell>
          <cell r="H2246">
            <v>0</v>
          </cell>
          <cell r="I2246">
            <v>0</v>
          </cell>
          <cell r="J2246">
            <v>0</v>
          </cell>
          <cell r="K2246">
            <v>110010</v>
          </cell>
          <cell r="L2246" t="str">
            <v>Current Unrestricted</v>
          </cell>
          <cell r="M2246">
            <v>35</v>
          </cell>
          <cell r="N2246" t="str">
            <v>Institutional Support</v>
          </cell>
          <cell r="O2246">
            <v>11</v>
          </cell>
          <cell r="P2246" t="str">
            <v>Current Unrestricted Funds</v>
          </cell>
          <cell r="Q2246">
            <v>78</v>
          </cell>
          <cell r="R2246" t="str">
            <v>Non-Capital Outlay</v>
          </cell>
          <cell r="S2246">
            <v>50</v>
          </cell>
          <cell r="T2246" t="str">
            <v>Administrative Services</v>
          </cell>
          <cell r="U2246">
            <v>9</v>
          </cell>
          <cell r="V2246" t="str">
            <v>Hall, Ralph G</v>
          </cell>
        </row>
        <row r="2247">
          <cell r="A2247">
            <v>230705</v>
          </cell>
          <cell r="B2247" t="str">
            <v>General College</v>
          </cell>
          <cell r="C2247">
            <v>611212</v>
          </cell>
          <cell r="D2247">
            <v>230705611212</v>
          </cell>
          <cell r="E2247" t="str">
            <v>Admin Salaries - Additional Comp</v>
          </cell>
          <cell r="F2247">
            <v>0</v>
          </cell>
          <cell r="G2247">
            <v>0</v>
          </cell>
          <cell r="H2247">
            <v>0</v>
          </cell>
          <cell r="I2247">
            <v>0</v>
          </cell>
          <cell r="J2247">
            <v>100000</v>
          </cell>
          <cell r="K2247">
            <v>110010</v>
          </cell>
          <cell r="L2247" t="str">
            <v>Current Unrestricted</v>
          </cell>
          <cell r="M2247">
            <v>35</v>
          </cell>
          <cell r="N2247" t="str">
            <v>Institutional Support</v>
          </cell>
          <cell r="O2247">
            <v>11</v>
          </cell>
          <cell r="P2247" t="str">
            <v>Current Unrestricted Funds</v>
          </cell>
          <cell r="Q2247">
            <v>61</v>
          </cell>
          <cell r="R2247" t="str">
            <v>Salaries and Wages</v>
          </cell>
          <cell r="S2247">
            <v>50</v>
          </cell>
          <cell r="T2247" t="str">
            <v>Administrative Services</v>
          </cell>
          <cell r="U2247">
            <v>9</v>
          </cell>
          <cell r="V2247" t="str">
            <v>Hall, Ralph G</v>
          </cell>
        </row>
        <row r="2248">
          <cell r="A2248">
            <v>230705</v>
          </cell>
          <cell r="B2248" t="str">
            <v>General College</v>
          </cell>
          <cell r="C2248">
            <v>611483</v>
          </cell>
          <cell r="D2248">
            <v>230705611483</v>
          </cell>
          <cell r="E2248" t="str">
            <v>Interpreter PT - Non-Exempt</v>
          </cell>
          <cell r="F2248">
            <v>3384.63</v>
          </cell>
          <cell r="G2248">
            <v>6255.89</v>
          </cell>
          <cell r="H2248">
            <v>6700</v>
          </cell>
          <cell r="I2248">
            <v>0</v>
          </cell>
          <cell r="J2248">
            <v>6700</v>
          </cell>
          <cell r="K2248">
            <v>110010</v>
          </cell>
          <cell r="L2248" t="str">
            <v>Current Unrestricted</v>
          </cell>
          <cell r="M2248">
            <v>35</v>
          </cell>
          <cell r="N2248" t="str">
            <v>Institutional Support</v>
          </cell>
          <cell r="O2248">
            <v>11</v>
          </cell>
          <cell r="P2248" t="str">
            <v>Current Unrestricted Funds</v>
          </cell>
          <cell r="Q2248">
            <v>61</v>
          </cell>
          <cell r="R2248" t="str">
            <v>Salaries and Wages</v>
          </cell>
          <cell r="S2248">
            <v>50</v>
          </cell>
          <cell r="T2248" t="str">
            <v>Administrative Services</v>
          </cell>
          <cell r="U2248">
            <v>9</v>
          </cell>
          <cell r="V2248" t="str">
            <v>Hall, Ralph G</v>
          </cell>
        </row>
        <row r="2249">
          <cell r="A2249">
            <v>230705</v>
          </cell>
          <cell r="B2249" t="str">
            <v>General College</v>
          </cell>
          <cell r="C2249">
            <v>611485</v>
          </cell>
          <cell r="D2249">
            <v>230705611485</v>
          </cell>
          <cell r="E2249" t="str">
            <v>Tutors PT - Non-Exempt</v>
          </cell>
          <cell r="F2249">
            <v>0</v>
          </cell>
          <cell r="G2249">
            <v>0</v>
          </cell>
          <cell r="H2249">
            <v>117</v>
          </cell>
          <cell r="I2249">
            <v>116.3</v>
          </cell>
          <cell r="J2249">
            <v>0</v>
          </cell>
          <cell r="K2249">
            <v>110010</v>
          </cell>
          <cell r="L2249" t="str">
            <v>Current Unrestricted</v>
          </cell>
          <cell r="M2249">
            <v>35</v>
          </cell>
          <cell r="N2249" t="str">
            <v>Institutional Support</v>
          </cell>
          <cell r="O2249">
            <v>11</v>
          </cell>
          <cell r="P2249" t="str">
            <v>Current Unrestricted Funds</v>
          </cell>
          <cell r="Q2249">
            <v>61</v>
          </cell>
          <cell r="R2249" t="str">
            <v>Salaries and Wages</v>
          </cell>
          <cell r="S2249">
            <v>50</v>
          </cell>
          <cell r="T2249" t="str">
            <v>Administrative Services</v>
          </cell>
          <cell r="U2249">
            <v>9</v>
          </cell>
          <cell r="V2249" t="str">
            <v>Hall, Ralph G</v>
          </cell>
        </row>
        <row r="2250">
          <cell r="A2250">
            <v>230705</v>
          </cell>
          <cell r="B2250" t="str">
            <v>General College</v>
          </cell>
          <cell r="C2250">
            <v>712230</v>
          </cell>
          <cell r="D2250">
            <v>230705712230</v>
          </cell>
          <cell r="E2250" t="str">
            <v>Legal Fees</v>
          </cell>
          <cell r="F2250">
            <v>128676.55</v>
          </cell>
          <cell r="G2250">
            <v>80912.52</v>
          </cell>
          <cell r="H2250">
            <v>335307</v>
          </cell>
          <cell r="I2250">
            <v>26740.47</v>
          </cell>
          <cell r="J2250">
            <v>300000</v>
          </cell>
          <cell r="K2250">
            <v>110010</v>
          </cell>
          <cell r="L2250" t="str">
            <v>Current Unrestricted</v>
          </cell>
          <cell r="M2250">
            <v>35</v>
          </cell>
          <cell r="N2250" t="str">
            <v>Institutional Support</v>
          </cell>
          <cell r="O2250">
            <v>11</v>
          </cell>
          <cell r="P2250" t="str">
            <v>Current Unrestricted Funds</v>
          </cell>
          <cell r="Q2250">
            <v>71</v>
          </cell>
          <cell r="R2250" t="str">
            <v>Contractual Services</v>
          </cell>
          <cell r="S2250">
            <v>50</v>
          </cell>
          <cell r="T2250" t="str">
            <v>Administrative Services</v>
          </cell>
          <cell r="U2250">
            <v>9</v>
          </cell>
          <cell r="V2250" t="str">
            <v>Hall, Ralph G</v>
          </cell>
        </row>
        <row r="2251">
          <cell r="A2251">
            <v>230705</v>
          </cell>
          <cell r="B2251" t="str">
            <v>General College</v>
          </cell>
          <cell r="C2251">
            <v>712238</v>
          </cell>
          <cell r="D2251">
            <v>230705712238</v>
          </cell>
          <cell r="E2251" t="str">
            <v>Legal Fees - Settlement Expenses</v>
          </cell>
          <cell r="F2251">
            <v>17500</v>
          </cell>
          <cell r="G2251">
            <v>0</v>
          </cell>
          <cell r="H2251">
            <v>0</v>
          </cell>
          <cell r="I2251">
            <v>0</v>
          </cell>
          <cell r="J2251">
            <v>0</v>
          </cell>
          <cell r="K2251">
            <v>110010</v>
          </cell>
          <cell r="L2251" t="str">
            <v>Current Unrestricted</v>
          </cell>
          <cell r="M2251">
            <v>35</v>
          </cell>
          <cell r="N2251" t="str">
            <v>Institutional Support</v>
          </cell>
          <cell r="O2251">
            <v>11</v>
          </cell>
          <cell r="P2251" t="str">
            <v>Current Unrestricted Funds</v>
          </cell>
          <cell r="Q2251">
            <v>71</v>
          </cell>
          <cell r="R2251" t="str">
            <v>Contractual Services</v>
          </cell>
          <cell r="S2251">
            <v>50</v>
          </cell>
          <cell r="T2251" t="str">
            <v>Administrative Services</v>
          </cell>
          <cell r="U2251">
            <v>9</v>
          </cell>
          <cell r="V2251" t="str">
            <v>Hall, Ralph G</v>
          </cell>
        </row>
        <row r="2252">
          <cell r="A2252">
            <v>230705</v>
          </cell>
          <cell r="B2252" t="str">
            <v>General College</v>
          </cell>
          <cell r="C2252">
            <v>712240</v>
          </cell>
          <cell r="D2252">
            <v>230705712240</v>
          </cell>
          <cell r="E2252" t="str">
            <v>Audit Fees</v>
          </cell>
          <cell r="F2252">
            <v>80000</v>
          </cell>
          <cell r="G2252">
            <v>86326</v>
          </cell>
          <cell r="H2252">
            <v>85000</v>
          </cell>
          <cell r="I2252">
            <v>0</v>
          </cell>
          <cell r="J2252">
            <v>90000</v>
          </cell>
          <cell r="K2252">
            <v>110010</v>
          </cell>
          <cell r="L2252" t="str">
            <v>Current Unrestricted</v>
          </cell>
          <cell r="M2252">
            <v>35</v>
          </cell>
          <cell r="N2252" t="str">
            <v>Institutional Support</v>
          </cell>
          <cell r="O2252">
            <v>11</v>
          </cell>
          <cell r="P2252" t="str">
            <v>Current Unrestricted Funds</v>
          </cell>
          <cell r="Q2252">
            <v>71</v>
          </cell>
          <cell r="R2252" t="str">
            <v>Contractual Services</v>
          </cell>
          <cell r="S2252">
            <v>50</v>
          </cell>
          <cell r="T2252" t="str">
            <v>Administrative Services</v>
          </cell>
          <cell r="U2252">
            <v>9</v>
          </cell>
          <cell r="V2252" t="str">
            <v>Hall, Ralph G</v>
          </cell>
        </row>
        <row r="2253">
          <cell r="A2253">
            <v>230705</v>
          </cell>
          <cell r="B2253" t="str">
            <v>General College</v>
          </cell>
          <cell r="C2253">
            <v>712310</v>
          </cell>
          <cell r="D2253">
            <v>230705712310</v>
          </cell>
          <cell r="E2253" t="str">
            <v>Consultants</v>
          </cell>
          <cell r="F2253">
            <v>58172.08</v>
          </cell>
          <cell r="G2253">
            <v>0</v>
          </cell>
          <cell r="H2253">
            <v>10000</v>
          </cell>
          <cell r="I2253">
            <v>9750</v>
          </cell>
          <cell r="J2253">
            <v>10000</v>
          </cell>
          <cell r="K2253">
            <v>110010</v>
          </cell>
          <cell r="L2253" t="str">
            <v>Current Unrestricted</v>
          </cell>
          <cell r="M2253">
            <v>35</v>
          </cell>
          <cell r="N2253" t="str">
            <v>Institutional Support</v>
          </cell>
          <cell r="O2253">
            <v>11</v>
          </cell>
          <cell r="P2253" t="str">
            <v>Current Unrestricted Funds</v>
          </cell>
          <cell r="Q2253">
            <v>71</v>
          </cell>
          <cell r="R2253" t="str">
            <v>Contractual Services</v>
          </cell>
          <cell r="S2253">
            <v>50</v>
          </cell>
          <cell r="T2253" t="str">
            <v>Administrative Services</v>
          </cell>
          <cell r="U2253">
            <v>9</v>
          </cell>
          <cell r="V2253" t="str">
            <v>Hall, Ralph G</v>
          </cell>
        </row>
        <row r="2254">
          <cell r="A2254">
            <v>230705</v>
          </cell>
          <cell r="B2254" t="str">
            <v>General College</v>
          </cell>
          <cell r="C2254">
            <v>712370</v>
          </cell>
          <cell r="D2254">
            <v>230705712370</v>
          </cell>
          <cell r="E2254" t="str">
            <v>Other Contract Services</v>
          </cell>
          <cell r="F2254">
            <v>6330.32</v>
          </cell>
          <cell r="G2254">
            <v>9795.86</v>
          </cell>
          <cell r="H2254">
            <v>14500</v>
          </cell>
          <cell r="I2254">
            <v>64.48</v>
          </cell>
          <cell r="J2254">
            <v>10000</v>
          </cell>
          <cell r="K2254">
            <v>110010</v>
          </cell>
          <cell r="L2254" t="str">
            <v>Current Unrestricted</v>
          </cell>
          <cell r="M2254">
            <v>35</v>
          </cell>
          <cell r="N2254" t="str">
            <v>Institutional Support</v>
          </cell>
          <cell r="O2254">
            <v>11</v>
          </cell>
          <cell r="P2254" t="str">
            <v>Current Unrestricted Funds</v>
          </cell>
          <cell r="Q2254">
            <v>71</v>
          </cell>
          <cell r="R2254" t="str">
            <v>Contractual Services</v>
          </cell>
          <cell r="S2254">
            <v>50</v>
          </cell>
          <cell r="T2254" t="str">
            <v>Administrative Services</v>
          </cell>
          <cell r="U2254">
            <v>9</v>
          </cell>
          <cell r="V2254" t="str">
            <v>Hall, Ralph G</v>
          </cell>
        </row>
        <row r="2255">
          <cell r="A2255">
            <v>230705</v>
          </cell>
          <cell r="B2255" t="str">
            <v>General College</v>
          </cell>
          <cell r="C2255">
            <v>712420</v>
          </cell>
          <cell r="D2255">
            <v>230705712420</v>
          </cell>
          <cell r="E2255" t="str">
            <v>Rental - Furniture and Equipment</v>
          </cell>
          <cell r="F2255">
            <v>1450.65</v>
          </cell>
          <cell r="G2255">
            <v>1423.7</v>
          </cell>
          <cell r="H2255">
            <v>2000</v>
          </cell>
          <cell r="I2255">
            <v>1352.2</v>
          </cell>
          <cell r="J2255">
            <v>2000</v>
          </cell>
          <cell r="K2255">
            <v>110010</v>
          </cell>
          <cell r="L2255" t="str">
            <v>Current Unrestricted</v>
          </cell>
          <cell r="M2255">
            <v>35</v>
          </cell>
          <cell r="N2255" t="str">
            <v>Institutional Support</v>
          </cell>
          <cell r="O2255">
            <v>11</v>
          </cell>
          <cell r="P2255" t="str">
            <v>Current Unrestricted Funds</v>
          </cell>
          <cell r="Q2255">
            <v>71</v>
          </cell>
          <cell r="R2255" t="str">
            <v>Contractual Services</v>
          </cell>
          <cell r="S2255">
            <v>50</v>
          </cell>
          <cell r="T2255" t="str">
            <v>Administrative Services</v>
          </cell>
          <cell r="U2255">
            <v>9</v>
          </cell>
          <cell r="V2255" t="str">
            <v>Hall, Ralph G</v>
          </cell>
        </row>
        <row r="2256">
          <cell r="A2256">
            <v>230705</v>
          </cell>
          <cell r="B2256" t="str">
            <v>General College</v>
          </cell>
          <cell r="C2256">
            <v>712490</v>
          </cell>
          <cell r="D2256">
            <v>230705712490</v>
          </cell>
          <cell r="E2256" t="str">
            <v>Rental - Other</v>
          </cell>
          <cell r="F2256">
            <v>0</v>
          </cell>
          <cell r="G2256">
            <v>0</v>
          </cell>
          <cell r="H2256">
            <v>500</v>
          </cell>
          <cell r="I2256">
            <v>0</v>
          </cell>
          <cell r="J2256">
            <v>500</v>
          </cell>
          <cell r="K2256">
            <v>110010</v>
          </cell>
          <cell r="L2256" t="str">
            <v>Current Unrestricted</v>
          </cell>
          <cell r="M2256">
            <v>35</v>
          </cell>
          <cell r="N2256" t="str">
            <v>Institutional Support</v>
          </cell>
          <cell r="O2256">
            <v>11</v>
          </cell>
          <cell r="P2256" t="str">
            <v>Current Unrestricted Funds</v>
          </cell>
          <cell r="Q2256">
            <v>71</v>
          </cell>
          <cell r="R2256" t="str">
            <v>Contractual Services</v>
          </cell>
          <cell r="S2256">
            <v>50</v>
          </cell>
          <cell r="T2256" t="str">
            <v>Administrative Services</v>
          </cell>
          <cell r="U2256">
            <v>9</v>
          </cell>
          <cell r="V2256" t="str">
            <v>Hall, Ralph G</v>
          </cell>
        </row>
        <row r="2257">
          <cell r="A2257">
            <v>230705</v>
          </cell>
          <cell r="B2257" t="str">
            <v>General College</v>
          </cell>
          <cell r="C2257">
            <v>712640</v>
          </cell>
          <cell r="D2257">
            <v>230705712640</v>
          </cell>
          <cell r="E2257" t="str">
            <v>Election Expense</v>
          </cell>
          <cell r="F2257">
            <v>0</v>
          </cell>
          <cell r="G2257">
            <v>0</v>
          </cell>
          <cell r="H2257">
            <v>95000</v>
          </cell>
          <cell r="I2257">
            <v>0</v>
          </cell>
          <cell r="J2257">
            <v>0</v>
          </cell>
          <cell r="K2257">
            <v>110010</v>
          </cell>
          <cell r="L2257" t="str">
            <v>Current Unrestricted</v>
          </cell>
          <cell r="M2257">
            <v>35</v>
          </cell>
          <cell r="N2257" t="str">
            <v>Institutional Support</v>
          </cell>
          <cell r="O2257">
            <v>11</v>
          </cell>
          <cell r="P2257" t="str">
            <v>Current Unrestricted Funds</v>
          </cell>
          <cell r="Q2257">
            <v>71</v>
          </cell>
          <cell r="R2257" t="str">
            <v>Contractual Services</v>
          </cell>
          <cell r="S2257">
            <v>50</v>
          </cell>
          <cell r="T2257" t="str">
            <v>Administrative Services</v>
          </cell>
          <cell r="U2257">
            <v>9</v>
          </cell>
          <cell r="V2257" t="str">
            <v>Hall, Ralph G</v>
          </cell>
        </row>
        <row r="2258">
          <cell r="A2258">
            <v>230705</v>
          </cell>
          <cell r="B2258" t="str">
            <v>General College</v>
          </cell>
          <cell r="C2258">
            <v>712655</v>
          </cell>
          <cell r="D2258">
            <v>230705712655</v>
          </cell>
          <cell r="E2258" t="str">
            <v>Meetings Expense</v>
          </cell>
          <cell r="F2258">
            <v>2728</v>
          </cell>
          <cell r="G2258">
            <v>2728</v>
          </cell>
          <cell r="H2258">
            <v>4500</v>
          </cell>
          <cell r="I2258">
            <v>2728</v>
          </cell>
          <cell r="J2258">
            <v>4000</v>
          </cell>
          <cell r="K2258">
            <v>110010</v>
          </cell>
          <cell r="L2258" t="str">
            <v>Current Unrestricted</v>
          </cell>
          <cell r="M2258">
            <v>35</v>
          </cell>
          <cell r="N2258" t="str">
            <v>Institutional Support</v>
          </cell>
          <cell r="O2258">
            <v>11</v>
          </cell>
          <cell r="P2258" t="str">
            <v>Current Unrestricted Funds</v>
          </cell>
          <cell r="Q2258">
            <v>71</v>
          </cell>
          <cell r="R2258" t="str">
            <v>Contractual Services</v>
          </cell>
          <cell r="S2258">
            <v>50</v>
          </cell>
          <cell r="T2258" t="str">
            <v>Administrative Services</v>
          </cell>
          <cell r="U2258">
            <v>9</v>
          </cell>
          <cell r="V2258" t="str">
            <v>Hall, Ralph G</v>
          </cell>
        </row>
        <row r="2259">
          <cell r="A2259">
            <v>230705</v>
          </cell>
          <cell r="B2259" t="str">
            <v>General College</v>
          </cell>
          <cell r="C2259">
            <v>733220</v>
          </cell>
          <cell r="D2259">
            <v>230705733220</v>
          </cell>
          <cell r="E2259" t="str">
            <v>Subscriptions</v>
          </cell>
          <cell r="F2259">
            <v>0</v>
          </cell>
          <cell r="G2259">
            <v>13327</v>
          </cell>
          <cell r="H2259">
            <v>13300</v>
          </cell>
          <cell r="I2259">
            <v>1846</v>
          </cell>
          <cell r="J2259">
            <v>13300</v>
          </cell>
          <cell r="K2259">
            <v>110010</v>
          </cell>
          <cell r="L2259" t="str">
            <v>Current Unrestricted</v>
          </cell>
          <cell r="M2259">
            <v>35</v>
          </cell>
          <cell r="N2259" t="str">
            <v>Institutional Support</v>
          </cell>
          <cell r="O2259">
            <v>11</v>
          </cell>
          <cell r="P2259" t="str">
            <v>Current Unrestricted Funds</v>
          </cell>
          <cell r="Q2259">
            <v>73</v>
          </cell>
          <cell r="R2259" t="str">
            <v>Supplies</v>
          </cell>
          <cell r="S2259">
            <v>50</v>
          </cell>
          <cell r="T2259" t="str">
            <v>Administrative Services</v>
          </cell>
          <cell r="U2259">
            <v>9</v>
          </cell>
          <cell r="V2259" t="str">
            <v>Hall, Ralph G</v>
          </cell>
        </row>
        <row r="2260">
          <cell r="A2260">
            <v>230705</v>
          </cell>
          <cell r="B2260" t="str">
            <v>General College</v>
          </cell>
          <cell r="C2260">
            <v>744220</v>
          </cell>
          <cell r="D2260">
            <v>230705744220</v>
          </cell>
          <cell r="E2260" t="str">
            <v>Professional Development / Travel</v>
          </cell>
          <cell r="F2260">
            <v>1325</v>
          </cell>
          <cell r="G2260">
            <v>2480</v>
          </cell>
          <cell r="H2260">
            <v>4500</v>
          </cell>
          <cell r="I2260">
            <v>3820</v>
          </cell>
          <cell r="J2260">
            <v>5500</v>
          </cell>
          <cell r="K2260">
            <v>110010</v>
          </cell>
          <cell r="L2260" t="str">
            <v>Current Unrestricted</v>
          </cell>
          <cell r="M2260">
            <v>35</v>
          </cell>
          <cell r="N2260" t="str">
            <v>Institutional Support</v>
          </cell>
          <cell r="O2260">
            <v>11</v>
          </cell>
          <cell r="P2260" t="str">
            <v>Current Unrestricted Funds</v>
          </cell>
          <cell r="Q2260">
            <v>74</v>
          </cell>
          <cell r="R2260" t="str">
            <v>Travel</v>
          </cell>
          <cell r="S2260">
            <v>50</v>
          </cell>
          <cell r="T2260" t="str">
            <v>Administrative Services</v>
          </cell>
          <cell r="U2260">
            <v>9</v>
          </cell>
          <cell r="V2260" t="str">
            <v>Hall, Ralph G</v>
          </cell>
        </row>
        <row r="2261">
          <cell r="A2261">
            <v>230705</v>
          </cell>
          <cell r="B2261" t="str">
            <v>General College</v>
          </cell>
          <cell r="C2261">
            <v>755235</v>
          </cell>
          <cell r="D2261">
            <v>230705755235</v>
          </cell>
          <cell r="E2261" t="str">
            <v>DP - Software Training Sungard</v>
          </cell>
          <cell r="F2261">
            <v>0</v>
          </cell>
          <cell r="G2261">
            <v>7722</v>
          </cell>
          <cell r="H2261">
            <v>182800</v>
          </cell>
          <cell r="I2261">
            <v>11700</v>
          </cell>
          <cell r="J2261">
            <v>175000</v>
          </cell>
          <cell r="K2261">
            <v>110010</v>
          </cell>
          <cell r="L2261" t="str">
            <v>Current Unrestricted</v>
          </cell>
          <cell r="M2261">
            <v>35</v>
          </cell>
          <cell r="N2261" t="str">
            <v>Institutional Support</v>
          </cell>
          <cell r="O2261">
            <v>11</v>
          </cell>
          <cell r="P2261" t="str">
            <v>Current Unrestricted Funds</v>
          </cell>
          <cell r="Q2261">
            <v>75</v>
          </cell>
          <cell r="R2261" t="str">
            <v>Other Operating Expenses</v>
          </cell>
          <cell r="S2261">
            <v>50</v>
          </cell>
          <cell r="T2261" t="str">
            <v>Administrative Services</v>
          </cell>
          <cell r="U2261">
            <v>9</v>
          </cell>
          <cell r="V2261" t="str">
            <v>Hall, Ralph G</v>
          </cell>
        </row>
        <row r="2262">
          <cell r="A2262">
            <v>230705</v>
          </cell>
          <cell r="B2262" t="str">
            <v>General College</v>
          </cell>
          <cell r="C2262">
            <v>755240</v>
          </cell>
          <cell r="D2262">
            <v>230705755240</v>
          </cell>
          <cell r="E2262" t="str">
            <v>DP - Software</v>
          </cell>
          <cell r="F2262">
            <v>0</v>
          </cell>
          <cell r="G2262">
            <v>9346.82</v>
          </cell>
          <cell r="H2262">
            <v>0</v>
          </cell>
          <cell r="I2262">
            <v>0</v>
          </cell>
          <cell r="J2262">
            <v>0</v>
          </cell>
          <cell r="K2262">
            <v>110010</v>
          </cell>
          <cell r="L2262" t="str">
            <v>Current Unrestricted</v>
          </cell>
          <cell r="M2262">
            <v>35</v>
          </cell>
          <cell r="N2262" t="str">
            <v>Institutional Support</v>
          </cell>
          <cell r="O2262">
            <v>11</v>
          </cell>
          <cell r="P2262" t="str">
            <v>Current Unrestricted Funds</v>
          </cell>
          <cell r="Q2262">
            <v>75</v>
          </cell>
          <cell r="R2262" t="str">
            <v>Other Operating Expenses</v>
          </cell>
          <cell r="S2262">
            <v>50</v>
          </cell>
          <cell r="T2262" t="str">
            <v>Administrative Services</v>
          </cell>
          <cell r="U2262">
            <v>9</v>
          </cell>
          <cell r="V2262" t="str">
            <v>Hall, Ralph G</v>
          </cell>
        </row>
        <row r="2263">
          <cell r="A2263">
            <v>230705</v>
          </cell>
          <cell r="B2263" t="str">
            <v>General College</v>
          </cell>
          <cell r="C2263">
            <v>755360</v>
          </cell>
          <cell r="D2263">
            <v>230705755360</v>
          </cell>
          <cell r="E2263" t="str">
            <v>Printing - Other</v>
          </cell>
          <cell r="F2263">
            <v>3388.2</v>
          </cell>
          <cell r="G2263">
            <v>3829.2</v>
          </cell>
          <cell r="H2263">
            <v>0</v>
          </cell>
          <cell r="I2263">
            <v>0</v>
          </cell>
          <cell r="J2263">
            <v>0</v>
          </cell>
          <cell r="K2263">
            <v>110010</v>
          </cell>
          <cell r="L2263" t="str">
            <v>Current Unrestricted</v>
          </cell>
          <cell r="M2263">
            <v>35</v>
          </cell>
          <cell r="N2263" t="str">
            <v>Institutional Support</v>
          </cell>
          <cell r="O2263">
            <v>11</v>
          </cell>
          <cell r="P2263" t="str">
            <v>Current Unrestricted Funds</v>
          </cell>
          <cell r="Q2263">
            <v>75</v>
          </cell>
          <cell r="R2263" t="str">
            <v>Other Operating Expenses</v>
          </cell>
          <cell r="S2263">
            <v>50</v>
          </cell>
          <cell r="T2263" t="str">
            <v>Administrative Services</v>
          </cell>
          <cell r="U2263">
            <v>9</v>
          </cell>
          <cell r="V2263" t="str">
            <v>Hall, Ralph G</v>
          </cell>
        </row>
        <row r="2264">
          <cell r="A2264">
            <v>230705</v>
          </cell>
          <cell r="B2264" t="str">
            <v>General College</v>
          </cell>
          <cell r="C2264">
            <v>755610</v>
          </cell>
          <cell r="D2264">
            <v>230705755610</v>
          </cell>
          <cell r="E2264" t="str">
            <v>Property Insurance</v>
          </cell>
          <cell r="F2264">
            <v>4808</v>
          </cell>
          <cell r="G2264">
            <v>4909</v>
          </cell>
          <cell r="H2264">
            <v>4909</v>
          </cell>
          <cell r="I2264">
            <v>4909</v>
          </cell>
          <cell r="J2264">
            <v>5000</v>
          </cell>
          <cell r="K2264">
            <v>110010</v>
          </cell>
          <cell r="L2264" t="str">
            <v>Current Unrestricted</v>
          </cell>
          <cell r="M2264">
            <v>35</v>
          </cell>
          <cell r="N2264" t="str">
            <v>Institutional Support</v>
          </cell>
          <cell r="O2264">
            <v>11</v>
          </cell>
          <cell r="P2264" t="str">
            <v>Current Unrestricted Funds</v>
          </cell>
          <cell r="Q2264">
            <v>75</v>
          </cell>
          <cell r="R2264" t="str">
            <v>Other Operating Expenses</v>
          </cell>
          <cell r="S2264">
            <v>50</v>
          </cell>
          <cell r="T2264" t="str">
            <v>Administrative Services</v>
          </cell>
          <cell r="U2264">
            <v>9</v>
          </cell>
          <cell r="V2264" t="str">
            <v>Hall, Ralph G</v>
          </cell>
        </row>
        <row r="2265">
          <cell r="A2265">
            <v>230705</v>
          </cell>
          <cell r="B2265" t="str">
            <v>General College</v>
          </cell>
          <cell r="C2265">
            <v>755620</v>
          </cell>
          <cell r="D2265">
            <v>230705755620</v>
          </cell>
          <cell r="E2265" t="str">
            <v>Liability Insurance</v>
          </cell>
          <cell r="F2265">
            <v>116367</v>
          </cell>
          <cell r="G2265">
            <v>130734</v>
          </cell>
          <cell r="H2265">
            <v>135790</v>
          </cell>
          <cell r="I2265">
            <v>135367</v>
          </cell>
          <cell r="J2265">
            <v>145000</v>
          </cell>
          <cell r="K2265">
            <v>110010</v>
          </cell>
          <cell r="L2265" t="str">
            <v>Current Unrestricted</v>
          </cell>
          <cell r="M2265">
            <v>35</v>
          </cell>
          <cell r="N2265" t="str">
            <v>Institutional Support</v>
          </cell>
          <cell r="O2265">
            <v>11</v>
          </cell>
          <cell r="P2265" t="str">
            <v>Current Unrestricted Funds</v>
          </cell>
          <cell r="Q2265">
            <v>75</v>
          </cell>
          <cell r="R2265" t="str">
            <v>Other Operating Expenses</v>
          </cell>
          <cell r="S2265">
            <v>50</v>
          </cell>
          <cell r="T2265" t="str">
            <v>Administrative Services</v>
          </cell>
          <cell r="U2265">
            <v>9</v>
          </cell>
          <cell r="V2265" t="str">
            <v>Hall, Ralph G</v>
          </cell>
        </row>
        <row r="2266">
          <cell r="A2266">
            <v>230705</v>
          </cell>
          <cell r="B2266" t="str">
            <v>General College</v>
          </cell>
          <cell r="C2266">
            <v>755640</v>
          </cell>
          <cell r="D2266">
            <v>230705755640</v>
          </cell>
          <cell r="E2266" t="str">
            <v>Vehicle Insurance</v>
          </cell>
          <cell r="F2266">
            <v>44133</v>
          </cell>
          <cell r="G2266">
            <v>35249</v>
          </cell>
          <cell r="H2266">
            <v>37689</v>
          </cell>
          <cell r="I2266">
            <v>34726</v>
          </cell>
          <cell r="J2266">
            <v>40000</v>
          </cell>
          <cell r="K2266">
            <v>110010</v>
          </cell>
          <cell r="L2266" t="str">
            <v>Current Unrestricted</v>
          </cell>
          <cell r="M2266">
            <v>35</v>
          </cell>
          <cell r="N2266" t="str">
            <v>Institutional Support</v>
          </cell>
          <cell r="O2266">
            <v>11</v>
          </cell>
          <cell r="P2266" t="str">
            <v>Current Unrestricted Funds</v>
          </cell>
          <cell r="Q2266">
            <v>75</v>
          </cell>
          <cell r="R2266" t="str">
            <v>Other Operating Expenses</v>
          </cell>
          <cell r="S2266">
            <v>50</v>
          </cell>
          <cell r="T2266" t="str">
            <v>Administrative Services</v>
          </cell>
          <cell r="U2266">
            <v>9</v>
          </cell>
          <cell r="V2266" t="str">
            <v>Hall, Ralph G</v>
          </cell>
        </row>
        <row r="2267">
          <cell r="A2267">
            <v>230705</v>
          </cell>
          <cell r="B2267" t="str">
            <v>General College</v>
          </cell>
          <cell r="C2267">
            <v>755645</v>
          </cell>
          <cell r="D2267">
            <v>230705755645</v>
          </cell>
          <cell r="E2267" t="str">
            <v>Major Equipment Insurance</v>
          </cell>
          <cell r="F2267">
            <v>28924</v>
          </cell>
          <cell r="G2267">
            <v>0</v>
          </cell>
          <cell r="H2267">
            <v>30000</v>
          </cell>
          <cell r="I2267">
            <v>0</v>
          </cell>
          <cell r="J2267">
            <v>35000</v>
          </cell>
          <cell r="K2267">
            <v>110010</v>
          </cell>
          <cell r="L2267" t="str">
            <v>Current Unrestricted</v>
          </cell>
          <cell r="M2267">
            <v>35</v>
          </cell>
          <cell r="N2267" t="str">
            <v>Institutional Support</v>
          </cell>
          <cell r="O2267">
            <v>11</v>
          </cell>
          <cell r="P2267" t="str">
            <v>Current Unrestricted Funds</v>
          </cell>
          <cell r="Q2267">
            <v>75</v>
          </cell>
          <cell r="R2267" t="str">
            <v>Other Operating Expenses</v>
          </cell>
          <cell r="S2267">
            <v>50</v>
          </cell>
          <cell r="T2267" t="str">
            <v>Administrative Services</v>
          </cell>
          <cell r="U2267">
            <v>9</v>
          </cell>
          <cell r="V2267" t="str">
            <v>Hall, Ralph G</v>
          </cell>
        </row>
        <row r="2268">
          <cell r="A2268">
            <v>230705</v>
          </cell>
          <cell r="B2268" t="str">
            <v>General College</v>
          </cell>
          <cell r="C2268">
            <v>755650</v>
          </cell>
          <cell r="D2268">
            <v>230705755650</v>
          </cell>
          <cell r="E2268" t="str">
            <v>Deductible expense</v>
          </cell>
          <cell r="F2268">
            <v>0</v>
          </cell>
          <cell r="G2268">
            <v>0</v>
          </cell>
          <cell r="H2268">
            <v>839</v>
          </cell>
          <cell r="I2268">
            <v>838.29</v>
          </cell>
          <cell r="J2268">
            <v>1000</v>
          </cell>
          <cell r="K2268">
            <v>110010</v>
          </cell>
          <cell r="L2268" t="str">
            <v>Current Unrestricted</v>
          </cell>
          <cell r="M2268">
            <v>35</v>
          </cell>
          <cell r="N2268" t="str">
            <v>Institutional Support</v>
          </cell>
          <cell r="O2268">
            <v>11</v>
          </cell>
          <cell r="P2268" t="str">
            <v>Current Unrestricted Funds</v>
          </cell>
          <cell r="Q2268">
            <v>75</v>
          </cell>
          <cell r="R2268" t="str">
            <v>Other Operating Expenses</v>
          </cell>
          <cell r="S2268">
            <v>50</v>
          </cell>
          <cell r="T2268" t="str">
            <v>Administrative Services</v>
          </cell>
          <cell r="U2268">
            <v>9</v>
          </cell>
          <cell r="V2268" t="str">
            <v>Hall, Ralph G</v>
          </cell>
        </row>
        <row r="2269">
          <cell r="A2269">
            <v>230705</v>
          </cell>
          <cell r="B2269" t="str">
            <v>General College</v>
          </cell>
          <cell r="C2269">
            <v>755705</v>
          </cell>
          <cell r="D2269">
            <v>230705755705</v>
          </cell>
          <cell r="E2269" t="str">
            <v>Postage</v>
          </cell>
          <cell r="F2269">
            <v>1410.44</v>
          </cell>
          <cell r="G2269">
            <v>1622.74</v>
          </cell>
          <cell r="H2269">
            <v>1500</v>
          </cell>
          <cell r="I2269">
            <v>22.26</v>
          </cell>
          <cell r="J2269">
            <v>1500</v>
          </cell>
          <cell r="K2269">
            <v>110010</v>
          </cell>
          <cell r="L2269" t="str">
            <v>Current Unrestricted</v>
          </cell>
          <cell r="M2269">
            <v>35</v>
          </cell>
          <cell r="N2269" t="str">
            <v>Institutional Support</v>
          </cell>
          <cell r="O2269">
            <v>11</v>
          </cell>
          <cell r="P2269" t="str">
            <v>Current Unrestricted Funds</v>
          </cell>
          <cell r="Q2269">
            <v>75</v>
          </cell>
          <cell r="R2269" t="str">
            <v>Other Operating Expenses</v>
          </cell>
          <cell r="S2269">
            <v>50</v>
          </cell>
          <cell r="T2269" t="str">
            <v>Administrative Services</v>
          </cell>
          <cell r="U2269">
            <v>9</v>
          </cell>
          <cell r="V2269" t="str">
            <v>Hall, Ralph G</v>
          </cell>
        </row>
        <row r="2270">
          <cell r="A2270">
            <v>230705</v>
          </cell>
          <cell r="B2270" t="str">
            <v>General College</v>
          </cell>
          <cell r="C2270">
            <v>755715</v>
          </cell>
          <cell r="D2270">
            <v>230705755715</v>
          </cell>
          <cell r="E2270" t="str">
            <v>Bad Debt Expense</v>
          </cell>
          <cell r="F2270">
            <v>8726.91</v>
          </cell>
          <cell r="G2270">
            <v>562789.73</v>
          </cell>
          <cell r="H2270">
            <v>70000</v>
          </cell>
          <cell r="I2270">
            <v>-3086.32</v>
          </cell>
          <cell r="J2270">
            <v>70000</v>
          </cell>
          <cell r="K2270">
            <v>110010</v>
          </cell>
          <cell r="L2270" t="str">
            <v>Current Unrestricted</v>
          </cell>
          <cell r="M2270">
            <v>35</v>
          </cell>
          <cell r="N2270" t="str">
            <v>Institutional Support</v>
          </cell>
          <cell r="O2270">
            <v>11</v>
          </cell>
          <cell r="P2270" t="str">
            <v>Current Unrestricted Funds</v>
          </cell>
          <cell r="Q2270">
            <v>75</v>
          </cell>
          <cell r="R2270" t="str">
            <v>Other Operating Expenses</v>
          </cell>
          <cell r="S2270">
            <v>50</v>
          </cell>
          <cell r="T2270" t="str">
            <v>Administrative Services</v>
          </cell>
          <cell r="U2270">
            <v>9</v>
          </cell>
          <cell r="V2270" t="str">
            <v>Hall, Ralph G</v>
          </cell>
        </row>
        <row r="2271">
          <cell r="A2271">
            <v>230705</v>
          </cell>
          <cell r="B2271" t="str">
            <v>General College</v>
          </cell>
          <cell r="C2271">
            <v>755720</v>
          </cell>
          <cell r="D2271">
            <v>230705755720</v>
          </cell>
          <cell r="E2271" t="str">
            <v>Collection Agency Fees</v>
          </cell>
          <cell r="F2271">
            <v>0</v>
          </cell>
          <cell r="G2271">
            <v>0</v>
          </cell>
          <cell r="H2271">
            <v>25000</v>
          </cell>
          <cell r="I2271">
            <v>6677.02</v>
          </cell>
          <cell r="J2271">
            <v>25000</v>
          </cell>
          <cell r="K2271">
            <v>110010</v>
          </cell>
          <cell r="L2271" t="str">
            <v>Current Unrestricted</v>
          </cell>
          <cell r="M2271">
            <v>35</v>
          </cell>
          <cell r="N2271" t="str">
            <v>Institutional Support</v>
          </cell>
          <cell r="O2271">
            <v>11</v>
          </cell>
          <cell r="P2271" t="str">
            <v>Current Unrestricted Funds</v>
          </cell>
          <cell r="Q2271">
            <v>75</v>
          </cell>
          <cell r="R2271" t="str">
            <v>Other Operating Expenses</v>
          </cell>
          <cell r="S2271">
            <v>50</v>
          </cell>
          <cell r="T2271" t="str">
            <v>Administrative Services</v>
          </cell>
          <cell r="U2271">
            <v>9</v>
          </cell>
          <cell r="V2271" t="str">
            <v>Hall, Ralph G</v>
          </cell>
        </row>
        <row r="2272">
          <cell r="A2272">
            <v>230705</v>
          </cell>
          <cell r="B2272" t="str">
            <v>General College</v>
          </cell>
          <cell r="C2272">
            <v>755730</v>
          </cell>
          <cell r="D2272">
            <v>230705755730</v>
          </cell>
          <cell r="E2272" t="str">
            <v>Memberships</v>
          </cell>
          <cell r="F2272">
            <v>1470.51</v>
          </cell>
          <cell r="G2272">
            <v>4375.49</v>
          </cell>
          <cell r="H2272">
            <v>0</v>
          </cell>
          <cell r="I2272">
            <v>0</v>
          </cell>
          <cell r="J2272">
            <v>0</v>
          </cell>
          <cell r="K2272">
            <v>110010</v>
          </cell>
          <cell r="L2272" t="str">
            <v>Current Unrestricted</v>
          </cell>
          <cell r="M2272">
            <v>35</v>
          </cell>
          <cell r="N2272" t="str">
            <v>Institutional Support</v>
          </cell>
          <cell r="O2272">
            <v>11</v>
          </cell>
          <cell r="P2272" t="str">
            <v>Current Unrestricted Funds</v>
          </cell>
          <cell r="Q2272">
            <v>75</v>
          </cell>
          <cell r="R2272" t="str">
            <v>Other Operating Expenses</v>
          </cell>
          <cell r="S2272">
            <v>50</v>
          </cell>
          <cell r="T2272" t="str">
            <v>Administrative Services</v>
          </cell>
          <cell r="U2272">
            <v>9</v>
          </cell>
          <cell r="V2272" t="str">
            <v>Hall, Ralph G</v>
          </cell>
        </row>
        <row r="2273">
          <cell r="A2273">
            <v>230705</v>
          </cell>
          <cell r="B2273" t="str">
            <v>General College</v>
          </cell>
          <cell r="C2273">
            <v>755740</v>
          </cell>
          <cell r="D2273">
            <v>230705755740</v>
          </cell>
          <cell r="E2273" t="str">
            <v>Advertising</v>
          </cell>
          <cell r="F2273">
            <v>0</v>
          </cell>
          <cell r="G2273">
            <v>0</v>
          </cell>
          <cell r="H2273">
            <v>6000</v>
          </cell>
          <cell r="I2273">
            <v>0</v>
          </cell>
          <cell r="J2273">
            <v>6000</v>
          </cell>
          <cell r="K2273">
            <v>110010</v>
          </cell>
          <cell r="L2273" t="str">
            <v>Current Unrestricted</v>
          </cell>
          <cell r="M2273">
            <v>35</v>
          </cell>
          <cell r="N2273" t="str">
            <v>Institutional Support</v>
          </cell>
          <cell r="O2273">
            <v>11</v>
          </cell>
          <cell r="P2273" t="str">
            <v>Current Unrestricted Funds</v>
          </cell>
          <cell r="Q2273">
            <v>75</v>
          </cell>
          <cell r="R2273" t="str">
            <v>Other Operating Expenses</v>
          </cell>
          <cell r="S2273">
            <v>50</v>
          </cell>
          <cell r="T2273" t="str">
            <v>Administrative Services</v>
          </cell>
          <cell r="U2273">
            <v>9</v>
          </cell>
          <cell r="V2273" t="str">
            <v>Hall, Ralph G</v>
          </cell>
        </row>
        <row r="2274">
          <cell r="A2274">
            <v>230705</v>
          </cell>
          <cell r="B2274" t="str">
            <v>General College</v>
          </cell>
          <cell r="C2274">
            <v>755765</v>
          </cell>
          <cell r="D2274">
            <v>230705755765</v>
          </cell>
          <cell r="E2274" t="str">
            <v>Miscellaneous Operating Expenses</v>
          </cell>
          <cell r="F2274">
            <v>10215</v>
          </cell>
          <cell r="G2274">
            <v>0</v>
          </cell>
          <cell r="H2274">
            <v>36922</v>
          </cell>
          <cell r="I2274">
            <v>2</v>
          </cell>
          <cell r="J2274">
            <v>10000</v>
          </cell>
          <cell r="K2274">
            <v>110010</v>
          </cell>
          <cell r="L2274" t="str">
            <v>Current Unrestricted</v>
          </cell>
          <cell r="M2274">
            <v>35</v>
          </cell>
          <cell r="N2274" t="str">
            <v>Institutional Support</v>
          </cell>
          <cell r="O2274">
            <v>11</v>
          </cell>
          <cell r="P2274" t="str">
            <v>Current Unrestricted Funds</v>
          </cell>
          <cell r="Q2274">
            <v>75</v>
          </cell>
          <cell r="R2274" t="str">
            <v>Other Operating Expenses</v>
          </cell>
          <cell r="S2274">
            <v>50</v>
          </cell>
          <cell r="T2274" t="str">
            <v>Administrative Services</v>
          </cell>
          <cell r="U2274">
            <v>9</v>
          </cell>
          <cell r="V2274" t="str">
            <v>Hall, Ralph G</v>
          </cell>
        </row>
        <row r="2275">
          <cell r="A2275">
            <v>230705</v>
          </cell>
          <cell r="B2275" t="str">
            <v>General College</v>
          </cell>
          <cell r="C2275">
            <v>755905</v>
          </cell>
          <cell r="D2275">
            <v>230705755905</v>
          </cell>
          <cell r="E2275" t="str">
            <v>Honor's Program</v>
          </cell>
          <cell r="F2275">
            <v>8872.91</v>
          </cell>
          <cell r="G2275">
            <v>0</v>
          </cell>
          <cell r="H2275">
            <v>0</v>
          </cell>
          <cell r="I2275">
            <v>0</v>
          </cell>
          <cell r="J2275">
            <v>0</v>
          </cell>
          <cell r="K2275">
            <v>110010</v>
          </cell>
          <cell r="L2275" t="str">
            <v>Current Unrestricted</v>
          </cell>
          <cell r="M2275">
            <v>35</v>
          </cell>
          <cell r="N2275" t="str">
            <v>Institutional Support</v>
          </cell>
          <cell r="O2275">
            <v>11</v>
          </cell>
          <cell r="P2275" t="str">
            <v>Current Unrestricted Funds</v>
          </cell>
          <cell r="Q2275">
            <v>75</v>
          </cell>
          <cell r="R2275" t="str">
            <v>Other Operating Expenses</v>
          </cell>
          <cell r="S2275">
            <v>50</v>
          </cell>
          <cell r="T2275" t="str">
            <v>Administrative Services</v>
          </cell>
          <cell r="U2275">
            <v>9</v>
          </cell>
          <cell r="V2275" t="str">
            <v>Hall, Ralph G</v>
          </cell>
        </row>
        <row r="2276">
          <cell r="A2276">
            <v>230705</v>
          </cell>
          <cell r="B2276" t="str">
            <v>General College</v>
          </cell>
          <cell r="C2276">
            <v>755910</v>
          </cell>
          <cell r="D2276">
            <v>230705755910</v>
          </cell>
          <cell r="E2276" t="str">
            <v>All-College Council</v>
          </cell>
          <cell r="F2276">
            <v>3447.84</v>
          </cell>
          <cell r="G2276">
            <v>2186.7600000000002</v>
          </cell>
          <cell r="H2276">
            <v>5200</v>
          </cell>
          <cell r="I2276">
            <v>0</v>
          </cell>
          <cell r="J2276">
            <v>5200</v>
          </cell>
          <cell r="K2276">
            <v>110010</v>
          </cell>
          <cell r="L2276" t="str">
            <v>Current Unrestricted</v>
          </cell>
          <cell r="M2276">
            <v>35</v>
          </cell>
          <cell r="N2276" t="str">
            <v>Institutional Support</v>
          </cell>
          <cell r="O2276">
            <v>11</v>
          </cell>
          <cell r="P2276" t="str">
            <v>Current Unrestricted Funds</v>
          </cell>
          <cell r="Q2276">
            <v>75</v>
          </cell>
          <cell r="R2276" t="str">
            <v>Other Operating Expenses</v>
          </cell>
          <cell r="S2276">
            <v>50</v>
          </cell>
          <cell r="T2276" t="str">
            <v>Administrative Services</v>
          </cell>
          <cell r="U2276">
            <v>9</v>
          </cell>
          <cell r="V2276" t="str">
            <v>Hall, Ralph G</v>
          </cell>
        </row>
        <row r="2277">
          <cell r="A2277">
            <v>230705</v>
          </cell>
          <cell r="B2277" t="str">
            <v>General College</v>
          </cell>
          <cell r="C2277">
            <v>755912</v>
          </cell>
          <cell r="D2277">
            <v>230705755912</v>
          </cell>
          <cell r="E2277" t="str">
            <v>Phi Theta Kappa</v>
          </cell>
          <cell r="F2277">
            <v>33368.379999999997</v>
          </cell>
          <cell r="G2277">
            <v>41842</v>
          </cell>
          <cell r="H2277">
            <v>41842</v>
          </cell>
          <cell r="I2277">
            <v>14754.99</v>
          </cell>
          <cell r="J2277">
            <v>41842</v>
          </cell>
          <cell r="K2277">
            <v>110010</v>
          </cell>
          <cell r="L2277" t="str">
            <v>Current Unrestricted</v>
          </cell>
          <cell r="M2277">
            <v>35</v>
          </cell>
          <cell r="N2277" t="str">
            <v>Institutional Support</v>
          </cell>
          <cell r="O2277">
            <v>11</v>
          </cell>
          <cell r="P2277" t="str">
            <v>Current Unrestricted Funds</v>
          </cell>
          <cell r="Q2277">
            <v>75</v>
          </cell>
          <cell r="R2277" t="str">
            <v>Other Operating Expenses</v>
          </cell>
          <cell r="S2277">
            <v>50</v>
          </cell>
          <cell r="T2277" t="str">
            <v>Administrative Services</v>
          </cell>
          <cell r="U2277">
            <v>9</v>
          </cell>
          <cell r="V2277" t="str">
            <v>Hall, Ralph G</v>
          </cell>
        </row>
        <row r="2278">
          <cell r="A2278">
            <v>230705</v>
          </cell>
          <cell r="B2278" t="str">
            <v>General College</v>
          </cell>
          <cell r="C2278">
            <v>755913</v>
          </cell>
          <cell r="D2278">
            <v>230705755913</v>
          </cell>
          <cell r="E2278" t="str">
            <v>Psi Beta</v>
          </cell>
          <cell r="F2278">
            <v>6637.18</v>
          </cell>
          <cell r="G2278">
            <v>3684.89</v>
          </cell>
          <cell r="H2278">
            <v>15000</v>
          </cell>
          <cell r="I2278">
            <v>0</v>
          </cell>
          <cell r="J2278">
            <v>15000</v>
          </cell>
          <cell r="K2278">
            <v>110010</v>
          </cell>
          <cell r="L2278" t="str">
            <v>Current Unrestricted</v>
          </cell>
          <cell r="M2278">
            <v>35</v>
          </cell>
          <cell r="N2278" t="str">
            <v>Institutional Support</v>
          </cell>
          <cell r="O2278">
            <v>11</v>
          </cell>
          <cell r="P2278" t="str">
            <v>Current Unrestricted Funds</v>
          </cell>
          <cell r="Q2278">
            <v>75</v>
          </cell>
          <cell r="R2278" t="str">
            <v>Other Operating Expenses</v>
          </cell>
          <cell r="S2278">
            <v>50</v>
          </cell>
          <cell r="T2278" t="str">
            <v>Administrative Services</v>
          </cell>
          <cell r="U2278">
            <v>9</v>
          </cell>
          <cell r="V2278" t="str">
            <v>Hall, Ralph G</v>
          </cell>
        </row>
        <row r="2279">
          <cell r="A2279">
            <v>230705</v>
          </cell>
          <cell r="B2279" t="str">
            <v>General College</v>
          </cell>
          <cell r="C2279">
            <v>755914</v>
          </cell>
          <cell r="D2279">
            <v>230705755914</v>
          </cell>
          <cell r="E2279" t="str">
            <v>Sigma Kappa Delta</v>
          </cell>
          <cell r="F2279">
            <v>5860.53</v>
          </cell>
          <cell r="G2279">
            <v>4905.57</v>
          </cell>
          <cell r="H2279">
            <v>7500</v>
          </cell>
          <cell r="I2279">
            <v>1277.96</v>
          </cell>
          <cell r="J2279">
            <v>7500</v>
          </cell>
          <cell r="K2279">
            <v>110010</v>
          </cell>
          <cell r="L2279" t="str">
            <v>Current Unrestricted</v>
          </cell>
          <cell r="M2279">
            <v>35</v>
          </cell>
          <cell r="N2279" t="str">
            <v>Institutional Support</v>
          </cell>
          <cell r="O2279">
            <v>11</v>
          </cell>
          <cell r="P2279" t="str">
            <v>Current Unrestricted Funds</v>
          </cell>
          <cell r="Q2279">
            <v>75</v>
          </cell>
          <cell r="R2279" t="str">
            <v>Other Operating Expenses</v>
          </cell>
          <cell r="S2279">
            <v>50</v>
          </cell>
          <cell r="T2279" t="str">
            <v>Administrative Services</v>
          </cell>
          <cell r="U2279">
            <v>9</v>
          </cell>
          <cell r="V2279" t="str">
            <v>Hall, Ralph G</v>
          </cell>
        </row>
        <row r="2280">
          <cell r="A2280">
            <v>230705</v>
          </cell>
          <cell r="B2280" t="str">
            <v>General College</v>
          </cell>
          <cell r="C2280">
            <v>755916</v>
          </cell>
          <cell r="D2280">
            <v>230705755916</v>
          </cell>
          <cell r="E2280" t="str">
            <v>National Technical Honor Society</v>
          </cell>
          <cell r="F2280">
            <v>1083.56</v>
          </cell>
          <cell r="G2280">
            <v>1233.32</v>
          </cell>
          <cell r="H2280">
            <v>1500</v>
          </cell>
          <cell r="I2280">
            <v>0</v>
          </cell>
          <cell r="J2280">
            <v>1500</v>
          </cell>
          <cell r="K2280">
            <v>110010</v>
          </cell>
          <cell r="L2280" t="str">
            <v>Current Unrestricted</v>
          </cell>
          <cell r="M2280">
            <v>35</v>
          </cell>
          <cell r="N2280" t="str">
            <v>Institutional Support</v>
          </cell>
          <cell r="O2280">
            <v>11</v>
          </cell>
          <cell r="P2280" t="str">
            <v>Current Unrestricted Funds</v>
          </cell>
          <cell r="Q2280">
            <v>75</v>
          </cell>
          <cell r="R2280" t="str">
            <v>Other Operating Expenses</v>
          </cell>
          <cell r="S2280">
            <v>50</v>
          </cell>
          <cell r="T2280" t="str">
            <v>Administrative Services</v>
          </cell>
          <cell r="U2280">
            <v>9</v>
          </cell>
          <cell r="V2280" t="str">
            <v>Hall, Ralph G</v>
          </cell>
        </row>
        <row r="2281">
          <cell r="A2281">
            <v>230705</v>
          </cell>
          <cell r="B2281" t="str">
            <v>General College</v>
          </cell>
          <cell r="C2281">
            <v>755917</v>
          </cell>
          <cell r="D2281">
            <v>230705755917</v>
          </cell>
          <cell r="E2281" t="str">
            <v>Kappa Delta Pi</v>
          </cell>
          <cell r="F2281">
            <v>496.45</v>
          </cell>
          <cell r="G2281">
            <v>6381.02</v>
          </cell>
          <cell r="H2281">
            <v>9100</v>
          </cell>
          <cell r="I2281">
            <v>435.15</v>
          </cell>
          <cell r="J2281">
            <v>9100</v>
          </cell>
          <cell r="K2281">
            <v>110010</v>
          </cell>
          <cell r="L2281" t="str">
            <v>Current Unrestricted</v>
          </cell>
          <cell r="M2281">
            <v>35</v>
          </cell>
          <cell r="N2281" t="str">
            <v>Institutional Support</v>
          </cell>
          <cell r="O2281">
            <v>11</v>
          </cell>
          <cell r="P2281" t="str">
            <v>Current Unrestricted Funds</v>
          </cell>
          <cell r="Q2281">
            <v>75</v>
          </cell>
          <cell r="R2281" t="str">
            <v>Other Operating Expenses</v>
          </cell>
          <cell r="S2281">
            <v>50</v>
          </cell>
          <cell r="T2281" t="str">
            <v>Administrative Services</v>
          </cell>
          <cell r="U2281">
            <v>9</v>
          </cell>
          <cell r="V2281" t="str">
            <v>Hall, Ralph G</v>
          </cell>
        </row>
        <row r="2282">
          <cell r="A2282">
            <v>230705</v>
          </cell>
          <cell r="B2282" t="str">
            <v>General College</v>
          </cell>
          <cell r="C2282">
            <v>755935</v>
          </cell>
          <cell r="D2282">
            <v>230705755935</v>
          </cell>
          <cell r="E2282" t="str">
            <v>SACS Accreditation</v>
          </cell>
          <cell r="F2282">
            <v>434.4</v>
          </cell>
          <cell r="G2282">
            <v>0</v>
          </cell>
          <cell r="H2282">
            <v>0</v>
          </cell>
          <cell r="I2282">
            <v>0</v>
          </cell>
          <cell r="J2282">
            <v>0</v>
          </cell>
          <cell r="K2282">
            <v>110010</v>
          </cell>
          <cell r="L2282" t="str">
            <v>Current Unrestricted</v>
          </cell>
          <cell r="M2282">
            <v>35</v>
          </cell>
          <cell r="N2282" t="str">
            <v>Institutional Support</v>
          </cell>
          <cell r="O2282">
            <v>11</v>
          </cell>
          <cell r="P2282" t="str">
            <v>Current Unrestricted Funds</v>
          </cell>
          <cell r="Q2282">
            <v>75</v>
          </cell>
          <cell r="R2282" t="str">
            <v>Other Operating Expenses</v>
          </cell>
          <cell r="S2282">
            <v>50</v>
          </cell>
          <cell r="T2282" t="str">
            <v>Administrative Services</v>
          </cell>
          <cell r="U2282">
            <v>9</v>
          </cell>
          <cell r="V2282" t="str">
            <v>Hall, Ralph G</v>
          </cell>
        </row>
        <row r="2283">
          <cell r="A2283">
            <v>230705</v>
          </cell>
          <cell r="B2283" t="str">
            <v>General College</v>
          </cell>
          <cell r="C2283">
            <v>755945</v>
          </cell>
          <cell r="D2283">
            <v>230705755945</v>
          </cell>
          <cell r="E2283" t="str">
            <v>ADA Requirements</v>
          </cell>
          <cell r="F2283">
            <v>2332.7800000000002</v>
          </cell>
          <cell r="G2283">
            <v>4632.45</v>
          </cell>
          <cell r="H2283">
            <v>19000</v>
          </cell>
          <cell r="I2283">
            <v>18034.900000000001</v>
          </cell>
          <cell r="J2283">
            <v>54850</v>
          </cell>
          <cell r="K2283">
            <v>110010</v>
          </cell>
          <cell r="L2283" t="str">
            <v>Current Unrestricted</v>
          </cell>
          <cell r="M2283">
            <v>35</v>
          </cell>
          <cell r="N2283" t="str">
            <v>Institutional Support</v>
          </cell>
          <cell r="O2283">
            <v>11</v>
          </cell>
          <cell r="P2283" t="str">
            <v>Current Unrestricted Funds</v>
          </cell>
          <cell r="Q2283">
            <v>75</v>
          </cell>
          <cell r="R2283" t="str">
            <v>Other Operating Expenses</v>
          </cell>
          <cell r="S2283">
            <v>50</v>
          </cell>
          <cell r="T2283" t="str">
            <v>Administrative Services</v>
          </cell>
          <cell r="U2283">
            <v>9</v>
          </cell>
          <cell r="V2283" t="str">
            <v>Hall, Ralph G</v>
          </cell>
        </row>
        <row r="2284">
          <cell r="A2284">
            <v>230705</v>
          </cell>
          <cell r="B2284" t="str">
            <v>General College</v>
          </cell>
          <cell r="C2284">
            <v>777670</v>
          </cell>
          <cell r="D2284">
            <v>230705777670</v>
          </cell>
          <cell r="E2284" t="str">
            <v>DP Software - Sungard</v>
          </cell>
          <cell r="F2284">
            <v>81817.539999999994</v>
          </cell>
          <cell r="G2284">
            <v>0</v>
          </cell>
          <cell r="H2284">
            <v>0</v>
          </cell>
          <cell r="I2284">
            <v>0</v>
          </cell>
          <cell r="J2284">
            <v>0</v>
          </cell>
          <cell r="K2284">
            <v>110010</v>
          </cell>
          <cell r="L2284" t="str">
            <v>Current Unrestricted</v>
          </cell>
          <cell r="M2284">
            <v>35</v>
          </cell>
          <cell r="N2284" t="str">
            <v>Institutional Support</v>
          </cell>
          <cell r="O2284">
            <v>11</v>
          </cell>
          <cell r="P2284" t="str">
            <v>Current Unrestricted Funds</v>
          </cell>
          <cell r="Q2284">
            <v>77</v>
          </cell>
          <cell r="R2284" t="str">
            <v>Capital Outlay</v>
          </cell>
          <cell r="S2284">
            <v>50</v>
          </cell>
          <cell r="T2284" t="str">
            <v>Administrative Services</v>
          </cell>
          <cell r="U2284">
            <v>9</v>
          </cell>
          <cell r="V2284" t="str">
            <v>Hall, Ralph G</v>
          </cell>
        </row>
        <row r="2285">
          <cell r="A2285">
            <v>230710</v>
          </cell>
          <cell r="B2285" t="str">
            <v>Tax Assessing and Collections</v>
          </cell>
          <cell r="C2285">
            <v>712210</v>
          </cell>
          <cell r="D2285">
            <v>230710712210</v>
          </cell>
          <cell r="E2285" t="str">
            <v>Tax Collection Fee</v>
          </cell>
          <cell r="F2285">
            <v>207048.67</v>
          </cell>
          <cell r="G2285">
            <v>181787.05</v>
          </cell>
          <cell r="H2285">
            <v>210000</v>
          </cell>
          <cell r="I2285">
            <v>211867.44</v>
          </cell>
          <cell r="J2285">
            <v>250000</v>
          </cell>
          <cell r="K2285">
            <v>110010</v>
          </cell>
          <cell r="L2285" t="str">
            <v>Current Unrestricted</v>
          </cell>
          <cell r="M2285">
            <v>35</v>
          </cell>
          <cell r="N2285" t="str">
            <v>Institutional Support</v>
          </cell>
          <cell r="O2285">
            <v>11</v>
          </cell>
          <cell r="P2285" t="str">
            <v>Current Unrestricted Funds</v>
          </cell>
          <cell r="Q2285">
            <v>71</v>
          </cell>
          <cell r="R2285" t="str">
            <v>Contractual Services</v>
          </cell>
          <cell r="S2285">
            <v>50</v>
          </cell>
          <cell r="T2285" t="str">
            <v>Administrative Services</v>
          </cell>
          <cell r="U2285">
            <v>9</v>
          </cell>
          <cell r="V2285" t="str">
            <v>Hall, Ralph G</v>
          </cell>
        </row>
        <row r="2286">
          <cell r="A2286">
            <v>230710</v>
          </cell>
          <cell r="B2286" t="str">
            <v>Tax Assessing and Collections</v>
          </cell>
          <cell r="C2286">
            <v>712220</v>
          </cell>
          <cell r="D2286">
            <v>230710712220</v>
          </cell>
          <cell r="E2286" t="str">
            <v>Appraisal District Fee</v>
          </cell>
          <cell r="F2286">
            <v>381192.12</v>
          </cell>
          <cell r="G2286">
            <v>369132.64</v>
          </cell>
          <cell r="H2286">
            <v>385000</v>
          </cell>
          <cell r="I2286">
            <v>200302.4</v>
          </cell>
          <cell r="J2286">
            <v>425000</v>
          </cell>
          <cell r="K2286">
            <v>110010</v>
          </cell>
          <cell r="L2286" t="str">
            <v>Current Unrestricted</v>
          </cell>
          <cell r="M2286">
            <v>35</v>
          </cell>
          <cell r="N2286" t="str">
            <v>Institutional Support</v>
          </cell>
          <cell r="O2286">
            <v>11</v>
          </cell>
          <cell r="P2286" t="str">
            <v>Current Unrestricted Funds</v>
          </cell>
          <cell r="Q2286">
            <v>71</v>
          </cell>
          <cell r="R2286" t="str">
            <v>Contractual Services</v>
          </cell>
          <cell r="S2286">
            <v>50</v>
          </cell>
          <cell r="T2286" t="str">
            <v>Administrative Services</v>
          </cell>
          <cell r="U2286">
            <v>9</v>
          </cell>
          <cell r="V2286" t="str">
            <v>Hall, Ralph G</v>
          </cell>
        </row>
        <row r="2287">
          <cell r="A2287">
            <v>230710</v>
          </cell>
          <cell r="B2287" t="str">
            <v>Tax Assessing and Collections</v>
          </cell>
          <cell r="C2287">
            <v>712235</v>
          </cell>
          <cell r="D2287">
            <v>230710712235</v>
          </cell>
          <cell r="E2287" t="str">
            <v>Legal Fees - Tax Collection</v>
          </cell>
          <cell r="F2287">
            <v>117975.8</v>
          </cell>
          <cell r="G2287">
            <v>138034.4</v>
          </cell>
          <cell r="H2287">
            <v>266282</v>
          </cell>
          <cell r="I2287">
            <v>0</v>
          </cell>
          <cell r="J2287">
            <v>270000</v>
          </cell>
          <cell r="K2287">
            <v>110010</v>
          </cell>
          <cell r="L2287" t="str">
            <v>Current Unrestricted</v>
          </cell>
          <cell r="M2287">
            <v>35</v>
          </cell>
          <cell r="N2287" t="str">
            <v>Institutional Support</v>
          </cell>
          <cell r="O2287">
            <v>11</v>
          </cell>
          <cell r="P2287" t="str">
            <v>Current Unrestricted Funds</v>
          </cell>
          <cell r="Q2287">
            <v>71</v>
          </cell>
          <cell r="R2287" t="str">
            <v>Contractual Services</v>
          </cell>
          <cell r="S2287">
            <v>50</v>
          </cell>
          <cell r="T2287" t="str">
            <v>Administrative Services</v>
          </cell>
          <cell r="U2287">
            <v>9</v>
          </cell>
          <cell r="V2287" t="str">
            <v>Hall, Ralph G</v>
          </cell>
        </row>
        <row r="2288">
          <cell r="A2288">
            <v>230710</v>
          </cell>
          <cell r="B2288" t="str">
            <v>Tax Assessing and Collections</v>
          </cell>
          <cell r="C2288">
            <v>722226</v>
          </cell>
          <cell r="D2288">
            <v>230710722226</v>
          </cell>
          <cell r="E2288" t="str">
            <v>Frisco - TIF 1</v>
          </cell>
          <cell r="F2288">
            <v>731199.96</v>
          </cell>
          <cell r="G2288">
            <v>717501.46</v>
          </cell>
          <cell r="H2288">
            <v>750000</v>
          </cell>
          <cell r="I2288">
            <v>0</v>
          </cell>
          <cell r="J2288">
            <v>785000</v>
          </cell>
          <cell r="K2288">
            <v>110010</v>
          </cell>
          <cell r="L2288" t="str">
            <v>Current Unrestricted</v>
          </cell>
          <cell r="M2288">
            <v>35</v>
          </cell>
          <cell r="N2288" t="str">
            <v>Institutional Support</v>
          </cell>
          <cell r="O2288">
            <v>11</v>
          </cell>
          <cell r="P2288" t="str">
            <v>Current Unrestricted Funds</v>
          </cell>
          <cell r="Q2288">
            <v>72</v>
          </cell>
          <cell r="R2288" t="str">
            <v>Participation - TIFs</v>
          </cell>
          <cell r="S2288">
            <v>50</v>
          </cell>
          <cell r="T2288" t="str">
            <v>Administrative Services</v>
          </cell>
          <cell r="U2288">
            <v>9</v>
          </cell>
          <cell r="V2288" t="str">
            <v>Hall, Ralph G</v>
          </cell>
        </row>
        <row r="2289">
          <cell r="A2289">
            <v>230710</v>
          </cell>
          <cell r="B2289" t="str">
            <v>Tax Assessing and Collections</v>
          </cell>
          <cell r="C2289">
            <v>722227</v>
          </cell>
          <cell r="D2289">
            <v>230710722227</v>
          </cell>
          <cell r="E2289" t="str">
            <v>Plano - TIF 1</v>
          </cell>
          <cell r="F2289">
            <v>187324.13</v>
          </cell>
          <cell r="G2289">
            <v>0</v>
          </cell>
          <cell r="H2289">
            <v>0</v>
          </cell>
          <cell r="I2289">
            <v>0</v>
          </cell>
          <cell r="J2289">
            <v>0</v>
          </cell>
          <cell r="K2289">
            <v>110010</v>
          </cell>
          <cell r="L2289" t="str">
            <v>Current Unrestricted</v>
          </cell>
          <cell r="M2289">
            <v>35</v>
          </cell>
          <cell r="N2289" t="str">
            <v>Institutional Support</v>
          </cell>
          <cell r="O2289">
            <v>11</v>
          </cell>
          <cell r="P2289" t="str">
            <v>Current Unrestricted Funds</v>
          </cell>
          <cell r="Q2289">
            <v>72</v>
          </cell>
          <cell r="R2289" t="str">
            <v>Participation - TIFs</v>
          </cell>
          <cell r="S2289">
            <v>50</v>
          </cell>
          <cell r="T2289" t="str">
            <v>Administrative Services</v>
          </cell>
          <cell r="U2289">
            <v>9</v>
          </cell>
          <cell r="V2289" t="str">
            <v>Hall, Ralph G</v>
          </cell>
        </row>
        <row r="2290">
          <cell r="A2290">
            <v>230710</v>
          </cell>
          <cell r="B2290" t="str">
            <v>Tax Assessing and Collections</v>
          </cell>
          <cell r="C2290">
            <v>722228</v>
          </cell>
          <cell r="D2290">
            <v>230710722228</v>
          </cell>
          <cell r="E2290" t="str">
            <v>Plano - TIF 2</v>
          </cell>
          <cell r="F2290">
            <v>55599.55</v>
          </cell>
          <cell r="G2290">
            <v>58487.77</v>
          </cell>
          <cell r="H2290">
            <v>85000</v>
          </cell>
          <cell r="I2290">
            <v>0</v>
          </cell>
          <cell r="J2290">
            <v>90000</v>
          </cell>
          <cell r="K2290">
            <v>110010</v>
          </cell>
          <cell r="L2290" t="str">
            <v>Current Unrestricted</v>
          </cell>
          <cell r="M2290">
            <v>35</v>
          </cell>
          <cell r="N2290" t="str">
            <v>Institutional Support</v>
          </cell>
          <cell r="O2290">
            <v>11</v>
          </cell>
          <cell r="P2290" t="str">
            <v>Current Unrestricted Funds</v>
          </cell>
          <cell r="Q2290">
            <v>72</v>
          </cell>
          <cell r="R2290" t="str">
            <v>Participation - TIFs</v>
          </cell>
          <cell r="S2290">
            <v>50</v>
          </cell>
          <cell r="T2290" t="str">
            <v>Administrative Services</v>
          </cell>
          <cell r="U2290">
            <v>9</v>
          </cell>
          <cell r="V2290" t="str">
            <v>Hall, Ralph G</v>
          </cell>
        </row>
        <row r="2291">
          <cell r="A2291">
            <v>239015</v>
          </cell>
          <cell r="B2291" t="str">
            <v>Staff Benefits</v>
          </cell>
          <cell r="C2291">
            <v>642105</v>
          </cell>
          <cell r="D2291">
            <v>239015642105</v>
          </cell>
          <cell r="E2291" t="str">
            <v>Employer Benefits Suspense</v>
          </cell>
          <cell r="F2291">
            <v>0</v>
          </cell>
          <cell r="G2291">
            <v>0</v>
          </cell>
          <cell r="H2291">
            <v>0</v>
          </cell>
          <cell r="I2291">
            <v>2758.73</v>
          </cell>
          <cell r="J2291">
            <v>0</v>
          </cell>
          <cell r="K2291">
            <v>110010</v>
          </cell>
          <cell r="L2291" t="str">
            <v>Current Unrestricted</v>
          </cell>
          <cell r="M2291">
            <v>42</v>
          </cell>
          <cell r="N2291" t="str">
            <v>Employee Benefits</v>
          </cell>
          <cell r="O2291">
            <v>11</v>
          </cell>
          <cell r="P2291" t="str">
            <v>Current Unrestricted Funds</v>
          </cell>
          <cell r="Q2291">
            <v>64</v>
          </cell>
          <cell r="R2291" t="str">
            <v>Benefits</v>
          </cell>
          <cell r="S2291">
            <v>50</v>
          </cell>
          <cell r="T2291" t="str">
            <v>Administrative Services</v>
          </cell>
          <cell r="U2291">
            <v>9</v>
          </cell>
          <cell r="V2291" t="str">
            <v>Hall, Ralph G</v>
          </cell>
        </row>
        <row r="2292">
          <cell r="A2292">
            <v>239015</v>
          </cell>
          <cell r="B2292" t="str">
            <v>Staff Benefits</v>
          </cell>
          <cell r="C2292">
            <v>642110</v>
          </cell>
          <cell r="D2292">
            <v>239015642110</v>
          </cell>
          <cell r="E2292" t="str">
            <v>Medical Insurance</v>
          </cell>
          <cell r="F2292">
            <v>2201263.77</v>
          </cell>
          <cell r="G2292">
            <v>3714780.32</v>
          </cell>
          <cell r="H2292">
            <v>4600000</v>
          </cell>
          <cell r="I2292">
            <v>2080171.72</v>
          </cell>
          <cell r="J2292">
            <v>3820000</v>
          </cell>
          <cell r="K2292">
            <v>110010</v>
          </cell>
          <cell r="L2292" t="str">
            <v>Current Unrestricted</v>
          </cell>
          <cell r="M2292">
            <v>42</v>
          </cell>
          <cell r="N2292" t="str">
            <v>Employee Benefits</v>
          </cell>
          <cell r="O2292">
            <v>11</v>
          </cell>
          <cell r="P2292" t="str">
            <v>Current Unrestricted Funds</v>
          </cell>
          <cell r="Q2292">
            <v>64</v>
          </cell>
          <cell r="R2292" t="str">
            <v>Benefits</v>
          </cell>
          <cell r="S2292">
            <v>50</v>
          </cell>
          <cell r="T2292" t="str">
            <v>Administrative Services</v>
          </cell>
          <cell r="U2292">
            <v>9</v>
          </cell>
          <cell r="V2292" t="str">
            <v>Hall, Ralph G</v>
          </cell>
        </row>
        <row r="2293">
          <cell r="A2293">
            <v>239015</v>
          </cell>
          <cell r="B2293" t="str">
            <v>Staff Benefits</v>
          </cell>
          <cell r="C2293">
            <v>642130</v>
          </cell>
          <cell r="D2293">
            <v>239015642130</v>
          </cell>
          <cell r="E2293" t="str">
            <v>Dental Insurance</v>
          </cell>
          <cell r="F2293">
            <v>207790.4</v>
          </cell>
          <cell r="G2293">
            <v>219108.64</v>
          </cell>
          <cell r="H2293">
            <v>223500</v>
          </cell>
          <cell r="I2293">
            <v>113053.61</v>
          </cell>
          <cell r="J2293">
            <v>230000</v>
          </cell>
          <cell r="K2293">
            <v>110010</v>
          </cell>
          <cell r="L2293" t="str">
            <v>Current Unrestricted</v>
          </cell>
          <cell r="M2293">
            <v>42</v>
          </cell>
          <cell r="N2293" t="str">
            <v>Employee Benefits</v>
          </cell>
          <cell r="O2293">
            <v>11</v>
          </cell>
          <cell r="P2293" t="str">
            <v>Current Unrestricted Funds</v>
          </cell>
          <cell r="Q2293">
            <v>64</v>
          </cell>
          <cell r="R2293" t="str">
            <v>Benefits</v>
          </cell>
          <cell r="S2293">
            <v>50</v>
          </cell>
          <cell r="T2293" t="str">
            <v>Administrative Services</v>
          </cell>
          <cell r="U2293">
            <v>9</v>
          </cell>
          <cell r="V2293" t="str">
            <v>Hall, Ralph G</v>
          </cell>
        </row>
        <row r="2294">
          <cell r="A2294">
            <v>239015</v>
          </cell>
          <cell r="B2294" t="str">
            <v>Staff Benefits</v>
          </cell>
          <cell r="C2294">
            <v>642145</v>
          </cell>
          <cell r="D2294">
            <v>239015642145</v>
          </cell>
          <cell r="E2294" t="str">
            <v>ORP - College Portion</v>
          </cell>
          <cell r="F2294">
            <v>224292.44</v>
          </cell>
          <cell r="G2294">
            <v>285444.13</v>
          </cell>
          <cell r="H2294">
            <v>300000</v>
          </cell>
          <cell r="I2294">
            <v>138896.56</v>
          </cell>
          <cell r="J2294">
            <v>310000</v>
          </cell>
          <cell r="K2294">
            <v>110010</v>
          </cell>
          <cell r="L2294" t="str">
            <v>Current Unrestricted</v>
          </cell>
          <cell r="M2294">
            <v>42</v>
          </cell>
          <cell r="N2294" t="str">
            <v>Employee Benefits</v>
          </cell>
          <cell r="O2294">
            <v>11</v>
          </cell>
          <cell r="P2294" t="str">
            <v>Current Unrestricted Funds</v>
          </cell>
          <cell r="Q2294">
            <v>64</v>
          </cell>
          <cell r="R2294" t="str">
            <v>Benefits</v>
          </cell>
          <cell r="S2294">
            <v>50</v>
          </cell>
          <cell r="T2294" t="str">
            <v>Administrative Services</v>
          </cell>
          <cell r="U2294">
            <v>9</v>
          </cell>
          <cell r="V2294" t="str">
            <v>Hall, Ralph G</v>
          </cell>
        </row>
        <row r="2295">
          <cell r="A2295">
            <v>239015</v>
          </cell>
          <cell r="B2295" t="str">
            <v>Staff Benefits</v>
          </cell>
          <cell r="C2295">
            <v>642150</v>
          </cell>
          <cell r="D2295">
            <v>239015642150</v>
          </cell>
          <cell r="E2295" t="str">
            <v>Unemployment Comp Insurance</v>
          </cell>
          <cell r="F2295">
            <v>89685.81</v>
          </cell>
          <cell r="G2295">
            <v>85980.28</v>
          </cell>
          <cell r="H2295">
            <v>100000</v>
          </cell>
          <cell r="I2295">
            <v>21805.200000000001</v>
          </cell>
          <cell r="J2295">
            <v>100000</v>
          </cell>
          <cell r="K2295">
            <v>110010</v>
          </cell>
          <cell r="L2295" t="str">
            <v>Current Unrestricted</v>
          </cell>
          <cell r="M2295">
            <v>42</v>
          </cell>
          <cell r="N2295" t="str">
            <v>Employee Benefits</v>
          </cell>
          <cell r="O2295">
            <v>11</v>
          </cell>
          <cell r="P2295" t="str">
            <v>Current Unrestricted Funds</v>
          </cell>
          <cell r="Q2295">
            <v>64</v>
          </cell>
          <cell r="R2295" t="str">
            <v>Benefits</v>
          </cell>
          <cell r="S2295">
            <v>50</v>
          </cell>
          <cell r="T2295" t="str">
            <v>Administrative Services</v>
          </cell>
          <cell r="U2295">
            <v>9</v>
          </cell>
          <cell r="V2295" t="str">
            <v>Hall, Ralph G</v>
          </cell>
        </row>
        <row r="2296">
          <cell r="A2296">
            <v>239015</v>
          </cell>
          <cell r="B2296" t="str">
            <v>Staff Benefits</v>
          </cell>
          <cell r="C2296">
            <v>642160</v>
          </cell>
          <cell r="D2296">
            <v>239015642160</v>
          </cell>
          <cell r="E2296" t="str">
            <v>Workers Comp Insurance</v>
          </cell>
          <cell r="F2296">
            <v>135328.1</v>
          </cell>
          <cell r="G2296">
            <v>129511.46</v>
          </cell>
          <cell r="H2296">
            <v>130000</v>
          </cell>
          <cell r="I2296">
            <v>121900</v>
          </cell>
          <cell r="J2296">
            <v>130000</v>
          </cell>
          <cell r="K2296">
            <v>110010</v>
          </cell>
          <cell r="L2296" t="str">
            <v>Current Unrestricted</v>
          </cell>
          <cell r="M2296">
            <v>42</v>
          </cell>
          <cell r="N2296" t="str">
            <v>Employee Benefits</v>
          </cell>
          <cell r="O2296">
            <v>11</v>
          </cell>
          <cell r="P2296" t="str">
            <v>Current Unrestricted Funds</v>
          </cell>
          <cell r="Q2296">
            <v>64</v>
          </cell>
          <cell r="R2296" t="str">
            <v>Benefits</v>
          </cell>
          <cell r="S2296">
            <v>50</v>
          </cell>
          <cell r="T2296" t="str">
            <v>Administrative Services</v>
          </cell>
          <cell r="U2296">
            <v>9</v>
          </cell>
          <cell r="V2296" t="str">
            <v>Hall, Ralph G</v>
          </cell>
        </row>
        <row r="2297">
          <cell r="A2297">
            <v>239015</v>
          </cell>
          <cell r="B2297" t="str">
            <v>Staff Benefits</v>
          </cell>
          <cell r="C2297">
            <v>642164</v>
          </cell>
          <cell r="D2297">
            <v>239015642164</v>
          </cell>
          <cell r="E2297" t="str">
            <v>TRS Benefits</v>
          </cell>
          <cell r="F2297">
            <v>289739.46000000002</v>
          </cell>
          <cell r="G2297">
            <v>264169.34999999998</v>
          </cell>
          <cell r="H2297">
            <v>236000</v>
          </cell>
          <cell r="I2297">
            <v>155638.9</v>
          </cell>
          <cell r="J2297">
            <v>250000</v>
          </cell>
          <cell r="K2297">
            <v>110010</v>
          </cell>
          <cell r="L2297" t="str">
            <v>Current Unrestricted</v>
          </cell>
          <cell r="M2297">
            <v>42</v>
          </cell>
          <cell r="N2297" t="str">
            <v>Employee Benefits</v>
          </cell>
          <cell r="O2297">
            <v>11</v>
          </cell>
          <cell r="P2297" t="str">
            <v>Current Unrestricted Funds</v>
          </cell>
          <cell r="Q2297">
            <v>64</v>
          </cell>
          <cell r="R2297" t="str">
            <v>Benefits</v>
          </cell>
          <cell r="S2297">
            <v>50</v>
          </cell>
          <cell r="T2297" t="str">
            <v>Administrative Services</v>
          </cell>
          <cell r="U2297">
            <v>9</v>
          </cell>
          <cell r="V2297" t="str">
            <v>Hall, Ralph G</v>
          </cell>
        </row>
        <row r="2298">
          <cell r="A2298">
            <v>239015</v>
          </cell>
          <cell r="B2298" t="str">
            <v>Staff Benefits</v>
          </cell>
          <cell r="C2298">
            <v>642165</v>
          </cell>
          <cell r="D2298">
            <v>239015642165</v>
          </cell>
          <cell r="E2298" t="str">
            <v>ORP - Others (State, Grant, Aux)</v>
          </cell>
          <cell r="F2298">
            <v>0</v>
          </cell>
          <cell r="G2298">
            <v>0</v>
          </cell>
          <cell r="H2298">
            <v>0</v>
          </cell>
          <cell r="I2298">
            <v>80613.990000000005</v>
          </cell>
          <cell r="J2298">
            <v>0</v>
          </cell>
          <cell r="K2298">
            <v>110010</v>
          </cell>
          <cell r="L2298" t="str">
            <v>Current Unrestricted</v>
          </cell>
          <cell r="M2298">
            <v>42</v>
          </cell>
          <cell r="N2298" t="str">
            <v>Employee Benefits</v>
          </cell>
          <cell r="O2298">
            <v>11</v>
          </cell>
          <cell r="P2298" t="str">
            <v>Current Unrestricted Funds</v>
          </cell>
          <cell r="Q2298">
            <v>64</v>
          </cell>
          <cell r="R2298" t="str">
            <v>Benefits</v>
          </cell>
          <cell r="S2298">
            <v>50</v>
          </cell>
          <cell r="T2298" t="str">
            <v>Administrative Services</v>
          </cell>
          <cell r="U2298">
            <v>9</v>
          </cell>
          <cell r="V2298" t="str">
            <v>Hall, Ralph G</v>
          </cell>
        </row>
        <row r="2299">
          <cell r="A2299">
            <v>239015</v>
          </cell>
          <cell r="B2299" t="str">
            <v>Staff Benefits</v>
          </cell>
          <cell r="C2299">
            <v>642165</v>
          </cell>
          <cell r="D2299">
            <v>239015642165</v>
          </cell>
          <cell r="E2299" t="str">
            <v>ORP - Others (State, Grant, Aux)</v>
          </cell>
          <cell r="F2299">
            <v>3166.48</v>
          </cell>
          <cell r="G2299">
            <v>5296.83</v>
          </cell>
          <cell r="H2299">
            <v>0</v>
          </cell>
          <cell r="I2299">
            <v>-145.31</v>
          </cell>
          <cell r="J2299">
            <v>0</v>
          </cell>
          <cell r="K2299">
            <v>110010</v>
          </cell>
          <cell r="L2299" t="str">
            <v>Current Unrestricted</v>
          </cell>
          <cell r="M2299">
            <v>42</v>
          </cell>
          <cell r="N2299" t="str">
            <v>Employee Benefits</v>
          </cell>
          <cell r="O2299">
            <v>11</v>
          </cell>
          <cell r="P2299" t="str">
            <v>Current Unrestricted Funds</v>
          </cell>
          <cell r="Q2299">
            <v>64</v>
          </cell>
          <cell r="R2299" t="str">
            <v>Benefits</v>
          </cell>
          <cell r="S2299">
            <v>50</v>
          </cell>
          <cell r="T2299" t="str">
            <v>Administrative Services</v>
          </cell>
          <cell r="U2299">
            <v>9</v>
          </cell>
          <cell r="V2299" t="str">
            <v>Hall, Ralph G</v>
          </cell>
        </row>
        <row r="2300">
          <cell r="A2300">
            <v>239015</v>
          </cell>
          <cell r="B2300" t="str">
            <v>Staff Benefits</v>
          </cell>
          <cell r="C2300">
            <v>642166</v>
          </cell>
          <cell r="D2300">
            <v>239015642166</v>
          </cell>
          <cell r="E2300" t="str">
            <v>ERS Group Insurance</v>
          </cell>
          <cell r="F2300">
            <v>0</v>
          </cell>
          <cell r="G2300">
            <v>0</v>
          </cell>
          <cell r="H2300">
            <v>1511000</v>
          </cell>
          <cell r="I2300">
            <v>0</v>
          </cell>
          <cell r="J2300">
            <v>2300000</v>
          </cell>
          <cell r="K2300">
            <v>110010</v>
          </cell>
          <cell r="L2300" t="str">
            <v>Current Unrestricted</v>
          </cell>
          <cell r="M2300">
            <v>42</v>
          </cell>
          <cell r="N2300" t="str">
            <v>Employee Benefits</v>
          </cell>
          <cell r="O2300">
            <v>11</v>
          </cell>
          <cell r="P2300" t="str">
            <v>Current Unrestricted Funds</v>
          </cell>
          <cell r="Q2300">
            <v>64</v>
          </cell>
          <cell r="R2300" t="str">
            <v>Benefits</v>
          </cell>
          <cell r="S2300">
            <v>50</v>
          </cell>
          <cell r="T2300" t="str">
            <v>Administrative Services</v>
          </cell>
          <cell r="U2300">
            <v>9</v>
          </cell>
          <cell r="V2300" t="str">
            <v>Hall, Ralph G</v>
          </cell>
        </row>
        <row r="2301">
          <cell r="A2301">
            <v>239015</v>
          </cell>
          <cell r="B2301" t="str">
            <v>Staff Benefits</v>
          </cell>
          <cell r="C2301">
            <v>642170</v>
          </cell>
          <cell r="D2301">
            <v>239015642170</v>
          </cell>
          <cell r="E2301" t="str">
            <v>FICA - District Match</v>
          </cell>
          <cell r="F2301">
            <v>366071.56</v>
          </cell>
          <cell r="G2301">
            <v>50.5</v>
          </cell>
          <cell r="H2301">
            <v>0</v>
          </cell>
          <cell r="I2301">
            <v>-25.67</v>
          </cell>
          <cell r="J2301">
            <v>0</v>
          </cell>
          <cell r="K2301">
            <v>110010</v>
          </cell>
          <cell r="L2301" t="str">
            <v>Current Unrestricted</v>
          </cell>
          <cell r="M2301">
            <v>42</v>
          </cell>
          <cell r="N2301" t="str">
            <v>Employee Benefits</v>
          </cell>
          <cell r="O2301">
            <v>11</v>
          </cell>
          <cell r="P2301" t="str">
            <v>Current Unrestricted Funds</v>
          </cell>
          <cell r="Q2301">
            <v>64</v>
          </cell>
          <cell r="R2301" t="str">
            <v>Benefits</v>
          </cell>
          <cell r="S2301">
            <v>50</v>
          </cell>
          <cell r="T2301" t="str">
            <v>Administrative Services</v>
          </cell>
          <cell r="U2301">
            <v>9</v>
          </cell>
          <cell r="V2301" t="str">
            <v>Hall, Ralph G</v>
          </cell>
        </row>
        <row r="2302">
          <cell r="A2302">
            <v>239015</v>
          </cell>
          <cell r="B2302" t="str">
            <v>Staff Benefits</v>
          </cell>
          <cell r="C2302">
            <v>642175</v>
          </cell>
          <cell r="D2302">
            <v>239015642175</v>
          </cell>
          <cell r="E2302" t="str">
            <v>Medicare - District Match</v>
          </cell>
          <cell r="F2302">
            <v>831624.63</v>
          </cell>
          <cell r="G2302">
            <v>820842.25</v>
          </cell>
          <cell r="H2302">
            <v>840000</v>
          </cell>
          <cell r="I2302">
            <v>419197.96</v>
          </cell>
          <cell r="J2302">
            <v>860000</v>
          </cell>
          <cell r="K2302">
            <v>110010</v>
          </cell>
          <cell r="L2302" t="str">
            <v>Current Unrestricted</v>
          </cell>
          <cell r="M2302">
            <v>42</v>
          </cell>
          <cell r="N2302" t="str">
            <v>Employee Benefits</v>
          </cell>
          <cell r="O2302">
            <v>11</v>
          </cell>
          <cell r="P2302" t="str">
            <v>Current Unrestricted Funds</v>
          </cell>
          <cell r="Q2302">
            <v>64</v>
          </cell>
          <cell r="R2302" t="str">
            <v>Benefits</v>
          </cell>
          <cell r="S2302">
            <v>50</v>
          </cell>
          <cell r="T2302" t="str">
            <v>Administrative Services</v>
          </cell>
          <cell r="U2302">
            <v>9</v>
          </cell>
          <cell r="V2302" t="str">
            <v>Hall, Ralph G</v>
          </cell>
        </row>
        <row r="2303">
          <cell r="A2303">
            <v>239015</v>
          </cell>
          <cell r="B2303" t="str">
            <v>Staff Benefits</v>
          </cell>
          <cell r="C2303">
            <v>642186</v>
          </cell>
          <cell r="D2303">
            <v>239015642186</v>
          </cell>
          <cell r="E2303" t="str">
            <v>ERS Opt Out Credit</v>
          </cell>
          <cell r="F2303">
            <v>7980</v>
          </cell>
          <cell r="G2303">
            <v>8580</v>
          </cell>
          <cell r="H2303">
            <v>8000</v>
          </cell>
          <cell r="I2303">
            <v>4680</v>
          </cell>
          <cell r="J2303">
            <v>10000</v>
          </cell>
          <cell r="K2303">
            <v>110010</v>
          </cell>
          <cell r="L2303" t="str">
            <v>Current Unrestricted</v>
          </cell>
          <cell r="M2303">
            <v>42</v>
          </cell>
          <cell r="N2303" t="str">
            <v>Employee Benefits</v>
          </cell>
          <cell r="O2303">
            <v>11</v>
          </cell>
          <cell r="P2303" t="str">
            <v>Current Unrestricted Funds</v>
          </cell>
          <cell r="Q2303">
            <v>64</v>
          </cell>
          <cell r="R2303" t="str">
            <v>Benefits</v>
          </cell>
          <cell r="S2303">
            <v>50</v>
          </cell>
          <cell r="T2303" t="str">
            <v>Administrative Services</v>
          </cell>
          <cell r="U2303">
            <v>9</v>
          </cell>
          <cell r="V2303" t="str">
            <v>Hall, Ralph G</v>
          </cell>
        </row>
        <row r="2304">
          <cell r="A2304">
            <v>239015</v>
          </cell>
          <cell r="B2304" t="str">
            <v>Staff Benefits</v>
          </cell>
          <cell r="C2304">
            <v>642191</v>
          </cell>
          <cell r="D2304">
            <v>239015642191</v>
          </cell>
          <cell r="E2304" t="str">
            <v>Sabbaticals</v>
          </cell>
          <cell r="F2304">
            <v>44255.3</v>
          </cell>
          <cell r="G2304">
            <v>56996.22</v>
          </cell>
          <cell r="H2304">
            <v>60000</v>
          </cell>
          <cell r="I2304">
            <v>37273.980000000003</v>
          </cell>
          <cell r="J2304">
            <v>0</v>
          </cell>
          <cell r="K2304">
            <v>110010</v>
          </cell>
          <cell r="L2304" t="str">
            <v>Current Unrestricted</v>
          </cell>
          <cell r="M2304">
            <v>42</v>
          </cell>
          <cell r="N2304" t="str">
            <v>Employee Benefits</v>
          </cell>
          <cell r="O2304">
            <v>11</v>
          </cell>
          <cell r="P2304" t="str">
            <v>Current Unrestricted Funds</v>
          </cell>
          <cell r="Q2304">
            <v>64</v>
          </cell>
          <cell r="R2304" t="str">
            <v>Benefits</v>
          </cell>
          <cell r="S2304">
            <v>50</v>
          </cell>
          <cell r="T2304" t="str">
            <v>Administrative Services</v>
          </cell>
          <cell r="U2304">
            <v>9</v>
          </cell>
          <cell r="V2304" t="str">
            <v>Hall, Ralph G</v>
          </cell>
        </row>
        <row r="2305">
          <cell r="A2305">
            <v>239015</v>
          </cell>
          <cell r="B2305" t="str">
            <v>Staff Benefits</v>
          </cell>
          <cell r="C2305">
            <v>642192</v>
          </cell>
          <cell r="D2305">
            <v>239015642192</v>
          </cell>
          <cell r="E2305" t="str">
            <v>Course Banking</v>
          </cell>
          <cell r="F2305">
            <v>53026.080000000002</v>
          </cell>
          <cell r="G2305">
            <v>-23135.39</v>
          </cell>
          <cell r="H2305">
            <v>0</v>
          </cell>
          <cell r="I2305">
            <v>-14691.67</v>
          </cell>
          <cell r="J2305">
            <v>0</v>
          </cell>
          <cell r="K2305">
            <v>110010</v>
          </cell>
          <cell r="L2305" t="str">
            <v>Current Unrestricted</v>
          </cell>
          <cell r="M2305">
            <v>42</v>
          </cell>
          <cell r="N2305" t="str">
            <v>Employee Benefits</v>
          </cell>
          <cell r="O2305">
            <v>11</v>
          </cell>
          <cell r="P2305" t="str">
            <v>Current Unrestricted Funds</v>
          </cell>
          <cell r="Q2305">
            <v>64</v>
          </cell>
          <cell r="R2305" t="str">
            <v>Benefits</v>
          </cell>
          <cell r="S2305">
            <v>50</v>
          </cell>
          <cell r="T2305" t="str">
            <v>Administrative Services</v>
          </cell>
          <cell r="U2305">
            <v>9</v>
          </cell>
          <cell r="V2305" t="str">
            <v>Hall, Ralph G</v>
          </cell>
        </row>
        <row r="2306">
          <cell r="A2306">
            <v>239015</v>
          </cell>
          <cell r="B2306" t="str">
            <v>Staff Benefits</v>
          </cell>
          <cell r="C2306">
            <v>642193</v>
          </cell>
          <cell r="D2306">
            <v>239015642193</v>
          </cell>
          <cell r="E2306" t="str">
            <v>Employee Education Benefit</v>
          </cell>
          <cell r="F2306">
            <v>9416</v>
          </cell>
          <cell r="G2306">
            <v>6361</v>
          </cell>
          <cell r="H2306">
            <v>10000</v>
          </cell>
          <cell r="I2306">
            <v>4629.8599999999997</v>
          </cell>
          <cell r="J2306">
            <v>10000</v>
          </cell>
          <cell r="K2306">
            <v>110010</v>
          </cell>
          <cell r="L2306" t="str">
            <v>Current Unrestricted</v>
          </cell>
          <cell r="M2306">
            <v>42</v>
          </cell>
          <cell r="N2306" t="str">
            <v>Employee Benefits</v>
          </cell>
          <cell r="O2306">
            <v>11</v>
          </cell>
          <cell r="P2306" t="str">
            <v>Current Unrestricted Funds</v>
          </cell>
          <cell r="Q2306">
            <v>64</v>
          </cell>
          <cell r="R2306" t="str">
            <v>Benefits</v>
          </cell>
          <cell r="S2306">
            <v>50</v>
          </cell>
          <cell r="T2306" t="str">
            <v>Administrative Services</v>
          </cell>
          <cell r="U2306">
            <v>9</v>
          </cell>
          <cell r="V2306" t="str">
            <v>Hall, Ralph G</v>
          </cell>
        </row>
        <row r="2307">
          <cell r="A2307">
            <v>239015</v>
          </cell>
          <cell r="B2307" t="str">
            <v>Staff Benefits</v>
          </cell>
          <cell r="C2307">
            <v>642194</v>
          </cell>
          <cell r="D2307">
            <v>239015642194</v>
          </cell>
          <cell r="E2307" t="str">
            <v>Employee Assistance Program</v>
          </cell>
          <cell r="F2307">
            <v>0</v>
          </cell>
          <cell r="G2307">
            <v>8847.52</v>
          </cell>
          <cell r="H2307">
            <v>15000</v>
          </cell>
          <cell r="I2307">
            <v>5908.43</v>
          </cell>
          <cell r="J2307">
            <v>15000</v>
          </cell>
          <cell r="K2307">
            <v>110010</v>
          </cell>
          <cell r="L2307" t="str">
            <v>Current Unrestricted</v>
          </cell>
          <cell r="M2307">
            <v>42</v>
          </cell>
          <cell r="N2307" t="str">
            <v>Employee Benefits</v>
          </cell>
          <cell r="O2307">
            <v>11</v>
          </cell>
          <cell r="P2307" t="str">
            <v>Current Unrestricted Funds</v>
          </cell>
          <cell r="Q2307">
            <v>64</v>
          </cell>
          <cell r="R2307" t="str">
            <v>Benefits</v>
          </cell>
          <cell r="S2307">
            <v>50</v>
          </cell>
          <cell r="T2307" t="str">
            <v>Administrative Services</v>
          </cell>
          <cell r="U2307">
            <v>9</v>
          </cell>
          <cell r="V2307" t="str">
            <v>Hall, Ralph G</v>
          </cell>
        </row>
        <row r="2308">
          <cell r="A2308">
            <v>239015</v>
          </cell>
          <cell r="B2308" t="str">
            <v>Staff Benefits</v>
          </cell>
          <cell r="C2308">
            <v>642199</v>
          </cell>
          <cell r="D2308">
            <v>239015642199</v>
          </cell>
          <cell r="E2308" t="str">
            <v>Vacation Accrual</v>
          </cell>
          <cell r="F2308">
            <v>13518.96</v>
          </cell>
          <cell r="G2308">
            <v>759.79</v>
          </cell>
          <cell r="H2308">
            <v>80000</v>
          </cell>
          <cell r="I2308">
            <v>0</v>
          </cell>
          <cell r="J2308">
            <v>80000</v>
          </cell>
          <cell r="K2308">
            <v>110010</v>
          </cell>
          <cell r="L2308" t="str">
            <v>Current Unrestricted</v>
          </cell>
          <cell r="M2308">
            <v>42</v>
          </cell>
          <cell r="N2308" t="str">
            <v>Employee Benefits</v>
          </cell>
          <cell r="O2308">
            <v>11</v>
          </cell>
          <cell r="P2308" t="str">
            <v>Current Unrestricted Funds</v>
          </cell>
          <cell r="Q2308">
            <v>64</v>
          </cell>
          <cell r="R2308" t="str">
            <v>Benefits</v>
          </cell>
          <cell r="S2308">
            <v>50</v>
          </cell>
          <cell r="T2308" t="str">
            <v>Administrative Services</v>
          </cell>
          <cell r="U2308">
            <v>9</v>
          </cell>
          <cell r="V2308" t="str">
            <v>Hall, Ralph G</v>
          </cell>
        </row>
        <row r="2309">
          <cell r="A2309">
            <v>239015</v>
          </cell>
          <cell r="B2309" t="str">
            <v>Staff Benefits</v>
          </cell>
          <cell r="C2309">
            <v>642200</v>
          </cell>
          <cell r="D2309">
            <v>239015642200</v>
          </cell>
          <cell r="E2309" t="str">
            <v>1% of ERS Eligible Salaries</v>
          </cell>
          <cell r="F2309">
            <v>0</v>
          </cell>
          <cell r="G2309">
            <v>437228.18</v>
          </cell>
          <cell r="H2309">
            <v>461200</v>
          </cell>
          <cell r="I2309">
            <v>234064.57</v>
          </cell>
          <cell r="J2309">
            <v>475000</v>
          </cell>
          <cell r="K2309">
            <v>110010</v>
          </cell>
          <cell r="L2309" t="str">
            <v>Current Unrestricted</v>
          </cell>
          <cell r="M2309">
            <v>42</v>
          </cell>
          <cell r="N2309" t="str">
            <v>Employee Benefits</v>
          </cell>
          <cell r="O2309">
            <v>11</v>
          </cell>
          <cell r="P2309" t="str">
            <v>Current Unrestricted Funds</v>
          </cell>
          <cell r="Q2309">
            <v>64</v>
          </cell>
          <cell r="R2309" t="str">
            <v>Benefits</v>
          </cell>
          <cell r="S2309">
            <v>50</v>
          </cell>
          <cell r="T2309" t="str">
            <v>Administrative Services</v>
          </cell>
          <cell r="U2309">
            <v>9</v>
          </cell>
          <cell r="V2309" t="str">
            <v>Hall, Ralph G</v>
          </cell>
        </row>
        <row r="2310">
          <cell r="A2310">
            <v>291000</v>
          </cell>
          <cell r="B2310" t="str">
            <v>Special Items</v>
          </cell>
          <cell r="C2310">
            <v>798120</v>
          </cell>
          <cell r="D2310">
            <v>291000798120</v>
          </cell>
          <cell r="E2310" t="str">
            <v>Reserve for Contingencies</v>
          </cell>
          <cell r="F2310">
            <v>909181</v>
          </cell>
          <cell r="G2310">
            <v>666862</v>
          </cell>
          <cell r="H2310">
            <v>4533659</v>
          </cell>
          <cell r="I2310">
            <v>0</v>
          </cell>
          <cell r="J2310">
            <v>1800000</v>
          </cell>
          <cell r="K2310">
            <v>110010</v>
          </cell>
          <cell r="L2310" t="str">
            <v>Current Unrestricted</v>
          </cell>
          <cell r="M2310">
            <v>90</v>
          </cell>
          <cell r="N2310" t="str">
            <v>Reserves</v>
          </cell>
          <cell r="O2310">
            <v>11</v>
          </cell>
          <cell r="P2310" t="str">
            <v>Current Unrestricted Funds</v>
          </cell>
          <cell r="Q2310" t="str">
            <v>7R</v>
          </cell>
          <cell r="R2310" t="str">
            <v>Reserves</v>
          </cell>
          <cell r="S2310">
            <v>50</v>
          </cell>
          <cell r="T2310" t="str">
            <v>Administrative Services</v>
          </cell>
          <cell r="U2310">
            <v>9</v>
          </cell>
          <cell r="V2310" t="str">
            <v>Hall, Ralph G</v>
          </cell>
        </row>
        <row r="2311">
          <cell r="A2311">
            <v>291000</v>
          </cell>
          <cell r="B2311" t="str">
            <v>Special Items</v>
          </cell>
          <cell r="C2311">
            <v>798125</v>
          </cell>
          <cell r="D2311">
            <v>291000798125</v>
          </cell>
          <cell r="E2311" t="str">
            <v>Reserve for New Sections</v>
          </cell>
          <cell r="F2311">
            <v>0</v>
          </cell>
          <cell r="G2311">
            <v>600000</v>
          </cell>
          <cell r="H2311">
            <v>0</v>
          </cell>
          <cell r="I2311">
            <v>0</v>
          </cell>
          <cell r="J2311">
            <v>0</v>
          </cell>
          <cell r="K2311">
            <v>110010</v>
          </cell>
          <cell r="L2311" t="str">
            <v>Current Unrestricted</v>
          </cell>
          <cell r="M2311">
            <v>90</v>
          </cell>
          <cell r="N2311" t="str">
            <v>Reserves</v>
          </cell>
          <cell r="O2311">
            <v>11</v>
          </cell>
          <cell r="P2311" t="str">
            <v>Current Unrestricted Funds</v>
          </cell>
          <cell r="Q2311" t="str">
            <v>7R</v>
          </cell>
          <cell r="R2311" t="str">
            <v>Reserves</v>
          </cell>
          <cell r="S2311">
            <v>50</v>
          </cell>
          <cell r="T2311" t="str">
            <v>Administrative Services</v>
          </cell>
          <cell r="U2311">
            <v>9</v>
          </cell>
          <cell r="V2311" t="str">
            <v>Hall, Ralph G</v>
          </cell>
        </row>
        <row r="2312">
          <cell r="A2312">
            <v>291000</v>
          </cell>
          <cell r="B2312" t="str">
            <v>Special Items</v>
          </cell>
          <cell r="C2312">
            <v>798130</v>
          </cell>
          <cell r="D2312">
            <v>291000798130</v>
          </cell>
          <cell r="E2312" t="str">
            <v>Reserve for Salary Increases</v>
          </cell>
          <cell r="F2312">
            <v>0</v>
          </cell>
          <cell r="G2312">
            <v>578805</v>
          </cell>
          <cell r="H2312">
            <v>0</v>
          </cell>
          <cell r="I2312">
            <v>0</v>
          </cell>
          <cell r="J2312">
            <v>3200000</v>
          </cell>
          <cell r="K2312">
            <v>110010</v>
          </cell>
          <cell r="L2312" t="str">
            <v>Current Unrestricted</v>
          </cell>
          <cell r="M2312">
            <v>90</v>
          </cell>
          <cell r="N2312" t="str">
            <v>Reserves</v>
          </cell>
          <cell r="O2312">
            <v>11</v>
          </cell>
          <cell r="P2312" t="str">
            <v>Current Unrestricted Funds</v>
          </cell>
          <cell r="Q2312" t="str">
            <v>7R</v>
          </cell>
          <cell r="R2312" t="str">
            <v>Reserves</v>
          </cell>
          <cell r="S2312">
            <v>50</v>
          </cell>
          <cell r="T2312" t="str">
            <v>Administrative Services</v>
          </cell>
          <cell r="U2312">
            <v>9</v>
          </cell>
          <cell r="V2312" t="str">
            <v>Hall, Ralph G</v>
          </cell>
        </row>
        <row r="2313">
          <cell r="A2313">
            <v>291000</v>
          </cell>
          <cell r="B2313" t="str">
            <v>Special Items</v>
          </cell>
          <cell r="C2313">
            <v>798135</v>
          </cell>
          <cell r="D2313">
            <v>291000798135</v>
          </cell>
          <cell r="E2313" t="str">
            <v>Reserve for Encumbrances</v>
          </cell>
          <cell r="F2313">
            <v>0</v>
          </cell>
          <cell r="G2313">
            <v>102753</v>
          </cell>
          <cell r="H2313">
            <v>0</v>
          </cell>
          <cell r="I2313">
            <v>0</v>
          </cell>
          <cell r="J2313">
            <v>275000</v>
          </cell>
          <cell r="K2313">
            <v>110010</v>
          </cell>
          <cell r="L2313" t="str">
            <v>Current Unrestricted</v>
          </cell>
          <cell r="M2313">
            <v>90</v>
          </cell>
          <cell r="N2313" t="str">
            <v>Reserves</v>
          </cell>
          <cell r="O2313">
            <v>11</v>
          </cell>
          <cell r="P2313" t="str">
            <v>Current Unrestricted Funds</v>
          </cell>
          <cell r="Q2313" t="str">
            <v>7R</v>
          </cell>
          <cell r="R2313" t="str">
            <v>Reserves</v>
          </cell>
          <cell r="S2313">
            <v>50</v>
          </cell>
          <cell r="T2313" t="str">
            <v>Administrative Services</v>
          </cell>
          <cell r="U2313">
            <v>9</v>
          </cell>
          <cell r="V2313" t="str">
            <v>Hall, Ralph G</v>
          </cell>
        </row>
        <row r="2314">
          <cell r="A2314">
            <v>291000</v>
          </cell>
          <cell r="B2314" t="str">
            <v>Special Items</v>
          </cell>
          <cell r="C2314">
            <v>798139</v>
          </cell>
          <cell r="D2314">
            <v>291000798139</v>
          </cell>
          <cell r="E2314" t="str">
            <v>Reserve for Other</v>
          </cell>
          <cell r="F2314">
            <v>5000000</v>
          </cell>
          <cell r="G2314">
            <v>5000000</v>
          </cell>
          <cell r="H2314">
            <v>5000000</v>
          </cell>
          <cell r="I2314">
            <v>0</v>
          </cell>
          <cell r="J2314">
            <v>0</v>
          </cell>
          <cell r="K2314">
            <v>110010</v>
          </cell>
          <cell r="L2314" t="str">
            <v>Current Unrestricted</v>
          </cell>
          <cell r="M2314">
            <v>90</v>
          </cell>
          <cell r="N2314" t="str">
            <v>Reserves</v>
          </cell>
          <cell r="O2314">
            <v>11</v>
          </cell>
          <cell r="P2314" t="str">
            <v>Current Unrestricted Funds</v>
          </cell>
          <cell r="Q2314" t="str">
            <v>7R</v>
          </cell>
          <cell r="R2314" t="str">
            <v>Reserves</v>
          </cell>
          <cell r="S2314">
            <v>50</v>
          </cell>
          <cell r="T2314" t="str">
            <v>Administrative Services</v>
          </cell>
          <cell r="U2314">
            <v>9</v>
          </cell>
          <cell r="V2314" t="str">
            <v>Hall, Ralph G</v>
          </cell>
        </row>
        <row r="2315">
          <cell r="A2315">
            <v>291000</v>
          </cell>
          <cell r="B2315" t="str">
            <v>Special Items</v>
          </cell>
          <cell r="C2315">
            <v>828247</v>
          </cell>
          <cell r="D2315">
            <v>291000828247</v>
          </cell>
          <cell r="E2315" t="str">
            <v>Transfer for 2008 Bonds</v>
          </cell>
          <cell r="F2315">
            <v>1111859</v>
          </cell>
          <cell r="G2315">
            <v>1110054.75</v>
          </cell>
          <cell r="H2315">
            <v>1115434</v>
          </cell>
          <cell r="I2315">
            <v>1035733.5</v>
          </cell>
          <cell r="J2315">
            <v>1111996</v>
          </cell>
          <cell r="K2315">
            <v>110010</v>
          </cell>
          <cell r="L2315" t="str">
            <v>Current Unrestricted</v>
          </cell>
          <cell r="M2315">
            <v>80</v>
          </cell>
          <cell r="N2315" t="str">
            <v>Mandatory Transsfers</v>
          </cell>
          <cell r="O2315">
            <v>11</v>
          </cell>
          <cell r="P2315" t="str">
            <v>Current Unrestricted Funds</v>
          </cell>
          <cell r="Q2315">
            <v>82</v>
          </cell>
          <cell r="R2315" t="str">
            <v>Transfers Out</v>
          </cell>
          <cell r="S2315">
            <v>50</v>
          </cell>
          <cell r="T2315" t="str">
            <v>Administrative Services</v>
          </cell>
          <cell r="U2315">
            <v>9</v>
          </cell>
          <cell r="V2315" t="str">
            <v>Hall, Ralph G</v>
          </cell>
        </row>
        <row r="2316">
          <cell r="A2316">
            <v>291000</v>
          </cell>
          <cell r="B2316" t="str">
            <v>Special Items</v>
          </cell>
          <cell r="C2316">
            <v>828271</v>
          </cell>
          <cell r="D2316">
            <v>291000828271</v>
          </cell>
          <cell r="E2316" t="str">
            <v>Transfer to Childcare</v>
          </cell>
          <cell r="F2316">
            <v>127830.22</v>
          </cell>
          <cell r="G2316">
            <v>136424.85999999999</v>
          </cell>
          <cell r="H2316">
            <v>137069</v>
          </cell>
          <cell r="I2316">
            <v>91568.17</v>
          </cell>
          <cell r="J2316">
            <v>200784</v>
          </cell>
          <cell r="K2316">
            <v>110010</v>
          </cell>
          <cell r="L2316" t="str">
            <v>Current Unrestricted</v>
          </cell>
          <cell r="M2316">
            <v>85</v>
          </cell>
          <cell r="N2316" t="str">
            <v>Nonmandatory Transfers</v>
          </cell>
          <cell r="O2316">
            <v>11</v>
          </cell>
          <cell r="P2316" t="str">
            <v>Current Unrestricted Funds</v>
          </cell>
          <cell r="Q2316">
            <v>82</v>
          </cell>
          <cell r="R2316" t="str">
            <v>Transfers Out</v>
          </cell>
          <cell r="S2316">
            <v>50</v>
          </cell>
          <cell r="T2316" t="str">
            <v>Administrative Services</v>
          </cell>
          <cell r="U2316">
            <v>9</v>
          </cell>
          <cell r="V2316" t="str">
            <v>Hall, Ralph G</v>
          </cell>
        </row>
        <row r="2317">
          <cell r="A2317">
            <v>291000</v>
          </cell>
          <cell r="B2317" t="str">
            <v>Special Items</v>
          </cell>
          <cell r="C2317">
            <v>828273</v>
          </cell>
          <cell r="D2317">
            <v>291000828273</v>
          </cell>
          <cell r="E2317" t="str">
            <v>Transfer to Grants and Contracts</v>
          </cell>
          <cell r="F2317">
            <v>87222.64</v>
          </cell>
          <cell r="G2317">
            <v>78908.36</v>
          </cell>
          <cell r="H2317">
            <v>144342</v>
          </cell>
          <cell r="I2317">
            <v>30801.31</v>
          </cell>
          <cell r="J2317">
            <v>86819</v>
          </cell>
          <cell r="K2317">
            <v>110010</v>
          </cell>
          <cell r="L2317" t="str">
            <v>Current Unrestricted</v>
          </cell>
          <cell r="M2317">
            <v>80</v>
          </cell>
          <cell r="N2317" t="str">
            <v>Mandatory Transfers</v>
          </cell>
          <cell r="O2317">
            <v>11</v>
          </cell>
          <cell r="P2317" t="str">
            <v>Current Unrestricted Funds</v>
          </cell>
          <cell r="Q2317">
            <v>82</v>
          </cell>
          <cell r="R2317" t="str">
            <v>Transfers Out</v>
          </cell>
          <cell r="S2317">
            <v>50</v>
          </cell>
          <cell r="T2317" t="str">
            <v>Administrative Services</v>
          </cell>
          <cell r="U2317">
            <v>9</v>
          </cell>
          <cell r="V2317" t="str">
            <v>Hall, Ralph G</v>
          </cell>
        </row>
        <row r="2318">
          <cell r="A2318">
            <v>291000</v>
          </cell>
          <cell r="B2318" t="str">
            <v>Special Items</v>
          </cell>
          <cell r="C2318">
            <v>828277</v>
          </cell>
          <cell r="D2318">
            <v>291000828277</v>
          </cell>
          <cell r="E2318" t="str">
            <v>Transfer - Building Fund</v>
          </cell>
          <cell r="F2318">
            <v>14094375</v>
          </cell>
          <cell r="G2318">
            <v>6423311</v>
          </cell>
          <cell r="H2318">
            <v>4493332</v>
          </cell>
          <cell r="I2318">
            <v>0</v>
          </cell>
          <cell r="J2318">
            <v>15151843</v>
          </cell>
          <cell r="K2318">
            <v>110010</v>
          </cell>
          <cell r="L2318" t="str">
            <v>Current Unrestricted</v>
          </cell>
          <cell r="M2318">
            <v>85</v>
          </cell>
          <cell r="N2318" t="str">
            <v>Nonmandatory Transfers</v>
          </cell>
          <cell r="O2318">
            <v>11</v>
          </cell>
          <cell r="P2318" t="str">
            <v>Current Unrestricted Funds</v>
          </cell>
          <cell r="Q2318">
            <v>82</v>
          </cell>
          <cell r="R2318" t="str">
            <v>Transfers Out</v>
          </cell>
          <cell r="S2318">
            <v>50</v>
          </cell>
          <cell r="T2318" t="str">
            <v>Administrative Services</v>
          </cell>
          <cell r="U2318">
            <v>9</v>
          </cell>
          <cell r="V2318" t="str">
            <v>Hall, Ralph G</v>
          </cell>
        </row>
        <row r="2319">
          <cell r="A2319">
            <v>291000</v>
          </cell>
          <cell r="B2319" t="str">
            <v>Special Items</v>
          </cell>
          <cell r="C2319">
            <v>828295</v>
          </cell>
          <cell r="D2319">
            <v>291000828295</v>
          </cell>
          <cell r="E2319" t="str">
            <v>Transfer - Other</v>
          </cell>
          <cell r="F2319">
            <v>2138846.2000000002</v>
          </cell>
          <cell r="G2319">
            <v>2129412.7999999998</v>
          </cell>
          <cell r="H2319">
            <v>2120566</v>
          </cell>
          <cell r="I2319">
            <v>0</v>
          </cell>
          <cell r="J2319">
            <v>2161004</v>
          </cell>
          <cell r="K2319">
            <v>110010</v>
          </cell>
          <cell r="L2319" t="str">
            <v>Current Unrestricted</v>
          </cell>
          <cell r="M2319">
            <v>85</v>
          </cell>
          <cell r="N2319" t="str">
            <v>Nonmandatory Transfers</v>
          </cell>
          <cell r="O2319">
            <v>11</v>
          </cell>
          <cell r="P2319" t="str">
            <v>Current Unrestricted Funds</v>
          </cell>
          <cell r="Q2319">
            <v>82</v>
          </cell>
          <cell r="R2319" t="str">
            <v>Transfers Out</v>
          </cell>
          <cell r="S2319">
            <v>50</v>
          </cell>
          <cell r="T2319" t="str">
            <v>Administrative Services</v>
          </cell>
          <cell r="U2319">
            <v>9</v>
          </cell>
          <cell r="V2319" t="str">
            <v>Hall, Ralph G</v>
          </cell>
        </row>
        <row r="2320">
          <cell r="A2320">
            <v>890002</v>
          </cell>
          <cell r="B2320" t="str">
            <v>Refund Petition</v>
          </cell>
          <cell r="C2320">
            <v>796801</v>
          </cell>
          <cell r="D2320">
            <v>890002796801</v>
          </cell>
          <cell r="E2320" t="str">
            <v>Refund Petition - Fall</v>
          </cell>
          <cell r="F2320">
            <v>11933</v>
          </cell>
          <cell r="G2320">
            <v>8152.3</v>
          </cell>
          <cell r="H2320">
            <v>11600</v>
          </cell>
          <cell r="I2320">
            <v>7301.05</v>
          </cell>
          <cell r="J2320">
            <v>12000</v>
          </cell>
          <cell r="K2320">
            <v>310010</v>
          </cell>
          <cell r="L2320" t="str">
            <v>General Auxiliaries</v>
          </cell>
          <cell r="M2320">
            <v>590</v>
          </cell>
          <cell r="N2320" t="str">
            <v>Auxiliary - Other</v>
          </cell>
          <cell r="O2320">
            <v>31</v>
          </cell>
          <cell r="P2320" t="str">
            <v>Auxiliary Enterprises Fund</v>
          </cell>
          <cell r="Q2320" t="str">
            <v>7A</v>
          </cell>
          <cell r="R2320" t="str">
            <v>Financial Aid</v>
          </cell>
          <cell r="S2320">
            <v>80</v>
          </cell>
          <cell r="T2320" t="str">
            <v>Auxiliaries</v>
          </cell>
          <cell r="U2320">
            <v>9</v>
          </cell>
          <cell r="V2320" t="str">
            <v>Hall, Ralph G</v>
          </cell>
        </row>
        <row r="2321">
          <cell r="A2321">
            <v>890002</v>
          </cell>
          <cell r="B2321" t="str">
            <v>Refund Petition</v>
          </cell>
          <cell r="C2321">
            <v>796802</v>
          </cell>
          <cell r="D2321">
            <v>890002796802</v>
          </cell>
          <cell r="E2321" t="str">
            <v>Refund Petition - Spring</v>
          </cell>
          <cell r="F2321">
            <v>6548.35</v>
          </cell>
          <cell r="G2321">
            <v>6100.35</v>
          </cell>
          <cell r="H2321">
            <v>7988</v>
          </cell>
          <cell r="I2321">
            <v>385.2</v>
          </cell>
          <cell r="J2321">
            <v>8500</v>
          </cell>
          <cell r="K2321">
            <v>310010</v>
          </cell>
          <cell r="L2321" t="str">
            <v>General Auxiliaries</v>
          </cell>
          <cell r="M2321">
            <v>590</v>
          </cell>
          <cell r="N2321" t="str">
            <v>Auxiliary - Other</v>
          </cell>
          <cell r="O2321">
            <v>31</v>
          </cell>
          <cell r="P2321" t="str">
            <v>Auxiliary Enterprises Fund</v>
          </cell>
          <cell r="Q2321" t="str">
            <v>7A</v>
          </cell>
          <cell r="R2321" t="str">
            <v>Financial Aid</v>
          </cell>
          <cell r="S2321">
            <v>80</v>
          </cell>
          <cell r="T2321" t="str">
            <v>Auxiliaries</v>
          </cell>
          <cell r="U2321">
            <v>9</v>
          </cell>
          <cell r="V2321" t="str">
            <v>Hall, Ralph G</v>
          </cell>
        </row>
        <row r="2322">
          <cell r="A2322">
            <v>890002</v>
          </cell>
          <cell r="B2322" t="str">
            <v>Refund Petition</v>
          </cell>
          <cell r="C2322">
            <v>796803</v>
          </cell>
          <cell r="D2322">
            <v>890002796803</v>
          </cell>
          <cell r="E2322" t="str">
            <v>Refund Petition - Summer</v>
          </cell>
          <cell r="F2322">
            <v>929.6</v>
          </cell>
          <cell r="G2322">
            <v>983.1</v>
          </cell>
          <cell r="H2322">
            <v>2500</v>
          </cell>
          <cell r="I2322">
            <v>619</v>
          </cell>
          <cell r="J2322">
            <v>2500</v>
          </cell>
          <cell r="K2322">
            <v>310010</v>
          </cell>
          <cell r="L2322" t="str">
            <v>General Auxiliaries</v>
          </cell>
          <cell r="M2322">
            <v>590</v>
          </cell>
          <cell r="N2322" t="str">
            <v>Auxiliary - Other</v>
          </cell>
          <cell r="O2322">
            <v>31</v>
          </cell>
          <cell r="P2322" t="str">
            <v>Auxiliary Enterprises Fund</v>
          </cell>
          <cell r="Q2322" t="str">
            <v>7A</v>
          </cell>
          <cell r="R2322" t="str">
            <v>Financial Aid</v>
          </cell>
          <cell r="S2322">
            <v>80</v>
          </cell>
          <cell r="T2322" t="str">
            <v>Auxiliaries</v>
          </cell>
          <cell r="U2322">
            <v>9</v>
          </cell>
          <cell r="V2322" t="str">
            <v>Hall, Ralph G</v>
          </cell>
        </row>
        <row r="2323">
          <cell r="A2323">
            <v>890004</v>
          </cell>
          <cell r="B2323" t="str">
            <v>TACC</v>
          </cell>
          <cell r="C2323">
            <v>755730</v>
          </cell>
          <cell r="D2323">
            <v>890004755730</v>
          </cell>
          <cell r="E2323" t="str">
            <v>Memberships</v>
          </cell>
          <cell r="F2323">
            <v>45431</v>
          </cell>
          <cell r="G2323">
            <v>43586</v>
          </cell>
          <cell r="H2323">
            <v>54440</v>
          </cell>
          <cell r="I2323">
            <v>54440</v>
          </cell>
          <cell r="J2323">
            <v>56000</v>
          </cell>
          <cell r="K2323">
            <v>310010</v>
          </cell>
          <cell r="L2323" t="str">
            <v>General Auxiliaries</v>
          </cell>
          <cell r="M2323">
            <v>590</v>
          </cell>
          <cell r="N2323" t="str">
            <v>Auxiliary - Other</v>
          </cell>
          <cell r="O2323">
            <v>31</v>
          </cell>
          <cell r="P2323" t="str">
            <v>Auxiliary Enterprises Fund</v>
          </cell>
          <cell r="Q2323">
            <v>75</v>
          </cell>
          <cell r="R2323" t="str">
            <v>Other Operating Expenses</v>
          </cell>
          <cell r="S2323">
            <v>80</v>
          </cell>
          <cell r="T2323" t="str">
            <v>Auxiliaries</v>
          </cell>
          <cell r="U2323">
            <v>9</v>
          </cell>
          <cell r="V2323" t="str">
            <v>Hall, Ralph G</v>
          </cell>
        </row>
        <row r="2324">
          <cell r="A2324">
            <v>890008</v>
          </cell>
          <cell r="B2324" t="str">
            <v>College and Community Relations</v>
          </cell>
          <cell r="C2324">
            <v>712655</v>
          </cell>
          <cell r="D2324">
            <v>890008712655</v>
          </cell>
          <cell r="E2324" t="str">
            <v>Meetings Expense</v>
          </cell>
          <cell r="F2324">
            <v>0</v>
          </cell>
          <cell r="G2324">
            <v>100</v>
          </cell>
          <cell r="H2324">
            <v>0</v>
          </cell>
          <cell r="I2324">
            <v>0</v>
          </cell>
          <cell r="J2324">
            <v>0</v>
          </cell>
          <cell r="K2324">
            <v>310010</v>
          </cell>
          <cell r="L2324" t="str">
            <v>General Auxiliaries</v>
          </cell>
          <cell r="M2324">
            <v>590</v>
          </cell>
          <cell r="N2324" t="str">
            <v>Auxiliary - Other</v>
          </cell>
          <cell r="O2324">
            <v>31</v>
          </cell>
          <cell r="P2324" t="str">
            <v>Auxiliary Enterprises Fund</v>
          </cell>
          <cell r="Q2324">
            <v>71</v>
          </cell>
          <cell r="R2324" t="str">
            <v>Contractual Services</v>
          </cell>
          <cell r="S2324">
            <v>80</v>
          </cell>
          <cell r="T2324" t="str">
            <v>Auxiliaries</v>
          </cell>
          <cell r="U2324">
            <v>9</v>
          </cell>
          <cell r="V2324" t="str">
            <v>Hall, Ralph G</v>
          </cell>
        </row>
        <row r="2325">
          <cell r="A2325">
            <v>895004</v>
          </cell>
          <cell r="B2325" t="str">
            <v>Board / President Scholarships</v>
          </cell>
          <cell r="C2325">
            <v>796100</v>
          </cell>
          <cell r="D2325">
            <v>895004796100</v>
          </cell>
          <cell r="E2325" t="str">
            <v>Financial Aid</v>
          </cell>
          <cell r="F2325">
            <v>19756.169999999998</v>
          </cell>
          <cell r="G2325">
            <v>18787.150000000001</v>
          </cell>
          <cell r="H2325">
            <v>125000</v>
          </cell>
          <cell r="I2325">
            <v>62046.05</v>
          </cell>
          <cell r="J2325">
            <v>200000</v>
          </cell>
          <cell r="K2325">
            <v>310010</v>
          </cell>
          <cell r="L2325" t="str">
            <v>General Auxiliaries</v>
          </cell>
          <cell r="M2325">
            <v>590</v>
          </cell>
          <cell r="N2325" t="str">
            <v>Auxiliary - Other</v>
          </cell>
          <cell r="O2325">
            <v>31</v>
          </cell>
          <cell r="P2325" t="str">
            <v>Auxiliary Enterprises Fund</v>
          </cell>
          <cell r="Q2325" t="str">
            <v>7A</v>
          </cell>
          <cell r="R2325" t="str">
            <v>Financial Aid</v>
          </cell>
          <cell r="S2325">
            <v>80</v>
          </cell>
          <cell r="T2325" t="str">
            <v>Auxiliaries</v>
          </cell>
          <cell r="U2325">
            <v>9</v>
          </cell>
          <cell r="V2325" t="str">
            <v>Hall, Ralph G</v>
          </cell>
        </row>
        <row r="2326">
          <cell r="A2326">
            <v>895006</v>
          </cell>
          <cell r="B2326" t="str">
            <v>Bookstore Profit Scholarships</v>
          </cell>
          <cell r="C2326">
            <v>796100</v>
          </cell>
          <cell r="D2326">
            <v>895006796100</v>
          </cell>
          <cell r="E2326" t="str">
            <v>Financial Aid</v>
          </cell>
          <cell r="F2326">
            <v>0</v>
          </cell>
          <cell r="G2326">
            <v>31041.71</v>
          </cell>
          <cell r="H2326">
            <v>20000</v>
          </cell>
          <cell r="I2326">
            <v>29048.799999999999</v>
          </cell>
          <cell r="J2326">
            <v>0</v>
          </cell>
          <cell r="K2326">
            <v>310010</v>
          </cell>
          <cell r="L2326" t="str">
            <v>General Auxiliaries</v>
          </cell>
          <cell r="M2326">
            <v>590</v>
          </cell>
          <cell r="N2326" t="str">
            <v>Auxiliary - Other</v>
          </cell>
          <cell r="O2326">
            <v>31</v>
          </cell>
          <cell r="P2326" t="str">
            <v>Auxiliary Enterprises Fund</v>
          </cell>
          <cell r="Q2326" t="str">
            <v>7A</v>
          </cell>
          <cell r="R2326" t="str">
            <v>Financial Aid</v>
          </cell>
          <cell r="S2326">
            <v>80</v>
          </cell>
          <cell r="T2326" t="str">
            <v>Auxiliaries</v>
          </cell>
          <cell r="U2326">
            <v>9</v>
          </cell>
          <cell r="V2326" t="str">
            <v>Hall, Ralph G</v>
          </cell>
        </row>
        <row r="2327">
          <cell r="A2327">
            <v>940100</v>
          </cell>
          <cell r="B2327" t="str">
            <v>G.O. Debt Service</v>
          </cell>
          <cell r="C2327">
            <v>540001</v>
          </cell>
          <cell r="D2327">
            <v>940100540001</v>
          </cell>
          <cell r="E2327" t="str">
            <v>Tax Revenue - Current Year</v>
          </cell>
          <cell r="F2327">
            <v>4566493.51</v>
          </cell>
          <cell r="G2327">
            <v>4676937.87</v>
          </cell>
          <cell r="H2327">
            <v>4703873</v>
          </cell>
          <cell r="I2327">
            <v>4644704.09</v>
          </cell>
          <cell r="J2327">
            <v>2698238</v>
          </cell>
          <cell r="K2327">
            <v>931001</v>
          </cell>
          <cell r="L2327" t="str">
            <v>G.O. Bonds - Reserve</v>
          </cell>
          <cell r="M2327">
            <v>70</v>
          </cell>
          <cell r="N2327" t="str">
            <v>Debt Service</v>
          </cell>
          <cell r="O2327">
            <v>93</v>
          </cell>
          <cell r="P2327" t="str">
            <v>Retirement of Indebtedness</v>
          </cell>
          <cell r="Q2327">
            <v>54</v>
          </cell>
          <cell r="R2327" t="str">
            <v>Ad Valorem Taxes</v>
          </cell>
          <cell r="S2327">
            <v>90</v>
          </cell>
          <cell r="T2327" t="str">
            <v>Property, Plant and Debt Service</v>
          </cell>
          <cell r="U2327">
            <v>9</v>
          </cell>
          <cell r="V2327" t="str">
            <v>Hall, Ralph G</v>
          </cell>
        </row>
        <row r="2328">
          <cell r="A2328">
            <v>940100</v>
          </cell>
          <cell r="B2328" t="str">
            <v>G.O. Debt Service</v>
          </cell>
          <cell r="C2328">
            <v>540002</v>
          </cell>
          <cell r="D2328">
            <v>940100540002</v>
          </cell>
          <cell r="E2328" t="str">
            <v>Tax Revenue - Prior Year</v>
          </cell>
          <cell r="F2328">
            <v>33172.120000000003</v>
          </cell>
          <cell r="G2328">
            <v>27949.31</v>
          </cell>
          <cell r="H2328">
            <v>0</v>
          </cell>
          <cell r="I2328">
            <v>41264.449999999997</v>
          </cell>
          <cell r="J2328">
            <v>0</v>
          </cell>
          <cell r="K2328">
            <v>931001</v>
          </cell>
          <cell r="L2328" t="str">
            <v>G.O. Bonds - Reserve</v>
          </cell>
          <cell r="M2328">
            <v>70</v>
          </cell>
          <cell r="N2328" t="str">
            <v>Debt Service</v>
          </cell>
          <cell r="O2328">
            <v>93</v>
          </cell>
          <cell r="P2328" t="str">
            <v>Retirement of Indebtedness</v>
          </cell>
          <cell r="Q2328">
            <v>54</v>
          </cell>
          <cell r="R2328" t="str">
            <v>Ad Valorem Taxes</v>
          </cell>
          <cell r="S2328">
            <v>90</v>
          </cell>
          <cell r="T2328" t="str">
            <v>Property, Plant and Debt Service</v>
          </cell>
          <cell r="U2328">
            <v>9</v>
          </cell>
          <cell r="V2328" t="str">
            <v>Hall, Ralph G</v>
          </cell>
        </row>
        <row r="2329">
          <cell r="A2329">
            <v>940100</v>
          </cell>
          <cell r="B2329" t="str">
            <v>G.O. Debt Service</v>
          </cell>
          <cell r="C2329">
            <v>540011</v>
          </cell>
          <cell r="D2329">
            <v>940100540011</v>
          </cell>
          <cell r="E2329" t="str">
            <v>Penalty and Interest - Current Year</v>
          </cell>
          <cell r="F2329">
            <v>17855.080000000002</v>
          </cell>
          <cell r="G2329">
            <v>15658.9</v>
          </cell>
          <cell r="H2329">
            <v>0</v>
          </cell>
          <cell r="I2329">
            <v>3670.51</v>
          </cell>
          <cell r="J2329">
            <v>0</v>
          </cell>
          <cell r="K2329">
            <v>931001</v>
          </cell>
          <cell r="L2329" t="str">
            <v>G.O. Bonds - Reserve</v>
          </cell>
          <cell r="M2329">
            <v>70</v>
          </cell>
          <cell r="N2329" t="str">
            <v>Debt Service</v>
          </cell>
          <cell r="O2329">
            <v>93</v>
          </cell>
          <cell r="P2329" t="str">
            <v>Retirement of Indebtedness</v>
          </cell>
          <cell r="Q2329">
            <v>54</v>
          </cell>
          <cell r="R2329" t="str">
            <v>Ad Valorem Taxes</v>
          </cell>
          <cell r="S2329">
            <v>90</v>
          </cell>
          <cell r="T2329" t="str">
            <v>Property, Plant and Debt Service</v>
          </cell>
          <cell r="U2329">
            <v>9</v>
          </cell>
          <cell r="V2329" t="str">
            <v>Hall, Ralph G</v>
          </cell>
        </row>
        <row r="2330">
          <cell r="A2330">
            <v>940100</v>
          </cell>
          <cell r="B2330" t="str">
            <v>G.O. Debt Service</v>
          </cell>
          <cell r="C2330">
            <v>540012</v>
          </cell>
          <cell r="D2330">
            <v>940100540012</v>
          </cell>
          <cell r="E2330" t="str">
            <v>Penalty and Interest - Prior Year</v>
          </cell>
          <cell r="F2330">
            <v>18657.509999999998</v>
          </cell>
          <cell r="G2330">
            <v>25688.58</v>
          </cell>
          <cell r="H2330">
            <v>0</v>
          </cell>
          <cell r="I2330">
            <v>10302.09</v>
          </cell>
          <cell r="J2330">
            <v>0</v>
          </cell>
          <cell r="K2330">
            <v>931001</v>
          </cell>
          <cell r="L2330" t="str">
            <v>G.O. Bonds - Reserve</v>
          </cell>
          <cell r="M2330">
            <v>70</v>
          </cell>
          <cell r="N2330" t="str">
            <v>Debt Service</v>
          </cell>
          <cell r="O2330">
            <v>93</v>
          </cell>
          <cell r="P2330" t="str">
            <v>Retirement of Indebtedness</v>
          </cell>
          <cell r="Q2330">
            <v>54</v>
          </cell>
          <cell r="R2330" t="str">
            <v>Ad Valorem Taxes</v>
          </cell>
          <cell r="S2330">
            <v>90</v>
          </cell>
          <cell r="T2330" t="str">
            <v>Property, Plant and Debt Service</v>
          </cell>
          <cell r="U2330">
            <v>9</v>
          </cell>
          <cell r="V2330" t="str">
            <v>Hall, Ralph G</v>
          </cell>
        </row>
        <row r="2331">
          <cell r="A2331">
            <v>940100</v>
          </cell>
          <cell r="B2331" t="str">
            <v>G.O. Debt Service</v>
          </cell>
          <cell r="C2331">
            <v>560001</v>
          </cell>
          <cell r="D2331">
            <v>940100560001</v>
          </cell>
          <cell r="E2331" t="str">
            <v>Investment Interest</v>
          </cell>
          <cell r="F2331">
            <v>6372.9</v>
          </cell>
          <cell r="G2331">
            <v>5169.3999999999996</v>
          </cell>
          <cell r="H2331">
            <v>3900</v>
          </cell>
          <cell r="I2331">
            <v>2603.94</v>
          </cell>
          <cell r="J2331">
            <v>3900</v>
          </cell>
          <cell r="K2331">
            <v>931001</v>
          </cell>
          <cell r="L2331" t="str">
            <v>G.O. Bonds - Reserve</v>
          </cell>
          <cell r="M2331">
            <v>70</v>
          </cell>
          <cell r="N2331" t="str">
            <v>Debt Service</v>
          </cell>
          <cell r="O2331">
            <v>93</v>
          </cell>
          <cell r="P2331" t="str">
            <v>Retirement of Indebtedness</v>
          </cell>
          <cell r="Q2331">
            <v>56</v>
          </cell>
          <cell r="R2331" t="str">
            <v>Investment Interest</v>
          </cell>
          <cell r="S2331">
            <v>90</v>
          </cell>
          <cell r="T2331" t="str">
            <v>Property, Plant and Debt Service</v>
          </cell>
          <cell r="U2331">
            <v>9</v>
          </cell>
          <cell r="V2331" t="str">
            <v>Hall, Ralph G</v>
          </cell>
        </row>
        <row r="2332">
          <cell r="A2332">
            <v>940100</v>
          </cell>
          <cell r="B2332" t="str">
            <v>G.O. Debt Service</v>
          </cell>
          <cell r="C2332">
            <v>590007</v>
          </cell>
          <cell r="D2332">
            <v>940100590007</v>
          </cell>
          <cell r="E2332" t="str">
            <v>City of Plano - TIF</v>
          </cell>
          <cell r="F2332">
            <v>0</v>
          </cell>
          <cell r="G2332">
            <v>25204.83</v>
          </cell>
          <cell r="H2332">
            <v>0</v>
          </cell>
          <cell r="I2332">
            <v>0</v>
          </cell>
          <cell r="J2332">
            <v>0</v>
          </cell>
          <cell r="K2332">
            <v>931001</v>
          </cell>
          <cell r="L2332" t="str">
            <v>G.O. Bonds - Reserve</v>
          </cell>
          <cell r="M2332">
            <v>70</v>
          </cell>
          <cell r="N2332" t="str">
            <v>Debt Service</v>
          </cell>
          <cell r="O2332">
            <v>93</v>
          </cell>
          <cell r="P2332" t="str">
            <v>Retirement of Indebtedness</v>
          </cell>
          <cell r="Q2332">
            <v>59</v>
          </cell>
          <cell r="R2332" t="str">
            <v>Other Revenues</v>
          </cell>
          <cell r="S2332">
            <v>90</v>
          </cell>
          <cell r="T2332" t="str">
            <v>Property, Plant and Debt Service</v>
          </cell>
          <cell r="U2332">
            <v>9</v>
          </cell>
          <cell r="V2332" t="str">
            <v>Hall, Ralph G</v>
          </cell>
        </row>
        <row r="2333">
          <cell r="A2333">
            <v>940100</v>
          </cell>
          <cell r="B2333" t="str">
            <v>G.O. Debt Service</v>
          </cell>
          <cell r="C2333">
            <v>712210</v>
          </cell>
          <cell r="D2333">
            <v>940100712210</v>
          </cell>
          <cell r="E2333" t="str">
            <v>Tax Collection Fee</v>
          </cell>
          <cell r="F2333">
            <v>16305.08</v>
          </cell>
          <cell r="G2333">
            <v>14315.72</v>
          </cell>
          <cell r="H2333">
            <v>15000</v>
          </cell>
          <cell r="I2333">
            <v>16684.560000000001</v>
          </cell>
          <cell r="J2333">
            <v>18500</v>
          </cell>
          <cell r="K2333">
            <v>931001</v>
          </cell>
          <cell r="L2333" t="str">
            <v>G.O. Bonds - Reserve</v>
          </cell>
          <cell r="M2333">
            <v>70</v>
          </cell>
          <cell r="N2333" t="str">
            <v>Debt Service</v>
          </cell>
          <cell r="O2333">
            <v>93</v>
          </cell>
          <cell r="P2333" t="str">
            <v>Retirement of Indebtedness</v>
          </cell>
          <cell r="Q2333">
            <v>71</v>
          </cell>
          <cell r="R2333" t="str">
            <v>Contractual Services</v>
          </cell>
          <cell r="S2333">
            <v>90</v>
          </cell>
          <cell r="T2333" t="str">
            <v>Property, Plant and Debt Service</v>
          </cell>
          <cell r="U2333">
            <v>9</v>
          </cell>
          <cell r="V2333" t="str">
            <v>Hall, Ralph G</v>
          </cell>
        </row>
        <row r="2334">
          <cell r="A2334">
            <v>940100</v>
          </cell>
          <cell r="B2334" t="str">
            <v>G.O. Debt Service</v>
          </cell>
          <cell r="C2334">
            <v>712220</v>
          </cell>
          <cell r="D2334">
            <v>940100712220</v>
          </cell>
          <cell r="E2334" t="str">
            <v>Appraisal District Fee</v>
          </cell>
          <cell r="F2334">
            <v>29949.72</v>
          </cell>
          <cell r="G2334">
            <v>29069.200000000001</v>
          </cell>
          <cell r="H2334">
            <v>25000</v>
          </cell>
          <cell r="I2334">
            <v>15771.32</v>
          </cell>
          <cell r="J2334">
            <v>40000</v>
          </cell>
          <cell r="K2334">
            <v>931001</v>
          </cell>
          <cell r="L2334" t="str">
            <v>G.O. Bonds - Reserve</v>
          </cell>
          <cell r="M2334">
            <v>70</v>
          </cell>
          <cell r="N2334" t="str">
            <v>Debt Service</v>
          </cell>
          <cell r="O2334">
            <v>93</v>
          </cell>
          <cell r="P2334" t="str">
            <v>Retirement of Indebtedness</v>
          </cell>
          <cell r="Q2334">
            <v>71</v>
          </cell>
          <cell r="R2334" t="str">
            <v>Contractual Services</v>
          </cell>
          <cell r="S2334">
            <v>90</v>
          </cell>
          <cell r="T2334" t="str">
            <v>Property, Plant and Debt Service</v>
          </cell>
          <cell r="U2334">
            <v>9</v>
          </cell>
          <cell r="V2334" t="str">
            <v>Hall, Ralph G</v>
          </cell>
        </row>
        <row r="2335">
          <cell r="A2335">
            <v>940100</v>
          </cell>
          <cell r="B2335" t="str">
            <v>G.O. Debt Service</v>
          </cell>
          <cell r="C2335">
            <v>712235</v>
          </cell>
          <cell r="D2335">
            <v>940100712235</v>
          </cell>
          <cell r="E2335" t="str">
            <v>Legal Fees - Tax Collection</v>
          </cell>
          <cell r="F2335">
            <v>9290.59</v>
          </cell>
          <cell r="G2335">
            <v>10870.21</v>
          </cell>
          <cell r="H2335">
            <v>0</v>
          </cell>
          <cell r="I2335">
            <v>0</v>
          </cell>
          <cell r="J2335">
            <v>3500</v>
          </cell>
          <cell r="K2335">
            <v>931001</v>
          </cell>
          <cell r="L2335" t="str">
            <v>G.O. Bonds - Reserve</v>
          </cell>
          <cell r="M2335">
            <v>70</v>
          </cell>
          <cell r="N2335" t="str">
            <v>Debt Service</v>
          </cell>
          <cell r="O2335">
            <v>93</v>
          </cell>
          <cell r="P2335" t="str">
            <v>Retirement of Indebtedness</v>
          </cell>
          <cell r="Q2335">
            <v>71</v>
          </cell>
          <cell r="R2335" t="str">
            <v>Contractual Services</v>
          </cell>
          <cell r="S2335">
            <v>90</v>
          </cell>
          <cell r="T2335" t="str">
            <v>Property, Plant and Debt Service</v>
          </cell>
          <cell r="U2335">
            <v>9</v>
          </cell>
          <cell r="V2335" t="str">
            <v>Hall, Ralph G</v>
          </cell>
        </row>
        <row r="2336">
          <cell r="A2336">
            <v>940100</v>
          </cell>
          <cell r="B2336" t="str">
            <v>G.O. Debt Service</v>
          </cell>
          <cell r="C2336">
            <v>722226</v>
          </cell>
          <cell r="D2336">
            <v>940100722226</v>
          </cell>
          <cell r="E2336" t="str">
            <v>Frisco - TIF 1</v>
          </cell>
          <cell r="F2336">
            <v>57582</v>
          </cell>
          <cell r="G2336">
            <v>56503.11</v>
          </cell>
          <cell r="H2336">
            <v>58000</v>
          </cell>
          <cell r="I2336">
            <v>0</v>
          </cell>
          <cell r="J2336">
            <v>70000</v>
          </cell>
          <cell r="K2336">
            <v>931001</v>
          </cell>
          <cell r="L2336" t="str">
            <v>G.O. Bonds - Reserve</v>
          </cell>
          <cell r="M2336">
            <v>70</v>
          </cell>
          <cell r="N2336" t="str">
            <v>Debt Service</v>
          </cell>
          <cell r="O2336">
            <v>93</v>
          </cell>
          <cell r="P2336" t="str">
            <v>Retirement of Indebtedness</v>
          </cell>
          <cell r="Q2336">
            <v>72</v>
          </cell>
          <cell r="R2336" t="str">
            <v>Participation - TIFs</v>
          </cell>
          <cell r="S2336">
            <v>90</v>
          </cell>
          <cell r="T2336" t="str">
            <v>Property, Plant and Debt Service</v>
          </cell>
          <cell r="U2336">
            <v>9</v>
          </cell>
          <cell r="V2336" t="str">
            <v>Hall, Ralph G</v>
          </cell>
        </row>
        <row r="2337">
          <cell r="A2337">
            <v>940100</v>
          </cell>
          <cell r="B2337" t="str">
            <v>G.O. Debt Service</v>
          </cell>
          <cell r="C2337">
            <v>722227</v>
          </cell>
          <cell r="D2337">
            <v>940100722227</v>
          </cell>
          <cell r="E2337" t="str">
            <v>Plano - TIF 1</v>
          </cell>
          <cell r="F2337">
            <v>14751.78</v>
          </cell>
          <cell r="G2337">
            <v>0</v>
          </cell>
          <cell r="H2337">
            <v>0</v>
          </cell>
          <cell r="I2337">
            <v>0</v>
          </cell>
          <cell r="J2337">
            <v>0</v>
          </cell>
          <cell r="K2337">
            <v>931001</v>
          </cell>
          <cell r="L2337" t="str">
            <v>G.O. Bonds - Reserve</v>
          </cell>
          <cell r="M2337">
            <v>70</v>
          </cell>
          <cell r="N2337" t="str">
            <v>Debt Service</v>
          </cell>
          <cell r="O2337">
            <v>93</v>
          </cell>
          <cell r="P2337" t="str">
            <v>Retirement of Indebtedness</v>
          </cell>
          <cell r="Q2337">
            <v>72</v>
          </cell>
          <cell r="R2337" t="str">
            <v>Participation - TIFs</v>
          </cell>
          <cell r="S2337">
            <v>90</v>
          </cell>
          <cell r="T2337" t="str">
            <v>Property, Plant and Debt Service</v>
          </cell>
          <cell r="U2337">
            <v>9</v>
          </cell>
          <cell r="V2337" t="str">
            <v>Hall, Ralph G</v>
          </cell>
        </row>
        <row r="2338">
          <cell r="A2338">
            <v>940100</v>
          </cell>
          <cell r="B2338" t="str">
            <v>G.O. Debt Service</v>
          </cell>
          <cell r="C2338">
            <v>722228</v>
          </cell>
          <cell r="D2338">
            <v>940100722228</v>
          </cell>
          <cell r="E2338" t="str">
            <v>Plano - TIF 2</v>
          </cell>
          <cell r="F2338">
            <v>4378.46</v>
          </cell>
          <cell r="G2338">
            <v>4605.8999999999996</v>
          </cell>
          <cell r="H2338">
            <v>5000</v>
          </cell>
          <cell r="I2338">
            <v>0</v>
          </cell>
          <cell r="J2338">
            <v>6000</v>
          </cell>
          <cell r="K2338">
            <v>931001</v>
          </cell>
          <cell r="L2338" t="str">
            <v>G.O. Bonds - Reserve</v>
          </cell>
          <cell r="M2338">
            <v>70</v>
          </cell>
          <cell r="N2338" t="str">
            <v>Debt Service</v>
          </cell>
          <cell r="O2338">
            <v>93</v>
          </cell>
          <cell r="P2338" t="str">
            <v>Retirement of Indebtedness</v>
          </cell>
          <cell r="Q2338">
            <v>72</v>
          </cell>
          <cell r="R2338" t="str">
            <v>Participation - TIFs</v>
          </cell>
          <cell r="S2338">
            <v>90</v>
          </cell>
          <cell r="T2338" t="str">
            <v>Property, Plant and Debt Service</v>
          </cell>
          <cell r="U2338">
            <v>9</v>
          </cell>
          <cell r="V2338" t="str">
            <v>Hall, Ralph G</v>
          </cell>
        </row>
        <row r="2339">
          <cell r="A2339">
            <v>940100</v>
          </cell>
          <cell r="B2339" t="str">
            <v>G.O. Debt Service</v>
          </cell>
          <cell r="C2339">
            <v>790102</v>
          </cell>
          <cell r="D2339">
            <v>940100790102</v>
          </cell>
          <cell r="E2339" t="str">
            <v>Bond Principal - GO Ser 2002</v>
          </cell>
          <cell r="F2339">
            <v>910000</v>
          </cell>
          <cell r="G2339">
            <v>960000</v>
          </cell>
          <cell r="H2339">
            <v>0</v>
          </cell>
          <cell r="I2339">
            <v>0</v>
          </cell>
          <cell r="J2339">
            <v>0</v>
          </cell>
          <cell r="K2339">
            <v>931001</v>
          </cell>
          <cell r="L2339" t="str">
            <v>G.O. Bonds - Reserve</v>
          </cell>
          <cell r="M2339">
            <v>70</v>
          </cell>
          <cell r="N2339" t="str">
            <v>Debt Service</v>
          </cell>
          <cell r="O2339">
            <v>93</v>
          </cell>
          <cell r="P2339" t="str">
            <v>Retirement of Indebtedness</v>
          </cell>
          <cell r="Q2339">
            <v>79</v>
          </cell>
          <cell r="R2339" t="str">
            <v>Debt Service</v>
          </cell>
          <cell r="S2339">
            <v>90</v>
          </cell>
          <cell r="T2339" t="str">
            <v>Property, Plant and Debt Service</v>
          </cell>
          <cell r="U2339">
            <v>9</v>
          </cell>
          <cell r="V2339" t="str">
            <v>Hall, Ralph G</v>
          </cell>
        </row>
        <row r="2340">
          <cell r="A2340">
            <v>940100</v>
          </cell>
          <cell r="B2340" t="str">
            <v>G.O. Debt Service</v>
          </cell>
          <cell r="C2340">
            <v>790103</v>
          </cell>
          <cell r="D2340">
            <v>940100790103</v>
          </cell>
          <cell r="E2340" t="str">
            <v>Bond Principal - GO Ser 2003</v>
          </cell>
          <cell r="F2340">
            <v>855000</v>
          </cell>
          <cell r="G2340">
            <v>895000</v>
          </cell>
          <cell r="H2340">
            <v>940000</v>
          </cell>
          <cell r="I2340">
            <v>0</v>
          </cell>
          <cell r="J2340">
            <v>980000</v>
          </cell>
          <cell r="K2340">
            <v>931001</v>
          </cell>
          <cell r="L2340" t="str">
            <v>G.O. Bonds - Reserve</v>
          </cell>
          <cell r="M2340">
            <v>70</v>
          </cell>
          <cell r="N2340" t="str">
            <v>Debt Service</v>
          </cell>
          <cell r="O2340">
            <v>93</v>
          </cell>
          <cell r="P2340" t="str">
            <v>Retirement of Indebtedness</v>
          </cell>
          <cell r="Q2340">
            <v>79</v>
          </cell>
          <cell r="R2340" t="str">
            <v>Debt Service</v>
          </cell>
          <cell r="S2340">
            <v>90</v>
          </cell>
          <cell r="T2340" t="str">
            <v>Property, Plant and Debt Service</v>
          </cell>
          <cell r="U2340">
            <v>9</v>
          </cell>
          <cell r="V2340" t="str">
            <v>Hall, Ralph G</v>
          </cell>
        </row>
        <row r="2341">
          <cell r="A2341">
            <v>940100</v>
          </cell>
          <cell r="B2341" t="str">
            <v>G.O. Debt Service</v>
          </cell>
          <cell r="C2341">
            <v>790106</v>
          </cell>
          <cell r="D2341">
            <v>940100790106</v>
          </cell>
          <cell r="E2341" t="str">
            <v>Bond Principal - GO Ser 2006</v>
          </cell>
          <cell r="F2341">
            <v>710000</v>
          </cell>
          <cell r="G2341">
            <v>745000</v>
          </cell>
          <cell r="H2341">
            <v>780000</v>
          </cell>
          <cell r="I2341">
            <v>0</v>
          </cell>
          <cell r="J2341">
            <v>815000</v>
          </cell>
          <cell r="K2341">
            <v>931001</v>
          </cell>
          <cell r="L2341" t="str">
            <v>G.O. Bonds - Reserve</v>
          </cell>
          <cell r="M2341">
            <v>70</v>
          </cell>
          <cell r="N2341" t="str">
            <v>Debt Service</v>
          </cell>
          <cell r="O2341">
            <v>93</v>
          </cell>
          <cell r="P2341" t="str">
            <v>Retirement of Indebtedness</v>
          </cell>
          <cell r="Q2341">
            <v>79</v>
          </cell>
          <cell r="R2341" t="str">
            <v>Debt Service</v>
          </cell>
          <cell r="S2341">
            <v>90</v>
          </cell>
          <cell r="T2341" t="str">
            <v>Property, Plant and Debt Service</v>
          </cell>
          <cell r="U2341">
            <v>9</v>
          </cell>
          <cell r="V2341" t="str">
            <v>Hall, Ralph G</v>
          </cell>
        </row>
        <row r="2342">
          <cell r="A2342">
            <v>940100</v>
          </cell>
          <cell r="B2342" t="str">
            <v>G.O. Debt Service</v>
          </cell>
          <cell r="C2342">
            <v>790110</v>
          </cell>
          <cell r="D2342">
            <v>940100790110</v>
          </cell>
          <cell r="E2342" t="str">
            <v>Bond Principal - GO Ser 2010</v>
          </cell>
          <cell r="F2342">
            <v>385000</v>
          </cell>
          <cell r="G2342">
            <v>20000</v>
          </cell>
          <cell r="H2342">
            <v>1030000</v>
          </cell>
          <cell r="I2342">
            <v>0</v>
          </cell>
          <cell r="J2342">
            <v>1070000</v>
          </cell>
          <cell r="K2342">
            <v>931001</v>
          </cell>
          <cell r="L2342" t="str">
            <v>G.O. Bonds - Reserve</v>
          </cell>
          <cell r="M2342">
            <v>70</v>
          </cell>
          <cell r="N2342" t="str">
            <v>Debt Service</v>
          </cell>
          <cell r="O2342">
            <v>93</v>
          </cell>
          <cell r="P2342" t="str">
            <v>Retirement of Indebtedness</v>
          </cell>
          <cell r="Q2342">
            <v>79</v>
          </cell>
          <cell r="R2342" t="str">
            <v>Debt Service</v>
          </cell>
          <cell r="S2342">
            <v>90</v>
          </cell>
          <cell r="T2342" t="str">
            <v>Property, Plant and Debt Service</v>
          </cell>
          <cell r="U2342">
            <v>9</v>
          </cell>
          <cell r="V2342" t="str">
            <v>Hall, Ralph G</v>
          </cell>
        </row>
        <row r="2343">
          <cell r="A2343">
            <v>940100</v>
          </cell>
          <cell r="B2343" t="str">
            <v>G.O. Debt Service</v>
          </cell>
          <cell r="C2343">
            <v>791102</v>
          </cell>
          <cell r="D2343">
            <v>940100791102</v>
          </cell>
          <cell r="E2343" t="str">
            <v>Bond Interest - GO Bonds Ser 2002</v>
          </cell>
          <cell r="F2343">
            <v>47032.29</v>
          </cell>
          <cell r="G2343">
            <v>36800</v>
          </cell>
          <cell r="H2343">
            <v>0</v>
          </cell>
          <cell r="I2343">
            <v>0</v>
          </cell>
          <cell r="J2343">
            <v>0</v>
          </cell>
          <cell r="K2343">
            <v>931001</v>
          </cell>
          <cell r="L2343" t="str">
            <v>G.O. Bonds - Reserve</v>
          </cell>
          <cell r="M2343">
            <v>70</v>
          </cell>
          <cell r="N2343" t="str">
            <v>Debt Service</v>
          </cell>
          <cell r="O2343">
            <v>93</v>
          </cell>
          <cell r="P2343" t="str">
            <v>Retirement of Indebtedness</v>
          </cell>
          <cell r="Q2343">
            <v>79</v>
          </cell>
          <cell r="R2343" t="str">
            <v>Debt Service</v>
          </cell>
          <cell r="S2343">
            <v>90</v>
          </cell>
          <cell r="T2343" t="str">
            <v>Property, Plant and Debt Service</v>
          </cell>
          <cell r="U2343">
            <v>9</v>
          </cell>
          <cell r="V2343" t="str">
            <v>Hall, Ralph G</v>
          </cell>
        </row>
        <row r="2344">
          <cell r="A2344">
            <v>940100</v>
          </cell>
          <cell r="B2344" t="str">
            <v>G.O. Debt Service</v>
          </cell>
          <cell r="C2344">
            <v>791103</v>
          </cell>
          <cell r="D2344">
            <v>940100791103</v>
          </cell>
          <cell r="E2344" t="str">
            <v>Bond Interest - GO Bonds Ser 2003</v>
          </cell>
          <cell r="F2344">
            <v>124559.64</v>
          </cell>
          <cell r="G2344">
            <v>112333.33</v>
          </cell>
          <cell r="H2344">
            <v>78025</v>
          </cell>
          <cell r="I2344">
            <v>35761.46</v>
          </cell>
          <cell r="J2344">
            <v>40425</v>
          </cell>
          <cell r="K2344">
            <v>931001</v>
          </cell>
          <cell r="L2344" t="str">
            <v>G.O. Bonds - Reserve</v>
          </cell>
          <cell r="M2344">
            <v>70</v>
          </cell>
          <cell r="N2344" t="str">
            <v>Debt Service</v>
          </cell>
          <cell r="O2344">
            <v>93</v>
          </cell>
          <cell r="P2344" t="str">
            <v>Retirement of Indebtedness</v>
          </cell>
          <cell r="Q2344">
            <v>79</v>
          </cell>
          <cell r="R2344" t="str">
            <v>Debt Service</v>
          </cell>
          <cell r="S2344">
            <v>90</v>
          </cell>
          <cell r="T2344" t="str">
            <v>Property, Plant and Debt Service</v>
          </cell>
          <cell r="U2344">
            <v>9</v>
          </cell>
          <cell r="V2344" t="str">
            <v>Hall, Ralph G</v>
          </cell>
        </row>
        <row r="2345">
          <cell r="A2345">
            <v>940100</v>
          </cell>
          <cell r="B2345" t="str">
            <v>G.O. Debt Service</v>
          </cell>
          <cell r="C2345">
            <v>791106</v>
          </cell>
          <cell r="D2345">
            <v>940100791106</v>
          </cell>
          <cell r="E2345" t="str">
            <v>Bond Interest - GO Bonds Ser 2006</v>
          </cell>
          <cell r="F2345">
            <v>690204.21</v>
          </cell>
          <cell r="G2345">
            <v>661745.87</v>
          </cell>
          <cell r="H2345">
            <v>633188</v>
          </cell>
          <cell r="I2345">
            <v>290210.96000000002</v>
          </cell>
          <cell r="J2345">
            <v>598088</v>
          </cell>
          <cell r="K2345">
            <v>931001</v>
          </cell>
          <cell r="L2345" t="str">
            <v>G.O. Bonds - Reserve</v>
          </cell>
          <cell r="M2345">
            <v>70</v>
          </cell>
          <cell r="N2345" t="str">
            <v>Debt Service</v>
          </cell>
          <cell r="O2345">
            <v>93</v>
          </cell>
          <cell r="P2345" t="str">
            <v>Retirement of Indebtedness</v>
          </cell>
          <cell r="Q2345">
            <v>79</v>
          </cell>
          <cell r="R2345" t="str">
            <v>Debt Service</v>
          </cell>
          <cell r="S2345">
            <v>90</v>
          </cell>
          <cell r="T2345" t="str">
            <v>Property, Plant and Debt Service</v>
          </cell>
          <cell r="U2345">
            <v>9</v>
          </cell>
          <cell r="V2345" t="str">
            <v>Hall, Ralph G</v>
          </cell>
        </row>
        <row r="2346">
          <cell r="A2346">
            <v>940100</v>
          </cell>
          <cell r="B2346" t="str">
            <v>G.O. Debt Service</v>
          </cell>
          <cell r="C2346">
            <v>791110</v>
          </cell>
          <cell r="D2346">
            <v>940100791110</v>
          </cell>
          <cell r="E2346" t="str">
            <v>Bond Interest - GO Bonds Ser 2010</v>
          </cell>
          <cell r="F2346">
            <v>773012.85</v>
          </cell>
          <cell r="G2346">
            <v>925485.8</v>
          </cell>
          <cell r="H2346">
            <v>948625</v>
          </cell>
          <cell r="I2346">
            <v>434786.46</v>
          </cell>
          <cell r="J2346">
            <v>917725</v>
          </cell>
          <cell r="K2346">
            <v>931001</v>
          </cell>
          <cell r="L2346" t="str">
            <v>G.O. Bonds - Reserve</v>
          </cell>
          <cell r="M2346">
            <v>70</v>
          </cell>
          <cell r="N2346" t="str">
            <v>Debt Service</v>
          </cell>
          <cell r="O2346">
            <v>93</v>
          </cell>
          <cell r="P2346" t="str">
            <v>Retirement of Indebtedness</v>
          </cell>
          <cell r="Q2346">
            <v>79</v>
          </cell>
          <cell r="R2346" t="str">
            <v>Debt Service</v>
          </cell>
          <cell r="S2346">
            <v>90</v>
          </cell>
          <cell r="T2346" t="str">
            <v>Property, Plant and Debt Service</v>
          </cell>
          <cell r="U2346">
            <v>9</v>
          </cell>
          <cell r="V2346" t="str">
            <v>Hall, Ralph G</v>
          </cell>
        </row>
        <row r="2347">
          <cell r="A2347">
            <v>940100</v>
          </cell>
          <cell r="B2347" t="str">
            <v>G.O. Debt Service</v>
          </cell>
          <cell r="C2347">
            <v>792000</v>
          </cell>
          <cell r="D2347">
            <v>940100792000</v>
          </cell>
          <cell r="E2347" t="str">
            <v>Paying Agent Fees / Bond Issue Cost</v>
          </cell>
          <cell r="F2347">
            <v>900</v>
          </cell>
          <cell r="G2347">
            <v>1400</v>
          </cell>
          <cell r="H2347">
            <v>2000</v>
          </cell>
          <cell r="I2347">
            <v>1100</v>
          </cell>
          <cell r="J2347">
            <v>2500</v>
          </cell>
          <cell r="K2347">
            <v>931001</v>
          </cell>
          <cell r="L2347" t="str">
            <v>G.O. Bonds - Reserve</v>
          </cell>
          <cell r="M2347">
            <v>70</v>
          </cell>
          <cell r="N2347" t="str">
            <v>Debt Service</v>
          </cell>
          <cell r="O2347">
            <v>93</v>
          </cell>
          <cell r="P2347" t="str">
            <v>Retirement of Indebtedness</v>
          </cell>
          <cell r="Q2347">
            <v>79</v>
          </cell>
          <cell r="R2347" t="str">
            <v>Debt Service</v>
          </cell>
          <cell r="S2347">
            <v>90</v>
          </cell>
          <cell r="T2347" t="str">
            <v>Property, Plant and Debt Service</v>
          </cell>
          <cell r="U2347">
            <v>9</v>
          </cell>
          <cell r="V2347" t="str">
            <v>Hall, Ralph G</v>
          </cell>
        </row>
        <row r="2348">
          <cell r="A2348">
            <v>940400</v>
          </cell>
          <cell r="B2348" t="str">
            <v>Revenue Bond Debt Service</v>
          </cell>
          <cell r="C2348">
            <v>790208</v>
          </cell>
          <cell r="D2348">
            <v>940400790208</v>
          </cell>
          <cell r="E2348" t="str">
            <v>Bond Principal - Rev Ser 2008</v>
          </cell>
          <cell r="F2348">
            <v>890000</v>
          </cell>
          <cell r="G2348">
            <v>915000</v>
          </cell>
          <cell r="H2348">
            <v>945000</v>
          </cell>
          <cell r="I2348">
            <v>945000</v>
          </cell>
          <cell r="J2348">
            <v>970000</v>
          </cell>
          <cell r="K2348">
            <v>932001</v>
          </cell>
          <cell r="L2348" t="str">
            <v>Revenue Bonds - Reserve</v>
          </cell>
          <cell r="M2348">
            <v>70</v>
          </cell>
          <cell r="N2348" t="str">
            <v>Debt Service</v>
          </cell>
          <cell r="O2348">
            <v>93</v>
          </cell>
          <cell r="P2348" t="str">
            <v>Retirement of Indebtedness</v>
          </cell>
          <cell r="Q2348">
            <v>79</v>
          </cell>
          <cell r="R2348" t="str">
            <v>Debt Service</v>
          </cell>
          <cell r="S2348">
            <v>90</v>
          </cell>
          <cell r="T2348" t="str">
            <v>Property, Plant and Debt Service</v>
          </cell>
          <cell r="U2348">
            <v>9</v>
          </cell>
          <cell r="V2348" t="str">
            <v>Hall, Ralph G</v>
          </cell>
        </row>
        <row r="2349">
          <cell r="A2349">
            <v>940400</v>
          </cell>
          <cell r="B2349" t="str">
            <v>Revenue Bond Debt Service</v>
          </cell>
          <cell r="C2349">
            <v>791208</v>
          </cell>
          <cell r="D2349">
            <v>940400791208</v>
          </cell>
          <cell r="E2349" t="str">
            <v>Bond Interest - Rev Bonds Ser 2008</v>
          </cell>
          <cell r="F2349">
            <v>219656.25</v>
          </cell>
          <cell r="G2349">
            <v>192790.12</v>
          </cell>
          <cell r="H2349">
            <v>167434</v>
          </cell>
          <cell r="I2349">
            <v>75611.25</v>
          </cell>
          <cell r="J2349">
            <v>138996</v>
          </cell>
          <cell r="K2349">
            <v>932001</v>
          </cell>
          <cell r="L2349" t="str">
            <v>Revenue Bonds - Reserve</v>
          </cell>
          <cell r="M2349">
            <v>70</v>
          </cell>
          <cell r="N2349" t="str">
            <v>Debt Service</v>
          </cell>
          <cell r="O2349">
            <v>93</v>
          </cell>
          <cell r="P2349" t="str">
            <v>Retirement of Indebtedness</v>
          </cell>
          <cell r="Q2349">
            <v>79</v>
          </cell>
          <cell r="R2349" t="str">
            <v>Debt Service</v>
          </cell>
          <cell r="S2349">
            <v>90</v>
          </cell>
          <cell r="T2349" t="str">
            <v>Property, Plant and Debt Service</v>
          </cell>
          <cell r="U2349">
            <v>9</v>
          </cell>
          <cell r="V2349" t="str">
            <v>Hall, Ralph G</v>
          </cell>
        </row>
        <row r="2350">
          <cell r="A2350">
            <v>940400</v>
          </cell>
          <cell r="B2350" t="str">
            <v>Revenue Bond Debt Service</v>
          </cell>
          <cell r="C2350">
            <v>792000</v>
          </cell>
          <cell r="D2350">
            <v>940400792000</v>
          </cell>
          <cell r="E2350" t="str">
            <v>Paying Agent Fees / Bond Issue Cost</v>
          </cell>
          <cell r="F2350">
            <v>0</v>
          </cell>
          <cell r="G2350">
            <v>0</v>
          </cell>
          <cell r="H2350">
            <v>3000</v>
          </cell>
          <cell r="I2350">
            <v>0</v>
          </cell>
          <cell r="J2350">
            <v>3000</v>
          </cell>
          <cell r="K2350">
            <v>932001</v>
          </cell>
          <cell r="L2350" t="str">
            <v>Revenue Bonds - Reserve</v>
          </cell>
          <cell r="M2350">
            <v>70</v>
          </cell>
          <cell r="N2350" t="str">
            <v>Debt Service</v>
          </cell>
          <cell r="O2350">
            <v>93</v>
          </cell>
          <cell r="P2350" t="str">
            <v>Retirement of Indebtedness</v>
          </cell>
          <cell r="Q2350">
            <v>79</v>
          </cell>
          <cell r="R2350" t="str">
            <v>Debt Service</v>
          </cell>
          <cell r="S2350">
            <v>90</v>
          </cell>
          <cell r="T2350" t="str">
            <v>Property, Plant and Debt Service</v>
          </cell>
          <cell r="U2350">
            <v>9</v>
          </cell>
          <cell r="V2350" t="str">
            <v>Hall, Ralph G</v>
          </cell>
        </row>
        <row r="2351">
          <cell r="A2351">
            <v>940400</v>
          </cell>
          <cell r="B2351" t="str">
            <v>Revenue Bond Debt Service</v>
          </cell>
          <cell r="C2351">
            <v>810908</v>
          </cell>
          <cell r="D2351">
            <v>940400810908</v>
          </cell>
          <cell r="E2351" t="str">
            <v>Transfer for 2008 Bonds</v>
          </cell>
          <cell r="F2351">
            <v>-1111859</v>
          </cell>
          <cell r="G2351">
            <v>-1110054.75</v>
          </cell>
          <cell r="H2351">
            <v>-1115434</v>
          </cell>
          <cell r="I2351">
            <v>-1035733.5</v>
          </cell>
          <cell r="J2351">
            <v>1111996</v>
          </cell>
          <cell r="K2351">
            <v>932001</v>
          </cell>
          <cell r="L2351" t="str">
            <v>Revenue Bonds - Reserve</v>
          </cell>
          <cell r="M2351">
            <v>70</v>
          </cell>
          <cell r="N2351" t="str">
            <v>Debt Service</v>
          </cell>
          <cell r="O2351">
            <v>93</v>
          </cell>
          <cell r="P2351" t="str">
            <v>Retirement of Indebtedness</v>
          </cell>
          <cell r="Q2351">
            <v>81</v>
          </cell>
          <cell r="R2351" t="str">
            <v>Transfers In</v>
          </cell>
          <cell r="S2351">
            <v>90</v>
          </cell>
          <cell r="T2351" t="str">
            <v>Property, Plant and Debt Service</v>
          </cell>
          <cell r="U2351">
            <v>9</v>
          </cell>
          <cell r="V2351" t="str">
            <v>Hall, Ralph G</v>
          </cell>
        </row>
        <row r="2352">
          <cell r="A2352">
            <v>300066</v>
          </cell>
          <cell r="B2352" t="str">
            <v>PRC - Dean Academic Affairs - STEM</v>
          </cell>
          <cell r="C2352">
            <v>611210</v>
          </cell>
          <cell r="D2352">
            <v>300066611210</v>
          </cell>
          <cell r="E2352" t="str">
            <v>Admin Salaries - Full-time</v>
          </cell>
          <cell r="F2352">
            <v>11930.78</v>
          </cell>
          <cell r="G2352">
            <v>83515.44</v>
          </cell>
          <cell r="H2352">
            <v>82117</v>
          </cell>
          <cell r="I2352">
            <v>41058.300000000003</v>
          </cell>
          <cell r="J2352">
            <v>82117</v>
          </cell>
          <cell r="K2352">
            <v>110010</v>
          </cell>
          <cell r="L2352" t="str">
            <v>Current Unrestricted</v>
          </cell>
          <cell r="M2352">
            <v>25</v>
          </cell>
          <cell r="N2352" t="str">
            <v>Academic Support</v>
          </cell>
          <cell r="O2352">
            <v>11</v>
          </cell>
          <cell r="P2352" t="str">
            <v>Current Unrestricted Funds</v>
          </cell>
          <cell r="Q2352">
            <v>61</v>
          </cell>
          <cell r="R2352" t="str">
            <v>Salaries and Wages</v>
          </cell>
          <cell r="S2352">
            <v>20</v>
          </cell>
          <cell r="T2352" t="str">
            <v>Vice President / Provost - PRC</v>
          </cell>
          <cell r="U2352">
            <v>9</v>
          </cell>
          <cell r="V2352" t="str">
            <v>Hardesty, Jon H</v>
          </cell>
        </row>
        <row r="2353">
          <cell r="A2353">
            <v>300066</v>
          </cell>
          <cell r="B2353" t="str">
            <v>PRC - Dean Academic Affairs - STEM</v>
          </cell>
          <cell r="C2353">
            <v>611420</v>
          </cell>
          <cell r="D2353">
            <v>300066611420</v>
          </cell>
          <cell r="E2353" t="str">
            <v>Non-Supervisory Supp - Non-Exempt</v>
          </cell>
          <cell r="F2353">
            <v>0</v>
          </cell>
          <cell r="G2353">
            <v>71892.800000000003</v>
          </cell>
          <cell r="H2353">
            <v>74163</v>
          </cell>
          <cell r="I2353">
            <v>37081.32</v>
          </cell>
          <cell r="J2353">
            <v>74164</v>
          </cell>
          <cell r="K2353">
            <v>110010</v>
          </cell>
          <cell r="L2353" t="str">
            <v>Current Unrestricted</v>
          </cell>
          <cell r="M2353">
            <v>25</v>
          </cell>
          <cell r="N2353" t="str">
            <v>Academic Support</v>
          </cell>
          <cell r="O2353">
            <v>11</v>
          </cell>
          <cell r="P2353" t="str">
            <v>Current Unrestricted Funds</v>
          </cell>
          <cell r="Q2353">
            <v>61</v>
          </cell>
          <cell r="R2353" t="str">
            <v>Salaries and Wages</v>
          </cell>
          <cell r="S2353">
            <v>20</v>
          </cell>
          <cell r="T2353" t="str">
            <v>Vice President / Provost - PRC</v>
          </cell>
          <cell r="U2353">
            <v>9</v>
          </cell>
          <cell r="V2353" t="str">
            <v>Hardesty, Jon H</v>
          </cell>
        </row>
        <row r="2354">
          <cell r="A2354">
            <v>300066</v>
          </cell>
          <cell r="B2354" t="str">
            <v>PRC - Dean Academic Affairs - STEM</v>
          </cell>
          <cell r="C2354">
            <v>611491</v>
          </cell>
          <cell r="D2354">
            <v>300066611491</v>
          </cell>
          <cell r="E2354" t="str">
            <v>Comp Time Payoff</v>
          </cell>
          <cell r="F2354">
            <v>0</v>
          </cell>
          <cell r="G2354">
            <v>519.71</v>
          </cell>
          <cell r="H2354">
            <v>200</v>
          </cell>
          <cell r="I2354">
            <v>0</v>
          </cell>
          <cell r="J2354">
            <v>200</v>
          </cell>
          <cell r="K2354">
            <v>110010</v>
          </cell>
          <cell r="L2354" t="str">
            <v>Current Unrestricted</v>
          </cell>
          <cell r="M2354">
            <v>25</v>
          </cell>
          <cell r="N2354" t="str">
            <v>Academic Support</v>
          </cell>
          <cell r="O2354">
            <v>11</v>
          </cell>
          <cell r="P2354" t="str">
            <v>Current Unrestricted Funds</v>
          </cell>
          <cell r="Q2354">
            <v>61</v>
          </cell>
          <cell r="R2354" t="str">
            <v>Salaries and Wages</v>
          </cell>
          <cell r="S2354">
            <v>20</v>
          </cell>
          <cell r="T2354" t="str">
            <v>Vice President / Provost - PRC</v>
          </cell>
          <cell r="U2354">
            <v>9</v>
          </cell>
          <cell r="V2354" t="str">
            <v>Hardesty, Jon H</v>
          </cell>
        </row>
        <row r="2355">
          <cell r="A2355">
            <v>300066</v>
          </cell>
          <cell r="B2355" t="str">
            <v>PRC - Dean Academic Affairs - STEM</v>
          </cell>
          <cell r="C2355">
            <v>712320</v>
          </cell>
          <cell r="D2355">
            <v>300066712320</v>
          </cell>
          <cell r="E2355" t="str">
            <v>Guest Lecturers</v>
          </cell>
          <cell r="F2355">
            <v>0</v>
          </cell>
          <cell r="G2355">
            <v>0</v>
          </cell>
          <cell r="H2355">
            <v>0</v>
          </cell>
          <cell r="I2355">
            <v>0</v>
          </cell>
          <cell r="J2355">
            <v>2500</v>
          </cell>
          <cell r="K2355">
            <v>110010</v>
          </cell>
          <cell r="L2355" t="str">
            <v>Current Unrestricted</v>
          </cell>
          <cell r="M2355">
            <v>25</v>
          </cell>
          <cell r="N2355" t="str">
            <v>Academic Support</v>
          </cell>
          <cell r="O2355">
            <v>11</v>
          </cell>
          <cell r="P2355" t="str">
            <v>Current Unrestricted Funds</v>
          </cell>
          <cell r="Q2355">
            <v>71</v>
          </cell>
          <cell r="R2355" t="str">
            <v>Contractual Services</v>
          </cell>
          <cell r="S2355">
            <v>20</v>
          </cell>
          <cell r="T2355" t="str">
            <v>Vice President / Provost - PRC</v>
          </cell>
          <cell r="U2355">
            <v>9</v>
          </cell>
          <cell r="V2355" t="str">
            <v>Hardesty, Jon H</v>
          </cell>
        </row>
        <row r="2356">
          <cell r="A2356">
            <v>300066</v>
          </cell>
          <cell r="B2356" t="str">
            <v>PRC - Dean Academic Affairs - STEM</v>
          </cell>
          <cell r="C2356">
            <v>712655</v>
          </cell>
          <cell r="D2356">
            <v>300066712655</v>
          </cell>
          <cell r="E2356" t="str">
            <v>Meetings Expense</v>
          </cell>
          <cell r="F2356">
            <v>0</v>
          </cell>
          <cell r="G2356">
            <v>467.98</v>
          </cell>
          <cell r="H2356">
            <v>800</v>
          </cell>
          <cell r="I2356">
            <v>0</v>
          </cell>
          <cell r="J2356">
            <v>5200</v>
          </cell>
          <cell r="K2356">
            <v>110010</v>
          </cell>
          <cell r="L2356" t="str">
            <v>Current Unrestricted</v>
          </cell>
          <cell r="M2356">
            <v>25</v>
          </cell>
          <cell r="N2356" t="str">
            <v>Academic Support</v>
          </cell>
          <cell r="O2356">
            <v>11</v>
          </cell>
          <cell r="P2356" t="str">
            <v>Current Unrestricted Funds</v>
          </cell>
          <cell r="Q2356">
            <v>71</v>
          </cell>
          <cell r="R2356" t="str">
            <v>Contractual Services</v>
          </cell>
          <cell r="S2356">
            <v>20</v>
          </cell>
          <cell r="T2356" t="str">
            <v>Vice President / Provost - PRC</v>
          </cell>
          <cell r="U2356">
            <v>9</v>
          </cell>
          <cell r="V2356" t="str">
            <v>Hardesty, Jon H</v>
          </cell>
        </row>
        <row r="2357">
          <cell r="A2357">
            <v>300066</v>
          </cell>
          <cell r="B2357" t="str">
            <v>PRC - Dean Academic Affairs - STEM</v>
          </cell>
          <cell r="C2357">
            <v>733120</v>
          </cell>
          <cell r="D2357">
            <v>300066733120</v>
          </cell>
          <cell r="E2357" t="str">
            <v>Office Supplies</v>
          </cell>
          <cell r="F2357">
            <v>0</v>
          </cell>
          <cell r="G2357">
            <v>1504.68</v>
          </cell>
          <cell r="H2357">
            <v>1000</v>
          </cell>
          <cell r="I2357">
            <v>288.52999999999997</v>
          </cell>
          <cell r="J2357">
            <v>1000</v>
          </cell>
          <cell r="K2357">
            <v>110010</v>
          </cell>
          <cell r="L2357" t="str">
            <v>Current Unrestricted</v>
          </cell>
          <cell r="M2357">
            <v>25</v>
          </cell>
          <cell r="N2357" t="str">
            <v>Academic Support</v>
          </cell>
          <cell r="O2357">
            <v>11</v>
          </cell>
          <cell r="P2357" t="str">
            <v>Current Unrestricted Funds</v>
          </cell>
          <cell r="Q2357">
            <v>73</v>
          </cell>
          <cell r="R2357" t="str">
            <v>Supplies</v>
          </cell>
          <cell r="S2357">
            <v>20</v>
          </cell>
          <cell r="T2357" t="str">
            <v>Vice President / Provost - PRC</v>
          </cell>
          <cell r="U2357">
            <v>9</v>
          </cell>
          <cell r="V2357" t="str">
            <v>Hardesty, Jon H</v>
          </cell>
        </row>
        <row r="2358">
          <cell r="A2358">
            <v>300066</v>
          </cell>
          <cell r="B2358" t="str">
            <v>PRC - Dean Academic Affairs - STEM</v>
          </cell>
          <cell r="C2358">
            <v>744210</v>
          </cell>
          <cell r="D2358">
            <v>300066744210</v>
          </cell>
          <cell r="E2358" t="str">
            <v>Local Travel</v>
          </cell>
          <cell r="F2358">
            <v>0</v>
          </cell>
          <cell r="G2358">
            <v>457.94</v>
          </cell>
          <cell r="H2358">
            <v>500</v>
          </cell>
          <cell r="I2358">
            <v>273.10000000000002</v>
          </cell>
          <cell r="J2358">
            <v>650</v>
          </cell>
          <cell r="K2358">
            <v>110010</v>
          </cell>
          <cell r="L2358" t="str">
            <v>Current Unrestricted</v>
          </cell>
          <cell r="M2358">
            <v>25</v>
          </cell>
          <cell r="N2358" t="str">
            <v>Academic Support</v>
          </cell>
          <cell r="O2358">
            <v>11</v>
          </cell>
          <cell r="P2358" t="str">
            <v>Current Unrestricted Funds</v>
          </cell>
          <cell r="Q2358">
            <v>74</v>
          </cell>
          <cell r="R2358" t="str">
            <v>Travel</v>
          </cell>
          <cell r="S2358">
            <v>20</v>
          </cell>
          <cell r="T2358" t="str">
            <v>Vice President / Provost - PRC</v>
          </cell>
          <cell r="U2358">
            <v>9</v>
          </cell>
          <cell r="V2358" t="str">
            <v>Hardesty, Jon H</v>
          </cell>
        </row>
        <row r="2359">
          <cell r="A2359">
            <v>300066</v>
          </cell>
          <cell r="B2359" t="str">
            <v>PRC - Dean Academic Affairs - STEM</v>
          </cell>
          <cell r="C2359">
            <v>744220</v>
          </cell>
          <cell r="D2359">
            <v>300066744220</v>
          </cell>
          <cell r="E2359" t="str">
            <v>Professional Development / Travel</v>
          </cell>
          <cell r="F2359">
            <v>0</v>
          </cell>
          <cell r="G2359">
            <v>1144.2</v>
          </cell>
          <cell r="H2359">
            <v>2000</v>
          </cell>
          <cell r="I2359">
            <v>1382.84</v>
          </cell>
          <cell r="J2359">
            <v>2000</v>
          </cell>
          <cell r="K2359">
            <v>110010</v>
          </cell>
          <cell r="L2359" t="str">
            <v>Current Unrestricted</v>
          </cell>
          <cell r="M2359">
            <v>25</v>
          </cell>
          <cell r="N2359" t="str">
            <v>Academic Support</v>
          </cell>
          <cell r="O2359">
            <v>11</v>
          </cell>
          <cell r="P2359" t="str">
            <v>Current Unrestricted Funds</v>
          </cell>
          <cell r="Q2359">
            <v>74</v>
          </cell>
          <cell r="R2359" t="str">
            <v>Travel</v>
          </cell>
          <cell r="S2359">
            <v>20</v>
          </cell>
          <cell r="T2359" t="str">
            <v>Vice President / Provost - PRC</v>
          </cell>
          <cell r="U2359">
            <v>9</v>
          </cell>
          <cell r="V2359" t="str">
            <v>Hardesty, Jon H</v>
          </cell>
        </row>
        <row r="2360">
          <cell r="A2360">
            <v>300066</v>
          </cell>
          <cell r="B2360" t="str">
            <v>PRC - Dean Academic Affairs - STEM</v>
          </cell>
          <cell r="C2360">
            <v>755240</v>
          </cell>
          <cell r="D2360">
            <v>300066755240</v>
          </cell>
          <cell r="E2360" t="str">
            <v>DP - Software</v>
          </cell>
          <cell r="F2360">
            <v>0</v>
          </cell>
          <cell r="G2360">
            <v>122</v>
          </cell>
          <cell r="H2360">
            <v>0</v>
          </cell>
          <cell r="I2360">
            <v>0</v>
          </cell>
          <cell r="J2360">
            <v>0</v>
          </cell>
          <cell r="K2360">
            <v>110010</v>
          </cell>
          <cell r="L2360" t="str">
            <v>Current Unrestricted</v>
          </cell>
          <cell r="M2360">
            <v>25</v>
          </cell>
          <cell r="N2360" t="str">
            <v>Academic Support</v>
          </cell>
          <cell r="O2360">
            <v>11</v>
          </cell>
          <cell r="P2360" t="str">
            <v>Current Unrestricted Funds</v>
          </cell>
          <cell r="Q2360">
            <v>75</v>
          </cell>
          <cell r="R2360" t="str">
            <v>Other Operating Expenses</v>
          </cell>
          <cell r="S2360">
            <v>20</v>
          </cell>
          <cell r="T2360" t="str">
            <v>Vice President / Provost - PRC</v>
          </cell>
          <cell r="U2360">
            <v>9</v>
          </cell>
          <cell r="V2360" t="str">
            <v>Hardesty, Jon H</v>
          </cell>
        </row>
        <row r="2361">
          <cell r="A2361">
            <v>300066</v>
          </cell>
          <cell r="B2361" t="str">
            <v>PRC - Dean Academic Affairs - STEM</v>
          </cell>
          <cell r="C2361">
            <v>755310</v>
          </cell>
          <cell r="D2361">
            <v>300066755310</v>
          </cell>
          <cell r="E2361" t="str">
            <v>Copier Expense</v>
          </cell>
          <cell r="F2361">
            <v>0</v>
          </cell>
          <cell r="G2361">
            <v>39.24</v>
          </cell>
          <cell r="H2361">
            <v>250</v>
          </cell>
          <cell r="I2361">
            <v>20.7</v>
          </cell>
          <cell r="J2361">
            <v>250</v>
          </cell>
          <cell r="K2361">
            <v>110010</v>
          </cell>
          <cell r="L2361" t="str">
            <v>Current Unrestricted</v>
          </cell>
          <cell r="M2361">
            <v>25</v>
          </cell>
          <cell r="N2361" t="str">
            <v>Academic Support</v>
          </cell>
          <cell r="O2361">
            <v>11</v>
          </cell>
          <cell r="P2361" t="str">
            <v>Current Unrestricted Funds</v>
          </cell>
          <cell r="Q2361">
            <v>75</v>
          </cell>
          <cell r="R2361" t="str">
            <v>Other Operating Expenses</v>
          </cell>
          <cell r="S2361">
            <v>20</v>
          </cell>
          <cell r="T2361" t="str">
            <v>Vice President / Provost - PRC</v>
          </cell>
          <cell r="U2361">
            <v>9</v>
          </cell>
          <cell r="V2361" t="str">
            <v>Hardesty, Jon H</v>
          </cell>
        </row>
        <row r="2362">
          <cell r="A2362">
            <v>300066</v>
          </cell>
          <cell r="B2362" t="str">
            <v>PRC - Dean Academic Affairs - STEM</v>
          </cell>
          <cell r="C2362">
            <v>755360</v>
          </cell>
          <cell r="D2362">
            <v>300066755360</v>
          </cell>
          <cell r="E2362" t="str">
            <v>Printing - Other</v>
          </cell>
          <cell r="F2362">
            <v>0</v>
          </cell>
          <cell r="G2362">
            <v>0</v>
          </cell>
          <cell r="H2362">
            <v>0</v>
          </cell>
          <cell r="I2362">
            <v>0</v>
          </cell>
          <cell r="J2362">
            <v>0</v>
          </cell>
          <cell r="K2362">
            <v>110010</v>
          </cell>
          <cell r="L2362" t="str">
            <v>Current Unrestricted</v>
          </cell>
          <cell r="M2362">
            <v>25</v>
          </cell>
          <cell r="N2362" t="str">
            <v>Academic Support</v>
          </cell>
          <cell r="O2362">
            <v>11</v>
          </cell>
          <cell r="P2362" t="str">
            <v>Current Unrestricted Funds</v>
          </cell>
          <cell r="Q2362">
            <v>75</v>
          </cell>
          <cell r="R2362" t="str">
            <v>Other Operating Expenses</v>
          </cell>
          <cell r="S2362">
            <v>20</v>
          </cell>
          <cell r="T2362" t="str">
            <v>Vice President / Provost - PRC</v>
          </cell>
          <cell r="U2362">
            <v>9</v>
          </cell>
          <cell r="V2362" t="str">
            <v>Hardesty, Jon H</v>
          </cell>
        </row>
        <row r="2363">
          <cell r="A2363">
            <v>300066</v>
          </cell>
          <cell r="B2363" t="str">
            <v>PRC - Dean Academic Affairs - STEM</v>
          </cell>
          <cell r="C2363">
            <v>755705</v>
          </cell>
          <cell r="D2363">
            <v>300066755705</v>
          </cell>
          <cell r="E2363" t="str">
            <v>Postage</v>
          </cell>
          <cell r="F2363">
            <v>0</v>
          </cell>
          <cell r="G2363">
            <v>0</v>
          </cell>
          <cell r="H2363">
            <v>0</v>
          </cell>
          <cell r="I2363">
            <v>0</v>
          </cell>
          <cell r="J2363">
            <v>0</v>
          </cell>
          <cell r="K2363">
            <v>110010</v>
          </cell>
          <cell r="L2363" t="str">
            <v>Current Unrestricted</v>
          </cell>
          <cell r="M2363">
            <v>25</v>
          </cell>
          <cell r="N2363" t="str">
            <v>Academic Support</v>
          </cell>
          <cell r="O2363">
            <v>11</v>
          </cell>
          <cell r="P2363" t="str">
            <v>Current Unrestricted Funds</v>
          </cell>
          <cell r="Q2363">
            <v>75</v>
          </cell>
          <cell r="R2363" t="str">
            <v>Other Operating Expenses</v>
          </cell>
          <cell r="S2363">
            <v>20</v>
          </cell>
          <cell r="T2363" t="str">
            <v>Vice President / Provost - PRC</v>
          </cell>
          <cell r="U2363">
            <v>9</v>
          </cell>
          <cell r="V2363" t="str">
            <v>Hardesty, Jon H</v>
          </cell>
        </row>
        <row r="2364">
          <cell r="A2364">
            <v>300066</v>
          </cell>
          <cell r="B2364" t="str">
            <v>PRC - Dean Academic Affairs - STEM</v>
          </cell>
          <cell r="C2364">
            <v>755745</v>
          </cell>
          <cell r="D2364">
            <v>300066755745</v>
          </cell>
          <cell r="E2364" t="str">
            <v>Promotional Activities</v>
          </cell>
          <cell r="F2364">
            <v>0</v>
          </cell>
          <cell r="G2364">
            <v>0</v>
          </cell>
          <cell r="H2364">
            <v>0</v>
          </cell>
          <cell r="I2364">
            <v>0</v>
          </cell>
          <cell r="J2364">
            <v>1500</v>
          </cell>
          <cell r="K2364">
            <v>110010</v>
          </cell>
          <cell r="L2364" t="str">
            <v>Current Unrestricted</v>
          </cell>
          <cell r="M2364">
            <v>25</v>
          </cell>
          <cell r="N2364" t="str">
            <v>Academic Support</v>
          </cell>
          <cell r="O2364">
            <v>11</v>
          </cell>
          <cell r="P2364" t="str">
            <v>Current Unrestricted Funds</v>
          </cell>
          <cell r="Q2364">
            <v>75</v>
          </cell>
          <cell r="R2364" t="str">
            <v>Other Operating Expenses</v>
          </cell>
          <cell r="S2364">
            <v>20</v>
          </cell>
          <cell r="T2364" t="str">
            <v>Vice President / Provost - PRC</v>
          </cell>
          <cell r="U2364">
            <v>9</v>
          </cell>
          <cell r="V2364" t="str">
            <v>Hardesty, Jon H</v>
          </cell>
        </row>
        <row r="2365">
          <cell r="A2365">
            <v>300066</v>
          </cell>
          <cell r="B2365" t="str">
            <v>PRC - Dean Academic Affairs - STEM</v>
          </cell>
          <cell r="C2365">
            <v>755765</v>
          </cell>
          <cell r="D2365">
            <v>300066755765</v>
          </cell>
          <cell r="E2365" t="str">
            <v>Miscellaneous Operating Expenses</v>
          </cell>
          <cell r="F2365">
            <v>0</v>
          </cell>
          <cell r="G2365">
            <v>0</v>
          </cell>
          <cell r="H2365">
            <v>4671</v>
          </cell>
          <cell r="I2365">
            <v>0</v>
          </cell>
          <cell r="J2365">
            <v>4500</v>
          </cell>
          <cell r="K2365">
            <v>110010</v>
          </cell>
          <cell r="L2365" t="str">
            <v>Current Unrestricted</v>
          </cell>
          <cell r="M2365">
            <v>25</v>
          </cell>
          <cell r="N2365" t="str">
            <v>Academic Support</v>
          </cell>
          <cell r="O2365">
            <v>11</v>
          </cell>
          <cell r="P2365" t="str">
            <v>Current Unrestricted Funds</v>
          </cell>
          <cell r="Q2365">
            <v>75</v>
          </cell>
          <cell r="R2365" t="str">
            <v>Other Operating Expenses</v>
          </cell>
          <cell r="S2365">
            <v>20</v>
          </cell>
          <cell r="T2365" t="str">
            <v>Vice President / Provost - PRC</v>
          </cell>
          <cell r="U2365">
            <v>9</v>
          </cell>
          <cell r="V2365" t="str">
            <v>Hardesty, Jon H</v>
          </cell>
        </row>
        <row r="2366">
          <cell r="A2366">
            <v>314012</v>
          </cell>
          <cell r="B2366" t="str">
            <v>Engineering</v>
          </cell>
          <cell r="C2366">
            <v>611110</v>
          </cell>
          <cell r="D2366">
            <v>314012611110</v>
          </cell>
          <cell r="E2366" t="str">
            <v>Faculty Salaries - Full-time</v>
          </cell>
          <cell r="F2366">
            <v>4922.72</v>
          </cell>
          <cell r="G2366">
            <v>29945.03</v>
          </cell>
          <cell r="H2366">
            <v>30916</v>
          </cell>
          <cell r="I2366">
            <v>15112.5</v>
          </cell>
          <cell r="J2366">
            <v>31608</v>
          </cell>
          <cell r="K2366">
            <v>110010</v>
          </cell>
          <cell r="L2366" t="str">
            <v>Current Unrestricted</v>
          </cell>
          <cell r="M2366">
            <v>10</v>
          </cell>
          <cell r="N2366" t="str">
            <v>Instruction</v>
          </cell>
          <cell r="O2366">
            <v>11</v>
          </cell>
          <cell r="P2366" t="str">
            <v>Current Unrestricted Funds</v>
          </cell>
          <cell r="Q2366">
            <v>61</v>
          </cell>
          <cell r="R2366" t="str">
            <v>Salaries and Wages</v>
          </cell>
          <cell r="S2366">
            <v>20</v>
          </cell>
          <cell r="T2366" t="str">
            <v>Vice President / Provost - PRC</v>
          </cell>
          <cell r="U2366">
            <v>1</v>
          </cell>
          <cell r="V2366" t="str">
            <v>Hardesty, Jon H</v>
          </cell>
        </row>
        <row r="2367">
          <cell r="A2367">
            <v>314012</v>
          </cell>
          <cell r="B2367" t="str">
            <v>Engineering</v>
          </cell>
          <cell r="C2367">
            <v>611120</v>
          </cell>
          <cell r="D2367">
            <v>314012611120</v>
          </cell>
          <cell r="E2367" t="str">
            <v>Faculty Salaries - Part-time</v>
          </cell>
          <cell r="F2367">
            <v>0</v>
          </cell>
          <cell r="G2367">
            <v>7514.68</v>
          </cell>
          <cell r="H2367">
            <v>7193</v>
          </cell>
          <cell r="I2367">
            <v>4134.25</v>
          </cell>
          <cell r="J2367">
            <v>8628</v>
          </cell>
          <cell r="K2367">
            <v>110010</v>
          </cell>
          <cell r="L2367" t="str">
            <v>Current Unrestricted</v>
          </cell>
          <cell r="M2367">
            <v>10</v>
          </cell>
          <cell r="N2367" t="str">
            <v>Instruction</v>
          </cell>
          <cell r="O2367">
            <v>11</v>
          </cell>
          <cell r="P2367" t="str">
            <v>Current Unrestricted Funds</v>
          </cell>
          <cell r="Q2367">
            <v>61</v>
          </cell>
          <cell r="R2367" t="str">
            <v>Salaries and Wages</v>
          </cell>
          <cell r="S2367">
            <v>20</v>
          </cell>
          <cell r="T2367" t="str">
            <v>Vice President / Provost - PRC</v>
          </cell>
          <cell r="U2367">
            <v>1</v>
          </cell>
          <cell r="V2367" t="str">
            <v>Hardesty, Jon H</v>
          </cell>
        </row>
        <row r="2368">
          <cell r="A2368">
            <v>314012</v>
          </cell>
          <cell r="B2368" t="str">
            <v>Engineering</v>
          </cell>
          <cell r="C2368">
            <v>712510</v>
          </cell>
          <cell r="D2368">
            <v>314012712510</v>
          </cell>
          <cell r="E2368" t="str">
            <v>Maintenance Agreements</v>
          </cell>
          <cell r="F2368">
            <v>0</v>
          </cell>
          <cell r="G2368">
            <v>0</v>
          </cell>
          <cell r="H2368">
            <v>0</v>
          </cell>
          <cell r="I2368">
            <v>0</v>
          </cell>
          <cell r="J2368">
            <v>0</v>
          </cell>
          <cell r="K2368">
            <v>110010</v>
          </cell>
          <cell r="L2368" t="str">
            <v>Current Unrestricted</v>
          </cell>
          <cell r="M2368">
            <v>10</v>
          </cell>
          <cell r="N2368" t="str">
            <v>Instruction</v>
          </cell>
          <cell r="O2368">
            <v>11</v>
          </cell>
          <cell r="P2368" t="str">
            <v>Current Unrestricted Funds</v>
          </cell>
          <cell r="Q2368">
            <v>71</v>
          </cell>
          <cell r="R2368" t="str">
            <v>Contractual Services</v>
          </cell>
          <cell r="S2368">
            <v>20</v>
          </cell>
          <cell r="T2368" t="str">
            <v>Vice President / Provost - PRC</v>
          </cell>
          <cell r="U2368">
            <v>4</v>
          </cell>
          <cell r="V2368" t="str">
            <v>Hardesty, Jon H</v>
          </cell>
        </row>
        <row r="2369">
          <cell r="A2369">
            <v>314012</v>
          </cell>
          <cell r="B2369" t="str">
            <v>Engineering</v>
          </cell>
          <cell r="C2369">
            <v>733110</v>
          </cell>
          <cell r="D2369">
            <v>314012733110</v>
          </cell>
          <cell r="E2369" t="str">
            <v>Classroom Supplies</v>
          </cell>
          <cell r="F2369">
            <v>8</v>
          </cell>
          <cell r="G2369">
            <v>0</v>
          </cell>
          <cell r="H2369">
            <v>0</v>
          </cell>
          <cell r="I2369">
            <v>0</v>
          </cell>
          <cell r="J2369">
            <v>0</v>
          </cell>
          <cell r="K2369">
            <v>110010</v>
          </cell>
          <cell r="L2369" t="str">
            <v>Current Unrestricted</v>
          </cell>
          <cell r="M2369">
            <v>10</v>
          </cell>
          <cell r="N2369" t="str">
            <v>Instruction</v>
          </cell>
          <cell r="O2369">
            <v>11</v>
          </cell>
          <cell r="P2369" t="str">
            <v>Current Unrestricted Funds</v>
          </cell>
          <cell r="Q2369">
            <v>73</v>
          </cell>
          <cell r="R2369" t="str">
            <v>Supplies</v>
          </cell>
          <cell r="S2369">
            <v>20</v>
          </cell>
          <cell r="T2369" t="str">
            <v>Vice President / Provost - PRC</v>
          </cell>
          <cell r="U2369">
            <v>4</v>
          </cell>
          <cell r="V2369" t="str">
            <v>Hardesty, Jon H</v>
          </cell>
        </row>
        <row r="2370">
          <cell r="A2370">
            <v>314012</v>
          </cell>
          <cell r="B2370" t="str">
            <v>Engineering</v>
          </cell>
          <cell r="C2370">
            <v>755310</v>
          </cell>
          <cell r="D2370">
            <v>314012755310</v>
          </cell>
          <cell r="E2370" t="str">
            <v>Copier Expense</v>
          </cell>
          <cell r="F2370">
            <v>516.84</v>
          </cell>
          <cell r="G2370">
            <v>823.44</v>
          </cell>
          <cell r="H2370">
            <v>650</v>
          </cell>
          <cell r="I2370">
            <v>205.5</v>
          </cell>
          <cell r="J2370">
            <v>650</v>
          </cell>
          <cell r="K2370">
            <v>110010</v>
          </cell>
          <cell r="L2370" t="str">
            <v>Current Unrestricted</v>
          </cell>
          <cell r="M2370">
            <v>10</v>
          </cell>
          <cell r="N2370" t="str">
            <v>Instruction</v>
          </cell>
          <cell r="O2370">
            <v>11</v>
          </cell>
          <cell r="P2370" t="str">
            <v>Current Unrestricted Funds</v>
          </cell>
          <cell r="Q2370">
            <v>75</v>
          </cell>
          <cell r="R2370" t="str">
            <v>Other Operating Expenses</v>
          </cell>
          <cell r="S2370">
            <v>20</v>
          </cell>
          <cell r="T2370" t="str">
            <v>Vice President / Provost - PRC</v>
          </cell>
          <cell r="U2370">
            <v>4</v>
          </cell>
          <cell r="V2370" t="str">
            <v>Hardesty, Jon H</v>
          </cell>
        </row>
        <row r="2371">
          <cell r="A2371">
            <v>314016</v>
          </cell>
          <cell r="B2371" t="str">
            <v>Engineering</v>
          </cell>
          <cell r="C2371">
            <v>611110</v>
          </cell>
          <cell r="D2371">
            <v>314016611110</v>
          </cell>
          <cell r="E2371" t="str">
            <v>Faculty Salaries - Full-time</v>
          </cell>
          <cell r="F2371">
            <v>27506.1</v>
          </cell>
          <cell r="G2371">
            <v>24172.99</v>
          </cell>
          <cell r="H2371">
            <v>4393</v>
          </cell>
          <cell r="I2371">
            <v>4392.8999999999996</v>
          </cell>
          <cell r="J2371">
            <v>52000</v>
          </cell>
          <cell r="K2371">
            <v>110010</v>
          </cell>
          <cell r="L2371" t="str">
            <v>Current Unrestricted</v>
          </cell>
          <cell r="M2371">
            <v>10</v>
          </cell>
          <cell r="N2371" t="str">
            <v>Instruction</v>
          </cell>
          <cell r="O2371">
            <v>11</v>
          </cell>
          <cell r="P2371" t="str">
            <v>Current Unrestricted Funds</v>
          </cell>
          <cell r="Q2371">
            <v>61</v>
          </cell>
          <cell r="R2371" t="str">
            <v>Salaries and Wages</v>
          </cell>
          <cell r="S2371">
            <v>20</v>
          </cell>
          <cell r="T2371" t="str">
            <v>Vice President / Provost - PRC</v>
          </cell>
          <cell r="U2371">
            <v>1</v>
          </cell>
          <cell r="V2371" t="str">
            <v>Hardesty, Jon H</v>
          </cell>
        </row>
        <row r="2372">
          <cell r="A2372">
            <v>314016</v>
          </cell>
          <cell r="B2372" t="str">
            <v>Engineering</v>
          </cell>
          <cell r="C2372">
            <v>611115</v>
          </cell>
          <cell r="D2372">
            <v>314016611115</v>
          </cell>
          <cell r="E2372" t="str">
            <v>Faculty Salaries - Substitute</v>
          </cell>
          <cell r="F2372">
            <v>0</v>
          </cell>
          <cell r="G2372">
            <v>86.88</v>
          </cell>
          <cell r="H2372">
            <v>300</v>
          </cell>
          <cell r="I2372">
            <v>0</v>
          </cell>
          <cell r="J2372">
            <v>600</v>
          </cell>
          <cell r="K2372">
            <v>110010</v>
          </cell>
          <cell r="L2372" t="str">
            <v>Current Unrestricted</v>
          </cell>
          <cell r="M2372">
            <v>10</v>
          </cell>
          <cell r="N2372" t="str">
            <v>Instruction</v>
          </cell>
          <cell r="O2372">
            <v>11</v>
          </cell>
          <cell r="P2372" t="str">
            <v>Current Unrestricted Funds</v>
          </cell>
          <cell r="Q2372">
            <v>61</v>
          </cell>
          <cell r="R2372" t="str">
            <v>Salaries and Wages</v>
          </cell>
          <cell r="S2372">
            <v>20</v>
          </cell>
          <cell r="T2372" t="str">
            <v>Vice President / Provost - PRC</v>
          </cell>
          <cell r="U2372">
            <v>1</v>
          </cell>
          <cell r="V2372" t="str">
            <v>Hardesty, Jon H</v>
          </cell>
        </row>
        <row r="2373">
          <cell r="A2373">
            <v>314016</v>
          </cell>
          <cell r="B2373" t="str">
            <v>Engineering</v>
          </cell>
          <cell r="C2373">
            <v>611120</v>
          </cell>
          <cell r="D2373">
            <v>314016611120</v>
          </cell>
          <cell r="E2373" t="str">
            <v>Faculty Salaries - Part-time</v>
          </cell>
          <cell r="F2373">
            <v>15073</v>
          </cell>
          <cell r="G2373">
            <v>3475</v>
          </cell>
          <cell r="H2373">
            <v>11554</v>
          </cell>
          <cell r="I2373">
            <v>4753</v>
          </cell>
          <cell r="J2373">
            <v>11554</v>
          </cell>
          <cell r="K2373">
            <v>110010</v>
          </cell>
          <cell r="L2373" t="str">
            <v>Current Unrestricted</v>
          </cell>
          <cell r="M2373">
            <v>10</v>
          </cell>
          <cell r="N2373" t="str">
            <v>Instruction</v>
          </cell>
          <cell r="O2373">
            <v>11</v>
          </cell>
          <cell r="P2373" t="str">
            <v>Current Unrestricted Funds</v>
          </cell>
          <cell r="Q2373">
            <v>61</v>
          </cell>
          <cell r="R2373" t="str">
            <v>Salaries and Wages</v>
          </cell>
          <cell r="S2373">
            <v>20</v>
          </cell>
          <cell r="T2373" t="str">
            <v>Vice President / Provost - PRC</v>
          </cell>
          <cell r="U2373">
            <v>1</v>
          </cell>
          <cell r="V2373" t="str">
            <v>Hardesty, Jon H</v>
          </cell>
        </row>
        <row r="2374">
          <cell r="A2374">
            <v>314016</v>
          </cell>
          <cell r="B2374" t="str">
            <v>Engineering</v>
          </cell>
          <cell r="C2374">
            <v>611130</v>
          </cell>
          <cell r="D2374">
            <v>314016611130</v>
          </cell>
          <cell r="E2374" t="str">
            <v>Faculty Full-time Non-teaching ES</v>
          </cell>
          <cell r="F2374">
            <v>3475</v>
          </cell>
          <cell r="G2374">
            <v>10425</v>
          </cell>
          <cell r="H2374">
            <v>10425</v>
          </cell>
          <cell r="I2374">
            <v>4493.75</v>
          </cell>
          <cell r="J2374">
            <v>10785</v>
          </cell>
          <cell r="K2374">
            <v>110010</v>
          </cell>
          <cell r="L2374" t="str">
            <v>Current Unrestricted</v>
          </cell>
          <cell r="M2374">
            <v>10</v>
          </cell>
          <cell r="N2374" t="str">
            <v>Instruction</v>
          </cell>
          <cell r="O2374">
            <v>11</v>
          </cell>
          <cell r="P2374" t="str">
            <v>Current Unrestricted Funds</v>
          </cell>
          <cell r="Q2374">
            <v>61</v>
          </cell>
          <cell r="R2374" t="str">
            <v>Salaries and Wages</v>
          </cell>
          <cell r="S2374">
            <v>20</v>
          </cell>
          <cell r="T2374" t="str">
            <v>Vice President / Provost - PRC</v>
          </cell>
          <cell r="U2374">
            <v>1</v>
          </cell>
          <cell r="V2374" t="str">
            <v>Hardesty, Jon H</v>
          </cell>
        </row>
        <row r="2375">
          <cell r="A2375">
            <v>314016</v>
          </cell>
          <cell r="B2375" t="str">
            <v>Engineering</v>
          </cell>
          <cell r="C2375">
            <v>611135</v>
          </cell>
          <cell r="D2375">
            <v>314016611135</v>
          </cell>
          <cell r="E2375" t="str">
            <v>Faculty Full-time - Release Time</v>
          </cell>
          <cell r="F2375">
            <v>32331.06</v>
          </cell>
          <cell r="G2375">
            <v>11012.4</v>
          </cell>
          <cell r="H2375">
            <v>10017</v>
          </cell>
          <cell r="I2375">
            <v>10016.280000000001</v>
          </cell>
          <cell r="J2375">
            <v>0</v>
          </cell>
          <cell r="K2375">
            <v>110010</v>
          </cell>
          <cell r="L2375" t="str">
            <v>Current Unrestricted</v>
          </cell>
          <cell r="M2375">
            <v>10</v>
          </cell>
          <cell r="N2375" t="str">
            <v>Instruction</v>
          </cell>
          <cell r="O2375">
            <v>11</v>
          </cell>
          <cell r="P2375" t="str">
            <v>Current Unrestricted Funds</v>
          </cell>
          <cell r="Q2375">
            <v>61</v>
          </cell>
          <cell r="R2375" t="str">
            <v>Salaries and Wages</v>
          </cell>
          <cell r="S2375">
            <v>20</v>
          </cell>
          <cell r="T2375" t="str">
            <v>Vice President / Provost - PRC</v>
          </cell>
          <cell r="U2375">
            <v>1</v>
          </cell>
          <cell r="V2375" t="str">
            <v>Hardesty, Jon H</v>
          </cell>
        </row>
        <row r="2376">
          <cell r="A2376">
            <v>314016</v>
          </cell>
          <cell r="B2376" t="str">
            <v>Engineering</v>
          </cell>
          <cell r="C2376">
            <v>611140</v>
          </cell>
          <cell r="D2376">
            <v>314016611140</v>
          </cell>
          <cell r="E2376" t="str">
            <v>Faculty Part-time Non-teaching</v>
          </cell>
          <cell r="F2376">
            <v>695</v>
          </cell>
          <cell r="G2376">
            <v>0</v>
          </cell>
          <cell r="H2376">
            <v>6950</v>
          </cell>
          <cell r="I2376">
            <v>0</v>
          </cell>
          <cell r="J2376">
            <v>0</v>
          </cell>
          <cell r="K2376">
            <v>110010</v>
          </cell>
          <cell r="L2376" t="str">
            <v>Current Unrestricted</v>
          </cell>
          <cell r="M2376">
            <v>10</v>
          </cell>
          <cell r="N2376" t="str">
            <v>Instruction</v>
          </cell>
          <cell r="O2376">
            <v>11</v>
          </cell>
          <cell r="P2376" t="str">
            <v>Current Unrestricted Funds</v>
          </cell>
          <cell r="Q2376">
            <v>61</v>
          </cell>
          <cell r="R2376" t="str">
            <v>Salaries and Wages</v>
          </cell>
          <cell r="S2376">
            <v>20</v>
          </cell>
          <cell r="T2376" t="str">
            <v>Vice President / Provost - PRC</v>
          </cell>
          <cell r="U2376">
            <v>1</v>
          </cell>
          <cell r="V2376" t="str">
            <v>Hardesty, Jon H</v>
          </cell>
        </row>
        <row r="2377">
          <cell r="A2377">
            <v>314016</v>
          </cell>
          <cell r="B2377" t="str">
            <v>Engineering</v>
          </cell>
          <cell r="C2377">
            <v>611150</v>
          </cell>
          <cell r="D2377">
            <v>314016611150</v>
          </cell>
          <cell r="E2377" t="str">
            <v>Faculty Full-time - Summer</v>
          </cell>
          <cell r="F2377">
            <v>0</v>
          </cell>
          <cell r="G2377">
            <v>0</v>
          </cell>
          <cell r="H2377">
            <v>5942</v>
          </cell>
          <cell r="I2377">
            <v>0</v>
          </cell>
          <cell r="J2377">
            <v>14102</v>
          </cell>
          <cell r="K2377">
            <v>110010</v>
          </cell>
          <cell r="L2377" t="str">
            <v>Current Unrestricted</v>
          </cell>
          <cell r="M2377">
            <v>10</v>
          </cell>
          <cell r="N2377" t="str">
            <v>Instruction</v>
          </cell>
          <cell r="O2377">
            <v>11</v>
          </cell>
          <cell r="P2377" t="str">
            <v>Current Unrestricted Funds</v>
          </cell>
          <cell r="Q2377">
            <v>61</v>
          </cell>
          <cell r="R2377" t="str">
            <v>Salaries and Wages</v>
          </cell>
          <cell r="S2377">
            <v>20</v>
          </cell>
          <cell r="T2377" t="str">
            <v>Vice President / Provost - PRC</v>
          </cell>
          <cell r="U2377">
            <v>1</v>
          </cell>
          <cell r="V2377" t="str">
            <v>Hardesty, Jon H</v>
          </cell>
        </row>
        <row r="2378">
          <cell r="A2378">
            <v>314016</v>
          </cell>
          <cell r="B2378" t="str">
            <v>Engineering</v>
          </cell>
          <cell r="C2378">
            <v>611155</v>
          </cell>
          <cell r="D2378">
            <v>314016611155</v>
          </cell>
          <cell r="E2378" t="str">
            <v>Faculty Full-time - Non-teach Sum</v>
          </cell>
          <cell r="F2378">
            <v>11120</v>
          </cell>
          <cell r="G2378">
            <v>0</v>
          </cell>
          <cell r="H2378">
            <v>0</v>
          </cell>
          <cell r="I2378">
            <v>0</v>
          </cell>
          <cell r="J2378">
            <v>0</v>
          </cell>
          <cell r="K2378">
            <v>110010</v>
          </cell>
          <cell r="L2378" t="str">
            <v>Current Unrestricted</v>
          </cell>
          <cell r="M2378">
            <v>10</v>
          </cell>
          <cell r="N2378" t="str">
            <v>Instruction</v>
          </cell>
          <cell r="O2378">
            <v>11</v>
          </cell>
          <cell r="P2378" t="str">
            <v>Current Unrestricted Funds</v>
          </cell>
          <cell r="Q2378">
            <v>61</v>
          </cell>
          <cell r="R2378" t="str">
            <v>Salaries and Wages</v>
          </cell>
          <cell r="S2378">
            <v>20</v>
          </cell>
          <cell r="T2378" t="str">
            <v>Vice President / Provost - PRC</v>
          </cell>
          <cell r="U2378">
            <v>1</v>
          </cell>
          <cell r="V2378" t="str">
            <v>Hardesty, Jon H</v>
          </cell>
        </row>
        <row r="2379">
          <cell r="A2379">
            <v>314016</v>
          </cell>
          <cell r="B2379" t="str">
            <v>Engineering</v>
          </cell>
          <cell r="C2379">
            <v>611160</v>
          </cell>
          <cell r="D2379">
            <v>314016611160</v>
          </cell>
          <cell r="E2379" t="str">
            <v>Faculty Part-time - Summer</v>
          </cell>
          <cell r="F2379">
            <v>2780</v>
          </cell>
          <cell r="G2379">
            <v>0</v>
          </cell>
          <cell r="H2379">
            <v>0</v>
          </cell>
          <cell r="I2379">
            <v>0</v>
          </cell>
          <cell r="J2379">
            <v>0</v>
          </cell>
          <cell r="K2379">
            <v>110010</v>
          </cell>
          <cell r="L2379" t="str">
            <v>Current Unrestricted</v>
          </cell>
          <cell r="M2379">
            <v>10</v>
          </cell>
          <cell r="N2379" t="str">
            <v>Instruction</v>
          </cell>
          <cell r="O2379">
            <v>11</v>
          </cell>
          <cell r="P2379" t="str">
            <v>Current Unrestricted Funds</v>
          </cell>
          <cell r="Q2379">
            <v>61</v>
          </cell>
          <cell r="R2379" t="str">
            <v>Salaries and Wages</v>
          </cell>
          <cell r="S2379">
            <v>20</v>
          </cell>
          <cell r="T2379" t="str">
            <v>Vice President / Provost - PRC</v>
          </cell>
          <cell r="U2379">
            <v>1</v>
          </cell>
          <cell r="V2379" t="str">
            <v>Hardesty, Jon H</v>
          </cell>
        </row>
        <row r="2380">
          <cell r="A2380">
            <v>314016</v>
          </cell>
          <cell r="B2380" t="str">
            <v>Engineering</v>
          </cell>
          <cell r="C2380">
            <v>611210</v>
          </cell>
          <cell r="D2380">
            <v>314016611210</v>
          </cell>
          <cell r="E2380" t="str">
            <v>Admin Salaries - Full-time</v>
          </cell>
          <cell r="F2380">
            <v>74564.28</v>
          </cell>
          <cell r="G2380">
            <v>74564.28</v>
          </cell>
          <cell r="H2380">
            <v>77175</v>
          </cell>
          <cell r="I2380">
            <v>38587.019999999997</v>
          </cell>
          <cell r="J2380">
            <v>77175</v>
          </cell>
          <cell r="K2380">
            <v>110010</v>
          </cell>
          <cell r="L2380" t="str">
            <v>Current Unrestricted</v>
          </cell>
          <cell r="M2380">
            <v>10</v>
          </cell>
          <cell r="N2380" t="str">
            <v>Instruction</v>
          </cell>
          <cell r="O2380">
            <v>11</v>
          </cell>
          <cell r="P2380" t="str">
            <v>Current Unrestricted Funds</v>
          </cell>
          <cell r="Q2380">
            <v>61</v>
          </cell>
          <cell r="R2380" t="str">
            <v>Salaries and Wages</v>
          </cell>
          <cell r="S2380">
            <v>20</v>
          </cell>
          <cell r="T2380" t="str">
            <v>Vice President / Provost - PRC</v>
          </cell>
          <cell r="U2380">
            <v>1</v>
          </cell>
          <cell r="V2380" t="str">
            <v>Hardesty, Jon H</v>
          </cell>
        </row>
        <row r="2381">
          <cell r="A2381">
            <v>314016</v>
          </cell>
          <cell r="B2381" t="str">
            <v>Engineering</v>
          </cell>
          <cell r="C2381">
            <v>611420</v>
          </cell>
          <cell r="D2381">
            <v>314016611420</v>
          </cell>
          <cell r="E2381" t="str">
            <v>Non-Supervisory Supp - Non-Exempt</v>
          </cell>
          <cell r="F2381">
            <v>0</v>
          </cell>
          <cell r="G2381">
            <v>0</v>
          </cell>
          <cell r="H2381">
            <v>0</v>
          </cell>
          <cell r="I2381">
            <v>0</v>
          </cell>
          <cell r="J2381">
            <v>32000</v>
          </cell>
          <cell r="K2381">
            <v>110010</v>
          </cell>
          <cell r="L2381" t="str">
            <v>Current Unrestricted</v>
          </cell>
          <cell r="M2381">
            <v>10</v>
          </cell>
          <cell r="N2381" t="str">
            <v>Instruction</v>
          </cell>
          <cell r="O2381">
            <v>11</v>
          </cell>
          <cell r="P2381" t="str">
            <v>Current Unrestricted Funds</v>
          </cell>
          <cell r="Q2381">
            <v>61</v>
          </cell>
          <cell r="R2381" t="str">
            <v>Salaries and Wages</v>
          </cell>
          <cell r="S2381">
            <v>20</v>
          </cell>
          <cell r="T2381" t="str">
            <v>Vice President / Provost - PRC</v>
          </cell>
          <cell r="U2381">
            <v>1</v>
          </cell>
          <cell r="V2381" t="str">
            <v>Hardesty, Jon H</v>
          </cell>
        </row>
        <row r="2382">
          <cell r="A2382">
            <v>314016</v>
          </cell>
          <cell r="B2382" t="str">
            <v>Engineering</v>
          </cell>
          <cell r="C2382">
            <v>611460</v>
          </cell>
          <cell r="D2382">
            <v>314016611460</v>
          </cell>
          <cell r="E2382" t="str">
            <v>Support Staff PT - Non-Exempt</v>
          </cell>
          <cell r="F2382">
            <v>0</v>
          </cell>
          <cell r="G2382">
            <v>1807.66</v>
          </cell>
          <cell r="H2382">
            <v>320</v>
          </cell>
          <cell r="I2382">
            <v>319.82</v>
          </cell>
          <cell r="J2382">
            <v>0</v>
          </cell>
          <cell r="K2382">
            <v>110010</v>
          </cell>
          <cell r="L2382" t="str">
            <v>Current Unrestricted</v>
          </cell>
          <cell r="M2382">
            <v>10</v>
          </cell>
          <cell r="N2382" t="str">
            <v>Instruction</v>
          </cell>
          <cell r="O2382">
            <v>11</v>
          </cell>
          <cell r="P2382" t="str">
            <v>Current Unrestricted Funds</v>
          </cell>
          <cell r="Q2382">
            <v>61</v>
          </cell>
          <cell r="R2382" t="str">
            <v>Salaries and Wages</v>
          </cell>
          <cell r="S2382">
            <v>20</v>
          </cell>
          <cell r="T2382" t="str">
            <v>Vice President / Provost - PRC</v>
          </cell>
          <cell r="U2382">
            <v>1</v>
          </cell>
          <cell r="V2382" t="str">
            <v>Hardesty, Jon H</v>
          </cell>
        </row>
        <row r="2383">
          <cell r="A2383">
            <v>314016</v>
          </cell>
          <cell r="B2383" t="str">
            <v>Engineering</v>
          </cell>
          <cell r="C2383">
            <v>611510</v>
          </cell>
          <cell r="D2383">
            <v>314016611510</v>
          </cell>
          <cell r="E2383" t="str">
            <v>Student Assistants - Non-Work Study</v>
          </cell>
          <cell r="F2383">
            <v>7694.15</v>
          </cell>
          <cell r="G2383">
            <v>12405.65</v>
          </cell>
          <cell r="H2383">
            <v>12096</v>
          </cell>
          <cell r="I2383">
            <v>1051.8</v>
          </cell>
          <cell r="J2383">
            <v>13000</v>
          </cell>
          <cell r="K2383">
            <v>110010</v>
          </cell>
          <cell r="L2383" t="str">
            <v>Current Unrestricted</v>
          </cell>
          <cell r="M2383">
            <v>10</v>
          </cell>
          <cell r="N2383" t="str">
            <v>Instruction</v>
          </cell>
          <cell r="O2383">
            <v>11</v>
          </cell>
          <cell r="P2383" t="str">
            <v>Current Unrestricted Funds</v>
          </cell>
          <cell r="Q2383">
            <v>61</v>
          </cell>
          <cell r="R2383" t="str">
            <v>Salaries and Wages</v>
          </cell>
          <cell r="S2383">
            <v>20</v>
          </cell>
          <cell r="T2383" t="str">
            <v>Vice President / Provost - PRC</v>
          </cell>
          <cell r="U2383">
            <v>1</v>
          </cell>
          <cell r="V2383" t="str">
            <v>Hardesty, Jon H</v>
          </cell>
        </row>
        <row r="2384">
          <cell r="A2384">
            <v>314016</v>
          </cell>
          <cell r="B2384" t="str">
            <v>Engineering</v>
          </cell>
          <cell r="C2384">
            <v>611515</v>
          </cell>
          <cell r="D2384">
            <v>314016611515</v>
          </cell>
          <cell r="E2384" t="str">
            <v>Student Assistants - Non-WS&lt;6 hrs</v>
          </cell>
          <cell r="F2384">
            <v>2523.77</v>
          </cell>
          <cell r="G2384">
            <v>0</v>
          </cell>
          <cell r="H2384">
            <v>0</v>
          </cell>
          <cell r="I2384">
            <v>0</v>
          </cell>
          <cell r="J2384">
            <v>0</v>
          </cell>
          <cell r="K2384">
            <v>110010</v>
          </cell>
          <cell r="L2384" t="str">
            <v>Current Unrestricted</v>
          </cell>
          <cell r="M2384">
            <v>10</v>
          </cell>
          <cell r="N2384" t="str">
            <v>Instruction</v>
          </cell>
          <cell r="O2384">
            <v>11</v>
          </cell>
          <cell r="P2384" t="str">
            <v>Current Unrestricted Funds</v>
          </cell>
          <cell r="Q2384">
            <v>61</v>
          </cell>
          <cell r="R2384" t="str">
            <v>Salaries and Wages</v>
          </cell>
          <cell r="S2384">
            <v>20</v>
          </cell>
          <cell r="T2384" t="str">
            <v>Vice President / Provost - PRC</v>
          </cell>
          <cell r="U2384">
            <v>1</v>
          </cell>
          <cell r="V2384" t="str">
            <v>Hardesty, Jon H</v>
          </cell>
        </row>
        <row r="2385">
          <cell r="A2385">
            <v>314016</v>
          </cell>
          <cell r="B2385" t="str">
            <v>Engineering</v>
          </cell>
          <cell r="C2385">
            <v>712510</v>
          </cell>
          <cell r="D2385">
            <v>314016712510</v>
          </cell>
          <cell r="E2385" t="str">
            <v>Maintenance Agreements</v>
          </cell>
          <cell r="F2385">
            <v>0</v>
          </cell>
          <cell r="G2385">
            <v>0</v>
          </cell>
          <cell r="H2385">
            <v>0</v>
          </cell>
          <cell r="I2385">
            <v>0</v>
          </cell>
          <cell r="J2385">
            <v>0</v>
          </cell>
          <cell r="K2385">
            <v>110010</v>
          </cell>
          <cell r="L2385" t="str">
            <v>Current Unrestricted</v>
          </cell>
          <cell r="M2385">
            <v>10</v>
          </cell>
          <cell r="N2385" t="str">
            <v>Instruction</v>
          </cell>
          <cell r="O2385">
            <v>11</v>
          </cell>
          <cell r="P2385" t="str">
            <v>Current Unrestricted Funds</v>
          </cell>
          <cell r="Q2385">
            <v>71</v>
          </cell>
          <cell r="R2385" t="str">
            <v>Contractual Services</v>
          </cell>
          <cell r="S2385">
            <v>20</v>
          </cell>
          <cell r="T2385" t="str">
            <v>Vice President / Provost - PRC</v>
          </cell>
          <cell r="U2385">
            <v>4</v>
          </cell>
          <cell r="V2385" t="str">
            <v>Hardesty, Jon H</v>
          </cell>
        </row>
        <row r="2386">
          <cell r="A2386">
            <v>314016</v>
          </cell>
          <cell r="B2386" t="str">
            <v>Engineering</v>
          </cell>
          <cell r="C2386">
            <v>712655</v>
          </cell>
          <cell r="D2386">
            <v>314016712655</v>
          </cell>
          <cell r="E2386" t="str">
            <v>Meetings Expense</v>
          </cell>
          <cell r="F2386">
            <v>492.84</v>
          </cell>
          <cell r="G2386">
            <v>50</v>
          </cell>
          <cell r="H2386">
            <v>420</v>
          </cell>
          <cell r="I2386">
            <v>0</v>
          </cell>
          <cell r="J2386">
            <v>420</v>
          </cell>
          <cell r="K2386">
            <v>110010</v>
          </cell>
          <cell r="L2386" t="str">
            <v>Current Unrestricted</v>
          </cell>
          <cell r="M2386">
            <v>10</v>
          </cell>
          <cell r="N2386" t="str">
            <v>Instruction</v>
          </cell>
          <cell r="O2386">
            <v>11</v>
          </cell>
          <cell r="P2386" t="str">
            <v>Current Unrestricted Funds</v>
          </cell>
          <cell r="Q2386">
            <v>71</v>
          </cell>
          <cell r="R2386" t="str">
            <v>Contractual Services</v>
          </cell>
          <cell r="S2386">
            <v>20</v>
          </cell>
          <cell r="T2386" t="str">
            <v>Vice President / Provost - PRC</v>
          </cell>
          <cell r="U2386">
            <v>4</v>
          </cell>
          <cell r="V2386" t="str">
            <v>Hardesty, Jon H</v>
          </cell>
        </row>
        <row r="2387">
          <cell r="A2387">
            <v>314016</v>
          </cell>
          <cell r="B2387" t="str">
            <v>Engineering</v>
          </cell>
          <cell r="C2387">
            <v>733110</v>
          </cell>
          <cell r="D2387">
            <v>314016733110</v>
          </cell>
          <cell r="E2387" t="str">
            <v>Classroom Supplies</v>
          </cell>
          <cell r="F2387">
            <v>1370.55</v>
          </cell>
          <cell r="G2387">
            <v>564.82000000000005</v>
          </cell>
          <cell r="H2387">
            <v>944</v>
          </cell>
          <cell r="I2387">
            <v>557.71</v>
          </cell>
          <cell r="J2387">
            <v>1000</v>
          </cell>
          <cell r="K2387">
            <v>110010</v>
          </cell>
          <cell r="L2387" t="str">
            <v>Current Unrestricted</v>
          </cell>
          <cell r="M2387">
            <v>10</v>
          </cell>
          <cell r="N2387" t="str">
            <v>Instruction</v>
          </cell>
          <cell r="O2387">
            <v>11</v>
          </cell>
          <cell r="P2387" t="str">
            <v>Current Unrestricted Funds</v>
          </cell>
          <cell r="Q2387">
            <v>73</v>
          </cell>
          <cell r="R2387" t="str">
            <v>Supplies</v>
          </cell>
          <cell r="S2387">
            <v>20</v>
          </cell>
          <cell r="T2387" t="str">
            <v>Vice President / Provost - PRC</v>
          </cell>
          <cell r="U2387">
            <v>4</v>
          </cell>
          <cell r="V2387" t="str">
            <v>Hardesty, Jon H</v>
          </cell>
        </row>
        <row r="2388">
          <cell r="A2388">
            <v>314016</v>
          </cell>
          <cell r="B2388" t="str">
            <v>Engineering</v>
          </cell>
          <cell r="C2388">
            <v>744210</v>
          </cell>
          <cell r="D2388">
            <v>314016744210</v>
          </cell>
          <cell r="E2388" t="str">
            <v>Local Travel</v>
          </cell>
          <cell r="F2388">
            <v>841</v>
          </cell>
          <cell r="G2388">
            <v>0</v>
          </cell>
          <cell r="H2388">
            <v>1000</v>
          </cell>
          <cell r="I2388">
            <v>509</v>
          </cell>
          <cell r="J2388">
            <v>1500</v>
          </cell>
          <cell r="K2388">
            <v>110010</v>
          </cell>
          <cell r="L2388" t="str">
            <v>Current Unrestricted</v>
          </cell>
          <cell r="M2388">
            <v>10</v>
          </cell>
          <cell r="N2388" t="str">
            <v>Instruction</v>
          </cell>
          <cell r="O2388">
            <v>11</v>
          </cell>
          <cell r="P2388" t="str">
            <v>Current Unrestricted Funds</v>
          </cell>
          <cell r="Q2388">
            <v>74</v>
          </cell>
          <cell r="R2388" t="str">
            <v>Travel</v>
          </cell>
          <cell r="S2388">
            <v>20</v>
          </cell>
          <cell r="T2388" t="str">
            <v>Vice President / Provost - PRC</v>
          </cell>
          <cell r="U2388">
            <v>4</v>
          </cell>
          <cell r="V2388" t="str">
            <v>Hardesty, Jon H</v>
          </cell>
        </row>
        <row r="2389">
          <cell r="A2389">
            <v>314016</v>
          </cell>
          <cell r="B2389" t="str">
            <v>Engineering</v>
          </cell>
          <cell r="C2389">
            <v>744220</v>
          </cell>
          <cell r="D2389">
            <v>314016744220</v>
          </cell>
          <cell r="E2389" t="str">
            <v>Professional Development / Travel</v>
          </cell>
          <cell r="F2389">
            <v>2410.06</v>
          </cell>
          <cell r="G2389">
            <v>425</v>
          </cell>
          <cell r="H2389">
            <v>2400</v>
          </cell>
          <cell r="I2389">
            <v>0</v>
          </cell>
          <cell r="J2389">
            <v>2400</v>
          </cell>
          <cell r="K2389">
            <v>110010</v>
          </cell>
          <cell r="L2389" t="str">
            <v>Current Unrestricted</v>
          </cell>
          <cell r="M2389">
            <v>10</v>
          </cell>
          <cell r="N2389" t="str">
            <v>Instruction</v>
          </cell>
          <cell r="O2389">
            <v>11</v>
          </cell>
          <cell r="P2389" t="str">
            <v>Current Unrestricted Funds</v>
          </cell>
          <cell r="Q2389">
            <v>74</v>
          </cell>
          <cell r="R2389" t="str">
            <v>Travel</v>
          </cell>
          <cell r="S2389">
            <v>20</v>
          </cell>
          <cell r="T2389" t="str">
            <v>Vice President / Provost - PRC</v>
          </cell>
          <cell r="U2389">
            <v>4</v>
          </cell>
          <cell r="V2389" t="str">
            <v>Hardesty, Jon H</v>
          </cell>
        </row>
        <row r="2390">
          <cell r="A2390">
            <v>314016</v>
          </cell>
          <cell r="B2390" t="str">
            <v>Engineering</v>
          </cell>
          <cell r="C2390">
            <v>755310</v>
          </cell>
          <cell r="D2390">
            <v>314016755310</v>
          </cell>
          <cell r="E2390" t="str">
            <v>Copier Expense</v>
          </cell>
          <cell r="F2390">
            <v>3391.14</v>
          </cell>
          <cell r="G2390">
            <v>3243.6</v>
          </cell>
          <cell r="H2390">
            <v>2750</v>
          </cell>
          <cell r="I2390">
            <v>2327.2199999999998</v>
          </cell>
          <cell r="J2390">
            <v>2955</v>
          </cell>
          <cell r="K2390">
            <v>110010</v>
          </cell>
          <cell r="L2390" t="str">
            <v>Current Unrestricted</v>
          </cell>
          <cell r="M2390">
            <v>10</v>
          </cell>
          <cell r="N2390" t="str">
            <v>Instruction</v>
          </cell>
          <cell r="O2390">
            <v>11</v>
          </cell>
          <cell r="P2390" t="str">
            <v>Current Unrestricted Funds</v>
          </cell>
          <cell r="Q2390">
            <v>75</v>
          </cell>
          <cell r="R2390" t="str">
            <v>Other Operating Expenses</v>
          </cell>
          <cell r="S2390">
            <v>20</v>
          </cell>
          <cell r="T2390" t="str">
            <v>Vice President / Provost - PRC</v>
          </cell>
          <cell r="U2390">
            <v>4</v>
          </cell>
          <cell r="V2390" t="str">
            <v>Hardesty, Jon H</v>
          </cell>
        </row>
        <row r="2391">
          <cell r="A2391">
            <v>314016</v>
          </cell>
          <cell r="B2391" t="str">
            <v>Engineering</v>
          </cell>
          <cell r="C2391">
            <v>755330</v>
          </cell>
          <cell r="D2391">
            <v>314016755330</v>
          </cell>
          <cell r="E2391" t="str">
            <v>Printing - Brochures and Handbooks</v>
          </cell>
          <cell r="F2391">
            <v>0</v>
          </cell>
          <cell r="G2391">
            <v>0</v>
          </cell>
          <cell r="H2391">
            <v>0</v>
          </cell>
          <cell r="I2391">
            <v>0</v>
          </cell>
          <cell r="J2391">
            <v>0</v>
          </cell>
          <cell r="K2391">
            <v>110010</v>
          </cell>
          <cell r="L2391" t="str">
            <v>Current Unrestricted</v>
          </cell>
          <cell r="M2391">
            <v>10</v>
          </cell>
          <cell r="N2391" t="str">
            <v>Instruction</v>
          </cell>
          <cell r="O2391">
            <v>11</v>
          </cell>
          <cell r="P2391" t="str">
            <v>Current Unrestricted Funds</v>
          </cell>
          <cell r="Q2391">
            <v>75</v>
          </cell>
          <cell r="R2391" t="str">
            <v>Other Operating Expenses</v>
          </cell>
          <cell r="S2391">
            <v>20</v>
          </cell>
          <cell r="T2391" t="str">
            <v>Vice President / Provost - PRC</v>
          </cell>
          <cell r="U2391">
            <v>4</v>
          </cell>
          <cell r="V2391" t="str">
            <v>Hardesty, Jon H</v>
          </cell>
        </row>
        <row r="2392">
          <cell r="A2392">
            <v>314016</v>
          </cell>
          <cell r="B2392" t="str">
            <v>Engineering</v>
          </cell>
          <cell r="C2392">
            <v>755360</v>
          </cell>
          <cell r="D2392">
            <v>314016755360</v>
          </cell>
          <cell r="E2392" t="str">
            <v>Printing - Other</v>
          </cell>
          <cell r="F2392">
            <v>830.56</v>
          </cell>
          <cell r="G2392">
            <v>353.56</v>
          </cell>
          <cell r="H2392">
            <v>500</v>
          </cell>
          <cell r="I2392">
            <v>54</v>
          </cell>
          <cell r="J2392">
            <v>250</v>
          </cell>
          <cell r="K2392">
            <v>110010</v>
          </cell>
          <cell r="L2392" t="str">
            <v>Current Unrestricted</v>
          </cell>
          <cell r="M2392">
            <v>10</v>
          </cell>
          <cell r="N2392" t="str">
            <v>Instruction</v>
          </cell>
          <cell r="O2392">
            <v>11</v>
          </cell>
          <cell r="P2392" t="str">
            <v>Current Unrestricted Funds</v>
          </cell>
          <cell r="Q2392">
            <v>75</v>
          </cell>
          <cell r="R2392" t="str">
            <v>Other Operating Expenses</v>
          </cell>
          <cell r="S2392">
            <v>20</v>
          </cell>
          <cell r="T2392" t="str">
            <v>Vice President / Provost - PRC</v>
          </cell>
          <cell r="U2392">
            <v>4</v>
          </cell>
          <cell r="V2392" t="str">
            <v>Hardesty, Jon H</v>
          </cell>
        </row>
        <row r="2393">
          <cell r="A2393">
            <v>314016</v>
          </cell>
          <cell r="B2393" t="str">
            <v>Engineering</v>
          </cell>
          <cell r="C2393">
            <v>755510</v>
          </cell>
          <cell r="D2393">
            <v>314016755510</v>
          </cell>
          <cell r="E2393" t="str">
            <v>Repairs - Equipment</v>
          </cell>
          <cell r="F2393">
            <v>0</v>
          </cell>
          <cell r="G2393">
            <v>0</v>
          </cell>
          <cell r="H2393">
            <v>5000</v>
          </cell>
          <cell r="I2393">
            <v>0</v>
          </cell>
          <cell r="J2393">
            <v>5000</v>
          </cell>
          <cell r="K2393">
            <v>110010</v>
          </cell>
          <cell r="L2393" t="str">
            <v>Current Unrestricted</v>
          </cell>
          <cell r="M2393">
            <v>10</v>
          </cell>
          <cell r="N2393" t="str">
            <v>Instruction</v>
          </cell>
          <cell r="O2393">
            <v>11</v>
          </cell>
          <cell r="P2393" t="str">
            <v>Current Unrestricted Funds</v>
          </cell>
          <cell r="Q2393">
            <v>75</v>
          </cell>
          <cell r="R2393" t="str">
            <v>Other Operating Expenses</v>
          </cell>
          <cell r="S2393">
            <v>20</v>
          </cell>
          <cell r="T2393" t="str">
            <v>Vice President / Provost - PRC</v>
          </cell>
          <cell r="U2393">
            <v>4</v>
          </cell>
          <cell r="V2393" t="str">
            <v>Hardesty, Jon H</v>
          </cell>
        </row>
        <row r="2394">
          <cell r="A2394">
            <v>314016</v>
          </cell>
          <cell r="B2394" t="str">
            <v>Engineering</v>
          </cell>
          <cell r="C2394">
            <v>755705</v>
          </cell>
          <cell r="D2394">
            <v>314016755705</v>
          </cell>
          <cell r="E2394" t="str">
            <v>Postage</v>
          </cell>
          <cell r="F2394">
            <v>0</v>
          </cell>
          <cell r="G2394">
            <v>21.48</v>
          </cell>
          <cell r="H2394">
            <v>161</v>
          </cell>
          <cell r="I2394">
            <v>64.23</v>
          </cell>
          <cell r="J2394">
            <v>100</v>
          </cell>
          <cell r="K2394">
            <v>110010</v>
          </cell>
          <cell r="L2394" t="str">
            <v>Current Unrestricted</v>
          </cell>
          <cell r="M2394">
            <v>10</v>
          </cell>
          <cell r="N2394" t="str">
            <v>Instruction</v>
          </cell>
          <cell r="O2394">
            <v>11</v>
          </cell>
          <cell r="P2394" t="str">
            <v>Current Unrestricted Funds</v>
          </cell>
          <cell r="Q2394">
            <v>75</v>
          </cell>
          <cell r="R2394" t="str">
            <v>Other Operating Expenses</v>
          </cell>
          <cell r="S2394">
            <v>20</v>
          </cell>
          <cell r="T2394" t="str">
            <v>Vice President / Provost - PRC</v>
          </cell>
          <cell r="U2394">
            <v>4</v>
          </cell>
          <cell r="V2394" t="str">
            <v>Hardesty, Jon H</v>
          </cell>
        </row>
        <row r="2395">
          <cell r="A2395">
            <v>314016</v>
          </cell>
          <cell r="B2395" t="str">
            <v>Engineering</v>
          </cell>
          <cell r="C2395">
            <v>755730</v>
          </cell>
          <cell r="D2395">
            <v>314016755730</v>
          </cell>
          <cell r="E2395" t="str">
            <v>Memberships</v>
          </cell>
          <cell r="F2395">
            <v>1333</v>
          </cell>
          <cell r="G2395">
            <v>1100</v>
          </cell>
          <cell r="H2395">
            <v>1200</v>
          </cell>
          <cell r="I2395">
            <v>825</v>
          </cell>
          <cell r="J2395">
            <v>1200</v>
          </cell>
          <cell r="K2395">
            <v>110010</v>
          </cell>
          <cell r="L2395" t="str">
            <v>Current Unrestricted</v>
          </cell>
          <cell r="M2395">
            <v>10</v>
          </cell>
          <cell r="N2395" t="str">
            <v>Instruction</v>
          </cell>
          <cell r="O2395">
            <v>11</v>
          </cell>
          <cell r="P2395" t="str">
            <v>Current Unrestricted Funds</v>
          </cell>
          <cell r="Q2395">
            <v>75</v>
          </cell>
          <cell r="R2395" t="str">
            <v>Other Operating Expenses</v>
          </cell>
          <cell r="S2395">
            <v>20</v>
          </cell>
          <cell r="T2395" t="str">
            <v>Vice President / Provost - PRC</v>
          </cell>
          <cell r="U2395">
            <v>4</v>
          </cell>
          <cell r="V2395" t="str">
            <v>Hardesty, Jon H</v>
          </cell>
        </row>
        <row r="2396">
          <cell r="A2396">
            <v>314016</v>
          </cell>
          <cell r="B2396" t="str">
            <v>Engineering</v>
          </cell>
          <cell r="C2396">
            <v>755745</v>
          </cell>
          <cell r="D2396">
            <v>314016755745</v>
          </cell>
          <cell r="E2396" t="str">
            <v>Promotional Activities</v>
          </cell>
          <cell r="F2396">
            <v>0</v>
          </cell>
          <cell r="G2396">
            <v>178.78</v>
          </cell>
          <cell r="H2396">
            <v>0</v>
          </cell>
          <cell r="I2396">
            <v>0</v>
          </cell>
          <cell r="J2396">
            <v>0</v>
          </cell>
          <cell r="K2396">
            <v>110010</v>
          </cell>
          <cell r="L2396" t="str">
            <v>Current Unrestricted</v>
          </cell>
          <cell r="M2396">
            <v>10</v>
          </cell>
          <cell r="N2396" t="str">
            <v>Instruction</v>
          </cell>
          <cell r="O2396">
            <v>11</v>
          </cell>
          <cell r="P2396" t="str">
            <v>Current Unrestricted Funds</v>
          </cell>
          <cell r="Q2396">
            <v>75</v>
          </cell>
          <cell r="R2396" t="str">
            <v>Other Operating Expenses</v>
          </cell>
          <cell r="S2396">
            <v>20</v>
          </cell>
          <cell r="T2396" t="str">
            <v>Vice President / Provost - PRC</v>
          </cell>
          <cell r="U2396">
            <v>4</v>
          </cell>
          <cell r="V2396" t="str">
            <v>Hardesty, Jon H</v>
          </cell>
        </row>
        <row r="2397">
          <cell r="A2397">
            <v>314016</v>
          </cell>
          <cell r="B2397" t="str">
            <v>Engineering</v>
          </cell>
          <cell r="C2397">
            <v>755765</v>
          </cell>
          <cell r="D2397">
            <v>314016755765</v>
          </cell>
          <cell r="E2397" t="str">
            <v>Miscellaneous Operating Expenses</v>
          </cell>
          <cell r="F2397">
            <v>0</v>
          </cell>
          <cell r="G2397">
            <v>25</v>
          </cell>
          <cell r="H2397">
            <v>0</v>
          </cell>
          <cell r="I2397">
            <v>0</v>
          </cell>
          <cell r="J2397">
            <v>0</v>
          </cell>
          <cell r="K2397">
            <v>110010</v>
          </cell>
          <cell r="L2397" t="str">
            <v>Current Unrestricted</v>
          </cell>
          <cell r="M2397">
            <v>10</v>
          </cell>
          <cell r="N2397" t="str">
            <v>Instruction</v>
          </cell>
          <cell r="O2397">
            <v>11</v>
          </cell>
          <cell r="P2397" t="str">
            <v>Current Unrestricted Funds</v>
          </cell>
          <cell r="Q2397">
            <v>75</v>
          </cell>
          <cell r="R2397" t="str">
            <v>Other Operating Expenses</v>
          </cell>
          <cell r="S2397">
            <v>20</v>
          </cell>
          <cell r="T2397" t="str">
            <v>Vice President / Provost - PRC</v>
          </cell>
          <cell r="U2397">
            <v>4</v>
          </cell>
          <cell r="V2397" t="str">
            <v>Hardesty, Jon H</v>
          </cell>
        </row>
        <row r="2398">
          <cell r="A2398">
            <v>314016</v>
          </cell>
          <cell r="B2398" t="str">
            <v>Engineering</v>
          </cell>
          <cell r="C2398">
            <v>787430</v>
          </cell>
          <cell r="D2398">
            <v>314016787430</v>
          </cell>
          <cell r="E2398" t="str">
            <v>Computer/Media Equip</v>
          </cell>
          <cell r="F2398">
            <v>725</v>
          </cell>
          <cell r="G2398">
            <v>0</v>
          </cell>
          <cell r="H2398">
            <v>0</v>
          </cell>
          <cell r="I2398">
            <v>0</v>
          </cell>
          <cell r="J2398">
            <v>0</v>
          </cell>
          <cell r="K2398">
            <v>110010</v>
          </cell>
          <cell r="L2398" t="str">
            <v>Current Unrestricted</v>
          </cell>
          <cell r="M2398">
            <v>10</v>
          </cell>
          <cell r="N2398" t="str">
            <v>Instruction</v>
          </cell>
          <cell r="O2398">
            <v>11</v>
          </cell>
          <cell r="P2398" t="str">
            <v>Current Unrestricted Funds</v>
          </cell>
          <cell r="Q2398">
            <v>78</v>
          </cell>
          <cell r="R2398" t="str">
            <v>Non-Capital Outlay</v>
          </cell>
          <cell r="S2398">
            <v>20</v>
          </cell>
          <cell r="T2398" t="str">
            <v>Vice President / Provost - PRC</v>
          </cell>
          <cell r="U2398">
            <v>4</v>
          </cell>
          <cell r="V2398" t="str">
            <v>Hardesty, Jon H</v>
          </cell>
        </row>
        <row r="2399">
          <cell r="A2399">
            <v>315106</v>
          </cell>
          <cell r="B2399" t="str">
            <v>Computer Maintenance</v>
          </cell>
          <cell r="C2399">
            <v>611110</v>
          </cell>
          <cell r="D2399">
            <v>315106611110</v>
          </cell>
          <cell r="E2399" t="str">
            <v>Faculty Salaries - Full-time</v>
          </cell>
          <cell r="F2399">
            <v>27102.560000000001</v>
          </cell>
          <cell r="G2399">
            <v>16977.240000000002</v>
          </cell>
          <cell r="H2399">
            <v>24765</v>
          </cell>
          <cell r="I2399">
            <v>11586.31</v>
          </cell>
          <cell r="J2399">
            <v>26358</v>
          </cell>
          <cell r="K2399">
            <v>110010</v>
          </cell>
          <cell r="L2399" t="str">
            <v>Current Unrestricted</v>
          </cell>
          <cell r="M2399">
            <v>10</v>
          </cell>
          <cell r="N2399" t="str">
            <v>Instruction</v>
          </cell>
          <cell r="O2399">
            <v>11</v>
          </cell>
          <cell r="P2399" t="str">
            <v>Current Unrestricted Funds</v>
          </cell>
          <cell r="Q2399">
            <v>61</v>
          </cell>
          <cell r="R2399" t="str">
            <v>Salaries and Wages</v>
          </cell>
          <cell r="S2399">
            <v>20</v>
          </cell>
          <cell r="T2399" t="str">
            <v>Vice President / Provost - PRC</v>
          </cell>
          <cell r="U2399">
            <v>1</v>
          </cell>
          <cell r="V2399" t="str">
            <v>Hardesty, Jon H</v>
          </cell>
        </row>
        <row r="2400">
          <cell r="A2400">
            <v>315106</v>
          </cell>
          <cell r="B2400" t="str">
            <v>Computer Maintenance</v>
          </cell>
          <cell r="C2400">
            <v>611115</v>
          </cell>
          <cell r="D2400">
            <v>315106611115</v>
          </cell>
          <cell r="E2400" t="str">
            <v>Faculty Salaries - Substitute</v>
          </cell>
          <cell r="F2400">
            <v>173.76</v>
          </cell>
          <cell r="G2400">
            <v>0</v>
          </cell>
          <cell r="H2400">
            <v>300</v>
          </cell>
          <cell r="I2400">
            <v>0</v>
          </cell>
          <cell r="J2400">
            <v>300</v>
          </cell>
          <cell r="K2400">
            <v>110010</v>
          </cell>
          <cell r="L2400" t="str">
            <v>Current Unrestricted</v>
          </cell>
          <cell r="M2400">
            <v>10</v>
          </cell>
          <cell r="N2400" t="str">
            <v>Instruction</v>
          </cell>
          <cell r="O2400">
            <v>11</v>
          </cell>
          <cell r="P2400" t="str">
            <v>Current Unrestricted Funds</v>
          </cell>
          <cell r="Q2400">
            <v>61</v>
          </cell>
          <cell r="R2400" t="str">
            <v>Salaries and Wages</v>
          </cell>
          <cell r="S2400">
            <v>20</v>
          </cell>
          <cell r="T2400" t="str">
            <v>Vice President / Provost - PRC</v>
          </cell>
          <cell r="U2400">
            <v>1</v>
          </cell>
          <cell r="V2400" t="str">
            <v>Hardesty, Jon H</v>
          </cell>
        </row>
        <row r="2401">
          <cell r="A2401">
            <v>315106</v>
          </cell>
          <cell r="B2401" t="str">
            <v>Computer Maintenance</v>
          </cell>
          <cell r="C2401">
            <v>611120</v>
          </cell>
          <cell r="D2401">
            <v>315106611120</v>
          </cell>
          <cell r="E2401" t="str">
            <v>Faculty Salaries - Part-time</v>
          </cell>
          <cell r="F2401">
            <v>22830.67</v>
          </cell>
          <cell r="G2401">
            <v>23630</v>
          </cell>
          <cell r="H2401">
            <v>27098</v>
          </cell>
          <cell r="I2401">
            <v>17818.75</v>
          </cell>
          <cell r="J2401">
            <v>27098</v>
          </cell>
          <cell r="K2401">
            <v>110010</v>
          </cell>
          <cell r="L2401" t="str">
            <v>Current Unrestricted</v>
          </cell>
          <cell r="M2401">
            <v>10</v>
          </cell>
          <cell r="N2401" t="str">
            <v>Instruction</v>
          </cell>
          <cell r="O2401">
            <v>11</v>
          </cell>
          <cell r="P2401" t="str">
            <v>Current Unrestricted Funds</v>
          </cell>
          <cell r="Q2401">
            <v>61</v>
          </cell>
          <cell r="R2401" t="str">
            <v>Salaries and Wages</v>
          </cell>
          <cell r="S2401">
            <v>20</v>
          </cell>
          <cell r="T2401" t="str">
            <v>Vice President / Provost - PRC</v>
          </cell>
          <cell r="U2401">
            <v>1</v>
          </cell>
          <cell r="V2401" t="str">
            <v>Hardesty, Jon H</v>
          </cell>
        </row>
        <row r="2402">
          <cell r="A2402">
            <v>315106</v>
          </cell>
          <cell r="B2402" t="str">
            <v>Computer Maintenance</v>
          </cell>
          <cell r="C2402">
            <v>611150</v>
          </cell>
          <cell r="D2402">
            <v>315106611150</v>
          </cell>
          <cell r="E2402" t="str">
            <v>Faculty Full-time - Summer</v>
          </cell>
          <cell r="F2402">
            <v>3961.34</v>
          </cell>
          <cell r="G2402">
            <v>5942.04</v>
          </cell>
          <cell r="H2402">
            <v>0</v>
          </cell>
          <cell r="I2402">
            <v>0</v>
          </cell>
          <cell r="J2402">
            <v>0</v>
          </cell>
          <cell r="K2402">
            <v>110010</v>
          </cell>
          <cell r="L2402" t="str">
            <v>Current Unrestricted</v>
          </cell>
          <cell r="M2402">
            <v>10</v>
          </cell>
          <cell r="N2402" t="str">
            <v>Instruction</v>
          </cell>
          <cell r="O2402">
            <v>11</v>
          </cell>
          <cell r="P2402" t="str">
            <v>Current Unrestricted Funds</v>
          </cell>
          <cell r="Q2402">
            <v>61</v>
          </cell>
          <cell r="R2402" t="str">
            <v>Salaries and Wages</v>
          </cell>
          <cell r="S2402">
            <v>20</v>
          </cell>
          <cell r="T2402" t="str">
            <v>Vice President / Provost - PRC</v>
          </cell>
          <cell r="U2402">
            <v>1</v>
          </cell>
          <cell r="V2402" t="str">
            <v>Hardesty, Jon H</v>
          </cell>
        </row>
        <row r="2403">
          <cell r="A2403">
            <v>315106</v>
          </cell>
          <cell r="B2403" t="str">
            <v>Computer Maintenance</v>
          </cell>
          <cell r="C2403">
            <v>733110</v>
          </cell>
          <cell r="D2403">
            <v>315106733110</v>
          </cell>
          <cell r="E2403" t="str">
            <v>Classroom Supplies</v>
          </cell>
          <cell r="F2403">
            <v>0</v>
          </cell>
          <cell r="G2403">
            <v>0</v>
          </cell>
          <cell r="H2403">
            <v>50</v>
          </cell>
          <cell r="I2403">
            <v>0</v>
          </cell>
          <cell r="J2403">
            <v>50</v>
          </cell>
          <cell r="K2403">
            <v>110010</v>
          </cell>
          <cell r="L2403" t="str">
            <v>Current Unrestricted</v>
          </cell>
          <cell r="M2403">
            <v>10</v>
          </cell>
          <cell r="N2403" t="str">
            <v>Instruction</v>
          </cell>
          <cell r="O2403">
            <v>11</v>
          </cell>
          <cell r="P2403" t="str">
            <v>Current Unrestricted Funds</v>
          </cell>
          <cell r="Q2403">
            <v>73</v>
          </cell>
          <cell r="R2403" t="str">
            <v>Supplies</v>
          </cell>
          <cell r="S2403">
            <v>20</v>
          </cell>
          <cell r="T2403" t="str">
            <v>Vice President / Provost - PRC</v>
          </cell>
          <cell r="U2403">
            <v>4</v>
          </cell>
          <cell r="V2403" t="str">
            <v>Hardesty, Jon H</v>
          </cell>
        </row>
        <row r="2404">
          <cell r="A2404">
            <v>315106</v>
          </cell>
          <cell r="B2404" t="str">
            <v>Computer Maintenance</v>
          </cell>
          <cell r="C2404">
            <v>744210</v>
          </cell>
          <cell r="D2404">
            <v>315106744210</v>
          </cell>
          <cell r="E2404" t="str">
            <v>Local Travel</v>
          </cell>
          <cell r="F2404">
            <v>204.89</v>
          </cell>
          <cell r="G2404">
            <v>0</v>
          </cell>
          <cell r="H2404">
            <v>250</v>
          </cell>
          <cell r="I2404">
            <v>93</v>
          </cell>
          <cell r="J2404">
            <v>500</v>
          </cell>
          <cell r="K2404">
            <v>110010</v>
          </cell>
          <cell r="L2404" t="str">
            <v>Current Unrestricted</v>
          </cell>
          <cell r="M2404">
            <v>10</v>
          </cell>
          <cell r="N2404" t="str">
            <v>Instruction</v>
          </cell>
          <cell r="O2404">
            <v>11</v>
          </cell>
          <cell r="P2404" t="str">
            <v>Current Unrestricted Funds</v>
          </cell>
          <cell r="Q2404">
            <v>74</v>
          </cell>
          <cell r="R2404" t="str">
            <v>Travel</v>
          </cell>
          <cell r="S2404">
            <v>20</v>
          </cell>
          <cell r="T2404" t="str">
            <v>Vice President / Provost - PRC</v>
          </cell>
          <cell r="U2404">
            <v>4</v>
          </cell>
          <cell r="V2404" t="str">
            <v>Hardesty, Jon H</v>
          </cell>
        </row>
        <row r="2405">
          <cell r="A2405">
            <v>315106</v>
          </cell>
          <cell r="B2405" t="str">
            <v>Computer Maintenance</v>
          </cell>
          <cell r="C2405">
            <v>744220</v>
          </cell>
          <cell r="D2405">
            <v>315106744220</v>
          </cell>
          <cell r="E2405" t="str">
            <v>Professional Development / Travel</v>
          </cell>
          <cell r="F2405">
            <v>175</v>
          </cell>
          <cell r="G2405">
            <v>0</v>
          </cell>
          <cell r="H2405">
            <v>1200</v>
          </cell>
          <cell r="I2405">
            <v>0</v>
          </cell>
          <cell r="J2405">
            <v>950</v>
          </cell>
          <cell r="K2405">
            <v>110010</v>
          </cell>
          <cell r="L2405" t="str">
            <v>Current Unrestricted</v>
          </cell>
          <cell r="M2405">
            <v>10</v>
          </cell>
          <cell r="N2405" t="str">
            <v>Instruction</v>
          </cell>
          <cell r="O2405">
            <v>11</v>
          </cell>
          <cell r="P2405" t="str">
            <v>Current Unrestricted Funds</v>
          </cell>
          <cell r="Q2405">
            <v>74</v>
          </cell>
          <cell r="R2405" t="str">
            <v>Travel</v>
          </cell>
          <cell r="S2405">
            <v>20</v>
          </cell>
          <cell r="T2405" t="str">
            <v>Vice President / Provost - PRC</v>
          </cell>
          <cell r="U2405">
            <v>4</v>
          </cell>
          <cell r="V2405" t="str">
            <v>Hardesty, Jon H</v>
          </cell>
        </row>
        <row r="2406">
          <cell r="A2406">
            <v>315106</v>
          </cell>
          <cell r="B2406" t="str">
            <v>Computer Maintenance</v>
          </cell>
          <cell r="C2406">
            <v>755310</v>
          </cell>
          <cell r="D2406">
            <v>315106755310</v>
          </cell>
          <cell r="E2406" t="str">
            <v>Copier Expense</v>
          </cell>
          <cell r="F2406">
            <v>258.12</v>
          </cell>
          <cell r="G2406">
            <v>382.32</v>
          </cell>
          <cell r="H2406">
            <v>500</v>
          </cell>
          <cell r="I2406">
            <v>0.06</v>
          </cell>
          <cell r="J2406">
            <v>500</v>
          </cell>
          <cell r="K2406">
            <v>110010</v>
          </cell>
          <cell r="L2406" t="str">
            <v>Current Unrestricted</v>
          </cell>
          <cell r="M2406">
            <v>10</v>
          </cell>
          <cell r="N2406" t="str">
            <v>Instruction</v>
          </cell>
          <cell r="O2406">
            <v>11</v>
          </cell>
          <cell r="P2406" t="str">
            <v>Current Unrestricted Funds</v>
          </cell>
          <cell r="Q2406">
            <v>75</v>
          </cell>
          <cell r="R2406" t="str">
            <v>Other Operating Expenses</v>
          </cell>
          <cell r="S2406">
            <v>20</v>
          </cell>
          <cell r="T2406" t="str">
            <v>Vice President / Provost - PRC</v>
          </cell>
          <cell r="U2406">
            <v>4</v>
          </cell>
          <cell r="V2406" t="str">
            <v>Hardesty, Jon H</v>
          </cell>
        </row>
        <row r="2407">
          <cell r="A2407">
            <v>315106</v>
          </cell>
          <cell r="B2407" t="str">
            <v>Computer Maintenance</v>
          </cell>
          <cell r="C2407">
            <v>755730</v>
          </cell>
          <cell r="D2407">
            <v>315106755730</v>
          </cell>
          <cell r="E2407" t="str">
            <v>Memberships</v>
          </cell>
          <cell r="F2407">
            <v>674.03</v>
          </cell>
          <cell r="G2407">
            <v>500</v>
          </cell>
          <cell r="H2407">
            <v>750</v>
          </cell>
          <cell r="I2407">
            <v>500</v>
          </cell>
          <cell r="J2407">
            <v>500</v>
          </cell>
          <cell r="K2407">
            <v>110010</v>
          </cell>
          <cell r="L2407" t="str">
            <v>Current Unrestricted</v>
          </cell>
          <cell r="M2407">
            <v>10</v>
          </cell>
          <cell r="N2407" t="str">
            <v>Instruction</v>
          </cell>
          <cell r="O2407">
            <v>11</v>
          </cell>
          <cell r="P2407" t="str">
            <v>Current Unrestricted Funds</v>
          </cell>
          <cell r="Q2407">
            <v>75</v>
          </cell>
          <cell r="R2407" t="str">
            <v>Other Operating Expenses</v>
          </cell>
          <cell r="S2407">
            <v>20</v>
          </cell>
          <cell r="T2407" t="str">
            <v>Vice President / Provost - PRC</v>
          </cell>
          <cell r="U2407">
            <v>4</v>
          </cell>
          <cell r="V2407" t="str">
            <v>Hardesty, Jon H</v>
          </cell>
        </row>
        <row r="2408">
          <cell r="A2408">
            <v>319056</v>
          </cell>
          <cell r="B2408" t="str">
            <v>Nutrition</v>
          </cell>
          <cell r="C2408">
            <v>611110</v>
          </cell>
          <cell r="D2408">
            <v>319056611110</v>
          </cell>
          <cell r="E2408" t="str">
            <v>Faculty Salaries - Full-time</v>
          </cell>
          <cell r="F2408">
            <v>50696.639999999999</v>
          </cell>
          <cell r="G2408">
            <v>50880.84</v>
          </cell>
          <cell r="H2408">
            <v>52471</v>
          </cell>
          <cell r="I2408">
            <v>26235.48</v>
          </cell>
          <cell r="J2408">
            <v>52471</v>
          </cell>
          <cell r="K2408">
            <v>110010</v>
          </cell>
          <cell r="L2408" t="str">
            <v>Current Unrestricted</v>
          </cell>
          <cell r="M2408">
            <v>10</v>
          </cell>
          <cell r="N2408" t="str">
            <v>Instruction</v>
          </cell>
          <cell r="O2408">
            <v>11</v>
          </cell>
          <cell r="P2408" t="str">
            <v>Current Unrestricted Funds</v>
          </cell>
          <cell r="Q2408">
            <v>61</v>
          </cell>
          <cell r="R2408" t="str">
            <v>Salaries and Wages</v>
          </cell>
          <cell r="S2408">
            <v>20</v>
          </cell>
          <cell r="T2408" t="str">
            <v>Vice President / Provost - PRC</v>
          </cell>
          <cell r="U2408">
            <v>1</v>
          </cell>
          <cell r="V2408" t="str">
            <v>Hardesty, Jon H</v>
          </cell>
        </row>
        <row r="2409">
          <cell r="A2409">
            <v>319056</v>
          </cell>
          <cell r="B2409" t="str">
            <v>Nutrition</v>
          </cell>
          <cell r="C2409">
            <v>611115</v>
          </cell>
          <cell r="D2409">
            <v>319056611115</v>
          </cell>
          <cell r="E2409" t="str">
            <v>Faculty Salaries - Substitute</v>
          </cell>
          <cell r="F2409">
            <v>0</v>
          </cell>
          <cell r="G2409">
            <v>0</v>
          </cell>
          <cell r="H2409">
            <v>300</v>
          </cell>
          <cell r="I2409">
            <v>0</v>
          </cell>
          <cell r="J2409">
            <v>300</v>
          </cell>
          <cell r="K2409">
            <v>110010</v>
          </cell>
          <cell r="L2409" t="str">
            <v>Current Unrestricted</v>
          </cell>
          <cell r="M2409">
            <v>10</v>
          </cell>
          <cell r="N2409" t="str">
            <v>Instruction</v>
          </cell>
          <cell r="O2409">
            <v>11</v>
          </cell>
          <cell r="P2409" t="str">
            <v>Current Unrestricted Funds</v>
          </cell>
          <cell r="Q2409">
            <v>61</v>
          </cell>
          <cell r="R2409" t="str">
            <v>Salaries and Wages</v>
          </cell>
          <cell r="S2409">
            <v>20</v>
          </cell>
          <cell r="T2409" t="str">
            <v>Vice President / Provost - PRC</v>
          </cell>
          <cell r="U2409">
            <v>1</v>
          </cell>
          <cell r="V2409" t="str">
            <v>Hardesty, Jon H</v>
          </cell>
        </row>
        <row r="2410">
          <cell r="A2410">
            <v>319056</v>
          </cell>
          <cell r="B2410" t="str">
            <v>Nutrition</v>
          </cell>
          <cell r="C2410">
            <v>611120</v>
          </cell>
          <cell r="D2410">
            <v>319056611120</v>
          </cell>
          <cell r="E2410" t="str">
            <v>Faculty Salaries - Part-time</v>
          </cell>
          <cell r="F2410">
            <v>0</v>
          </cell>
          <cell r="G2410">
            <v>2085</v>
          </cell>
          <cell r="H2410">
            <v>2158</v>
          </cell>
          <cell r="I2410">
            <v>0</v>
          </cell>
          <cell r="J2410">
            <v>0</v>
          </cell>
          <cell r="K2410">
            <v>110010</v>
          </cell>
          <cell r="L2410" t="str">
            <v>Current Unrestricted</v>
          </cell>
          <cell r="M2410">
            <v>10</v>
          </cell>
          <cell r="N2410" t="str">
            <v>Instruction</v>
          </cell>
          <cell r="O2410">
            <v>11</v>
          </cell>
          <cell r="P2410" t="str">
            <v>Current Unrestricted Funds</v>
          </cell>
          <cell r="Q2410">
            <v>61</v>
          </cell>
          <cell r="R2410" t="str">
            <v>Salaries and Wages</v>
          </cell>
          <cell r="S2410">
            <v>20</v>
          </cell>
          <cell r="T2410" t="str">
            <v>Vice President / Provost - PRC</v>
          </cell>
          <cell r="U2410">
            <v>1</v>
          </cell>
          <cell r="V2410" t="str">
            <v>Hardesty, Jon H</v>
          </cell>
        </row>
        <row r="2411">
          <cell r="A2411">
            <v>319056</v>
          </cell>
          <cell r="B2411" t="str">
            <v>Nutrition</v>
          </cell>
          <cell r="C2411">
            <v>611150</v>
          </cell>
          <cell r="D2411">
            <v>319056611150</v>
          </cell>
          <cell r="E2411" t="str">
            <v>Faculty Full-time - Summer</v>
          </cell>
          <cell r="F2411">
            <v>5633.76</v>
          </cell>
          <cell r="G2411">
            <v>3548.76</v>
          </cell>
          <cell r="H2411">
            <v>7098</v>
          </cell>
          <cell r="I2411">
            <v>0</v>
          </cell>
          <cell r="J2411">
            <v>7713</v>
          </cell>
          <cell r="K2411">
            <v>110010</v>
          </cell>
          <cell r="L2411" t="str">
            <v>Current Unrestricted</v>
          </cell>
          <cell r="M2411">
            <v>10</v>
          </cell>
          <cell r="N2411" t="str">
            <v>Instruction</v>
          </cell>
          <cell r="O2411">
            <v>11</v>
          </cell>
          <cell r="P2411" t="str">
            <v>Current Unrestricted Funds</v>
          </cell>
          <cell r="Q2411">
            <v>61</v>
          </cell>
          <cell r="R2411" t="str">
            <v>Salaries and Wages</v>
          </cell>
          <cell r="S2411">
            <v>20</v>
          </cell>
          <cell r="T2411" t="str">
            <v>Vice President / Provost - PRC</v>
          </cell>
          <cell r="U2411">
            <v>1</v>
          </cell>
          <cell r="V2411" t="str">
            <v>Hardesty, Jon H</v>
          </cell>
        </row>
        <row r="2412">
          <cell r="A2412">
            <v>319056</v>
          </cell>
          <cell r="B2412" t="str">
            <v>Nutrition</v>
          </cell>
          <cell r="C2412">
            <v>733110</v>
          </cell>
          <cell r="D2412">
            <v>319056733110</v>
          </cell>
          <cell r="E2412" t="str">
            <v>Classroom Supplies</v>
          </cell>
          <cell r="F2412">
            <v>128.78</v>
          </cell>
          <cell r="G2412">
            <v>0</v>
          </cell>
          <cell r="H2412">
            <v>9</v>
          </cell>
          <cell r="I2412">
            <v>8.25</v>
          </cell>
          <cell r="J2412">
            <v>0</v>
          </cell>
          <cell r="K2412">
            <v>110010</v>
          </cell>
          <cell r="L2412" t="str">
            <v>Current Unrestricted</v>
          </cell>
          <cell r="M2412">
            <v>10</v>
          </cell>
          <cell r="N2412" t="str">
            <v>Instruction</v>
          </cell>
          <cell r="O2412">
            <v>11</v>
          </cell>
          <cell r="P2412" t="str">
            <v>Current Unrestricted Funds</v>
          </cell>
          <cell r="Q2412">
            <v>73</v>
          </cell>
          <cell r="R2412" t="str">
            <v>Supplies</v>
          </cell>
          <cell r="S2412">
            <v>20</v>
          </cell>
          <cell r="T2412" t="str">
            <v>Vice President / Provost - PRC</v>
          </cell>
          <cell r="U2412">
            <v>4</v>
          </cell>
          <cell r="V2412" t="str">
            <v>Hardesty, Jon H</v>
          </cell>
        </row>
        <row r="2413">
          <cell r="A2413">
            <v>319056</v>
          </cell>
          <cell r="B2413" t="str">
            <v>Nutrition</v>
          </cell>
          <cell r="C2413">
            <v>755310</v>
          </cell>
          <cell r="D2413">
            <v>319056755310</v>
          </cell>
          <cell r="E2413" t="str">
            <v>Copier Expense</v>
          </cell>
          <cell r="F2413">
            <v>1280.8800000000001</v>
          </cell>
          <cell r="G2413">
            <v>1494.84</v>
          </cell>
          <cell r="H2413">
            <v>1154</v>
          </cell>
          <cell r="I2413">
            <v>63.84</v>
          </cell>
          <cell r="J2413">
            <v>250</v>
          </cell>
          <cell r="K2413">
            <v>110010</v>
          </cell>
          <cell r="L2413" t="str">
            <v>Current Unrestricted</v>
          </cell>
          <cell r="M2413">
            <v>10</v>
          </cell>
          <cell r="N2413" t="str">
            <v>Instruction</v>
          </cell>
          <cell r="O2413">
            <v>11</v>
          </cell>
          <cell r="P2413" t="str">
            <v>Current Unrestricted Funds</v>
          </cell>
          <cell r="Q2413">
            <v>75</v>
          </cell>
          <cell r="R2413" t="str">
            <v>Other Operating Expenses</v>
          </cell>
          <cell r="S2413">
            <v>20</v>
          </cell>
          <cell r="T2413" t="str">
            <v>Vice President / Provost - PRC</v>
          </cell>
          <cell r="U2413">
            <v>4</v>
          </cell>
          <cell r="V2413" t="str">
            <v>Hardesty, Jon H</v>
          </cell>
        </row>
        <row r="2414">
          <cell r="A2414">
            <v>319056</v>
          </cell>
          <cell r="B2414" t="str">
            <v>Nutrition</v>
          </cell>
          <cell r="C2414">
            <v>755360</v>
          </cell>
          <cell r="D2414">
            <v>319056755360</v>
          </cell>
          <cell r="E2414" t="str">
            <v>Printing - Other</v>
          </cell>
          <cell r="F2414">
            <v>193.5</v>
          </cell>
          <cell r="G2414">
            <v>4.4800000000000004</v>
          </cell>
          <cell r="H2414">
            <v>146</v>
          </cell>
          <cell r="I2414">
            <v>71.599999999999994</v>
          </cell>
          <cell r="J2414">
            <v>150</v>
          </cell>
          <cell r="K2414">
            <v>110010</v>
          </cell>
          <cell r="L2414" t="str">
            <v>Current Unrestricted</v>
          </cell>
          <cell r="M2414">
            <v>10</v>
          </cell>
          <cell r="N2414" t="str">
            <v>Instruction</v>
          </cell>
          <cell r="O2414">
            <v>11</v>
          </cell>
          <cell r="P2414" t="str">
            <v>Current Unrestricted Funds</v>
          </cell>
          <cell r="Q2414">
            <v>75</v>
          </cell>
          <cell r="R2414" t="str">
            <v>Other Operating Expenses</v>
          </cell>
          <cell r="S2414">
            <v>20</v>
          </cell>
          <cell r="T2414" t="str">
            <v>Vice President / Provost - PRC</v>
          </cell>
          <cell r="U2414">
            <v>4</v>
          </cell>
          <cell r="V2414" t="str">
            <v>Hardesty, Jon H</v>
          </cell>
        </row>
        <row r="2415">
          <cell r="A2415">
            <v>326016</v>
          </cell>
          <cell r="B2415" t="str">
            <v>Biology</v>
          </cell>
          <cell r="C2415">
            <v>611110</v>
          </cell>
          <cell r="D2415">
            <v>326016611110</v>
          </cell>
          <cell r="E2415" t="str">
            <v>Faculty Salaries - Full-time</v>
          </cell>
          <cell r="F2415">
            <v>431467.64</v>
          </cell>
          <cell r="G2415">
            <v>439708.08</v>
          </cell>
          <cell r="H2415">
            <v>455289</v>
          </cell>
          <cell r="I2415">
            <v>244037.69</v>
          </cell>
          <cell r="J2415">
            <v>455294</v>
          </cell>
          <cell r="K2415">
            <v>110010</v>
          </cell>
          <cell r="L2415" t="str">
            <v>Current Unrestricted</v>
          </cell>
          <cell r="M2415">
            <v>10</v>
          </cell>
          <cell r="N2415" t="str">
            <v>Instruction</v>
          </cell>
          <cell r="O2415">
            <v>11</v>
          </cell>
          <cell r="P2415" t="str">
            <v>Current Unrestricted Funds</v>
          </cell>
          <cell r="Q2415">
            <v>61</v>
          </cell>
          <cell r="R2415" t="str">
            <v>Salaries and Wages</v>
          </cell>
          <cell r="S2415">
            <v>20</v>
          </cell>
          <cell r="T2415" t="str">
            <v>Vice President / Provost - PRC</v>
          </cell>
          <cell r="U2415">
            <v>1</v>
          </cell>
          <cell r="V2415" t="str">
            <v>Hardesty, Jon H</v>
          </cell>
        </row>
        <row r="2416">
          <cell r="A2416">
            <v>326016</v>
          </cell>
          <cell r="B2416" t="str">
            <v>Biology</v>
          </cell>
          <cell r="C2416">
            <v>611115</v>
          </cell>
          <cell r="D2416">
            <v>326016611115</v>
          </cell>
          <cell r="E2416" t="str">
            <v>Faculty Salaries - Substitute</v>
          </cell>
          <cell r="F2416">
            <v>5477.31</v>
          </cell>
          <cell r="G2416">
            <v>4288.16</v>
          </cell>
          <cell r="H2416">
            <v>3656</v>
          </cell>
          <cell r="I2416">
            <v>2461.98</v>
          </cell>
          <cell r="J2416">
            <v>3500</v>
          </cell>
          <cell r="K2416">
            <v>110010</v>
          </cell>
          <cell r="L2416" t="str">
            <v>Current Unrestricted</v>
          </cell>
          <cell r="M2416">
            <v>10</v>
          </cell>
          <cell r="N2416" t="str">
            <v>Instruction</v>
          </cell>
          <cell r="O2416">
            <v>11</v>
          </cell>
          <cell r="P2416" t="str">
            <v>Current Unrestricted Funds</v>
          </cell>
          <cell r="Q2416">
            <v>61</v>
          </cell>
          <cell r="R2416" t="str">
            <v>Salaries and Wages</v>
          </cell>
          <cell r="S2416">
            <v>20</v>
          </cell>
          <cell r="T2416" t="str">
            <v>Vice President / Provost - PRC</v>
          </cell>
          <cell r="U2416">
            <v>1</v>
          </cell>
          <cell r="V2416" t="str">
            <v>Hardesty, Jon H</v>
          </cell>
        </row>
        <row r="2417">
          <cell r="A2417">
            <v>326016</v>
          </cell>
          <cell r="B2417" t="str">
            <v>Biology</v>
          </cell>
          <cell r="C2417">
            <v>611120</v>
          </cell>
          <cell r="D2417">
            <v>326016611120</v>
          </cell>
          <cell r="E2417" t="str">
            <v>Faculty Salaries - Part-time</v>
          </cell>
          <cell r="F2417">
            <v>203094.89</v>
          </cell>
          <cell r="G2417">
            <v>179306.51</v>
          </cell>
          <cell r="H2417">
            <v>193200</v>
          </cell>
          <cell r="I2417">
            <v>121164</v>
          </cell>
          <cell r="J2417">
            <v>193200</v>
          </cell>
          <cell r="K2417">
            <v>110010</v>
          </cell>
          <cell r="L2417" t="str">
            <v>Current Unrestricted</v>
          </cell>
          <cell r="M2417">
            <v>10</v>
          </cell>
          <cell r="N2417" t="str">
            <v>Instruction</v>
          </cell>
          <cell r="O2417">
            <v>11</v>
          </cell>
          <cell r="P2417" t="str">
            <v>Current Unrestricted Funds</v>
          </cell>
          <cell r="Q2417">
            <v>61</v>
          </cell>
          <cell r="R2417" t="str">
            <v>Salaries and Wages</v>
          </cell>
          <cell r="S2417">
            <v>20</v>
          </cell>
          <cell r="T2417" t="str">
            <v>Vice President / Provost - PRC</v>
          </cell>
          <cell r="U2417">
            <v>1</v>
          </cell>
          <cell r="V2417" t="str">
            <v>Hardesty, Jon H</v>
          </cell>
        </row>
        <row r="2418">
          <cell r="A2418">
            <v>326016</v>
          </cell>
          <cell r="B2418" t="str">
            <v>Biology</v>
          </cell>
          <cell r="C2418">
            <v>611125</v>
          </cell>
          <cell r="D2418">
            <v>326016611125</v>
          </cell>
          <cell r="E2418" t="str">
            <v>Faculty Full-time Chair Rel</v>
          </cell>
          <cell r="F2418">
            <v>21153.13</v>
          </cell>
          <cell r="G2418">
            <v>21015.360000000001</v>
          </cell>
          <cell r="H2418">
            <v>21751</v>
          </cell>
          <cell r="I2418">
            <v>10875.43</v>
          </cell>
          <cell r="J2418">
            <v>21751</v>
          </cell>
          <cell r="K2418">
            <v>110010</v>
          </cell>
          <cell r="L2418" t="str">
            <v>Current Unrestricted</v>
          </cell>
          <cell r="M2418">
            <v>10</v>
          </cell>
          <cell r="N2418" t="str">
            <v>Instruction</v>
          </cell>
          <cell r="O2418">
            <v>11</v>
          </cell>
          <cell r="P2418" t="str">
            <v>Current Unrestricted Funds</v>
          </cell>
          <cell r="Q2418">
            <v>61</v>
          </cell>
          <cell r="R2418" t="str">
            <v>Salaries and Wages</v>
          </cell>
          <cell r="S2418">
            <v>20</v>
          </cell>
          <cell r="T2418" t="str">
            <v>Vice President / Provost - PRC</v>
          </cell>
          <cell r="U2418">
            <v>1</v>
          </cell>
          <cell r="V2418" t="str">
            <v>Hardesty, Jon H</v>
          </cell>
        </row>
        <row r="2419">
          <cell r="A2419">
            <v>326016</v>
          </cell>
          <cell r="B2419" t="str">
            <v>Biology</v>
          </cell>
          <cell r="C2419">
            <v>611130</v>
          </cell>
          <cell r="D2419">
            <v>326016611130</v>
          </cell>
          <cell r="E2419" t="str">
            <v>Faculty Full-time Non-teaching ES</v>
          </cell>
          <cell r="F2419">
            <v>12623.04</v>
          </cell>
          <cell r="G2419">
            <v>12623.04</v>
          </cell>
          <cell r="H2419">
            <v>13523</v>
          </cell>
          <cell r="I2419">
            <v>6532.5</v>
          </cell>
          <cell r="J2419">
            <v>13065</v>
          </cell>
          <cell r="K2419">
            <v>110010</v>
          </cell>
          <cell r="L2419" t="str">
            <v>Current Unrestricted</v>
          </cell>
          <cell r="M2419">
            <v>10</v>
          </cell>
          <cell r="N2419" t="str">
            <v>Instruction</v>
          </cell>
          <cell r="O2419">
            <v>11</v>
          </cell>
          <cell r="P2419" t="str">
            <v>Current Unrestricted Funds</v>
          </cell>
          <cell r="Q2419">
            <v>61</v>
          </cell>
          <cell r="R2419" t="str">
            <v>Salaries and Wages</v>
          </cell>
          <cell r="S2419">
            <v>20</v>
          </cell>
          <cell r="T2419" t="str">
            <v>Vice President / Provost - PRC</v>
          </cell>
          <cell r="U2419">
            <v>1</v>
          </cell>
          <cell r="V2419" t="str">
            <v>Hardesty, Jon H</v>
          </cell>
        </row>
        <row r="2420">
          <cell r="A2420">
            <v>326016</v>
          </cell>
          <cell r="B2420" t="str">
            <v>Biology</v>
          </cell>
          <cell r="C2420">
            <v>611150</v>
          </cell>
          <cell r="D2420">
            <v>326016611150</v>
          </cell>
          <cell r="E2420" t="str">
            <v>Faculty Full-time - Summer</v>
          </cell>
          <cell r="F2420">
            <v>52868.6</v>
          </cell>
          <cell r="G2420">
            <v>50519.62</v>
          </cell>
          <cell r="H2420">
            <v>64527</v>
          </cell>
          <cell r="I2420">
            <v>0</v>
          </cell>
          <cell r="J2420">
            <v>70126</v>
          </cell>
          <cell r="K2420">
            <v>110010</v>
          </cell>
          <cell r="L2420" t="str">
            <v>Current Unrestricted</v>
          </cell>
          <cell r="M2420">
            <v>10</v>
          </cell>
          <cell r="N2420" t="str">
            <v>Instruction</v>
          </cell>
          <cell r="O2420">
            <v>11</v>
          </cell>
          <cell r="P2420" t="str">
            <v>Current Unrestricted Funds</v>
          </cell>
          <cell r="Q2420">
            <v>61</v>
          </cell>
          <cell r="R2420" t="str">
            <v>Salaries and Wages</v>
          </cell>
          <cell r="S2420">
            <v>20</v>
          </cell>
          <cell r="T2420" t="str">
            <v>Vice President / Provost - PRC</v>
          </cell>
          <cell r="U2420">
            <v>1</v>
          </cell>
          <cell r="V2420" t="str">
            <v>Hardesty, Jon H</v>
          </cell>
        </row>
        <row r="2421">
          <cell r="A2421">
            <v>326016</v>
          </cell>
          <cell r="B2421" t="str">
            <v>Biology</v>
          </cell>
          <cell r="C2421">
            <v>611160</v>
          </cell>
          <cell r="D2421">
            <v>326016611160</v>
          </cell>
          <cell r="E2421" t="str">
            <v>Faculty Part-time - Summer</v>
          </cell>
          <cell r="F2421">
            <v>56774.51</v>
          </cell>
          <cell r="G2421">
            <v>61019.23</v>
          </cell>
          <cell r="H2421">
            <v>73803</v>
          </cell>
          <cell r="I2421">
            <v>0</v>
          </cell>
          <cell r="J2421">
            <v>73803</v>
          </cell>
          <cell r="K2421">
            <v>110010</v>
          </cell>
          <cell r="L2421" t="str">
            <v>Current Unrestricted</v>
          </cell>
          <cell r="M2421">
            <v>10</v>
          </cell>
          <cell r="N2421" t="str">
            <v>Instruction</v>
          </cell>
          <cell r="O2421">
            <v>11</v>
          </cell>
          <cell r="P2421" t="str">
            <v>Current Unrestricted Funds</v>
          </cell>
          <cell r="Q2421">
            <v>61</v>
          </cell>
          <cell r="R2421" t="str">
            <v>Salaries and Wages</v>
          </cell>
          <cell r="S2421">
            <v>20</v>
          </cell>
          <cell r="T2421" t="str">
            <v>Vice President / Provost - PRC</v>
          </cell>
          <cell r="U2421">
            <v>1</v>
          </cell>
          <cell r="V2421" t="str">
            <v>Hardesty, Jon H</v>
          </cell>
        </row>
        <row r="2422">
          <cell r="A2422">
            <v>326016</v>
          </cell>
          <cell r="B2422" t="str">
            <v>Biology</v>
          </cell>
          <cell r="C2422">
            <v>611310</v>
          </cell>
          <cell r="D2422">
            <v>326016611310</v>
          </cell>
          <cell r="E2422" t="str">
            <v>Supervisory Support Staff - Exempt</v>
          </cell>
          <cell r="F2422">
            <v>47450.879999999997</v>
          </cell>
          <cell r="G2422">
            <v>47450.879999999997</v>
          </cell>
          <cell r="H2422">
            <v>49112</v>
          </cell>
          <cell r="I2422">
            <v>24555.84</v>
          </cell>
          <cell r="J2422">
            <v>49112</v>
          </cell>
          <cell r="K2422">
            <v>110010</v>
          </cell>
          <cell r="L2422" t="str">
            <v>Current Unrestricted</v>
          </cell>
          <cell r="M2422">
            <v>10</v>
          </cell>
          <cell r="N2422" t="str">
            <v>Instruction</v>
          </cell>
          <cell r="O2422">
            <v>11</v>
          </cell>
          <cell r="P2422" t="str">
            <v>Current Unrestricted Funds</v>
          </cell>
          <cell r="Q2422">
            <v>61</v>
          </cell>
          <cell r="R2422" t="str">
            <v>Salaries and Wages</v>
          </cell>
          <cell r="S2422">
            <v>20</v>
          </cell>
          <cell r="T2422" t="str">
            <v>Vice President / Provost - PRC</v>
          </cell>
          <cell r="U2422">
            <v>1</v>
          </cell>
          <cell r="V2422" t="str">
            <v>Hardesty, Jon H</v>
          </cell>
        </row>
        <row r="2423">
          <cell r="A2423">
            <v>326016</v>
          </cell>
          <cell r="B2423" t="str">
            <v>Biology</v>
          </cell>
          <cell r="C2423">
            <v>611350</v>
          </cell>
          <cell r="D2423">
            <v>326016611350</v>
          </cell>
          <cell r="E2423" t="str">
            <v>Supp Staff-FT Instructional-Exempt</v>
          </cell>
          <cell r="F2423">
            <v>0</v>
          </cell>
          <cell r="G2423">
            <v>86065.88</v>
          </cell>
          <cell r="H2423">
            <v>89284</v>
          </cell>
          <cell r="I2423">
            <v>44641.86</v>
          </cell>
          <cell r="J2423">
            <v>89284</v>
          </cell>
          <cell r="K2423">
            <v>110010</v>
          </cell>
          <cell r="L2423" t="str">
            <v>Current Unrestricted</v>
          </cell>
          <cell r="M2423">
            <v>10</v>
          </cell>
          <cell r="N2423" t="str">
            <v>Instruction</v>
          </cell>
          <cell r="O2423">
            <v>11</v>
          </cell>
          <cell r="P2423" t="str">
            <v>Current Unrestricted Funds</v>
          </cell>
          <cell r="Q2423">
            <v>61</v>
          </cell>
          <cell r="R2423" t="str">
            <v>Salaries and Wages</v>
          </cell>
          <cell r="S2423">
            <v>20</v>
          </cell>
          <cell r="T2423" t="str">
            <v>Vice President / Provost - PRC</v>
          </cell>
          <cell r="U2423">
            <v>1</v>
          </cell>
          <cell r="V2423" t="str">
            <v>Hardesty, Jon H</v>
          </cell>
        </row>
        <row r="2424">
          <cell r="A2424">
            <v>326016</v>
          </cell>
          <cell r="B2424" t="str">
            <v>Biology</v>
          </cell>
          <cell r="C2424">
            <v>611450</v>
          </cell>
          <cell r="D2424">
            <v>326016611450</v>
          </cell>
          <cell r="E2424" t="str">
            <v>Lab Instructor - Non-Exempt</v>
          </cell>
          <cell r="F2424">
            <v>87710.88</v>
          </cell>
          <cell r="G2424">
            <v>0</v>
          </cell>
          <cell r="H2424">
            <v>0</v>
          </cell>
          <cell r="I2424">
            <v>0</v>
          </cell>
          <cell r="J2424">
            <v>0</v>
          </cell>
          <cell r="K2424">
            <v>110010</v>
          </cell>
          <cell r="L2424" t="str">
            <v>Current Unrestricted</v>
          </cell>
          <cell r="M2424">
            <v>10</v>
          </cell>
          <cell r="N2424" t="str">
            <v>Instruction</v>
          </cell>
          <cell r="O2424">
            <v>11</v>
          </cell>
          <cell r="P2424" t="str">
            <v>Current Unrestricted Funds</v>
          </cell>
          <cell r="Q2424">
            <v>61</v>
          </cell>
          <cell r="R2424" t="str">
            <v>Salaries and Wages</v>
          </cell>
          <cell r="S2424">
            <v>20</v>
          </cell>
          <cell r="T2424" t="str">
            <v>Vice President / Provost - PRC</v>
          </cell>
          <cell r="U2424">
            <v>1</v>
          </cell>
          <cell r="V2424" t="str">
            <v>Hardesty, Jon H</v>
          </cell>
        </row>
        <row r="2425">
          <cell r="A2425">
            <v>326016</v>
          </cell>
          <cell r="B2425" t="str">
            <v>Biology</v>
          </cell>
          <cell r="C2425">
            <v>611460</v>
          </cell>
          <cell r="D2425">
            <v>326016611460</v>
          </cell>
          <cell r="E2425" t="str">
            <v>Support Staff PT - Non-Exempt</v>
          </cell>
          <cell r="F2425">
            <v>1668.6</v>
          </cell>
          <cell r="G2425">
            <v>1761.3</v>
          </cell>
          <cell r="H2425">
            <v>0</v>
          </cell>
          <cell r="I2425">
            <v>0</v>
          </cell>
          <cell r="J2425">
            <v>0</v>
          </cell>
          <cell r="K2425">
            <v>110010</v>
          </cell>
          <cell r="L2425" t="str">
            <v>Current Unrestricted</v>
          </cell>
          <cell r="M2425">
            <v>10</v>
          </cell>
          <cell r="N2425" t="str">
            <v>Instruction</v>
          </cell>
          <cell r="O2425">
            <v>11</v>
          </cell>
          <cell r="P2425" t="str">
            <v>Current Unrestricted Funds</v>
          </cell>
          <cell r="Q2425">
            <v>61</v>
          </cell>
          <cell r="R2425" t="str">
            <v>Salaries and Wages</v>
          </cell>
          <cell r="S2425">
            <v>20</v>
          </cell>
          <cell r="T2425" t="str">
            <v>Vice President / Provost - PRC</v>
          </cell>
          <cell r="U2425">
            <v>1</v>
          </cell>
          <cell r="V2425" t="str">
            <v>Hardesty, Jon H</v>
          </cell>
        </row>
        <row r="2426">
          <cell r="A2426">
            <v>326016</v>
          </cell>
          <cell r="B2426" t="str">
            <v>Biology</v>
          </cell>
          <cell r="C2426">
            <v>611475</v>
          </cell>
          <cell r="D2426">
            <v>326016611475</v>
          </cell>
          <cell r="E2426" t="str">
            <v>Supp Staff - Lab Assist-Non-Exempt</v>
          </cell>
          <cell r="F2426">
            <v>56612.76</v>
          </cell>
          <cell r="G2426">
            <v>48805.93</v>
          </cell>
          <cell r="H2426">
            <v>54535</v>
          </cell>
          <cell r="I2426">
            <v>24930.28</v>
          </cell>
          <cell r="J2426">
            <v>55790</v>
          </cell>
          <cell r="K2426">
            <v>110010</v>
          </cell>
          <cell r="L2426" t="str">
            <v>Current Unrestricted</v>
          </cell>
          <cell r="M2426">
            <v>10</v>
          </cell>
          <cell r="N2426" t="str">
            <v>Instruction</v>
          </cell>
          <cell r="O2426">
            <v>11</v>
          </cell>
          <cell r="P2426" t="str">
            <v>Current Unrestricted Funds</v>
          </cell>
          <cell r="Q2426">
            <v>61</v>
          </cell>
          <cell r="R2426" t="str">
            <v>Salaries and Wages</v>
          </cell>
          <cell r="S2426">
            <v>20</v>
          </cell>
          <cell r="T2426" t="str">
            <v>Vice President / Provost - PRC</v>
          </cell>
          <cell r="U2426">
            <v>1</v>
          </cell>
          <cell r="V2426" t="str">
            <v>Hardesty, Jon H</v>
          </cell>
        </row>
        <row r="2427">
          <cell r="A2427">
            <v>326016</v>
          </cell>
          <cell r="B2427" t="str">
            <v>Biology</v>
          </cell>
          <cell r="C2427">
            <v>611476</v>
          </cell>
          <cell r="D2427">
            <v>326016611476</v>
          </cell>
          <cell r="E2427" t="str">
            <v>Lab Assistants PT - Non-Exempt</v>
          </cell>
          <cell r="F2427">
            <v>23504.54</v>
          </cell>
          <cell r="G2427">
            <v>23741.03</v>
          </cell>
          <cell r="H2427">
            <v>33640</v>
          </cell>
          <cell r="I2427">
            <v>12407.21</v>
          </cell>
          <cell r="J2427">
            <v>46710</v>
          </cell>
          <cell r="K2427">
            <v>110010</v>
          </cell>
          <cell r="L2427" t="str">
            <v>Current Unrestricted</v>
          </cell>
          <cell r="M2427">
            <v>10</v>
          </cell>
          <cell r="N2427" t="str">
            <v>Instruction</v>
          </cell>
          <cell r="O2427">
            <v>11</v>
          </cell>
          <cell r="P2427" t="str">
            <v>Current Unrestricted Funds</v>
          </cell>
          <cell r="Q2427">
            <v>61</v>
          </cell>
          <cell r="R2427" t="str">
            <v>Salaries and Wages</v>
          </cell>
          <cell r="S2427">
            <v>20</v>
          </cell>
          <cell r="T2427" t="str">
            <v>Vice President / Provost - PRC</v>
          </cell>
          <cell r="U2427">
            <v>1</v>
          </cell>
          <cell r="V2427" t="str">
            <v>Hardesty, Jon H</v>
          </cell>
        </row>
        <row r="2428">
          <cell r="A2428">
            <v>326016</v>
          </cell>
          <cell r="B2428" t="str">
            <v>Biology</v>
          </cell>
          <cell r="C2428">
            <v>611485</v>
          </cell>
          <cell r="D2428">
            <v>326016611485</v>
          </cell>
          <cell r="E2428" t="str">
            <v>Tutors PT - Non-Exempt</v>
          </cell>
          <cell r="F2428">
            <v>16036.06</v>
          </cell>
          <cell r="G2428">
            <v>13448.68</v>
          </cell>
          <cell r="H2428">
            <v>8382</v>
          </cell>
          <cell r="I2428">
            <v>3506.85</v>
          </cell>
          <cell r="J2428">
            <v>8382</v>
          </cell>
          <cell r="K2428">
            <v>110010</v>
          </cell>
          <cell r="L2428" t="str">
            <v>Current Unrestricted</v>
          </cell>
          <cell r="M2428">
            <v>10</v>
          </cell>
          <cell r="N2428" t="str">
            <v>Instruction</v>
          </cell>
          <cell r="O2428">
            <v>11</v>
          </cell>
          <cell r="P2428" t="str">
            <v>Current Unrestricted Funds</v>
          </cell>
          <cell r="Q2428">
            <v>61</v>
          </cell>
          <cell r="R2428" t="str">
            <v>Salaries and Wages</v>
          </cell>
          <cell r="S2428">
            <v>20</v>
          </cell>
          <cell r="T2428" t="str">
            <v>Vice President / Provost - PRC</v>
          </cell>
          <cell r="U2428">
            <v>1</v>
          </cell>
          <cell r="V2428" t="str">
            <v>Hardesty, Jon H</v>
          </cell>
        </row>
        <row r="2429">
          <cell r="A2429">
            <v>326016</v>
          </cell>
          <cell r="B2429" t="str">
            <v>Biology</v>
          </cell>
          <cell r="C2429">
            <v>611510</v>
          </cell>
          <cell r="D2429">
            <v>326016611510</v>
          </cell>
          <cell r="E2429" t="str">
            <v>Student Assistants - Non-Work Study</v>
          </cell>
          <cell r="F2429">
            <v>4275.82</v>
          </cell>
          <cell r="G2429">
            <v>4157.6000000000004</v>
          </cell>
          <cell r="H2429">
            <v>7676</v>
          </cell>
          <cell r="I2429">
            <v>3185.1</v>
          </cell>
          <cell r="J2429">
            <v>7676</v>
          </cell>
          <cell r="K2429">
            <v>110010</v>
          </cell>
          <cell r="L2429" t="str">
            <v>Current Unrestricted</v>
          </cell>
          <cell r="M2429">
            <v>10</v>
          </cell>
          <cell r="N2429" t="str">
            <v>Instruction</v>
          </cell>
          <cell r="O2429">
            <v>11</v>
          </cell>
          <cell r="P2429" t="str">
            <v>Current Unrestricted Funds</v>
          </cell>
          <cell r="Q2429">
            <v>61</v>
          </cell>
          <cell r="R2429" t="str">
            <v>Salaries and Wages</v>
          </cell>
          <cell r="S2429">
            <v>20</v>
          </cell>
          <cell r="T2429" t="str">
            <v>Vice President / Provost - PRC</v>
          </cell>
          <cell r="U2429">
            <v>1</v>
          </cell>
          <cell r="V2429" t="str">
            <v>Hardesty, Jon H</v>
          </cell>
        </row>
        <row r="2430">
          <cell r="A2430">
            <v>326016</v>
          </cell>
          <cell r="B2430" t="str">
            <v>Biology</v>
          </cell>
          <cell r="C2430">
            <v>611515</v>
          </cell>
          <cell r="D2430">
            <v>326016611515</v>
          </cell>
          <cell r="E2430" t="str">
            <v>Student Assistants - Non-WS&lt;6 hrs</v>
          </cell>
          <cell r="F2430">
            <v>20.86</v>
          </cell>
          <cell r="G2430">
            <v>0</v>
          </cell>
          <cell r="H2430">
            <v>0</v>
          </cell>
          <cell r="I2430">
            <v>0</v>
          </cell>
          <cell r="J2430">
            <v>0</v>
          </cell>
          <cell r="K2430">
            <v>110010</v>
          </cell>
          <cell r="L2430" t="str">
            <v>Current Unrestricted</v>
          </cell>
          <cell r="M2430">
            <v>10</v>
          </cell>
          <cell r="N2430" t="str">
            <v>Instruction</v>
          </cell>
          <cell r="O2430">
            <v>11</v>
          </cell>
          <cell r="P2430" t="str">
            <v>Current Unrestricted Funds</v>
          </cell>
          <cell r="Q2430">
            <v>61</v>
          </cell>
          <cell r="R2430" t="str">
            <v>Salaries and Wages</v>
          </cell>
          <cell r="S2430">
            <v>20</v>
          </cell>
          <cell r="T2430" t="str">
            <v>Vice President / Provost - PRC</v>
          </cell>
          <cell r="U2430">
            <v>1</v>
          </cell>
          <cell r="V2430" t="str">
            <v>Hardesty, Jon H</v>
          </cell>
        </row>
        <row r="2431">
          <cell r="A2431">
            <v>326016</v>
          </cell>
          <cell r="B2431" t="str">
            <v>Biology</v>
          </cell>
          <cell r="C2431">
            <v>712320</v>
          </cell>
          <cell r="D2431">
            <v>326016712320</v>
          </cell>
          <cell r="E2431" t="str">
            <v>Guest Lecturers</v>
          </cell>
          <cell r="F2431">
            <v>0</v>
          </cell>
          <cell r="G2431">
            <v>0</v>
          </cell>
          <cell r="H2431">
            <v>2500</v>
          </cell>
          <cell r="I2431">
            <v>0</v>
          </cell>
          <cell r="J2431">
            <v>0</v>
          </cell>
          <cell r="K2431">
            <v>110010</v>
          </cell>
          <cell r="L2431" t="str">
            <v>Current Unrestricted</v>
          </cell>
          <cell r="M2431">
            <v>10</v>
          </cell>
          <cell r="N2431" t="str">
            <v>Instruction</v>
          </cell>
          <cell r="O2431">
            <v>11</v>
          </cell>
          <cell r="P2431" t="str">
            <v>Current Unrestricted Funds</v>
          </cell>
          <cell r="Q2431">
            <v>71</v>
          </cell>
          <cell r="R2431" t="str">
            <v>Contractual Services</v>
          </cell>
          <cell r="S2431">
            <v>20</v>
          </cell>
          <cell r="T2431" t="str">
            <v>Vice President / Provost - PRC</v>
          </cell>
          <cell r="U2431">
            <v>4</v>
          </cell>
          <cell r="V2431" t="str">
            <v>Hardesty, Jon H</v>
          </cell>
        </row>
        <row r="2432">
          <cell r="A2432">
            <v>326016</v>
          </cell>
          <cell r="B2432" t="str">
            <v>Biology</v>
          </cell>
          <cell r="C2432">
            <v>712370</v>
          </cell>
          <cell r="D2432">
            <v>326016712370</v>
          </cell>
          <cell r="E2432" t="str">
            <v>Other Contract Services</v>
          </cell>
          <cell r="F2432">
            <v>1215.8499999999999</v>
          </cell>
          <cell r="G2432">
            <v>3343.47</v>
          </cell>
          <cell r="H2432">
            <v>2500</v>
          </cell>
          <cell r="I2432">
            <v>0</v>
          </cell>
          <cell r="J2432">
            <v>3000</v>
          </cell>
          <cell r="K2432">
            <v>110010</v>
          </cell>
          <cell r="L2432" t="str">
            <v>Current Unrestricted</v>
          </cell>
          <cell r="M2432">
            <v>10</v>
          </cell>
          <cell r="N2432" t="str">
            <v>Instruction</v>
          </cell>
          <cell r="O2432">
            <v>11</v>
          </cell>
          <cell r="P2432" t="str">
            <v>Current Unrestricted Funds</v>
          </cell>
          <cell r="Q2432">
            <v>71</v>
          </cell>
          <cell r="R2432" t="str">
            <v>Contractual Services</v>
          </cell>
          <cell r="S2432">
            <v>20</v>
          </cell>
          <cell r="T2432" t="str">
            <v>Vice President / Provost - PRC</v>
          </cell>
          <cell r="U2432">
            <v>4</v>
          </cell>
          <cell r="V2432" t="str">
            <v>Hardesty, Jon H</v>
          </cell>
        </row>
        <row r="2433">
          <cell r="A2433">
            <v>326016</v>
          </cell>
          <cell r="B2433" t="str">
            <v>Biology</v>
          </cell>
          <cell r="C2433">
            <v>712510</v>
          </cell>
          <cell r="D2433">
            <v>326016712510</v>
          </cell>
          <cell r="E2433" t="str">
            <v>Maintenance Agreements</v>
          </cell>
          <cell r="F2433">
            <v>1783</v>
          </cell>
          <cell r="G2433">
            <v>1847</v>
          </cell>
          <cell r="H2433">
            <v>1847</v>
          </cell>
          <cell r="I2433">
            <v>735</v>
          </cell>
          <cell r="J2433">
            <v>1874</v>
          </cell>
          <cell r="K2433">
            <v>110010</v>
          </cell>
          <cell r="L2433" t="str">
            <v>Current Unrestricted</v>
          </cell>
          <cell r="M2433">
            <v>10</v>
          </cell>
          <cell r="N2433" t="str">
            <v>Instruction</v>
          </cell>
          <cell r="O2433">
            <v>11</v>
          </cell>
          <cell r="P2433" t="str">
            <v>Current Unrestricted Funds</v>
          </cell>
          <cell r="Q2433">
            <v>71</v>
          </cell>
          <cell r="R2433" t="str">
            <v>Contractual Services</v>
          </cell>
          <cell r="S2433">
            <v>20</v>
          </cell>
          <cell r="T2433" t="str">
            <v>Vice President / Provost - PRC</v>
          </cell>
          <cell r="U2433">
            <v>4</v>
          </cell>
          <cell r="V2433" t="str">
            <v>Hardesty, Jon H</v>
          </cell>
        </row>
        <row r="2434">
          <cell r="A2434">
            <v>326016</v>
          </cell>
          <cell r="B2434" t="str">
            <v>Biology</v>
          </cell>
          <cell r="C2434">
            <v>712655</v>
          </cell>
          <cell r="D2434">
            <v>326016712655</v>
          </cell>
          <cell r="E2434" t="str">
            <v>Meetings Expense</v>
          </cell>
          <cell r="F2434">
            <v>0</v>
          </cell>
          <cell r="G2434">
            <v>0</v>
          </cell>
          <cell r="H2434">
            <v>4500</v>
          </cell>
          <cell r="I2434">
            <v>0</v>
          </cell>
          <cell r="J2434">
            <v>0</v>
          </cell>
          <cell r="K2434">
            <v>110010</v>
          </cell>
          <cell r="L2434" t="str">
            <v>Current Unrestricted</v>
          </cell>
          <cell r="M2434">
            <v>10</v>
          </cell>
          <cell r="N2434" t="str">
            <v>Instruction</v>
          </cell>
          <cell r="O2434">
            <v>11</v>
          </cell>
          <cell r="P2434" t="str">
            <v>Current Unrestricted Funds</v>
          </cell>
          <cell r="Q2434">
            <v>71</v>
          </cell>
          <cell r="R2434" t="str">
            <v>Contractual Services</v>
          </cell>
          <cell r="S2434">
            <v>20</v>
          </cell>
          <cell r="T2434" t="str">
            <v>Vice President / Provost - PRC</v>
          </cell>
          <cell r="U2434">
            <v>4</v>
          </cell>
          <cell r="V2434" t="str">
            <v>Hardesty, Jon H</v>
          </cell>
        </row>
        <row r="2435">
          <cell r="A2435">
            <v>326016</v>
          </cell>
          <cell r="B2435" t="str">
            <v>Biology</v>
          </cell>
          <cell r="C2435">
            <v>733110</v>
          </cell>
          <cell r="D2435">
            <v>326016733110</v>
          </cell>
          <cell r="E2435" t="str">
            <v>Classroom Supplies</v>
          </cell>
          <cell r="F2435">
            <v>56484.18</v>
          </cell>
          <cell r="G2435">
            <v>49963.68</v>
          </cell>
          <cell r="H2435">
            <v>60720</v>
          </cell>
          <cell r="I2435">
            <v>23168.51</v>
          </cell>
          <cell r="J2435">
            <v>60820</v>
          </cell>
          <cell r="K2435">
            <v>110010</v>
          </cell>
          <cell r="L2435" t="str">
            <v>Current Unrestricted</v>
          </cell>
          <cell r="M2435">
            <v>10</v>
          </cell>
          <cell r="N2435" t="str">
            <v>Instruction</v>
          </cell>
          <cell r="O2435">
            <v>11</v>
          </cell>
          <cell r="P2435" t="str">
            <v>Current Unrestricted Funds</v>
          </cell>
          <cell r="Q2435">
            <v>73</v>
          </cell>
          <cell r="R2435" t="str">
            <v>Supplies</v>
          </cell>
          <cell r="S2435">
            <v>20</v>
          </cell>
          <cell r="T2435" t="str">
            <v>Vice President / Provost - PRC</v>
          </cell>
          <cell r="U2435">
            <v>4</v>
          </cell>
          <cell r="V2435" t="str">
            <v>Hardesty, Jon H</v>
          </cell>
        </row>
        <row r="2436">
          <cell r="A2436">
            <v>326016</v>
          </cell>
          <cell r="B2436" t="str">
            <v>Biology</v>
          </cell>
          <cell r="C2436">
            <v>744210</v>
          </cell>
          <cell r="D2436">
            <v>326016744210</v>
          </cell>
          <cell r="E2436" t="str">
            <v>Local Travel</v>
          </cell>
          <cell r="F2436">
            <v>178.74</v>
          </cell>
          <cell r="G2436">
            <v>196.47</v>
          </cell>
          <cell r="H2436">
            <v>0</v>
          </cell>
          <cell r="I2436">
            <v>0</v>
          </cell>
          <cell r="J2436">
            <v>0</v>
          </cell>
          <cell r="K2436">
            <v>110010</v>
          </cell>
          <cell r="L2436" t="str">
            <v>Current Unrestricted</v>
          </cell>
          <cell r="M2436">
            <v>10</v>
          </cell>
          <cell r="N2436" t="str">
            <v>Instruction</v>
          </cell>
          <cell r="O2436">
            <v>11</v>
          </cell>
          <cell r="P2436" t="str">
            <v>Current Unrestricted Funds</v>
          </cell>
          <cell r="Q2436">
            <v>74</v>
          </cell>
          <cell r="R2436" t="str">
            <v>Travel</v>
          </cell>
          <cell r="S2436">
            <v>20</v>
          </cell>
          <cell r="T2436" t="str">
            <v>Vice President / Provost - PRC</v>
          </cell>
          <cell r="U2436">
            <v>4</v>
          </cell>
          <cell r="V2436" t="str">
            <v>Hardesty, Jon H</v>
          </cell>
        </row>
        <row r="2437">
          <cell r="A2437">
            <v>326016</v>
          </cell>
          <cell r="B2437" t="str">
            <v>Biology</v>
          </cell>
          <cell r="C2437">
            <v>744220</v>
          </cell>
          <cell r="D2437">
            <v>326016744220</v>
          </cell>
          <cell r="E2437" t="str">
            <v>Professional Development / Travel</v>
          </cell>
          <cell r="F2437">
            <v>5087.18</v>
          </cell>
          <cell r="G2437">
            <v>5033.8900000000003</v>
          </cell>
          <cell r="H2437">
            <v>1000</v>
          </cell>
          <cell r="I2437">
            <v>0</v>
          </cell>
          <cell r="J2437">
            <v>1000</v>
          </cell>
          <cell r="K2437">
            <v>110010</v>
          </cell>
          <cell r="L2437" t="str">
            <v>Current Unrestricted</v>
          </cell>
          <cell r="M2437">
            <v>10</v>
          </cell>
          <cell r="N2437" t="str">
            <v>Instruction</v>
          </cell>
          <cell r="O2437">
            <v>11</v>
          </cell>
          <cell r="P2437" t="str">
            <v>Current Unrestricted Funds</v>
          </cell>
          <cell r="Q2437">
            <v>74</v>
          </cell>
          <cell r="R2437" t="str">
            <v>Travel</v>
          </cell>
          <cell r="S2437">
            <v>20</v>
          </cell>
          <cell r="T2437" t="str">
            <v>Vice President / Provost - PRC</v>
          </cell>
          <cell r="U2437">
            <v>4</v>
          </cell>
          <cell r="V2437" t="str">
            <v>Hardesty, Jon H</v>
          </cell>
        </row>
        <row r="2438">
          <cell r="A2438">
            <v>326016</v>
          </cell>
          <cell r="B2438" t="str">
            <v>Biology</v>
          </cell>
          <cell r="C2438">
            <v>755240</v>
          </cell>
          <cell r="D2438">
            <v>326016755240</v>
          </cell>
          <cell r="E2438" t="str">
            <v>DP - Software</v>
          </cell>
          <cell r="F2438">
            <v>50</v>
          </cell>
          <cell r="G2438">
            <v>0</v>
          </cell>
          <cell r="H2438">
            <v>0</v>
          </cell>
          <cell r="I2438">
            <v>0</v>
          </cell>
          <cell r="J2438">
            <v>0</v>
          </cell>
          <cell r="K2438">
            <v>110010</v>
          </cell>
          <cell r="L2438" t="str">
            <v>Current Unrestricted</v>
          </cell>
          <cell r="M2438">
            <v>10</v>
          </cell>
          <cell r="N2438" t="str">
            <v>Instruction</v>
          </cell>
          <cell r="O2438">
            <v>11</v>
          </cell>
          <cell r="P2438" t="str">
            <v>Current Unrestricted Funds</v>
          </cell>
          <cell r="Q2438">
            <v>75</v>
          </cell>
          <cell r="R2438" t="str">
            <v>Other Operating Expenses</v>
          </cell>
          <cell r="S2438">
            <v>20</v>
          </cell>
          <cell r="T2438" t="str">
            <v>Vice President / Provost - PRC</v>
          </cell>
          <cell r="U2438">
            <v>4</v>
          </cell>
          <cell r="V2438" t="str">
            <v>Hardesty, Jon H</v>
          </cell>
        </row>
        <row r="2439">
          <cell r="A2439">
            <v>326016</v>
          </cell>
          <cell r="B2439" t="str">
            <v>Biology</v>
          </cell>
          <cell r="C2439">
            <v>755310</v>
          </cell>
          <cell r="D2439">
            <v>326016755310</v>
          </cell>
          <cell r="E2439" t="str">
            <v>Copier Expense</v>
          </cell>
          <cell r="F2439">
            <v>5563.31</v>
          </cell>
          <cell r="G2439">
            <v>5487.63</v>
          </cell>
          <cell r="H2439">
            <v>13250</v>
          </cell>
          <cell r="I2439">
            <v>3750.78</v>
          </cell>
          <cell r="J2439">
            <v>9000</v>
          </cell>
          <cell r="K2439">
            <v>110010</v>
          </cell>
          <cell r="L2439" t="str">
            <v>Current Unrestricted</v>
          </cell>
          <cell r="M2439">
            <v>10</v>
          </cell>
          <cell r="N2439" t="str">
            <v>Instruction</v>
          </cell>
          <cell r="O2439">
            <v>11</v>
          </cell>
          <cell r="P2439" t="str">
            <v>Current Unrestricted Funds</v>
          </cell>
          <cell r="Q2439">
            <v>75</v>
          </cell>
          <cell r="R2439" t="str">
            <v>Other Operating Expenses</v>
          </cell>
          <cell r="S2439">
            <v>20</v>
          </cell>
          <cell r="T2439" t="str">
            <v>Vice President / Provost - PRC</v>
          </cell>
          <cell r="U2439">
            <v>4</v>
          </cell>
          <cell r="V2439" t="str">
            <v>Hardesty, Jon H</v>
          </cell>
        </row>
        <row r="2440">
          <cell r="A2440">
            <v>326016</v>
          </cell>
          <cell r="B2440" t="str">
            <v>Biology</v>
          </cell>
          <cell r="C2440">
            <v>755360</v>
          </cell>
          <cell r="D2440">
            <v>326016755360</v>
          </cell>
          <cell r="E2440" t="str">
            <v>Printing - Other</v>
          </cell>
          <cell r="F2440">
            <v>510.44</v>
          </cell>
          <cell r="G2440">
            <v>348.64</v>
          </cell>
          <cell r="H2440">
            <v>500</v>
          </cell>
          <cell r="I2440">
            <v>115.72</v>
          </cell>
          <cell r="J2440">
            <v>350</v>
          </cell>
          <cell r="K2440">
            <v>110010</v>
          </cell>
          <cell r="L2440" t="str">
            <v>Current Unrestricted</v>
          </cell>
          <cell r="M2440">
            <v>10</v>
          </cell>
          <cell r="N2440" t="str">
            <v>Instruction</v>
          </cell>
          <cell r="O2440">
            <v>11</v>
          </cell>
          <cell r="P2440" t="str">
            <v>Current Unrestricted Funds</v>
          </cell>
          <cell r="Q2440">
            <v>75</v>
          </cell>
          <cell r="R2440" t="str">
            <v>Other Operating Expenses</v>
          </cell>
          <cell r="S2440">
            <v>20</v>
          </cell>
          <cell r="T2440" t="str">
            <v>Vice President / Provost - PRC</v>
          </cell>
          <cell r="U2440">
            <v>4</v>
          </cell>
          <cell r="V2440" t="str">
            <v>Hardesty, Jon H</v>
          </cell>
        </row>
        <row r="2441">
          <cell r="A2441">
            <v>326016</v>
          </cell>
          <cell r="B2441" t="str">
            <v>Biology</v>
          </cell>
          <cell r="C2441">
            <v>755510</v>
          </cell>
          <cell r="D2441">
            <v>326016755510</v>
          </cell>
          <cell r="E2441" t="str">
            <v>Repairs - Equipment</v>
          </cell>
          <cell r="F2441">
            <v>5480.7</v>
          </cell>
          <cell r="G2441">
            <v>5959.5</v>
          </cell>
          <cell r="H2441">
            <v>5704</v>
          </cell>
          <cell r="I2441">
            <v>1163.45</v>
          </cell>
          <cell r="J2441">
            <v>5704</v>
          </cell>
          <cell r="K2441">
            <v>110010</v>
          </cell>
          <cell r="L2441" t="str">
            <v>Current Unrestricted</v>
          </cell>
          <cell r="M2441">
            <v>10</v>
          </cell>
          <cell r="N2441" t="str">
            <v>Instruction</v>
          </cell>
          <cell r="O2441">
            <v>11</v>
          </cell>
          <cell r="P2441" t="str">
            <v>Current Unrestricted Funds</v>
          </cell>
          <cell r="Q2441">
            <v>75</v>
          </cell>
          <cell r="R2441" t="str">
            <v>Other Operating Expenses</v>
          </cell>
          <cell r="S2441">
            <v>20</v>
          </cell>
          <cell r="T2441" t="str">
            <v>Vice President / Provost - PRC</v>
          </cell>
          <cell r="U2441">
            <v>4</v>
          </cell>
          <cell r="V2441" t="str">
            <v>Hardesty, Jon H</v>
          </cell>
        </row>
        <row r="2442">
          <cell r="A2442">
            <v>326016</v>
          </cell>
          <cell r="B2442" t="str">
            <v>Biology</v>
          </cell>
          <cell r="C2442">
            <v>755550</v>
          </cell>
          <cell r="D2442">
            <v>326016755550</v>
          </cell>
          <cell r="E2442" t="str">
            <v>Repairs - Building</v>
          </cell>
          <cell r="F2442">
            <v>0</v>
          </cell>
          <cell r="G2442">
            <v>0</v>
          </cell>
          <cell r="H2442">
            <v>621</v>
          </cell>
          <cell r="I2442">
            <v>0</v>
          </cell>
          <cell r="J2442">
            <v>0</v>
          </cell>
          <cell r="K2442">
            <v>110010</v>
          </cell>
          <cell r="L2442" t="str">
            <v>Current Unrestricted</v>
          </cell>
          <cell r="M2442">
            <v>10</v>
          </cell>
          <cell r="N2442" t="str">
            <v>Instruction</v>
          </cell>
          <cell r="O2442">
            <v>11</v>
          </cell>
          <cell r="P2442" t="str">
            <v>Current Unrestricted Funds</v>
          </cell>
          <cell r="Q2442">
            <v>75</v>
          </cell>
          <cell r="R2442" t="str">
            <v>Other Operating Expenses</v>
          </cell>
          <cell r="S2442">
            <v>20</v>
          </cell>
          <cell r="T2442" t="str">
            <v>Vice President / Provost - PRC</v>
          </cell>
          <cell r="U2442">
            <v>4</v>
          </cell>
          <cell r="V2442" t="str">
            <v>Hardesty, Jon H</v>
          </cell>
        </row>
        <row r="2443">
          <cell r="A2443">
            <v>326016</v>
          </cell>
          <cell r="B2443" t="str">
            <v>Biology</v>
          </cell>
          <cell r="C2443">
            <v>755705</v>
          </cell>
          <cell r="D2443">
            <v>326016755705</v>
          </cell>
          <cell r="E2443" t="str">
            <v>Postage</v>
          </cell>
          <cell r="F2443">
            <v>0.88</v>
          </cell>
          <cell r="G2443">
            <v>24.47</v>
          </cell>
          <cell r="H2443">
            <v>31</v>
          </cell>
          <cell r="I2443">
            <v>30.39</v>
          </cell>
          <cell r="J2443">
            <v>0</v>
          </cell>
          <cell r="K2443">
            <v>110010</v>
          </cell>
          <cell r="L2443" t="str">
            <v>Current Unrestricted</v>
          </cell>
          <cell r="M2443">
            <v>10</v>
          </cell>
          <cell r="N2443" t="str">
            <v>Instruction</v>
          </cell>
          <cell r="O2443">
            <v>11</v>
          </cell>
          <cell r="P2443" t="str">
            <v>Current Unrestricted Funds</v>
          </cell>
          <cell r="Q2443">
            <v>75</v>
          </cell>
          <cell r="R2443" t="str">
            <v>Other Operating Expenses</v>
          </cell>
          <cell r="S2443">
            <v>20</v>
          </cell>
          <cell r="T2443" t="str">
            <v>Vice President / Provost - PRC</v>
          </cell>
          <cell r="U2443">
            <v>4</v>
          </cell>
          <cell r="V2443" t="str">
            <v>Hardesty, Jon H</v>
          </cell>
        </row>
        <row r="2444">
          <cell r="A2444">
            <v>326016</v>
          </cell>
          <cell r="B2444" t="str">
            <v>Biology</v>
          </cell>
          <cell r="C2444">
            <v>755745</v>
          </cell>
          <cell r="D2444">
            <v>326016755745</v>
          </cell>
          <cell r="E2444" t="str">
            <v>Promotional Activities</v>
          </cell>
          <cell r="F2444">
            <v>0</v>
          </cell>
          <cell r="G2444">
            <v>0</v>
          </cell>
          <cell r="H2444">
            <v>1500</v>
          </cell>
          <cell r="I2444">
            <v>0</v>
          </cell>
          <cell r="J2444">
            <v>0</v>
          </cell>
          <cell r="K2444">
            <v>110010</v>
          </cell>
          <cell r="L2444" t="str">
            <v>Current Unrestricted</v>
          </cell>
          <cell r="M2444">
            <v>10</v>
          </cell>
          <cell r="N2444" t="str">
            <v>Instruction</v>
          </cell>
          <cell r="O2444">
            <v>11</v>
          </cell>
          <cell r="P2444" t="str">
            <v>Current Unrestricted Funds</v>
          </cell>
          <cell r="Q2444">
            <v>75</v>
          </cell>
          <cell r="R2444" t="str">
            <v>Other Operating Expenses</v>
          </cell>
          <cell r="S2444">
            <v>20</v>
          </cell>
          <cell r="T2444" t="str">
            <v>Vice President / Provost - PRC</v>
          </cell>
          <cell r="U2444">
            <v>4</v>
          </cell>
          <cell r="V2444" t="str">
            <v>Hardesty, Jon H</v>
          </cell>
        </row>
        <row r="2445">
          <cell r="A2445">
            <v>326016</v>
          </cell>
          <cell r="B2445" t="str">
            <v>Biology</v>
          </cell>
          <cell r="C2445">
            <v>787410</v>
          </cell>
          <cell r="D2445">
            <v>326016787410</v>
          </cell>
          <cell r="E2445" t="str">
            <v>Equipment/Furniture Non-Depreciable</v>
          </cell>
          <cell r="F2445">
            <v>2585.63</v>
          </cell>
          <cell r="G2445">
            <v>9156.31</v>
          </cell>
          <cell r="H2445">
            <v>0</v>
          </cell>
          <cell r="I2445">
            <v>0</v>
          </cell>
          <cell r="J2445">
            <v>12000</v>
          </cell>
          <cell r="K2445">
            <v>110010</v>
          </cell>
          <cell r="L2445" t="str">
            <v>Current Unrestricted</v>
          </cell>
          <cell r="M2445">
            <v>10</v>
          </cell>
          <cell r="N2445" t="str">
            <v>Instruction</v>
          </cell>
          <cell r="O2445">
            <v>11</v>
          </cell>
          <cell r="P2445" t="str">
            <v>Current Unrestricted Funds</v>
          </cell>
          <cell r="Q2445">
            <v>78</v>
          </cell>
          <cell r="R2445" t="str">
            <v>Non-Capital Outlay</v>
          </cell>
          <cell r="S2445">
            <v>20</v>
          </cell>
          <cell r="T2445" t="str">
            <v>Vice President / Provost - PRC</v>
          </cell>
          <cell r="U2445">
            <v>4</v>
          </cell>
          <cell r="V2445" t="str">
            <v>Hardesty, Jon H</v>
          </cell>
        </row>
        <row r="2446">
          <cell r="A2446">
            <v>327016</v>
          </cell>
          <cell r="B2446" t="str">
            <v>Mathematics</v>
          </cell>
          <cell r="C2446">
            <v>611110</v>
          </cell>
          <cell r="D2446">
            <v>327016611110</v>
          </cell>
          <cell r="E2446" t="str">
            <v>Faculty Salaries - Full-time</v>
          </cell>
          <cell r="F2446">
            <v>279029.5</v>
          </cell>
          <cell r="G2446">
            <v>295949.5</v>
          </cell>
          <cell r="H2446">
            <v>287734</v>
          </cell>
          <cell r="I2446">
            <v>150943.04999999999</v>
          </cell>
          <cell r="J2446">
            <v>294586</v>
          </cell>
          <cell r="K2446">
            <v>110010</v>
          </cell>
          <cell r="L2446" t="str">
            <v>Current Unrestricted</v>
          </cell>
          <cell r="M2446">
            <v>10</v>
          </cell>
          <cell r="N2446" t="str">
            <v>Instruction</v>
          </cell>
          <cell r="O2446">
            <v>11</v>
          </cell>
          <cell r="P2446" t="str">
            <v>Current Unrestricted Funds</v>
          </cell>
          <cell r="Q2446">
            <v>61</v>
          </cell>
          <cell r="R2446" t="str">
            <v>Salaries and Wages</v>
          </cell>
          <cell r="S2446">
            <v>20</v>
          </cell>
          <cell r="T2446" t="str">
            <v>Vice President / Provost - PRC</v>
          </cell>
          <cell r="U2446">
            <v>1</v>
          </cell>
          <cell r="V2446" t="str">
            <v>Hardesty, Jon H</v>
          </cell>
        </row>
        <row r="2447">
          <cell r="A2447">
            <v>327016</v>
          </cell>
          <cell r="B2447" t="str">
            <v>Mathematics</v>
          </cell>
          <cell r="C2447">
            <v>611115</v>
          </cell>
          <cell r="D2447">
            <v>327016611115</v>
          </cell>
          <cell r="E2447" t="str">
            <v>Faculty Salaries - Substitute</v>
          </cell>
          <cell r="F2447">
            <v>1733.21</v>
          </cell>
          <cell r="G2447">
            <v>1959.12</v>
          </cell>
          <cell r="H2447">
            <v>1500</v>
          </cell>
          <cell r="I2447">
            <v>1477.02</v>
          </cell>
          <cell r="J2447">
            <v>2000</v>
          </cell>
          <cell r="K2447">
            <v>110010</v>
          </cell>
          <cell r="L2447" t="str">
            <v>Current Unrestricted</v>
          </cell>
          <cell r="M2447">
            <v>10</v>
          </cell>
          <cell r="N2447" t="str">
            <v>Instruction</v>
          </cell>
          <cell r="O2447">
            <v>11</v>
          </cell>
          <cell r="P2447" t="str">
            <v>Current Unrestricted Funds</v>
          </cell>
          <cell r="Q2447">
            <v>61</v>
          </cell>
          <cell r="R2447" t="str">
            <v>Salaries and Wages</v>
          </cell>
          <cell r="S2447">
            <v>20</v>
          </cell>
          <cell r="T2447" t="str">
            <v>Vice President / Provost - PRC</v>
          </cell>
          <cell r="U2447">
            <v>1</v>
          </cell>
          <cell r="V2447" t="str">
            <v>Hardesty, Jon H</v>
          </cell>
        </row>
        <row r="2448">
          <cell r="A2448">
            <v>327016</v>
          </cell>
          <cell r="B2448" t="str">
            <v>Mathematics</v>
          </cell>
          <cell r="C2448">
            <v>611120</v>
          </cell>
          <cell r="D2448">
            <v>327016611120</v>
          </cell>
          <cell r="E2448" t="str">
            <v>Faculty Salaries - Part-time</v>
          </cell>
          <cell r="F2448">
            <v>155202.56</v>
          </cell>
          <cell r="G2448">
            <v>140703.28</v>
          </cell>
          <cell r="H2448">
            <v>167533</v>
          </cell>
          <cell r="I2448">
            <v>88224.75</v>
          </cell>
          <cell r="J2448">
            <v>167533</v>
          </cell>
          <cell r="K2448">
            <v>110010</v>
          </cell>
          <cell r="L2448" t="str">
            <v>Current Unrestricted</v>
          </cell>
          <cell r="M2448">
            <v>10</v>
          </cell>
          <cell r="N2448" t="str">
            <v>Instruction</v>
          </cell>
          <cell r="O2448">
            <v>11</v>
          </cell>
          <cell r="P2448" t="str">
            <v>Current Unrestricted Funds</v>
          </cell>
          <cell r="Q2448">
            <v>61</v>
          </cell>
          <cell r="R2448" t="str">
            <v>Salaries and Wages</v>
          </cell>
          <cell r="S2448">
            <v>20</v>
          </cell>
          <cell r="T2448" t="str">
            <v>Vice President / Provost - PRC</v>
          </cell>
          <cell r="U2448">
            <v>1</v>
          </cell>
          <cell r="V2448" t="str">
            <v>Hardesty, Jon H</v>
          </cell>
        </row>
        <row r="2449">
          <cell r="A2449">
            <v>327016</v>
          </cell>
          <cell r="B2449" t="str">
            <v>Mathematics</v>
          </cell>
          <cell r="C2449">
            <v>611125</v>
          </cell>
          <cell r="D2449">
            <v>327016611125</v>
          </cell>
          <cell r="E2449" t="str">
            <v>Faculty Full-time Chair Rel</v>
          </cell>
          <cell r="F2449">
            <v>12174.75</v>
          </cell>
          <cell r="G2449">
            <v>0</v>
          </cell>
          <cell r="H2449">
            <v>0</v>
          </cell>
          <cell r="I2449">
            <v>0</v>
          </cell>
          <cell r="J2449">
            <v>0</v>
          </cell>
          <cell r="K2449">
            <v>110010</v>
          </cell>
          <cell r="L2449" t="str">
            <v>Current Unrestricted</v>
          </cell>
          <cell r="M2449">
            <v>10</v>
          </cell>
          <cell r="N2449" t="str">
            <v>Instruction</v>
          </cell>
          <cell r="O2449">
            <v>11</v>
          </cell>
          <cell r="P2449" t="str">
            <v>Current Unrestricted Funds</v>
          </cell>
          <cell r="Q2449">
            <v>61</v>
          </cell>
          <cell r="R2449" t="str">
            <v>Salaries and Wages</v>
          </cell>
          <cell r="S2449">
            <v>20</v>
          </cell>
          <cell r="T2449" t="str">
            <v>Vice President / Provost - PRC</v>
          </cell>
          <cell r="U2449">
            <v>1</v>
          </cell>
          <cell r="V2449" t="str">
            <v>Hardesty, Jon H</v>
          </cell>
        </row>
        <row r="2450">
          <cell r="A2450">
            <v>327016</v>
          </cell>
          <cell r="B2450" t="str">
            <v>Mathematics</v>
          </cell>
          <cell r="C2450">
            <v>611130</v>
          </cell>
          <cell r="D2450">
            <v>327016611130</v>
          </cell>
          <cell r="E2450" t="str">
            <v>Faculty Full-time Non-teaching ES</v>
          </cell>
          <cell r="F2450">
            <v>14708.04</v>
          </cell>
          <cell r="G2450">
            <v>0</v>
          </cell>
          <cell r="H2450">
            <v>0</v>
          </cell>
          <cell r="I2450">
            <v>0</v>
          </cell>
          <cell r="J2450">
            <v>0</v>
          </cell>
          <cell r="K2450">
            <v>110010</v>
          </cell>
          <cell r="L2450" t="str">
            <v>Current Unrestricted</v>
          </cell>
          <cell r="M2450">
            <v>10</v>
          </cell>
          <cell r="N2450" t="str">
            <v>Instruction</v>
          </cell>
          <cell r="O2450">
            <v>11</v>
          </cell>
          <cell r="P2450" t="str">
            <v>Current Unrestricted Funds</v>
          </cell>
          <cell r="Q2450">
            <v>61</v>
          </cell>
          <cell r="R2450" t="str">
            <v>Salaries and Wages</v>
          </cell>
          <cell r="S2450">
            <v>20</v>
          </cell>
          <cell r="T2450" t="str">
            <v>Vice President / Provost - PRC</v>
          </cell>
          <cell r="U2450">
            <v>1</v>
          </cell>
          <cell r="V2450" t="str">
            <v>Hardesty, Jon H</v>
          </cell>
        </row>
        <row r="2451">
          <cell r="A2451">
            <v>327016</v>
          </cell>
          <cell r="B2451" t="str">
            <v>Mathematics</v>
          </cell>
          <cell r="C2451">
            <v>611135</v>
          </cell>
          <cell r="D2451">
            <v>327016611135</v>
          </cell>
          <cell r="E2451" t="str">
            <v>Faculty Full-time - Release Time</v>
          </cell>
          <cell r="F2451">
            <v>0</v>
          </cell>
          <cell r="G2451">
            <v>0</v>
          </cell>
          <cell r="H2451">
            <v>5891</v>
          </cell>
          <cell r="I2451">
            <v>5890.27</v>
          </cell>
          <cell r="J2451">
            <v>0</v>
          </cell>
          <cell r="K2451">
            <v>110010</v>
          </cell>
          <cell r="L2451" t="str">
            <v>Current Unrestricted</v>
          </cell>
          <cell r="M2451">
            <v>10</v>
          </cell>
          <cell r="N2451" t="str">
            <v>Instruction</v>
          </cell>
          <cell r="O2451">
            <v>11</v>
          </cell>
          <cell r="P2451" t="str">
            <v>Current Unrestricted Funds</v>
          </cell>
          <cell r="Q2451">
            <v>61</v>
          </cell>
          <cell r="R2451" t="str">
            <v>Salaries and Wages</v>
          </cell>
          <cell r="S2451">
            <v>20</v>
          </cell>
          <cell r="T2451" t="str">
            <v>Vice President / Provost - PRC</v>
          </cell>
          <cell r="U2451">
            <v>1</v>
          </cell>
          <cell r="V2451" t="str">
            <v>Hardesty, Jon H</v>
          </cell>
        </row>
        <row r="2452">
          <cell r="A2452">
            <v>327016</v>
          </cell>
          <cell r="B2452" t="str">
            <v>Mathematics</v>
          </cell>
          <cell r="C2452">
            <v>611150</v>
          </cell>
          <cell r="D2452">
            <v>327016611150</v>
          </cell>
          <cell r="E2452" t="str">
            <v>Faculty Full-time - Summer</v>
          </cell>
          <cell r="F2452">
            <v>45511.7</v>
          </cell>
          <cell r="G2452">
            <v>47596.7</v>
          </cell>
          <cell r="H2452">
            <v>37172</v>
          </cell>
          <cell r="I2452">
            <v>0</v>
          </cell>
          <cell r="J2452">
            <v>40397</v>
          </cell>
          <cell r="K2452">
            <v>110010</v>
          </cell>
          <cell r="L2452" t="str">
            <v>Current Unrestricted</v>
          </cell>
          <cell r="M2452">
            <v>10</v>
          </cell>
          <cell r="N2452" t="str">
            <v>Instruction</v>
          </cell>
          <cell r="O2452">
            <v>11</v>
          </cell>
          <cell r="P2452" t="str">
            <v>Current Unrestricted Funds</v>
          </cell>
          <cell r="Q2452">
            <v>61</v>
          </cell>
          <cell r="R2452" t="str">
            <v>Salaries and Wages</v>
          </cell>
          <cell r="S2452">
            <v>20</v>
          </cell>
          <cell r="T2452" t="str">
            <v>Vice President / Provost - PRC</v>
          </cell>
          <cell r="U2452">
            <v>1</v>
          </cell>
          <cell r="V2452" t="str">
            <v>Hardesty, Jon H</v>
          </cell>
        </row>
        <row r="2453">
          <cell r="A2453">
            <v>327016</v>
          </cell>
          <cell r="B2453" t="str">
            <v>Mathematics</v>
          </cell>
          <cell r="C2453">
            <v>611160</v>
          </cell>
          <cell r="D2453">
            <v>327016611160</v>
          </cell>
          <cell r="E2453" t="str">
            <v>Faculty Part-time - Summer</v>
          </cell>
          <cell r="F2453">
            <v>22726.5</v>
          </cell>
          <cell r="G2453">
            <v>16680</v>
          </cell>
          <cell r="H2453">
            <v>34528</v>
          </cell>
          <cell r="I2453">
            <v>0</v>
          </cell>
          <cell r="J2453">
            <v>34528</v>
          </cell>
          <cell r="K2453">
            <v>110010</v>
          </cell>
          <cell r="L2453" t="str">
            <v>Current Unrestricted</v>
          </cell>
          <cell r="M2453">
            <v>10</v>
          </cell>
          <cell r="N2453" t="str">
            <v>Instruction</v>
          </cell>
          <cell r="O2453">
            <v>11</v>
          </cell>
          <cell r="P2453" t="str">
            <v>Current Unrestricted Funds</v>
          </cell>
          <cell r="Q2453">
            <v>61</v>
          </cell>
          <cell r="R2453" t="str">
            <v>Salaries and Wages</v>
          </cell>
          <cell r="S2453">
            <v>20</v>
          </cell>
          <cell r="T2453" t="str">
            <v>Vice President / Provost - PRC</v>
          </cell>
          <cell r="U2453">
            <v>1</v>
          </cell>
          <cell r="V2453" t="str">
            <v>Hardesty, Jon H</v>
          </cell>
        </row>
        <row r="2454">
          <cell r="A2454">
            <v>327016</v>
          </cell>
          <cell r="B2454" t="str">
            <v>Mathematics</v>
          </cell>
          <cell r="C2454">
            <v>611310</v>
          </cell>
          <cell r="D2454">
            <v>327016611310</v>
          </cell>
          <cell r="E2454" t="str">
            <v>Supervisory Support Staff - Exempt</v>
          </cell>
          <cell r="F2454">
            <v>44888.76</v>
          </cell>
          <cell r="G2454">
            <v>44888.76</v>
          </cell>
          <cell r="H2454">
            <v>46460</v>
          </cell>
          <cell r="I2454">
            <v>23229.96</v>
          </cell>
          <cell r="J2454">
            <v>46460</v>
          </cell>
          <cell r="K2454">
            <v>110010</v>
          </cell>
          <cell r="L2454" t="str">
            <v>Current Unrestricted</v>
          </cell>
          <cell r="M2454">
            <v>10</v>
          </cell>
          <cell r="N2454" t="str">
            <v>Instruction</v>
          </cell>
          <cell r="O2454">
            <v>11</v>
          </cell>
          <cell r="P2454" t="str">
            <v>Current Unrestricted Funds</v>
          </cell>
          <cell r="Q2454">
            <v>61</v>
          </cell>
          <cell r="R2454" t="str">
            <v>Salaries and Wages</v>
          </cell>
          <cell r="S2454">
            <v>20</v>
          </cell>
          <cell r="T2454" t="str">
            <v>Vice President / Provost - PRC</v>
          </cell>
          <cell r="U2454">
            <v>1</v>
          </cell>
          <cell r="V2454" t="str">
            <v>Hardesty, Jon H</v>
          </cell>
        </row>
        <row r="2455">
          <cell r="A2455">
            <v>327016</v>
          </cell>
          <cell r="B2455" t="str">
            <v>Mathematics</v>
          </cell>
          <cell r="C2455">
            <v>712655</v>
          </cell>
          <cell r="D2455">
            <v>327016712655</v>
          </cell>
          <cell r="E2455" t="str">
            <v>Meetings Expense</v>
          </cell>
          <cell r="F2455">
            <v>0</v>
          </cell>
          <cell r="G2455">
            <v>133.37</v>
          </cell>
          <cell r="H2455">
            <v>0</v>
          </cell>
          <cell r="I2455">
            <v>0</v>
          </cell>
          <cell r="J2455">
            <v>0</v>
          </cell>
          <cell r="K2455">
            <v>110010</v>
          </cell>
          <cell r="L2455" t="str">
            <v>Current Unrestricted</v>
          </cell>
          <cell r="M2455">
            <v>10</v>
          </cell>
          <cell r="N2455" t="str">
            <v>Instruction</v>
          </cell>
          <cell r="O2455">
            <v>11</v>
          </cell>
          <cell r="P2455" t="str">
            <v>Current Unrestricted Funds</v>
          </cell>
          <cell r="Q2455">
            <v>71</v>
          </cell>
          <cell r="R2455" t="str">
            <v>Contractual Services</v>
          </cell>
          <cell r="S2455">
            <v>20</v>
          </cell>
          <cell r="T2455" t="str">
            <v>Vice President / Provost - PRC</v>
          </cell>
          <cell r="U2455">
            <v>4</v>
          </cell>
          <cell r="V2455" t="str">
            <v>Hardesty, Jon H</v>
          </cell>
        </row>
        <row r="2456">
          <cell r="A2456">
            <v>327016</v>
          </cell>
          <cell r="B2456" t="str">
            <v>Mathematics</v>
          </cell>
          <cell r="C2456">
            <v>733110</v>
          </cell>
          <cell r="D2456">
            <v>327016733110</v>
          </cell>
          <cell r="E2456" t="str">
            <v>Classroom Supplies</v>
          </cell>
          <cell r="F2456">
            <v>1305.99</v>
          </cell>
          <cell r="G2456">
            <v>184.52</v>
          </cell>
          <cell r="H2456">
            <v>250</v>
          </cell>
          <cell r="I2456">
            <v>49.18</v>
          </cell>
          <cell r="J2456">
            <v>250</v>
          </cell>
          <cell r="K2456">
            <v>110010</v>
          </cell>
          <cell r="L2456" t="str">
            <v>Current Unrestricted</v>
          </cell>
          <cell r="M2456">
            <v>10</v>
          </cell>
          <cell r="N2456" t="str">
            <v>Instruction</v>
          </cell>
          <cell r="O2456">
            <v>11</v>
          </cell>
          <cell r="P2456" t="str">
            <v>Current Unrestricted Funds</v>
          </cell>
          <cell r="Q2456">
            <v>73</v>
          </cell>
          <cell r="R2456" t="str">
            <v>Supplies</v>
          </cell>
          <cell r="S2456">
            <v>20</v>
          </cell>
          <cell r="T2456" t="str">
            <v>Vice President / Provost - PRC</v>
          </cell>
          <cell r="U2456">
            <v>4</v>
          </cell>
          <cell r="V2456" t="str">
            <v>Hardesty, Jon H</v>
          </cell>
        </row>
        <row r="2457">
          <cell r="A2457">
            <v>327016</v>
          </cell>
          <cell r="B2457" t="str">
            <v>Mathematics</v>
          </cell>
          <cell r="C2457">
            <v>744220</v>
          </cell>
          <cell r="D2457">
            <v>327016744220</v>
          </cell>
          <cell r="E2457" t="str">
            <v>Professional Development / Travel</v>
          </cell>
          <cell r="F2457">
            <v>5795.88</v>
          </cell>
          <cell r="G2457">
            <v>4686.88</v>
          </cell>
          <cell r="H2457">
            <v>0</v>
          </cell>
          <cell r="I2457">
            <v>0</v>
          </cell>
          <cell r="J2457">
            <v>0</v>
          </cell>
          <cell r="K2457">
            <v>110010</v>
          </cell>
          <cell r="L2457" t="str">
            <v>Current Unrestricted</v>
          </cell>
          <cell r="M2457">
            <v>10</v>
          </cell>
          <cell r="N2457" t="str">
            <v>Instruction</v>
          </cell>
          <cell r="O2457">
            <v>11</v>
          </cell>
          <cell r="P2457" t="str">
            <v>Current Unrestricted Funds</v>
          </cell>
          <cell r="Q2457">
            <v>74</v>
          </cell>
          <cell r="R2457" t="str">
            <v>Travel</v>
          </cell>
          <cell r="S2457">
            <v>20</v>
          </cell>
          <cell r="T2457" t="str">
            <v>Vice President / Provost - PRC</v>
          </cell>
          <cell r="U2457">
            <v>4</v>
          </cell>
          <cell r="V2457" t="str">
            <v>Hardesty, Jon H</v>
          </cell>
        </row>
        <row r="2458">
          <cell r="A2458">
            <v>327016</v>
          </cell>
          <cell r="B2458" t="str">
            <v>Mathematics</v>
          </cell>
          <cell r="C2458">
            <v>755240</v>
          </cell>
          <cell r="D2458">
            <v>327016755240</v>
          </cell>
          <cell r="E2458" t="str">
            <v>DP - Software</v>
          </cell>
          <cell r="F2458">
            <v>50</v>
          </cell>
          <cell r="G2458">
            <v>0</v>
          </cell>
          <cell r="H2458">
            <v>0</v>
          </cell>
          <cell r="I2458">
            <v>0</v>
          </cell>
          <cell r="J2458">
            <v>0</v>
          </cell>
          <cell r="K2458">
            <v>110010</v>
          </cell>
          <cell r="L2458" t="str">
            <v>Current Unrestricted</v>
          </cell>
          <cell r="M2458">
            <v>10</v>
          </cell>
          <cell r="N2458" t="str">
            <v>Instruction</v>
          </cell>
          <cell r="O2458">
            <v>11</v>
          </cell>
          <cell r="P2458" t="str">
            <v>Current Unrestricted Funds</v>
          </cell>
          <cell r="Q2458">
            <v>75</v>
          </cell>
          <cell r="R2458" t="str">
            <v>Other Operating Expenses</v>
          </cell>
          <cell r="S2458">
            <v>20</v>
          </cell>
          <cell r="T2458" t="str">
            <v>Vice President / Provost - PRC</v>
          </cell>
          <cell r="U2458">
            <v>4</v>
          </cell>
          <cell r="V2458" t="str">
            <v>Hardesty, Jon H</v>
          </cell>
        </row>
        <row r="2459">
          <cell r="A2459">
            <v>327016</v>
          </cell>
          <cell r="B2459" t="str">
            <v>Mathematics</v>
          </cell>
          <cell r="C2459">
            <v>755310</v>
          </cell>
          <cell r="D2459">
            <v>327016755310</v>
          </cell>
          <cell r="E2459" t="str">
            <v>Copier Expense</v>
          </cell>
          <cell r="F2459">
            <v>6597.97</v>
          </cell>
          <cell r="G2459">
            <v>6656.53</v>
          </cell>
          <cell r="H2459">
            <v>15200</v>
          </cell>
          <cell r="I2459">
            <v>3027.96</v>
          </cell>
          <cell r="J2459">
            <v>8500</v>
          </cell>
          <cell r="K2459">
            <v>110010</v>
          </cell>
          <cell r="L2459" t="str">
            <v>Current Unrestricted</v>
          </cell>
          <cell r="M2459">
            <v>10</v>
          </cell>
          <cell r="N2459" t="str">
            <v>Instruction</v>
          </cell>
          <cell r="O2459">
            <v>11</v>
          </cell>
          <cell r="P2459" t="str">
            <v>Current Unrestricted Funds</v>
          </cell>
          <cell r="Q2459">
            <v>75</v>
          </cell>
          <cell r="R2459" t="str">
            <v>Other Operating Expenses</v>
          </cell>
          <cell r="S2459">
            <v>20</v>
          </cell>
          <cell r="T2459" t="str">
            <v>Vice President / Provost - PRC</v>
          </cell>
          <cell r="U2459">
            <v>4</v>
          </cell>
          <cell r="V2459" t="str">
            <v>Hardesty, Jon H</v>
          </cell>
        </row>
        <row r="2460">
          <cell r="A2460">
            <v>327016</v>
          </cell>
          <cell r="B2460" t="str">
            <v>Mathematics</v>
          </cell>
          <cell r="C2460">
            <v>755360</v>
          </cell>
          <cell r="D2460">
            <v>327016755360</v>
          </cell>
          <cell r="E2460" t="str">
            <v>Printing - Other</v>
          </cell>
          <cell r="F2460">
            <v>274.8</v>
          </cell>
          <cell r="G2460">
            <v>162.47999999999999</v>
          </cell>
          <cell r="H2460">
            <v>100</v>
          </cell>
          <cell r="I2460">
            <v>0</v>
          </cell>
          <cell r="J2460">
            <v>100</v>
          </cell>
          <cell r="K2460">
            <v>110010</v>
          </cell>
          <cell r="L2460" t="str">
            <v>Current Unrestricted</v>
          </cell>
          <cell r="M2460">
            <v>10</v>
          </cell>
          <cell r="N2460" t="str">
            <v>Instruction</v>
          </cell>
          <cell r="O2460">
            <v>11</v>
          </cell>
          <cell r="P2460" t="str">
            <v>Current Unrestricted Funds</v>
          </cell>
          <cell r="Q2460">
            <v>75</v>
          </cell>
          <cell r="R2460" t="str">
            <v>Other Operating Expenses</v>
          </cell>
          <cell r="S2460">
            <v>20</v>
          </cell>
          <cell r="T2460" t="str">
            <v>Vice President / Provost - PRC</v>
          </cell>
          <cell r="U2460">
            <v>4</v>
          </cell>
          <cell r="V2460" t="str">
            <v>Hardesty, Jon H</v>
          </cell>
        </row>
        <row r="2461">
          <cell r="A2461">
            <v>327306</v>
          </cell>
          <cell r="B2461" t="str">
            <v>Math Lab</v>
          </cell>
          <cell r="C2461">
            <v>611485</v>
          </cell>
          <cell r="D2461">
            <v>327306611485</v>
          </cell>
          <cell r="E2461" t="str">
            <v>Tutors PT - Non-Exempt</v>
          </cell>
          <cell r="F2461">
            <v>57182.6</v>
          </cell>
          <cell r="G2461">
            <v>61822.43</v>
          </cell>
          <cell r="H2461">
            <v>71356</v>
          </cell>
          <cell r="I2461">
            <v>27898.1</v>
          </cell>
          <cell r="J2461">
            <v>72812</v>
          </cell>
          <cell r="K2461">
            <v>110010</v>
          </cell>
          <cell r="L2461" t="str">
            <v>Current Unrestricted</v>
          </cell>
          <cell r="M2461">
            <v>10</v>
          </cell>
          <cell r="N2461" t="str">
            <v>Instruction</v>
          </cell>
          <cell r="O2461">
            <v>11</v>
          </cell>
          <cell r="P2461" t="str">
            <v>Current Unrestricted Funds</v>
          </cell>
          <cell r="Q2461">
            <v>61</v>
          </cell>
          <cell r="R2461" t="str">
            <v>Salaries and Wages</v>
          </cell>
          <cell r="S2461">
            <v>20</v>
          </cell>
          <cell r="T2461" t="str">
            <v>Vice President / Provost - PRC</v>
          </cell>
          <cell r="U2461">
            <v>1</v>
          </cell>
          <cell r="V2461" t="str">
            <v>Hardesty, Jon H</v>
          </cell>
        </row>
        <row r="2462">
          <cell r="A2462">
            <v>327306</v>
          </cell>
          <cell r="B2462" t="str">
            <v>Math Lab</v>
          </cell>
          <cell r="C2462">
            <v>733110</v>
          </cell>
          <cell r="D2462">
            <v>327306733110</v>
          </cell>
          <cell r="E2462" t="str">
            <v>Classroom Supplies</v>
          </cell>
          <cell r="F2462">
            <v>591.07000000000005</v>
          </cell>
          <cell r="G2462">
            <v>669.92</v>
          </cell>
          <cell r="H2462">
            <v>550</v>
          </cell>
          <cell r="I2462">
            <v>347.68</v>
          </cell>
          <cell r="J2462">
            <v>600</v>
          </cell>
          <cell r="K2462">
            <v>110010</v>
          </cell>
          <cell r="L2462" t="str">
            <v>Current Unrestricted</v>
          </cell>
          <cell r="M2462">
            <v>10</v>
          </cell>
          <cell r="N2462" t="str">
            <v>Instruction</v>
          </cell>
          <cell r="O2462">
            <v>11</v>
          </cell>
          <cell r="P2462" t="str">
            <v>Current Unrestricted Funds</v>
          </cell>
          <cell r="Q2462">
            <v>73</v>
          </cell>
          <cell r="R2462" t="str">
            <v>Supplies</v>
          </cell>
          <cell r="S2462">
            <v>20</v>
          </cell>
          <cell r="T2462" t="str">
            <v>Vice President / Provost - PRC</v>
          </cell>
          <cell r="U2462">
            <v>4</v>
          </cell>
          <cell r="V2462" t="str">
            <v>Hardesty, Jon H</v>
          </cell>
        </row>
        <row r="2463">
          <cell r="A2463">
            <v>327306</v>
          </cell>
          <cell r="B2463" t="str">
            <v>Math Lab</v>
          </cell>
          <cell r="C2463">
            <v>744220</v>
          </cell>
          <cell r="D2463">
            <v>327306744220</v>
          </cell>
          <cell r="E2463" t="str">
            <v>Professional Development / Travel</v>
          </cell>
          <cell r="F2463">
            <v>0</v>
          </cell>
          <cell r="G2463">
            <v>0</v>
          </cell>
          <cell r="H2463">
            <v>800</v>
          </cell>
          <cell r="I2463">
            <v>0</v>
          </cell>
          <cell r="J2463">
            <v>1000</v>
          </cell>
          <cell r="K2463">
            <v>110010</v>
          </cell>
          <cell r="L2463" t="str">
            <v>Current Unrestricted</v>
          </cell>
          <cell r="M2463">
            <v>10</v>
          </cell>
          <cell r="N2463" t="str">
            <v>Instruction</v>
          </cell>
          <cell r="O2463">
            <v>11</v>
          </cell>
          <cell r="P2463" t="str">
            <v>Current Unrestricted Funds</v>
          </cell>
          <cell r="Q2463">
            <v>74</v>
          </cell>
          <cell r="R2463" t="str">
            <v>Travel</v>
          </cell>
          <cell r="S2463">
            <v>20</v>
          </cell>
          <cell r="T2463" t="str">
            <v>Vice President / Provost - PRC</v>
          </cell>
          <cell r="U2463">
            <v>4</v>
          </cell>
          <cell r="V2463" t="str">
            <v>Hardesty, Jon H</v>
          </cell>
        </row>
        <row r="2464">
          <cell r="A2464">
            <v>340056</v>
          </cell>
          <cell r="B2464" t="str">
            <v>Chemistry</v>
          </cell>
          <cell r="C2464">
            <v>611110</v>
          </cell>
          <cell r="D2464">
            <v>340056611110</v>
          </cell>
          <cell r="E2464" t="str">
            <v>Faculty Salaries - Full-time</v>
          </cell>
          <cell r="F2464">
            <v>153614.28</v>
          </cell>
          <cell r="G2464">
            <v>133973.25</v>
          </cell>
          <cell r="H2464">
            <v>149679</v>
          </cell>
          <cell r="I2464">
            <v>74839.320000000007</v>
          </cell>
          <cell r="J2464">
            <v>148036</v>
          </cell>
          <cell r="K2464">
            <v>110010</v>
          </cell>
          <cell r="L2464" t="str">
            <v>Current Unrestricted</v>
          </cell>
          <cell r="M2464">
            <v>10</v>
          </cell>
          <cell r="N2464" t="str">
            <v>Instruction</v>
          </cell>
          <cell r="O2464">
            <v>11</v>
          </cell>
          <cell r="P2464" t="str">
            <v>Current Unrestricted Funds</v>
          </cell>
          <cell r="Q2464">
            <v>61</v>
          </cell>
          <cell r="R2464" t="str">
            <v>Salaries and Wages</v>
          </cell>
          <cell r="S2464">
            <v>20</v>
          </cell>
          <cell r="T2464" t="str">
            <v>Vice President / Provost - PRC</v>
          </cell>
          <cell r="U2464">
            <v>1</v>
          </cell>
          <cell r="V2464" t="str">
            <v>Hardesty, Jon H</v>
          </cell>
        </row>
        <row r="2465">
          <cell r="A2465">
            <v>340056</v>
          </cell>
          <cell r="B2465" t="str">
            <v>Chemistry</v>
          </cell>
          <cell r="C2465">
            <v>611115</v>
          </cell>
          <cell r="D2465">
            <v>340056611115</v>
          </cell>
          <cell r="E2465" t="str">
            <v>Faculty Salaries - Substitute</v>
          </cell>
          <cell r="F2465">
            <v>1264.04</v>
          </cell>
          <cell r="G2465">
            <v>820.98</v>
          </cell>
          <cell r="H2465">
            <v>900</v>
          </cell>
          <cell r="I2465">
            <v>404.37</v>
          </cell>
          <cell r="J2465">
            <v>900</v>
          </cell>
          <cell r="K2465">
            <v>110010</v>
          </cell>
          <cell r="L2465" t="str">
            <v>Current Unrestricted</v>
          </cell>
          <cell r="M2465">
            <v>10</v>
          </cell>
          <cell r="N2465" t="str">
            <v>Instruction</v>
          </cell>
          <cell r="O2465">
            <v>11</v>
          </cell>
          <cell r="P2465" t="str">
            <v>Current Unrestricted Funds</v>
          </cell>
          <cell r="Q2465">
            <v>61</v>
          </cell>
          <cell r="R2465" t="str">
            <v>Salaries and Wages</v>
          </cell>
          <cell r="S2465">
            <v>20</v>
          </cell>
          <cell r="T2465" t="str">
            <v>Vice President / Provost - PRC</v>
          </cell>
          <cell r="U2465">
            <v>1</v>
          </cell>
          <cell r="V2465" t="str">
            <v>Hardesty, Jon H</v>
          </cell>
        </row>
        <row r="2466">
          <cell r="A2466">
            <v>340056</v>
          </cell>
          <cell r="B2466" t="str">
            <v>Chemistry</v>
          </cell>
          <cell r="C2466">
            <v>611120</v>
          </cell>
          <cell r="D2466">
            <v>340056611120</v>
          </cell>
          <cell r="E2466" t="str">
            <v>Faculty Salaries - Part-time</v>
          </cell>
          <cell r="F2466">
            <v>83835.789999999994</v>
          </cell>
          <cell r="G2466">
            <v>93295.22</v>
          </cell>
          <cell r="H2466">
            <v>97531</v>
          </cell>
          <cell r="I2466">
            <v>54254.86</v>
          </cell>
          <cell r="J2466">
            <v>100642</v>
          </cell>
          <cell r="K2466">
            <v>110010</v>
          </cell>
          <cell r="L2466" t="str">
            <v>Current Unrestricted</v>
          </cell>
          <cell r="M2466">
            <v>10</v>
          </cell>
          <cell r="N2466" t="str">
            <v>Instruction</v>
          </cell>
          <cell r="O2466">
            <v>11</v>
          </cell>
          <cell r="P2466" t="str">
            <v>Current Unrestricted Funds</v>
          </cell>
          <cell r="Q2466">
            <v>61</v>
          </cell>
          <cell r="R2466" t="str">
            <v>Salaries and Wages</v>
          </cell>
          <cell r="S2466">
            <v>20</v>
          </cell>
          <cell r="T2466" t="str">
            <v>Vice President / Provost - PRC</v>
          </cell>
          <cell r="U2466">
            <v>1</v>
          </cell>
          <cell r="V2466" t="str">
            <v>Hardesty, Jon H</v>
          </cell>
        </row>
        <row r="2467">
          <cell r="A2467">
            <v>340056</v>
          </cell>
          <cell r="B2467" t="str">
            <v>Chemistry</v>
          </cell>
          <cell r="C2467">
            <v>611125</v>
          </cell>
          <cell r="D2467">
            <v>340056611125</v>
          </cell>
          <cell r="E2467" t="str">
            <v>Faculty Full-time Chair Rel</v>
          </cell>
          <cell r="F2467">
            <v>0</v>
          </cell>
          <cell r="G2467">
            <v>19052.88</v>
          </cell>
          <cell r="H2467">
            <v>10134</v>
          </cell>
          <cell r="I2467">
            <v>4656.0600000000004</v>
          </cell>
          <cell r="J2467">
            <v>10956</v>
          </cell>
          <cell r="K2467">
            <v>110010</v>
          </cell>
          <cell r="L2467" t="str">
            <v>Current Unrestricted</v>
          </cell>
          <cell r="M2467">
            <v>10</v>
          </cell>
          <cell r="N2467" t="str">
            <v>Instruction</v>
          </cell>
          <cell r="O2467">
            <v>11</v>
          </cell>
          <cell r="P2467" t="str">
            <v>Current Unrestricted Funds</v>
          </cell>
          <cell r="Q2467">
            <v>61</v>
          </cell>
          <cell r="R2467" t="str">
            <v>Salaries and Wages</v>
          </cell>
          <cell r="S2467">
            <v>20</v>
          </cell>
          <cell r="T2467" t="str">
            <v>Vice President / Provost - PRC</v>
          </cell>
          <cell r="U2467">
            <v>1</v>
          </cell>
          <cell r="V2467" t="str">
            <v>Hardesty, Jon H</v>
          </cell>
        </row>
        <row r="2468">
          <cell r="A2468">
            <v>340056</v>
          </cell>
          <cell r="B2468" t="str">
            <v>Chemistry</v>
          </cell>
          <cell r="C2468">
            <v>611130</v>
          </cell>
          <cell r="D2468">
            <v>340056611130</v>
          </cell>
          <cell r="E2468" t="str">
            <v>Faculty Full-time Non-teaching ES</v>
          </cell>
          <cell r="F2468">
            <v>0</v>
          </cell>
          <cell r="G2468">
            <v>12623.04</v>
          </cell>
          <cell r="H2468">
            <v>15755</v>
          </cell>
          <cell r="I2468">
            <v>7611</v>
          </cell>
          <cell r="J2468">
            <v>13065</v>
          </cell>
          <cell r="K2468">
            <v>110010</v>
          </cell>
          <cell r="L2468" t="str">
            <v>Current Unrestricted</v>
          </cell>
          <cell r="M2468">
            <v>10</v>
          </cell>
          <cell r="N2468" t="str">
            <v>Instruction</v>
          </cell>
          <cell r="O2468">
            <v>11</v>
          </cell>
          <cell r="P2468" t="str">
            <v>Current Unrestricted Funds</v>
          </cell>
          <cell r="Q2468">
            <v>61</v>
          </cell>
          <cell r="R2468" t="str">
            <v>Salaries and Wages</v>
          </cell>
          <cell r="S2468">
            <v>20</v>
          </cell>
          <cell r="T2468" t="str">
            <v>Vice President / Provost - PRC</v>
          </cell>
          <cell r="U2468">
            <v>1</v>
          </cell>
          <cell r="V2468" t="str">
            <v>Hardesty, Jon H</v>
          </cell>
        </row>
        <row r="2469">
          <cell r="A2469">
            <v>340056</v>
          </cell>
          <cell r="B2469" t="str">
            <v>Chemistry</v>
          </cell>
          <cell r="C2469">
            <v>611150</v>
          </cell>
          <cell r="D2469">
            <v>340056611150</v>
          </cell>
          <cell r="E2469" t="str">
            <v>Faculty Full-time - Summer</v>
          </cell>
          <cell r="F2469">
            <v>25954</v>
          </cell>
          <cell r="G2469">
            <v>10703.76</v>
          </cell>
          <cell r="H2469">
            <v>21506</v>
          </cell>
          <cell r="I2469">
            <v>0</v>
          </cell>
          <cell r="J2469">
            <v>23372</v>
          </cell>
          <cell r="K2469">
            <v>110010</v>
          </cell>
          <cell r="L2469" t="str">
            <v>Current Unrestricted</v>
          </cell>
          <cell r="M2469">
            <v>10</v>
          </cell>
          <cell r="N2469" t="str">
            <v>Instruction</v>
          </cell>
          <cell r="O2469">
            <v>11</v>
          </cell>
          <cell r="P2469" t="str">
            <v>Current Unrestricted Funds</v>
          </cell>
          <cell r="Q2469">
            <v>61</v>
          </cell>
          <cell r="R2469" t="str">
            <v>Salaries and Wages</v>
          </cell>
          <cell r="S2469">
            <v>20</v>
          </cell>
          <cell r="T2469" t="str">
            <v>Vice President / Provost - PRC</v>
          </cell>
          <cell r="U2469">
            <v>1</v>
          </cell>
          <cell r="V2469" t="str">
            <v>Hardesty, Jon H</v>
          </cell>
        </row>
        <row r="2470">
          <cell r="A2470">
            <v>340056</v>
          </cell>
          <cell r="B2470" t="str">
            <v>Chemistry</v>
          </cell>
          <cell r="C2470">
            <v>611160</v>
          </cell>
          <cell r="D2470">
            <v>340056611160</v>
          </cell>
          <cell r="E2470" t="str">
            <v>Faculty Part-time - Summer</v>
          </cell>
          <cell r="F2470">
            <v>31136</v>
          </cell>
          <cell r="G2470">
            <v>41442.85</v>
          </cell>
          <cell r="H2470">
            <v>43160</v>
          </cell>
          <cell r="I2470">
            <v>0</v>
          </cell>
          <cell r="J2470">
            <v>43160</v>
          </cell>
          <cell r="K2470">
            <v>110010</v>
          </cell>
          <cell r="L2470" t="str">
            <v>Current Unrestricted</v>
          </cell>
          <cell r="M2470">
            <v>10</v>
          </cell>
          <cell r="N2470" t="str">
            <v>Instruction</v>
          </cell>
          <cell r="O2470">
            <v>11</v>
          </cell>
          <cell r="P2470" t="str">
            <v>Current Unrestricted Funds</v>
          </cell>
          <cell r="Q2470">
            <v>61</v>
          </cell>
          <cell r="R2470" t="str">
            <v>Salaries and Wages</v>
          </cell>
          <cell r="S2470">
            <v>20</v>
          </cell>
          <cell r="T2470" t="str">
            <v>Vice President / Provost - PRC</v>
          </cell>
          <cell r="U2470">
            <v>1</v>
          </cell>
          <cell r="V2470" t="str">
            <v>Hardesty, Jon H</v>
          </cell>
        </row>
        <row r="2471">
          <cell r="A2471">
            <v>340056</v>
          </cell>
          <cell r="B2471" t="str">
            <v>Chemistry</v>
          </cell>
          <cell r="C2471">
            <v>611475</v>
          </cell>
          <cell r="D2471">
            <v>340056611475</v>
          </cell>
          <cell r="E2471" t="str">
            <v>Supp Staff - Lab Assist-Non-Exempt</v>
          </cell>
          <cell r="F2471">
            <v>31048.32</v>
          </cell>
          <cell r="G2471">
            <v>31048.32</v>
          </cell>
          <cell r="H2471">
            <v>32136</v>
          </cell>
          <cell r="I2471">
            <v>16067.52</v>
          </cell>
          <cell r="J2471">
            <v>32135</v>
          </cell>
          <cell r="K2471">
            <v>110010</v>
          </cell>
          <cell r="L2471" t="str">
            <v>Current Unrestricted</v>
          </cell>
          <cell r="M2471">
            <v>10</v>
          </cell>
          <cell r="N2471" t="str">
            <v>Instruction</v>
          </cell>
          <cell r="O2471">
            <v>11</v>
          </cell>
          <cell r="P2471" t="str">
            <v>Current Unrestricted Funds</v>
          </cell>
          <cell r="Q2471">
            <v>61</v>
          </cell>
          <cell r="R2471" t="str">
            <v>Salaries and Wages</v>
          </cell>
          <cell r="S2471">
            <v>20</v>
          </cell>
          <cell r="T2471" t="str">
            <v>Vice President / Provost - PRC</v>
          </cell>
          <cell r="U2471">
            <v>1</v>
          </cell>
          <cell r="V2471" t="str">
            <v>Hardesty, Jon H</v>
          </cell>
        </row>
        <row r="2472">
          <cell r="A2472">
            <v>340056</v>
          </cell>
          <cell r="B2472" t="str">
            <v>Chemistry</v>
          </cell>
          <cell r="C2472">
            <v>611485</v>
          </cell>
          <cell r="D2472">
            <v>340056611485</v>
          </cell>
          <cell r="E2472" t="str">
            <v>Tutors PT - Non-Exempt</v>
          </cell>
          <cell r="F2472">
            <v>0</v>
          </cell>
          <cell r="G2472">
            <v>0</v>
          </cell>
          <cell r="H2472">
            <v>2912</v>
          </cell>
          <cell r="I2472">
            <v>1368.1</v>
          </cell>
          <cell r="J2472">
            <v>3000</v>
          </cell>
          <cell r="K2472">
            <v>110010</v>
          </cell>
          <cell r="L2472" t="str">
            <v>Current Unrestricted</v>
          </cell>
          <cell r="M2472">
            <v>10</v>
          </cell>
          <cell r="N2472" t="str">
            <v>Instruction</v>
          </cell>
          <cell r="O2472">
            <v>11</v>
          </cell>
          <cell r="P2472" t="str">
            <v>Current Unrestricted Funds</v>
          </cell>
          <cell r="Q2472">
            <v>61</v>
          </cell>
          <cell r="R2472" t="str">
            <v>Salaries and Wages</v>
          </cell>
          <cell r="S2472">
            <v>20</v>
          </cell>
          <cell r="T2472" t="str">
            <v>Vice President / Provost - PRC</v>
          </cell>
          <cell r="U2472">
            <v>1</v>
          </cell>
          <cell r="V2472" t="str">
            <v>Hardesty, Jon H</v>
          </cell>
        </row>
        <row r="2473">
          <cell r="A2473">
            <v>340056</v>
          </cell>
          <cell r="B2473" t="str">
            <v>Chemistry</v>
          </cell>
          <cell r="C2473">
            <v>611492</v>
          </cell>
          <cell r="D2473">
            <v>340056611492</v>
          </cell>
          <cell r="E2473" t="str">
            <v>Regular Overtime</v>
          </cell>
          <cell r="F2473">
            <v>0</v>
          </cell>
          <cell r="G2473">
            <v>100.76</v>
          </cell>
          <cell r="H2473">
            <v>0</v>
          </cell>
          <cell r="I2473">
            <v>0</v>
          </cell>
          <cell r="J2473">
            <v>0</v>
          </cell>
          <cell r="K2473">
            <v>110010</v>
          </cell>
          <cell r="L2473" t="str">
            <v>Current Unrestricted</v>
          </cell>
          <cell r="M2473">
            <v>10</v>
          </cell>
          <cell r="N2473" t="str">
            <v>Instruction</v>
          </cell>
          <cell r="O2473">
            <v>11</v>
          </cell>
          <cell r="P2473" t="str">
            <v>Current Unrestricted Funds</v>
          </cell>
          <cell r="Q2473">
            <v>61</v>
          </cell>
          <cell r="R2473" t="str">
            <v>Salaries and Wages</v>
          </cell>
          <cell r="S2473">
            <v>20</v>
          </cell>
          <cell r="T2473" t="str">
            <v>Vice President / Provost - PRC</v>
          </cell>
          <cell r="U2473">
            <v>1</v>
          </cell>
          <cell r="V2473" t="str">
            <v>Hardesty, Jon H</v>
          </cell>
        </row>
        <row r="2474">
          <cell r="A2474">
            <v>340056</v>
          </cell>
          <cell r="B2474" t="str">
            <v>Chemistry</v>
          </cell>
          <cell r="C2474">
            <v>712370</v>
          </cell>
          <cell r="D2474">
            <v>340056712370</v>
          </cell>
          <cell r="E2474" t="str">
            <v>Other Contract Services</v>
          </cell>
          <cell r="F2474">
            <v>1080.1099999999999</v>
          </cell>
          <cell r="G2474">
            <v>2645.04</v>
          </cell>
          <cell r="H2474">
            <v>3000</v>
          </cell>
          <cell r="I2474">
            <v>0</v>
          </cell>
          <cell r="J2474">
            <v>3500</v>
          </cell>
          <cell r="K2474">
            <v>110010</v>
          </cell>
          <cell r="L2474" t="str">
            <v>Current Unrestricted</v>
          </cell>
          <cell r="M2474">
            <v>10</v>
          </cell>
          <cell r="N2474" t="str">
            <v>Instruction</v>
          </cell>
          <cell r="O2474">
            <v>11</v>
          </cell>
          <cell r="P2474" t="str">
            <v>Current Unrestricted Funds</v>
          </cell>
          <cell r="Q2474">
            <v>71</v>
          </cell>
          <cell r="R2474" t="str">
            <v>Contractual Services</v>
          </cell>
          <cell r="S2474">
            <v>20</v>
          </cell>
          <cell r="T2474" t="str">
            <v>Vice President / Provost - PRC</v>
          </cell>
          <cell r="U2474">
            <v>4</v>
          </cell>
          <cell r="V2474" t="str">
            <v>Hardesty, Jon H</v>
          </cell>
        </row>
        <row r="2475">
          <cell r="A2475">
            <v>340056</v>
          </cell>
          <cell r="B2475" t="str">
            <v>Chemistry</v>
          </cell>
          <cell r="C2475">
            <v>712510</v>
          </cell>
          <cell r="D2475">
            <v>340056712510</v>
          </cell>
          <cell r="E2475" t="str">
            <v>Maintenance Agreements</v>
          </cell>
          <cell r="F2475">
            <v>1846.51</v>
          </cell>
          <cell r="G2475">
            <v>1880.1</v>
          </cell>
          <cell r="H2475">
            <v>2606</v>
          </cell>
          <cell r="I2475">
            <v>2604.2800000000002</v>
          </cell>
          <cell r="J2475">
            <v>1857</v>
          </cell>
          <cell r="K2475">
            <v>110010</v>
          </cell>
          <cell r="L2475" t="str">
            <v>Current Unrestricted</v>
          </cell>
          <cell r="M2475">
            <v>10</v>
          </cell>
          <cell r="N2475" t="str">
            <v>Instruction</v>
          </cell>
          <cell r="O2475">
            <v>11</v>
          </cell>
          <cell r="P2475" t="str">
            <v>Current Unrestricted Funds</v>
          </cell>
          <cell r="Q2475">
            <v>71</v>
          </cell>
          <cell r="R2475" t="str">
            <v>Contractual Services</v>
          </cell>
          <cell r="S2475">
            <v>20</v>
          </cell>
          <cell r="T2475" t="str">
            <v>Vice President / Provost - PRC</v>
          </cell>
          <cell r="U2475">
            <v>4</v>
          </cell>
          <cell r="V2475" t="str">
            <v>Hardesty, Jon H</v>
          </cell>
        </row>
        <row r="2476">
          <cell r="A2476">
            <v>340056</v>
          </cell>
          <cell r="B2476" t="str">
            <v>Chemistry</v>
          </cell>
          <cell r="C2476">
            <v>733110</v>
          </cell>
          <cell r="D2476">
            <v>340056733110</v>
          </cell>
          <cell r="E2476" t="str">
            <v>Classroom Supplies</v>
          </cell>
          <cell r="F2476">
            <v>15310.8</v>
          </cell>
          <cell r="G2476">
            <v>12624.83</v>
          </cell>
          <cell r="H2476">
            <v>17620</v>
          </cell>
          <cell r="I2476">
            <v>5665.3</v>
          </cell>
          <cell r="J2476">
            <v>18965</v>
          </cell>
          <cell r="K2476">
            <v>110010</v>
          </cell>
          <cell r="L2476" t="str">
            <v>Current Unrestricted</v>
          </cell>
          <cell r="M2476">
            <v>10</v>
          </cell>
          <cell r="N2476" t="str">
            <v>Instruction</v>
          </cell>
          <cell r="O2476">
            <v>11</v>
          </cell>
          <cell r="P2476" t="str">
            <v>Current Unrestricted Funds</v>
          </cell>
          <cell r="Q2476">
            <v>73</v>
          </cell>
          <cell r="R2476" t="str">
            <v>Supplies</v>
          </cell>
          <cell r="S2476">
            <v>20</v>
          </cell>
          <cell r="T2476" t="str">
            <v>Vice President / Provost - PRC</v>
          </cell>
          <cell r="U2476">
            <v>4</v>
          </cell>
          <cell r="V2476" t="str">
            <v>Hardesty, Jon H</v>
          </cell>
        </row>
        <row r="2477">
          <cell r="A2477">
            <v>340056</v>
          </cell>
          <cell r="B2477" t="str">
            <v>Chemistry</v>
          </cell>
          <cell r="C2477">
            <v>744220</v>
          </cell>
          <cell r="D2477">
            <v>340056744220</v>
          </cell>
          <cell r="E2477" t="str">
            <v>Professional Development / Travel</v>
          </cell>
          <cell r="F2477">
            <v>0</v>
          </cell>
          <cell r="G2477">
            <v>1539.07</v>
          </cell>
          <cell r="H2477">
            <v>0</v>
          </cell>
          <cell r="I2477">
            <v>0</v>
          </cell>
          <cell r="J2477">
            <v>0</v>
          </cell>
          <cell r="K2477">
            <v>110010</v>
          </cell>
          <cell r="L2477" t="str">
            <v>Current Unrestricted</v>
          </cell>
          <cell r="M2477">
            <v>10</v>
          </cell>
          <cell r="N2477" t="str">
            <v>Instruction</v>
          </cell>
          <cell r="O2477">
            <v>11</v>
          </cell>
          <cell r="P2477" t="str">
            <v>Current Unrestricted Funds</v>
          </cell>
          <cell r="Q2477">
            <v>74</v>
          </cell>
          <cell r="R2477" t="str">
            <v>Travel</v>
          </cell>
          <cell r="S2477">
            <v>20</v>
          </cell>
          <cell r="T2477" t="str">
            <v>Vice President / Provost - PRC</v>
          </cell>
          <cell r="U2477">
            <v>4</v>
          </cell>
          <cell r="V2477" t="str">
            <v>Hardesty, Jon H</v>
          </cell>
        </row>
        <row r="2478">
          <cell r="A2478">
            <v>340056</v>
          </cell>
          <cell r="B2478" t="str">
            <v>Chemistry</v>
          </cell>
          <cell r="C2478">
            <v>755240</v>
          </cell>
          <cell r="D2478">
            <v>340056755240</v>
          </cell>
          <cell r="E2478" t="str">
            <v>DP - Software</v>
          </cell>
          <cell r="F2478">
            <v>0</v>
          </cell>
          <cell r="G2478">
            <v>0</v>
          </cell>
          <cell r="H2478">
            <v>0</v>
          </cell>
          <cell r="I2478">
            <v>0</v>
          </cell>
          <cell r="J2478">
            <v>0</v>
          </cell>
          <cell r="K2478">
            <v>110010</v>
          </cell>
          <cell r="L2478" t="str">
            <v>Current Unrestricted</v>
          </cell>
          <cell r="M2478">
            <v>10</v>
          </cell>
          <cell r="N2478" t="str">
            <v>Instruction</v>
          </cell>
          <cell r="O2478">
            <v>11</v>
          </cell>
          <cell r="P2478" t="str">
            <v>Current Unrestricted Funds</v>
          </cell>
          <cell r="Q2478">
            <v>75</v>
          </cell>
          <cell r="R2478" t="str">
            <v>Other Operating Expenses</v>
          </cell>
          <cell r="S2478">
            <v>20</v>
          </cell>
          <cell r="T2478" t="str">
            <v>Vice President / Provost - PRC</v>
          </cell>
          <cell r="U2478">
            <v>4</v>
          </cell>
          <cell r="V2478" t="str">
            <v>Hardesty, Jon H</v>
          </cell>
        </row>
        <row r="2479">
          <cell r="A2479">
            <v>340056</v>
          </cell>
          <cell r="B2479" t="str">
            <v>Chemistry</v>
          </cell>
          <cell r="C2479">
            <v>755310</v>
          </cell>
          <cell r="D2479">
            <v>340056755310</v>
          </cell>
          <cell r="E2479" t="str">
            <v>Copier Expense</v>
          </cell>
          <cell r="F2479">
            <v>3335.89</v>
          </cell>
          <cell r="G2479">
            <v>3416.77</v>
          </cell>
          <cell r="H2479">
            <v>8000</v>
          </cell>
          <cell r="I2479">
            <v>893.76</v>
          </cell>
          <cell r="J2479">
            <v>3000</v>
          </cell>
          <cell r="K2479">
            <v>110010</v>
          </cell>
          <cell r="L2479" t="str">
            <v>Current Unrestricted</v>
          </cell>
          <cell r="M2479">
            <v>10</v>
          </cell>
          <cell r="N2479" t="str">
            <v>Instruction</v>
          </cell>
          <cell r="O2479">
            <v>11</v>
          </cell>
          <cell r="P2479" t="str">
            <v>Current Unrestricted Funds</v>
          </cell>
          <cell r="Q2479">
            <v>75</v>
          </cell>
          <cell r="R2479" t="str">
            <v>Other Operating Expenses</v>
          </cell>
          <cell r="S2479">
            <v>20</v>
          </cell>
          <cell r="T2479" t="str">
            <v>Vice President / Provost - PRC</v>
          </cell>
          <cell r="U2479">
            <v>4</v>
          </cell>
          <cell r="V2479" t="str">
            <v>Hardesty, Jon H</v>
          </cell>
        </row>
        <row r="2480">
          <cell r="A2480">
            <v>340056</v>
          </cell>
          <cell r="B2480" t="str">
            <v>Chemistry</v>
          </cell>
          <cell r="C2480">
            <v>755360</v>
          </cell>
          <cell r="D2480">
            <v>340056755360</v>
          </cell>
          <cell r="E2480" t="str">
            <v>Printing - Other</v>
          </cell>
          <cell r="F2480">
            <v>49</v>
          </cell>
          <cell r="G2480">
            <v>50</v>
          </cell>
          <cell r="H2480">
            <v>125</v>
          </cell>
          <cell r="I2480">
            <v>0</v>
          </cell>
          <cell r="J2480">
            <v>125</v>
          </cell>
          <cell r="K2480">
            <v>110010</v>
          </cell>
          <cell r="L2480" t="str">
            <v>Current Unrestricted</v>
          </cell>
          <cell r="M2480">
            <v>10</v>
          </cell>
          <cell r="N2480" t="str">
            <v>Instruction</v>
          </cell>
          <cell r="O2480">
            <v>11</v>
          </cell>
          <cell r="P2480" t="str">
            <v>Current Unrestricted Funds</v>
          </cell>
          <cell r="Q2480">
            <v>75</v>
          </cell>
          <cell r="R2480" t="str">
            <v>Other Operating Expenses</v>
          </cell>
          <cell r="S2480">
            <v>20</v>
          </cell>
          <cell r="T2480" t="str">
            <v>Vice President / Provost - PRC</v>
          </cell>
          <cell r="U2480">
            <v>4</v>
          </cell>
          <cell r="V2480" t="str">
            <v>Hardesty, Jon H</v>
          </cell>
        </row>
        <row r="2481">
          <cell r="A2481">
            <v>340056</v>
          </cell>
          <cell r="B2481" t="str">
            <v>Chemistry</v>
          </cell>
          <cell r="C2481">
            <v>755510</v>
          </cell>
          <cell r="D2481">
            <v>340056755510</v>
          </cell>
          <cell r="E2481" t="str">
            <v>Repairs - Equipment</v>
          </cell>
          <cell r="F2481">
            <v>1027</v>
          </cell>
          <cell r="G2481">
            <v>1076.2</v>
          </cell>
          <cell r="H2481">
            <v>1300</v>
          </cell>
          <cell r="I2481">
            <v>0</v>
          </cell>
          <cell r="J2481">
            <v>1300</v>
          </cell>
          <cell r="K2481">
            <v>110010</v>
          </cell>
          <cell r="L2481" t="str">
            <v>Current Unrestricted</v>
          </cell>
          <cell r="M2481">
            <v>10</v>
          </cell>
          <cell r="N2481" t="str">
            <v>Instruction</v>
          </cell>
          <cell r="O2481">
            <v>11</v>
          </cell>
          <cell r="P2481" t="str">
            <v>Current Unrestricted Funds</v>
          </cell>
          <cell r="Q2481">
            <v>75</v>
          </cell>
          <cell r="R2481" t="str">
            <v>Other Operating Expenses</v>
          </cell>
          <cell r="S2481">
            <v>20</v>
          </cell>
          <cell r="T2481" t="str">
            <v>Vice President / Provost - PRC</v>
          </cell>
          <cell r="U2481">
            <v>4</v>
          </cell>
          <cell r="V2481" t="str">
            <v>Hardesty, Jon H</v>
          </cell>
        </row>
        <row r="2482">
          <cell r="A2482">
            <v>340056</v>
          </cell>
          <cell r="B2482" t="str">
            <v>Chemistry</v>
          </cell>
          <cell r="C2482">
            <v>755705</v>
          </cell>
          <cell r="D2482">
            <v>340056755705</v>
          </cell>
          <cell r="E2482" t="str">
            <v>Postage</v>
          </cell>
          <cell r="F2482">
            <v>1.32</v>
          </cell>
          <cell r="G2482">
            <v>0</v>
          </cell>
          <cell r="H2482">
            <v>0</v>
          </cell>
          <cell r="I2482">
            <v>0</v>
          </cell>
          <cell r="J2482">
            <v>0</v>
          </cell>
          <cell r="K2482">
            <v>110010</v>
          </cell>
          <cell r="L2482" t="str">
            <v>Current Unrestricted</v>
          </cell>
          <cell r="M2482">
            <v>10</v>
          </cell>
          <cell r="N2482" t="str">
            <v>Instruction</v>
          </cell>
          <cell r="O2482">
            <v>11</v>
          </cell>
          <cell r="P2482" t="str">
            <v>Current Unrestricted Funds</v>
          </cell>
          <cell r="Q2482">
            <v>75</v>
          </cell>
          <cell r="R2482" t="str">
            <v>Other Operating Expenses</v>
          </cell>
          <cell r="S2482">
            <v>20</v>
          </cell>
          <cell r="T2482" t="str">
            <v>Vice President / Provost - PRC</v>
          </cell>
          <cell r="U2482">
            <v>4</v>
          </cell>
          <cell r="V2482" t="str">
            <v>Hardesty, Jon H</v>
          </cell>
        </row>
        <row r="2483">
          <cell r="A2483">
            <v>340056</v>
          </cell>
          <cell r="B2483" t="str">
            <v>Chemistry</v>
          </cell>
          <cell r="C2483">
            <v>787410</v>
          </cell>
          <cell r="D2483">
            <v>340056787410</v>
          </cell>
          <cell r="E2483" t="str">
            <v>Equipment/Furniture Non-Depreciable</v>
          </cell>
          <cell r="F2483">
            <v>1894.99</v>
          </cell>
          <cell r="G2483">
            <v>1802.4</v>
          </cell>
          <cell r="H2483">
            <v>1096</v>
          </cell>
          <cell r="I2483">
            <v>1094.5</v>
          </cell>
          <cell r="J2483">
            <v>0</v>
          </cell>
          <cell r="K2483">
            <v>110010</v>
          </cell>
          <cell r="L2483" t="str">
            <v>Current Unrestricted</v>
          </cell>
          <cell r="M2483">
            <v>10</v>
          </cell>
          <cell r="N2483" t="str">
            <v>Instruction</v>
          </cell>
          <cell r="O2483">
            <v>11</v>
          </cell>
          <cell r="P2483" t="str">
            <v>Current Unrestricted Funds</v>
          </cell>
          <cell r="Q2483">
            <v>78</v>
          </cell>
          <cell r="R2483" t="str">
            <v>Non-Capital Outlay</v>
          </cell>
          <cell r="S2483">
            <v>20</v>
          </cell>
          <cell r="T2483" t="str">
            <v>Vice President / Provost - PRC</v>
          </cell>
          <cell r="U2483">
            <v>4</v>
          </cell>
          <cell r="V2483" t="str">
            <v>Hardesty, Jon H</v>
          </cell>
        </row>
        <row r="2484">
          <cell r="A2484">
            <v>340066</v>
          </cell>
          <cell r="B2484" t="str">
            <v>Geology</v>
          </cell>
          <cell r="C2484">
            <v>611110</v>
          </cell>
          <cell r="D2484">
            <v>340066611110</v>
          </cell>
          <cell r="E2484" t="str">
            <v>Faculty Salaries - Full-time</v>
          </cell>
          <cell r="F2484">
            <v>106110.79</v>
          </cell>
          <cell r="G2484">
            <v>98114.04</v>
          </cell>
          <cell r="H2484">
            <v>101549</v>
          </cell>
          <cell r="I2484">
            <v>50774.04</v>
          </cell>
          <cell r="J2484">
            <v>101549</v>
          </cell>
          <cell r="K2484">
            <v>110010</v>
          </cell>
          <cell r="L2484" t="str">
            <v>Current Unrestricted</v>
          </cell>
          <cell r="M2484">
            <v>10</v>
          </cell>
          <cell r="N2484" t="str">
            <v>Instruction</v>
          </cell>
          <cell r="O2484">
            <v>11</v>
          </cell>
          <cell r="P2484" t="str">
            <v>Current Unrestricted Funds</v>
          </cell>
          <cell r="Q2484">
            <v>61</v>
          </cell>
          <cell r="R2484" t="str">
            <v>Salaries and Wages</v>
          </cell>
          <cell r="S2484">
            <v>20</v>
          </cell>
          <cell r="T2484" t="str">
            <v>Vice President / Provost - PRC</v>
          </cell>
          <cell r="U2484">
            <v>1</v>
          </cell>
          <cell r="V2484" t="str">
            <v>Hardesty, Jon H</v>
          </cell>
        </row>
        <row r="2485">
          <cell r="A2485">
            <v>340066</v>
          </cell>
          <cell r="B2485" t="str">
            <v>Geology</v>
          </cell>
          <cell r="C2485">
            <v>611115</v>
          </cell>
          <cell r="D2485">
            <v>340066611115</v>
          </cell>
          <cell r="E2485" t="str">
            <v>Faculty Salaries - Substitute</v>
          </cell>
          <cell r="F2485">
            <v>312.75</v>
          </cell>
          <cell r="G2485">
            <v>1959.06</v>
          </cell>
          <cell r="H2485">
            <v>600</v>
          </cell>
          <cell r="I2485">
            <v>242.64</v>
          </cell>
          <cell r="J2485">
            <v>600</v>
          </cell>
          <cell r="K2485">
            <v>110010</v>
          </cell>
          <cell r="L2485" t="str">
            <v>Current Unrestricted</v>
          </cell>
          <cell r="M2485">
            <v>10</v>
          </cell>
          <cell r="N2485" t="str">
            <v>Instruction</v>
          </cell>
          <cell r="O2485">
            <v>11</v>
          </cell>
          <cell r="P2485" t="str">
            <v>Current Unrestricted Funds</v>
          </cell>
          <cell r="Q2485">
            <v>61</v>
          </cell>
          <cell r="R2485" t="str">
            <v>Salaries and Wages</v>
          </cell>
          <cell r="S2485">
            <v>20</v>
          </cell>
          <cell r="T2485" t="str">
            <v>Vice President / Provost - PRC</v>
          </cell>
          <cell r="U2485">
            <v>1</v>
          </cell>
          <cell r="V2485" t="str">
            <v>Hardesty, Jon H</v>
          </cell>
        </row>
        <row r="2486">
          <cell r="A2486">
            <v>340066</v>
          </cell>
          <cell r="B2486" t="str">
            <v>Geology</v>
          </cell>
          <cell r="C2486">
            <v>611120</v>
          </cell>
          <cell r="D2486">
            <v>340066611120</v>
          </cell>
          <cell r="E2486" t="str">
            <v>Faculty Salaries - Part-time</v>
          </cell>
          <cell r="F2486">
            <v>54383.75</v>
          </cell>
          <cell r="G2486">
            <v>45383.5</v>
          </cell>
          <cell r="H2486">
            <v>57740</v>
          </cell>
          <cell r="I2486">
            <v>29948.61</v>
          </cell>
          <cell r="J2486">
            <v>57740</v>
          </cell>
          <cell r="K2486">
            <v>110010</v>
          </cell>
          <cell r="L2486" t="str">
            <v>Current Unrestricted</v>
          </cell>
          <cell r="M2486">
            <v>10</v>
          </cell>
          <cell r="N2486" t="str">
            <v>Instruction</v>
          </cell>
          <cell r="O2486">
            <v>11</v>
          </cell>
          <cell r="P2486" t="str">
            <v>Current Unrestricted Funds</v>
          </cell>
          <cell r="Q2486">
            <v>61</v>
          </cell>
          <cell r="R2486" t="str">
            <v>Salaries and Wages</v>
          </cell>
          <cell r="S2486">
            <v>20</v>
          </cell>
          <cell r="T2486" t="str">
            <v>Vice President / Provost - PRC</v>
          </cell>
          <cell r="U2486">
            <v>1</v>
          </cell>
          <cell r="V2486" t="str">
            <v>Hardesty, Jon H</v>
          </cell>
        </row>
        <row r="2487">
          <cell r="A2487">
            <v>340066</v>
          </cell>
          <cell r="B2487" t="str">
            <v>Geology</v>
          </cell>
          <cell r="C2487">
            <v>611150</v>
          </cell>
          <cell r="D2487">
            <v>340066611150</v>
          </cell>
          <cell r="E2487" t="str">
            <v>Faculty Full-time - Summer</v>
          </cell>
          <cell r="F2487">
            <v>13735.96</v>
          </cell>
          <cell r="G2487">
            <v>13735.96</v>
          </cell>
          <cell r="H2487">
            <v>13736</v>
          </cell>
          <cell r="I2487">
            <v>0</v>
          </cell>
          <cell r="J2487">
            <v>14928</v>
          </cell>
          <cell r="K2487">
            <v>110010</v>
          </cell>
          <cell r="L2487" t="str">
            <v>Current Unrestricted</v>
          </cell>
          <cell r="M2487">
            <v>10</v>
          </cell>
          <cell r="N2487" t="str">
            <v>Instruction</v>
          </cell>
          <cell r="O2487">
            <v>11</v>
          </cell>
          <cell r="P2487" t="str">
            <v>Current Unrestricted Funds</v>
          </cell>
          <cell r="Q2487">
            <v>61</v>
          </cell>
          <cell r="R2487" t="str">
            <v>Salaries and Wages</v>
          </cell>
          <cell r="S2487">
            <v>20</v>
          </cell>
          <cell r="T2487" t="str">
            <v>Vice President / Provost - PRC</v>
          </cell>
          <cell r="U2487">
            <v>1</v>
          </cell>
          <cell r="V2487" t="str">
            <v>Hardesty, Jon H</v>
          </cell>
        </row>
        <row r="2488">
          <cell r="A2488">
            <v>340066</v>
          </cell>
          <cell r="B2488" t="str">
            <v>Geology</v>
          </cell>
          <cell r="C2488">
            <v>611160</v>
          </cell>
          <cell r="D2488">
            <v>340066611160</v>
          </cell>
          <cell r="E2488" t="str">
            <v>Faculty Part-time - Summer</v>
          </cell>
          <cell r="F2488">
            <v>12927</v>
          </cell>
          <cell r="G2488">
            <v>12259.84</v>
          </cell>
          <cell r="H2488">
            <v>15106</v>
          </cell>
          <cell r="I2488">
            <v>0</v>
          </cell>
          <cell r="J2488">
            <v>15106</v>
          </cell>
          <cell r="K2488">
            <v>110010</v>
          </cell>
          <cell r="L2488" t="str">
            <v>Current Unrestricted</v>
          </cell>
          <cell r="M2488">
            <v>10</v>
          </cell>
          <cell r="N2488" t="str">
            <v>Instruction</v>
          </cell>
          <cell r="O2488">
            <v>11</v>
          </cell>
          <cell r="P2488" t="str">
            <v>Current Unrestricted Funds</v>
          </cell>
          <cell r="Q2488">
            <v>61</v>
          </cell>
          <cell r="R2488" t="str">
            <v>Salaries and Wages</v>
          </cell>
          <cell r="S2488">
            <v>20</v>
          </cell>
          <cell r="T2488" t="str">
            <v>Vice President / Provost - PRC</v>
          </cell>
          <cell r="U2488">
            <v>1</v>
          </cell>
          <cell r="V2488" t="str">
            <v>Hardesty, Jon H</v>
          </cell>
        </row>
        <row r="2489">
          <cell r="A2489">
            <v>340066</v>
          </cell>
          <cell r="B2489" t="str">
            <v>Geology</v>
          </cell>
          <cell r="C2489">
            <v>611350</v>
          </cell>
          <cell r="D2489">
            <v>340066611350</v>
          </cell>
          <cell r="E2489" t="str">
            <v>Supp Staff-FT Instructional-Exempt</v>
          </cell>
          <cell r="F2489">
            <v>0</v>
          </cell>
          <cell r="G2489">
            <v>41962.8</v>
          </cell>
          <cell r="H2489">
            <v>43432</v>
          </cell>
          <cell r="I2489">
            <v>21715.74</v>
          </cell>
          <cell r="J2489">
            <v>43432</v>
          </cell>
          <cell r="K2489">
            <v>110010</v>
          </cell>
          <cell r="L2489" t="str">
            <v>Current Unrestricted</v>
          </cell>
          <cell r="M2489">
            <v>10</v>
          </cell>
          <cell r="N2489" t="str">
            <v>Instruction</v>
          </cell>
          <cell r="O2489">
            <v>11</v>
          </cell>
          <cell r="P2489" t="str">
            <v>Current Unrestricted Funds</v>
          </cell>
          <cell r="Q2489">
            <v>61</v>
          </cell>
          <cell r="R2489" t="str">
            <v>Salaries and Wages</v>
          </cell>
          <cell r="S2489">
            <v>20</v>
          </cell>
          <cell r="T2489" t="str">
            <v>Vice President / Provost - PRC</v>
          </cell>
          <cell r="U2489">
            <v>1</v>
          </cell>
          <cell r="V2489" t="str">
            <v>Hardesty, Jon H</v>
          </cell>
        </row>
        <row r="2490">
          <cell r="A2490">
            <v>340066</v>
          </cell>
          <cell r="B2490" t="str">
            <v>Geology</v>
          </cell>
          <cell r="C2490">
            <v>611450</v>
          </cell>
          <cell r="D2490">
            <v>340066611450</v>
          </cell>
          <cell r="E2490" t="str">
            <v>Lab Instructor - Non-Exempt</v>
          </cell>
          <cell r="F2490">
            <v>41962.8</v>
          </cell>
          <cell r="G2490">
            <v>0</v>
          </cell>
          <cell r="H2490">
            <v>0</v>
          </cell>
          <cell r="I2490">
            <v>0</v>
          </cell>
          <cell r="J2490">
            <v>0</v>
          </cell>
          <cell r="K2490">
            <v>110010</v>
          </cell>
          <cell r="L2490" t="str">
            <v>Current Unrestricted</v>
          </cell>
          <cell r="M2490">
            <v>10</v>
          </cell>
          <cell r="N2490" t="str">
            <v>Instruction</v>
          </cell>
          <cell r="O2490">
            <v>11</v>
          </cell>
          <cell r="P2490" t="str">
            <v>Current Unrestricted Funds</v>
          </cell>
          <cell r="Q2490">
            <v>61</v>
          </cell>
          <cell r="R2490" t="str">
            <v>Salaries and Wages</v>
          </cell>
          <cell r="S2490">
            <v>20</v>
          </cell>
          <cell r="T2490" t="str">
            <v>Vice President / Provost - PRC</v>
          </cell>
          <cell r="U2490">
            <v>1</v>
          </cell>
          <cell r="V2490" t="str">
            <v>Hardesty, Jon H</v>
          </cell>
        </row>
        <row r="2491">
          <cell r="A2491">
            <v>340066</v>
          </cell>
          <cell r="B2491" t="str">
            <v>Geology</v>
          </cell>
          <cell r="C2491">
            <v>733110</v>
          </cell>
          <cell r="D2491">
            <v>340066733110</v>
          </cell>
          <cell r="E2491" t="str">
            <v>Classroom Supplies</v>
          </cell>
          <cell r="F2491">
            <v>2878</v>
          </cell>
          <cell r="G2491">
            <v>4218.8599999999997</v>
          </cell>
          <cell r="H2491">
            <v>5000</v>
          </cell>
          <cell r="I2491">
            <v>106.02</v>
          </cell>
          <cell r="J2491">
            <v>5000</v>
          </cell>
          <cell r="K2491">
            <v>110010</v>
          </cell>
          <cell r="L2491" t="str">
            <v>Current Unrestricted</v>
          </cell>
          <cell r="M2491">
            <v>10</v>
          </cell>
          <cell r="N2491" t="str">
            <v>Instruction</v>
          </cell>
          <cell r="O2491">
            <v>11</v>
          </cell>
          <cell r="P2491" t="str">
            <v>Current Unrestricted Funds</v>
          </cell>
          <cell r="Q2491">
            <v>73</v>
          </cell>
          <cell r="R2491" t="str">
            <v>Supplies</v>
          </cell>
          <cell r="S2491">
            <v>20</v>
          </cell>
          <cell r="T2491" t="str">
            <v>Vice President / Provost - PRC</v>
          </cell>
          <cell r="U2491">
            <v>4</v>
          </cell>
          <cell r="V2491" t="str">
            <v>Hardesty, Jon H</v>
          </cell>
        </row>
        <row r="2492">
          <cell r="A2492">
            <v>340066</v>
          </cell>
          <cell r="B2492" t="str">
            <v>Geology</v>
          </cell>
          <cell r="C2492">
            <v>744220</v>
          </cell>
          <cell r="D2492">
            <v>340066744220</v>
          </cell>
          <cell r="E2492" t="str">
            <v>Professional Development / Travel</v>
          </cell>
          <cell r="F2492">
            <v>0</v>
          </cell>
          <cell r="G2492">
            <v>1500</v>
          </cell>
          <cell r="H2492">
            <v>0</v>
          </cell>
          <cell r="I2492">
            <v>0</v>
          </cell>
          <cell r="J2492">
            <v>0</v>
          </cell>
          <cell r="K2492">
            <v>110010</v>
          </cell>
          <cell r="L2492" t="str">
            <v>Current Unrestricted</v>
          </cell>
          <cell r="M2492">
            <v>10</v>
          </cell>
          <cell r="N2492" t="str">
            <v>Instruction</v>
          </cell>
          <cell r="O2492">
            <v>11</v>
          </cell>
          <cell r="P2492" t="str">
            <v>Current Unrestricted Funds</v>
          </cell>
          <cell r="Q2492">
            <v>74</v>
          </cell>
          <cell r="R2492" t="str">
            <v>Travel</v>
          </cell>
          <cell r="S2492">
            <v>20</v>
          </cell>
          <cell r="T2492" t="str">
            <v>Vice President / Provost - PRC</v>
          </cell>
          <cell r="U2492">
            <v>4</v>
          </cell>
          <cell r="V2492" t="str">
            <v>Hardesty, Jon H</v>
          </cell>
        </row>
        <row r="2493">
          <cell r="A2493">
            <v>340066</v>
          </cell>
          <cell r="B2493" t="str">
            <v>Geology</v>
          </cell>
          <cell r="C2493">
            <v>755110</v>
          </cell>
          <cell r="D2493">
            <v>340066755110</v>
          </cell>
          <cell r="E2493" t="str">
            <v>Field Trips</v>
          </cell>
          <cell r="F2493">
            <v>81.650000000000006</v>
          </cell>
          <cell r="G2493">
            <v>128.52000000000001</v>
          </cell>
          <cell r="H2493">
            <v>250</v>
          </cell>
          <cell r="I2493">
            <v>50.65</v>
          </cell>
          <cell r="J2493">
            <v>250</v>
          </cell>
          <cell r="K2493">
            <v>110010</v>
          </cell>
          <cell r="L2493" t="str">
            <v>Current Unrestricted</v>
          </cell>
          <cell r="M2493">
            <v>10</v>
          </cell>
          <cell r="N2493" t="str">
            <v>Instruction</v>
          </cell>
          <cell r="O2493">
            <v>11</v>
          </cell>
          <cell r="P2493" t="str">
            <v>Current Unrestricted Funds</v>
          </cell>
          <cell r="Q2493">
            <v>75</v>
          </cell>
          <cell r="R2493" t="str">
            <v>Other Operating Expenses</v>
          </cell>
          <cell r="S2493">
            <v>20</v>
          </cell>
          <cell r="T2493" t="str">
            <v>Vice President / Provost - PRC</v>
          </cell>
          <cell r="U2493">
            <v>4</v>
          </cell>
          <cell r="V2493" t="str">
            <v>Hardesty, Jon H</v>
          </cell>
        </row>
        <row r="2494">
          <cell r="A2494">
            <v>340066</v>
          </cell>
          <cell r="B2494" t="str">
            <v>Geology</v>
          </cell>
          <cell r="C2494">
            <v>755310</v>
          </cell>
          <cell r="D2494">
            <v>340066755310</v>
          </cell>
          <cell r="E2494" t="str">
            <v>Copier Expense</v>
          </cell>
          <cell r="F2494">
            <v>2461.2600000000002</v>
          </cell>
          <cell r="G2494">
            <v>3138.3</v>
          </cell>
          <cell r="H2494">
            <v>2402</v>
          </cell>
          <cell r="I2494">
            <v>479.22</v>
          </cell>
          <cell r="J2494">
            <v>3000</v>
          </cell>
          <cell r="K2494">
            <v>110010</v>
          </cell>
          <cell r="L2494" t="str">
            <v>Current Unrestricted</v>
          </cell>
          <cell r="M2494">
            <v>10</v>
          </cell>
          <cell r="N2494" t="str">
            <v>Instruction</v>
          </cell>
          <cell r="O2494">
            <v>11</v>
          </cell>
          <cell r="P2494" t="str">
            <v>Current Unrestricted Funds</v>
          </cell>
          <cell r="Q2494">
            <v>75</v>
          </cell>
          <cell r="R2494" t="str">
            <v>Other Operating Expenses</v>
          </cell>
          <cell r="S2494">
            <v>20</v>
          </cell>
          <cell r="T2494" t="str">
            <v>Vice President / Provost - PRC</v>
          </cell>
          <cell r="U2494">
            <v>4</v>
          </cell>
          <cell r="V2494" t="str">
            <v>Hardesty, Jon H</v>
          </cell>
        </row>
        <row r="2495">
          <cell r="A2495">
            <v>340066</v>
          </cell>
          <cell r="B2495" t="str">
            <v>Geology</v>
          </cell>
          <cell r="C2495">
            <v>755360</v>
          </cell>
          <cell r="D2495">
            <v>340066755360</v>
          </cell>
          <cell r="E2495" t="str">
            <v>Printing - Other</v>
          </cell>
          <cell r="F2495">
            <v>46.96</v>
          </cell>
          <cell r="G2495">
            <v>137.68</v>
          </cell>
          <cell r="H2495">
            <v>98</v>
          </cell>
          <cell r="I2495">
            <v>46.4</v>
          </cell>
          <cell r="J2495">
            <v>0</v>
          </cell>
          <cell r="K2495">
            <v>110010</v>
          </cell>
          <cell r="L2495" t="str">
            <v>Current Unrestricted</v>
          </cell>
          <cell r="M2495">
            <v>10</v>
          </cell>
          <cell r="N2495" t="str">
            <v>Instruction</v>
          </cell>
          <cell r="O2495">
            <v>11</v>
          </cell>
          <cell r="P2495" t="str">
            <v>Current Unrestricted Funds</v>
          </cell>
          <cell r="Q2495">
            <v>75</v>
          </cell>
          <cell r="R2495" t="str">
            <v>Other Operating Expenses</v>
          </cell>
          <cell r="S2495">
            <v>20</v>
          </cell>
          <cell r="T2495" t="str">
            <v>Vice President / Provost - PRC</v>
          </cell>
          <cell r="U2495">
            <v>4</v>
          </cell>
          <cell r="V2495" t="str">
            <v>Hardesty, Jon H</v>
          </cell>
        </row>
        <row r="2496">
          <cell r="A2496">
            <v>340066</v>
          </cell>
          <cell r="B2496" t="str">
            <v>Geology</v>
          </cell>
          <cell r="C2496">
            <v>787410</v>
          </cell>
          <cell r="D2496">
            <v>340066787410</v>
          </cell>
          <cell r="E2496" t="str">
            <v>Equipment/Furniture Non-Depreciable</v>
          </cell>
          <cell r="F2496">
            <v>0</v>
          </cell>
          <cell r="G2496">
            <v>802.4</v>
          </cell>
          <cell r="H2496">
            <v>0</v>
          </cell>
          <cell r="I2496">
            <v>0</v>
          </cell>
          <cell r="J2496">
            <v>0</v>
          </cell>
          <cell r="K2496">
            <v>110010</v>
          </cell>
          <cell r="L2496" t="str">
            <v>Current Unrestricted</v>
          </cell>
          <cell r="M2496">
            <v>10</v>
          </cell>
          <cell r="N2496" t="str">
            <v>Instruction</v>
          </cell>
          <cell r="O2496">
            <v>11</v>
          </cell>
          <cell r="P2496" t="str">
            <v>Current Unrestricted Funds</v>
          </cell>
          <cell r="Q2496">
            <v>78</v>
          </cell>
          <cell r="R2496" t="str">
            <v>Non-Capital Outlay</v>
          </cell>
          <cell r="S2496">
            <v>20</v>
          </cell>
          <cell r="T2496" t="str">
            <v>Vice President / Provost - PRC</v>
          </cell>
          <cell r="U2496">
            <v>4</v>
          </cell>
          <cell r="V2496" t="str">
            <v>Hardesty, Jon H</v>
          </cell>
        </row>
        <row r="2497">
          <cell r="A2497">
            <v>340086</v>
          </cell>
          <cell r="B2497" t="str">
            <v>Physics</v>
          </cell>
          <cell r="C2497">
            <v>611110</v>
          </cell>
          <cell r="D2497">
            <v>340086611110</v>
          </cell>
          <cell r="E2497" t="str">
            <v>Faculty Salaries - Full-time</v>
          </cell>
          <cell r="F2497">
            <v>107007.6</v>
          </cell>
          <cell r="G2497">
            <v>97515</v>
          </cell>
          <cell r="H2497">
            <v>110753</v>
          </cell>
          <cell r="I2497">
            <v>64308.06</v>
          </cell>
          <cell r="J2497">
            <v>110753</v>
          </cell>
          <cell r="K2497">
            <v>110010</v>
          </cell>
          <cell r="L2497" t="str">
            <v>Current Unrestricted</v>
          </cell>
          <cell r="M2497">
            <v>10</v>
          </cell>
          <cell r="N2497" t="str">
            <v>Instruction</v>
          </cell>
          <cell r="O2497">
            <v>11</v>
          </cell>
          <cell r="P2497" t="str">
            <v>Current Unrestricted Funds</v>
          </cell>
          <cell r="Q2497">
            <v>61</v>
          </cell>
          <cell r="R2497" t="str">
            <v>Salaries and Wages</v>
          </cell>
          <cell r="S2497">
            <v>20</v>
          </cell>
          <cell r="T2497" t="str">
            <v>Vice President / Provost - PRC</v>
          </cell>
          <cell r="U2497">
            <v>1</v>
          </cell>
          <cell r="V2497" t="str">
            <v>Hardesty, Jon H</v>
          </cell>
        </row>
        <row r="2498">
          <cell r="A2498">
            <v>340086</v>
          </cell>
          <cell r="B2498" t="str">
            <v>Physics</v>
          </cell>
          <cell r="C2498">
            <v>611115</v>
          </cell>
          <cell r="D2498">
            <v>340086611115</v>
          </cell>
          <cell r="E2498" t="str">
            <v>Faculty Salaries - Substitute</v>
          </cell>
          <cell r="F2498">
            <v>638.54999999999995</v>
          </cell>
          <cell r="G2498">
            <v>651.58000000000004</v>
          </cell>
          <cell r="H2498">
            <v>600</v>
          </cell>
          <cell r="I2498">
            <v>0</v>
          </cell>
          <cell r="J2498">
            <v>600</v>
          </cell>
          <cell r="K2498">
            <v>110010</v>
          </cell>
          <cell r="L2498" t="str">
            <v>Current Unrestricted</v>
          </cell>
          <cell r="M2498">
            <v>10</v>
          </cell>
          <cell r="N2498" t="str">
            <v>Instruction</v>
          </cell>
          <cell r="O2498">
            <v>11</v>
          </cell>
          <cell r="P2498" t="str">
            <v>Current Unrestricted Funds</v>
          </cell>
          <cell r="Q2498">
            <v>61</v>
          </cell>
          <cell r="R2498" t="str">
            <v>Salaries and Wages</v>
          </cell>
          <cell r="S2498">
            <v>20</v>
          </cell>
          <cell r="T2498" t="str">
            <v>Vice President / Provost - PRC</v>
          </cell>
          <cell r="U2498">
            <v>1</v>
          </cell>
          <cell r="V2498" t="str">
            <v>Hardesty, Jon H</v>
          </cell>
        </row>
        <row r="2499">
          <cell r="A2499">
            <v>340086</v>
          </cell>
          <cell r="B2499" t="str">
            <v>Physics</v>
          </cell>
          <cell r="C2499">
            <v>611120</v>
          </cell>
          <cell r="D2499">
            <v>340086611120</v>
          </cell>
          <cell r="E2499" t="str">
            <v>Faculty Salaries - Part-time</v>
          </cell>
          <cell r="F2499">
            <v>28221.34</v>
          </cell>
          <cell r="G2499">
            <v>19084.7</v>
          </cell>
          <cell r="H2499">
            <v>31053</v>
          </cell>
          <cell r="I2499">
            <v>17574.75</v>
          </cell>
          <cell r="J2499">
            <v>31053</v>
          </cell>
          <cell r="K2499">
            <v>110010</v>
          </cell>
          <cell r="L2499" t="str">
            <v>Current Unrestricted</v>
          </cell>
          <cell r="M2499">
            <v>10</v>
          </cell>
          <cell r="N2499" t="str">
            <v>Instruction</v>
          </cell>
          <cell r="O2499">
            <v>11</v>
          </cell>
          <cell r="P2499" t="str">
            <v>Current Unrestricted Funds</v>
          </cell>
          <cell r="Q2499">
            <v>61</v>
          </cell>
          <cell r="R2499" t="str">
            <v>Salaries and Wages</v>
          </cell>
          <cell r="S2499">
            <v>20</v>
          </cell>
          <cell r="T2499" t="str">
            <v>Vice President / Provost - PRC</v>
          </cell>
          <cell r="U2499">
            <v>1</v>
          </cell>
          <cell r="V2499" t="str">
            <v>Hardesty, Jon H</v>
          </cell>
        </row>
        <row r="2500">
          <cell r="A2500">
            <v>340086</v>
          </cell>
          <cell r="B2500" t="str">
            <v>Physics</v>
          </cell>
          <cell r="C2500">
            <v>611150</v>
          </cell>
          <cell r="D2500">
            <v>340086611150</v>
          </cell>
          <cell r="E2500" t="str">
            <v>Faculty Full-time - Summer</v>
          </cell>
          <cell r="F2500">
            <v>22486.66</v>
          </cell>
          <cell r="G2500">
            <v>11485.18</v>
          </cell>
          <cell r="H2500">
            <v>14981</v>
          </cell>
          <cell r="I2500">
            <v>0</v>
          </cell>
          <cell r="J2500">
            <v>16281</v>
          </cell>
          <cell r="K2500">
            <v>110010</v>
          </cell>
          <cell r="L2500" t="str">
            <v>Current Unrestricted</v>
          </cell>
          <cell r="M2500">
            <v>10</v>
          </cell>
          <cell r="N2500" t="str">
            <v>Instruction</v>
          </cell>
          <cell r="O2500">
            <v>11</v>
          </cell>
          <cell r="P2500" t="str">
            <v>Current Unrestricted Funds</v>
          </cell>
          <cell r="Q2500">
            <v>61</v>
          </cell>
          <cell r="R2500" t="str">
            <v>Salaries and Wages</v>
          </cell>
          <cell r="S2500">
            <v>20</v>
          </cell>
          <cell r="T2500" t="str">
            <v>Vice President / Provost - PRC</v>
          </cell>
          <cell r="U2500">
            <v>1</v>
          </cell>
          <cell r="V2500" t="str">
            <v>Hardesty, Jon H</v>
          </cell>
        </row>
        <row r="2501">
          <cell r="A2501">
            <v>340086</v>
          </cell>
          <cell r="B2501" t="str">
            <v>Physics</v>
          </cell>
          <cell r="C2501">
            <v>611160</v>
          </cell>
          <cell r="D2501">
            <v>340086611160</v>
          </cell>
          <cell r="E2501" t="str">
            <v>Faculty Part-time - Summer</v>
          </cell>
          <cell r="F2501">
            <v>22434.6</v>
          </cell>
          <cell r="G2501">
            <v>22518</v>
          </cell>
          <cell r="H2501">
            <v>23306</v>
          </cell>
          <cell r="I2501">
            <v>0</v>
          </cell>
          <cell r="J2501">
            <v>23306</v>
          </cell>
          <cell r="K2501">
            <v>110010</v>
          </cell>
          <cell r="L2501" t="str">
            <v>Current Unrestricted</v>
          </cell>
          <cell r="M2501">
            <v>10</v>
          </cell>
          <cell r="N2501" t="str">
            <v>Instruction</v>
          </cell>
          <cell r="O2501">
            <v>11</v>
          </cell>
          <cell r="P2501" t="str">
            <v>Current Unrestricted Funds</v>
          </cell>
          <cell r="Q2501">
            <v>61</v>
          </cell>
          <cell r="R2501" t="str">
            <v>Salaries and Wages</v>
          </cell>
          <cell r="S2501">
            <v>20</v>
          </cell>
          <cell r="T2501" t="str">
            <v>Vice President / Provost - PRC</v>
          </cell>
          <cell r="U2501">
            <v>1</v>
          </cell>
          <cell r="V2501" t="str">
            <v>Hardesty, Jon H</v>
          </cell>
        </row>
        <row r="2502">
          <cell r="A2502">
            <v>340086</v>
          </cell>
          <cell r="B2502" t="str">
            <v>Physics</v>
          </cell>
          <cell r="C2502">
            <v>611476</v>
          </cell>
          <cell r="D2502">
            <v>340086611476</v>
          </cell>
          <cell r="E2502" t="str">
            <v>Lab Assistants PT - Non-Exempt</v>
          </cell>
          <cell r="F2502">
            <v>11925.84</v>
          </cell>
          <cell r="G2502">
            <v>8149.52</v>
          </cell>
          <cell r="H2502">
            <v>13070</v>
          </cell>
          <cell r="I2502">
            <v>2274.41</v>
          </cell>
          <cell r="J2502">
            <v>13070</v>
          </cell>
          <cell r="K2502">
            <v>110010</v>
          </cell>
          <cell r="L2502" t="str">
            <v>Current Unrestricted</v>
          </cell>
          <cell r="M2502">
            <v>10</v>
          </cell>
          <cell r="N2502" t="str">
            <v>Instruction</v>
          </cell>
          <cell r="O2502">
            <v>11</v>
          </cell>
          <cell r="P2502" t="str">
            <v>Current Unrestricted Funds</v>
          </cell>
          <cell r="Q2502">
            <v>61</v>
          </cell>
          <cell r="R2502" t="str">
            <v>Salaries and Wages</v>
          </cell>
          <cell r="S2502">
            <v>20</v>
          </cell>
          <cell r="T2502" t="str">
            <v>Vice President / Provost - PRC</v>
          </cell>
          <cell r="U2502">
            <v>1</v>
          </cell>
          <cell r="V2502" t="str">
            <v>Hardesty, Jon H</v>
          </cell>
        </row>
        <row r="2503">
          <cell r="A2503">
            <v>340086</v>
          </cell>
          <cell r="B2503" t="str">
            <v>Physics</v>
          </cell>
          <cell r="C2503">
            <v>733110</v>
          </cell>
          <cell r="D2503">
            <v>340086733110</v>
          </cell>
          <cell r="E2503" t="str">
            <v>Classroom Supplies</v>
          </cell>
          <cell r="F2503">
            <v>13139.62</v>
          </cell>
          <cell r="G2503">
            <v>5688.44</v>
          </cell>
          <cell r="H2503">
            <v>13904</v>
          </cell>
          <cell r="I2503">
            <v>1966.01</v>
          </cell>
          <cell r="J2503">
            <v>15000</v>
          </cell>
          <cell r="K2503">
            <v>110010</v>
          </cell>
          <cell r="L2503" t="str">
            <v>Current Unrestricted</v>
          </cell>
          <cell r="M2503">
            <v>10</v>
          </cell>
          <cell r="N2503" t="str">
            <v>Instruction</v>
          </cell>
          <cell r="O2503">
            <v>11</v>
          </cell>
          <cell r="P2503" t="str">
            <v>Current Unrestricted Funds</v>
          </cell>
          <cell r="Q2503">
            <v>73</v>
          </cell>
          <cell r="R2503" t="str">
            <v>Supplies</v>
          </cell>
          <cell r="S2503">
            <v>20</v>
          </cell>
          <cell r="T2503" t="str">
            <v>Vice President / Provost - PRC</v>
          </cell>
          <cell r="U2503">
            <v>4</v>
          </cell>
          <cell r="V2503" t="str">
            <v>Hardesty, Jon H</v>
          </cell>
        </row>
        <row r="2504">
          <cell r="A2504">
            <v>340086</v>
          </cell>
          <cell r="B2504" t="str">
            <v>Physics</v>
          </cell>
          <cell r="C2504">
            <v>744220</v>
          </cell>
          <cell r="D2504">
            <v>340086744220</v>
          </cell>
          <cell r="E2504" t="str">
            <v>Professional Development / Travel</v>
          </cell>
          <cell r="F2504">
            <v>390.5</v>
          </cell>
          <cell r="G2504">
            <v>87</v>
          </cell>
          <cell r="H2504">
            <v>0</v>
          </cell>
          <cell r="I2504">
            <v>0</v>
          </cell>
          <cell r="J2504">
            <v>0</v>
          </cell>
          <cell r="K2504">
            <v>110010</v>
          </cell>
          <cell r="L2504" t="str">
            <v>Current Unrestricted</v>
          </cell>
          <cell r="M2504">
            <v>10</v>
          </cell>
          <cell r="N2504" t="str">
            <v>Instruction</v>
          </cell>
          <cell r="O2504">
            <v>11</v>
          </cell>
          <cell r="P2504" t="str">
            <v>Current Unrestricted Funds</v>
          </cell>
          <cell r="Q2504">
            <v>74</v>
          </cell>
          <cell r="R2504" t="str">
            <v>Travel</v>
          </cell>
          <cell r="S2504">
            <v>20</v>
          </cell>
          <cell r="T2504" t="str">
            <v>Vice President / Provost - PRC</v>
          </cell>
          <cell r="U2504">
            <v>4</v>
          </cell>
          <cell r="V2504" t="str">
            <v>Hardesty, Jon H</v>
          </cell>
        </row>
        <row r="2505">
          <cell r="A2505">
            <v>340086</v>
          </cell>
          <cell r="B2505" t="str">
            <v>Physics</v>
          </cell>
          <cell r="C2505">
            <v>755310</v>
          </cell>
          <cell r="D2505">
            <v>340086755310</v>
          </cell>
          <cell r="E2505" t="str">
            <v>Copier Expense</v>
          </cell>
          <cell r="F2505">
            <v>2728.14</v>
          </cell>
          <cell r="G2505">
            <v>2355.84</v>
          </cell>
          <cell r="H2505">
            <v>2775</v>
          </cell>
          <cell r="I2505">
            <v>140.82</v>
          </cell>
          <cell r="J2505">
            <v>1000</v>
          </cell>
          <cell r="K2505">
            <v>110010</v>
          </cell>
          <cell r="L2505" t="str">
            <v>Current Unrestricted</v>
          </cell>
          <cell r="M2505">
            <v>10</v>
          </cell>
          <cell r="N2505" t="str">
            <v>Instruction</v>
          </cell>
          <cell r="O2505">
            <v>11</v>
          </cell>
          <cell r="P2505" t="str">
            <v>Current Unrestricted Funds</v>
          </cell>
          <cell r="Q2505">
            <v>75</v>
          </cell>
          <cell r="R2505" t="str">
            <v>Other Operating Expenses</v>
          </cell>
          <cell r="S2505">
            <v>20</v>
          </cell>
          <cell r="T2505" t="str">
            <v>Vice President / Provost - PRC</v>
          </cell>
          <cell r="U2505">
            <v>4</v>
          </cell>
          <cell r="V2505" t="str">
            <v>Hardesty, Jon H</v>
          </cell>
        </row>
        <row r="2506">
          <cell r="A2506">
            <v>340086</v>
          </cell>
          <cell r="B2506" t="str">
            <v>Physics</v>
          </cell>
          <cell r="C2506">
            <v>755360</v>
          </cell>
          <cell r="D2506">
            <v>340086755360</v>
          </cell>
          <cell r="E2506" t="str">
            <v>Printing - Other</v>
          </cell>
          <cell r="F2506">
            <v>21</v>
          </cell>
          <cell r="G2506">
            <v>16</v>
          </cell>
          <cell r="H2506">
            <v>25</v>
          </cell>
          <cell r="I2506">
            <v>9</v>
          </cell>
          <cell r="J2506">
            <v>25</v>
          </cell>
          <cell r="K2506">
            <v>110010</v>
          </cell>
          <cell r="L2506" t="str">
            <v>Current Unrestricted</v>
          </cell>
          <cell r="M2506">
            <v>10</v>
          </cell>
          <cell r="N2506" t="str">
            <v>Instruction</v>
          </cell>
          <cell r="O2506">
            <v>11</v>
          </cell>
          <cell r="P2506" t="str">
            <v>Current Unrestricted Funds</v>
          </cell>
          <cell r="Q2506">
            <v>75</v>
          </cell>
          <cell r="R2506" t="str">
            <v>Other Operating Expenses</v>
          </cell>
          <cell r="S2506">
            <v>20</v>
          </cell>
          <cell r="T2506" t="str">
            <v>Vice President / Provost - PRC</v>
          </cell>
          <cell r="U2506">
            <v>4</v>
          </cell>
          <cell r="V2506" t="str">
            <v>Hardesty, Jon H</v>
          </cell>
        </row>
        <row r="2507">
          <cell r="A2507">
            <v>340086</v>
          </cell>
          <cell r="B2507" t="str">
            <v>Physics</v>
          </cell>
          <cell r="C2507">
            <v>755510</v>
          </cell>
          <cell r="D2507">
            <v>340086755510</v>
          </cell>
          <cell r="E2507" t="str">
            <v>Repairs - Equipment</v>
          </cell>
          <cell r="F2507">
            <v>128</v>
          </cell>
          <cell r="G2507">
            <v>178.13</v>
          </cell>
          <cell r="H2507">
            <v>1000</v>
          </cell>
          <cell r="I2507">
            <v>0</v>
          </cell>
          <cell r="J2507">
            <v>1000</v>
          </cell>
          <cell r="K2507">
            <v>110010</v>
          </cell>
          <cell r="L2507" t="str">
            <v>Current Unrestricted</v>
          </cell>
          <cell r="M2507">
            <v>10</v>
          </cell>
          <cell r="N2507" t="str">
            <v>Instruction</v>
          </cell>
          <cell r="O2507">
            <v>11</v>
          </cell>
          <cell r="P2507" t="str">
            <v>Current Unrestricted Funds</v>
          </cell>
          <cell r="Q2507">
            <v>75</v>
          </cell>
          <cell r="R2507" t="str">
            <v>Other Operating Expenses</v>
          </cell>
          <cell r="S2507">
            <v>20</v>
          </cell>
          <cell r="T2507" t="str">
            <v>Vice President / Provost - PRC</v>
          </cell>
          <cell r="U2507">
            <v>4</v>
          </cell>
          <cell r="V2507" t="str">
            <v>Hardesty, Jon H</v>
          </cell>
        </row>
        <row r="2508">
          <cell r="A2508">
            <v>340086</v>
          </cell>
          <cell r="B2508" t="str">
            <v>Physics</v>
          </cell>
          <cell r="C2508">
            <v>755705</v>
          </cell>
          <cell r="D2508">
            <v>340086755705</v>
          </cell>
          <cell r="E2508" t="str">
            <v>Postage</v>
          </cell>
          <cell r="F2508">
            <v>28</v>
          </cell>
          <cell r="G2508">
            <v>0</v>
          </cell>
          <cell r="H2508">
            <v>0</v>
          </cell>
          <cell r="I2508">
            <v>0</v>
          </cell>
          <cell r="J2508">
            <v>0</v>
          </cell>
          <cell r="K2508">
            <v>110010</v>
          </cell>
          <cell r="L2508" t="str">
            <v>Current Unrestricted</v>
          </cell>
          <cell r="M2508">
            <v>10</v>
          </cell>
          <cell r="N2508" t="str">
            <v>Instruction</v>
          </cell>
          <cell r="O2508">
            <v>11</v>
          </cell>
          <cell r="P2508" t="str">
            <v>Current Unrestricted Funds</v>
          </cell>
          <cell r="Q2508">
            <v>75</v>
          </cell>
          <cell r="R2508" t="str">
            <v>Other Operating Expenses</v>
          </cell>
          <cell r="S2508">
            <v>20</v>
          </cell>
          <cell r="T2508" t="str">
            <v>Vice President / Provost - PRC</v>
          </cell>
          <cell r="U2508">
            <v>4</v>
          </cell>
          <cell r="V2508" t="str">
            <v>Hardesty, Jon H</v>
          </cell>
        </row>
        <row r="2509">
          <cell r="A2509">
            <v>340086</v>
          </cell>
          <cell r="B2509" t="str">
            <v>Physics</v>
          </cell>
          <cell r="C2509">
            <v>787410</v>
          </cell>
          <cell r="D2509">
            <v>340086787410</v>
          </cell>
          <cell r="E2509" t="str">
            <v>Equipment/Furniture Non-Depreciable</v>
          </cell>
          <cell r="F2509">
            <v>625.09</v>
          </cell>
          <cell r="G2509">
            <v>0</v>
          </cell>
          <cell r="H2509">
            <v>1096</v>
          </cell>
          <cell r="I2509">
            <v>1094.51</v>
          </cell>
          <cell r="J2509">
            <v>0</v>
          </cell>
          <cell r="K2509">
            <v>110010</v>
          </cell>
          <cell r="L2509" t="str">
            <v>Current Unrestricted</v>
          </cell>
          <cell r="M2509">
            <v>10</v>
          </cell>
          <cell r="N2509" t="str">
            <v>Instruction</v>
          </cell>
          <cell r="O2509">
            <v>11</v>
          </cell>
          <cell r="P2509" t="str">
            <v>Current Unrestricted Funds</v>
          </cell>
          <cell r="Q2509">
            <v>78</v>
          </cell>
          <cell r="R2509" t="str">
            <v>Non-Capital Outlay</v>
          </cell>
          <cell r="S2509">
            <v>20</v>
          </cell>
          <cell r="T2509" t="str">
            <v>Vice President / Provost - PRC</v>
          </cell>
          <cell r="U2509">
            <v>4</v>
          </cell>
          <cell r="V2509" t="str">
            <v>Hardesty, Jon H</v>
          </cell>
        </row>
        <row r="2510">
          <cell r="A2510">
            <v>360232</v>
          </cell>
          <cell r="B2510" t="str">
            <v>Computer Network Tech</v>
          </cell>
          <cell r="C2510">
            <v>611110</v>
          </cell>
          <cell r="D2510">
            <v>360232611110</v>
          </cell>
          <cell r="E2510" t="str">
            <v>Faculty Salaries - Full-time</v>
          </cell>
          <cell r="F2510">
            <v>16523.400000000001</v>
          </cell>
          <cell r="G2510">
            <v>47224.75</v>
          </cell>
          <cell r="H2510">
            <v>7818</v>
          </cell>
          <cell r="I2510">
            <v>0</v>
          </cell>
          <cell r="J2510">
            <v>15636</v>
          </cell>
          <cell r="K2510">
            <v>110010</v>
          </cell>
          <cell r="L2510" t="str">
            <v>Current Unrestricted</v>
          </cell>
          <cell r="M2510">
            <v>10</v>
          </cell>
          <cell r="N2510" t="str">
            <v>Instruction</v>
          </cell>
          <cell r="O2510">
            <v>11</v>
          </cell>
          <cell r="P2510" t="str">
            <v>Current Unrestricted Funds</v>
          </cell>
          <cell r="Q2510">
            <v>61</v>
          </cell>
          <cell r="R2510" t="str">
            <v>Salaries and Wages</v>
          </cell>
          <cell r="S2510">
            <v>20</v>
          </cell>
          <cell r="T2510" t="str">
            <v>Vice President / Provost - PRC</v>
          </cell>
          <cell r="U2510">
            <v>2</v>
          </cell>
          <cell r="V2510" t="str">
            <v>Hardesty, Jon H</v>
          </cell>
        </row>
        <row r="2511">
          <cell r="A2511">
            <v>360232</v>
          </cell>
          <cell r="B2511" t="str">
            <v>Computer Network Tech</v>
          </cell>
          <cell r="C2511">
            <v>611115</v>
          </cell>
          <cell r="D2511">
            <v>360232611115</v>
          </cell>
          <cell r="E2511" t="str">
            <v>Faculty Salaries - Substitute</v>
          </cell>
          <cell r="F2511">
            <v>1216.25</v>
          </cell>
          <cell r="G2511">
            <v>0</v>
          </cell>
          <cell r="H2511">
            <v>0</v>
          </cell>
          <cell r="I2511">
            <v>0</v>
          </cell>
          <cell r="J2511">
            <v>0</v>
          </cell>
          <cell r="K2511">
            <v>110010</v>
          </cell>
          <cell r="L2511" t="str">
            <v>Current Unrestricted</v>
          </cell>
          <cell r="M2511">
            <v>10</v>
          </cell>
          <cell r="N2511" t="str">
            <v>Instruction</v>
          </cell>
          <cell r="O2511">
            <v>11</v>
          </cell>
          <cell r="P2511" t="str">
            <v>Current Unrestricted Funds</v>
          </cell>
          <cell r="Q2511">
            <v>61</v>
          </cell>
          <cell r="R2511" t="str">
            <v>Salaries and Wages</v>
          </cell>
          <cell r="S2511">
            <v>20</v>
          </cell>
          <cell r="T2511" t="str">
            <v>Vice President / Provost - PRC</v>
          </cell>
          <cell r="U2511">
            <v>2</v>
          </cell>
          <cell r="V2511" t="str">
            <v>Hardesty, Jon H</v>
          </cell>
        </row>
        <row r="2512">
          <cell r="A2512">
            <v>360232</v>
          </cell>
          <cell r="B2512" t="str">
            <v>Computer Network Tech</v>
          </cell>
          <cell r="C2512">
            <v>611120</v>
          </cell>
          <cell r="D2512">
            <v>360232611120</v>
          </cell>
          <cell r="E2512" t="str">
            <v>Faculty Salaries - Part-time</v>
          </cell>
          <cell r="F2512">
            <v>18512.099999999999</v>
          </cell>
          <cell r="G2512">
            <v>15985</v>
          </cell>
          <cell r="H2512">
            <v>20851</v>
          </cell>
          <cell r="I2512">
            <v>15413.56</v>
          </cell>
          <cell r="J2512">
            <v>20851</v>
          </cell>
          <cell r="K2512">
            <v>110010</v>
          </cell>
          <cell r="L2512" t="str">
            <v>Current Unrestricted</v>
          </cell>
          <cell r="M2512">
            <v>10</v>
          </cell>
          <cell r="N2512" t="str">
            <v>Instruction</v>
          </cell>
          <cell r="O2512">
            <v>11</v>
          </cell>
          <cell r="P2512" t="str">
            <v>Current Unrestricted Funds</v>
          </cell>
          <cell r="Q2512">
            <v>61</v>
          </cell>
          <cell r="R2512" t="str">
            <v>Salaries and Wages</v>
          </cell>
          <cell r="S2512">
            <v>20</v>
          </cell>
          <cell r="T2512" t="str">
            <v>Vice President / Provost - PRC</v>
          </cell>
          <cell r="U2512">
            <v>2</v>
          </cell>
          <cell r="V2512" t="str">
            <v>Hardesty, Jon H</v>
          </cell>
        </row>
        <row r="2513">
          <cell r="A2513">
            <v>360232</v>
          </cell>
          <cell r="B2513" t="str">
            <v>Computer Network Tech</v>
          </cell>
          <cell r="C2513">
            <v>611130</v>
          </cell>
          <cell r="D2513">
            <v>360232611130</v>
          </cell>
          <cell r="E2513" t="str">
            <v>Faculty Full-time Non-teaching ES</v>
          </cell>
          <cell r="F2513">
            <v>0</v>
          </cell>
          <cell r="G2513">
            <v>0</v>
          </cell>
          <cell r="H2513">
            <v>3475</v>
          </cell>
          <cell r="I2513">
            <v>0</v>
          </cell>
          <cell r="J2513">
            <v>3595</v>
          </cell>
          <cell r="K2513">
            <v>110010</v>
          </cell>
          <cell r="L2513" t="str">
            <v>Current Unrestricted</v>
          </cell>
          <cell r="M2513">
            <v>10</v>
          </cell>
          <cell r="N2513" t="str">
            <v>Instruction</v>
          </cell>
          <cell r="O2513">
            <v>11</v>
          </cell>
          <cell r="P2513" t="str">
            <v>Current Unrestricted Funds</v>
          </cell>
          <cell r="Q2513">
            <v>61</v>
          </cell>
          <cell r="R2513" t="str">
            <v>Salaries and Wages</v>
          </cell>
          <cell r="S2513">
            <v>20</v>
          </cell>
          <cell r="T2513" t="str">
            <v>Vice President / Provost - PRC</v>
          </cell>
          <cell r="U2513">
            <v>2</v>
          </cell>
          <cell r="V2513" t="str">
            <v>Hardesty, Jon H</v>
          </cell>
        </row>
        <row r="2514">
          <cell r="A2514">
            <v>360232</v>
          </cell>
          <cell r="B2514" t="str">
            <v>Computer Network Tech</v>
          </cell>
          <cell r="C2514">
            <v>611140</v>
          </cell>
          <cell r="D2514">
            <v>360232611140</v>
          </cell>
          <cell r="E2514" t="str">
            <v>Faculty Part-time Non-teaching</v>
          </cell>
          <cell r="F2514">
            <v>0</v>
          </cell>
          <cell r="G2514">
            <v>0</v>
          </cell>
          <cell r="H2514">
            <v>3475</v>
          </cell>
          <cell r="I2514">
            <v>0</v>
          </cell>
          <cell r="J2514">
            <v>3595</v>
          </cell>
          <cell r="K2514">
            <v>110010</v>
          </cell>
          <cell r="L2514" t="str">
            <v>Current Unrestricted</v>
          </cell>
          <cell r="M2514">
            <v>10</v>
          </cell>
          <cell r="N2514" t="str">
            <v>Instruction</v>
          </cell>
          <cell r="O2514">
            <v>11</v>
          </cell>
          <cell r="P2514" t="str">
            <v>Current Unrestricted Funds</v>
          </cell>
          <cell r="Q2514">
            <v>61</v>
          </cell>
          <cell r="R2514" t="str">
            <v>Salaries and Wages</v>
          </cell>
          <cell r="S2514">
            <v>20</v>
          </cell>
          <cell r="T2514" t="str">
            <v>Vice President / Provost - PRC</v>
          </cell>
          <cell r="U2514">
            <v>2</v>
          </cell>
          <cell r="V2514" t="str">
            <v>Hardesty, Jon H</v>
          </cell>
        </row>
        <row r="2515">
          <cell r="A2515">
            <v>360232</v>
          </cell>
          <cell r="B2515" t="str">
            <v>Computer Network Tech</v>
          </cell>
          <cell r="C2515">
            <v>611150</v>
          </cell>
          <cell r="D2515">
            <v>360232611150</v>
          </cell>
          <cell r="E2515" t="str">
            <v>Faculty Full-time - Summer</v>
          </cell>
          <cell r="F2515">
            <v>4272.32</v>
          </cell>
          <cell r="G2515">
            <v>9883.9599999999991</v>
          </cell>
          <cell r="H2515">
            <v>0</v>
          </cell>
          <cell r="I2515">
            <v>0</v>
          </cell>
          <cell r="J2515">
            <v>0</v>
          </cell>
          <cell r="K2515">
            <v>110010</v>
          </cell>
          <cell r="L2515" t="str">
            <v>Current Unrestricted</v>
          </cell>
          <cell r="M2515">
            <v>10</v>
          </cell>
          <cell r="N2515" t="str">
            <v>Instruction</v>
          </cell>
          <cell r="O2515">
            <v>11</v>
          </cell>
          <cell r="P2515" t="str">
            <v>Current Unrestricted Funds</v>
          </cell>
          <cell r="Q2515">
            <v>61</v>
          </cell>
          <cell r="R2515" t="str">
            <v>Salaries and Wages</v>
          </cell>
          <cell r="S2515">
            <v>20</v>
          </cell>
          <cell r="T2515" t="str">
            <v>Vice President / Provost - PRC</v>
          </cell>
          <cell r="U2515">
            <v>2</v>
          </cell>
          <cell r="V2515" t="str">
            <v>Hardesty, Jon H</v>
          </cell>
        </row>
        <row r="2516">
          <cell r="A2516">
            <v>360232</v>
          </cell>
          <cell r="B2516" t="str">
            <v>Computer Network Tech</v>
          </cell>
          <cell r="C2516">
            <v>611160</v>
          </cell>
          <cell r="D2516">
            <v>360232611160</v>
          </cell>
          <cell r="E2516" t="str">
            <v>Faculty Part-time - Summer</v>
          </cell>
          <cell r="F2516">
            <v>0</v>
          </cell>
          <cell r="G2516">
            <v>0</v>
          </cell>
          <cell r="H2516">
            <v>3597</v>
          </cell>
          <cell r="I2516">
            <v>0</v>
          </cell>
          <cell r="J2516">
            <v>3597</v>
          </cell>
          <cell r="K2516">
            <v>110010</v>
          </cell>
          <cell r="L2516" t="str">
            <v>Current Unrestricted</v>
          </cell>
          <cell r="M2516">
            <v>10</v>
          </cell>
          <cell r="N2516" t="str">
            <v>Instruction</v>
          </cell>
          <cell r="O2516">
            <v>11</v>
          </cell>
          <cell r="P2516" t="str">
            <v>Current Unrestricted Funds</v>
          </cell>
          <cell r="Q2516">
            <v>61</v>
          </cell>
          <cell r="R2516" t="str">
            <v>Salaries and Wages</v>
          </cell>
          <cell r="S2516">
            <v>20</v>
          </cell>
          <cell r="T2516" t="str">
            <v>Vice President / Provost - PRC</v>
          </cell>
          <cell r="U2516">
            <v>2</v>
          </cell>
          <cell r="V2516" t="str">
            <v>Hardesty, Jon H</v>
          </cell>
        </row>
        <row r="2517">
          <cell r="A2517">
            <v>360232</v>
          </cell>
          <cell r="B2517" t="str">
            <v>Computer Network Tech</v>
          </cell>
          <cell r="C2517">
            <v>611510</v>
          </cell>
          <cell r="D2517">
            <v>360232611510</v>
          </cell>
          <cell r="E2517" t="str">
            <v>Student Assistants - Non-Work Study</v>
          </cell>
          <cell r="F2517">
            <v>632.67999999999995</v>
          </cell>
          <cell r="G2517">
            <v>0</v>
          </cell>
          <cell r="H2517">
            <v>0</v>
          </cell>
          <cell r="I2517">
            <v>0</v>
          </cell>
          <cell r="J2517">
            <v>0</v>
          </cell>
          <cell r="K2517">
            <v>110010</v>
          </cell>
          <cell r="L2517" t="str">
            <v>Current Unrestricted</v>
          </cell>
          <cell r="M2517">
            <v>10</v>
          </cell>
          <cell r="N2517" t="str">
            <v>Instruction</v>
          </cell>
          <cell r="O2517">
            <v>11</v>
          </cell>
          <cell r="P2517" t="str">
            <v>Current Unrestricted Funds</v>
          </cell>
          <cell r="Q2517">
            <v>61</v>
          </cell>
          <cell r="R2517" t="str">
            <v>Salaries and Wages</v>
          </cell>
          <cell r="S2517">
            <v>20</v>
          </cell>
          <cell r="T2517" t="str">
            <v>Vice President / Provost - PRC</v>
          </cell>
          <cell r="U2517">
            <v>2</v>
          </cell>
          <cell r="V2517" t="str">
            <v>Hardesty, Jon H</v>
          </cell>
        </row>
        <row r="2518">
          <cell r="A2518">
            <v>360232</v>
          </cell>
          <cell r="B2518" t="str">
            <v>Computer Network Tech</v>
          </cell>
          <cell r="C2518">
            <v>755310</v>
          </cell>
          <cell r="D2518">
            <v>360232755310</v>
          </cell>
          <cell r="E2518" t="str">
            <v>Copier Expense</v>
          </cell>
          <cell r="F2518">
            <v>0</v>
          </cell>
          <cell r="G2518">
            <v>12</v>
          </cell>
          <cell r="H2518">
            <v>16</v>
          </cell>
          <cell r="I2518">
            <v>14.04</v>
          </cell>
          <cell r="J2518">
            <v>0</v>
          </cell>
          <cell r="K2518">
            <v>110010</v>
          </cell>
          <cell r="L2518" t="str">
            <v>Current Unrestricted</v>
          </cell>
          <cell r="M2518">
            <v>10</v>
          </cell>
          <cell r="N2518" t="str">
            <v>Instruction</v>
          </cell>
          <cell r="O2518">
            <v>11</v>
          </cell>
          <cell r="P2518" t="str">
            <v>Current Unrestricted Funds</v>
          </cell>
          <cell r="Q2518">
            <v>75</v>
          </cell>
          <cell r="R2518" t="str">
            <v>Other Operating Expenses</v>
          </cell>
          <cell r="S2518">
            <v>20</v>
          </cell>
          <cell r="T2518" t="str">
            <v>Vice President / Provost - PRC</v>
          </cell>
          <cell r="U2518">
            <v>4</v>
          </cell>
          <cell r="V2518" t="str">
            <v>Hardesty, Jon H</v>
          </cell>
        </row>
        <row r="2519">
          <cell r="A2519">
            <v>360236</v>
          </cell>
          <cell r="B2519" t="str">
            <v>Computer Network Tech</v>
          </cell>
          <cell r="C2519">
            <v>611110</v>
          </cell>
          <cell r="D2519">
            <v>360236611110</v>
          </cell>
          <cell r="E2519" t="str">
            <v>Faculty Salaries - Full-time</v>
          </cell>
          <cell r="F2519">
            <v>60955.45</v>
          </cell>
          <cell r="G2519">
            <v>73859.509999999995</v>
          </cell>
          <cell r="H2519">
            <v>62397</v>
          </cell>
          <cell r="I2519">
            <v>31225.56</v>
          </cell>
          <cell r="J2519">
            <v>62343</v>
          </cell>
          <cell r="K2519">
            <v>110010</v>
          </cell>
          <cell r="L2519" t="str">
            <v>Current Unrestricted</v>
          </cell>
          <cell r="M2519">
            <v>10</v>
          </cell>
          <cell r="N2519" t="str">
            <v>Instruction</v>
          </cell>
          <cell r="O2519">
            <v>11</v>
          </cell>
          <cell r="P2519" t="str">
            <v>Current Unrestricted Funds</v>
          </cell>
          <cell r="Q2519">
            <v>61</v>
          </cell>
          <cell r="R2519" t="str">
            <v>Salaries and Wages</v>
          </cell>
          <cell r="S2519">
            <v>20</v>
          </cell>
          <cell r="T2519" t="str">
            <v>Vice President / Provost - PRC</v>
          </cell>
          <cell r="U2519">
            <v>2</v>
          </cell>
          <cell r="V2519" t="str">
            <v>Hardesty, Jon H</v>
          </cell>
        </row>
        <row r="2520">
          <cell r="A2520">
            <v>360236</v>
          </cell>
          <cell r="B2520" t="str">
            <v>Computer Network Tech</v>
          </cell>
          <cell r="C2520">
            <v>611115</v>
          </cell>
          <cell r="D2520">
            <v>360236611115</v>
          </cell>
          <cell r="E2520" t="str">
            <v>Faculty Salaries - Substitute</v>
          </cell>
          <cell r="F2520">
            <v>173.76</v>
          </cell>
          <cell r="G2520">
            <v>477.83</v>
          </cell>
          <cell r="H2520">
            <v>900</v>
          </cell>
          <cell r="I2520">
            <v>148.30000000000001</v>
          </cell>
          <cell r="J2520">
            <v>900</v>
          </cell>
          <cell r="K2520">
            <v>110010</v>
          </cell>
          <cell r="L2520" t="str">
            <v>Current Unrestricted</v>
          </cell>
          <cell r="M2520">
            <v>10</v>
          </cell>
          <cell r="N2520" t="str">
            <v>Instruction</v>
          </cell>
          <cell r="O2520">
            <v>11</v>
          </cell>
          <cell r="P2520" t="str">
            <v>Current Unrestricted Funds</v>
          </cell>
          <cell r="Q2520">
            <v>61</v>
          </cell>
          <cell r="R2520" t="str">
            <v>Salaries and Wages</v>
          </cell>
          <cell r="S2520">
            <v>20</v>
          </cell>
          <cell r="T2520" t="str">
            <v>Vice President / Provost - PRC</v>
          </cell>
          <cell r="U2520">
            <v>2</v>
          </cell>
          <cell r="V2520" t="str">
            <v>Hardesty, Jon H</v>
          </cell>
        </row>
        <row r="2521">
          <cell r="A2521">
            <v>360236</v>
          </cell>
          <cell r="B2521" t="str">
            <v>Computer Network Tech</v>
          </cell>
          <cell r="C2521">
            <v>611120</v>
          </cell>
          <cell r="D2521">
            <v>360236611120</v>
          </cell>
          <cell r="E2521" t="str">
            <v>Faculty Salaries - Part-time</v>
          </cell>
          <cell r="F2521">
            <v>53237</v>
          </cell>
          <cell r="G2521">
            <v>48076.62</v>
          </cell>
          <cell r="H2521">
            <v>78371</v>
          </cell>
          <cell r="I2521">
            <v>38691.19</v>
          </cell>
          <cell r="J2521">
            <v>78371</v>
          </cell>
          <cell r="K2521">
            <v>110010</v>
          </cell>
          <cell r="L2521" t="str">
            <v>Current Unrestricted</v>
          </cell>
          <cell r="M2521">
            <v>10</v>
          </cell>
          <cell r="N2521" t="str">
            <v>Instruction</v>
          </cell>
          <cell r="O2521">
            <v>11</v>
          </cell>
          <cell r="P2521" t="str">
            <v>Current Unrestricted Funds</v>
          </cell>
          <cell r="Q2521">
            <v>61</v>
          </cell>
          <cell r="R2521" t="str">
            <v>Salaries and Wages</v>
          </cell>
          <cell r="S2521">
            <v>20</v>
          </cell>
          <cell r="T2521" t="str">
            <v>Vice President / Provost - PRC</v>
          </cell>
          <cell r="U2521">
            <v>2</v>
          </cell>
          <cell r="V2521" t="str">
            <v>Hardesty, Jon H</v>
          </cell>
        </row>
        <row r="2522">
          <cell r="A2522">
            <v>360236</v>
          </cell>
          <cell r="B2522" t="str">
            <v>Computer Network Tech</v>
          </cell>
          <cell r="C2522">
            <v>611130</v>
          </cell>
          <cell r="D2522">
            <v>360236611130</v>
          </cell>
          <cell r="E2522" t="str">
            <v>Faculty Full-time Non-teaching ES</v>
          </cell>
          <cell r="F2522">
            <v>0</v>
          </cell>
          <cell r="G2522">
            <v>2780</v>
          </cell>
          <cell r="H2522">
            <v>3475</v>
          </cell>
          <cell r="I2522">
            <v>0</v>
          </cell>
          <cell r="J2522">
            <v>3595</v>
          </cell>
          <cell r="K2522">
            <v>110010</v>
          </cell>
          <cell r="L2522" t="str">
            <v>Current Unrestricted</v>
          </cell>
          <cell r="M2522">
            <v>10</v>
          </cell>
          <cell r="N2522" t="str">
            <v>Instruction</v>
          </cell>
          <cell r="O2522">
            <v>11</v>
          </cell>
          <cell r="P2522" t="str">
            <v>Current Unrestricted Funds</v>
          </cell>
          <cell r="Q2522">
            <v>61</v>
          </cell>
          <cell r="R2522" t="str">
            <v>Salaries and Wages</v>
          </cell>
          <cell r="S2522">
            <v>20</v>
          </cell>
          <cell r="T2522" t="str">
            <v>Vice President / Provost - PRC</v>
          </cell>
          <cell r="U2522">
            <v>2</v>
          </cell>
          <cell r="V2522" t="str">
            <v>Hardesty, Jon H</v>
          </cell>
        </row>
        <row r="2523">
          <cell r="A2523">
            <v>360236</v>
          </cell>
          <cell r="B2523" t="str">
            <v>Computer Network Tech</v>
          </cell>
          <cell r="C2523">
            <v>611140</v>
          </cell>
          <cell r="D2523">
            <v>360236611140</v>
          </cell>
          <cell r="E2523" t="str">
            <v>Faculty Part-time Non-teaching</v>
          </cell>
          <cell r="F2523">
            <v>0</v>
          </cell>
          <cell r="G2523">
            <v>9208.75</v>
          </cell>
          <cell r="H2523">
            <v>9035</v>
          </cell>
          <cell r="I2523">
            <v>0</v>
          </cell>
          <cell r="J2523">
            <v>9035</v>
          </cell>
          <cell r="K2523">
            <v>110010</v>
          </cell>
          <cell r="L2523" t="str">
            <v>Current Unrestricted</v>
          </cell>
          <cell r="M2523">
            <v>10</v>
          </cell>
          <cell r="N2523" t="str">
            <v>Instruction</v>
          </cell>
          <cell r="O2523">
            <v>11</v>
          </cell>
          <cell r="P2523" t="str">
            <v>Current Unrestricted Funds</v>
          </cell>
          <cell r="Q2523">
            <v>61</v>
          </cell>
          <cell r="R2523" t="str">
            <v>Salaries and Wages</v>
          </cell>
          <cell r="S2523">
            <v>20</v>
          </cell>
          <cell r="T2523" t="str">
            <v>Vice President / Provost - PRC</v>
          </cell>
          <cell r="U2523">
            <v>2</v>
          </cell>
          <cell r="V2523" t="str">
            <v>Hardesty, Jon H</v>
          </cell>
        </row>
        <row r="2524">
          <cell r="A2524">
            <v>360236</v>
          </cell>
          <cell r="B2524" t="str">
            <v>Computer Network Tech</v>
          </cell>
          <cell r="C2524">
            <v>611150</v>
          </cell>
          <cell r="D2524">
            <v>360236611150</v>
          </cell>
          <cell r="E2524" t="str">
            <v>Faculty Full-time - Summer</v>
          </cell>
          <cell r="F2524">
            <v>3474.99</v>
          </cell>
          <cell r="G2524">
            <v>2780</v>
          </cell>
          <cell r="H2524">
            <v>6409</v>
          </cell>
          <cell r="I2524">
            <v>0</v>
          </cell>
          <cell r="J2524">
            <v>6965</v>
          </cell>
          <cell r="K2524">
            <v>110010</v>
          </cell>
          <cell r="L2524" t="str">
            <v>Current Unrestricted</v>
          </cell>
          <cell r="M2524">
            <v>10</v>
          </cell>
          <cell r="N2524" t="str">
            <v>Instruction</v>
          </cell>
          <cell r="O2524">
            <v>11</v>
          </cell>
          <cell r="P2524" t="str">
            <v>Current Unrestricted Funds</v>
          </cell>
          <cell r="Q2524">
            <v>61</v>
          </cell>
          <cell r="R2524" t="str">
            <v>Salaries and Wages</v>
          </cell>
          <cell r="S2524">
            <v>20</v>
          </cell>
          <cell r="T2524" t="str">
            <v>Vice President / Provost - PRC</v>
          </cell>
          <cell r="U2524">
            <v>2</v>
          </cell>
          <cell r="V2524" t="str">
            <v>Hardesty, Jon H</v>
          </cell>
        </row>
        <row r="2525">
          <cell r="A2525">
            <v>360236</v>
          </cell>
          <cell r="B2525" t="str">
            <v>Computer Network Tech</v>
          </cell>
          <cell r="C2525">
            <v>611160</v>
          </cell>
          <cell r="D2525">
            <v>360236611160</v>
          </cell>
          <cell r="E2525" t="str">
            <v>Faculty Part-time - Summer</v>
          </cell>
          <cell r="F2525">
            <v>11120.01</v>
          </cell>
          <cell r="G2525">
            <v>3518.44</v>
          </cell>
          <cell r="H2525">
            <v>10790</v>
          </cell>
          <cell r="I2525">
            <v>0</v>
          </cell>
          <cell r="J2525">
            <v>10790</v>
          </cell>
          <cell r="K2525">
            <v>110010</v>
          </cell>
          <cell r="L2525" t="str">
            <v>Current Unrestricted</v>
          </cell>
          <cell r="M2525">
            <v>10</v>
          </cell>
          <cell r="N2525" t="str">
            <v>Instruction</v>
          </cell>
          <cell r="O2525">
            <v>11</v>
          </cell>
          <cell r="P2525" t="str">
            <v>Current Unrestricted Funds</v>
          </cell>
          <cell r="Q2525">
            <v>61</v>
          </cell>
          <cell r="R2525" t="str">
            <v>Salaries and Wages</v>
          </cell>
          <cell r="S2525">
            <v>20</v>
          </cell>
          <cell r="T2525" t="str">
            <v>Vice President / Provost - PRC</v>
          </cell>
          <cell r="U2525">
            <v>2</v>
          </cell>
          <cell r="V2525" t="str">
            <v>Hardesty, Jon H</v>
          </cell>
        </row>
        <row r="2526">
          <cell r="A2526">
            <v>360236</v>
          </cell>
          <cell r="B2526" t="str">
            <v>Computer Network Tech</v>
          </cell>
          <cell r="C2526">
            <v>611510</v>
          </cell>
          <cell r="D2526">
            <v>360236611510</v>
          </cell>
          <cell r="E2526" t="str">
            <v>Student Assistants - Non-Work Study</v>
          </cell>
          <cell r="F2526">
            <v>3243.08</v>
          </cell>
          <cell r="G2526">
            <v>0</v>
          </cell>
          <cell r="H2526">
            <v>0</v>
          </cell>
          <cell r="I2526">
            <v>0</v>
          </cell>
          <cell r="J2526">
            <v>0</v>
          </cell>
          <cell r="K2526">
            <v>110010</v>
          </cell>
          <cell r="L2526" t="str">
            <v>Current Unrestricted</v>
          </cell>
          <cell r="M2526">
            <v>10</v>
          </cell>
          <cell r="N2526" t="str">
            <v>Instruction</v>
          </cell>
          <cell r="O2526">
            <v>11</v>
          </cell>
          <cell r="P2526" t="str">
            <v>Current Unrestricted Funds</v>
          </cell>
          <cell r="Q2526">
            <v>61</v>
          </cell>
          <cell r="R2526" t="str">
            <v>Salaries and Wages</v>
          </cell>
          <cell r="S2526">
            <v>20</v>
          </cell>
          <cell r="T2526" t="str">
            <v>Vice President / Provost - PRC</v>
          </cell>
          <cell r="U2526">
            <v>2</v>
          </cell>
          <cell r="V2526" t="str">
            <v>Hardesty, Jon H</v>
          </cell>
        </row>
        <row r="2527">
          <cell r="A2527">
            <v>360236</v>
          </cell>
          <cell r="B2527" t="str">
            <v>Computer Network Tech</v>
          </cell>
          <cell r="C2527">
            <v>733110</v>
          </cell>
          <cell r="D2527">
            <v>360236733110</v>
          </cell>
          <cell r="E2527" t="str">
            <v>Classroom Supplies</v>
          </cell>
          <cell r="F2527">
            <v>374.14</v>
          </cell>
          <cell r="G2527">
            <v>0</v>
          </cell>
          <cell r="H2527">
            <v>100</v>
          </cell>
          <cell r="I2527">
            <v>0</v>
          </cell>
          <cell r="J2527">
            <v>100</v>
          </cell>
          <cell r="K2527">
            <v>110010</v>
          </cell>
          <cell r="L2527" t="str">
            <v>Current Unrestricted</v>
          </cell>
          <cell r="M2527">
            <v>10</v>
          </cell>
          <cell r="N2527" t="str">
            <v>Instruction</v>
          </cell>
          <cell r="O2527">
            <v>11</v>
          </cell>
          <cell r="P2527" t="str">
            <v>Current Unrestricted Funds</v>
          </cell>
          <cell r="Q2527">
            <v>73</v>
          </cell>
          <cell r="R2527" t="str">
            <v>Supplies</v>
          </cell>
          <cell r="S2527">
            <v>20</v>
          </cell>
          <cell r="T2527" t="str">
            <v>Vice President / Provost - PRC</v>
          </cell>
          <cell r="U2527">
            <v>5</v>
          </cell>
          <cell r="V2527" t="str">
            <v>Hardesty, Jon H</v>
          </cell>
        </row>
        <row r="2528">
          <cell r="A2528">
            <v>360236</v>
          </cell>
          <cell r="B2528" t="str">
            <v>Computer Network Tech</v>
          </cell>
          <cell r="C2528">
            <v>744210</v>
          </cell>
          <cell r="D2528">
            <v>360236744210</v>
          </cell>
          <cell r="E2528" t="str">
            <v>Local Travel</v>
          </cell>
          <cell r="F2528">
            <v>0</v>
          </cell>
          <cell r="G2528">
            <v>0</v>
          </cell>
          <cell r="H2528">
            <v>0</v>
          </cell>
          <cell r="I2528">
            <v>0</v>
          </cell>
          <cell r="J2528">
            <v>0</v>
          </cell>
          <cell r="K2528">
            <v>110010</v>
          </cell>
          <cell r="L2528" t="str">
            <v>Current Unrestricted</v>
          </cell>
          <cell r="M2528">
            <v>10</v>
          </cell>
          <cell r="N2528" t="str">
            <v>Instruction</v>
          </cell>
          <cell r="O2528">
            <v>11</v>
          </cell>
          <cell r="P2528" t="str">
            <v>Current Unrestricted Funds</v>
          </cell>
          <cell r="Q2528">
            <v>74</v>
          </cell>
          <cell r="R2528" t="str">
            <v>Travel</v>
          </cell>
          <cell r="S2528">
            <v>20</v>
          </cell>
          <cell r="T2528" t="str">
            <v>Vice President / Provost - PRC</v>
          </cell>
          <cell r="U2528">
            <v>5</v>
          </cell>
          <cell r="V2528" t="str">
            <v>Hardesty, Jon H</v>
          </cell>
        </row>
        <row r="2529">
          <cell r="A2529">
            <v>360236</v>
          </cell>
          <cell r="B2529" t="str">
            <v>Computer Network Tech</v>
          </cell>
          <cell r="C2529">
            <v>744220</v>
          </cell>
          <cell r="D2529">
            <v>360236744220</v>
          </cell>
          <cell r="E2529" t="str">
            <v>Professional Development / Travel</v>
          </cell>
          <cell r="F2529">
            <v>513</v>
          </cell>
          <cell r="G2529">
            <v>0</v>
          </cell>
          <cell r="H2529">
            <v>3600</v>
          </cell>
          <cell r="I2529">
            <v>0</v>
          </cell>
          <cell r="J2529">
            <v>3600</v>
          </cell>
          <cell r="K2529">
            <v>110010</v>
          </cell>
          <cell r="L2529" t="str">
            <v>Current Unrestricted</v>
          </cell>
          <cell r="M2529">
            <v>10</v>
          </cell>
          <cell r="N2529" t="str">
            <v>Instruction</v>
          </cell>
          <cell r="O2529">
            <v>11</v>
          </cell>
          <cell r="P2529" t="str">
            <v>Current Unrestricted Funds</v>
          </cell>
          <cell r="Q2529">
            <v>74</v>
          </cell>
          <cell r="R2529" t="str">
            <v>Travel</v>
          </cell>
          <cell r="S2529">
            <v>20</v>
          </cell>
          <cell r="T2529" t="str">
            <v>Vice President / Provost - PRC</v>
          </cell>
          <cell r="U2529">
            <v>5</v>
          </cell>
          <cell r="V2529" t="str">
            <v>Hardesty, Jon H</v>
          </cell>
        </row>
        <row r="2530">
          <cell r="A2530">
            <v>360236</v>
          </cell>
          <cell r="B2530" t="str">
            <v>Computer Network Tech</v>
          </cell>
          <cell r="C2530">
            <v>755240</v>
          </cell>
          <cell r="D2530">
            <v>360236755240</v>
          </cell>
          <cell r="E2530" t="str">
            <v>DP - Software</v>
          </cell>
          <cell r="F2530">
            <v>0</v>
          </cell>
          <cell r="G2530">
            <v>0</v>
          </cell>
          <cell r="H2530">
            <v>0</v>
          </cell>
          <cell r="I2530">
            <v>0</v>
          </cell>
          <cell r="J2530">
            <v>0</v>
          </cell>
          <cell r="K2530">
            <v>110010</v>
          </cell>
          <cell r="L2530" t="str">
            <v>Current Unrestricted</v>
          </cell>
          <cell r="M2530">
            <v>10</v>
          </cell>
          <cell r="N2530" t="str">
            <v>Instruction</v>
          </cell>
          <cell r="O2530">
            <v>11</v>
          </cell>
          <cell r="P2530" t="str">
            <v>Current Unrestricted Funds</v>
          </cell>
          <cell r="Q2530">
            <v>75</v>
          </cell>
          <cell r="R2530" t="str">
            <v>Other Operating Expenses</v>
          </cell>
          <cell r="S2530">
            <v>20</v>
          </cell>
          <cell r="T2530" t="str">
            <v>Vice President / Provost - PRC</v>
          </cell>
          <cell r="U2530">
            <v>5</v>
          </cell>
          <cell r="V2530" t="str">
            <v>Hardesty, Jon H</v>
          </cell>
        </row>
        <row r="2531">
          <cell r="A2531">
            <v>360236</v>
          </cell>
          <cell r="B2531" t="str">
            <v>Computer Network Tech</v>
          </cell>
          <cell r="C2531">
            <v>755310</v>
          </cell>
          <cell r="D2531">
            <v>360236755310</v>
          </cell>
          <cell r="E2531" t="str">
            <v>Copier Expense</v>
          </cell>
          <cell r="F2531">
            <v>247.08</v>
          </cell>
          <cell r="G2531">
            <v>573.41999999999996</v>
          </cell>
          <cell r="H2531">
            <v>484</v>
          </cell>
          <cell r="I2531">
            <v>176.4</v>
          </cell>
          <cell r="J2531">
            <v>400</v>
          </cell>
          <cell r="K2531">
            <v>110010</v>
          </cell>
          <cell r="L2531" t="str">
            <v>Current Unrestricted</v>
          </cell>
          <cell r="M2531">
            <v>10</v>
          </cell>
          <cell r="N2531" t="str">
            <v>Instruction</v>
          </cell>
          <cell r="O2531">
            <v>11</v>
          </cell>
          <cell r="P2531" t="str">
            <v>Current Unrestricted Funds</v>
          </cell>
          <cell r="Q2531">
            <v>75</v>
          </cell>
          <cell r="R2531" t="str">
            <v>Other Operating Expenses</v>
          </cell>
          <cell r="S2531">
            <v>20</v>
          </cell>
          <cell r="T2531" t="str">
            <v>Vice President / Provost - PRC</v>
          </cell>
          <cell r="U2531">
            <v>5</v>
          </cell>
          <cell r="V2531" t="str">
            <v>Hardesty, Jon H</v>
          </cell>
        </row>
        <row r="2532">
          <cell r="A2532">
            <v>360236</v>
          </cell>
          <cell r="B2532" t="str">
            <v>Computer Network Tech</v>
          </cell>
          <cell r="C2532">
            <v>755360</v>
          </cell>
          <cell r="D2532">
            <v>360236755360</v>
          </cell>
          <cell r="E2532" t="str">
            <v>Printing - Other</v>
          </cell>
          <cell r="F2532">
            <v>18</v>
          </cell>
          <cell r="G2532">
            <v>0</v>
          </cell>
          <cell r="H2532">
            <v>200</v>
          </cell>
          <cell r="I2532">
            <v>0</v>
          </cell>
          <cell r="J2532">
            <v>0</v>
          </cell>
          <cell r="K2532">
            <v>110010</v>
          </cell>
          <cell r="L2532" t="str">
            <v>Current Unrestricted</v>
          </cell>
          <cell r="M2532">
            <v>10</v>
          </cell>
          <cell r="N2532" t="str">
            <v>Instruction</v>
          </cell>
          <cell r="O2532">
            <v>11</v>
          </cell>
          <cell r="P2532" t="str">
            <v>Current Unrestricted Funds</v>
          </cell>
          <cell r="Q2532">
            <v>75</v>
          </cell>
          <cell r="R2532" t="str">
            <v>Other Operating Expenses</v>
          </cell>
          <cell r="S2532">
            <v>20</v>
          </cell>
          <cell r="T2532" t="str">
            <v>Vice President / Provost - PRC</v>
          </cell>
          <cell r="U2532">
            <v>5</v>
          </cell>
          <cell r="V2532" t="str">
            <v>Hardesty, Jon H</v>
          </cell>
        </row>
        <row r="2533">
          <cell r="A2533">
            <v>360236</v>
          </cell>
          <cell r="B2533" t="str">
            <v>Computer Network Tech</v>
          </cell>
          <cell r="C2533">
            <v>755510</v>
          </cell>
          <cell r="D2533">
            <v>360236755510</v>
          </cell>
          <cell r="E2533" t="str">
            <v>Repairs - Equipment</v>
          </cell>
          <cell r="F2533">
            <v>0</v>
          </cell>
          <cell r="G2533">
            <v>0</v>
          </cell>
          <cell r="H2533">
            <v>5000</v>
          </cell>
          <cell r="I2533">
            <v>0</v>
          </cell>
          <cell r="J2533">
            <v>5000</v>
          </cell>
          <cell r="K2533">
            <v>110010</v>
          </cell>
          <cell r="L2533" t="str">
            <v>Current Unrestricted</v>
          </cell>
          <cell r="M2533">
            <v>10</v>
          </cell>
          <cell r="N2533" t="str">
            <v>Instruction</v>
          </cell>
          <cell r="O2533">
            <v>11</v>
          </cell>
          <cell r="P2533" t="str">
            <v>Current Unrestricted Funds</v>
          </cell>
          <cell r="Q2533">
            <v>75</v>
          </cell>
          <cell r="R2533" t="str">
            <v>Other Operating Expenses</v>
          </cell>
          <cell r="S2533">
            <v>20</v>
          </cell>
          <cell r="T2533" t="str">
            <v>Vice President / Provost - PRC</v>
          </cell>
          <cell r="U2533">
            <v>5</v>
          </cell>
          <cell r="V2533" t="str">
            <v>Hardesty, Jon H</v>
          </cell>
        </row>
        <row r="2534">
          <cell r="A2534">
            <v>361230</v>
          </cell>
          <cell r="B2534" t="str">
            <v>Information Tech Cisco</v>
          </cell>
          <cell r="C2534">
            <v>755310</v>
          </cell>
          <cell r="D2534">
            <v>361230755310</v>
          </cell>
          <cell r="E2534" t="str">
            <v>Copier Expense</v>
          </cell>
          <cell r="F2534">
            <v>0</v>
          </cell>
          <cell r="G2534">
            <v>0</v>
          </cell>
          <cell r="H2534">
            <v>0</v>
          </cell>
          <cell r="I2534">
            <v>0</v>
          </cell>
          <cell r="J2534">
            <v>0</v>
          </cell>
          <cell r="K2534">
            <v>110010</v>
          </cell>
          <cell r="L2534" t="str">
            <v>Current Unrestricted</v>
          </cell>
          <cell r="M2534">
            <v>10</v>
          </cell>
          <cell r="N2534" t="str">
            <v>Instruction</v>
          </cell>
          <cell r="O2534">
            <v>11</v>
          </cell>
          <cell r="P2534" t="str">
            <v>Current Unrestricted Funds</v>
          </cell>
          <cell r="Q2534">
            <v>75</v>
          </cell>
          <cell r="R2534" t="str">
            <v>Other Operating Expenses</v>
          </cell>
          <cell r="S2534">
            <v>20</v>
          </cell>
          <cell r="T2534" t="str">
            <v>Vice President / Provost - PRC</v>
          </cell>
          <cell r="U2534">
            <v>5</v>
          </cell>
          <cell r="V2534" t="str">
            <v>Hardesty, Jon H</v>
          </cell>
        </row>
        <row r="2535">
          <cell r="A2535">
            <v>361232</v>
          </cell>
          <cell r="B2535" t="str">
            <v>Information Tech Cisco</v>
          </cell>
          <cell r="C2535">
            <v>611110</v>
          </cell>
          <cell r="D2535">
            <v>361232611110</v>
          </cell>
          <cell r="E2535" t="str">
            <v>Faculty Salaries - Full-time</v>
          </cell>
          <cell r="F2535">
            <v>55962.559999999998</v>
          </cell>
          <cell r="G2535">
            <v>51962.55</v>
          </cell>
          <cell r="H2535">
            <v>52715</v>
          </cell>
          <cell r="I2535">
            <v>24750.9</v>
          </cell>
          <cell r="J2535">
            <v>55929</v>
          </cell>
          <cell r="K2535">
            <v>110010</v>
          </cell>
          <cell r="L2535" t="str">
            <v>Current Unrestricted</v>
          </cell>
          <cell r="M2535">
            <v>10</v>
          </cell>
          <cell r="N2535" t="str">
            <v>Instruction</v>
          </cell>
          <cell r="O2535">
            <v>11</v>
          </cell>
          <cell r="P2535" t="str">
            <v>Current Unrestricted Funds</v>
          </cell>
          <cell r="Q2535">
            <v>61</v>
          </cell>
          <cell r="R2535" t="str">
            <v>Salaries and Wages</v>
          </cell>
          <cell r="S2535">
            <v>20</v>
          </cell>
          <cell r="T2535" t="str">
            <v>Vice President / Provost - PRC</v>
          </cell>
          <cell r="U2535">
            <v>2</v>
          </cell>
          <cell r="V2535" t="str">
            <v>Hardesty, Jon H</v>
          </cell>
        </row>
        <row r="2536">
          <cell r="A2536">
            <v>361232</v>
          </cell>
          <cell r="B2536" t="str">
            <v>Information Tech Cisco</v>
          </cell>
          <cell r="C2536">
            <v>611115</v>
          </cell>
          <cell r="D2536">
            <v>361232611115</v>
          </cell>
          <cell r="E2536" t="str">
            <v>Faculty Salaries - Substitute</v>
          </cell>
          <cell r="F2536">
            <v>955.68</v>
          </cell>
          <cell r="G2536">
            <v>217.19</v>
          </cell>
          <cell r="H2536">
            <v>900</v>
          </cell>
          <cell r="I2536">
            <v>301.08</v>
          </cell>
          <cell r="J2536">
            <v>900</v>
          </cell>
          <cell r="K2536">
            <v>110010</v>
          </cell>
          <cell r="L2536" t="str">
            <v>Current Unrestricted</v>
          </cell>
          <cell r="M2536">
            <v>10</v>
          </cell>
          <cell r="N2536" t="str">
            <v>Instruction</v>
          </cell>
          <cell r="O2536">
            <v>11</v>
          </cell>
          <cell r="P2536" t="str">
            <v>Current Unrestricted Funds</v>
          </cell>
          <cell r="Q2536">
            <v>61</v>
          </cell>
          <cell r="R2536" t="str">
            <v>Salaries and Wages</v>
          </cell>
          <cell r="S2536">
            <v>20</v>
          </cell>
          <cell r="T2536" t="str">
            <v>Vice President / Provost - PRC</v>
          </cell>
          <cell r="U2536">
            <v>2</v>
          </cell>
          <cell r="V2536" t="str">
            <v>Hardesty, Jon H</v>
          </cell>
        </row>
        <row r="2537">
          <cell r="A2537">
            <v>361232</v>
          </cell>
          <cell r="B2537" t="str">
            <v>Information Tech Cisco</v>
          </cell>
          <cell r="C2537">
            <v>611120</v>
          </cell>
          <cell r="D2537">
            <v>361232611120</v>
          </cell>
          <cell r="E2537" t="str">
            <v>Faculty Salaries - Part-time</v>
          </cell>
          <cell r="F2537">
            <v>10425</v>
          </cell>
          <cell r="G2537">
            <v>3475</v>
          </cell>
          <cell r="H2537">
            <v>10790</v>
          </cell>
          <cell r="I2537">
            <v>7190</v>
          </cell>
          <cell r="J2537">
            <v>10790</v>
          </cell>
          <cell r="K2537">
            <v>110010</v>
          </cell>
          <cell r="L2537" t="str">
            <v>Current Unrestricted</v>
          </cell>
          <cell r="M2537">
            <v>10</v>
          </cell>
          <cell r="N2537" t="str">
            <v>Instruction</v>
          </cell>
          <cell r="O2537">
            <v>11</v>
          </cell>
          <cell r="P2537" t="str">
            <v>Current Unrestricted Funds</v>
          </cell>
          <cell r="Q2537">
            <v>61</v>
          </cell>
          <cell r="R2537" t="str">
            <v>Salaries and Wages</v>
          </cell>
          <cell r="S2537">
            <v>20</v>
          </cell>
          <cell r="T2537" t="str">
            <v>Vice President / Provost - PRC</v>
          </cell>
          <cell r="U2537">
            <v>2</v>
          </cell>
          <cell r="V2537" t="str">
            <v>Hardesty, Jon H</v>
          </cell>
        </row>
        <row r="2538">
          <cell r="A2538">
            <v>361232</v>
          </cell>
          <cell r="B2538" t="str">
            <v>Information Tech Cisco</v>
          </cell>
          <cell r="C2538">
            <v>611150</v>
          </cell>
          <cell r="D2538">
            <v>361232611150</v>
          </cell>
          <cell r="E2538" t="str">
            <v>Faculty Full-time - Summer</v>
          </cell>
          <cell r="F2538">
            <v>0</v>
          </cell>
          <cell r="G2538">
            <v>6177.36</v>
          </cell>
          <cell r="H2538">
            <v>7000</v>
          </cell>
          <cell r="I2538">
            <v>0</v>
          </cell>
          <cell r="J2538">
            <v>0</v>
          </cell>
          <cell r="K2538">
            <v>110010</v>
          </cell>
          <cell r="L2538" t="str">
            <v>Current Unrestricted</v>
          </cell>
          <cell r="M2538">
            <v>10</v>
          </cell>
          <cell r="N2538" t="str">
            <v>Instruction</v>
          </cell>
          <cell r="O2538">
            <v>11</v>
          </cell>
          <cell r="P2538" t="str">
            <v>Current Unrestricted Funds</v>
          </cell>
          <cell r="Q2538">
            <v>61</v>
          </cell>
          <cell r="R2538" t="str">
            <v>Salaries and Wages</v>
          </cell>
          <cell r="S2538">
            <v>20</v>
          </cell>
          <cell r="T2538" t="str">
            <v>Vice President / Provost - PRC</v>
          </cell>
          <cell r="U2538">
            <v>2</v>
          </cell>
          <cell r="V2538" t="str">
            <v>Hardesty, Jon H</v>
          </cell>
        </row>
        <row r="2539">
          <cell r="A2539">
            <v>361232</v>
          </cell>
          <cell r="B2539" t="str">
            <v>Information Tech Cisco</v>
          </cell>
          <cell r="C2539">
            <v>611160</v>
          </cell>
          <cell r="D2539">
            <v>361232611160</v>
          </cell>
          <cell r="E2539" t="str">
            <v>Faculty Part-time - Summer</v>
          </cell>
          <cell r="F2539">
            <v>10424.98</v>
          </cell>
          <cell r="G2539">
            <v>6950</v>
          </cell>
          <cell r="H2539">
            <v>18702</v>
          </cell>
          <cell r="I2539">
            <v>0</v>
          </cell>
          <cell r="J2539">
            <v>18702</v>
          </cell>
          <cell r="K2539">
            <v>110010</v>
          </cell>
          <cell r="L2539" t="str">
            <v>Current Unrestricted</v>
          </cell>
          <cell r="M2539">
            <v>10</v>
          </cell>
          <cell r="N2539" t="str">
            <v>Instruction</v>
          </cell>
          <cell r="O2539">
            <v>11</v>
          </cell>
          <cell r="P2539" t="str">
            <v>Current Unrestricted Funds</v>
          </cell>
          <cell r="Q2539">
            <v>61</v>
          </cell>
          <cell r="R2539" t="str">
            <v>Salaries and Wages</v>
          </cell>
          <cell r="S2539">
            <v>20</v>
          </cell>
          <cell r="T2539" t="str">
            <v>Vice President / Provost - PRC</v>
          </cell>
          <cell r="U2539">
            <v>2</v>
          </cell>
          <cell r="V2539" t="str">
            <v>Hardesty, Jon H</v>
          </cell>
        </row>
        <row r="2540">
          <cell r="A2540">
            <v>361232</v>
          </cell>
          <cell r="B2540" t="str">
            <v>Information Tech Cisco</v>
          </cell>
          <cell r="C2540">
            <v>712510</v>
          </cell>
          <cell r="D2540">
            <v>361232712510</v>
          </cell>
          <cell r="E2540" t="str">
            <v>Maintenance Agreements</v>
          </cell>
          <cell r="F2540">
            <v>0</v>
          </cell>
          <cell r="G2540">
            <v>0</v>
          </cell>
          <cell r="H2540">
            <v>0</v>
          </cell>
          <cell r="I2540">
            <v>0</v>
          </cell>
          <cell r="J2540">
            <v>0</v>
          </cell>
          <cell r="K2540">
            <v>110010</v>
          </cell>
          <cell r="L2540" t="str">
            <v>Current Unrestricted</v>
          </cell>
          <cell r="M2540">
            <v>10</v>
          </cell>
          <cell r="N2540" t="str">
            <v>Instruction</v>
          </cell>
          <cell r="O2540">
            <v>11</v>
          </cell>
          <cell r="P2540" t="str">
            <v>Current Unrestricted Funds</v>
          </cell>
          <cell r="Q2540">
            <v>71</v>
          </cell>
          <cell r="R2540" t="str">
            <v>Contractual Services</v>
          </cell>
          <cell r="S2540">
            <v>20</v>
          </cell>
          <cell r="T2540" t="str">
            <v>Vice President / Provost - PRC</v>
          </cell>
          <cell r="U2540">
            <v>5</v>
          </cell>
          <cell r="V2540" t="str">
            <v>Hardesty, Jon H</v>
          </cell>
        </row>
        <row r="2541">
          <cell r="A2541">
            <v>361232</v>
          </cell>
          <cell r="B2541" t="str">
            <v>Information Tech Cisco</v>
          </cell>
          <cell r="C2541">
            <v>733110</v>
          </cell>
          <cell r="D2541">
            <v>361232733110</v>
          </cell>
          <cell r="E2541" t="str">
            <v>Classroom Supplies</v>
          </cell>
          <cell r="F2541">
            <v>961.09</v>
          </cell>
          <cell r="G2541">
            <v>0</v>
          </cell>
          <cell r="H2541">
            <v>1500</v>
          </cell>
          <cell r="I2541">
            <v>0</v>
          </cell>
          <cell r="J2541">
            <v>1500</v>
          </cell>
          <cell r="K2541">
            <v>110010</v>
          </cell>
          <cell r="L2541" t="str">
            <v>Current Unrestricted</v>
          </cell>
          <cell r="M2541">
            <v>10</v>
          </cell>
          <cell r="N2541" t="str">
            <v>Instruction</v>
          </cell>
          <cell r="O2541">
            <v>11</v>
          </cell>
          <cell r="P2541" t="str">
            <v>Current Unrestricted Funds</v>
          </cell>
          <cell r="Q2541">
            <v>73</v>
          </cell>
          <cell r="R2541" t="str">
            <v>Supplies</v>
          </cell>
          <cell r="S2541">
            <v>20</v>
          </cell>
          <cell r="T2541" t="str">
            <v>Vice President / Provost - PRC</v>
          </cell>
          <cell r="U2541">
            <v>5</v>
          </cell>
          <cell r="V2541" t="str">
            <v>Hardesty, Jon H</v>
          </cell>
        </row>
        <row r="2542">
          <cell r="A2542">
            <v>361232</v>
          </cell>
          <cell r="B2542" t="str">
            <v>Information Tech Cisco</v>
          </cell>
          <cell r="C2542">
            <v>755310</v>
          </cell>
          <cell r="D2542">
            <v>361232755310</v>
          </cell>
          <cell r="E2542" t="str">
            <v>Copier Expense</v>
          </cell>
          <cell r="F2542">
            <v>413.1</v>
          </cell>
          <cell r="G2542">
            <v>420.54</v>
          </cell>
          <cell r="H2542">
            <v>500</v>
          </cell>
          <cell r="I2542">
            <v>75.900000000000006</v>
          </cell>
          <cell r="J2542">
            <v>500</v>
          </cell>
          <cell r="K2542">
            <v>110010</v>
          </cell>
          <cell r="L2542" t="str">
            <v>Current Unrestricted</v>
          </cell>
          <cell r="M2542">
            <v>10</v>
          </cell>
          <cell r="N2542" t="str">
            <v>Instruction</v>
          </cell>
          <cell r="O2542">
            <v>11</v>
          </cell>
          <cell r="P2542" t="str">
            <v>Current Unrestricted Funds</v>
          </cell>
          <cell r="Q2542">
            <v>75</v>
          </cell>
          <cell r="R2542" t="str">
            <v>Other Operating Expenses</v>
          </cell>
          <cell r="S2542">
            <v>20</v>
          </cell>
          <cell r="T2542" t="str">
            <v>Vice President / Provost - PRC</v>
          </cell>
          <cell r="U2542">
            <v>5</v>
          </cell>
          <cell r="V2542" t="str">
            <v>Hardesty, Jon H</v>
          </cell>
        </row>
        <row r="2543">
          <cell r="A2543">
            <v>361232</v>
          </cell>
          <cell r="B2543" t="str">
            <v>Information Tech Cisco</v>
          </cell>
          <cell r="C2543">
            <v>755510</v>
          </cell>
          <cell r="D2543">
            <v>361232755510</v>
          </cell>
          <cell r="E2543" t="str">
            <v>Repairs - Equipment</v>
          </cell>
          <cell r="F2543">
            <v>0</v>
          </cell>
          <cell r="G2543">
            <v>0</v>
          </cell>
          <cell r="H2543">
            <v>5000</v>
          </cell>
          <cell r="I2543">
            <v>0</v>
          </cell>
          <cell r="J2543">
            <v>5000</v>
          </cell>
          <cell r="K2543">
            <v>110010</v>
          </cell>
          <cell r="L2543" t="str">
            <v>Current Unrestricted</v>
          </cell>
          <cell r="M2543">
            <v>10</v>
          </cell>
          <cell r="N2543" t="str">
            <v>Instruction</v>
          </cell>
          <cell r="O2543">
            <v>11</v>
          </cell>
          <cell r="P2543" t="str">
            <v>Current Unrestricted Funds</v>
          </cell>
          <cell r="Q2543">
            <v>75</v>
          </cell>
          <cell r="R2543" t="str">
            <v>Other Operating Expenses</v>
          </cell>
          <cell r="S2543">
            <v>20</v>
          </cell>
          <cell r="T2543" t="str">
            <v>Vice President / Provost - PRC</v>
          </cell>
          <cell r="U2543">
            <v>5</v>
          </cell>
          <cell r="V2543" t="str">
            <v>Hardesty, Jon H</v>
          </cell>
        </row>
        <row r="2544">
          <cell r="A2544">
            <v>361236</v>
          </cell>
          <cell r="B2544" t="str">
            <v>Info Tech Cisco CCNA</v>
          </cell>
          <cell r="C2544">
            <v>611110</v>
          </cell>
          <cell r="D2544">
            <v>361236611110</v>
          </cell>
          <cell r="E2544" t="str">
            <v>Faculty Salaries - Full-time</v>
          </cell>
          <cell r="F2544">
            <v>201467.54</v>
          </cell>
          <cell r="G2544">
            <v>190606.74</v>
          </cell>
          <cell r="H2544">
            <v>241152</v>
          </cell>
          <cell r="I2544">
            <v>129077.1</v>
          </cell>
          <cell r="J2544">
            <v>268716</v>
          </cell>
          <cell r="K2544">
            <v>110010</v>
          </cell>
          <cell r="L2544" t="str">
            <v>Current Unrestricted</v>
          </cell>
          <cell r="M2544">
            <v>10</v>
          </cell>
          <cell r="N2544" t="str">
            <v>Instruction</v>
          </cell>
          <cell r="O2544">
            <v>11</v>
          </cell>
          <cell r="P2544" t="str">
            <v>Current Unrestricted Funds</v>
          </cell>
          <cell r="Q2544">
            <v>61</v>
          </cell>
          <cell r="R2544" t="str">
            <v>Salaries and Wages</v>
          </cell>
          <cell r="S2544">
            <v>20</v>
          </cell>
          <cell r="T2544" t="str">
            <v>Vice President / Provost - PRC</v>
          </cell>
          <cell r="U2544">
            <v>2</v>
          </cell>
          <cell r="V2544" t="str">
            <v>Hardesty, Jon H</v>
          </cell>
        </row>
        <row r="2545">
          <cell r="A2545">
            <v>361236</v>
          </cell>
          <cell r="B2545" t="str">
            <v>Info Tech Cisco CCNA</v>
          </cell>
          <cell r="C2545">
            <v>611115</v>
          </cell>
          <cell r="D2545">
            <v>361236611115</v>
          </cell>
          <cell r="E2545" t="str">
            <v>Faculty Salaries - Substitute</v>
          </cell>
          <cell r="F2545">
            <v>3127.65</v>
          </cell>
          <cell r="G2545">
            <v>4917.2299999999996</v>
          </cell>
          <cell r="H2545">
            <v>1935</v>
          </cell>
          <cell r="I2545">
            <v>1608.82</v>
          </cell>
          <cell r="J2545">
            <v>2600</v>
          </cell>
          <cell r="K2545">
            <v>110010</v>
          </cell>
          <cell r="L2545" t="str">
            <v>Current Unrestricted</v>
          </cell>
          <cell r="M2545">
            <v>10</v>
          </cell>
          <cell r="N2545" t="str">
            <v>Instruction</v>
          </cell>
          <cell r="O2545">
            <v>11</v>
          </cell>
          <cell r="P2545" t="str">
            <v>Current Unrestricted Funds</v>
          </cell>
          <cell r="Q2545">
            <v>61</v>
          </cell>
          <cell r="R2545" t="str">
            <v>Salaries and Wages</v>
          </cell>
          <cell r="S2545">
            <v>20</v>
          </cell>
          <cell r="T2545" t="str">
            <v>Vice President / Provost - PRC</v>
          </cell>
          <cell r="U2545">
            <v>2</v>
          </cell>
          <cell r="V2545" t="str">
            <v>Hardesty, Jon H</v>
          </cell>
        </row>
        <row r="2546">
          <cell r="A2546">
            <v>361236</v>
          </cell>
          <cell r="B2546" t="str">
            <v>Info Tech Cisco CCNA</v>
          </cell>
          <cell r="C2546">
            <v>611120</v>
          </cell>
          <cell r="D2546">
            <v>361236611120</v>
          </cell>
          <cell r="E2546" t="str">
            <v>Faculty Salaries - Part-time</v>
          </cell>
          <cell r="F2546">
            <v>76464.97</v>
          </cell>
          <cell r="G2546">
            <v>62115.63</v>
          </cell>
          <cell r="H2546">
            <v>54824</v>
          </cell>
          <cell r="I2546">
            <v>28480</v>
          </cell>
          <cell r="J2546">
            <v>54824</v>
          </cell>
          <cell r="K2546">
            <v>110010</v>
          </cell>
          <cell r="L2546" t="str">
            <v>Current Unrestricted</v>
          </cell>
          <cell r="M2546">
            <v>10</v>
          </cell>
          <cell r="N2546" t="str">
            <v>Instruction</v>
          </cell>
          <cell r="O2546">
            <v>11</v>
          </cell>
          <cell r="P2546" t="str">
            <v>Current Unrestricted Funds</v>
          </cell>
          <cell r="Q2546">
            <v>61</v>
          </cell>
          <cell r="R2546" t="str">
            <v>Salaries and Wages</v>
          </cell>
          <cell r="S2546">
            <v>20</v>
          </cell>
          <cell r="T2546" t="str">
            <v>Vice President / Provost - PRC</v>
          </cell>
          <cell r="U2546">
            <v>2</v>
          </cell>
          <cell r="V2546" t="str">
            <v>Hardesty, Jon H</v>
          </cell>
        </row>
        <row r="2547">
          <cell r="A2547">
            <v>361236</v>
          </cell>
          <cell r="B2547" t="str">
            <v>Info Tech Cisco CCNA</v>
          </cell>
          <cell r="C2547">
            <v>611130</v>
          </cell>
          <cell r="D2547">
            <v>361236611130</v>
          </cell>
          <cell r="E2547" t="str">
            <v>Faculty Full-time Non-teaching ES</v>
          </cell>
          <cell r="F2547">
            <v>10425</v>
          </cell>
          <cell r="G2547">
            <v>13205</v>
          </cell>
          <cell r="H2547">
            <v>10425</v>
          </cell>
          <cell r="I2547">
            <v>4493.75</v>
          </cell>
          <cell r="J2547">
            <v>10785</v>
          </cell>
          <cell r="K2547">
            <v>110010</v>
          </cell>
          <cell r="L2547" t="str">
            <v>Current Unrestricted</v>
          </cell>
          <cell r="M2547">
            <v>10</v>
          </cell>
          <cell r="N2547" t="str">
            <v>Instruction</v>
          </cell>
          <cell r="O2547">
            <v>11</v>
          </cell>
          <cell r="P2547" t="str">
            <v>Current Unrestricted Funds</v>
          </cell>
          <cell r="Q2547">
            <v>61</v>
          </cell>
          <cell r="R2547" t="str">
            <v>Salaries and Wages</v>
          </cell>
          <cell r="S2547">
            <v>20</v>
          </cell>
          <cell r="T2547" t="str">
            <v>Vice President / Provost - PRC</v>
          </cell>
          <cell r="U2547">
            <v>2</v>
          </cell>
          <cell r="V2547" t="str">
            <v>Hardesty, Jon H</v>
          </cell>
        </row>
        <row r="2548">
          <cell r="A2548">
            <v>361236</v>
          </cell>
          <cell r="B2548" t="str">
            <v>Info Tech Cisco CCNA</v>
          </cell>
          <cell r="C2548">
            <v>611135</v>
          </cell>
          <cell r="D2548">
            <v>361236611135</v>
          </cell>
          <cell r="E2548" t="str">
            <v>Faculty Full-time - Release Time</v>
          </cell>
          <cell r="F2548">
            <v>15002.85</v>
          </cell>
          <cell r="G2548">
            <v>2176.59</v>
          </cell>
          <cell r="H2548">
            <v>0</v>
          </cell>
          <cell r="I2548">
            <v>0</v>
          </cell>
          <cell r="J2548">
            <v>0</v>
          </cell>
          <cell r="K2548">
            <v>110010</v>
          </cell>
          <cell r="L2548" t="str">
            <v>Current Unrestricted</v>
          </cell>
          <cell r="M2548">
            <v>10</v>
          </cell>
          <cell r="N2548" t="str">
            <v>Instruction</v>
          </cell>
          <cell r="O2548">
            <v>11</v>
          </cell>
          <cell r="P2548" t="str">
            <v>Current Unrestricted Funds</v>
          </cell>
          <cell r="Q2548">
            <v>61</v>
          </cell>
          <cell r="R2548" t="str">
            <v>Salaries and Wages</v>
          </cell>
          <cell r="S2548">
            <v>20</v>
          </cell>
          <cell r="T2548" t="str">
            <v>Vice President / Provost - PRC</v>
          </cell>
          <cell r="U2548">
            <v>2</v>
          </cell>
          <cell r="V2548" t="str">
            <v>Hardesty, Jon H</v>
          </cell>
        </row>
        <row r="2549">
          <cell r="A2549">
            <v>361236</v>
          </cell>
          <cell r="B2549" t="str">
            <v>Info Tech Cisco CCNA</v>
          </cell>
          <cell r="C2549">
            <v>611140</v>
          </cell>
          <cell r="D2549">
            <v>361236611140</v>
          </cell>
          <cell r="E2549" t="str">
            <v>Faculty Part-time Non-teaching</v>
          </cell>
          <cell r="F2549">
            <v>0</v>
          </cell>
          <cell r="G2549">
            <v>8253.1</v>
          </cell>
          <cell r="H2549">
            <v>7645</v>
          </cell>
          <cell r="I2549">
            <v>4493.75</v>
          </cell>
          <cell r="J2549">
            <v>10785</v>
          </cell>
          <cell r="K2549">
            <v>110010</v>
          </cell>
          <cell r="L2549" t="str">
            <v>Current Unrestricted</v>
          </cell>
          <cell r="M2549">
            <v>10</v>
          </cell>
          <cell r="N2549" t="str">
            <v>Instruction</v>
          </cell>
          <cell r="O2549">
            <v>11</v>
          </cell>
          <cell r="P2549" t="str">
            <v>Current Unrestricted Funds</v>
          </cell>
          <cell r="Q2549">
            <v>61</v>
          </cell>
          <cell r="R2549" t="str">
            <v>Salaries and Wages</v>
          </cell>
          <cell r="S2549">
            <v>20</v>
          </cell>
          <cell r="T2549" t="str">
            <v>Vice President / Provost - PRC</v>
          </cell>
          <cell r="U2549">
            <v>2</v>
          </cell>
          <cell r="V2549" t="str">
            <v>Hardesty, Jon H</v>
          </cell>
        </row>
        <row r="2550">
          <cell r="A2550">
            <v>361236</v>
          </cell>
          <cell r="B2550" t="str">
            <v>Info Tech Cisco CCNA</v>
          </cell>
          <cell r="C2550">
            <v>611150</v>
          </cell>
          <cell r="D2550">
            <v>361236611150</v>
          </cell>
          <cell r="E2550" t="str">
            <v>Faculty Full-time - Summer</v>
          </cell>
          <cell r="F2550">
            <v>23824.799999999999</v>
          </cell>
          <cell r="G2550">
            <v>24826.69</v>
          </cell>
          <cell r="H2550">
            <v>42138</v>
          </cell>
          <cell r="I2550">
            <v>0</v>
          </cell>
          <cell r="J2550">
            <v>52221</v>
          </cell>
          <cell r="K2550">
            <v>110010</v>
          </cell>
          <cell r="L2550" t="str">
            <v>Current Unrestricted</v>
          </cell>
          <cell r="M2550">
            <v>10</v>
          </cell>
          <cell r="N2550" t="str">
            <v>Instruction</v>
          </cell>
          <cell r="O2550">
            <v>11</v>
          </cell>
          <cell r="P2550" t="str">
            <v>Current Unrestricted Funds</v>
          </cell>
          <cell r="Q2550">
            <v>61</v>
          </cell>
          <cell r="R2550" t="str">
            <v>Salaries and Wages</v>
          </cell>
          <cell r="S2550">
            <v>20</v>
          </cell>
          <cell r="T2550" t="str">
            <v>Vice President / Provost - PRC</v>
          </cell>
          <cell r="U2550">
            <v>2</v>
          </cell>
          <cell r="V2550" t="str">
            <v>Hardesty, Jon H</v>
          </cell>
        </row>
        <row r="2551">
          <cell r="A2551">
            <v>361236</v>
          </cell>
          <cell r="B2551" t="str">
            <v>Info Tech Cisco CCNA</v>
          </cell>
          <cell r="C2551">
            <v>611155</v>
          </cell>
          <cell r="D2551">
            <v>361236611155</v>
          </cell>
          <cell r="E2551" t="str">
            <v>Faculty Full-time - Non-teach Sum</v>
          </cell>
          <cell r="F2551">
            <v>3474.99</v>
          </cell>
          <cell r="G2551">
            <v>3474.99</v>
          </cell>
          <cell r="H2551">
            <v>0</v>
          </cell>
          <cell r="I2551">
            <v>0</v>
          </cell>
          <cell r="J2551">
            <v>0</v>
          </cell>
          <cell r="K2551">
            <v>110010</v>
          </cell>
          <cell r="L2551" t="str">
            <v>Current Unrestricted</v>
          </cell>
          <cell r="M2551">
            <v>10</v>
          </cell>
          <cell r="N2551" t="str">
            <v>Instruction</v>
          </cell>
          <cell r="O2551">
            <v>11</v>
          </cell>
          <cell r="P2551" t="str">
            <v>Current Unrestricted Funds</v>
          </cell>
          <cell r="Q2551">
            <v>61</v>
          </cell>
          <cell r="R2551" t="str">
            <v>Salaries and Wages</v>
          </cell>
          <cell r="S2551">
            <v>20</v>
          </cell>
          <cell r="T2551" t="str">
            <v>Vice President / Provost - PRC</v>
          </cell>
          <cell r="U2551">
            <v>2</v>
          </cell>
          <cell r="V2551" t="str">
            <v>Hardesty, Jon H</v>
          </cell>
        </row>
        <row r="2552">
          <cell r="A2552">
            <v>361236</v>
          </cell>
          <cell r="B2552" t="str">
            <v>Info Tech Cisco CCNA</v>
          </cell>
          <cell r="C2552">
            <v>611160</v>
          </cell>
          <cell r="D2552">
            <v>361236611160</v>
          </cell>
          <cell r="E2552" t="str">
            <v>Faculty Part-time - Summer</v>
          </cell>
          <cell r="F2552">
            <v>3474.99</v>
          </cell>
          <cell r="G2552">
            <v>3127.5</v>
          </cell>
          <cell r="H2552">
            <v>10790</v>
          </cell>
          <cell r="I2552">
            <v>0</v>
          </cell>
          <cell r="J2552">
            <v>10790</v>
          </cell>
          <cell r="K2552">
            <v>110010</v>
          </cell>
          <cell r="L2552" t="str">
            <v>Current Unrestricted</v>
          </cell>
          <cell r="M2552">
            <v>10</v>
          </cell>
          <cell r="N2552" t="str">
            <v>Instruction</v>
          </cell>
          <cell r="O2552">
            <v>11</v>
          </cell>
          <cell r="P2552" t="str">
            <v>Current Unrestricted Funds</v>
          </cell>
          <cell r="Q2552">
            <v>61</v>
          </cell>
          <cell r="R2552" t="str">
            <v>Salaries and Wages</v>
          </cell>
          <cell r="S2552">
            <v>20</v>
          </cell>
          <cell r="T2552" t="str">
            <v>Vice President / Provost - PRC</v>
          </cell>
          <cell r="U2552">
            <v>2</v>
          </cell>
          <cell r="V2552" t="str">
            <v>Hardesty, Jon H</v>
          </cell>
        </row>
        <row r="2553">
          <cell r="A2553">
            <v>361236</v>
          </cell>
          <cell r="B2553" t="str">
            <v>Info Tech Cisco CCNA</v>
          </cell>
          <cell r="C2553">
            <v>611460</v>
          </cell>
          <cell r="D2553">
            <v>361236611460</v>
          </cell>
          <cell r="E2553" t="str">
            <v>Support Staff PT - Non-Exempt</v>
          </cell>
          <cell r="F2553">
            <v>676.71</v>
          </cell>
          <cell r="G2553">
            <v>704.52</v>
          </cell>
          <cell r="H2553">
            <v>0</v>
          </cell>
          <cell r="I2553">
            <v>0</v>
          </cell>
          <cell r="J2553">
            <v>0</v>
          </cell>
          <cell r="K2553">
            <v>110010</v>
          </cell>
          <cell r="L2553" t="str">
            <v>Current Unrestricted</v>
          </cell>
          <cell r="M2553">
            <v>10</v>
          </cell>
          <cell r="N2553" t="str">
            <v>Instruction</v>
          </cell>
          <cell r="O2553">
            <v>11</v>
          </cell>
          <cell r="P2553" t="str">
            <v>Current Unrestricted Funds</v>
          </cell>
          <cell r="Q2553">
            <v>61</v>
          </cell>
          <cell r="R2553" t="str">
            <v>Salaries and Wages</v>
          </cell>
          <cell r="S2553">
            <v>20</v>
          </cell>
          <cell r="T2553" t="str">
            <v>Vice President / Provost - PRC</v>
          </cell>
          <cell r="U2553">
            <v>2</v>
          </cell>
          <cell r="V2553" t="str">
            <v>Hardesty, Jon H</v>
          </cell>
        </row>
        <row r="2554">
          <cell r="A2554">
            <v>361236</v>
          </cell>
          <cell r="B2554" t="str">
            <v>Info Tech Cisco CCNA</v>
          </cell>
          <cell r="C2554">
            <v>611510</v>
          </cell>
          <cell r="D2554">
            <v>361236611510</v>
          </cell>
          <cell r="E2554" t="str">
            <v>Student Assistants - Non-Work Study</v>
          </cell>
          <cell r="F2554">
            <v>7051.41</v>
          </cell>
          <cell r="G2554">
            <v>7137.9</v>
          </cell>
          <cell r="H2554">
            <v>10784</v>
          </cell>
          <cell r="I2554">
            <v>4381.8</v>
          </cell>
          <cell r="J2554">
            <v>10784</v>
          </cell>
          <cell r="K2554">
            <v>110010</v>
          </cell>
          <cell r="L2554" t="str">
            <v>Current Unrestricted</v>
          </cell>
          <cell r="M2554">
            <v>10</v>
          </cell>
          <cell r="N2554" t="str">
            <v>Instruction</v>
          </cell>
          <cell r="O2554">
            <v>11</v>
          </cell>
          <cell r="P2554" t="str">
            <v>Current Unrestricted Funds</v>
          </cell>
          <cell r="Q2554">
            <v>61</v>
          </cell>
          <cell r="R2554" t="str">
            <v>Salaries and Wages</v>
          </cell>
          <cell r="S2554">
            <v>20</v>
          </cell>
          <cell r="T2554" t="str">
            <v>Vice President / Provost - PRC</v>
          </cell>
          <cell r="U2554">
            <v>2</v>
          </cell>
          <cell r="V2554" t="str">
            <v>Hardesty, Jon H</v>
          </cell>
        </row>
        <row r="2555">
          <cell r="A2555">
            <v>361236</v>
          </cell>
          <cell r="B2555" t="str">
            <v>Info Tech Cisco CCNA</v>
          </cell>
          <cell r="C2555">
            <v>712510</v>
          </cell>
          <cell r="D2555">
            <v>361236712510</v>
          </cell>
          <cell r="E2555" t="str">
            <v>Maintenance Agreements</v>
          </cell>
          <cell r="F2555">
            <v>0</v>
          </cell>
          <cell r="G2555">
            <v>0</v>
          </cell>
          <cell r="H2555">
            <v>0</v>
          </cell>
          <cell r="I2555">
            <v>0</v>
          </cell>
          <cell r="J2555">
            <v>0</v>
          </cell>
          <cell r="K2555">
            <v>110010</v>
          </cell>
          <cell r="L2555" t="str">
            <v>Current Unrestricted</v>
          </cell>
          <cell r="M2555">
            <v>10</v>
          </cell>
          <cell r="N2555" t="str">
            <v>Instruction</v>
          </cell>
          <cell r="O2555">
            <v>11</v>
          </cell>
          <cell r="P2555" t="str">
            <v>Current Unrestricted Funds</v>
          </cell>
          <cell r="Q2555">
            <v>71</v>
          </cell>
          <cell r="R2555" t="str">
            <v>Contractual Services</v>
          </cell>
          <cell r="S2555">
            <v>20</v>
          </cell>
          <cell r="T2555" t="str">
            <v>Vice President / Provost - PRC</v>
          </cell>
          <cell r="U2555">
            <v>5</v>
          </cell>
          <cell r="V2555" t="str">
            <v>Hardesty, Jon H</v>
          </cell>
        </row>
        <row r="2556">
          <cell r="A2556">
            <v>361236</v>
          </cell>
          <cell r="B2556" t="str">
            <v>Info Tech Cisco CCNA</v>
          </cell>
          <cell r="C2556">
            <v>733110</v>
          </cell>
          <cell r="D2556">
            <v>361236733110</v>
          </cell>
          <cell r="E2556" t="str">
            <v>Classroom Supplies</v>
          </cell>
          <cell r="F2556">
            <v>5679.68</v>
          </cell>
          <cell r="G2556">
            <v>9571.52</v>
          </cell>
          <cell r="H2556">
            <v>2500</v>
          </cell>
          <cell r="I2556">
            <v>53.22</v>
          </cell>
          <cell r="J2556">
            <v>2500</v>
          </cell>
          <cell r="K2556">
            <v>110010</v>
          </cell>
          <cell r="L2556" t="str">
            <v>Current Unrestricted</v>
          </cell>
          <cell r="M2556">
            <v>10</v>
          </cell>
          <cell r="N2556" t="str">
            <v>Instruction</v>
          </cell>
          <cell r="O2556">
            <v>11</v>
          </cell>
          <cell r="P2556" t="str">
            <v>Current Unrestricted Funds</v>
          </cell>
          <cell r="Q2556">
            <v>73</v>
          </cell>
          <cell r="R2556" t="str">
            <v>Supplies</v>
          </cell>
          <cell r="S2556">
            <v>20</v>
          </cell>
          <cell r="T2556" t="str">
            <v>Vice President / Provost - PRC</v>
          </cell>
          <cell r="U2556">
            <v>5</v>
          </cell>
          <cell r="V2556" t="str">
            <v>Hardesty, Jon H</v>
          </cell>
        </row>
        <row r="2557">
          <cell r="A2557">
            <v>361236</v>
          </cell>
          <cell r="B2557" t="str">
            <v>Info Tech Cisco CCNA</v>
          </cell>
          <cell r="C2557">
            <v>733120</v>
          </cell>
          <cell r="D2557">
            <v>361236733120</v>
          </cell>
          <cell r="E2557" t="str">
            <v>Office Supplies</v>
          </cell>
          <cell r="F2557">
            <v>0</v>
          </cell>
          <cell r="G2557">
            <v>0</v>
          </cell>
          <cell r="H2557">
            <v>0</v>
          </cell>
          <cell r="I2557">
            <v>0</v>
          </cell>
          <cell r="J2557">
            <v>0</v>
          </cell>
          <cell r="K2557">
            <v>110010</v>
          </cell>
          <cell r="L2557" t="str">
            <v>Current Unrestricted</v>
          </cell>
          <cell r="M2557">
            <v>10</v>
          </cell>
          <cell r="N2557" t="str">
            <v>Instruction</v>
          </cell>
          <cell r="O2557">
            <v>11</v>
          </cell>
          <cell r="P2557" t="str">
            <v>Current Unrestricted Funds</v>
          </cell>
          <cell r="Q2557">
            <v>73</v>
          </cell>
          <cell r="R2557" t="str">
            <v>Supplies</v>
          </cell>
          <cell r="S2557">
            <v>20</v>
          </cell>
          <cell r="T2557" t="str">
            <v>Vice President / Provost - PRC</v>
          </cell>
          <cell r="U2557">
            <v>5</v>
          </cell>
          <cell r="V2557" t="str">
            <v>Hardesty, Jon H</v>
          </cell>
        </row>
        <row r="2558">
          <cell r="A2558">
            <v>361236</v>
          </cell>
          <cell r="B2558" t="str">
            <v>Info Tech Cisco CCNA</v>
          </cell>
          <cell r="C2558">
            <v>744210</v>
          </cell>
          <cell r="D2558">
            <v>361236744210</v>
          </cell>
          <cell r="E2558" t="str">
            <v>Local Travel</v>
          </cell>
          <cell r="F2558">
            <v>0</v>
          </cell>
          <cell r="G2558">
            <v>385.5</v>
          </cell>
          <cell r="H2558">
            <v>300</v>
          </cell>
          <cell r="I2558">
            <v>247.5</v>
          </cell>
          <cell r="J2558">
            <v>500</v>
          </cell>
          <cell r="K2558">
            <v>110010</v>
          </cell>
          <cell r="L2558" t="str">
            <v>Current Unrestricted</v>
          </cell>
          <cell r="M2558">
            <v>10</v>
          </cell>
          <cell r="N2558" t="str">
            <v>Instruction</v>
          </cell>
          <cell r="O2558">
            <v>11</v>
          </cell>
          <cell r="P2558" t="str">
            <v>Current Unrestricted Funds</v>
          </cell>
          <cell r="Q2558">
            <v>74</v>
          </cell>
          <cell r="R2558" t="str">
            <v>Travel</v>
          </cell>
          <cell r="S2558">
            <v>20</v>
          </cell>
          <cell r="T2558" t="str">
            <v>Vice President / Provost - PRC</v>
          </cell>
          <cell r="U2558">
            <v>5</v>
          </cell>
          <cell r="V2558" t="str">
            <v>Hardesty, Jon H</v>
          </cell>
        </row>
        <row r="2559">
          <cell r="A2559">
            <v>361236</v>
          </cell>
          <cell r="B2559" t="str">
            <v>Info Tech Cisco CCNA</v>
          </cell>
          <cell r="C2559">
            <v>744220</v>
          </cell>
          <cell r="D2559">
            <v>361236744220</v>
          </cell>
          <cell r="E2559" t="str">
            <v>Professional Development / Travel</v>
          </cell>
          <cell r="F2559">
            <v>5508.02</v>
          </cell>
          <cell r="G2559">
            <v>1530.17</v>
          </cell>
          <cell r="H2559">
            <v>3600</v>
          </cell>
          <cell r="I2559">
            <v>1217.72</v>
          </cell>
          <cell r="J2559">
            <v>3400</v>
          </cell>
          <cell r="K2559">
            <v>110010</v>
          </cell>
          <cell r="L2559" t="str">
            <v>Current Unrestricted</v>
          </cell>
          <cell r="M2559">
            <v>10</v>
          </cell>
          <cell r="N2559" t="str">
            <v>Instruction</v>
          </cell>
          <cell r="O2559">
            <v>11</v>
          </cell>
          <cell r="P2559" t="str">
            <v>Current Unrestricted Funds</v>
          </cell>
          <cell r="Q2559">
            <v>74</v>
          </cell>
          <cell r="R2559" t="str">
            <v>Travel</v>
          </cell>
          <cell r="S2559">
            <v>20</v>
          </cell>
          <cell r="T2559" t="str">
            <v>Vice President / Provost - PRC</v>
          </cell>
          <cell r="U2559">
            <v>5</v>
          </cell>
          <cell r="V2559" t="str">
            <v>Hardesty, Jon H</v>
          </cell>
        </row>
        <row r="2560">
          <cell r="A2560">
            <v>361236</v>
          </cell>
          <cell r="B2560" t="str">
            <v>Info Tech Cisco CCNA</v>
          </cell>
          <cell r="C2560">
            <v>755310</v>
          </cell>
          <cell r="D2560">
            <v>361236755310</v>
          </cell>
          <cell r="E2560" t="str">
            <v>Copier Expense</v>
          </cell>
          <cell r="F2560">
            <v>998.46</v>
          </cell>
          <cell r="G2560">
            <v>1112.7</v>
          </cell>
          <cell r="H2560">
            <v>950</v>
          </cell>
          <cell r="I2560">
            <v>386.46</v>
          </cell>
          <cell r="J2560">
            <v>950</v>
          </cell>
          <cell r="K2560">
            <v>110010</v>
          </cell>
          <cell r="L2560" t="str">
            <v>Current Unrestricted</v>
          </cell>
          <cell r="M2560">
            <v>10</v>
          </cell>
          <cell r="N2560" t="str">
            <v>Instruction</v>
          </cell>
          <cell r="O2560">
            <v>11</v>
          </cell>
          <cell r="P2560" t="str">
            <v>Current Unrestricted Funds</v>
          </cell>
          <cell r="Q2560">
            <v>75</v>
          </cell>
          <cell r="R2560" t="str">
            <v>Other Operating Expenses</v>
          </cell>
          <cell r="S2560">
            <v>20</v>
          </cell>
          <cell r="T2560" t="str">
            <v>Vice President / Provost - PRC</v>
          </cell>
          <cell r="U2560">
            <v>5</v>
          </cell>
          <cell r="V2560" t="str">
            <v>Hardesty, Jon H</v>
          </cell>
        </row>
        <row r="2561">
          <cell r="A2561">
            <v>361236</v>
          </cell>
          <cell r="B2561" t="str">
            <v>Info Tech Cisco CCNA</v>
          </cell>
          <cell r="C2561">
            <v>755360</v>
          </cell>
          <cell r="D2561">
            <v>361236755360</v>
          </cell>
          <cell r="E2561" t="str">
            <v>Printing - Other</v>
          </cell>
          <cell r="F2561">
            <v>0</v>
          </cell>
          <cell r="G2561">
            <v>18</v>
          </cell>
          <cell r="H2561">
            <v>50</v>
          </cell>
          <cell r="I2561">
            <v>18</v>
          </cell>
          <cell r="J2561">
            <v>0</v>
          </cell>
          <cell r="K2561">
            <v>110010</v>
          </cell>
          <cell r="L2561" t="str">
            <v>Current Unrestricted</v>
          </cell>
          <cell r="M2561">
            <v>10</v>
          </cell>
          <cell r="N2561" t="str">
            <v>Instruction</v>
          </cell>
          <cell r="O2561">
            <v>11</v>
          </cell>
          <cell r="P2561" t="str">
            <v>Current Unrestricted Funds</v>
          </cell>
          <cell r="Q2561">
            <v>75</v>
          </cell>
          <cell r="R2561" t="str">
            <v>Other Operating Expenses</v>
          </cell>
          <cell r="S2561">
            <v>20</v>
          </cell>
          <cell r="T2561" t="str">
            <v>Vice President / Provost - PRC</v>
          </cell>
          <cell r="U2561">
            <v>5</v>
          </cell>
          <cell r="V2561" t="str">
            <v>Hardesty, Jon H</v>
          </cell>
        </row>
        <row r="2562">
          <cell r="A2562">
            <v>361236</v>
          </cell>
          <cell r="B2562" t="str">
            <v>Info Tech Cisco CCNA</v>
          </cell>
          <cell r="C2562">
            <v>755510</v>
          </cell>
          <cell r="D2562">
            <v>361236755510</v>
          </cell>
          <cell r="E2562" t="str">
            <v>Repairs - Equipment</v>
          </cell>
          <cell r="F2562">
            <v>0</v>
          </cell>
          <cell r="G2562">
            <v>0</v>
          </cell>
          <cell r="H2562">
            <v>20000</v>
          </cell>
          <cell r="I2562">
            <v>0</v>
          </cell>
          <cell r="J2562">
            <v>20000</v>
          </cell>
          <cell r="K2562">
            <v>110010</v>
          </cell>
          <cell r="L2562" t="str">
            <v>Current Unrestricted</v>
          </cell>
          <cell r="M2562">
            <v>10</v>
          </cell>
          <cell r="N2562" t="str">
            <v>Instruction</v>
          </cell>
          <cell r="O2562">
            <v>11</v>
          </cell>
          <cell r="P2562" t="str">
            <v>Current Unrestricted Funds</v>
          </cell>
          <cell r="Q2562">
            <v>75</v>
          </cell>
          <cell r="R2562" t="str">
            <v>Other Operating Expenses</v>
          </cell>
          <cell r="S2562">
            <v>20</v>
          </cell>
          <cell r="T2562" t="str">
            <v>Vice President / Provost - PRC</v>
          </cell>
          <cell r="U2562">
            <v>5</v>
          </cell>
          <cell r="V2562" t="str">
            <v>Hardesty, Jon H</v>
          </cell>
        </row>
        <row r="2563">
          <cell r="A2563">
            <v>361236</v>
          </cell>
          <cell r="B2563" t="str">
            <v>Info Tech Cisco CCNA</v>
          </cell>
          <cell r="C2563">
            <v>787410</v>
          </cell>
          <cell r="D2563">
            <v>361236787410</v>
          </cell>
          <cell r="E2563" t="str">
            <v>Equipment/Furniture Non-Depreciable</v>
          </cell>
          <cell r="F2563">
            <v>18240</v>
          </cell>
          <cell r="G2563">
            <v>5260</v>
          </cell>
          <cell r="H2563">
            <v>0</v>
          </cell>
          <cell r="I2563">
            <v>0</v>
          </cell>
          <cell r="J2563">
            <v>0</v>
          </cell>
          <cell r="K2563">
            <v>110010</v>
          </cell>
          <cell r="L2563" t="str">
            <v>Current Unrestricted</v>
          </cell>
          <cell r="M2563">
            <v>10</v>
          </cell>
          <cell r="N2563" t="str">
            <v>Instruction</v>
          </cell>
          <cell r="O2563">
            <v>11</v>
          </cell>
          <cell r="P2563" t="str">
            <v>Current Unrestricted Funds</v>
          </cell>
          <cell r="Q2563">
            <v>78</v>
          </cell>
          <cell r="R2563" t="str">
            <v>Non-Capital Outlay</v>
          </cell>
          <cell r="S2563">
            <v>20</v>
          </cell>
          <cell r="T2563" t="str">
            <v>Vice President / Provost - PRC</v>
          </cell>
          <cell r="U2563">
            <v>5</v>
          </cell>
          <cell r="V2563" t="str">
            <v>Hardesty, Jon H</v>
          </cell>
        </row>
        <row r="2564">
          <cell r="A2564">
            <v>361246</v>
          </cell>
          <cell r="B2564" t="str">
            <v>Info Tech CCNP Local</v>
          </cell>
          <cell r="C2564">
            <v>733110</v>
          </cell>
          <cell r="D2564">
            <v>361246733110</v>
          </cell>
          <cell r="E2564" t="str">
            <v>Classroom Supplies</v>
          </cell>
          <cell r="F2564">
            <v>0</v>
          </cell>
          <cell r="G2564">
            <v>0</v>
          </cell>
          <cell r="H2564">
            <v>0</v>
          </cell>
          <cell r="I2564">
            <v>0</v>
          </cell>
          <cell r="J2564">
            <v>0</v>
          </cell>
          <cell r="K2564">
            <v>110010</v>
          </cell>
          <cell r="L2564" t="str">
            <v>Current Unrestricted</v>
          </cell>
          <cell r="M2564">
            <v>10</v>
          </cell>
          <cell r="N2564" t="str">
            <v>Instruction</v>
          </cell>
          <cell r="O2564">
            <v>11</v>
          </cell>
          <cell r="P2564" t="str">
            <v>Current Unrestricted Funds</v>
          </cell>
          <cell r="Q2564">
            <v>73</v>
          </cell>
          <cell r="R2564" t="str">
            <v>Supplies</v>
          </cell>
          <cell r="S2564">
            <v>20</v>
          </cell>
          <cell r="T2564" t="str">
            <v>Vice President / Provost - PRC</v>
          </cell>
          <cell r="U2564">
            <v>5</v>
          </cell>
          <cell r="V2564" t="str">
            <v>Hardesty, Jon H</v>
          </cell>
        </row>
        <row r="2565">
          <cell r="A2565">
            <v>361246</v>
          </cell>
          <cell r="B2565" t="str">
            <v>Info Tech CCNP Local</v>
          </cell>
          <cell r="C2565">
            <v>755310</v>
          </cell>
          <cell r="D2565">
            <v>361246755310</v>
          </cell>
          <cell r="E2565" t="str">
            <v>Copier Expense</v>
          </cell>
          <cell r="F2565">
            <v>0</v>
          </cell>
          <cell r="G2565">
            <v>0</v>
          </cell>
          <cell r="H2565">
            <v>0</v>
          </cell>
          <cell r="I2565">
            <v>0</v>
          </cell>
          <cell r="J2565">
            <v>0</v>
          </cell>
          <cell r="K2565">
            <v>110010</v>
          </cell>
          <cell r="L2565" t="str">
            <v>Current Unrestricted</v>
          </cell>
          <cell r="M2565">
            <v>10</v>
          </cell>
          <cell r="N2565" t="str">
            <v>Instruction</v>
          </cell>
          <cell r="O2565">
            <v>11</v>
          </cell>
          <cell r="P2565" t="str">
            <v>Current Unrestricted Funds</v>
          </cell>
          <cell r="Q2565">
            <v>75</v>
          </cell>
          <cell r="R2565" t="str">
            <v>Other Operating Expenses</v>
          </cell>
          <cell r="S2565">
            <v>20</v>
          </cell>
          <cell r="T2565" t="str">
            <v>Vice President / Provost - PRC</v>
          </cell>
          <cell r="U2565">
            <v>5</v>
          </cell>
          <cell r="V2565" t="str">
            <v>Hardesty, Jon H</v>
          </cell>
        </row>
        <row r="2566">
          <cell r="A2566">
            <v>384432</v>
          </cell>
          <cell r="B2566" t="str">
            <v>Electronics Tech</v>
          </cell>
          <cell r="C2566">
            <v>611110</v>
          </cell>
          <cell r="D2566">
            <v>384432611110</v>
          </cell>
          <cell r="E2566" t="str">
            <v>Faculty Salaries - Full-time</v>
          </cell>
          <cell r="F2566">
            <v>0</v>
          </cell>
          <cell r="G2566">
            <v>13348.36</v>
          </cell>
          <cell r="H2566">
            <v>13816</v>
          </cell>
          <cell r="I2566">
            <v>0</v>
          </cell>
          <cell r="J2566">
            <v>27632</v>
          </cell>
          <cell r="K2566">
            <v>110010</v>
          </cell>
          <cell r="L2566" t="str">
            <v>Current Unrestricted</v>
          </cell>
          <cell r="M2566">
            <v>10</v>
          </cell>
          <cell r="N2566" t="str">
            <v>Instruction</v>
          </cell>
          <cell r="O2566">
            <v>11</v>
          </cell>
          <cell r="P2566" t="str">
            <v>Current Unrestricted Funds</v>
          </cell>
          <cell r="Q2566">
            <v>61</v>
          </cell>
          <cell r="R2566" t="str">
            <v>Salaries and Wages</v>
          </cell>
          <cell r="S2566">
            <v>20</v>
          </cell>
          <cell r="T2566" t="str">
            <v>Vice President / Provost - PRC</v>
          </cell>
          <cell r="U2566">
            <v>2</v>
          </cell>
          <cell r="V2566" t="str">
            <v>Hardesty, Jon H</v>
          </cell>
        </row>
        <row r="2567">
          <cell r="A2567">
            <v>384432</v>
          </cell>
          <cell r="B2567" t="str">
            <v>Electronics Tech</v>
          </cell>
          <cell r="C2567">
            <v>611120</v>
          </cell>
          <cell r="D2567">
            <v>384432611120</v>
          </cell>
          <cell r="E2567" t="str">
            <v>Faculty Salaries - Part-time</v>
          </cell>
          <cell r="F2567">
            <v>0</v>
          </cell>
          <cell r="G2567">
            <v>0</v>
          </cell>
          <cell r="H2567">
            <v>4316</v>
          </cell>
          <cell r="I2567">
            <v>0</v>
          </cell>
          <cell r="J2567">
            <v>4316</v>
          </cell>
          <cell r="K2567">
            <v>110010</v>
          </cell>
          <cell r="L2567" t="str">
            <v>Current Unrestricted</v>
          </cell>
          <cell r="M2567">
            <v>10</v>
          </cell>
          <cell r="N2567" t="str">
            <v>Instruction</v>
          </cell>
          <cell r="O2567">
            <v>11</v>
          </cell>
          <cell r="P2567" t="str">
            <v>Current Unrestricted Funds</v>
          </cell>
          <cell r="Q2567">
            <v>61</v>
          </cell>
          <cell r="R2567" t="str">
            <v>Salaries and Wages</v>
          </cell>
          <cell r="S2567">
            <v>20</v>
          </cell>
          <cell r="T2567" t="str">
            <v>Vice President / Provost - PRC</v>
          </cell>
          <cell r="U2567">
            <v>2</v>
          </cell>
          <cell r="V2567" t="str">
            <v>Hardesty, Jon H</v>
          </cell>
        </row>
        <row r="2568">
          <cell r="A2568">
            <v>384432</v>
          </cell>
          <cell r="B2568" t="str">
            <v>Electronics Tech</v>
          </cell>
          <cell r="C2568">
            <v>611160</v>
          </cell>
          <cell r="D2568">
            <v>384432611160</v>
          </cell>
          <cell r="E2568" t="str">
            <v>Faculty Part-time - Summer</v>
          </cell>
          <cell r="F2568">
            <v>0</v>
          </cell>
          <cell r="G2568">
            <v>0</v>
          </cell>
          <cell r="H2568">
            <v>3597</v>
          </cell>
          <cell r="I2568">
            <v>0</v>
          </cell>
          <cell r="J2568">
            <v>0</v>
          </cell>
          <cell r="K2568">
            <v>110010</v>
          </cell>
          <cell r="L2568" t="str">
            <v>Current Unrestricted</v>
          </cell>
          <cell r="M2568">
            <v>10</v>
          </cell>
          <cell r="N2568" t="str">
            <v>Instruction</v>
          </cell>
          <cell r="O2568">
            <v>11</v>
          </cell>
          <cell r="P2568" t="str">
            <v>Current Unrestricted Funds</v>
          </cell>
          <cell r="Q2568">
            <v>61</v>
          </cell>
          <cell r="R2568" t="str">
            <v>Salaries and Wages</v>
          </cell>
          <cell r="S2568">
            <v>20</v>
          </cell>
          <cell r="T2568" t="str">
            <v>Vice President / Provost - PRC</v>
          </cell>
          <cell r="U2568">
            <v>2</v>
          </cell>
          <cell r="V2568" t="str">
            <v>Hardesty, Jon H</v>
          </cell>
        </row>
        <row r="2569">
          <cell r="A2569">
            <v>384432</v>
          </cell>
          <cell r="B2569" t="str">
            <v>Electronics Tech</v>
          </cell>
          <cell r="C2569">
            <v>733110</v>
          </cell>
          <cell r="D2569">
            <v>384432733110</v>
          </cell>
          <cell r="E2569" t="str">
            <v>Classroom Supplies</v>
          </cell>
          <cell r="F2569">
            <v>0</v>
          </cell>
          <cell r="G2569">
            <v>0</v>
          </cell>
          <cell r="H2569">
            <v>500</v>
          </cell>
          <cell r="I2569">
            <v>0</v>
          </cell>
          <cell r="J2569">
            <v>500</v>
          </cell>
          <cell r="K2569">
            <v>110010</v>
          </cell>
          <cell r="L2569" t="str">
            <v>Current Unrestricted</v>
          </cell>
          <cell r="M2569">
            <v>10</v>
          </cell>
          <cell r="N2569" t="str">
            <v>Instruction</v>
          </cell>
          <cell r="O2569">
            <v>11</v>
          </cell>
          <cell r="P2569" t="str">
            <v>Current Unrestricted Funds</v>
          </cell>
          <cell r="Q2569">
            <v>73</v>
          </cell>
          <cell r="R2569" t="str">
            <v>Supplies</v>
          </cell>
          <cell r="S2569">
            <v>20</v>
          </cell>
          <cell r="T2569" t="str">
            <v>Vice President / Provost - PRC</v>
          </cell>
          <cell r="U2569">
            <v>5</v>
          </cell>
          <cell r="V2569" t="str">
            <v>Hardesty, Jon H</v>
          </cell>
        </row>
        <row r="2570">
          <cell r="A2570">
            <v>384432</v>
          </cell>
          <cell r="B2570" t="str">
            <v>Electronics Tech</v>
          </cell>
          <cell r="C2570">
            <v>755310</v>
          </cell>
          <cell r="D2570">
            <v>384432755310</v>
          </cell>
          <cell r="E2570" t="str">
            <v>Copier Expense</v>
          </cell>
          <cell r="F2570">
            <v>0</v>
          </cell>
          <cell r="G2570">
            <v>0</v>
          </cell>
          <cell r="H2570">
            <v>500</v>
          </cell>
          <cell r="I2570">
            <v>0</v>
          </cell>
          <cell r="J2570">
            <v>500</v>
          </cell>
          <cell r="K2570">
            <v>110010</v>
          </cell>
          <cell r="L2570" t="str">
            <v>Current Unrestricted</v>
          </cell>
          <cell r="M2570">
            <v>10</v>
          </cell>
          <cell r="N2570" t="str">
            <v>Instruction</v>
          </cell>
          <cell r="O2570">
            <v>11</v>
          </cell>
          <cell r="P2570" t="str">
            <v>Current Unrestricted Funds</v>
          </cell>
          <cell r="Q2570">
            <v>75</v>
          </cell>
          <cell r="R2570" t="str">
            <v>Other Operating Expenses</v>
          </cell>
          <cell r="S2570">
            <v>20</v>
          </cell>
          <cell r="T2570" t="str">
            <v>Vice President / Provost - PRC</v>
          </cell>
          <cell r="U2570">
            <v>5</v>
          </cell>
          <cell r="V2570" t="str">
            <v>Hardesty, Jon H</v>
          </cell>
        </row>
        <row r="2571">
          <cell r="A2571">
            <v>384432</v>
          </cell>
          <cell r="B2571" t="str">
            <v>Electronics Tech</v>
          </cell>
          <cell r="C2571">
            <v>755510</v>
          </cell>
          <cell r="D2571">
            <v>384432755510</v>
          </cell>
          <cell r="E2571" t="str">
            <v>Repairs - Equipment</v>
          </cell>
          <cell r="F2571">
            <v>0</v>
          </cell>
          <cell r="G2571">
            <v>0</v>
          </cell>
          <cell r="H2571">
            <v>2500</v>
          </cell>
          <cell r="I2571">
            <v>0</v>
          </cell>
          <cell r="J2571">
            <v>2500</v>
          </cell>
          <cell r="K2571">
            <v>110010</v>
          </cell>
          <cell r="L2571" t="str">
            <v>Current Unrestricted</v>
          </cell>
          <cell r="M2571">
            <v>10</v>
          </cell>
          <cell r="N2571" t="str">
            <v>Instruction</v>
          </cell>
          <cell r="O2571">
            <v>11</v>
          </cell>
          <cell r="P2571" t="str">
            <v>Current Unrestricted Funds</v>
          </cell>
          <cell r="Q2571">
            <v>75</v>
          </cell>
          <cell r="R2571" t="str">
            <v>Other Operating Expenses</v>
          </cell>
          <cell r="S2571">
            <v>20</v>
          </cell>
          <cell r="T2571" t="str">
            <v>Vice President / Provost - PRC</v>
          </cell>
          <cell r="U2571">
            <v>5</v>
          </cell>
          <cell r="V2571" t="str">
            <v>Hardesty, Jon H</v>
          </cell>
        </row>
        <row r="2572">
          <cell r="A2572">
            <v>384433</v>
          </cell>
          <cell r="B2572" t="str">
            <v>Electronics Tech Lab</v>
          </cell>
          <cell r="C2572">
            <v>611120</v>
          </cell>
          <cell r="D2572">
            <v>384433611120</v>
          </cell>
          <cell r="E2572" t="str">
            <v>Faculty Salaries - Part-time</v>
          </cell>
          <cell r="F2572">
            <v>0</v>
          </cell>
          <cell r="G2572">
            <v>0</v>
          </cell>
          <cell r="H2572">
            <v>0</v>
          </cell>
          <cell r="I2572">
            <v>0</v>
          </cell>
          <cell r="J2572">
            <v>0</v>
          </cell>
          <cell r="K2572">
            <v>110010</v>
          </cell>
          <cell r="L2572" t="str">
            <v>Current Unrestricted</v>
          </cell>
          <cell r="M2572">
            <v>10</v>
          </cell>
          <cell r="N2572" t="str">
            <v>Instruction</v>
          </cell>
          <cell r="O2572">
            <v>11</v>
          </cell>
          <cell r="P2572" t="str">
            <v>Current Unrestricted Funds</v>
          </cell>
          <cell r="Q2572">
            <v>61</v>
          </cell>
          <cell r="R2572" t="str">
            <v>Salaries and Wages</v>
          </cell>
          <cell r="S2572">
            <v>20</v>
          </cell>
          <cell r="T2572" t="str">
            <v>Vice President / Provost - PRC</v>
          </cell>
          <cell r="U2572">
            <v>2</v>
          </cell>
          <cell r="V2572" t="str">
            <v>Hardesty, Jon H</v>
          </cell>
        </row>
        <row r="2573">
          <cell r="A2573">
            <v>384436</v>
          </cell>
          <cell r="B2573" t="str">
            <v>Convergence Technology</v>
          </cell>
          <cell r="C2573">
            <v>611110</v>
          </cell>
          <cell r="D2573">
            <v>384436611110</v>
          </cell>
          <cell r="E2573" t="str">
            <v>Faculty Salaries - Full-time</v>
          </cell>
          <cell r="F2573">
            <v>49922.1</v>
          </cell>
          <cell r="G2573">
            <v>30325.56</v>
          </cell>
          <cell r="H2573">
            <v>85431</v>
          </cell>
          <cell r="I2573">
            <v>62829.71</v>
          </cell>
          <cell r="J2573">
            <v>73657</v>
          </cell>
          <cell r="K2573">
            <v>110010</v>
          </cell>
          <cell r="L2573" t="str">
            <v>Current Unrestricted</v>
          </cell>
          <cell r="M2573">
            <v>10</v>
          </cell>
          <cell r="N2573" t="str">
            <v>Instruction</v>
          </cell>
          <cell r="O2573">
            <v>11</v>
          </cell>
          <cell r="P2573" t="str">
            <v>Current Unrestricted Funds</v>
          </cell>
          <cell r="Q2573">
            <v>61</v>
          </cell>
          <cell r="R2573" t="str">
            <v>Salaries and Wages</v>
          </cell>
          <cell r="S2573">
            <v>20</v>
          </cell>
          <cell r="T2573" t="str">
            <v>Vice President / Provost - PRC</v>
          </cell>
          <cell r="U2573">
            <v>2</v>
          </cell>
          <cell r="V2573" t="str">
            <v>Hardesty, Jon H</v>
          </cell>
        </row>
        <row r="2574">
          <cell r="A2574">
            <v>384436</v>
          </cell>
          <cell r="B2574" t="str">
            <v>Convergence Technology</v>
          </cell>
          <cell r="C2574">
            <v>611115</v>
          </cell>
          <cell r="D2574">
            <v>384436611115</v>
          </cell>
          <cell r="E2574" t="str">
            <v>Faculty Salaries - Substitute</v>
          </cell>
          <cell r="F2574">
            <v>0</v>
          </cell>
          <cell r="G2574">
            <v>0</v>
          </cell>
          <cell r="H2574">
            <v>300</v>
          </cell>
          <cell r="I2574">
            <v>0</v>
          </cell>
          <cell r="J2574">
            <v>300</v>
          </cell>
          <cell r="K2574">
            <v>110010</v>
          </cell>
          <cell r="L2574" t="str">
            <v>Current Unrestricted</v>
          </cell>
          <cell r="M2574">
            <v>10</v>
          </cell>
          <cell r="N2574" t="str">
            <v>Instruction</v>
          </cell>
          <cell r="O2574">
            <v>11</v>
          </cell>
          <cell r="P2574" t="str">
            <v>Current Unrestricted Funds</v>
          </cell>
          <cell r="Q2574">
            <v>61</v>
          </cell>
          <cell r="R2574" t="str">
            <v>Salaries and Wages</v>
          </cell>
          <cell r="S2574">
            <v>20</v>
          </cell>
          <cell r="T2574" t="str">
            <v>Vice President / Provost - PRC</v>
          </cell>
          <cell r="U2574">
            <v>2</v>
          </cell>
          <cell r="V2574" t="str">
            <v>Hardesty, Jon H</v>
          </cell>
        </row>
        <row r="2575">
          <cell r="A2575">
            <v>384436</v>
          </cell>
          <cell r="B2575" t="str">
            <v>Convergence Technology</v>
          </cell>
          <cell r="C2575">
            <v>611120</v>
          </cell>
          <cell r="D2575">
            <v>384436611120</v>
          </cell>
          <cell r="E2575" t="str">
            <v>Faculty Salaries - Part-time</v>
          </cell>
          <cell r="F2575">
            <v>15713</v>
          </cell>
          <cell r="G2575">
            <v>8340</v>
          </cell>
          <cell r="H2575">
            <v>15284</v>
          </cell>
          <cell r="I2575">
            <v>12422.1</v>
          </cell>
          <cell r="J2575">
            <v>15284</v>
          </cell>
          <cell r="K2575">
            <v>110010</v>
          </cell>
          <cell r="L2575" t="str">
            <v>Current Unrestricted</v>
          </cell>
          <cell r="M2575">
            <v>10</v>
          </cell>
          <cell r="N2575" t="str">
            <v>Instruction</v>
          </cell>
          <cell r="O2575">
            <v>11</v>
          </cell>
          <cell r="P2575" t="str">
            <v>Current Unrestricted Funds</v>
          </cell>
          <cell r="Q2575">
            <v>61</v>
          </cell>
          <cell r="R2575" t="str">
            <v>Salaries and Wages</v>
          </cell>
          <cell r="S2575">
            <v>20</v>
          </cell>
          <cell r="T2575" t="str">
            <v>Vice President / Provost - PRC</v>
          </cell>
          <cell r="U2575">
            <v>2</v>
          </cell>
          <cell r="V2575" t="str">
            <v>Hardesty, Jon H</v>
          </cell>
        </row>
        <row r="2576">
          <cell r="A2576">
            <v>384436</v>
          </cell>
          <cell r="B2576" t="str">
            <v>Convergence Technology</v>
          </cell>
          <cell r="C2576">
            <v>611130</v>
          </cell>
          <cell r="D2576">
            <v>384436611130</v>
          </cell>
          <cell r="E2576" t="str">
            <v>Faculty Full-time Non-teaching ES</v>
          </cell>
          <cell r="F2576">
            <v>0</v>
          </cell>
          <cell r="G2576">
            <v>0</v>
          </cell>
          <cell r="H2576">
            <v>10425</v>
          </cell>
          <cell r="I2576">
            <v>4493.75</v>
          </cell>
          <cell r="J2576">
            <v>10785</v>
          </cell>
          <cell r="K2576">
            <v>110010</v>
          </cell>
          <cell r="L2576" t="str">
            <v>Current Unrestricted</v>
          </cell>
          <cell r="M2576">
            <v>10</v>
          </cell>
          <cell r="N2576" t="str">
            <v>Instruction</v>
          </cell>
          <cell r="O2576">
            <v>11</v>
          </cell>
          <cell r="P2576" t="str">
            <v>Current Unrestricted Funds</v>
          </cell>
          <cell r="Q2576">
            <v>61</v>
          </cell>
          <cell r="R2576" t="str">
            <v>Salaries and Wages</v>
          </cell>
          <cell r="S2576">
            <v>20</v>
          </cell>
          <cell r="T2576" t="str">
            <v>Vice President / Provost - PRC</v>
          </cell>
          <cell r="U2576">
            <v>2</v>
          </cell>
          <cell r="V2576" t="str">
            <v>Hardesty, Jon H</v>
          </cell>
        </row>
        <row r="2577">
          <cell r="A2577">
            <v>384436</v>
          </cell>
          <cell r="B2577" t="str">
            <v>Convergence Technology</v>
          </cell>
          <cell r="C2577">
            <v>611140</v>
          </cell>
          <cell r="D2577">
            <v>384436611140</v>
          </cell>
          <cell r="E2577" t="str">
            <v>Faculty Part-time Non-teaching</v>
          </cell>
          <cell r="F2577">
            <v>0</v>
          </cell>
          <cell r="G2577">
            <v>0</v>
          </cell>
          <cell r="H2577">
            <v>3475</v>
          </cell>
          <cell r="I2577">
            <v>0</v>
          </cell>
          <cell r="J2577">
            <v>3595</v>
          </cell>
          <cell r="K2577">
            <v>110010</v>
          </cell>
          <cell r="L2577" t="str">
            <v>Current Unrestricted</v>
          </cell>
          <cell r="M2577">
            <v>10</v>
          </cell>
          <cell r="N2577" t="str">
            <v>Instruction</v>
          </cell>
          <cell r="O2577">
            <v>11</v>
          </cell>
          <cell r="P2577" t="str">
            <v>Current Unrestricted Funds</v>
          </cell>
          <cell r="Q2577">
            <v>61</v>
          </cell>
          <cell r="R2577" t="str">
            <v>Salaries and Wages</v>
          </cell>
          <cell r="S2577">
            <v>20</v>
          </cell>
          <cell r="T2577" t="str">
            <v>Vice President / Provost - PRC</v>
          </cell>
          <cell r="U2577">
            <v>2</v>
          </cell>
          <cell r="V2577" t="str">
            <v>Hardesty, Jon H</v>
          </cell>
        </row>
        <row r="2578">
          <cell r="A2578">
            <v>384436</v>
          </cell>
          <cell r="B2578" t="str">
            <v>Convergence Technology</v>
          </cell>
          <cell r="C2578">
            <v>611150</v>
          </cell>
          <cell r="D2578">
            <v>384436611150</v>
          </cell>
          <cell r="E2578" t="str">
            <v>Faculty Full-time - Summer</v>
          </cell>
          <cell r="F2578">
            <v>10154</v>
          </cell>
          <cell r="G2578">
            <v>0</v>
          </cell>
          <cell r="H2578">
            <v>9344</v>
          </cell>
          <cell r="I2578">
            <v>0</v>
          </cell>
          <cell r="J2578">
            <v>0</v>
          </cell>
          <cell r="K2578">
            <v>110010</v>
          </cell>
          <cell r="L2578" t="str">
            <v>Current Unrestricted</v>
          </cell>
          <cell r="M2578">
            <v>10</v>
          </cell>
          <cell r="N2578" t="str">
            <v>Instruction</v>
          </cell>
          <cell r="O2578">
            <v>11</v>
          </cell>
          <cell r="P2578" t="str">
            <v>Current Unrestricted Funds</v>
          </cell>
          <cell r="Q2578">
            <v>61</v>
          </cell>
          <cell r="R2578" t="str">
            <v>Salaries and Wages</v>
          </cell>
          <cell r="S2578">
            <v>20</v>
          </cell>
          <cell r="T2578" t="str">
            <v>Vice President / Provost - PRC</v>
          </cell>
          <cell r="U2578">
            <v>2</v>
          </cell>
          <cell r="V2578" t="str">
            <v>Hardesty, Jon H</v>
          </cell>
        </row>
        <row r="2579">
          <cell r="A2579">
            <v>384436</v>
          </cell>
          <cell r="B2579" t="str">
            <v>Convergence Technology</v>
          </cell>
          <cell r="C2579">
            <v>611160</v>
          </cell>
          <cell r="D2579">
            <v>384436611160</v>
          </cell>
          <cell r="E2579" t="str">
            <v>Faculty Part-time - Summer</v>
          </cell>
          <cell r="F2579">
            <v>2606.4</v>
          </cell>
          <cell r="G2579">
            <v>0</v>
          </cell>
          <cell r="H2579">
            <v>4316</v>
          </cell>
          <cell r="I2579">
            <v>0</v>
          </cell>
          <cell r="J2579">
            <v>4316</v>
          </cell>
          <cell r="K2579">
            <v>110010</v>
          </cell>
          <cell r="L2579" t="str">
            <v>Current Unrestricted</v>
          </cell>
          <cell r="M2579">
            <v>10</v>
          </cell>
          <cell r="N2579" t="str">
            <v>Instruction</v>
          </cell>
          <cell r="O2579">
            <v>11</v>
          </cell>
          <cell r="P2579" t="str">
            <v>Current Unrestricted Funds</v>
          </cell>
          <cell r="Q2579">
            <v>61</v>
          </cell>
          <cell r="R2579" t="str">
            <v>Salaries and Wages</v>
          </cell>
          <cell r="S2579">
            <v>20</v>
          </cell>
          <cell r="T2579" t="str">
            <v>Vice President / Provost - PRC</v>
          </cell>
          <cell r="U2579">
            <v>2</v>
          </cell>
          <cell r="V2579" t="str">
            <v>Hardesty, Jon H</v>
          </cell>
        </row>
        <row r="2580">
          <cell r="A2580">
            <v>384436</v>
          </cell>
          <cell r="B2580" t="str">
            <v>Convergence Technology</v>
          </cell>
          <cell r="C2580">
            <v>611460</v>
          </cell>
          <cell r="D2580">
            <v>384436611460</v>
          </cell>
          <cell r="E2580" t="str">
            <v>Support Staff PT - Non-Exempt</v>
          </cell>
          <cell r="F2580">
            <v>0</v>
          </cell>
          <cell r="G2580">
            <v>0</v>
          </cell>
          <cell r="H2580">
            <v>353</v>
          </cell>
          <cell r="I2580">
            <v>352.26</v>
          </cell>
          <cell r="J2580">
            <v>0</v>
          </cell>
          <cell r="K2580">
            <v>110010</v>
          </cell>
          <cell r="L2580" t="str">
            <v>Current Unrestricted</v>
          </cell>
          <cell r="M2580">
            <v>10</v>
          </cell>
          <cell r="N2580" t="str">
            <v>Instruction</v>
          </cell>
          <cell r="O2580">
            <v>11</v>
          </cell>
          <cell r="P2580" t="str">
            <v>Current Unrestricted Funds</v>
          </cell>
          <cell r="Q2580">
            <v>61</v>
          </cell>
          <cell r="R2580" t="str">
            <v>Salaries and Wages</v>
          </cell>
          <cell r="S2580">
            <v>20</v>
          </cell>
          <cell r="T2580" t="str">
            <v>Vice President / Provost - PRC</v>
          </cell>
          <cell r="U2580">
            <v>2</v>
          </cell>
          <cell r="V2580" t="str">
            <v>Hardesty, Jon H</v>
          </cell>
        </row>
        <row r="2581">
          <cell r="A2581">
            <v>384436</v>
          </cell>
          <cell r="B2581" t="str">
            <v>Convergence Technology</v>
          </cell>
          <cell r="C2581">
            <v>611510</v>
          </cell>
          <cell r="D2581">
            <v>384436611510</v>
          </cell>
          <cell r="E2581" t="str">
            <v>Student Assistants - Non-Work Study</v>
          </cell>
          <cell r="F2581">
            <v>0</v>
          </cell>
          <cell r="G2581">
            <v>0</v>
          </cell>
          <cell r="H2581">
            <v>7323</v>
          </cell>
          <cell r="I2581">
            <v>4157.68</v>
          </cell>
          <cell r="J2581">
            <v>7676</v>
          </cell>
          <cell r="K2581">
            <v>110010</v>
          </cell>
          <cell r="L2581" t="str">
            <v>Current Unrestricted</v>
          </cell>
          <cell r="M2581">
            <v>10</v>
          </cell>
          <cell r="N2581" t="str">
            <v>Instruction</v>
          </cell>
          <cell r="O2581">
            <v>11</v>
          </cell>
          <cell r="P2581" t="str">
            <v>Current Unrestricted Funds</v>
          </cell>
          <cell r="Q2581">
            <v>61</v>
          </cell>
          <cell r="R2581" t="str">
            <v>Salaries and Wages</v>
          </cell>
          <cell r="S2581">
            <v>20</v>
          </cell>
          <cell r="T2581" t="str">
            <v>Vice President / Provost - PRC</v>
          </cell>
          <cell r="U2581">
            <v>2</v>
          </cell>
          <cell r="V2581" t="str">
            <v>Hardesty, Jon H</v>
          </cell>
        </row>
        <row r="2582">
          <cell r="A2582">
            <v>384436</v>
          </cell>
          <cell r="B2582" t="str">
            <v>Convergence Technology</v>
          </cell>
          <cell r="C2582">
            <v>712655</v>
          </cell>
          <cell r="D2582">
            <v>384436712655</v>
          </cell>
          <cell r="E2582" t="str">
            <v>Meetings Expense</v>
          </cell>
          <cell r="F2582">
            <v>0</v>
          </cell>
          <cell r="G2582">
            <v>69.89</v>
          </cell>
          <cell r="H2582">
            <v>300</v>
          </cell>
          <cell r="I2582">
            <v>0</v>
          </cell>
          <cell r="J2582">
            <v>300</v>
          </cell>
          <cell r="K2582">
            <v>110010</v>
          </cell>
          <cell r="L2582" t="str">
            <v>Current Unrestricted</v>
          </cell>
          <cell r="M2582">
            <v>10</v>
          </cell>
          <cell r="N2582" t="str">
            <v>Instruction</v>
          </cell>
          <cell r="O2582">
            <v>11</v>
          </cell>
          <cell r="P2582" t="str">
            <v>Current Unrestricted Funds</v>
          </cell>
          <cell r="Q2582">
            <v>71</v>
          </cell>
          <cell r="R2582" t="str">
            <v>Contractual Services</v>
          </cell>
          <cell r="S2582">
            <v>20</v>
          </cell>
          <cell r="T2582" t="str">
            <v>Vice President / Provost - PRC</v>
          </cell>
          <cell r="U2582">
            <v>5</v>
          </cell>
          <cell r="V2582" t="str">
            <v>Hardesty, Jon H</v>
          </cell>
        </row>
        <row r="2583">
          <cell r="A2583">
            <v>384436</v>
          </cell>
          <cell r="B2583" t="str">
            <v>Convergence Technology</v>
          </cell>
          <cell r="C2583">
            <v>733110</v>
          </cell>
          <cell r="D2583">
            <v>384436733110</v>
          </cell>
          <cell r="E2583" t="str">
            <v>Classroom Supplies</v>
          </cell>
          <cell r="F2583">
            <v>1981.45</v>
          </cell>
          <cell r="G2583">
            <v>3494.65</v>
          </cell>
          <cell r="H2583">
            <v>1600</v>
          </cell>
          <cell r="I2583">
            <v>271.88</v>
          </cell>
          <cell r="J2583">
            <v>1600</v>
          </cell>
          <cell r="K2583">
            <v>110010</v>
          </cell>
          <cell r="L2583" t="str">
            <v>Current Unrestricted</v>
          </cell>
          <cell r="M2583">
            <v>10</v>
          </cell>
          <cell r="N2583" t="str">
            <v>Instruction</v>
          </cell>
          <cell r="O2583">
            <v>11</v>
          </cell>
          <cell r="P2583" t="str">
            <v>Current Unrestricted Funds</v>
          </cell>
          <cell r="Q2583">
            <v>73</v>
          </cell>
          <cell r="R2583" t="str">
            <v>Supplies</v>
          </cell>
          <cell r="S2583">
            <v>20</v>
          </cell>
          <cell r="T2583" t="str">
            <v>Vice President / Provost - PRC</v>
          </cell>
          <cell r="U2583">
            <v>5</v>
          </cell>
          <cell r="V2583" t="str">
            <v>Hardesty, Jon H</v>
          </cell>
        </row>
        <row r="2584">
          <cell r="A2584">
            <v>384436</v>
          </cell>
          <cell r="B2584" t="str">
            <v>Convergence Technology</v>
          </cell>
          <cell r="C2584">
            <v>744210</v>
          </cell>
          <cell r="D2584">
            <v>384436744210</v>
          </cell>
          <cell r="E2584" t="str">
            <v>Local Travel</v>
          </cell>
          <cell r="F2584">
            <v>0</v>
          </cell>
          <cell r="G2584">
            <v>0</v>
          </cell>
          <cell r="H2584">
            <v>200</v>
          </cell>
          <cell r="I2584">
            <v>0</v>
          </cell>
          <cell r="J2584">
            <v>200</v>
          </cell>
          <cell r="K2584">
            <v>110010</v>
          </cell>
          <cell r="L2584" t="str">
            <v>Current Unrestricted</v>
          </cell>
          <cell r="M2584">
            <v>10</v>
          </cell>
          <cell r="N2584" t="str">
            <v>Instruction</v>
          </cell>
          <cell r="O2584">
            <v>11</v>
          </cell>
          <cell r="P2584" t="str">
            <v>Current Unrestricted Funds</v>
          </cell>
          <cell r="Q2584">
            <v>74</v>
          </cell>
          <cell r="R2584" t="str">
            <v>Travel</v>
          </cell>
          <cell r="S2584">
            <v>20</v>
          </cell>
          <cell r="T2584" t="str">
            <v>Vice President / Provost - PRC</v>
          </cell>
          <cell r="U2584">
            <v>5</v>
          </cell>
          <cell r="V2584" t="str">
            <v>Hardesty, Jon H</v>
          </cell>
        </row>
        <row r="2585">
          <cell r="A2585">
            <v>384436</v>
          </cell>
          <cell r="B2585" t="str">
            <v>Convergence Technology</v>
          </cell>
          <cell r="C2585">
            <v>744220</v>
          </cell>
          <cell r="D2585">
            <v>384436744220</v>
          </cell>
          <cell r="E2585" t="str">
            <v>Professional Development / Travel</v>
          </cell>
          <cell r="F2585">
            <v>0</v>
          </cell>
          <cell r="G2585">
            <v>535.84</v>
          </cell>
          <cell r="H2585">
            <v>1200</v>
          </cell>
          <cell r="I2585">
            <v>0</v>
          </cell>
          <cell r="J2585">
            <v>1200</v>
          </cell>
          <cell r="K2585">
            <v>110010</v>
          </cell>
          <cell r="L2585" t="str">
            <v>Current Unrestricted</v>
          </cell>
          <cell r="M2585">
            <v>10</v>
          </cell>
          <cell r="N2585" t="str">
            <v>Instruction</v>
          </cell>
          <cell r="O2585">
            <v>11</v>
          </cell>
          <cell r="P2585" t="str">
            <v>Current Unrestricted Funds</v>
          </cell>
          <cell r="Q2585">
            <v>74</v>
          </cell>
          <cell r="R2585" t="str">
            <v>Travel</v>
          </cell>
          <cell r="S2585">
            <v>20</v>
          </cell>
          <cell r="T2585" t="str">
            <v>Vice President / Provost - PRC</v>
          </cell>
          <cell r="U2585">
            <v>5</v>
          </cell>
          <cell r="V2585" t="str">
            <v>Hardesty, Jon H</v>
          </cell>
        </row>
        <row r="2586">
          <cell r="A2586">
            <v>384436</v>
          </cell>
          <cell r="B2586" t="str">
            <v>Convergence Technology</v>
          </cell>
          <cell r="C2586">
            <v>755240</v>
          </cell>
          <cell r="D2586">
            <v>384436755240</v>
          </cell>
          <cell r="E2586" t="str">
            <v>DP - Software</v>
          </cell>
          <cell r="F2586">
            <v>1999</v>
          </cell>
          <cell r="G2586">
            <v>1999</v>
          </cell>
          <cell r="H2586">
            <v>0</v>
          </cell>
          <cell r="I2586">
            <v>0</v>
          </cell>
          <cell r="J2586">
            <v>0</v>
          </cell>
          <cell r="K2586">
            <v>110010</v>
          </cell>
          <cell r="L2586" t="str">
            <v>Current Unrestricted</v>
          </cell>
          <cell r="M2586">
            <v>10</v>
          </cell>
          <cell r="N2586" t="str">
            <v>Instruction</v>
          </cell>
          <cell r="O2586">
            <v>11</v>
          </cell>
          <cell r="P2586" t="str">
            <v>Current Unrestricted Funds</v>
          </cell>
          <cell r="Q2586">
            <v>75</v>
          </cell>
          <cell r="R2586" t="str">
            <v>Other Operating Expenses</v>
          </cell>
          <cell r="S2586">
            <v>20</v>
          </cell>
          <cell r="T2586" t="str">
            <v>Vice President / Provost - PRC</v>
          </cell>
          <cell r="U2586">
            <v>5</v>
          </cell>
          <cell r="V2586" t="str">
            <v>Hardesty, Jon H</v>
          </cell>
        </row>
        <row r="2587">
          <cell r="A2587">
            <v>384436</v>
          </cell>
          <cell r="B2587" t="str">
            <v>Convergence Technology</v>
          </cell>
          <cell r="C2587">
            <v>755310</v>
          </cell>
          <cell r="D2587">
            <v>384436755310</v>
          </cell>
          <cell r="E2587" t="str">
            <v>Copier Expense</v>
          </cell>
          <cell r="F2587">
            <v>1051.92</v>
          </cell>
          <cell r="G2587">
            <v>879.9</v>
          </cell>
          <cell r="H2587">
            <v>1400</v>
          </cell>
          <cell r="I2587">
            <v>184.38</v>
          </cell>
          <cell r="J2587">
            <v>800</v>
          </cell>
          <cell r="K2587">
            <v>110010</v>
          </cell>
          <cell r="L2587" t="str">
            <v>Current Unrestricted</v>
          </cell>
          <cell r="M2587">
            <v>10</v>
          </cell>
          <cell r="N2587" t="str">
            <v>Instruction</v>
          </cell>
          <cell r="O2587">
            <v>11</v>
          </cell>
          <cell r="P2587" t="str">
            <v>Current Unrestricted Funds</v>
          </cell>
          <cell r="Q2587">
            <v>75</v>
          </cell>
          <cell r="R2587" t="str">
            <v>Other Operating Expenses</v>
          </cell>
          <cell r="S2587">
            <v>20</v>
          </cell>
          <cell r="T2587" t="str">
            <v>Vice President / Provost - PRC</v>
          </cell>
          <cell r="U2587">
            <v>5</v>
          </cell>
          <cell r="V2587" t="str">
            <v>Hardesty, Jon H</v>
          </cell>
        </row>
        <row r="2588">
          <cell r="A2588">
            <v>384436</v>
          </cell>
          <cell r="B2588" t="str">
            <v>Convergence Technology</v>
          </cell>
          <cell r="C2588">
            <v>755510</v>
          </cell>
          <cell r="D2588">
            <v>384436755510</v>
          </cell>
          <cell r="E2588" t="str">
            <v>Repairs - Equipment</v>
          </cell>
          <cell r="F2588">
            <v>0</v>
          </cell>
          <cell r="G2588">
            <v>0</v>
          </cell>
          <cell r="H2588">
            <v>2000</v>
          </cell>
          <cell r="I2588">
            <v>0</v>
          </cell>
          <cell r="J2588">
            <v>2000</v>
          </cell>
          <cell r="K2588">
            <v>110010</v>
          </cell>
          <cell r="L2588" t="str">
            <v>Current Unrestricted</v>
          </cell>
          <cell r="M2588">
            <v>10</v>
          </cell>
          <cell r="N2588" t="str">
            <v>Instruction</v>
          </cell>
          <cell r="O2588">
            <v>11</v>
          </cell>
          <cell r="P2588" t="str">
            <v>Current Unrestricted Funds</v>
          </cell>
          <cell r="Q2588">
            <v>75</v>
          </cell>
          <cell r="R2588" t="str">
            <v>Other Operating Expenses</v>
          </cell>
          <cell r="S2588">
            <v>20</v>
          </cell>
          <cell r="T2588" t="str">
            <v>Vice President / Provost - PRC</v>
          </cell>
          <cell r="U2588">
            <v>5</v>
          </cell>
          <cell r="V2588" t="str">
            <v>Hardesty, Jon H</v>
          </cell>
        </row>
        <row r="2589">
          <cell r="A2589">
            <v>384436</v>
          </cell>
          <cell r="B2589" t="str">
            <v>Convergence Technology</v>
          </cell>
          <cell r="C2589">
            <v>787410</v>
          </cell>
          <cell r="D2589">
            <v>384436787410</v>
          </cell>
          <cell r="E2589" t="str">
            <v>Equipment/Furniture Non-Depreciable</v>
          </cell>
          <cell r="F2589">
            <v>0</v>
          </cell>
          <cell r="G2589">
            <v>2649.05</v>
          </cell>
          <cell r="H2589">
            <v>0</v>
          </cell>
          <cell r="I2589">
            <v>0</v>
          </cell>
          <cell r="J2589">
            <v>0</v>
          </cell>
          <cell r="K2589">
            <v>110010</v>
          </cell>
          <cell r="L2589" t="str">
            <v>Current Unrestricted</v>
          </cell>
          <cell r="M2589">
            <v>10</v>
          </cell>
          <cell r="N2589" t="str">
            <v>Instruction</v>
          </cell>
          <cell r="O2589">
            <v>11</v>
          </cell>
          <cell r="P2589" t="str">
            <v>Current Unrestricted Funds</v>
          </cell>
          <cell r="Q2589">
            <v>78</v>
          </cell>
          <cell r="R2589" t="str">
            <v>Non-Capital Outlay</v>
          </cell>
          <cell r="S2589">
            <v>20</v>
          </cell>
          <cell r="T2589" t="str">
            <v>Vice President / Provost - PRC</v>
          </cell>
          <cell r="U2589">
            <v>5</v>
          </cell>
          <cell r="V2589" t="str">
            <v>Hardesty, Jon H</v>
          </cell>
        </row>
        <row r="2590">
          <cell r="A2590">
            <v>384466</v>
          </cell>
          <cell r="B2590" t="str">
            <v>Convergence Technology</v>
          </cell>
          <cell r="C2590">
            <v>611110</v>
          </cell>
          <cell r="D2590">
            <v>384466611110</v>
          </cell>
          <cell r="E2590" t="str">
            <v>Faculty Salaries - Full-time</v>
          </cell>
          <cell r="F2590">
            <v>41553.26</v>
          </cell>
          <cell r="G2590">
            <v>34047.93</v>
          </cell>
          <cell r="H2590">
            <v>0</v>
          </cell>
          <cell r="I2590">
            <v>0</v>
          </cell>
          <cell r="J2590">
            <v>0</v>
          </cell>
          <cell r="K2590">
            <v>110010</v>
          </cell>
          <cell r="L2590" t="str">
            <v>Current Unrestricted</v>
          </cell>
          <cell r="M2590">
            <v>10</v>
          </cell>
          <cell r="N2590" t="str">
            <v>Instruction</v>
          </cell>
          <cell r="O2590">
            <v>11</v>
          </cell>
          <cell r="P2590" t="str">
            <v>Current Unrestricted Funds</v>
          </cell>
          <cell r="Q2590">
            <v>61</v>
          </cell>
          <cell r="R2590" t="str">
            <v>Salaries and Wages</v>
          </cell>
          <cell r="S2590">
            <v>20</v>
          </cell>
          <cell r="T2590" t="str">
            <v>Vice President / Provost - PRC</v>
          </cell>
          <cell r="U2590">
            <v>2</v>
          </cell>
          <cell r="V2590" t="str">
            <v>Hardesty, Jon H</v>
          </cell>
        </row>
        <row r="2591">
          <cell r="A2591">
            <v>384466</v>
          </cell>
          <cell r="B2591" t="str">
            <v>Convergence Technology</v>
          </cell>
          <cell r="C2591">
            <v>611115</v>
          </cell>
          <cell r="D2591">
            <v>384466611115</v>
          </cell>
          <cell r="E2591" t="str">
            <v>Faculty Salaries - Substitute</v>
          </cell>
          <cell r="F2591">
            <v>434.4</v>
          </cell>
          <cell r="G2591">
            <v>0</v>
          </cell>
          <cell r="H2591">
            <v>0</v>
          </cell>
          <cell r="I2591">
            <v>0</v>
          </cell>
          <cell r="J2591">
            <v>0</v>
          </cell>
          <cell r="K2591">
            <v>110010</v>
          </cell>
          <cell r="L2591" t="str">
            <v>Current Unrestricted</v>
          </cell>
          <cell r="M2591">
            <v>10</v>
          </cell>
          <cell r="N2591" t="str">
            <v>Instruction</v>
          </cell>
          <cell r="O2591">
            <v>11</v>
          </cell>
          <cell r="P2591" t="str">
            <v>Current Unrestricted Funds</v>
          </cell>
          <cell r="Q2591">
            <v>61</v>
          </cell>
          <cell r="R2591" t="str">
            <v>Salaries and Wages</v>
          </cell>
          <cell r="S2591">
            <v>20</v>
          </cell>
          <cell r="T2591" t="str">
            <v>Vice President / Provost - PRC</v>
          </cell>
          <cell r="U2591">
            <v>2</v>
          </cell>
          <cell r="V2591" t="str">
            <v>Hardesty, Jon H</v>
          </cell>
        </row>
        <row r="2592">
          <cell r="A2592">
            <v>384466</v>
          </cell>
          <cell r="B2592" t="str">
            <v>Convergence Technology</v>
          </cell>
          <cell r="C2592">
            <v>611120</v>
          </cell>
          <cell r="D2592">
            <v>384466611120</v>
          </cell>
          <cell r="E2592" t="str">
            <v>Faculty Salaries - Part-time</v>
          </cell>
          <cell r="F2592">
            <v>3648.75</v>
          </cell>
          <cell r="G2592">
            <v>0</v>
          </cell>
          <cell r="H2592">
            <v>0</v>
          </cell>
          <cell r="I2592">
            <v>0</v>
          </cell>
          <cell r="J2592">
            <v>0</v>
          </cell>
          <cell r="K2592">
            <v>110010</v>
          </cell>
          <cell r="L2592" t="str">
            <v>Current Unrestricted</v>
          </cell>
          <cell r="M2592">
            <v>10</v>
          </cell>
          <cell r="N2592" t="str">
            <v>Instruction</v>
          </cell>
          <cell r="O2592">
            <v>11</v>
          </cell>
          <cell r="P2592" t="str">
            <v>Current Unrestricted Funds</v>
          </cell>
          <cell r="Q2592">
            <v>61</v>
          </cell>
          <cell r="R2592" t="str">
            <v>Salaries and Wages</v>
          </cell>
          <cell r="S2592">
            <v>20</v>
          </cell>
          <cell r="T2592" t="str">
            <v>Vice President / Provost - PRC</v>
          </cell>
          <cell r="U2592">
            <v>2</v>
          </cell>
          <cell r="V2592" t="str">
            <v>Hardesty, Jon H</v>
          </cell>
        </row>
        <row r="2593">
          <cell r="A2593">
            <v>384466</v>
          </cell>
          <cell r="B2593" t="str">
            <v>Convergence Technology</v>
          </cell>
          <cell r="C2593">
            <v>611155</v>
          </cell>
          <cell r="D2593">
            <v>384466611155</v>
          </cell>
          <cell r="E2593" t="str">
            <v>Faculty Full-time - Non-teach Sum</v>
          </cell>
          <cell r="F2593">
            <v>3474.99</v>
          </cell>
          <cell r="G2593">
            <v>0</v>
          </cell>
          <cell r="H2593">
            <v>0</v>
          </cell>
          <cell r="I2593">
            <v>0</v>
          </cell>
          <cell r="J2593">
            <v>0</v>
          </cell>
          <cell r="K2593">
            <v>110010</v>
          </cell>
          <cell r="L2593" t="str">
            <v>Current Unrestricted</v>
          </cell>
          <cell r="M2593">
            <v>10</v>
          </cell>
          <cell r="N2593" t="str">
            <v>Instruction</v>
          </cell>
          <cell r="O2593">
            <v>11</v>
          </cell>
          <cell r="P2593" t="str">
            <v>Current Unrestricted Funds</v>
          </cell>
          <cell r="Q2593">
            <v>61</v>
          </cell>
          <cell r="R2593" t="str">
            <v>Salaries and Wages</v>
          </cell>
          <cell r="S2593">
            <v>20</v>
          </cell>
          <cell r="T2593" t="str">
            <v>Vice President / Provost - PRC</v>
          </cell>
          <cell r="U2593">
            <v>2</v>
          </cell>
          <cell r="V2593" t="str">
            <v>Hardesty, Jon H</v>
          </cell>
        </row>
        <row r="2594">
          <cell r="A2594">
            <v>384466</v>
          </cell>
          <cell r="B2594" t="str">
            <v>Convergence Technology</v>
          </cell>
          <cell r="C2594">
            <v>611460</v>
          </cell>
          <cell r="D2594">
            <v>384466611460</v>
          </cell>
          <cell r="E2594" t="str">
            <v>Support Staff PT - Non-Exempt</v>
          </cell>
          <cell r="F2594">
            <v>1800.7</v>
          </cell>
          <cell r="G2594">
            <v>1923.53</v>
          </cell>
          <cell r="H2594">
            <v>0</v>
          </cell>
          <cell r="I2594">
            <v>0</v>
          </cell>
          <cell r="J2594">
            <v>0</v>
          </cell>
          <cell r="K2594">
            <v>110010</v>
          </cell>
          <cell r="L2594" t="str">
            <v>Current Unrestricted</v>
          </cell>
          <cell r="M2594">
            <v>10</v>
          </cell>
          <cell r="N2594" t="str">
            <v>Instruction</v>
          </cell>
          <cell r="O2594">
            <v>11</v>
          </cell>
          <cell r="P2594" t="str">
            <v>Current Unrestricted Funds</v>
          </cell>
          <cell r="Q2594">
            <v>61</v>
          </cell>
          <cell r="R2594" t="str">
            <v>Salaries and Wages</v>
          </cell>
          <cell r="S2594">
            <v>20</v>
          </cell>
          <cell r="T2594" t="str">
            <v>Vice President / Provost - PRC</v>
          </cell>
          <cell r="U2594">
            <v>2</v>
          </cell>
          <cell r="V2594" t="str">
            <v>Hardesty, Jon H</v>
          </cell>
        </row>
        <row r="2595">
          <cell r="A2595">
            <v>384466</v>
          </cell>
          <cell r="B2595" t="str">
            <v>Convergence Technology</v>
          </cell>
          <cell r="C2595">
            <v>611510</v>
          </cell>
          <cell r="D2595">
            <v>384466611510</v>
          </cell>
          <cell r="E2595" t="str">
            <v>Student Assistants - Non-Work Study</v>
          </cell>
          <cell r="F2595">
            <v>551.57000000000005</v>
          </cell>
          <cell r="G2595">
            <v>7355.77</v>
          </cell>
          <cell r="H2595">
            <v>0</v>
          </cell>
          <cell r="I2595">
            <v>0</v>
          </cell>
          <cell r="J2595">
            <v>0</v>
          </cell>
          <cell r="K2595">
            <v>110010</v>
          </cell>
          <cell r="L2595" t="str">
            <v>Current Unrestricted</v>
          </cell>
          <cell r="M2595">
            <v>10</v>
          </cell>
          <cell r="N2595" t="str">
            <v>Instruction</v>
          </cell>
          <cell r="O2595">
            <v>11</v>
          </cell>
          <cell r="P2595" t="str">
            <v>Current Unrestricted Funds</v>
          </cell>
          <cell r="Q2595">
            <v>61</v>
          </cell>
          <cell r="R2595" t="str">
            <v>Salaries and Wages</v>
          </cell>
          <cell r="S2595">
            <v>20</v>
          </cell>
          <cell r="T2595" t="str">
            <v>Vice President / Provost - PRC</v>
          </cell>
          <cell r="U2595">
            <v>2</v>
          </cell>
          <cell r="V2595" t="str">
            <v>Hardesty, Jon H</v>
          </cell>
        </row>
        <row r="2596">
          <cell r="A2596">
            <v>384466</v>
          </cell>
          <cell r="B2596" t="str">
            <v>Convergence Technology</v>
          </cell>
          <cell r="C2596">
            <v>755310</v>
          </cell>
          <cell r="D2596">
            <v>384466755310</v>
          </cell>
          <cell r="E2596" t="str">
            <v>Copier Expense</v>
          </cell>
          <cell r="F2596">
            <v>333.66</v>
          </cell>
          <cell r="G2596">
            <v>204.3</v>
          </cell>
          <cell r="H2596">
            <v>0</v>
          </cell>
          <cell r="I2596">
            <v>0</v>
          </cell>
          <cell r="J2596">
            <v>0</v>
          </cell>
          <cell r="K2596">
            <v>110010</v>
          </cell>
          <cell r="L2596" t="str">
            <v>Current Unrestricted</v>
          </cell>
          <cell r="M2596">
            <v>10</v>
          </cell>
          <cell r="N2596" t="str">
            <v>Instruction</v>
          </cell>
          <cell r="O2596">
            <v>11</v>
          </cell>
          <cell r="P2596" t="str">
            <v>Current Unrestricted Funds</v>
          </cell>
          <cell r="Q2596">
            <v>75</v>
          </cell>
          <cell r="R2596" t="str">
            <v>Other Operating Expenses</v>
          </cell>
          <cell r="S2596">
            <v>20</v>
          </cell>
          <cell r="T2596" t="str">
            <v>Vice President / Provost - PRC</v>
          </cell>
          <cell r="U2596">
            <v>5</v>
          </cell>
          <cell r="V2596" t="str">
            <v>Hardesty, Jon H</v>
          </cell>
        </row>
        <row r="2597">
          <cell r="A2597">
            <v>385306</v>
          </cell>
          <cell r="B2597" t="str">
            <v>Environmental Tech</v>
          </cell>
          <cell r="C2597">
            <v>611110</v>
          </cell>
          <cell r="D2597">
            <v>385306611110</v>
          </cell>
          <cell r="E2597" t="str">
            <v>Faculty Salaries - Full-time</v>
          </cell>
          <cell r="F2597">
            <v>41983.61</v>
          </cell>
          <cell r="G2597">
            <v>23978.39</v>
          </cell>
          <cell r="H2597">
            <v>49412</v>
          </cell>
          <cell r="I2597">
            <v>24705.96</v>
          </cell>
          <cell r="J2597">
            <v>49412</v>
          </cell>
          <cell r="K2597">
            <v>110010</v>
          </cell>
          <cell r="L2597" t="str">
            <v>Current Unrestricted</v>
          </cell>
          <cell r="M2597">
            <v>10</v>
          </cell>
          <cell r="N2597" t="str">
            <v>Instruction</v>
          </cell>
          <cell r="O2597">
            <v>11</v>
          </cell>
          <cell r="P2597" t="str">
            <v>Current Unrestricted Funds</v>
          </cell>
          <cell r="Q2597">
            <v>61</v>
          </cell>
          <cell r="R2597" t="str">
            <v>Salaries and Wages</v>
          </cell>
          <cell r="S2597">
            <v>20</v>
          </cell>
          <cell r="T2597" t="str">
            <v>Vice President / Provost - PRC</v>
          </cell>
          <cell r="U2597">
            <v>2</v>
          </cell>
          <cell r="V2597" t="str">
            <v>Hardesty, Jon H</v>
          </cell>
        </row>
        <row r="2598">
          <cell r="A2598">
            <v>385306</v>
          </cell>
          <cell r="B2598" t="str">
            <v>Environmental Tech</v>
          </cell>
          <cell r="C2598">
            <v>611115</v>
          </cell>
          <cell r="D2598">
            <v>385306611115</v>
          </cell>
          <cell r="E2598" t="str">
            <v>Faculty Salaries - Substitute</v>
          </cell>
          <cell r="F2598">
            <v>5464.65</v>
          </cell>
          <cell r="G2598">
            <v>213.72</v>
          </cell>
          <cell r="H2598">
            <v>300</v>
          </cell>
          <cell r="I2598">
            <v>215.64</v>
          </cell>
          <cell r="J2598">
            <v>300</v>
          </cell>
          <cell r="K2598">
            <v>110010</v>
          </cell>
          <cell r="L2598" t="str">
            <v>Current Unrestricted</v>
          </cell>
          <cell r="M2598">
            <v>10</v>
          </cell>
          <cell r="N2598" t="str">
            <v>Instruction</v>
          </cell>
          <cell r="O2598">
            <v>11</v>
          </cell>
          <cell r="P2598" t="str">
            <v>Current Unrestricted Funds</v>
          </cell>
          <cell r="Q2598">
            <v>61</v>
          </cell>
          <cell r="R2598" t="str">
            <v>Salaries and Wages</v>
          </cell>
          <cell r="S2598">
            <v>20</v>
          </cell>
          <cell r="T2598" t="str">
            <v>Vice President / Provost - PRC</v>
          </cell>
          <cell r="U2598">
            <v>2</v>
          </cell>
          <cell r="V2598" t="str">
            <v>Hardesty, Jon H</v>
          </cell>
        </row>
        <row r="2599">
          <cell r="A2599">
            <v>385306</v>
          </cell>
          <cell r="B2599" t="str">
            <v>Environmental Tech</v>
          </cell>
          <cell r="C2599">
            <v>611120</v>
          </cell>
          <cell r="D2599">
            <v>385306611120</v>
          </cell>
          <cell r="E2599" t="str">
            <v>Faculty Salaries - Part-time</v>
          </cell>
          <cell r="F2599">
            <v>18660.75</v>
          </cell>
          <cell r="G2599">
            <v>38408.36</v>
          </cell>
          <cell r="H2599">
            <v>24263</v>
          </cell>
          <cell r="I2599">
            <v>9956.92</v>
          </cell>
          <cell r="J2599">
            <v>22000</v>
          </cell>
          <cell r="K2599">
            <v>110010</v>
          </cell>
          <cell r="L2599" t="str">
            <v>Current Unrestricted</v>
          </cell>
          <cell r="M2599">
            <v>10</v>
          </cell>
          <cell r="N2599" t="str">
            <v>Instruction</v>
          </cell>
          <cell r="O2599">
            <v>11</v>
          </cell>
          <cell r="P2599" t="str">
            <v>Current Unrestricted Funds</v>
          </cell>
          <cell r="Q2599">
            <v>61</v>
          </cell>
          <cell r="R2599" t="str">
            <v>Salaries and Wages</v>
          </cell>
          <cell r="S2599">
            <v>20</v>
          </cell>
          <cell r="T2599" t="str">
            <v>Vice President / Provost - PRC</v>
          </cell>
          <cell r="U2599">
            <v>2</v>
          </cell>
          <cell r="V2599" t="str">
            <v>Hardesty, Jon H</v>
          </cell>
        </row>
        <row r="2600">
          <cell r="A2600">
            <v>385306</v>
          </cell>
          <cell r="B2600" t="str">
            <v>Environmental Tech</v>
          </cell>
          <cell r="C2600">
            <v>611150</v>
          </cell>
          <cell r="D2600">
            <v>385306611150</v>
          </cell>
          <cell r="E2600" t="str">
            <v>Faculty Full-time - Summer</v>
          </cell>
          <cell r="F2600">
            <v>0</v>
          </cell>
          <cell r="G2600">
            <v>0</v>
          </cell>
          <cell r="H2600">
            <v>6684</v>
          </cell>
          <cell r="I2600">
            <v>0</v>
          </cell>
          <cell r="J2600">
            <v>7264</v>
          </cell>
          <cell r="K2600">
            <v>110010</v>
          </cell>
          <cell r="L2600" t="str">
            <v>Current Unrestricted</v>
          </cell>
          <cell r="M2600">
            <v>10</v>
          </cell>
          <cell r="N2600" t="str">
            <v>Instruction</v>
          </cell>
          <cell r="O2600">
            <v>11</v>
          </cell>
          <cell r="P2600" t="str">
            <v>Current Unrestricted Funds</v>
          </cell>
          <cell r="Q2600">
            <v>61</v>
          </cell>
          <cell r="R2600" t="str">
            <v>Salaries and Wages</v>
          </cell>
          <cell r="S2600">
            <v>20</v>
          </cell>
          <cell r="T2600" t="str">
            <v>Vice President / Provost - PRC</v>
          </cell>
          <cell r="U2600">
            <v>2</v>
          </cell>
          <cell r="V2600" t="str">
            <v>Hardesty, Jon H</v>
          </cell>
        </row>
        <row r="2601">
          <cell r="A2601">
            <v>385306</v>
          </cell>
          <cell r="B2601" t="str">
            <v>Environmental Tech</v>
          </cell>
          <cell r="C2601">
            <v>611160</v>
          </cell>
          <cell r="D2601">
            <v>385306611160</v>
          </cell>
          <cell r="E2601" t="str">
            <v>Faculty Part-time - Summer</v>
          </cell>
          <cell r="F2601">
            <v>9591</v>
          </cell>
          <cell r="G2601">
            <v>9490.2199999999993</v>
          </cell>
          <cell r="H2601">
            <v>9927</v>
          </cell>
          <cell r="I2601">
            <v>0</v>
          </cell>
          <cell r="J2601">
            <v>9927</v>
          </cell>
          <cell r="K2601">
            <v>110010</v>
          </cell>
          <cell r="L2601" t="str">
            <v>Current Unrestricted</v>
          </cell>
          <cell r="M2601">
            <v>10</v>
          </cell>
          <cell r="N2601" t="str">
            <v>Instruction</v>
          </cell>
          <cell r="O2601">
            <v>11</v>
          </cell>
          <cell r="P2601" t="str">
            <v>Current Unrestricted Funds</v>
          </cell>
          <cell r="Q2601">
            <v>61</v>
          </cell>
          <cell r="R2601" t="str">
            <v>Salaries and Wages</v>
          </cell>
          <cell r="S2601">
            <v>20</v>
          </cell>
          <cell r="T2601" t="str">
            <v>Vice President / Provost - PRC</v>
          </cell>
          <cell r="U2601">
            <v>2</v>
          </cell>
          <cell r="V2601" t="str">
            <v>Hardesty, Jon H</v>
          </cell>
        </row>
        <row r="2602">
          <cell r="A2602">
            <v>385306</v>
          </cell>
          <cell r="B2602" t="str">
            <v>Environmental Tech</v>
          </cell>
          <cell r="C2602">
            <v>611350</v>
          </cell>
          <cell r="D2602">
            <v>385306611350</v>
          </cell>
          <cell r="E2602" t="str">
            <v>Supp Staff-FT Instructional-Exempt</v>
          </cell>
          <cell r="F2602">
            <v>0</v>
          </cell>
          <cell r="G2602">
            <v>42795.6</v>
          </cell>
          <cell r="H2602">
            <v>34374</v>
          </cell>
          <cell r="I2602">
            <v>14015.12</v>
          </cell>
          <cell r="J2602">
            <v>40717</v>
          </cell>
          <cell r="K2602">
            <v>110010</v>
          </cell>
          <cell r="L2602" t="str">
            <v>Current Unrestricted</v>
          </cell>
          <cell r="M2602">
            <v>10</v>
          </cell>
          <cell r="N2602" t="str">
            <v>Instruction</v>
          </cell>
          <cell r="O2602">
            <v>11</v>
          </cell>
          <cell r="P2602" t="str">
            <v>Current Unrestricted Funds</v>
          </cell>
          <cell r="Q2602">
            <v>61</v>
          </cell>
          <cell r="R2602" t="str">
            <v>Salaries and Wages</v>
          </cell>
          <cell r="S2602">
            <v>20</v>
          </cell>
          <cell r="T2602" t="str">
            <v>Vice President / Provost - PRC</v>
          </cell>
          <cell r="U2602">
            <v>2</v>
          </cell>
          <cell r="V2602" t="str">
            <v>Hardesty, Jon H</v>
          </cell>
        </row>
        <row r="2603">
          <cell r="A2603">
            <v>385306</v>
          </cell>
          <cell r="B2603" t="str">
            <v>Environmental Tech</v>
          </cell>
          <cell r="C2603">
            <v>611450</v>
          </cell>
          <cell r="D2603">
            <v>385306611450</v>
          </cell>
          <cell r="E2603" t="str">
            <v>Lab Instructor - Non-Exempt</v>
          </cell>
          <cell r="F2603">
            <v>42795.6</v>
          </cell>
          <cell r="G2603">
            <v>0</v>
          </cell>
          <cell r="H2603">
            <v>0</v>
          </cell>
          <cell r="I2603">
            <v>0</v>
          </cell>
          <cell r="J2603">
            <v>0</v>
          </cell>
          <cell r="K2603">
            <v>110010</v>
          </cell>
          <cell r="L2603" t="str">
            <v>Current Unrestricted</v>
          </cell>
          <cell r="M2603">
            <v>10</v>
          </cell>
          <cell r="N2603" t="str">
            <v>Instruction</v>
          </cell>
          <cell r="O2603">
            <v>11</v>
          </cell>
          <cell r="P2603" t="str">
            <v>Current Unrestricted Funds</v>
          </cell>
          <cell r="Q2603">
            <v>61</v>
          </cell>
          <cell r="R2603" t="str">
            <v>Salaries and Wages</v>
          </cell>
          <cell r="S2603">
            <v>20</v>
          </cell>
          <cell r="T2603" t="str">
            <v>Vice President / Provost - PRC</v>
          </cell>
          <cell r="U2603">
            <v>2</v>
          </cell>
          <cell r="V2603" t="str">
            <v>Hardesty, Jon H</v>
          </cell>
        </row>
        <row r="2604">
          <cell r="A2604">
            <v>385306</v>
          </cell>
          <cell r="B2604" t="str">
            <v>Environmental Tech</v>
          </cell>
          <cell r="C2604">
            <v>611493</v>
          </cell>
          <cell r="D2604">
            <v>385306611493</v>
          </cell>
          <cell r="E2604" t="str">
            <v>Vacation Payoff</v>
          </cell>
          <cell r="F2604">
            <v>0</v>
          </cell>
          <cell r="G2604">
            <v>0</v>
          </cell>
          <cell r="H2604">
            <v>1704</v>
          </cell>
          <cell r="I2604">
            <v>1703.63</v>
          </cell>
          <cell r="J2604">
            <v>0</v>
          </cell>
          <cell r="K2604">
            <v>110010</v>
          </cell>
          <cell r="L2604" t="str">
            <v>Current Unrestricted</v>
          </cell>
          <cell r="M2604">
            <v>10</v>
          </cell>
          <cell r="N2604" t="str">
            <v>Instruction</v>
          </cell>
          <cell r="O2604">
            <v>11</v>
          </cell>
          <cell r="P2604" t="str">
            <v>Current Unrestricted Funds</v>
          </cell>
          <cell r="Q2604">
            <v>61</v>
          </cell>
          <cell r="R2604" t="str">
            <v>Salaries and Wages</v>
          </cell>
          <cell r="S2604">
            <v>20</v>
          </cell>
          <cell r="T2604" t="str">
            <v>Vice President / Provost - PRC</v>
          </cell>
          <cell r="U2604">
            <v>2</v>
          </cell>
          <cell r="V2604" t="str">
            <v>Hardesty, Jon H</v>
          </cell>
        </row>
        <row r="2605">
          <cell r="A2605">
            <v>385306</v>
          </cell>
          <cell r="B2605" t="str">
            <v>Environmental Tech</v>
          </cell>
          <cell r="C2605">
            <v>712370</v>
          </cell>
          <cell r="D2605">
            <v>385306712370</v>
          </cell>
          <cell r="E2605" t="str">
            <v>Other Contract Services</v>
          </cell>
          <cell r="F2605">
            <v>813.77</v>
          </cell>
          <cell r="G2605">
            <v>764</v>
          </cell>
          <cell r="H2605">
            <v>800</v>
          </cell>
          <cell r="I2605">
            <v>0</v>
          </cell>
          <cell r="J2605">
            <v>500</v>
          </cell>
          <cell r="K2605">
            <v>110010</v>
          </cell>
          <cell r="L2605" t="str">
            <v>Current Unrestricted</v>
          </cell>
          <cell r="M2605">
            <v>10</v>
          </cell>
          <cell r="N2605" t="str">
            <v>Instruction</v>
          </cell>
          <cell r="O2605">
            <v>11</v>
          </cell>
          <cell r="P2605" t="str">
            <v>Current Unrestricted Funds</v>
          </cell>
          <cell r="Q2605">
            <v>71</v>
          </cell>
          <cell r="R2605" t="str">
            <v>Contractual Services</v>
          </cell>
          <cell r="S2605">
            <v>20</v>
          </cell>
          <cell r="T2605" t="str">
            <v>Vice President / Provost - PRC</v>
          </cell>
          <cell r="U2605">
            <v>5</v>
          </cell>
          <cell r="V2605" t="str">
            <v>Hardesty, Jon H</v>
          </cell>
        </row>
        <row r="2606">
          <cell r="A2606">
            <v>385306</v>
          </cell>
          <cell r="B2606" t="str">
            <v>Environmental Tech</v>
          </cell>
          <cell r="C2606">
            <v>733110</v>
          </cell>
          <cell r="D2606">
            <v>385306733110</v>
          </cell>
          <cell r="E2606" t="str">
            <v>Classroom Supplies</v>
          </cell>
          <cell r="F2606">
            <v>2720.39</v>
          </cell>
          <cell r="G2606">
            <v>2194.06</v>
          </cell>
          <cell r="H2606">
            <v>3000</v>
          </cell>
          <cell r="I2606">
            <v>100.97</v>
          </cell>
          <cell r="J2606">
            <v>3000</v>
          </cell>
          <cell r="K2606">
            <v>110010</v>
          </cell>
          <cell r="L2606" t="str">
            <v>Current Unrestricted</v>
          </cell>
          <cell r="M2606">
            <v>10</v>
          </cell>
          <cell r="N2606" t="str">
            <v>Instruction</v>
          </cell>
          <cell r="O2606">
            <v>11</v>
          </cell>
          <cell r="P2606" t="str">
            <v>Current Unrestricted Funds</v>
          </cell>
          <cell r="Q2606">
            <v>73</v>
          </cell>
          <cell r="R2606" t="str">
            <v>Supplies</v>
          </cell>
          <cell r="S2606">
            <v>20</v>
          </cell>
          <cell r="T2606" t="str">
            <v>Vice President / Provost - PRC</v>
          </cell>
          <cell r="U2606">
            <v>5</v>
          </cell>
          <cell r="V2606" t="str">
            <v>Hardesty, Jon H</v>
          </cell>
        </row>
        <row r="2607">
          <cell r="A2607">
            <v>385306</v>
          </cell>
          <cell r="B2607" t="str">
            <v>Environmental Tech</v>
          </cell>
          <cell r="C2607">
            <v>755310</v>
          </cell>
          <cell r="D2607">
            <v>385306755310</v>
          </cell>
          <cell r="E2607" t="str">
            <v>Copier Expense</v>
          </cell>
          <cell r="F2607">
            <v>3193.26</v>
          </cell>
          <cell r="G2607">
            <v>3050.88</v>
          </cell>
          <cell r="H2607">
            <v>2750</v>
          </cell>
          <cell r="I2607">
            <v>79.62</v>
          </cell>
          <cell r="J2607">
            <v>1000</v>
          </cell>
          <cell r="K2607">
            <v>110010</v>
          </cell>
          <cell r="L2607" t="str">
            <v>Current Unrestricted</v>
          </cell>
          <cell r="M2607">
            <v>10</v>
          </cell>
          <cell r="N2607" t="str">
            <v>Instruction</v>
          </cell>
          <cell r="O2607">
            <v>11</v>
          </cell>
          <cell r="P2607" t="str">
            <v>Current Unrestricted Funds</v>
          </cell>
          <cell r="Q2607">
            <v>75</v>
          </cell>
          <cell r="R2607" t="str">
            <v>Other Operating Expenses</v>
          </cell>
          <cell r="S2607">
            <v>20</v>
          </cell>
          <cell r="T2607" t="str">
            <v>Vice President / Provost - PRC</v>
          </cell>
          <cell r="U2607">
            <v>5</v>
          </cell>
          <cell r="V2607" t="str">
            <v>Hardesty, Jon H</v>
          </cell>
        </row>
        <row r="2608">
          <cell r="A2608">
            <v>385306</v>
          </cell>
          <cell r="B2608" t="str">
            <v>Environmental Tech</v>
          </cell>
          <cell r="C2608">
            <v>755360</v>
          </cell>
          <cell r="D2608">
            <v>385306755360</v>
          </cell>
          <cell r="E2608" t="str">
            <v>Printing - Other</v>
          </cell>
          <cell r="F2608">
            <v>757.44</v>
          </cell>
          <cell r="G2608">
            <v>637.77</v>
          </cell>
          <cell r="H2608">
            <v>500</v>
          </cell>
          <cell r="I2608">
            <v>6</v>
          </cell>
          <cell r="J2608">
            <v>250</v>
          </cell>
          <cell r="K2608">
            <v>110010</v>
          </cell>
          <cell r="L2608" t="str">
            <v>Current Unrestricted</v>
          </cell>
          <cell r="M2608">
            <v>10</v>
          </cell>
          <cell r="N2608" t="str">
            <v>Instruction</v>
          </cell>
          <cell r="O2608">
            <v>11</v>
          </cell>
          <cell r="P2608" t="str">
            <v>Current Unrestricted Funds</v>
          </cell>
          <cell r="Q2608">
            <v>75</v>
          </cell>
          <cell r="R2608" t="str">
            <v>Other Operating Expenses</v>
          </cell>
          <cell r="S2608">
            <v>20</v>
          </cell>
          <cell r="T2608" t="str">
            <v>Vice President / Provost - PRC</v>
          </cell>
          <cell r="U2608">
            <v>5</v>
          </cell>
          <cell r="V2608" t="str">
            <v>Hardesty, Jon H</v>
          </cell>
        </row>
        <row r="2609">
          <cell r="A2609">
            <v>386222</v>
          </cell>
          <cell r="B2609" t="str">
            <v>CAD</v>
          </cell>
          <cell r="C2609">
            <v>611110</v>
          </cell>
          <cell r="D2609">
            <v>386222611110</v>
          </cell>
          <cell r="E2609" t="str">
            <v>Faculty Salaries - Full-time</v>
          </cell>
          <cell r="F2609">
            <v>36153.129999999997</v>
          </cell>
          <cell r="G2609">
            <v>19820.04</v>
          </cell>
          <cell r="H2609">
            <v>22923</v>
          </cell>
          <cell r="I2609">
            <v>7641</v>
          </cell>
          <cell r="J2609">
            <v>30564</v>
          </cell>
          <cell r="K2609">
            <v>110010</v>
          </cell>
          <cell r="L2609" t="str">
            <v>Current Unrestricted</v>
          </cell>
          <cell r="M2609">
            <v>10</v>
          </cell>
          <cell r="N2609" t="str">
            <v>Instruction</v>
          </cell>
          <cell r="O2609">
            <v>11</v>
          </cell>
          <cell r="P2609" t="str">
            <v>Current Unrestricted Funds</v>
          </cell>
          <cell r="Q2609">
            <v>61</v>
          </cell>
          <cell r="R2609" t="str">
            <v>Salaries and Wages</v>
          </cell>
          <cell r="S2609">
            <v>20</v>
          </cell>
          <cell r="T2609" t="str">
            <v>Vice President / Provost - PRC</v>
          </cell>
          <cell r="U2609">
            <v>2</v>
          </cell>
          <cell r="V2609" t="str">
            <v>Hardesty, Jon H</v>
          </cell>
        </row>
        <row r="2610">
          <cell r="A2610">
            <v>386222</v>
          </cell>
          <cell r="B2610" t="str">
            <v>CAD</v>
          </cell>
          <cell r="C2610">
            <v>611115</v>
          </cell>
          <cell r="D2610">
            <v>386222611115</v>
          </cell>
          <cell r="E2610" t="str">
            <v>Faculty Salaries - Substitute</v>
          </cell>
          <cell r="F2610">
            <v>173.76</v>
          </cell>
          <cell r="G2610">
            <v>0</v>
          </cell>
          <cell r="H2610">
            <v>0</v>
          </cell>
          <cell r="I2610">
            <v>0</v>
          </cell>
          <cell r="J2610">
            <v>0</v>
          </cell>
          <cell r="K2610">
            <v>110010</v>
          </cell>
          <cell r="L2610" t="str">
            <v>Current Unrestricted</v>
          </cell>
          <cell r="M2610">
            <v>10</v>
          </cell>
          <cell r="N2610" t="str">
            <v>Instruction</v>
          </cell>
          <cell r="O2610">
            <v>11</v>
          </cell>
          <cell r="P2610" t="str">
            <v>Current Unrestricted Funds</v>
          </cell>
          <cell r="Q2610">
            <v>61</v>
          </cell>
          <cell r="R2610" t="str">
            <v>Salaries and Wages</v>
          </cell>
          <cell r="S2610">
            <v>20</v>
          </cell>
          <cell r="T2610" t="str">
            <v>Vice President / Provost - PRC</v>
          </cell>
          <cell r="U2610">
            <v>2</v>
          </cell>
          <cell r="V2610" t="str">
            <v>Hardesty, Jon H</v>
          </cell>
        </row>
        <row r="2611">
          <cell r="A2611">
            <v>386222</v>
          </cell>
          <cell r="B2611" t="str">
            <v>CAD</v>
          </cell>
          <cell r="C2611">
            <v>611120</v>
          </cell>
          <cell r="D2611">
            <v>386222611120</v>
          </cell>
          <cell r="E2611" t="str">
            <v>Faculty Salaries - Part-time</v>
          </cell>
          <cell r="F2611">
            <v>11598</v>
          </cell>
          <cell r="G2611">
            <v>2780</v>
          </cell>
          <cell r="H2611">
            <v>9351</v>
          </cell>
          <cell r="I2611">
            <v>0</v>
          </cell>
          <cell r="J2611">
            <v>0</v>
          </cell>
          <cell r="K2611">
            <v>110010</v>
          </cell>
          <cell r="L2611" t="str">
            <v>Current Unrestricted</v>
          </cell>
          <cell r="M2611">
            <v>10</v>
          </cell>
          <cell r="N2611" t="str">
            <v>Instruction</v>
          </cell>
          <cell r="O2611">
            <v>11</v>
          </cell>
          <cell r="P2611" t="str">
            <v>Current Unrestricted Funds</v>
          </cell>
          <cell r="Q2611">
            <v>61</v>
          </cell>
          <cell r="R2611" t="str">
            <v>Salaries and Wages</v>
          </cell>
          <cell r="S2611">
            <v>20</v>
          </cell>
          <cell r="T2611" t="str">
            <v>Vice President / Provost - PRC</v>
          </cell>
          <cell r="U2611">
            <v>2</v>
          </cell>
          <cell r="V2611" t="str">
            <v>Hardesty, Jon H</v>
          </cell>
        </row>
        <row r="2612">
          <cell r="A2612">
            <v>386222</v>
          </cell>
          <cell r="B2612" t="str">
            <v>CAD</v>
          </cell>
          <cell r="C2612">
            <v>611160</v>
          </cell>
          <cell r="D2612">
            <v>386222611160</v>
          </cell>
          <cell r="E2612" t="str">
            <v>Faculty Part-time - Summer</v>
          </cell>
          <cell r="F2612">
            <v>0</v>
          </cell>
          <cell r="G2612">
            <v>0</v>
          </cell>
          <cell r="H2612">
            <v>2877</v>
          </cell>
          <cell r="I2612">
            <v>0</v>
          </cell>
          <cell r="J2612">
            <v>0</v>
          </cell>
          <cell r="K2612">
            <v>110010</v>
          </cell>
          <cell r="L2612" t="str">
            <v>Current Unrestricted</v>
          </cell>
          <cell r="M2612">
            <v>10</v>
          </cell>
          <cell r="N2612" t="str">
            <v>Instruction</v>
          </cell>
          <cell r="O2612">
            <v>11</v>
          </cell>
          <cell r="P2612" t="str">
            <v>Current Unrestricted Funds</v>
          </cell>
          <cell r="Q2612">
            <v>61</v>
          </cell>
          <cell r="R2612" t="str">
            <v>Salaries and Wages</v>
          </cell>
          <cell r="S2612">
            <v>20</v>
          </cell>
          <cell r="T2612" t="str">
            <v>Vice President / Provost - PRC</v>
          </cell>
          <cell r="U2612">
            <v>2</v>
          </cell>
          <cell r="V2612" t="str">
            <v>Hardesty, Jon H</v>
          </cell>
        </row>
        <row r="2613">
          <cell r="A2613">
            <v>386222</v>
          </cell>
          <cell r="B2613" t="str">
            <v>CAD</v>
          </cell>
          <cell r="C2613">
            <v>755310</v>
          </cell>
          <cell r="D2613">
            <v>386222755310</v>
          </cell>
          <cell r="E2613" t="str">
            <v>Copier Expense</v>
          </cell>
          <cell r="F2613">
            <v>30.48</v>
          </cell>
          <cell r="G2613">
            <v>1.2</v>
          </cell>
          <cell r="H2613">
            <v>150</v>
          </cell>
          <cell r="I2613">
            <v>14.22</v>
          </cell>
          <cell r="J2613">
            <v>0</v>
          </cell>
          <cell r="K2613">
            <v>110010</v>
          </cell>
          <cell r="L2613" t="str">
            <v>Current Unrestricted</v>
          </cell>
          <cell r="M2613">
            <v>10</v>
          </cell>
          <cell r="N2613" t="str">
            <v>Instruction</v>
          </cell>
          <cell r="O2613">
            <v>11</v>
          </cell>
          <cell r="P2613" t="str">
            <v>Current Unrestricted Funds</v>
          </cell>
          <cell r="Q2613">
            <v>75</v>
          </cell>
          <cell r="R2613" t="str">
            <v>Other Operating Expenses</v>
          </cell>
          <cell r="S2613">
            <v>20</v>
          </cell>
          <cell r="T2613" t="str">
            <v>Vice President / Provost - PRC</v>
          </cell>
          <cell r="U2613">
            <v>5</v>
          </cell>
          <cell r="V2613" t="str">
            <v>Hardesty, Jon H</v>
          </cell>
        </row>
        <row r="2614">
          <cell r="A2614">
            <v>386226</v>
          </cell>
          <cell r="B2614" t="str">
            <v>CAD</v>
          </cell>
          <cell r="C2614">
            <v>611110</v>
          </cell>
          <cell r="D2614">
            <v>386226611110</v>
          </cell>
          <cell r="E2614" t="str">
            <v>Faculty Salaries - Full-time</v>
          </cell>
          <cell r="F2614">
            <v>61712.26</v>
          </cell>
          <cell r="G2614">
            <v>81364.679999999993</v>
          </cell>
          <cell r="H2614">
            <v>89445</v>
          </cell>
          <cell r="I2614">
            <v>44722.080000000002</v>
          </cell>
          <cell r="J2614">
            <v>74163</v>
          </cell>
          <cell r="K2614">
            <v>110010</v>
          </cell>
          <cell r="L2614" t="str">
            <v>Current Unrestricted</v>
          </cell>
          <cell r="M2614">
            <v>10</v>
          </cell>
          <cell r="N2614" t="str">
            <v>Instruction</v>
          </cell>
          <cell r="O2614">
            <v>11</v>
          </cell>
          <cell r="P2614" t="str">
            <v>Current Unrestricted Funds</v>
          </cell>
          <cell r="Q2614">
            <v>61</v>
          </cell>
          <cell r="R2614" t="str">
            <v>Salaries and Wages</v>
          </cell>
          <cell r="S2614">
            <v>20</v>
          </cell>
          <cell r="T2614" t="str">
            <v>Vice President / Provost - PRC</v>
          </cell>
          <cell r="U2614">
            <v>2</v>
          </cell>
          <cell r="V2614" t="str">
            <v>Hardesty, Jon H</v>
          </cell>
        </row>
        <row r="2615">
          <cell r="A2615">
            <v>386226</v>
          </cell>
          <cell r="B2615" t="str">
            <v>CAD</v>
          </cell>
          <cell r="C2615">
            <v>611115</v>
          </cell>
          <cell r="D2615">
            <v>386226611115</v>
          </cell>
          <cell r="E2615" t="str">
            <v>Faculty Salaries - Substitute</v>
          </cell>
          <cell r="F2615">
            <v>713.76</v>
          </cell>
          <cell r="G2615">
            <v>625.52</v>
          </cell>
          <cell r="H2615">
            <v>600</v>
          </cell>
          <cell r="I2615">
            <v>0</v>
          </cell>
          <cell r="J2615">
            <v>600</v>
          </cell>
          <cell r="K2615">
            <v>110010</v>
          </cell>
          <cell r="L2615" t="str">
            <v>Current Unrestricted</v>
          </cell>
          <cell r="M2615">
            <v>10</v>
          </cell>
          <cell r="N2615" t="str">
            <v>Instruction</v>
          </cell>
          <cell r="O2615">
            <v>11</v>
          </cell>
          <cell r="P2615" t="str">
            <v>Current Unrestricted Funds</v>
          </cell>
          <cell r="Q2615">
            <v>61</v>
          </cell>
          <cell r="R2615" t="str">
            <v>Salaries and Wages</v>
          </cell>
          <cell r="S2615">
            <v>20</v>
          </cell>
          <cell r="T2615" t="str">
            <v>Vice President / Provost - PRC</v>
          </cell>
          <cell r="U2615">
            <v>2</v>
          </cell>
          <cell r="V2615" t="str">
            <v>Hardesty, Jon H</v>
          </cell>
        </row>
        <row r="2616">
          <cell r="A2616">
            <v>386226</v>
          </cell>
          <cell r="B2616" t="str">
            <v>CAD</v>
          </cell>
          <cell r="C2616">
            <v>611120</v>
          </cell>
          <cell r="D2616">
            <v>386226611120</v>
          </cell>
          <cell r="E2616" t="str">
            <v>Faculty Salaries - Part-time</v>
          </cell>
          <cell r="F2616">
            <v>18810</v>
          </cell>
          <cell r="G2616">
            <v>11598</v>
          </cell>
          <cell r="H2616">
            <v>20411</v>
          </cell>
          <cell r="I2616">
            <v>7808.76</v>
          </cell>
          <cell r="J2616">
            <v>20411</v>
          </cell>
          <cell r="K2616">
            <v>110010</v>
          </cell>
          <cell r="L2616" t="str">
            <v>Current Unrestricted</v>
          </cell>
          <cell r="M2616">
            <v>10</v>
          </cell>
          <cell r="N2616" t="str">
            <v>Instruction</v>
          </cell>
          <cell r="O2616">
            <v>11</v>
          </cell>
          <cell r="P2616" t="str">
            <v>Current Unrestricted Funds</v>
          </cell>
          <cell r="Q2616">
            <v>61</v>
          </cell>
          <cell r="R2616" t="str">
            <v>Salaries and Wages</v>
          </cell>
          <cell r="S2616">
            <v>20</v>
          </cell>
          <cell r="T2616" t="str">
            <v>Vice President / Provost - PRC</v>
          </cell>
          <cell r="U2616">
            <v>2</v>
          </cell>
          <cell r="V2616" t="str">
            <v>Hardesty, Jon H</v>
          </cell>
        </row>
        <row r="2617">
          <cell r="A2617">
            <v>386226</v>
          </cell>
          <cell r="B2617" t="str">
            <v>CAD</v>
          </cell>
          <cell r="C2617">
            <v>611150</v>
          </cell>
          <cell r="D2617">
            <v>386226611150</v>
          </cell>
          <cell r="E2617" t="str">
            <v>Faculty Full-time - Summer</v>
          </cell>
          <cell r="F2617">
            <v>5897.34</v>
          </cell>
          <cell r="G2617">
            <v>2948.67</v>
          </cell>
          <cell r="H2617">
            <v>14166</v>
          </cell>
          <cell r="I2617">
            <v>0</v>
          </cell>
          <cell r="J2617">
            <v>15395</v>
          </cell>
          <cell r="K2617">
            <v>110010</v>
          </cell>
          <cell r="L2617" t="str">
            <v>Current Unrestricted</v>
          </cell>
          <cell r="M2617">
            <v>10</v>
          </cell>
          <cell r="N2617" t="str">
            <v>Instruction</v>
          </cell>
          <cell r="O2617">
            <v>11</v>
          </cell>
          <cell r="P2617" t="str">
            <v>Current Unrestricted Funds</v>
          </cell>
          <cell r="Q2617">
            <v>61</v>
          </cell>
          <cell r="R2617" t="str">
            <v>Salaries and Wages</v>
          </cell>
          <cell r="S2617">
            <v>20</v>
          </cell>
          <cell r="T2617" t="str">
            <v>Vice President / Provost - PRC</v>
          </cell>
          <cell r="U2617">
            <v>2</v>
          </cell>
          <cell r="V2617" t="str">
            <v>Hardesty, Jon H</v>
          </cell>
        </row>
        <row r="2618">
          <cell r="A2618">
            <v>386226</v>
          </cell>
          <cell r="B2618" t="str">
            <v>CAD</v>
          </cell>
          <cell r="C2618">
            <v>611160</v>
          </cell>
          <cell r="D2618">
            <v>386226611160</v>
          </cell>
          <cell r="E2618" t="str">
            <v>Faculty Part-time - Summer</v>
          </cell>
          <cell r="F2618">
            <v>1389.99</v>
          </cell>
          <cell r="G2618">
            <v>0</v>
          </cell>
          <cell r="H2618">
            <v>5755</v>
          </cell>
          <cell r="I2618">
            <v>0</v>
          </cell>
          <cell r="J2618">
            <v>5755</v>
          </cell>
          <cell r="K2618">
            <v>110010</v>
          </cell>
          <cell r="L2618" t="str">
            <v>Current Unrestricted</v>
          </cell>
          <cell r="M2618">
            <v>10</v>
          </cell>
          <cell r="N2618" t="str">
            <v>Instruction</v>
          </cell>
          <cell r="O2618">
            <v>11</v>
          </cell>
          <cell r="P2618" t="str">
            <v>Current Unrestricted Funds</v>
          </cell>
          <cell r="Q2618">
            <v>61</v>
          </cell>
          <cell r="R2618" t="str">
            <v>Salaries and Wages</v>
          </cell>
          <cell r="S2618">
            <v>20</v>
          </cell>
          <cell r="T2618" t="str">
            <v>Vice President / Provost - PRC</v>
          </cell>
          <cell r="U2618">
            <v>2</v>
          </cell>
          <cell r="V2618" t="str">
            <v>Hardesty, Jon H</v>
          </cell>
        </row>
        <row r="2619">
          <cell r="A2619">
            <v>386226</v>
          </cell>
          <cell r="B2619" t="str">
            <v>CAD</v>
          </cell>
          <cell r="C2619">
            <v>712655</v>
          </cell>
          <cell r="D2619">
            <v>386226712655</v>
          </cell>
          <cell r="E2619" t="str">
            <v>Meetings Expense</v>
          </cell>
          <cell r="F2619">
            <v>0</v>
          </cell>
          <cell r="G2619">
            <v>0</v>
          </cell>
          <cell r="H2619">
            <v>250</v>
          </cell>
          <cell r="I2619">
            <v>0</v>
          </cell>
          <cell r="J2619">
            <v>250</v>
          </cell>
          <cell r="K2619">
            <v>110010</v>
          </cell>
          <cell r="L2619" t="str">
            <v>Current Unrestricted</v>
          </cell>
          <cell r="M2619">
            <v>10</v>
          </cell>
          <cell r="N2619" t="str">
            <v>Instruction</v>
          </cell>
          <cell r="O2619">
            <v>11</v>
          </cell>
          <cell r="P2619" t="str">
            <v>Current Unrestricted Funds</v>
          </cell>
          <cell r="Q2619">
            <v>71</v>
          </cell>
          <cell r="R2619" t="str">
            <v>Contractual Services</v>
          </cell>
          <cell r="S2619">
            <v>20</v>
          </cell>
          <cell r="T2619" t="str">
            <v>Vice President / Provost - PRC</v>
          </cell>
          <cell r="U2619">
            <v>5</v>
          </cell>
          <cell r="V2619" t="str">
            <v>Hardesty, Jon H</v>
          </cell>
        </row>
        <row r="2620">
          <cell r="A2620">
            <v>386226</v>
          </cell>
          <cell r="B2620" t="str">
            <v>CAD</v>
          </cell>
          <cell r="C2620">
            <v>733110</v>
          </cell>
          <cell r="D2620">
            <v>386226733110</v>
          </cell>
          <cell r="E2620" t="str">
            <v>Classroom Supplies</v>
          </cell>
          <cell r="F2620">
            <v>132.15</v>
          </cell>
          <cell r="G2620">
            <v>33.71</v>
          </cell>
          <cell r="H2620">
            <v>200</v>
          </cell>
          <cell r="I2620">
            <v>21.11</v>
          </cell>
          <cell r="J2620">
            <v>200</v>
          </cell>
          <cell r="K2620">
            <v>110010</v>
          </cell>
          <cell r="L2620" t="str">
            <v>Current Unrestricted</v>
          </cell>
          <cell r="M2620">
            <v>10</v>
          </cell>
          <cell r="N2620" t="str">
            <v>Instruction</v>
          </cell>
          <cell r="O2620">
            <v>11</v>
          </cell>
          <cell r="P2620" t="str">
            <v>Current Unrestricted Funds</v>
          </cell>
          <cell r="Q2620">
            <v>73</v>
          </cell>
          <cell r="R2620" t="str">
            <v>Supplies</v>
          </cell>
          <cell r="S2620">
            <v>20</v>
          </cell>
          <cell r="T2620" t="str">
            <v>Vice President / Provost - PRC</v>
          </cell>
          <cell r="U2620">
            <v>5</v>
          </cell>
          <cell r="V2620" t="str">
            <v>Hardesty, Jon H</v>
          </cell>
        </row>
        <row r="2621">
          <cell r="A2621">
            <v>386226</v>
          </cell>
          <cell r="B2621" t="str">
            <v>CAD</v>
          </cell>
          <cell r="C2621">
            <v>744210</v>
          </cell>
          <cell r="D2621">
            <v>386226744210</v>
          </cell>
          <cell r="E2621" t="str">
            <v>Local Travel</v>
          </cell>
          <cell r="F2621">
            <v>879.5</v>
          </cell>
          <cell r="G2621">
            <v>712</v>
          </cell>
          <cell r="H2621">
            <v>600</v>
          </cell>
          <cell r="I2621">
            <v>571</v>
          </cell>
          <cell r="J2621">
            <v>1200</v>
          </cell>
          <cell r="K2621">
            <v>110010</v>
          </cell>
          <cell r="L2621" t="str">
            <v>Current Unrestricted</v>
          </cell>
          <cell r="M2621">
            <v>10</v>
          </cell>
          <cell r="N2621" t="str">
            <v>Instruction</v>
          </cell>
          <cell r="O2621">
            <v>11</v>
          </cell>
          <cell r="P2621" t="str">
            <v>Current Unrestricted Funds</v>
          </cell>
          <cell r="Q2621">
            <v>74</v>
          </cell>
          <cell r="R2621" t="str">
            <v>Travel</v>
          </cell>
          <cell r="S2621">
            <v>20</v>
          </cell>
          <cell r="T2621" t="str">
            <v>Vice President / Provost - PRC</v>
          </cell>
          <cell r="U2621">
            <v>5</v>
          </cell>
          <cell r="V2621" t="str">
            <v>Hardesty, Jon H</v>
          </cell>
        </row>
        <row r="2622">
          <cell r="A2622">
            <v>386226</v>
          </cell>
          <cell r="B2622" t="str">
            <v>CAD</v>
          </cell>
          <cell r="C2622">
            <v>744220</v>
          </cell>
          <cell r="D2622">
            <v>386226744220</v>
          </cell>
          <cell r="E2622" t="str">
            <v>Professional Development / Travel</v>
          </cell>
          <cell r="F2622">
            <v>4010</v>
          </cell>
          <cell r="G2622">
            <v>0</v>
          </cell>
          <cell r="H2622">
            <v>2400</v>
          </cell>
          <cell r="I2622">
            <v>1009.1</v>
          </cell>
          <cell r="J2622">
            <v>1900</v>
          </cell>
          <cell r="K2622">
            <v>110010</v>
          </cell>
          <cell r="L2622" t="str">
            <v>Current Unrestricted</v>
          </cell>
          <cell r="M2622">
            <v>10</v>
          </cell>
          <cell r="N2622" t="str">
            <v>Instruction</v>
          </cell>
          <cell r="O2622">
            <v>11</v>
          </cell>
          <cell r="P2622" t="str">
            <v>Current Unrestricted Funds</v>
          </cell>
          <cell r="Q2622">
            <v>74</v>
          </cell>
          <cell r="R2622" t="str">
            <v>Travel</v>
          </cell>
          <cell r="S2622">
            <v>20</v>
          </cell>
          <cell r="T2622" t="str">
            <v>Vice President / Provost - PRC</v>
          </cell>
          <cell r="U2622">
            <v>5</v>
          </cell>
          <cell r="V2622" t="str">
            <v>Hardesty, Jon H</v>
          </cell>
        </row>
        <row r="2623">
          <cell r="A2623">
            <v>386226</v>
          </cell>
          <cell r="B2623" t="str">
            <v>CAD</v>
          </cell>
          <cell r="C2623">
            <v>755240</v>
          </cell>
          <cell r="D2623">
            <v>386226755240</v>
          </cell>
          <cell r="E2623" t="str">
            <v>DP - Software</v>
          </cell>
          <cell r="F2623">
            <v>147.80000000000001</v>
          </cell>
          <cell r="G2623">
            <v>0</v>
          </cell>
          <cell r="H2623">
            <v>0</v>
          </cell>
          <cell r="I2623">
            <v>0</v>
          </cell>
          <cell r="J2623">
            <v>0</v>
          </cell>
          <cell r="K2623">
            <v>110010</v>
          </cell>
          <cell r="L2623" t="str">
            <v>Current Unrestricted</v>
          </cell>
          <cell r="M2623">
            <v>10</v>
          </cell>
          <cell r="N2623" t="str">
            <v>Instruction</v>
          </cell>
          <cell r="O2623">
            <v>11</v>
          </cell>
          <cell r="P2623" t="str">
            <v>Current Unrestricted Funds</v>
          </cell>
          <cell r="Q2623">
            <v>75</v>
          </cell>
          <cell r="R2623" t="str">
            <v>Other Operating Expenses</v>
          </cell>
          <cell r="S2623">
            <v>20</v>
          </cell>
          <cell r="T2623" t="str">
            <v>Vice President / Provost - PRC</v>
          </cell>
          <cell r="U2623">
            <v>5</v>
          </cell>
          <cell r="V2623" t="str">
            <v>Hardesty, Jon H</v>
          </cell>
        </row>
        <row r="2624">
          <cell r="A2624">
            <v>386226</v>
          </cell>
          <cell r="B2624" t="str">
            <v>CAD</v>
          </cell>
          <cell r="C2624">
            <v>755310</v>
          </cell>
          <cell r="D2624">
            <v>386226755310</v>
          </cell>
          <cell r="E2624" t="str">
            <v>Copier Expense</v>
          </cell>
          <cell r="F2624">
            <v>580.91999999999996</v>
          </cell>
          <cell r="G2624">
            <v>326.94</v>
          </cell>
          <cell r="H2624">
            <v>750</v>
          </cell>
          <cell r="I2624">
            <v>35.159999999999997</v>
          </cell>
          <cell r="J2624">
            <v>500</v>
          </cell>
          <cell r="K2624">
            <v>110010</v>
          </cell>
          <cell r="L2624" t="str">
            <v>Current Unrestricted</v>
          </cell>
          <cell r="M2624">
            <v>10</v>
          </cell>
          <cell r="N2624" t="str">
            <v>Instruction</v>
          </cell>
          <cell r="O2624">
            <v>11</v>
          </cell>
          <cell r="P2624" t="str">
            <v>Current Unrestricted Funds</v>
          </cell>
          <cell r="Q2624">
            <v>75</v>
          </cell>
          <cell r="R2624" t="str">
            <v>Other Operating Expenses</v>
          </cell>
          <cell r="S2624">
            <v>20</v>
          </cell>
          <cell r="T2624" t="str">
            <v>Vice President / Provost - PRC</v>
          </cell>
          <cell r="U2624">
            <v>5</v>
          </cell>
          <cell r="V2624" t="str">
            <v>Hardesty, Jon H</v>
          </cell>
        </row>
        <row r="2625">
          <cell r="A2625">
            <v>386226</v>
          </cell>
          <cell r="B2625" t="str">
            <v>CAD</v>
          </cell>
          <cell r="C2625">
            <v>787430</v>
          </cell>
          <cell r="D2625">
            <v>386226787430</v>
          </cell>
          <cell r="E2625" t="str">
            <v>Computer/Media Equip</v>
          </cell>
          <cell r="F2625">
            <v>1170.1400000000001</v>
          </cell>
          <cell r="G2625">
            <v>0</v>
          </cell>
          <cell r="H2625">
            <v>0</v>
          </cell>
          <cell r="I2625">
            <v>0</v>
          </cell>
          <cell r="J2625">
            <v>0</v>
          </cell>
          <cell r="K2625">
            <v>110010</v>
          </cell>
          <cell r="L2625" t="str">
            <v>Current Unrestricted</v>
          </cell>
          <cell r="M2625">
            <v>10</v>
          </cell>
          <cell r="N2625" t="str">
            <v>Instruction</v>
          </cell>
          <cell r="O2625">
            <v>11</v>
          </cell>
          <cell r="P2625" t="str">
            <v>Current Unrestricted Funds</v>
          </cell>
          <cell r="Q2625">
            <v>78</v>
          </cell>
          <cell r="R2625" t="str">
            <v>Non-Capital Outlay</v>
          </cell>
          <cell r="S2625">
            <v>20</v>
          </cell>
          <cell r="T2625" t="str">
            <v>Vice President / Provost - PRC</v>
          </cell>
          <cell r="U2625">
            <v>5</v>
          </cell>
          <cell r="V2625" t="str">
            <v>Hardesty, Jon H</v>
          </cell>
        </row>
        <row r="2626">
          <cell r="A2626">
            <v>386242</v>
          </cell>
          <cell r="B2626" t="str">
            <v>Interior / Comm Design</v>
          </cell>
          <cell r="C2626">
            <v>611120</v>
          </cell>
          <cell r="D2626">
            <v>386242611120</v>
          </cell>
          <cell r="E2626" t="str">
            <v>Faculty Salaries - Part-time</v>
          </cell>
          <cell r="F2626">
            <v>1390</v>
          </cell>
          <cell r="G2626">
            <v>2780</v>
          </cell>
          <cell r="H2626">
            <v>2877</v>
          </cell>
          <cell r="I2626">
            <v>0</v>
          </cell>
          <cell r="J2626">
            <v>2877</v>
          </cell>
          <cell r="K2626">
            <v>110010</v>
          </cell>
          <cell r="L2626" t="str">
            <v>Current Unrestricted</v>
          </cell>
          <cell r="M2626">
            <v>10</v>
          </cell>
          <cell r="N2626" t="str">
            <v>Instruction</v>
          </cell>
          <cell r="O2626">
            <v>11</v>
          </cell>
          <cell r="P2626" t="str">
            <v>Current Unrestricted Funds</v>
          </cell>
          <cell r="Q2626">
            <v>61</v>
          </cell>
          <cell r="R2626" t="str">
            <v>Salaries and Wages</v>
          </cell>
          <cell r="S2626">
            <v>20</v>
          </cell>
          <cell r="T2626" t="str">
            <v>Vice President / Provost - PRC</v>
          </cell>
          <cell r="U2626">
            <v>1</v>
          </cell>
          <cell r="V2626" t="str">
            <v>Hardesty, Jon H</v>
          </cell>
        </row>
        <row r="2627">
          <cell r="A2627">
            <v>386246</v>
          </cell>
          <cell r="B2627" t="str">
            <v>Interior / Comm Design</v>
          </cell>
          <cell r="C2627">
            <v>611110</v>
          </cell>
          <cell r="D2627">
            <v>386246611110</v>
          </cell>
          <cell r="E2627" t="str">
            <v>Faculty Salaries - Full-time</v>
          </cell>
          <cell r="F2627">
            <v>53177.04</v>
          </cell>
          <cell r="G2627">
            <v>53177.04</v>
          </cell>
          <cell r="H2627">
            <v>55039</v>
          </cell>
          <cell r="I2627">
            <v>27519.119999999999</v>
          </cell>
          <cell r="J2627">
            <v>55039</v>
          </cell>
          <cell r="K2627">
            <v>110010</v>
          </cell>
          <cell r="L2627" t="str">
            <v>Current Unrestricted</v>
          </cell>
          <cell r="M2627">
            <v>10</v>
          </cell>
          <cell r="N2627" t="str">
            <v>Instruction</v>
          </cell>
          <cell r="O2627">
            <v>11</v>
          </cell>
          <cell r="P2627" t="str">
            <v>Current Unrestricted Funds</v>
          </cell>
          <cell r="Q2627">
            <v>61</v>
          </cell>
          <cell r="R2627" t="str">
            <v>Salaries and Wages</v>
          </cell>
          <cell r="S2627">
            <v>20</v>
          </cell>
          <cell r="T2627" t="str">
            <v>Vice President / Provost - PRC</v>
          </cell>
          <cell r="U2627">
            <v>1</v>
          </cell>
          <cell r="V2627" t="str">
            <v>Hardesty, Jon H</v>
          </cell>
        </row>
        <row r="2628">
          <cell r="A2628">
            <v>386246</v>
          </cell>
          <cell r="B2628" t="str">
            <v>Interior / Comm Design</v>
          </cell>
          <cell r="C2628">
            <v>611115</v>
          </cell>
          <cell r="D2628">
            <v>386246611115</v>
          </cell>
          <cell r="E2628" t="str">
            <v>Faculty Salaries - Substitute</v>
          </cell>
          <cell r="F2628">
            <v>217.2</v>
          </cell>
          <cell r="G2628">
            <v>0</v>
          </cell>
          <cell r="H2628">
            <v>300</v>
          </cell>
          <cell r="I2628">
            <v>0</v>
          </cell>
          <cell r="J2628">
            <v>300</v>
          </cell>
          <cell r="K2628">
            <v>110010</v>
          </cell>
          <cell r="L2628" t="str">
            <v>Current Unrestricted</v>
          </cell>
          <cell r="M2628">
            <v>10</v>
          </cell>
          <cell r="N2628" t="str">
            <v>Instruction</v>
          </cell>
          <cell r="O2628">
            <v>11</v>
          </cell>
          <cell r="P2628" t="str">
            <v>Current Unrestricted Funds</v>
          </cell>
          <cell r="Q2628">
            <v>61</v>
          </cell>
          <cell r="R2628" t="str">
            <v>Salaries and Wages</v>
          </cell>
          <cell r="S2628">
            <v>20</v>
          </cell>
          <cell r="T2628" t="str">
            <v>Vice President / Provost - PRC</v>
          </cell>
          <cell r="U2628">
            <v>1</v>
          </cell>
          <cell r="V2628" t="str">
            <v>Hardesty, Jon H</v>
          </cell>
        </row>
        <row r="2629">
          <cell r="A2629">
            <v>386246</v>
          </cell>
          <cell r="B2629" t="str">
            <v>Interior / Comm Design</v>
          </cell>
          <cell r="C2629">
            <v>611120</v>
          </cell>
          <cell r="D2629">
            <v>386246611120</v>
          </cell>
          <cell r="E2629" t="str">
            <v>Faculty Salaries - Part-time</v>
          </cell>
          <cell r="F2629">
            <v>33061.589999999997</v>
          </cell>
          <cell r="G2629">
            <v>23630</v>
          </cell>
          <cell r="H2629">
            <v>31650</v>
          </cell>
          <cell r="I2629">
            <v>20132</v>
          </cell>
          <cell r="J2629">
            <v>31650</v>
          </cell>
          <cell r="K2629">
            <v>110010</v>
          </cell>
          <cell r="L2629" t="str">
            <v>Current Unrestricted</v>
          </cell>
          <cell r="M2629">
            <v>10</v>
          </cell>
          <cell r="N2629" t="str">
            <v>Instruction</v>
          </cell>
          <cell r="O2629">
            <v>11</v>
          </cell>
          <cell r="P2629" t="str">
            <v>Current Unrestricted Funds</v>
          </cell>
          <cell r="Q2629">
            <v>61</v>
          </cell>
          <cell r="R2629" t="str">
            <v>Salaries and Wages</v>
          </cell>
          <cell r="S2629">
            <v>20</v>
          </cell>
          <cell r="T2629" t="str">
            <v>Vice President / Provost - PRC</v>
          </cell>
          <cell r="U2629">
            <v>1</v>
          </cell>
          <cell r="V2629" t="str">
            <v>Hardesty, Jon H</v>
          </cell>
        </row>
        <row r="2630">
          <cell r="A2630">
            <v>386246</v>
          </cell>
          <cell r="B2630" t="str">
            <v>Interior / Comm Design</v>
          </cell>
          <cell r="C2630">
            <v>611130</v>
          </cell>
          <cell r="D2630">
            <v>386246611130</v>
          </cell>
          <cell r="E2630" t="str">
            <v>Faculty Full-time Non-teaching ES</v>
          </cell>
          <cell r="F2630">
            <v>0</v>
          </cell>
          <cell r="G2630">
            <v>0</v>
          </cell>
          <cell r="H2630">
            <v>2780</v>
          </cell>
          <cell r="I2630">
            <v>0</v>
          </cell>
          <cell r="J2630">
            <v>2780</v>
          </cell>
          <cell r="K2630">
            <v>110010</v>
          </cell>
          <cell r="L2630" t="str">
            <v>Current Unrestricted</v>
          </cell>
          <cell r="M2630">
            <v>10</v>
          </cell>
          <cell r="N2630" t="str">
            <v>Instruction</v>
          </cell>
          <cell r="O2630">
            <v>11</v>
          </cell>
          <cell r="P2630" t="str">
            <v>Current Unrestricted Funds</v>
          </cell>
          <cell r="Q2630">
            <v>61</v>
          </cell>
          <cell r="R2630" t="str">
            <v>Salaries and Wages</v>
          </cell>
          <cell r="S2630">
            <v>20</v>
          </cell>
          <cell r="T2630" t="str">
            <v>Vice President / Provost - PRC</v>
          </cell>
          <cell r="U2630">
            <v>1</v>
          </cell>
          <cell r="V2630" t="str">
            <v>Hardesty, Jon H</v>
          </cell>
        </row>
        <row r="2631">
          <cell r="A2631">
            <v>386246</v>
          </cell>
          <cell r="B2631" t="str">
            <v>Interior / Comm Design</v>
          </cell>
          <cell r="C2631">
            <v>611140</v>
          </cell>
          <cell r="D2631">
            <v>386246611140</v>
          </cell>
          <cell r="E2631" t="str">
            <v>Faculty Part-time Non-teaching</v>
          </cell>
          <cell r="F2631">
            <v>0</v>
          </cell>
          <cell r="G2631">
            <v>0</v>
          </cell>
          <cell r="H2631">
            <v>0</v>
          </cell>
          <cell r="I2631">
            <v>0</v>
          </cell>
          <cell r="J2631">
            <v>0</v>
          </cell>
          <cell r="K2631">
            <v>110010</v>
          </cell>
          <cell r="L2631" t="str">
            <v>Current Unrestricted</v>
          </cell>
          <cell r="M2631">
            <v>10</v>
          </cell>
          <cell r="N2631" t="str">
            <v>Instruction</v>
          </cell>
          <cell r="O2631">
            <v>11</v>
          </cell>
          <cell r="P2631" t="str">
            <v>Current Unrestricted Funds</v>
          </cell>
          <cell r="Q2631">
            <v>61</v>
          </cell>
          <cell r="R2631" t="str">
            <v>Salaries and Wages</v>
          </cell>
          <cell r="S2631">
            <v>20</v>
          </cell>
          <cell r="T2631" t="str">
            <v>Vice President / Provost - PRC</v>
          </cell>
          <cell r="U2631">
            <v>1</v>
          </cell>
          <cell r="V2631" t="str">
            <v>Hardesty, Jon H</v>
          </cell>
        </row>
        <row r="2632">
          <cell r="A2632">
            <v>386246</v>
          </cell>
          <cell r="B2632" t="str">
            <v>Interior / Comm Design</v>
          </cell>
          <cell r="C2632">
            <v>611150</v>
          </cell>
          <cell r="D2632">
            <v>386246611150</v>
          </cell>
          <cell r="E2632" t="str">
            <v>Faculty Full-time - Summer</v>
          </cell>
          <cell r="F2632">
            <v>4963.18</v>
          </cell>
          <cell r="G2632">
            <v>4170</v>
          </cell>
          <cell r="H2632">
            <v>7445</v>
          </cell>
          <cell r="I2632">
            <v>0</v>
          </cell>
          <cell r="J2632">
            <v>8091</v>
          </cell>
          <cell r="K2632">
            <v>110010</v>
          </cell>
          <cell r="L2632" t="str">
            <v>Current Unrestricted</v>
          </cell>
          <cell r="M2632">
            <v>10</v>
          </cell>
          <cell r="N2632" t="str">
            <v>Instruction</v>
          </cell>
          <cell r="O2632">
            <v>11</v>
          </cell>
          <cell r="P2632" t="str">
            <v>Current Unrestricted Funds</v>
          </cell>
          <cell r="Q2632">
            <v>61</v>
          </cell>
          <cell r="R2632" t="str">
            <v>Salaries and Wages</v>
          </cell>
          <cell r="S2632">
            <v>20</v>
          </cell>
          <cell r="T2632" t="str">
            <v>Vice President / Provost - PRC</v>
          </cell>
          <cell r="U2632">
            <v>1</v>
          </cell>
          <cell r="V2632" t="str">
            <v>Hardesty, Jon H</v>
          </cell>
        </row>
        <row r="2633">
          <cell r="A2633">
            <v>386246</v>
          </cell>
          <cell r="B2633" t="str">
            <v>Interior / Comm Design</v>
          </cell>
          <cell r="C2633">
            <v>611160</v>
          </cell>
          <cell r="D2633">
            <v>386246611160</v>
          </cell>
          <cell r="E2633" t="str">
            <v>Faculty Part-time - Summer</v>
          </cell>
          <cell r="F2633">
            <v>0</v>
          </cell>
          <cell r="G2633">
            <v>0</v>
          </cell>
          <cell r="H2633">
            <v>5755</v>
          </cell>
          <cell r="I2633">
            <v>0</v>
          </cell>
          <cell r="J2633">
            <v>5755</v>
          </cell>
          <cell r="K2633">
            <v>110010</v>
          </cell>
          <cell r="L2633" t="str">
            <v>Current Unrestricted</v>
          </cell>
          <cell r="M2633">
            <v>10</v>
          </cell>
          <cell r="N2633" t="str">
            <v>Instruction</v>
          </cell>
          <cell r="O2633">
            <v>11</v>
          </cell>
          <cell r="P2633" t="str">
            <v>Current Unrestricted Funds</v>
          </cell>
          <cell r="Q2633">
            <v>61</v>
          </cell>
          <cell r="R2633" t="str">
            <v>Salaries and Wages</v>
          </cell>
          <cell r="S2633">
            <v>20</v>
          </cell>
          <cell r="T2633" t="str">
            <v>Vice President / Provost - PRC</v>
          </cell>
          <cell r="U2633">
            <v>1</v>
          </cell>
          <cell r="V2633" t="str">
            <v>Hardesty, Jon H</v>
          </cell>
        </row>
        <row r="2634">
          <cell r="A2634">
            <v>386246</v>
          </cell>
          <cell r="B2634" t="str">
            <v>Interior / Comm Design</v>
          </cell>
          <cell r="C2634">
            <v>712655</v>
          </cell>
          <cell r="D2634">
            <v>386246712655</v>
          </cell>
          <cell r="E2634" t="str">
            <v>Meetings Expense</v>
          </cell>
          <cell r="F2634">
            <v>0</v>
          </cell>
          <cell r="G2634">
            <v>66.97</v>
          </cell>
          <cell r="H2634">
            <v>0</v>
          </cell>
          <cell r="I2634">
            <v>0</v>
          </cell>
          <cell r="J2634">
            <v>0</v>
          </cell>
          <cell r="K2634">
            <v>110010</v>
          </cell>
          <cell r="L2634" t="str">
            <v>Current Unrestricted</v>
          </cell>
          <cell r="M2634">
            <v>10</v>
          </cell>
          <cell r="N2634" t="str">
            <v>Instruction</v>
          </cell>
          <cell r="O2634">
            <v>11</v>
          </cell>
          <cell r="P2634" t="str">
            <v>Current Unrestricted Funds</v>
          </cell>
          <cell r="Q2634">
            <v>71</v>
          </cell>
          <cell r="R2634" t="str">
            <v>Contractual Services</v>
          </cell>
          <cell r="S2634">
            <v>20</v>
          </cell>
          <cell r="T2634" t="str">
            <v>Vice President / Provost - PRC</v>
          </cell>
          <cell r="U2634">
            <v>4</v>
          </cell>
          <cell r="V2634" t="str">
            <v>Hardesty, Jon H</v>
          </cell>
        </row>
        <row r="2635">
          <cell r="A2635">
            <v>386246</v>
          </cell>
          <cell r="B2635" t="str">
            <v>Interior / Comm Design</v>
          </cell>
          <cell r="C2635">
            <v>733110</v>
          </cell>
          <cell r="D2635">
            <v>386246733110</v>
          </cell>
          <cell r="E2635" t="str">
            <v>Classroom Supplies</v>
          </cell>
          <cell r="F2635">
            <v>1577.48</v>
          </cell>
          <cell r="G2635">
            <v>42</v>
          </cell>
          <cell r="H2635">
            <v>50</v>
          </cell>
          <cell r="I2635">
            <v>0</v>
          </cell>
          <cell r="J2635">
            <v>50</v>
          </cell>
          <cell r="K2635">
            <v>110010</v>
          </cell>
          <cell r="L2635" t="str">
            <v>Current Unrestricted</v>
          </cell>
          <cell r="M2635">
            <v>10</v>
          </cell>
          <cell r="N2635" t="str">
            <v>Instruction</v>
          </cell>
          <cell r="O2635">
            <v>11</v>
          </cell>
          <cell r="P2635" t="str">
            <v>Current Unrestricted Funds</v>
          </cell>
          <cell r="Q2635">
            <v>73</v>
          </cell>
          <cell r="R2635" t="str">
            <v>Supplies</v>
          </cell>
          <cell r="S2635">
            <v>20</v>
          </cell>
          <cell r="T2635" t="str">
            <v>Vice President / Provost - PRC</v>
          </cell>
          <cell r="U2635">
            <v>4</v>
          </cell>
          <cell r="V2635" t="str">
            <v>Hardesty, Jon H</v>
          </cell>
        </row>
        <row r="2636">
          <cell r="A2636">
            <v>386246</v>
          </cell>
          <cell r="B2636" t="str">
            <v>Interior / Comm Design</v>
          </cell>
          <cell r="C2636">
            <v>744210</v>
          </cell>
          <cell r="D2636">
            <v>386246744210</v>
          </cell>
          <cell r="E2636" t="str">
            <v>Local Travel</v>
          </cell>
          <cell r="F2636">
            <v>0</v>
          </cell>
          <cell r="G2636">
            <v>0</v>
          </cell>
          <cell r="H2636">
            <v>200</v>
          </cell>
          <cell r="I2636">
            <v>0</v>
          </cell>
          <cell r="J2636">
            <v>200</v>
          </cell>
          <cell r="K2636">
            <v>110010</v>
          </cell>
          <cell r="L2636" t="str">
            <v>Current Unrestricted</v>
          </cell>
          <cell r="M2636">
            <v>10</v>
          </cell>
          <cell r="N2636" t="str">
            <v>Instruction</v>
          </cell>
          <cell r="O2636">
            <v>11</v>
          </cell>
          <cell r="P2636" t="str">
            <v>Current Unrestricted Funds</v>
          </cell>
          <cell r="Q2636">
            <v>74</v>
          </cell>
          <cell r="R2636" t="str">
            <v>Travel</v>
          </cell>
          <cell r="S2636">
            <v>20</v>
          </cell>
          <cell r="T2636" t="str">
            <v>Vice President / Provost - PRC</v>
          </cell>
          <cell r="U2636">
            <v>4</v>
          </cell>
          <cell r="V2636" t="str">
            <v>Hardesty, Jon H</v>
          </cell>
        </row>
        <row r="2637">
          <cell r="A2637">
            <v>386246</v>
          </cell>
          <cell r="B2637" t="str">
            <v>Interior / Comm Design</v>
          </cell>
          <cell r="C2637">
            <v>744220</v>
          </cell>
          <cell r="D2637">
            <v>386246744220</v>
          </cell>
          <cell r="E2637" t="str">
            <v>Professional Development / Travel</v>
          </cell>
          <cell r="F2637">
            <v>1400</v>
          </cell>
          <cell r="G2637">
            <v>1488</v>
          </cell>
          <cell r="H2637">
            <v>1200</v>
          </cell>
          <cell r="I2637">
            <v>0</v>
          </cell>
          <cell r="J2637">
            <v>1200</v>
          </cell>
          <cell r="K2637">
            <v>110010</v>
          </cell>
          <cell r="L2637" t="str">
            <v>Current Unrestricted</v>
          </cell>
          <cell r="M2637">
            <v>10</v>
          </cell>
          <cell r="N2637" t="str">
            <v>Instruction</v>
          </cell>
          <cell r="O2637">
            <v>11</v>
          </cell>
          <cell r="P2637" t="str">
            <v>Current Unrestricted Funds</v>
          </cell>
          <cell r="Q2637">
            <v>74</v>
          </cell>
          <cell r="R2637" t="str">
            <v>Travel</v>
          </cell>
          <cell r="S2637">
            <v>20</v>
          </cell>
          <cell r="T2637" t="str">
            <v>Vice President / Provost - PRC</v>
          </cell>
          <cell r="U2637">
            <v>4</v>
          </cell>
          <cell r="V2637" t="str">
            <v>Hardesty, Jon H</v>
          </cell>
        </row>
        <row r="2638">
          <cell r="A2638">
            <v>386246</v>
          </cell>
          <cell r="B2638" t="str">
            <v>Interior / Comm Design</v>
          </cell>
          <cell r="C2638">
            <v>755310</v>
          </cell>
          <cell r="D2638">
            <v>386246755310</v>
          </cell>
          <cell r="E2638" t="str">
            <v>Copier Expense</v>
          </cell>
          <cell r="F2638">
            <v>2591.94</v>
          </cell>
          <cell r="G2638">
            <v>3160.02</v>
          </cell>
          <cell r="H2638">
            <v>3000</v>
          </cell>
          <cell r="I2638">
            <v>879.6</v>
          </cell>
          <cell r="J2638">
            <v>2000</v>
          </cell>
          <cell r="K2638">
            <v>110010</v>
          </cell>
          <cell r="L2638" t="str">
            <v>Current Unrestricted</v>
          </cell>
          <cell r="M2638">
            <v>10</v>
          </cell>
          <cell r="N2638" t="str">
            <v>Instruction</v>
          </cell>
          <cell r="O2638">
            <v>11</v>
          </cell>
          <cell r="P2638" t="str">
            <v>Current Unrestricted Funds</v>
          </cell>
          <cell r="Q2638">
            <v>75</v>
          </cell>
          <cell r="R2638" t="str">
            <v>Other Operating Expenses</v>
          </cell>
          <cell r="S2638">
            <v>20</v>
          </cell>
          <cell r="T2638" t="str">
            <v>Vice President / Provost - PRC</v>
          </cell>
          <cell r="U2638">
            <v>4</v>
          </cell>
          <cell r="V2638" t="str">
            <v>Hardesty, Jon H</v>
          </cell>
        </row>
        <row r="2639">
          <cell r="A2639">
            <v>386246</v>
          </cell>
          <cell r="B2639" t="str">
            <v>Interior / Comm Design</v>
          </cell>
          <cell r="C2639">
            <v>755360</v>
          </cell>
          <cell r="D2639">
            <v>386246755360</v>
          </cell>
          <cell r="E2639" t="str">
            <v>Printing - Other</v>
          </cell>
          <cell r="F2639">
            <v>451.18</v>
          </cell>
          <cell r="G2639">
            <v>0</v>
          </cell>
          <cell r="H2639">
            <v>500</v>
          </cell>
          <cell r="I2639">
            <v>0</v>
          </cell>
          <cell r="J2639">
            <v>250</v>
          </cell>
          <cell r="K2639">
            <v>110010</v>
          </cell>
          <cell r="L2639" t="str">
            <v>Current Unrestricted</v>
          </cell>
          <cell r="M2639">
            <v>10</v>
          </cell>
          <cell r="N2639" t="str">
            <v>Instruction</v>
          </cell>
          <cell r="O2639">
            <v>11</v>
          </cell>
          <cell r="P2639" t="str">
            <v>Current Unrestricted Funds</v>
          </cell>
          <cell r="Q2639">
            <v>75</v>
          </cell>
          <cell r="R2639" t="str">
            <v>Other Operating Expenses</v>
          </cell>
          <cell r="S2639">
            <v>20</v>
          </cell>
          <cell r="T2639" t="str">
            <v>Vice President / Provost - PRC</v>
          </cell>
          <cell r="U2639">
            <v>4</v>
          </cell>
          <cell r="V2639" t="str">
            <v>Hardesty, Jon H</v>
          </cell>
        </row>
        <row r="2640">
          <cell r="A2640">
            <v>386246</v>
          </cell>
          <cell r="B2640" t="str">
            <v>Interior / Comm Design</v>
          </cell>
          <cell r="C2640">
            <v>755705</v>
          </cell>
          <cell r="D2640">
            <v>386246755705</v>
          </cell>
          <cell r="E2640" t="str">
            <v>Postage</v>
          </cell>
          <cell r="F2640">
            <v>0</v>
          </cell>
          <cell r="G2640">
            <v>0.45</v>
          </cell>
          <cell r="H2640">
            <v>0</v>
          </cell>
          <cell r="I2640">
            <v>0</v>
          </cell>
          <cell r="J2640">
            <v>0</v>
          </cell>
          <cell r="K2640">
            <v>110010</v>
          </cell>
          <cell r="L2640" t="str">
            <v>Current Unrestricted</v>
          </cell>
          <cell r="M2640">
            <v>10</v>
          </cell>
          <cell r="N2640" t="str">
            <v>Instruction</v>
          </cell>
          <cell r="O2640">
            <v>11</v>
          </cell>
          <cell r="P2640" t="str">
            <v>Current Unrestricted Funds</v>
          </cell>
          <cell r="Q2640">
            <v>75</v>
          </cell>
          <cell r="R2640" t="str">
            <v>Other Operating Expenses</v>
          </cell>
          <cell r="S2640">
            <v>20</v>
          </cell>
          <cell r="T2640" t="str">
            <v>Vice President / Provost - PRC</v>
          </cell>
          <cell r="U2640">
            <v>4</v>
          </cell>
          <cell r="V2640" t="str">
            <v>Hardesty, Jon H</v>
          </cell>
        </row>
        <row r="2641">
          <cell r="A2641">
            <v>386246</v>
          </cell>
          <cell r="B2641" t="str">
            <v>Interior / Comm Design</v>
          </cell>
          <cell r="C2641">
            <v>755745</v>
          </cell>
          <cell r="D2641">
            <v>386246755745</v>
          </cell>
          <cell r="E2641" t="str">
            <v>Promotional Activities</v>
          </cell>
          <cell r="F2641">
            <v>0</v>
          </cell>
          <cell r="G2641">
            <v>200</v>
          </cell>
          <cell r="H2641">
            <v>0</v>
          </cell>
          <cell r="I2641">
            <v>0</v>
          </cell>
          <cell r="J2641">
            <v>0</v>
          </cell>
          <cell r="K2641">
            <v>110010</v>
          </cell>
          <cell r="L2641" t="str">
            <v>Current Unrestricted</v>
          </cell>
          <cell r="M2641">
            <v>10</v>
          </cell>
          <cell r="N2641" t="str">
            <v>Instruction</v>
          </cell>
          <cell r="O2641">
            <v>11</v>
          </cell>
          <cell r="P2641" t="str">
            <v>Current Unrestricted Funds</v>
          </cell>
          <cell r="Q2641">
            <v>75</v>
          </cell>
          <cell r="R2641" t="str">
            <v>Other Operating Expenses</v>
          </cell>
          <cell r="S2641">
            <v>20</v>
          </cell>
          <cell r="T2641" t="str">
            <v>Vice President / Provost - PRC</v>
          </cell>
          <cell r="U2641">
            <v>4</v>
          </cell>
          <cell r="V2641" t="str">
            <v>Hardesty, Jon H</v>
          </cell>
        </row>
        <row r="2642">
          <cell r="A2642">
            <v>386246</v>
          </cell>
          <cell r="B2642" t="str">
            <v>Interior / Comm Design</v>
          </cell>
          <cell r="C2642">
            <v>787410</v>
          </cell>
          <cell r="D2642">
            <v>386246787410</v>
          </cell>
          <cell r="E2642" t="str">
            <v>Equipment/Furniture Non-Depreciable</v>
          </cell>
          <cell r="F2642">
            <v>699.75</v>
          </cell>
          <cell r="G2642">
            <v>0</v>
          </cell>
          <cell r="H2642">
            <v>0</v>
          </cell>
          <cell r="I2642">
            <v>0</v>
          </cell>
          <cell r="J2642">
            <v>0</v>
          </cell>
          <cell r="K2642">
            <v>110010</v>
          </cell>
          <cell r="L2642" t="str">
            <v>Current Unrestricted</v>
          </cell>
          <cell r="M2642">
            <v>10</v>
          </cell>
          <cell r="N2642" t="str">
            <v>Instruction</v>
          </cell>
          <cell r="O2642">
            <v>11</v>
          </cell>
          <cell r="P2642" t="str">
            <v>Current Unrestricted Funds</v>
          </cell>
          <cell r="Q2642">
            <v>78</v>
          </cell>
          <cell r="R2642" t="str">
            <v>Non-Capital Outlay</v>
          </cell>
          <cell r="S2642">
            <v>20</v>
          </cell>
          <cell r="T2642" t="str">
            <v>Vice President / Provost - PRC</v>
          </cell>
          <cell r="U2642">
            <v>4</v>
          </cell>
          <cell r="V2642" t="str">
            <v>Hardesty, Jon H</v>
          </cell>
        </row>
        <row r="2643">
          <cell r="A2643">
            <v>387500</v>
          </cell>
          <cell r="B2643" t="str">
            <v>Non-Credit CCNA</v>
          </cell>
          <cell r="C2643">
            <v>611115</v>
          </cell>
          <cell r="D2643">
            <v>387500611115</v>
          </cell>
          <cell r="E2643" t="str">
            <v>Faculty Salaries - Substitute</v>
          </cell>
          <cell r="F2643">
            <v>434.4</v>
          </cell>
          <cell r="G2643">
            <v>0</v>
          </cell>
          <cell r="H2643">
            <v>0</v>
          </cell>
          <cell r="I2643">
            <v>0</v>
          </cell>
          <cell r="J2643">
            <v>0</v>
          </cell>
          <cell r="K2643">
            <v>110010</v>
          </cell>
          <cell r="L2643" t="str">
            <v>Current Unrestricted</v>
          </cell>
          <cell r="M2643">
            <v>10</v>
          </cell>
          <cell r="N2643" t="str">
            <v>Instruction</v>
          </cell>
          <cell r="O2643">
            <v>11</v>
          </cell>
          <cell r="P2643" t="str">
            <v>Current Unrestricted Funds</v>
          </cell>
          <cell r="Q2643">
            <v>61</v>
          </cell>
          <cell r="R2643" t="str">
            <v>Salaries and Wages</v>
          </cell>
          <cell r="S2643">
            <v>20</v>
          </cell>
          <cell r="T2643" t="str">
            <v>Vice President / Provost - PRC</v>
          </cell>
          <cell r="U2643">
            <v>3</v>
          </cell>
          <cell r="V2643" t="str">
            <v>Hardesty, Jon H</v>
          </cell>
        </row>
        <row r="2644">
          <cell r="A2644">
            <v>387500</v>
          </cell>
          <cell r="B2644" t="str">
            <v>Non-Credit CCNA</v>
          </cell>
          <cell r="C2644">
            <v>611120</v>
          </cell>
          <cell r="D2644">
            <v>387500611120</v>
          </cell>
          <cell r="E2644" t="str">
            <v>Faculty Salaries - Part-time</v>
          </cell>
          <cell r="F2644">
            <v>10469.040000000001</v>
          </cell>
          <cell r="G2644">
            <v>0</v>
          </cell>
          <cell r="H2644">
            <v>0</v>
          </cell>
          <cell r="I2644">
            <v>0</v>
          </cell>
          <cell r="J2644">
            <v>0</v>
          </cell>
          <cell r="K2644">
            <v>110010</v>
          </cell>
          <cell r="L2644" t="str">
            <v>Current Unrestricted</v>
          </cell>
          <cell r="M2644">
            <v>10</v>
          </cell>
          <cell r="N2644" t="str">
            <v>Instruction</v>
          </cell>
          <cell r="O2644">
            <v>11</v>
          </cell>
          <cell r="P2644" t="str">
            <v>Current Unrestricted Funds</v>
          </cell>
          <cell r="Q2644">
            <v>61</v>
          </cell>
          <cell r="R2644" t="str">
            <v>Salaries and Wages</v>
          </cell>
          <cell r="S2644">
            <v>20</v>
          </cell>
          <cell r="T2644" t="str">
            <v>Vice President / Provost - PRC</v>
          </cell>
          <cell r="U2644">
            <v>3</v>
          </cell>
          <cell r="V2644" t="str">
            <v>Hardesty, Jon H</v>
          </cell>
        </row>
        <row r="2645">
          <cell r="A2645">
            <v>387500</v>
          </cell>
          <cell r="B2645" t="str">
            <v>Non-Credit CCNA</v>
          </cell>
          <cell r="C2645">
            <v>611130</v>
          </cell>
          <cell r="D2645">
            <v>387500611130</v>
          </cell>
          <cell r="E2645" t="str">
            <v>Faculty Full-time Non-teaching ES</v>
          </cell>
          <cell r="F2645">
            <v>6950.4</v>
          </cell>
          <cell r="G2645">
            <v>0</v>
          </cell>
          <cell r="H2645">
            <v>0</v>
          </cell>
          <cell r="I2645">
            <v>0</v>
          </cell>
          <cell r="J2645">
            <v>0</v>
          </cell>
          <cell r="K2645">
            <v>110010</v>
          </cell>
          <cell r="L2645" t="str">
            <v>Current Unrestricted</v>
          </cell>
          <cell r="M2645">
            <v>10</v>
          </cell>
          <cell r="N2645" t="str">
            <v>Instruction</v>
          </cell>
          <cell r="O2645">
            <v>11</v>
          </cell>
          <cell r="P2645" t="str">
            <v>Current Unrestricted Funds</v>
          </cell>
          <cell r="Q2645">
            <v>61</v>
          </cell>
          <cell r="R2645" t="str">
            <v>Salaries and Wages</v>
          </cell>
          <cell r="S2645">
            <v>20</v>
          </cell>
          <cell r="T2645" t="str">
            <v>Vice President / Provost - PRC</v>
          </cell>
          <cell r="U2645">
            <v>3</v>
          </cell>
          <cell r="V2645" t="str">
            <v>Hardesty, Jon H</v>
          </cell>
        </row>
        <row r="2646">
          <cell r="A2646">
            <v>387500</v>
          </cell>
          <cell r="B2646" t="str">
            <v>Non-Credit CCNA</v>
          </cell>
          <cell r="C2646">
            <v>611155</v>
          </cell>
          <cell r="D2646">
            <v>387500611155</v>
          </cell>
          <cell r="E2646" t="str">
            <v>Faculty Full-time - Non-teach Sum</v>
          </cell>
          <cell r="F2646">
            <v>5560.2</v>
          </cell>
          <cell r="G2646">
            <v>0</v>
          </cell>
          <cell r="H2646">
            <v>0</v>
          </cell>
          <cell r="I2646">
            <v>0</v>
          </cell>
          <cell r="J2646">
            <v>0</v>
          </cell>
          <cell r="K2646">
            <v>110010</v>
          </cell>
          <cell r="L2646" t="str">
            <v>Current Unrestricted</v>
          </cell>
          <cell r="M2646">
            <v>10</v>
          </cell>
          <cell r="N2646" t="str">
            <v>Instruction</v>
          </cell>
          <cell r="O2646">
            <v>11</v>
          </cell>
          <cell r="P2646" t="str">
            <v>Current Unrestricted Funds</v>
          </cell>
          <cell r="Q2646">
            <v>61</v>
          </cell>
          <cell r="R2646" t="str">
            <v>Salaries and Wages</v>
          </cell>
          <cell r="S2646">
            <v>20</v>
          </cell>
          <cell r="T2646" t="str">
            <v>Vice President / Provost - PRC</v>
          </cell>
          <cell r="U2646">
            <v>3</v>
          </cell>
          <cell r="V2646" t="str">
            <v>Hardesty, Jon H</v>
          </cell>
        </row>
        <row r="2647">
          <cell r="A2647">
            <v>387502</v>
          </cell>
          <cell r="B2647" t="str">
            <v>Non-Credit CCNA</v>
          </cell>
          <cell r="C2647">
            <v>611115</v>
          </cell>
          <cell r="D2647">
            <v>387502611115</v>
          </cell>
          <cell r="E2647" t="str">
            <v>Faculty Salaries - Substitute</v>
          </cell>
          <cell r="F2647">
            <v>217.2</v>
          </cell>
          <cell r="G2647">
            <v>651.59</v>
          </cell>
          <cell r="H2647">
            <v>0</v>
          </cell>
          <cell r="I2647">
            <v>0</v>
          </cell>
          <cell r="J2647">
            <v>0</v>
          </cell>
          <cell r="K2647">
            <v>110010</v>
          </cell>
          <cell r="L2647" t="str">
            <v>Current Unrestricted</v>
          </cell>
          <cell r="M2647">
            <v>10</v>
          </cell>
          <cell r="N2647" t="str">
            <v>Instruction</v>
          </cell>
          <cell r="O2647">
            <v>11</v>
          </cell>
          <cell r="P2647" t="str">
            <v>Current Unrestricted Funds</v>
          </cell>
          <cell r="Q2647">
            <v>61</v>
          </cell>
          <cell r="R2647" t="str">
            <v>Salaries and Wages</v>
          </cell>
          <cell r="S2647">
            <v>20</v>
          </cell>
          <cell r="T2647" t="str">
            <v>Vice President / Provost - PRC</v>
          </cell>
          <cell r="U2647">
            <v>3</v>
          </cell>
          <cell r="V2647" t="str">
            <v>Hardesty, Jon H</v>
          </cell>
        </row>
        <row r="2648">
          <cell r="A2648">
            <v>387502</v>
          </cell>
          <cell r="B2648" t="str">
            <v>Non-Credit CCNA</v>
          </cell>
          <cell r="C2648">
            <v>611120</v>
          </cell>
          <cell r="D2648">
            <v>387502611120</v>
          </cell>
          <cell r="E2648" t="str">
            <v>Faculty Salaries - Part-time</v>
          </cell>
          <cell r="F2648">
            <v>0</v>
          </cell>
          <cell r="G2648">
            <v>0</v>
          </cell>
          <cell r="H2648">
            <v>4170</v>
          </cell>
          <cell r="I2648">
            <v>1737.5</v>
          </cell>
          <cell r="J2648">
            <v>4170</v>
          </cell>
          <cell r="K2648">
            <v>110010</v>
          </cell>
          <cell r="L2648" t="str">
            <v>Current Unrestricted</v>
          </cell>
          <cell r="M2648">
            <v>10</v>
          </cell>
          <cell r="N2648" t="str">
            <v>Instruction</v>
          </cell>
          <cell r="O2648">
            <v>11</v>
          </cell>
          <cell r="P2648" t="str">
            <v>Current Unrestricted Funds</v>
          </cell>
          <cell r="Q2648">
            <v>61</v>
          </cell>
          <cell r="R2648" t="str">
            <v>Salaries and Wages</v>
          </cell>
          <cell r="S2648">
            <v>20</v>
          </cell>
          <cell r="T2648" t="str">
            <v>Vice President / Provost - PRC</v>
          </cell>
          <cell r="U2648">
            <v>3</v>
          </cell>
          <cell r="V2648" t="str">
            <v>Hardesty, Jon H</v>
          </cell>
        </row>
        <row r="2649">
          <cell r="A2649">
            <v>387502</v>
          </cell>
          <cell r="B2649" t="str">
            <v>Non-Credit CCNA</v>
          </cell>
          <cell r="C2649">
            <v>611130</v>
          </cell>
          <cell r="D2649">
            <v>387502611130</v>
          </cell>
          <cell r="E2649" t="str">
            <v>Faculty Full-time Non-teaching ES</v>
          </cell>
          <cell r="F2649">
            <v>0</v>
          </cell>
          <cell r="G2649">
            <v>1737.51</v>
          </cell>
          <cell r="H2649">
            <v>0</v>
          </cell>
          <cell r="I2649">
            <v>0</v>
          </cell>
          <cell r="J2649">
            <v>0</v>
          </cell>
          <cell r="K2649">
            <v>110010</v>
          </cell>
          <cell r="L2649" t="str">
            <v>Current Unrestricted</v>
          </cell>
          <cell r="M2649">
            <v>10</v>
          </cell>
          <cell r="N2649" t="str">
            <v>Instruction</v>
          </cell>
          <cell r="O2649">
            <v>11</v>
          </cell>
          <cell r="P2649" t="str">
            <v>Current Unrestricted Funds</v>
          </cell>
          <cell r="Q2649">
            <v>61</v>
          </cell>
          <cell r="R2649" t="str">
            <v>Salaries and Wages</v>
          </cell>
          <cell r="S2649">
            <v>20</v>
          </cell>
          <cell r="T2649" t="str">
            <v>Vice President / Provost - PRC</v>
          </cell>
          <cell r="U2649">
            <v>3</v>
          </cell>
          <cell r="V2649" t="str">
            <v>Hardesty, Jon H</v>
          </cell>
        </row>
        <row r="2650">
          <cell r="A2650">
            <v>387502</v>
          </cell>
          <cell r="B2650" t="str">
            <v>Non-Credit CCNA</v>
          </cell>
          <cell r="C2650">
            <v>611140</v>
          </cell>
          <cell r="D2650">
            <v>387502611140</v>
          </cell>
          <cell r="E2650" t="str">
            <v>Faculty Part-time Non-teaching</v>
          </cell>
          <cell r="F2650">
            <v>5864.07</v>
          </cell>
          <cell r="G2650">
            <v>8687.51</v>
          </cell>
          <cell r="H2650">
            <v>0</v>
          </cell>
          <cell r="I2650">
            <v>0</v>
          </cell>
          <cell r="J2650">
            <v>0</v>
          </cell>
          <cell r="K2650">
            <v>110010</v>
          </cell>
          <cell r="L2650" t="str">
            <v>Current Unrestricted</v>
          </cell>
          <cell r="M2650">
            <v>10</v>
          </cell>
          <cell r="N2650" t="str">
            <v>Instruction</v>
          </cell>
          <cell r="O2650">
            <v>11</v>
          </cell>
          <cell r="P2650" t="str">
            <v>Current Unrestricted Funds</v>
          </cell>
          <cell r="Q2650">
            <v>61</v>
          </cell>
          <cell r="R2650" t="str">
            <v>Salaries and Wages</v>
          </cell>
          <cell r="S2650">
            <v>20</v>
          </cell>
          <cell r="T2650" t="str">
            <v>Vice President / Provost - PRC</v>
          </cell>
          <cell r="U2650">
            <v>3</v>
          </cell>
          <cell r="V2650" t="str">
            <v>Hardesty, Jon H</v>
          </cell>
        </row>
        <row r="2651">
          <cell r="A2651">
            <v>327016</v>
          </cell>
          <cell r="B2651" t="str">
            <v>Math Lab</v>
          </cell>
          <cell r="C2651">
            <v>611350</v>
          </cell>
          <cell r="D2651">
            <v>327016611350</v>
          </cell>
          <cell r="E2651" t="str">
            <v>Supp Staff-FT Instructional-Exempt</v>
          </cell>
          <cell r="F2651">
            <v>0</v>
          </cell>
          <cell r="G2651">
            <v>0</v>
          </cell>
          <cell r="H2651">
            <v>0</v>
          </cell>
          <cell r="I2651">
            <v>0</v>
          </cell>
          <cell r="J2651">
            <v>33220</v>
          </cell>
          <cell r="K2651">
            <v>110010</v>
          </cell>
          <cell r="L2651" t="str">
            <v>Current Unrestricted</v>
          </cell>
          <cell r="M2651">
            <v>10</v>
          </cell>
          <cell r="N2651" t="str">
            <v>Instruction</v>
          </cell>
          <cell r="O2651">
            <v>11</v>
          </cell>
          <cell r="P2651" t="str">
            <v>Current Unrestricted Funds</v>
          </cell>
          <cell r="Q2651">
            <v>61</v>
          </cell>
          <cell r="R2651" t="str">
            <v>Salaries and Wages</v>
          </cell>
          <cell r="S2651">
            <v>20</v>
          </cell>
          <cell r="T2651" t="str">
            <v>Vice President / Provost - PRC</v>
          </cell>
          <cell r="U2651">
            <v>1</v>
          </cell>
          <cell r="V2651" t="str">
            <v>Hardesty, Jon H</v>
          </cell>
        </row>
        <row r="2652">
          <cell r="A2652">
            <v>387105</v>
          </cell>
          <cell r="B2652" t="str">
            <v>CE Vocational Administration</v>
          </cell>
          <cell r="C2652">
            <v>611210</v>
          </cell>
          <cell r="D2652">
            <v>387105611210</v>
          </cell>
          <cell r="E2652" t="str">
            <v>Admin Salaries - Full-time</v>
          </cell>
          <cell r="F2652">
            <v>107634.72</v>
          </cell>
          <cell r="G2652">
            <v>107634.72</v>
          </cell>
          <cell r="H2652">
            <v>111402</v>
          </cell>
          <cell r="I2652">
            <v>55700.94</v>
          </cell>
          <cell r="J2652">
            <v>111402</v>
          </cell>
          <cell r="K2652">
            <v>110010</v>
          </cell>
          <cell r="L2652" t="str">
            <v>Current Unrestricted</v>
          </cell>
          <cell r="M2652">
            <v>25</v>
          </cell>
          <cell r="N2652" t="str">
            <v>Academic Support</v>
          </cell>
          <cell r="O2652">
            <v>11</v>
          </cell>
          <cell r="P2652" t="str">
            <v>Current Unrestricted Funds</v>
          </cell>
          <cell r="Q2652">
            <v>61</v>
          </cell>
          <cell r="R2652" t="str">
            <v>Salaries and Wages</v>
          </cell>
          <cell r="S2652">
            <v>20</v>
          </cell>
          <cell r="T2652" t="str">
            <v>Vice President / Provost - PRC</v>
          </cell>
          <cell r="U2652">
            <v>9</v>
          </cell>
          <cell r="V2652" t="str">
            <v>Hardy, Stephen R.</v>
          </cell>
        </row>
        <row r="2653">
          <cell r="A2653">
            <v>387105</v>
          </cell>
          <cell r="B2653" t="str">
            <v>CE Vocational Administration</v>
          </cell>
          <cell r="C2653">
            <v>611310</v>
          </cell>
          <cell r="D2653">
            <v>387105611310</v>
          </cell>
          <cell r="E2653" t="str">
            <v>Supervisory Support Staff - Exempt</v>
          </cell>
          <cell r="F2653">
            <v>18274.45</v>
          </cell>
          <cell r="G2653">
            <v>0</v>
          </cell>
          <cell r="H2653">
            <v>0</v>
          </cell>
          <cell r="I2653">
            <v>0</v>
          </cell>
          <cell r="J2653">
            <v>0</v>
          </cell>
          <cell r="K2653">
            <v>110010</v>
          </cell>
          <cell r="L2653" t="str">
            <v>Current Unrestricted</v>
          </cell>
          <cell r="M2653">
            <v>25</v>
          </cell>
          <cell r="N2653" t="str">
            <v>Academic Support</v>
          </cell>
          <cell r="O2653">
            <v>11</v>
          </cell>
          <cell r="P2653" t="str">
            <v>Current Unrestricted Funds</v>
          </cell>
          <cell r="Q2653">
            <v>61</v>
          </cell>
          <cell r="R2653" t="str">
            <v>Salaries and Wages</v>
          </cell>
          <cell r="S2653">
            <v>20</v>
          </cell>
          <cell r="T2653" t="str">
            <v>Vice President / Provost - PRC</v>
          </cell>
          <cell r="U2653">
            <v>9</v>
          </cell>
          <cell r="V2653" t="str">
            <v>Hardy, Stephen R.</v>
          </cell>
        </row>
        <row r="2654">
          <cell r="A2654">
            <v>387105</v>
          </cell>
          <cell r="B2654" t="str">
            <v>CE Vocational Administration</v>
          </cell>
          <cell r="C2654">
            <v>611460</v>
          </cell>
          <cell r="D2654">
            <v>387105611460</v>
          </cell>
          <cell r="E2654" t="str">
            <v>Support Staff PT - Non-Exempt</v>
          </cell>
          <cell r="F2654">
            <v>2090.5500000000002</v>
          </cell>
          <cell r="G2654">
            <v>0</v>
          </cell>
          <cell r="H2654">
            <v>0</v>
          </cell>
          <cell r="I2654">
            <v>0</v>
          </cell>
          <cell r="J2654">
            <v>0</v>
          </cell>
          <cell r="K2654">
            <v>110010</v>
          </cell>
          <cell r="L2654" t="str">
            <v>Current Unrestricted</v>
          </cell>
          <cell r="M2654">
            <v>25</v>
          </cell>
          <cell r="N2654" t="str">
            <v>Academic Support</v>
          </cell>
          <cell r="O2654">
            <v>11</v>
          </cell>
          <cell r="P2654" t="str">
            <v>Current Unrestricted Funds</v>
          </cell>
          <cell r="Q2654">
            <v>61</v>
          </cell>
          <cell r="R2654" t="str">
            <v>Salaries and Wages</v>
          </cell>
          <cell r="S2654">
            <v>20</v>
          </cell>
          <cell r="T2654" t="str">
            <v>Vice President / Provost - PRC</v>
          </cell>
          <cell r="U2654">
            <v>9</v>
          </cell>
          <cell r="V2654" t="str">
            <v>Hardy, Stephen R.</v>
          </cell>
        </row>
        <row r="2655">
          <cell r="A2655">
            <v>387105</v>
          </cell>
          <cell r="B2655" t="str">
            <v>CE Vocational Administration</v>
          </cell>
          <cell r="C2655">
            <v>611493</v>
          </cell>
          <cell r="D2655">
            <v>387105611493</v>
          </cell>
          <cell r="E2655" t="str">
            <v>Vacation Payoff</v>
          </cell>
          <cell r="F2655">
            <v>1465.5</v>
          </cell>
          <cell r="G2655">
            <v>0</v>
          </cell>
          <cell r="H2655">
            <v>0</v>
          </cell>
          <cell r="I2655">
            <v>0</v>
          </cell>
          <cell r="J2655">
            <v>0</v>
          </cell>
          <cell r="K2655">
            <v>110010</v>
          </cell>
          <cell r="L2655" t="str">
            <v>Current Unrestricted</v>
          </cell>
          <cell r="M2655">
            <v>25</v>
          </cell>
          <cell r="N2655" t="str">
            <v>Academic Support</v>
          </cell>
          <cell r="O2655">
            <v>11</v>
          </cell>
          <cell r="P2655" t="str">
            <v>Current Unrestricted Funds</v>
          </cell>
          <cell r="Q2655">
            <v>61</v>
          </cell>
          <cell r="R2655" t="str">
            <v>Salaries and Wages</v>
          </cell>
          <cell r="S2655">
            <v>20</v>
          </cell>
          <cell r="T2655" t="str">
            <v>Vice President / Provost - PRC</v>
          </cell>
          <cell r="U2655">
            <v>9</v>
          </cell>
          <cell r="V2655" t="str">
            <v>Hardy, Stephen R.</v>
          </cell>
        </row>
        <row r="2656">
          <cell r="A2656">
            <v>387105</v>
          </cell>
          <cell r="B2656" t="str">
            <v>CE Vocational Administration</v>
          </cell>
          <cell r="C2656">
            <v>733120</v>
          </cell>
          <cell r="D2656">
            <v>387105733120</v>
          </cell>
          <cell r="E2656" t="str">
            <v>Office Supplies</v>
          </cell>
          <cell r="F2656">
            <v>661.32</v>
          </cell>
          <cell r="G2656">
            <v>0</v>
          </cell>
          <cell r="H2656">
            <v>150</v>
          </cell>
          <cell r="I2656">
            <v>19.989999999999998</v>
          </cell>
          <cell r="J2656">
            <v>150</v>
          </cell>
          <cell r="K2656">
            <v>110010</v>
          </cell>
          <cell r="L2656" t="str">
            <v>Current Unrestricted</v>
          </cell>
          <cell r="M2656">
            <v>25</v>
          </cell>
          <cell r="N2656" t="str">
            <v>Academic Support</v>
          </cell>
          <cell r="O2656">
            <v>11</v>
          </cell>
          <cell r="P2656" t="str">
            <v>Current Unrestricted Funds</v>
          </cell>
          <cell r="Q2656">
            <v>73</v>
          </cell>
          <cell r="R2656" t="str">
            <v>Supplies</v>
          </cell>
          <cell r="S2656">
            <v>20</v>
          </cell>
          <cell r="T2656" t="str">
            <v>Vice President / Provost - PRC</v>
          </cell>
          <cell r="U2656">
            <v>9</v>
          </cell>
          <cell r="V2656" t="str">
            <v>Hardy, Stephen R.</v>
          </cell>
        </row>
        <row r="2657">
          <cell r="A2657">
            <v>387105</v>
          </cell>
          <cell r="B2657" t="str">
            <v>CE Vocational Administration</v>
          </cell>
          <cell r="C2657">
            <v>733220</v>
          </cell>
          <cell r="D2657">
            <v>387105733220</v>
          </cell>
          <cell r="E2657" t="str">
            <v>Subscriptions</v>
          </cell>
          <cell r="F2657">
            <v>0</v>
          </cell>
          <cell r="G2657">
            <v>100</v>
          </cell>
          <cell r="H2657">
            <v>200</v>
          </cell>
          <cell r="I2657">
            <v>0</v>
          </cell>
          <cell r="J2657">
            <v>200</v>
          </cell>
          <cell r="K2657">
            <v>110010</v>
          </cell>
          <cell r="L2657" t="str">
            <v>Current Unrestricted</v>
          </cell>
          <cell r="M2657">
            <v>25</v>
          </cell>
          <cell r="N2657" t="str">
            <v>Academic Support</v>
          </cell>
          <cell r="O2657">
            <v>11</v>
          </cell>
          <cell r="P2657" t="str">
            <v>Current Unrestricted Funds</v>
          </cell>
          <cell r="Q2657">
            <v>73</v>
          </cell>
          <cell r="R2657" t="str">
            <v>Supplies</v>
          </cell>
          <cell r="S2657">
            <v>20</v>
          </cell>
          <cell r="T2657" t="str">
            <v>Vice President / Provost - PRC</v>
          </cell>
          <cell r="U2657">
            <v>9</v>
          </cell>
          <cell r="V2657" t="str">
            <v>Hardy, Stephen R.</v>
          </cell>
        </row>
        <row r="2658">
          <cell r="A2658">
            <v>387105</v>
          </cell>
          <cell r="B2658" t="str">
            <v>CE Vocational Administration</v>
          </cell>
          <cell r="C2658">
            <v>744210</v>
          </cell>
          <cell r="D2658">
            <v>387105744210</v>
          </cell>
          <cell r="E2658" t="str">
            <v>Local Travel</v>
          </cell>
          <cell r="F2658">
            <v>771.85</v>
          </cell>
          <cell r="G2658">
            <v>622.39</v>
          </cell>
          <cell r="H2658">
            <v>750</v>
          </cell>
          <cell r="I2658">
            <v>430.62</v>
          </cell>
          <cell r="J2658">
            <v>750</v>
          </cell>
          <cell r="K2658">
            <v>110010</v>
          </cell>
          <cell r="L2658" t="str">
            <v>Current Unrestricted</v>
          </cell>
          <cell r="M2658">
            <v>25</v>
          </cell>
          <cell r="N2658" t="str">
            <v>Academic Support</v>
          </cell>
          <cell r="O2658">
            <v>11</v>
          </cell>
          <cell r="P2658" t="str">
            <v>Current Unrestricted Funds</v>
          </cell>
          <cell r="Q2658">
            <v>74</v>
          </cell>
          <cell r="R2658" t="str">
            <v>Travel</v>
          </cell>
          <cell r="S2658">
            <v>20</v>
          </cell>
          <cell r="T2658" t="str">
            <v>Vice President / Provost - PRC</v>
          </cell>
          <cell r="U2658">
            <v>9</v>
          </cell>
          <cell r="V2658" t="str">
            <v>Hardy, Stephen R.</v>
          </cell>
        </row>
        <row r="2659">
          <cell r="A2659">
            <v>387105</v>
          </cell>
          <cell r="B2659" t="str">
            <v>CE Vocational Administration</v>
          </cell>
          <cell r="C2659">
            <v>744220</v>
          </cell>
          <cell r="D2659">
            <v>387105744220</v>
          </cell>
          <cell r="E2659" t="str">
            <v>Professional Development / Travel</v>
          </cell>
          <cell r="F2659">
            <v>15</v>
          </cell>
          <cell r="G2659">
            <v>0</v>
          </cell>
          <cell r="H2659">
            <v>833</v>
          </cell>
          <cell r="I2659">
            <v>0</v>
          </cell>
          <cell r="J2659">
            <v>833</v>
          </cell>
          <cell r="K2659">
            <v>110010</v>
          </cell>
          <cell r="L2659" t="str">
            <v>Current Unrestricted</v>
          </cell>
          <cell r="M2659">
            <v>25</v>
          </cell>
          <cell r="N2659" t="str">
            <v>Academic Support</v>
          </cell>
          <cell r="O2659">
            <v>11</v>
          </cell>
          <cell r="P2659" t="str">
            <v>Current Unrestricted Funds</v>
          </cell>
          <cell r="Q2659">
            <v>74</v>
          </cell>
          <cell r="R2659" t="str">
            <v>Travel</v>
          </cell>
          <cell r="S2659">
            <v>20</v>
          </cell>
          <cell r="T2659" t="str">
            <v>Vice President / Provost - PRC</v>
          </cell>
          <cell r="U2659">
            <v>9</v>
          </cell>
          <cell r="V2659" t="str">
            <v>Hardy, Stephen R.</v>
          </cell>
        </row>
        <row r="2660">
          <cell r="A2660">
            <v>387205</v>
          </cell>
          <cell r="B2660" t="str">
            <v>CE Vocational Instruction</v>
          </cell>
          <cell r="C2660">
            <v>611110</v>
          </cell>
          <cell r="D2660">
            <v>387205611110</v>
          </cell>
          <cell r="E2660" t="str">
            <v>Faculty Salaries - Full-time</v>
          </cell>
          <cell r="F2660">
            <v>0</v>
          </cell>
          <cell r="G2660">
            <v>0</v>
          </cell>
          <cell r="H2660">
            <v>0</v>
          </cell>
          <cell r="I2660">
            <v>0</v>
          </cell>
          <cell r="J2660">
            <v>26000</v>
          </cell>
          <cell r="K2660">
            <v>110010</v>
          </cell>
          <cell r="L2660" t="str">
            <v>Current Unrestricted</v>
          </cell>
          <cell r="M2660">
            <v>10</v>
          </cell>
          <cell r="N2660" t="str">
            <v>Instruction</v>
          </cell>
          <cell r="O2660">
            <v>11</v>
          </cell>
          <cell r="P2660" t="str">
            <v>Miscellaneous</v>
          </cell>
          <cell r="Q2660">
            <v>61</v>
          </cell>
          <cell r="R2660" t="str">
            <v>Salaries and Wages</v>
          </cell>
          <cell r="S2660">
            <v>20</v>
          </cell>
          <cell r="T2660" t="str">
            <v>Vice President / Provost - PRC</v>
          </cell>
          <cell r="U2660">
            <v>3</v>
          </cell>
          <cell r="V2660" t="str">
            <v>Hardy, Stephen R.</v>
          </cell>
        </row>
        <row r="2661">
          <cell r="A2661">
            <v>387205</v>
          </cell>
          <cell r="B2661" t="str">
            <v>CE Vocational Instruction</v>
          </cell>
          <cell r="C2661">
            <v>611115</v>
          </cell>
          <cell r="D2661">
            <v>387205611115</v>
          </cell>
          <cell r="E2661" t="str">
            <v>Faculty Salaries - Substitute</v>
          </cell>
          <cell r="F2661">
            <v>4213.5</v>
          </cell>
          <cell r="G2661">
            <v>6057.5</v>
          </cell>
          <cell r="H2661">
            <v>3090</v>
          </cell>
          <cell r="I2661">
            <v>4410</v>
          </cell>
          <cell r="J2661">
            <v>3090</v>
          </cell>
          <cell r="K2661">
            <v>110010</v>
          </cell>
          <cell r="L2661" t="str">
            <v>Current Unrestricted</v>
          </cell>
          <cell r="M2661">
            <v>10</v>
          </cell>
          <cell r="N2661" t="str">
            <v>Instruction</v>
          </cell>
          <cell r="O2661">
            <v>11</v>
          </cell>
          <cell r="P2661" t="str">
            <v>Miscellaneous</v>
          </cell>
          <cell r="Q2661">
            <v>61</v>
          </cell>
          <cell r="R2661" t="str">
            <v>Salaries and Wages</v>
          </cell>
          <cell r="S2661">
            <v>20</v>
          </cell>
          <cell r="T2661" t="str">
            <v>Vice President / Provost - PRC</v>
          </cell>
          <cell r="U2661">
            <v>3</v>
          </cell>
          <cell r="V2661" t="str">
            <v>Hardy, Stephen R.</v>
          </cell>
        </row>
        <row r="2662">
          <cell r="A2662">
            <v>387205</v>
          </cell>
          <cell r="B2662" t="str">
            <v>CE Vocational Instruction</v>
          </cell>
          <cell r="C2662">
            <v>611120</v>
          </cell>
          <cell r="D2662">
            <v>387205611120</v>
          </cell>
          <cell r="E2662" t="str">
            <v>Faculty Salaries - Part-time</v>
          </cell>
          <cell r="F2662">
            <v>782402.39</v>
          </cell>
          <cell r="G2662">
            <v>899867.25</v>
          </cell>
          <cell r="H2662">
            <v>834340</v>
          </cell>
          <cell r="I2662">
            <v>476921.66</v>
          </cell>
          <cell r="J2662">
            <v>834340</v>
          </cell>
          <cell r="K2662">
            <v>110010</v>
          </cell>
          <cell r="L2662" t="str">
            <v>Current Unrestricted</v>
          </cell>
          <cell r="M2662">
            <v>10</v>
          </cell>
          <cell r="N2662" t="str">
            <v>Instruction</v>
          </cell>
          <cell r="O2662">
            <v>11</v>
          </cell>
          <cell r="P2662" t="str">
            <v>Miscellaneous</v>
          </cell>
          <cell r="Q2662">
            <v>61</v>
          </cell>
          <cell r="R2662" t="str">
            <v>Salaries and Wages</v>
          </cell>
          <cell r="S2662">
            <v>20</v>
          </cell>
          <cell r="T2662" t="str">
            <v>Vice President / Provost - PRC</v>
          </cell>
          <cell r="U2662">
            <v>3</v>
          </cell>
          <cell r="V2662" t="str">
            <v>Hardy, Stephen R.</v>
          </cell>
        </row>
        <row r="2663">
          <cell r="A2663">
            <v>387205</v>
          </cell>
          <cell r="B2663" t="str">
            <v>CE Vocational Instruction</v>
          </cell>
          <cell r="C2663">
            <v>611140</v>
          </cell>
          <cell r="D2663">
            <v>387205611140</v>
          </cell>
          <cell r="E2663" t="str">
            <v>Faculty Part-time Non-teaching</v>
          </cell>
          <cell r="F2663">
            <v>6895</v>
          </cell>
          <cell r="G2663">
            <v>1656</v>
          </cell>
          <cell r="H2663">
            <v>7500</v>
          </cell>
          <cell r="I2663">
            <v>0</v>
          </cell>
          <cell r="J2663">
            <v>7500</v>
          </cell>
          <cell r="K2663">
            <v>110010</v>
          </cell>
          <cell r="L2663" t="str">
            <v>Current Unrestricted</v>
          </cell>
          <cell r="M2663">
            <v>10</v>
          </cell>
          <cell r="N2663" t="str">
            <v>Instruction</v>
          </cell>
          <cell r="O2663">
            <v>11</v>
          </cell>
          <cell r="P2663" t="str">
            <v>Miscellaneous</v>
          </cell>
          <cell r="Q2663">
            <v>61</v>
          </cell>
          <cell r="R2663" t="str">
            <v>Salaries and Wages</v>
          </cell>
          <cell r="S2663">
            <v>20</v>
          </cell>
          <cell r="T2663" t="str">
            <v>Vice President / Provost - PRC</v>
          </cell>
          <cell r="U2663">
            <v>3</v>
          </cell>
          <cell r="V2663" t="str">
            <v>Hardy, Stephen R.</v>
          </cell>
        </row>
        <row r="2664">
          <cell r="A2664">
            <v>387205</v>
          </cell>
          <cell r="B2664" t="str">
            <v>CE Vocational Instruction</v>
          </cell>
          <cell r="C2664">
            <v>611210</v>
          </cell>
          <cell r="D2664">
            <v>387205611210</v>
          </cell>
          <cell r="E2664" t="str">
            <v>Admin Salaries - Full-time</v>
          </cell>
          <cell r="F2664">
            <v>81630.960000000006</v>
          </cell>
          <cell r="G2664">
            <v>59452.84</v>
          </cell>
          <cell r="H2664">
            <v>50076</v>
          </cell>
          <cell r="I2664">
            <v>25037.7</v>
          </cell>
          <cell r="J2664">
            <v>50076</v>
          </cell>
          <cell r="K2664">
            <v>110010</v>
          </cell>
          <cell r="L2664" t="str">
            <v>Current Unrestricted</v>
          </cell>
          <cell r="M2664">
            <v>10</v>
          </cell>
          <cell r="N2664" t="str">
            <v>Instruction</v>
          </cell>
          <cell r="O2664">
            <v>11</v>
          </cell>
          <cell r="P2664" t="str">
            <v>Miscellaneous</v>
          </cell>
          <cell r="Q2664">
            <v>61</v>
          </cell>
          <cell r="R2664" t="str">
            <v>Salaries and Wages</v>
          </cell>
          <cell r="S2664">
            <v>20</v>
          </cell>
          <cell r="T2664" t="str">
            <v>Vice President / Provost - PRC</v>
          </cell>
          <cell r="U2664">
            <v>3</v>
          </cell>
          <cell r="V2664" t="str">
            <v>Hardy, Stephen R.</v>
          </cell>
        </row>
        <row r="2665">
          <cell r="A2665">
            <v>387205</v>
          </cell>
          <cell r="B2665" t="str">
            <v>CE Vocational Instruction</v>
          </cell>
          <cell r="C2665">
            <v>611230</v>
          </cell>
          <cell r="D2665">
            <v>387205611230</v>
          </cell>
          <cell r="E2665" t="str">
            <v>Admin Salaries - Evening</v>
          </cell>
          <cell r="F2665">
            <v>31786.22</v>
          </cell>
          <cell r="G2665">
            <v>31497.41</v>
          </cell>
          <cell r="H2665">
            <v>39000</v>
          </cell>
          <cell r="I2665">
            <v>14313.87</v>
          </cell>
          <cell r="J2665">
            <v>39000</v>
          </cell>
          <cell r="K2665">
            <v>110010</v>
          </cell>
          <cell r="L2665" t="str">
            <v>Current Unrestricted</v>
          </cell>
          <cell r="M2665">
            <v>10</v>
          </cell>
          <cell r="N2665" t="str">
            <v>Instruction</v>
          </cell>
          <cell r="O2665">
            <v>11</v>
          </cell>
          <cell r="P2665" t="str">
            <v>Miscellaneous</v>
          </cell>
          <cell r="Q2665">
            <v>61</v>
          </cell>
          <cell r="R2665" t="str">
            <v>Salaries and Wages</v>
          </cell>
          <cell r="S2665">
            <v>20</v>
          </cell>
          <cell r="T2665" t="str">
            <v>Vice President / Provost - PRC</v>
          </cell>
          <cell r="U2665">
            <v>3</v>
          </cell>
          <cell r="V2665" t="str">
            <v>Hardy, Stephen R.</v>
          </cell>
        </row>
        <row r="2666">
          <cell r="A2666">
            <v>387205</v>
          </cell>
          <cell r="B2666" t="str">
            <v>CE Vocational Instruction</v>
          </cell>
          <cell r="C2666">
            <v>611310</v>
          </cell>
          <cell r="D2666">
            <v>387205611310</v>
          </cell>
          <cell r="E2666" t="str">
            <v>Supervisory Support Staff - Exempt</v>
          </cell>
          <cell r="F2666">
            <v>53002.559999999998</v>
          </cell>
          <cell r="G2666">
            <v>84867.98</v>
          </cell>
          <cell r="H2666">
            <v>105187</v>
          </cell>
          <cell r="I2666">
            <v>52593.3</v>
          </cell>
          <cell r="J2666">
            <v>115187</v>
          </cell>
          <cell r="K2666">
            <v>110010</v>
          </cell>
          <cell r="L2666" t="str">
            <v>Current Unrestricted</v>
          </cell>
          <cell r="M2666">
            <v>10</v>
          </cell>
          <cell r="N2666" t="str">
            <v>Instruction</v>
          </cell>
          <cell r="O2666">
            <v>11</v>
          </cell>
          <cell r="P2666" t="str">
            <v>Miscellaneous</v>
          </cell>
          <cell r="Q2666">
            <v>61</v>
          </cell>
          <cell r="R2666" t="str">
            <v>Salaries and Wages</v>
          </cell>
          <cell r="S2666">
            <v>20</v>
          </cell>
          <cell r="T2666" t="str">
            <v>Vice President / Provost - PRC</v>
          </cell>
          <cell r="U2666">
            <v>3</v>
          </cell>
          <cell r="V2666" t="str">
            <v>Hardy, Stephen R.</v>
          </cell>
        </row>
        <row r="2667">
          <cell r="A2667">
            <v>387205</v>
          </cell>
          <cell r="B2667" t="str">
            <v>CE Vocational Instruction</v>
          </cell>
          <cell r="C2667">
            <v>611320</v>
          </cell>
          <cell r="D2667">
            <v>387205611320</v>
          </cell>
          <cell r="E2667" t="str">
            <v>Non-Supervisory Supp Staff - Exempt</v>
          </cell>
          <cell r="F2667">
            <v>298235.33</v>
          </cell>
          <cell r="G2667">
            <v>116959.38</v>
          </cell>
          <cell r="H2667">
            <v>104405</v>
          </cell>
          <cell r="I2667">
            <v>52202.34</v>
          </cell>
          <cell r="J2667">
            <v>144405</v>
          </cell>
          <cell r="K2667">
            <v>110010</v>
          </cell>
          <cell r="L2667" t="str">
            <v>Current Unrestricted</v>
          </cell>
          <cell r="M2667">
            <v>10</v>
          </cell>
          <cell r="N2667" t="str">
            <v>Instruction</v>
          </cell>
          <cell r="O2667">
            <v>11</v>
          </cell>
          <cell r="P2667" t="str">
            <v>Miscellaneous</v>
          </cell>
          <cell r="Q2667">
            <v>61</v>
          </cell>
          <cell r="R2667" t="str">
            <v>Salaries and Wages</v>
          </cell>
          <cell r="S2667">
            <v>20</v>
          </cell>
          <cell r="T2667" t="str">
            <v>Vice President / Provost - PRC</v>
          </cell>
          <cell r="U2667">
            <v>3</v>
          </cell>
          <cell r="V2667" t="str">
            <v>Hardy, Stephen R.</v>
          </cell>
        </row>
        <row r="2668">
          <cell r="A2668">
            <v>387205</v>
          </cell>
          <cell r="B2668" t="str">
            <v>CE Vocational Instruction</v>
          </cell>
          <cell r="C2668">
            <v>611420</v>
          </cell>
          <cell r="D2668">
            <v>387205611420</v>
          </cell>
          <cell r="E2668" t="str">
            <v>Non-Supervisory Supp - Non-Exempt</v>
          </cell>
          <cell r="F2668">
            <v>7660.22</v>
          </cell>
          <cell r="G2668">
            <v>194993.39</v>
          </cell>
          <cell r="H2668">
            <v>234906</v>
          </cell>
          <cell r="I2668">
            <v>111271.6</v>
          </cell>
          <cell r="J2668">
            <v>192613</v>
          </cell>
          <cell r="K2668">
            <v>110010</v>
          </cell>
          <cell r="L2668" t="str">
            <v>Current Unrestricted</v>
          </cell>
          <cell r="M2668">
            <v>10</v>
          </cell>
          <cell r="N2668" t="str">
            <v>Instruction</v>
          </cell>
          <cell r="O2668">
            <v>11</v>
          </cell>
          <cell r="P2668" t="str">
            <v>Miscellaneous</v>
          </cell>
          <cell r="Q2668">
            <v>61</v>
          </cell>
          <cell r="R2668" t="str">
            <v>Salaries and Wages</v>
          </cell>
          <cell r="S2668">
            <v>20</v>
          </cell>
          <cell r="T2668" t="str">
            <v>Vice President / Provost - PRC</v>
          </cell>
          <cell r="U2668">
            <v>3</v>
          </cell>
          <cell r="V2668" t="str">
            <v>Hardy, Stephen R.</v>
          </cell>
        </row>
        <row r="2669">
          <cell r="A2669">
            <v>387205</v>
          </cell>
          <cell r="B2669" t="str">
            <v>CE Vocational Instruction</v>
          </cell>
          <cell r="C2669">
            <v>611430</v>
          </cell>
          <cell r="D2669">
            <v>387205611430</v>
          </cell>
          <cell r="E2669" t="str">
            <v>Clerical - Non-Exempt</v>
          </cell>
          <cell r="F2669">
            <v>33109.68</v>
          </cell>
          <cell r="G2669">
            <v>0</v>
          </cell>
          <cell r="H2669">
            <v>0</v>
          </cell>
          <cell r="I2669">
            <v>0</v>
          </cell>
          <cell r="J2669">
            <v>0</v>
          </cell>
          <cell r="K2669">
            <v>110010</v>
          </cell>
          <cell r="L2669" t="str">
            <v>Current Unrestricted</v>
          </cell>
          <cell r="M2669">
            <v>10</v>
          </cell>
          <cell r="N2669" t="str">
            <v>Instruction</v>
          </cell>
          <cell r="O2669">
            <v>11</v>
          </cell>
          <cell r="P2669" t="str">
            <v>Miscellaneous</v>
          </cell>
          <cell r="Q2669">
            <v>61</v>
          </cell>
          <cell r="R2669" t="str">
            <v>Salaries and Wages</v>
          </cell>
          <cell r="S2669">
            <v>20</v>
          </cell>
          <cell r="T2669" t="str">
            <v>Vice President / Provost - PRC</v>
          </cell>
          <cell r="U2669">
            <v>3</v>
          </cell>
          <cell r="V2669" t="str">
            <v>Hardy, Stephen R.</v>
          </cell>
        </row>
        <row r="2670">
          <cell r="A2670">
            <v>387205</v>
          </cell>
          <cell r="B2670" t="str">
            <v>CE Vocational Instruction</v>
          </cell>
          <cell r="C2670">
            <v>611455</v>
          </cell>
          <cell r="D2670">
            <v>387205611455</v>
          </cell>
          <cell r="E2670" t="str">
            <v>PT Instr Assistant - Non-Exempt</v>
          </cell>
          <cell r="F2670">
            <v>43.59</v>
          </cell>
          <cell r="G2670">
            <v>0</v>
          </cell>
          <cell r="H2670">
            <v>0</v>
          </cell>
          <cell r="I2670">
            <v>0</v>
          </cell>
          <cell r="J2670">
            <v>0</v>
          </cell>
          <cell r="K2670">
            <v>110010</v>
          </cell>
          <cell r="L2670" t="str">
            <v>Current Unrestricted</v>
          </cell>
          <cell r="M2670">
            <v>10</v>
          </cell>
          <cell r="N2670" t="str">
            <v>Instruction</v>
          </cell>
          <cell r="O2670">
            <v>11</v>
          </cell>
          <cell r="P2670" t="str">
            <v>Miscellaneous</v>
          </cell>
          <cell r="Q2670">
            <v>61</v>
          </cell>
          <cell r="R2670" t="str">
            <v>Salaries and Wages</v>
          </cell>
          <cell r="S2670">
            <v>20</v>
          </cell>
          <cell r="T2670" t="str">
            <v>Vice President / Provost - PRC</v>
          </cell>
          <cell r="U2670">
            <v>3</v>
          </cell>
          <cell r="V2670" t="str">
            <v>Hardy, Stephen R.</v>
          </cell>
        </row>
        <row r="2671">
          <cell r="A2671">
            <v>387205</v>
          </cell>
          <cell r="B2671" t="str">
            <v>CE Vocational Instruction</v>
          </cell>
          <cell r="C2671">
            <v>611460</v>
          </cell>
          <cell r="D2671">
            <v>387205611460</v>
          </cell>
          <cell r="E2671" t="str">
            <v>Support Staff PT - Non-Exempt</v>
          </cell>
          <cell r="F2671">
            <v>14518.06</v>
          </cell>
          <cell r="G2671">
            <v>18977.36</v>
          </cell>
          <cell r="H2671">
            <v>15953</v>
          </cell>
          <cell r="I2671">
            <v>9282.2099999999991</v>
          </cell>
          <cell r="J2671">
            <v>15953</v>
          </cell>
          <cell r="K2671">
            <v>110010</v>
          </cell>
          <cell r="L2671" t="str">
            <v>Current Unrestricted</v>
          </cell>
          <cell r="M2671">
            <v>10</v>
          </cell>
          <cell r="N2671" t="str">
            <v>Instruction</v>
          </cell>
          <cell r="O2671">
            <v>11</v>
          </cell>
          <cell r="P2671" t="str">
            <v>Miscellaneous</v>
          </cell>
          <cell r="Q2671">
            <v>61</v>
          </cell>
          <cell r="R2671" t="str">
            <v>Salaries and Wages</v>
          </cell>
          <cell r="S2671">
            <v>20</v>
          </cell>
          <cell r="T2671" t="str">
            <v>Vice President / Provost - PRC</v>
          </cell>
          <cell r="U2671">
            <v>3</v>
          </cell>
          <cell r="V2671" t="str">
            <v>Hardy, Stephen R.</v>
          </cell>
        </row>
        <row r="2672">
          <cell r="A2672">
            <v>387205</v>
          </cell>
          <cell r="B2672" t="str">
            <v>CE Vocational Instruction</v>
          </cell>
          <cell r="C2672">
            <v>611491</v>
          </cell>
          <cell r="D2672">
            <v>387205611491</v>
          </cell>
          <cell r="E2672" t="str">
            <v>Comp Time Payoff</v>
          </cell>
          <cell r="F2672">
            <v>0</v>
          </cell>
          <cell r="G2672">
            <v>154.68</v>
          </cell>
          <cell r="H2672">
            <v>0</v>
          </cell>
          <cell r="I2672">
            <v>0</v>
          </cell>
          <cell r="J2672">
            <v>0</v>
          </cell>
          <cell r="K2672">
            <v>110010</v>
          </cell>
          <cell r="L2672" t="str">
            <v>Current Unrestricted</v>
          </cell>
          <cell r="M2672">
            <v>10</v>
          </cell>
          <cell r="N2672" t="str">
            <v>Instruction</v>
          </cell>
          <cell r="O2672">
            <v>11</v>
          </cell>
          <cell r="P2672" t="str">
            <v>Miscellaneous</v>
          </cell>
          <cell r="Q2672">
            <v>61</v>
          </cell>
          <cell r="R2672" t="str">
            <v>Salaries and Wages</v>
          </cell>
          <cell r="S2672">
            <v>20</v>
          </cell>
          <cell r="T2672" t="str">
            <v>Vice President / Provost - PRC</v>
          </cell>
          <cell r="U2672">
            <v>3</v>
          </cell>
          <cell r="V2672" t="str">
            <v>Hardy, Stephen R.</v>
          </cell>
        </row>
        <row r="2673">
          <cell r="A2673">
            <v>387205</v>
          </cell>
          <cell r="B2673" t="str">
            <v>CE Vocational Instruction</v>
          </cell>
          <cell r="C2673">
            <v>611492</v>
          </cell>
          <cell r="D2673">
            <v>387205611492</v>
          </cell>
          <cell r="E2673" t="str">
            <v>Regular Overtime</v>
          </cell>
          <cell r="F2673">
            <v>116.2</v>
          </cell>
          <cell r="G2673">
            <v>0</v>
          </cell>
          <cell r="H2673">
            <v>0</v>
          </cell>
          <cell r="I2673">
            <v>0</v>
          </cell>
          <cell r="J2673">
            <v>0</v>
          </cell>
          <cell r="K2673">
            <v>110010</v>
          </cell>
          <cell r="L2673" t="str">
            <v>Current Unrestricted</v>
          </cell>
          <cell r="M2673">
            <v>10</v>
          </cell>
          <cell r="N2673" t="str">
            <v>Instruction</v>
          </cell>
          <cell r="O2673">
            <v>11</v>
          </cell>
          <cell r="P2673" t="str">
            <v>Miscellaneous</v>
          </cell>
          <cell r="Q2673">
            <v>61</v>
          </cell>
          <cell r="R2673" t="str">
            <v>Salaries and Wages</v>
          </cell>
          <cell r="S2673">
            <v>20</v>
          </cell>
          <cell r="T2673" t="str">
            <v>Vice President / Provost - PRC</v>
          </cell>
          <cell r="U2673">
            <v>3</v>
          </cell>
          <cell r="V2673" t="str">
            <v>Hardy, Stephen R.</v>
          </cell>
        </row>
        <row r="2674">
          <cell r="A2674">
            <v>387205</v>
          </cell>
          <cell r="B2674" t="str">
            <v>CE Vocational Instruction</v>
          </cell>
          <cell r="C2674">
            <v>611493</v>
          </cell>
          <cell r="D2674">
            <v>387205611493</v>
          </cell>
          <cell r="E2674" t="str">
            <v>Vacation Payoff</v>
          </cell>
          <cell r="F2674">
            <v>1106.2</v>
          </cell>
          <cell r="G2674">
            <v>2904.23</v>
          </cell>
          <cell r="H2674">
            <v>934</v>
          </cell>
          <cell r="I2674">
            <v>933.53</v>
          </cell>
          <cell r="J2674">
            <v>0</v>
          </cell>
          <cell r="K2674">
            <v>110010</v>
          </cell>
          <cell r="L2674" t="str">
            <v>Current Unrestricted</v>
          </cell>
          <cell r="M2674">
            <v>10</v>
          </cell>
          <cell r="N2674" t="str">
            <v>Instruction</v>
          </cell>
          <cell r="O2674">
            <v>11</v>
          </cell>
          <cell r="P2674" t="str">
            <v>Miscellaneous</v>
          </cell>
          <cell r="Q2674">
            <v>61</v>
          </cell>
          <cell r="R2674" t="str">
            <v>Salaries and Wages</v>
          </cell>
          <cell r="S2674">
            <v>20</v>
          </cell>
          <cell r="T2674" t="str">
            <v>Vice President / Provost - PRC</v>
          </cell>
          <cell r="U2674">
            <v>3</v>
          </cell>
          <cell r="V2674" t="str">
            <v>Hardy, Stephen R.</v>
          </cell>
        </row>
        <row r="2675">
          <cell r="A2675">
            <v>387205</v>
          </cell>
          <cell r="B2675" t="str">
            <v>CE Vocational Instruction</v>
          </cell>
          <cell r="C2675">
            <v>611494</v>
          </cell>
          <cell r="D2675">
            <v>387205611494</v>
          </cell>
          <cell r="E2675" t="str">
            <v>Blended Overtime</v>
          </cell>
          <cell r="F2675">
            <v>10837.83</v>
          </cell>
          <cell r="G2675">
            <v>859.09</v>
          </cell>
          <cell r="H2675">
            <v>0</v>
          </cell>
          <cell r="I2675">
            <v>0</v>
          </cell>
          <cell r="J2675">
            <v>0</v>
          </cell>
          <cell r="K2675">
            <v>110010</v>
          </cell>
          <cell r="L2675" t="str">
            <v>Current Unrestricted</v>
          </cell>
          <cell r="M2675">
            <v>10</v>
          </cell>
          <cell r="N2675" t="str">
            <v>Instruction</v>
          </cell>
          <cell r="O2675">
            <v>11</v>
          </cell>
          <cell r="P2675" t="str">
            <v>Miscellaneous</v>
          </cell>
          <cell r="Q2675">
            <v>61</v>
          </cell>
          <cell r="R2675" t="str">
            <v>Salaries and Wages</v>
          </cell>
          <cell r="S2675">
            <v>20</v>
          </cell>
          <cell r="T2675" t="str">
            <v>Vice President / Provost - PRC</v>
          </cell>
          <cell r="U2675">
            <v>3</v>
          </cell>
          <cell r="V2675" t="str">
            <v>Hardy, Stephen R.</v>
          </cell>
        </row>
        <row r="2676">
          <cell r="A2676">
            <v>387205</v>
          </cell>
          <cell r="B2676" t="str">
            <v>CE Vocational Instruction</v>
          </cell>
          <cell r="C2676">
            <v>712320</v>
          </cell>
          <cell r="D2676">
            <v>387205712320</v>
          </cell>
          <cell r="E2676" t="str">
            <v>Guest Lecturers</v>
          </cell>
          <cell r="F2676">
            <v>0</v>
          </cell>
          <cell r="G2676">
            <v>0</v>
          </cell>
          <cell r="H2676">
            <v>1750</v>
          </cell>
          <cell r="I2676">
            <v>900</v>
          </cell>
          <cell r="J2676">
            <v>1750</v>
          </cell>
          <cell r="K2676">
            <v>110010</v>
          </cell>
          <cell r="L2676" t="str">
            <v>Current Unrestricted</v>
          </cell>
          <cell r="M2676">
            <v>10</v>
          </cell>
          <cell r="N2676" t="str">
            <v>Instruction</v>
          </cell>
          <cell r="O2676">
            <v>11</v>
          </cell>
          <cell r="P2676" t="str">
            <v>Miscellaneous</v>
          </cell>
          <cell r="Q2676">
            <v>71</v>
          </cell>
          <cell r="R2676" t="str">
            <v>Contractual Services</v>
          </cell>
          <cell r="S2676">
            <v>20</v>
          </cell>
          <cell r="T2676" t="str">
            <v>Vice President / Provost - PRC</v>
          </cell>
          <cell r="U2676">
            <v>6</v>
          </cell>
          <cell r="V2676" t="str">
            <v>Hardy, Stephen R.</v>
          </cell>
        </row>
        <row r="2677">
          <cell r="A2677">
            <v>387205</v>
          </cell>
          <cell r="B2677" t="str">
            <v>CE Vocational Instruction</v>
          </cell>
          <cell r="C2677">
            <v>712370</v>
          </cell>
          <cell r="D2677">
            <v>387205712370</v>
          </cell>
          <cell r="E2677" t="str">
            <v>Other Contract Services</v>
          </cell>
          <cell r="F2677">
            <v>2670</v>
          </cell>
          <cell r="G2677">
            <v>0</v>
          </cell>
          <cell r="H2677">
            <v>840</v>
          </cell>
          <cell r="I2677">
            <v>485.04</v>
          </cell>
          <cell r="J2677">
            <v>840</v>
          </cell>
          <cell r="K2677">
            <v>110010</v>
          </cell>
          <cell r="L2677" t="str">
            <v>Current Unrestricted</v>
          </cell>
          <cell r="M2677">
            <v>10</v>
          </cell>
          <cell r="N2677" t="str">
            <v>Instruction</v>
          </cell>
          <cell r="O2677">
            <v>11</v>
          </cell>
          <cell r="P2677" t="str">
            <v>Miscellaneous</v>
          </cell>
          <cell r="Q2677">
            <v>71</v>
          </cell>
          <cell r="R2677" t="str">
            <v>Contractual Services</v>
          </cell>
          <cell r="S2677">
            <v>20</v>
          </cell>
          <cell r="T2677" t="str">
            <v>Vice President / Provost - PRC</v>
          </cell>
          <cell r="U2677">
            <v>6</v>
          </cell>
          <cell r="V2677" t="str">
            <v>Hardy, Stephen R.</v>
          </cell>
        </row>
        <row r="2678">
          <cell r="A2678">
            <v>387205</v>
          </cell>
          <cell r="B2678" t="str">
            <v>CE Vocational Instruction</v>
          </cell>
          <cell r="C2678">
            <v>712372</v>
          </cell>
          <cell r="D2678">
            <v>387205712372</v>
          </cell>
          <cell r="E2678" t="str">
            <v>Training Contract</v>
          </cell>
          <cell r="F2678">
            <v>732705.69</v>
          </cell>
          <cell r="G2678">
            <v>883038.08</v>
          </cell>
          <cell r="H2678">
            <v>1199125</v>
          </cell>
          <cell r="I2678">
            <v>609064.06999999995</v>
          </cell>
          <cell r="J2678">
            <v>1070672</v>
          </cell>
          <cell r="K2678">
            <v>110010</v>
          </cell>
          <cell r="L2678" t="str">
            <v>Current Unrestricted</v>
          </cell>
          <cell r="M2678">
            <v>10</v>
          </cell>
          <cell r="N2678" t="str">
            <v>Instruction</v>
          </cell>
          <cell r="O2678">
            <v>11</v>
          </cell>
          <cell r="P2678" t="str">
            <v>Miscellaneous</v>
          </cell>
          <cell r="Q2678">
            <v>71</v>
          </cell>
          <cell r="R2678" t="str">
            <v>Contractual Services</v>
          </cell>
          <cell r="S2678">
            <v>20</v>
          </cell>
          <cell r="T2678" t="str">
            <v>Vice President / Provost - PRC</v>
          </cell>
          <cell r="U2678">
            <v>6</v>
          </cell>
          <cell r="V2678" t="str">
            <v>Hardy, Stephen R.</v>
          </cell>
        </row>
        <row r="2679">
          <cell r="A2679">
            <v>387205</v>
          </cell>
          <cell r="B2679" t="str">
            <v>CE Vocational Instruction</v>
          </cell>
          <cell r="C2679">
            <v>712410</v>
          </cell>
          <cell r="D2679">
            <v>387205712410</v>
          </cell>
          <cell r="E2679" t="str">
            <v>Rental - Building</v>
          </cell>
          <cell r="F2679">
            <v>1704.99</v>
          </cell>
          <cell r="G2679">
            <v>1344</v>
          </cell>
          <cell r="H2679">
            <v>0</v>
          </cell>
          <cell r="I2679">
            <v>0</v>
          </cell>
          <cell r="J2679">
            <v>0</v>
          </cell>
          <cell r="K2679">
            <v>110010</v>
          </cell>
          <cell r="L2679" t="str">
            <v>Current Unrestricted</v>
          </cell>
          <cell r="M2679">
            <v>10</v>
          </cell>
          <cell r="N2679" t="str">
            <v>Instruction</v>
          </cell>
          <cell r="O2679">
            <v>11</v>
          </cell>
          <cell r="P2679" t="str">
            <v>Miscellaneous</v>
          </cell>
          <cell r="Q2679">
            <v>71</v>
          </cell>
          <cell r="R2679" t="str">
            <v>Contractual Services</v>
          </cell>
          <cell r="S2679">
            <v>20</v>
          </cell>
          <cell r="T2679" t="str">
            <v>Vice President / Provost - PRC</v>
          </cell>
          <cell r="U2679">
            <v>6</v>
          </cell>
          <cell r="V2679" t="str">
            <v>Hardy, Stephen R.</v>
          </cell>
        </row>
        <row r="2680">
          <cell r="A2680">
            <v>387205</v>
          </cell>
          <cell r="B2680" t="str">
            <v>CE Vocational Instruction</v>
          </cell>
          <cell r="C2680">
            <v>712420</v>
          </cell>
          <cell r="D2680">
            <v>387205712420</v>
          </cell>
          <cell r="E2680" t="str">
            <v>Rental - Furniture and Equipment</v>
          </cell>
          <cell r="F2680">
            <v>6564.36</v>
          </cell>
          <cell r="G2680">
            <v>8664.9599999999991</v>
          </cell>
          <cell r="H2680">
            <v>8750</v>
          </cell>
          <cell r="I2680">
            <v>4332.4799999999996</v>
          </cell>
          <cell r="J2680">
            <v>8750</v>
          </cell>
          <cell r="K2680">
            <v>110010</v>
          </cell>
          <cell r="L2680" t="str">
            <v>Current Unrestricted</v>
          </cell>
          <cell r="M2680">
            <v>10</v>
          </cell>
          <cell r="N2680" t="str">
            <v>Instruction</v>
          </cell>
          <cell r="O2680">
            <v>11</v>
          </cell>
          <cell r="P2680" t="str">
            <v>Miscellaneous</v>
          </cell>
          <cell r="Q2680">
            <v>71</v>
          </cell>
          <cell r="R2680" t="str">
            <v>Contractual Services</v>
          </cell>
          <cell r="S2680">
            <v>20</v>
          </cell>
          <cell r="T2680" t="str">
            <v>Vice President / Provost - PRC</v>
          </cell>
          <cell r="U2680">
            <v>6</v>
          </cell>
          <cell r="V2680" t="str">
            <v>Hardy, Stephen R.</v>
          </cell>
        </row>
        <row r="2681">
          <cell r="A2681">
            <v>387205</v>
          </cell>
          <cell r="B2681" t="str">
            <v>CE Vocational Instruction</v>
          </cell>
          <cell r="C2681">
            <v>712510</v>
          </cell>
          <cell r="D2681">
            <v>387205712510</v>
          </cell>
          <cell r="E2681" t="str">
            <v>Maintenance Agreements</v>
          </cell>
          <cell r="F2681">
            <v>952.68</v>
          </cell>
          <cell r="G2681">
            <v>0</v>
          </cell>
          <cell r="H2681">
            <v>0</v>
          </cell>
          <cell r="I2681">
            <v>0</v>
          </cell>
          <cell r="J2681">
            <v>0</v>
          </cell>
          <cell r="K2681">
            <v>110010</v>
          </cell>
          <cell r="L2681" t="str">
            <v>Current Unrestricted</v>
          </cell>
          <cell r="M2681">
            <v>10</v>
          </cell>
          <cell r="N2681" t="str">
            <v>Instruction</v>
          </cell>
          <cell r="O2681">
            <v>11</v>
          </cell>
          <cell r="P2681" t="str">
            <v>Miscellaneous</v>
          </cell>
          <cell r="Q2681">
            <v>71</v>
          </cell>
          <cell r="R2681" t="str">
            <v>Contractual Services</v>
          </cell>
          <cell r="S2681">
            <v>20</v>
          </cell>
          <cell r="T2681" t="str">
            <v>Vice President / Provost - PRC</v>
          </cell>
          <cell r="U2681">
            <v>6</v>
          </cell>
          <cell r="V2681" t="str">
            <v>Hardy, Stephen R.</v>
          </cell>
        </row>
        <row r="2682">
          <cell r="A2682">
            <v>387205</v>
          </cell>
          <cell r="B2682" t="str">
            <v>CE Vocational Instruction</v>
          </cell>
          <cell r="C2682">
            <v>712630</v>
          </cell>
          <cell r="D2682">
            <v>387205712630</v>
          </cell>
          <cell r="E2682" t="str">
            <v>Accreditation</v>
          </cell>
          <cell r="F2682">
            <v>300</v>
          </cell>
          <cell r="G2682">
            <v>350</v>
          </cell>
          <cell r="H2682">
            <v>250</v>
          </cell>
          <cell r="I2682">
            <v>50</v>
          </cell>
          <cell r="J2682">
            <v>250</v>
          </cell>
          <cell r="K2682">
            <v>110010</v>
          </cell>
          <cell r="L2682" t="str">
            <v>Current Unrestricted</v>
          </cell>
          <cell r="M2682">
            <v>10</v>
          </cell>
          <cell r="N2682" t="str">
            <v>Instruction</v>
          </cell>
          <cell r="O2682">
            <v>11</v>
          </cell>
          <cell r="P2682" t="str">
            <v>Miscellaneous</v>
          </cell>
          <cell r="Q2682">
            <v>71</v>
          </cell>
          <cell r="R2682" t="str">
            <v>Contractual Services</v>
          </cell>
          <cell r="S2682">
            <v>20</v>
          </cell>
          <cell r="T2682" t="str">
            <v>Vice President / Provost - PRC</v>
          </cell>
          <cell r="U2682">
            <v>6</v>
          </cell>
          <cell r="V2682" t="str">
            <v>Hardy, Stephen R.</v>
          </cell>
        </row>
        <row r="2683">
          <cell r="A2683">
            <v>387205</v>
          </cell>
          <cell r="B2683" t="str">
            <v>CE Vocational Instruction</v>
          </cell>
          <cell r="C2683">
            <v>712655</v>
          </cell>
          <cell r="D2683">
            <v>387205712655</v>
          </cell>
          <cell r="E2683" t="str">
            <v>Meetings Expense</v>
          </cell>
          <cell r="F2683">
            <v>827.06</v>
          </cell>
          <cell r="G2683">
            <v>460.34</v>
          </cell>
          <cell r="H2683">
            <v>1100</v>
          </cell>
          <cell r="I2683">
            <v>1100</v>
          </cell>
          <cell r="J2683">
            <v>1100</v>
          </cell>
          <cell r="K2683">
            <v>110010</v>
          </cell>
          <cell r="L2683" t="str">
            <v>Current Unrestricted</v>
          </cell>
          <cell r="M2683">
            <v>10</v>
          </cell>
          <cell r="N2683" t="str">
            <v>Instruction</v>
          </cell>
          <cell r="O2683">
            <v>11</v>
          </cell>
          <cell r="P2683" t="str">
            <v>Miscellaneous</v>
          </cell>
          <cell r="Q2683">
            <v>71</v>
          </cell>
          <cell r="R2683" t="str">
            <v>Contractual Services</v>
          </cell>
          <cell r="S2683">
            <v>20</v>
          </cell>
          <cell r="T2683" t="str">
            <v>Vice President / Provost - PRC</v>
          </cell>
          <cell r="U2683">
            <v>6</v>
          </cell>
          <cell r="V2683" t="str">
            <v>Hardy, Stephen R.</v>
          </cell>
        </row>
        <row r="2684">
          <cell r="A2684">
            <v>387205</v>
          </cell>
          <cell r="B2684" t="str">
            <v>CE Vocational Instruction</v>
          </cell>
          <cell r="C2684">
            <v>733110</v>
          </cell>
          <cell r="D2684">
            <v>387205733110</v>
          </cell>
          <cell r="E2684" t="str">
            <v>Classroom Supplies</v>
          </cell>
          <cell r="F2684">
            <v>27963.71</v>
          </cell>
          <cell r="G2684">
            <v>40909.300000000003</v>
          </cell>
          <cell r="H2684">
            <v>47660</v>
          </cell>
          <cell r="I2684">
            <v>27190.89</v>
          </cell>
          <cell r="J2684">
            <v>84660</v>
          </cell>
          <cell r="K2684">
            <v>110010</v>
          </cell>
          <cell r="L2684" t="str">
            <v>Current Unrestricted</v>
          </cell>
          <cell r="M2684">
            <v>10</v>
          </cell>
          <cell r="N2684" t="str">
            <v>Instruction</v>
          </cell>
          <cell r="O2684">
            <v>11</v>
          </cell>
          <cell r="P2684" t="str">
            <v>Miscellaneous</v>
          </cell>
          <cell r="Q2684">
            <v>73</v>
          </cell>
          <cell r="R2684" t="str">
            <v>Supplies</v>
          </cell>
          <cell r="S2684">
            <v>20</v>
          </cell>
          <cell r="T2684" t="str">
            <v>Vice President / Provost - PRC</v>
          </cell>
          <cell r="U2684">
            <v>6</v>
          </cell>
          <cell r="V2684" t="str">
            <v>Hardy, Stephen R.</v>
          </cell>
        </row>
        <row r="2685">
          <cell r="A2685">
            <v>387205</v>
          </cell>
          <cell r="B2685" t="str">
            <v>CE Vocational Instruction</v>
          </cell>
          <cell r="C2685">
            <v>733120</v>
          </cell>
          <cell r="D2685">
            <v>387205733120</v>
          </cell>
          <cell r="E2685" t="str">
            <v>Office Supplies</v>
          </cell>
          <cell r="F2685">
            <v>389.42</v>
          </cell>
          <cell r="G2685">
            <v>0</v>
          </cell>
          <cell r="H2685">
            <v>0</v>
          </cell>
          <cell r="I2685">
            <v>0</v>
          </cell>
          <cell r="J2685">
            <v>750</v>
          </cell>
          <cell r="K2685">
            <v>110010</v>
          </cell>
          <cell r="L2685" t="str">
            <v>Current Unrestricted</v>
          </cell>
          <cell r="M2685">
            <v>10</v>
          </cell>
          <cell r="N2685" t="str">
            <v>Instruction</v>
          </cell>
          <cell r="O2685">
            <v>11</v>
          </cell>
          <cell r="P2685" t="str">
            <v>Miscellaneous</v>
          </cell>
          <cell r="Q2685">
            <v>73</v>
          </cell>
          <cell r="R2685" t="str">
            <v>Supplies</v>
          </cell>
          <cell r="S2685">
            <v>20</v>
          </cell>
          <cell r="T2685" t="str">
            <v>Vice President / Provost - PRC</v>
          </cell>
          <cell r="U2685">
            <v>6</v>
          </cell>
          <cell r="V2685" t="str">
            <v>Hardy, Stephen R.</v>
          </cell>
        </row>
        <row r="2686">
          <cell r="A2686">
            <v>387205</v>
          </cell>
          <cell r="B2686" t="str">
            <v>CE Vocational Instruction</v>
          </cell>
          <cell r="C2686">
            <v>733220</v>
          </cell>
          <cell r="D2686">
            <v>387205733220</v>
          </cell>
          <cell r="E2686" t="str">
            <v>Subscriptions</v>
          </cell>
          <cell r="F2686">
            <v>1298</v>
          </cell>
          <cell r="G2686">
            <v>2076</v>
          </cell>
          <cell r="H2686">
            <v>1881</v>
          </cell>
          <cell r="I2686">
            <v>1875</v>
          </cell>
          <cell r="J2686">
            <v>1881</v>
          </cell>
          <cell r="K2686">
            <v>110010</v>
          </cell>
          <cell r="L2686" t="str">
            <v>Current Unrestricted</v>
          </cell>
          <cell r="M2686">
            <v>10</v>
          </cell>
          <cell r="N2686" t="str">
            <v>Instruction</v>
          </cell>
          <cell r="O2686">
            <v>11</v>
          </cell>
          <cell r="P2686" t="str">
            <v>Miscellaneous</v>
          </cell>
          <cell r="Q2686">
            <v>73</v>
          </cell>
          <cell r="R2686" t="str">
            <v>Supplies</v>
          </cell>
          <cell r="S2686">
            <v>20</v>
          </cell>
          <cell r="T2686" t="str">
            <v>Vice President / Provost - PRC</v>
          </cell>
          <cell r="U2686">
            <v>6</v>
          </cell>
          <cell r="V2686" t="str">
            <v>Hardy, Stephen R.</v>
          </cell>
        </row>
        <row r="2687">
          <cell r="A2687">
            <v>387205</v>
          </cell>
          <cell r="B2687" t="str">
            <v>CE Vocational Instruction</v>
          </cell>
          <cell r="C2687">
            <v>733310</v>
          </cell>
          <cell r="D2687">
            <v>387205733310</v>
          </cell>
          <cell r="E2687" t="str">
            <v>Data Processing Supplies</v>
          </cell>
          <cell r="F2687">
            <v>116.63</v>
          </cell>
          <cell r="G2687">
            <v>0</v>
          </cell>
          <cell r="H2687">
            <v>0</v>
          </cell>
          <cell r="I2687">
            <v>0</v>
          </cell>
          <cell r="J2687">
            <v>0</v>
          </cell>
          <cell r="K2687">
            <v>110010</v>
          </cell>
          <cell r="L2687" t="str">
            <v>Current Unrestricted</v>
          </cell>
          <cell r="M2687">
            <v>10</v>
          </cell>
          <cell r="N2687" t="str">
            <v>Instruction</v>
          </cell>
          <cell r="O2687">
            <v>11</v>
          </cell>
          <cell r="P2687" t="str">
            <v>Miscellaneous</v>
          </cell>
          <cell r="Q2687">
            <v>73</v>
          </cell>
          <cell r="R2687" t="str">
            <v>Supplies</v>
          </cell>
          <cell r="S2687">
            <v>20</v>
          </cell>
          <cell r="T2687" t="str">
            <v>Vice President / Provost - PRC</v>
          </cell>
          <cell r="U2687">
            <v>6</v>
          </cell>
          <cell r="V2687" t="str">
            <v>Hardy, Stephen R.</v>
          </cell>
        </row>
        <row r="2688">
          <cell r="A2688">
            <v>387205</v>
          </cell>
          <cell r="B2688" t="str">
            <v>CE Vocational Instruction</v>
          </cell>
          <cell r="C2688">
            <v>744210</v>
          </cell>
          <cell r="D2688">
            <v>387205744210</v>
          </cell>
          <cell r="E2688" t="str">
            <v>Local Travel</v>
          </cell>
          <cell r="F2688">
            <v>755.5</v>
          </cell>
          <cell r="G2688">
            <v>773</v>
          </cell>
          <cell r="H2688">
            <v>850</v>
          </cell>
          <cell r="I2688">
            <v>157</v>
          </cell>
          <cell r="J2688">
            <v>850</v>
          </cell>
          <cell r="K2688">
            <v>110010</v>
          </cell>
          <cell r="L2688" t="str">
            <v>Current Unrestricted</v>
          </cell>
          <cell r="M2688">
            <v>10</v>
          </cell>
          <cell r="N2688" t="str">
            <v>Instruction</v>
          </cell>
          <cell r="O2688">
            <v>11</v>
          </cell>
          <cell r="P2688" t="str">
            <v>Miscellaneous</v>
          </cell>
          <cell r="Q2688">
            <v>74</v>
          </cell>
          <cell r="R2688" t="str">
            <v>Travel</v>
          </cell>
          <cell r="S2688">
            <v>20</v>
          </cell>
          <cell r="T2688" t="str">
            <v>Vice President / Provost - PRC</v>
          </cell>
          <cell r="U2688">
            <v>6</v>
          </cell>
          <cell r="V2688" t="str">
            <v>Hardy, Stephen R.</v>
          </cell>
        </row>
        <row r="2689">
          <cell r="A2689">
            <v>387205</v>
          </cell>
          <cell r="B2689" t="str">
            <v>CE Vocational Instruction</v>
          </cell>
          <cell r="C2689">
            <v>744220</v>
          </cell>
          <cell r="D2689">
            <v>387205744220</v>
          </cell>
          <cell r="E2689" t="str">
            <v>Professional Development / Travel</v>
          </cell>
          <cell r="F2689">
            <v>2054.7199999999998</v>
          </cell>
          <cell r="G2689">
            <v>1855.46</v>
          </cell>
          <cell r="H2689">
            <v>4550</v>
          </cell>
          <cell r="I2689">
            <v>0</v>
          </cell>
          <cell r="J2689">
            <v>4550</v>
          </cell>
          <cell r="K2689">
            <v>110010</v>
          </cell>
          <cell r="L2689" t="str">
            <v>Current Unrestricted</v>
          </cell>
          <cell r="M2689">
            <v>10</v>
          </cell>
          <cell r="N2689" t="str">
            <v>Instruction</v>
          </cell>
          <cell r="O2689">
            <v>11</v>
          </cell>
          <cell r="P2689" t="str">
            <v>Miscellaneous</v>
          </cell>
          <cell r="Q2689">
            <v>74</v>
          </cell>
          <cell r="R2689" t="str">
            <v>Travel</v>
          </cell>
          <cell r="S2689">
            <v>20</v>
          </cell>
          <cell r="T2689" t="str">
            <v>Vice President / Provost - PRC</v>
          </cell>
          <cell r="U2689">
            <v>6</v>
          </cell>
          <cell r="V2689" t="str">
            <v>Hardy, Stephen R.</v>
          </cell>
        </row>
        <row r="2690">
          <cell r="A2690">
            <v>387205</v>
          </cell>
          <cell r="B2690" t="str">
            <v>CE Vocational Instruction</v>
          </cell>
          <cell r="C2690">
            <v>744230</v>
          </cell>
          <cell r="D2690">
            <v>387205744230</v>
          </cell>
          <cell r="E2690" t="str">
            <v>In-House Professional Development</v>
          </cell>
          <cell r="F2690">
            <v>0</v>
          </cell>
          <cell r="G2690">
            <v>600</v>
          </cell>
          <cell r="H2690">
            <v>0</v>
          </cell>
          <cell r="I2690">
            <v>0</v>
          </cell>
          <cell r="J2690">
            <v>0</v>
          </cell>
          <cell r="K2690">
            <v>110010</v>
          </cell>
          <cell r="L2690" t="str">
            <v>Current Unrestricted</v>
          </cell>
          <cell r="M2690">
            <v>10</v>
          </cell>
          <cell r="N2690" t="str">
            <v>Instruction</v>
          </cell>
          <cell r="O2690">
            <v>11</v>
          </cell>
          <cell r="P2690" t="str">
            <v>Miscellaneous</v>
          </cell>
          <cell r="Q2690">
            <v>74</v>
          </cell>
          <cell r="R2690" t="str">
            <v>Travel</v>
          </cell>
          <cell r="S2690">
            <v>20</v>
          </cell>
          <cell r="T2690" t="str">
            <v>Vice President / Provost - PRC</v>
          </cell>
          <cell r="U2690">
            <v>6</v>
          </cell>
          <cell r="V2690" t="str">
            <v>Hardy, Stephen R.</v>
          </cell>
        </row>
        <row r="2691">
          <cell r="A2691">
            <v>387205</v>
          </cell>
          <cell r="B2691" t="str">
            <v>CE Vocational Instruction</v>
          </cell>
          <cell r="C2691">
            <v>755240</v>
          </cell>
          <cell r="D2691">
            <v>387205755240</v>
          </cell>
          <cell r="E2691" t="str">
            <v>DP - Software</v>
          </cell>
          <cell r="F2691">
            <v>26175.14</v>
          </cell>
          <cell r="G2691">
            <v>3440</v>
          </cell>
          <cell r="H2691">
            <v>12600</v>
          </cell>
          <cell r="I2691">
            <v>1972.5</v>
          </cell>
          <cell r="J2691">
            <v>12600</v>
          </cell>
          <cell r="K2691">
            <v>110010</v>
          </cell>
          <cell r="L2691" t="str">
            <v>Current Unrestricted</v>
          </cell>
          <cell r="M2691">
            <v>10</v>
          </cell>
          <cell r="N2691" t="str">
            <v>Instruction</v>
          </cell>
          <cell r="O2691">
            <v>11</v>
          </cell>
          <cell r="P2691" t="str">
            <v>Miscellaneous</v>
          </cell>
          <cell r="Q2691">
            <v>75</v>
          </cell>
          <cell r="R2691" t="str">
            <v>Other Operating Expenses</v>
          </cell>
          <cell r="S2691">
            <v>20</v>
          </cell>
          <cell r="T2691" t="str">
            <v>Vice President / Provost - PRC</v>
          </cell>
          <cell r="U2691">
            <v>6</v>
          </cell>
          <cell r="V2691" t="str">
            <v>Hardy, Stephen R.</v>
          </cell>
        </row>
        <row r="2692">
          <cell r="A2692">
            <v>387205</v>
          </cell>
          <cell r="B2692" t="str">
            <v>CE Vocational Instruction</v>
          </cell>
          <cell r="C2692">
            <v>755310</v>
          </cell>
          <cell r="D2692">
            <v>387205755310</v>
          </cell>
          <cell r="E2692" t="str">
            <v>Copier Expense</v>
          </cell>
          <cell r="F2692">
            <v>958.5</v>
          </cell>
          <cell r="G2692">
            <v>1246.68</v>
          </cell>
          <cell r="H2692">
            <v>1200</v>
          </cell>
          <cell r="I2692">
            <v>380.94</v>
          </cell>
          <cell r="J2692">
            <v>1200</v>
          </cell>
          <cell r="K2692">
            <v>110010</v>
          </cell>
          <cell r="L2692" t="str">
            <v>Current Unrestricted</v>
          </cell>
          <cell r="M2692">
            <v>10</v>
          </cell>
          <cell r="N2692" t="str">
            <v>Instruction</v>
          </cell>
          <cell r="O2692">
            <v>11</v>
          </cell>
          <cell r="P2692" t="str">
            <v>Miscellaneous</v>
          </cell>
          <cell r="Q2692">
            <v>75</v>
          </cell>
          <cell r="R2692" t="str">
            <v>Other Operating Expenses</v>
          </cell>
          <cell r="S2692">
            <v>20</v>
          </cell>
          <cell r="T2692" t="str">
            <v>Vice President / Provost - PRC</v>
          </cell>
          <cell r="U2692">
            <v>6</v>
          </cell>
          <cell r="V2692" t="str">
            <v>Hardy, Stephen R.</v>
          </cell>
        </row>
        <row r="2693">
          <cell r="A2693">
            <v>387205</v>
          </cell>
          <cell r="B2693" t="str">
            <v>CE Vocational Instruction</v>
          </cell>
          <cell r="C2693">
            <v>755330</v>
          </cell>
          <cell r="D2693">
            <v>387205755330</v>
          </cell>
          <cell r="E2693" t="str">
            <v>Printing - Brochures and Handbooks</v>
          </cell>
          <cell r="F2693">
            <v>0</v>
          </cell>
          <cell r="G2693">
            <v>0</v>
          </cell>
          <cell r="H2693">
            <v>0</v>
          </cell>
          <cell r="I2693">
            <v>0</v>
          </cell>
          <cell r="J2693">
            <v>0</v>
          </cell>
          <cell r="K2693">
            <v>110010</v>
          </cell>
          <cell r="L2693" t="str">
            <v>Current Unrestricted</v>
          </cell>
          <cell r="M2693">
            <v>10</v>
          </cell>
          <cell r="N2693" t="str">
            <v>Instruction</v>
          </cell>
          <cell r="O2693">
            <v>11</v>
          </cell>
          <cell r="P2693" t="str">
            <v>Miscellaneous</v>
          </cell>
          <cell r="Q2693">
            <v>75</v>
          </cell>
          <cell r="R2693" t="str">
            <v>Other Operating Expenses</v>
          </cell>
          <cell r="S2693">
            <v>20</v>
          </cell>
          <cell r="T2693" t="str">
            <v>Vice President / Provost - PRC</v>
          </cell>
          <cell r="U2693">
            <v>6</v>
          </cell>
          <cell r="V2693" t="str">
            <v>Hardy, Stephen R.</v>
          </cell>
        </row>
        <row r="2694">
          <cell r="A2694">
            <v>387205</v>
          </cell>
          <cell r="B2694" t="str">
            <v>CE Vocational Instruction</v>
          </cell>
          <cell r="C2694">
            <v>755350</v>
          </cell>
          <cell r="D2694">
            <v>387205755350</v>
          </cell>
          <cell r="E2694" t="str">
            <v>Printing - Class Schedules</v>
          </cell>
          <cell r="F2694">
            <v>103458.85</v>
          </cell>
          <cell r="G2694">
            <v>89240.9</v>
          </cell>
          <cell r="H2694">
            <v>125000</v>
          </cell>
          <cell r="I2694">
            <v>32628.04</v>
          </cell>
          <cell r="J2694">
            <v>125000</v>
          </cell>
          <cell r="K2694">
            <v>110010</v>
          </cell>
          <cell r="L2694" t="str">
            <v>Current Unrestricted</v>
          </cell>
          <cell r="M2694">
            <v>10</v>
          </cell>
          <cell r="N2694" t="str">
            <v>Instruction</v>
          </cell>
          <cell r="O2694">
            <v>11</v>
          </cell>
          <cell r="P2694" t="str">
            <v>Miscellaneous</v>
          </cell>
          <cell r="Q2694">
            <v>75</v>
          </cell>
          <cell r="R2694" t="str">
            <v>Other Operating Expenses</v>
          </cell>
          <cell r="S2694">
            <v>20</v>
          </cell>
          <cell r="T2694" t="str">
            <v>Vice President / Provost - PRC</v>
          </cell>
          <cell r="U2694">
            <v>6</v>
          </cell>
          <cell r="V2694" t="str">
            <v>Hardy, Stephen R.</v>
          </cell>
        </row>
        <row r="2695">
          <cell r="A2695">
            <v>387205</v>
          </cell>
          <cell r="B2695" t="str">
            <v>CE Vocational Instruction</v>
          </cell>
          <cell r="C2695">
            <v>755360</v>
          </cell>
          <cell r="D2695">
            <v>387205755360</v>
          </cell>
          <cell r="E2695" t="str">
            <v>Printing - Other</v>
          </cell>
          <cell r="F2695">
            <v>710</v>
          </cell>
          <cell r="G2695">
            <v>0</v>
          </cell>
          <cell r="H2695">
            <v>0</v>
          </cell>
          <cell r="I2695">
            <v>0</v>
          </cell>
          <cell r="J2695">
            <v>0</v>
          </cell>
          <cell r="K2695">
            <v>110010</v>
          </cell>
          <cell r="L2695" t="str">
            <v>Current Unrestricted</v>
          </cell>
          <cell r="M2695">
            <v>10</v>
          </cell>
          <cell r="N2695" t="str">
            <v>Instruction</v>
          </cell>
          <cell r="O2695">
            <v>11</v>
          </cell>
          <cell r="P2695" t="str">
            <v>Miscellaneous</v>
          </cell>
          <cell r="Q2695">
            <v>75</v>
          </cell>
          <cell r="R2695" t="str">
            <v>Other Operating Expenses</v>
          </cell>
          <cell r="S2695">
            <v>20</v>
          </cell>
          <cell r="T2695" t="str">
            <v>Vice President / Provost - PRC</v>
          </cell>
          <cell r="U2695">
            <v>6</v>
          </cell>
          <cell r="V2695" t="str">
            <v>Hardy, Stephen R.</v>
          </cell>
        </row>
        <row r="2696">
          <cell r="A2696">
            <v>387205</v>
          </cell>
          <cell r="B2696" t="str">
            <v>CE Vocational Instruction</v>
          </cell>
          <cell r="C2696">
            <v>755705</v>
          </cell>
          <cell r="D2696">
            <v>387205755705</v>
          </cell>
          <cell r="E2696" t="str">
            <v>Postage</v>
          </cell>
          <cell r="F2696">
            <v>57502.69</v>
          </cell>
          <cell r="G2696">
            <v>63850.26</v>
          </cell>
          <cell r="H2696">
            <v>64000</v>
          </cell>
          <cell r="I2696">
            <v>40389.269999999997</v>
          </cell>
          <cell r="J2696">
            <v>64000</v>
          </cell>
          <cell r="K2696">
            <v>110010</v>
          </cell>
          <cell r="L2696" t="str">
            <v>Current Unrestricted</v>
          </cell>
          <cell r="M2696">
            <v>10</v>
          </cell>
          <cell r="N2696" t="str">
            <v>Instruction</v>
          </cell>
          <cell r="O2696">
            <v>11</v>
          </cell>
          <cell r="P2696" t="str">
            <v>Miscellaneous</v>
          </cell>
          <cell r="Q2696">
            <v>75</v>
          </cell>
          <cell r="R2696" t="str">
            <v>Other Operating Expenses</v>
          </cell>
          <cell r="S2696">
            <v>20</v>
          </cell>
          <cell r="T2696" t="str">
            <v>Vice President / Provost - PRC</v>
          </cell>
          <cell r="U2696">
            <v>6</v>
          </cell>
          <cell r="V2696" t="str">
            <v>Hardy, Stephen R.</v>
          </cell>
        </row>
        <row r="2697">
          <cell r="A2697">
            <v>387205</v>
          </cell>
          <cell r="B2697" t="str">
            <v>CE Vocational Instruction</v>
          </cell>
          <cell r="C2697">
            <v>755730</v>
          </cell>
          <cell r="D2697">
            <v>387205755730</v>
          </cell>
          <cell r="E2697" t="str">
            <v>Memberships</v>
          </cell>
          <cell r="F2697">
            <v>1920</v>
          </cell>
          <cell r="G2697">
            <v>1569.99</v>
          </cell>
          <cell r="H2697">
            <v>2500</v>
          </cell>
          <cell r="I2697">
            <v>1260</v>
          </cell>
          <cell r="J2697">
            <v>2500</v>
          </cell>
          <cell r="K2697">
            <v>110010</v>
          </cell>
          <cell r="L2697" t="str">
            <v>Current Unrestricted</v>
          </cell>
          <cell r="M2697">
            <v>10</v>
          </cell>
          <cell r="N2697" t="str">
            <v>Instruction</v>
          </cell>
          <cell r="O2697">
            <v>11</v>
          </cell>
          <cell r="P2697" t="str">
            <v>Miscellaneous</v>
          </cell>
          <cell r="Q2697">
            <v>75</v>
          </cell>
          <cell r="R2697" t="str">
            <v>Other Operating Expenses</v>
          </cell>
          <cell r="S2697">
            <v>20</v>
          </cell>
          <cell r="T2697" t="str">
            <v>Vice President / Provost - PRC</v>
          </cell>
          <cell r="U2697">
            <v>6</v>
          </cell>
          <cell r="V2697" t="str">
            <v>Hardy, Stephen R.</v>
          </cell>
        </row>
        <row r="2698">
          <cell r="A2698">
            <v>387205</v>
          </cell>
          <cell r="B2698" t="str">
            <v>CE Vocational Instruction</v>
          </cell>
          <cell r="C2698">
            <v>755999</v>
          </cell>
          <cell r="D2698">
            <v>387205755999</v>
          </cell>
          <cell r="E2698" t="str">
            <v>Agency Account Expenses</v>
          </cell>
          <cell r="F2698">
            <v>-656</v>
          </cell>
          <cell r="G2698">
            <v>0</v>
          </cell>
          <cell r="H2698">
            <v>0</v>
          </cell>
          <cell r="I2698">
            <v>0</v>
          </cell>
          <cell r="J2698">
            <v>0</v>
          </cell>
          <cell r="K2698">
            <v>110010</v>
          </cell>
          <cell r="L2698" t="str">
            <v>Current Unrestricted</v>
          </cell>
          <cell r="M2698">
            <v>10</v>
          </cell>
          <cell r="N2698" t="str">
            <v>Instruction</v>
          </cell>
          <cell r="O2698">
            <v>11</v>
          </cell>
          <cell r="P2698" t="str">
            <v>Miscellaneous</v>
          </cell>
          <cell r="Q2698">
            <v>75</v>
          </cell>
          <cell r="R2698" t="str">
            <v>Other Operating Expenses</v>
          </cell>
          <cell r="S2698">
            <v>20</v>
          </cell>
          <cell r="T2698" t="str">
            <v>Vice President / Provost - PRC</v>
          </cell>
          <cell r="U2698">
            <v>6</v>
          </cell>
          <cell r="V2698" t="str">
            <v>Hardy, Stephen R.</v>
          </cell>
        </row>
        <row r="2699">
          <cell r="A2699">
            <v>387205</v>
          </cell>
          <cell r="B2699" t="str">
            <v>CE Vocational Instruction</v>
          </cell>
          <cell r="C2699">
            <v>755999</v>
          </cell>
          <cell r="D2699">
            <v>387205755999</v>
          </cell>
          <cell r="E2699" t="str">
            <v>Agency Account Expenses</v>
          </cell>
          <cell r="F2699">
            <v>656</v>
          </cell>
          <cell r="G2699">
            <v>0</v>
          </cell>
          <cell r="H2699">
            <v>0</v>
          </cell>
          <cell r="I2699">
            <v>0</v>
          </cell>
          <cell r="J2699">
            <v>0</v>
          </cell>
          <cell r="K2699">
            <v>110010</v>
          </cell>
          <cell r="L2699" t="str">
            <v>Current Unrestricted</v>
          </cell>
          <cell r="M2699">
            <v>10</v>
          </cell>
          <cell r="N2699" t="str">
            <v>Instruction</v>
          </cell>
          <cell r="O2699">
            <v>11</v>
          </cell>
          <cell r="P2699" t="str">
            <v>Miscellaneous</v>
          </cell>
          <cell r="Q2699">
            <v>75</v>
          </cell>
          <cell r="R2699" t="str">
            <v>Other Operating Expenses</v>
          </cell>
          <cell r="S2699">
            <v>20</v>
          </cell>
          <cell r="T2699" t="str">
            <v>Vice President / Provost - PRC</v>
          </cell>
          <cell r="U2699">
            <v>6</v>
          </cell>
          <cell r="V2699" t="str">
            <v>Hardy, Stephen R.</v>
          </cell>
        </row>
        <row r="2700">
          <cell r="A2700">
            <v>387205</v>
          </cell>
          <cell r="B2700" t="str">
            <v>CE Vocational Instruction</v>
          </cell>
          <cell r="C2700">
            <v>787410</v>
          </cell>
          <cell r="D2700">
            <v>387205787410</v>
          </cell>
          <cell r="E2700" t="str">
            <v>Equipment/Furniture Non-Depreciable</v>
          </cell>
          <cell r="F2700">
            <v>0</v>
          </cell>
          <cell r="G2700">
            <v>873</v>
          </cell>
          <cell r="H2700">
            <v>1500</v>
          </cell>
          <cell r="I2700">
            <v>1478</v>
          </cell>
          <cell r="J2700">
            <v>1500</v>
          </cell>
          <cell r="K2700">
            <v>110010</v>
          </cell>
          <cell r="L2700" t="str">
            <v>Current Unrestricted</v>
          </cell>
          <cell r="M2700">
            <v>10</v>
          </cell>
          <cell r="N2700" t="str">
            <v>Instruction</v>
          </cell>
          <cell r="O2700">
            <v>11</v>
          </cell>
          <cell r="P2700" t="str">
            <v>Miscellaneous</v>
          </cell>
          <cell r="Q2700">
            <v>78</v>
          </cell>
          <cell r="R2700" t="str">
            <v>Non-Capital Outlay</v>
          </cell>
          <cell r="S2700">
            <v>20</v>
          </cell>
          <cell r="T2700" t="str">
            <v>Vice President / Provost - PRC</v>
          </cell>
          <cell r="U2700">
            <v>6</v>
          </cell>
          <cell r="V2700" t="str">
            <v>Hardy, Stephen R.</v>
          </cell>
        </row>
        <row r="2701">
          <cell r="A2701">
            <v>387255</v>
          </cell>
          <cell r="B2701" t="str">
            <v>CE Teachers Certification</v>
          </cell>
          <cell r="C2701">
            <v>611120</v>
          </cell>
          <cell r="D2701">
            <v>387255611120</v>
          </cell>
          <cell r="E2701" t="str">
            <v>Faculty Salaries - Part-time</v>
          </cell>
          <cell r="F2701">
            <v>77495.429999999993</v>
          </cell>
          <cell r="G2701">
            <v>5734.08</v>
          </cell>
          <cell r="H2701">
            <v>0</v>
          </cell>
          <cell r="I2701">
            <v>300</v>
          </cell>
          <cell r="J2701">
            <v>0</v>
          </cell>
          <cell r="K2701">
            <v>110010</v>
          </cell>
          <cell r="L2701" t="str">
            <v>Current Unrestricted</v>
          </cell>
          <cell r="M2701">
            <v>10</v>
          </cell>
          <cell r="N2701" t="str">
            <v>Instruction</v>
          </cell>
          <cell r="O2701">
            <v>11</v>
          </cell>
          <cell r="P2701" t="str">
            <v>Current Unrestricted Funds</v>
          </cell>
          <cell r="Q2701">
            <v>61</v>
          </cell>
          <cell r="R2701" t="str">
            <v>Salaries and Wages</v>
          </cell>
          <cell r="S2701">
            <v>20</v>
          </cell>
          <cell r="T2701" t="str">
            <v>Vice President / Provost - PRC</v>
          </cell>
          <cell r="U2701">
            <v>3</v>
          </cell>
          <cell r="V2701" t="str">
            <v>Hardy, Stephen R.</v>
          </cell>
        </row>
        <row r="2702">
          <cell r="A2702">
            <v>387255</v>
          </cell>
          <cell r="B2702" t="str">
            <v>CE Teachers Certification</v>
          </cell>
          <cell r="C2702">
            <v>611140</v>
          </cell>
          <cell r="D2702">
            <v>387255611140</v>
          </cell>
          <cell r="E2702" t="str">
            <v>Faculty Part-time Non-teaching</v>
          </cell>
          <cell r="F2702">
            <v>77419.199999999997</v>
          </cell>
          <cell r="G2702">
            <v>28800</v>
          </cell>
          <cell r="H2702">
            <v>18000</v>
          </cell>
          <cell r="I2702">
            <v>3000</v>
          </cell>
          <cell r="J2702">
            <v>0</v>
          </cell>
          <cell r="K2702">
            <v>110010</v>
          </cell>
          <cell r="L2702" t="str">
            <v>Current Unrestricted</v>
          </cell>
          <cell r="M2702">
            <v>10</v>
          </cell>
          <cell r="N2702" t="str">
            <v>Instruction</v>
          </cell>
          <cell r="O2702">
            <v>11</v>
          </cell>
          <cell r="P2702" t="str">
            <v>Current Unrestricted Funds</v>
          </cell>
          <cell r="Q2702">
            <v>61</v>
          </cell>
          <cell r="R2702" t="str">
            <v>Salaries and Wages</v>
          </cell>
          <cell r="S2702">
            <v>20</v>
          </cell>
          <cell r="T2702" t="str">
            <v>Vice President / Provost - PRC</v>
          </cell>
          <cell r="U2702">
            <v>3</v>
          </cell>
          <cell r="V2702" t="str">
            <v>Hardy, Stephen R.</v>
          </cell>
        </row>
        <row r="2703">
          <cell r="A2703">
            <v>387255</v>
          </cell>
          <cell r="B2703" t="str">
            <v>CE Teachers Certification</v>
          </cell>
          <cell r="C2703">
            <v>611310</v>
          </cell>
          <cell r="D2703">
            <v>387255611310</v>
          </cell>
          <cell r="E2703" t="str">
            <v>Supervisory Support Staff - Exempt</v>
          </cell>
          <cell r="F2703">
            <v>66423.72</v>
          </cell>
          <cell r="G2703">
            <v>17722.32</v>
          </cell>
          <cell r="H2703">
            <v>0</v>
          </cell>
          <cell r="I2703">
            <v>0</v>
          </cell>
          <cell r="J2703">
            <v>0</v>
          </cell>
          <cell r="K2703">
            <v>110010</v>
          </cell>
          <cell r="L2703" t="str">
            <v>Current Unrestricted</v>
          </cell>
          <cell r="M2703">
            <v>10</v>
          </cell>
          <cell r="N2703" t="str">
            <v>Instruction</v>
          </cell>
          <cell r="O2703">
            <v>11</v>
          </cell>
          <cell r="P2703" t="str">
            <v>Current Unrestricted Funds</v>
          </cell>
          <cell r="Q2703">
            <v>61</v>
          </cell>
          <cell r="R2703" t="str">
            <v>Salaries and Wages</v>
          </cell>
          <cell r="S2703">
            <v>20</v>
          </cell>
          <cell r="T2703" t="str">
            <v>Vice President / Provost - PRC</v>
          </cell>
          <cell r="U2703">
            <v>3</v>
          </cell>
          <cell r="V2703" t="str">
            <v>Hardy, Stephen R.</v>
          </cell>
        </row>
        <row r="2704">
          <cell r="A2704">
            <v>387255</v>
          </cell>
          <cell r="B2704" t="str">
            <v>CE Teachers Certification</v>
          </cell>
          <cell r="C2704">
            <v>611320</v>
          </cell>
          <cell r="D2704">
            <v>387255611320</v>
          </cell>
          <cell r="E2704" t="str">
            <v>Non-Supervisory Supp Staff - Exempt</v>
          </cell>
          <cell r="F2704">
            <v>91468.06</v>
          </cell>
          <cell r="G2704">
            <v>4430.58</v>
          </cell>
          <cell r="H2704">
            <v>0</v>
          </cell>
          <cell r="I2704">
            <v>0</v>
          </cell>
          <cell r="J2704">
            <v>0</v>
          </cell>
          <cell r="K2704">
            <v>110010</v>
          </cell>
          <cell r="L2704" t="str">
            <v>Current Unrestricted</v>
          </cell>
          <cell r="M2704">
            <v>10</v>
          </cell>
          <cell r="N2704" t="str">
            <v>Instruction</v>
          </cell>
          <cell r="O2704">
            <v>11</v>
          </cell>
          <cell r="P2704" t="str">
            <v>Current Unrestricted Funds</v>
          </cell>
          <cell r="Q2704">
            <v>61</v>
          </cell>
          <cell r="R2704" t="str">
            <v>Salaries and Wages</v>
          </cell>
          <cell r="S2704">
            <v>20</v>
          </cell>
          <cell r="T2704" t="str">
            <v>Vice President / Provost - PRC</v>
          </cell>
          <cell r="U2704">
            <v>3</v>
          </cell>
          <cell r="V2704" t="str">
            <v>Hardy, Stephen R.</v>
          </cell>
        </row>
        <row r="2705">
          <cell r="A2705">
            <v>387255</v>
          </cell>
          <cell r="B2705" t="str">
            <v>CE Teachers Certification</v>
          </cell>
          <cell r="C2705">
            <v>611325</v>
          </cell>
          <cell r="D2705">
            <v>387255611325</v>
          </cell>
          <cell r="E2705" t="str">
            <v>Non-Supervisory - PT - Exempt</v>
          </cell>
          <cell r="F2705">
            <v>28085.1</v>
          </cell>
          <cell r="G2705">
            <v>0</v>
          </cell>
          <cell r="H2705">
            <v>0</v>
          </cell>
          <cell r="I2705">
            <v>0</v>
          </cell>
          <cell r="J2705">
            <v>0</v>
          </cell>
          <cell r="K2705">
            <v>110010</v>
          </cell>
          <cell r="L2705" t="str">
            <v>Current Unrestricted</v>
          </cell>
          <cell r="M2705">
            <v>10</v>
          </cell>
          <cell r="N2705" t="str">
            <v>Instruction</v>
          </cell>
          <cell r="O2705">
            <v>11</v>
          </cell>
          <cell r="P2705" t="str">
            <v>Current Unrestricted Funds</v>
          </cell>
          <cell r="Q2705">
            <v>61</v>
          </cell>
          <cell r="R2705" t="str">
            <v>Salaries and Wages</v>
          </cell>
          <cell r="S2705">
            <v>20</v>
          </cell>
          <cell r="T2705" t="str">
            <v>Vice President / Provost - PRC</v>
          </cell>
          <cell r="U2705">
            <v>3</v>
          </cell>
          <cell r="V2705" t="str">
            <v>Hardy, Stephen R.</v>
          </cell>
        </row>
        <row r="2706">
          <cell r="A2706">
            <v>387255</v>
          </cell>
          <cell r="B2706" t="str">
            <v>CE Teachers Certification</v>
          </cell>
          <cell r="C2706">
            <v>611460</v>
          </cell>
          <cell r="D2706">
            <v>387255611460</v>
          </cell>
          <cell r="E2706" t="str">
            <v>Support Staff PT - Non-Exempt</v>
          </cell>
          <cell r="F2706">
            <v>0</v>
          </cell>
          <cell r="G2706">
            <v>1320.05</v>
          </cell>
          <cell r="H2706">
            <v>0</v>
          </cell>
          <cell r="I2706">
            <v>0</v>
          </cell>
          <cell r="J2706">
            <v>0</v>
          </cell>
          <cell r="K2706">
            <v>110010</v>
          </cell>
          <cell r="L2706" t="str">
            <v>Current Unrestricted</v>
          </cell>
          <cell r="M2706">
            <v>10</v>
          </cell>
          <cell r="N2706" t="str">
            <v>Instruction</v>
          </cell>
          <cell r="O2706">
            <v>11</v>
          </cell>
          <cell r="P2706" t="str">
            <v>Current Unrestricted Funds</v>
          </cell>
          <cell r="Q2706">
            <v>61</v>
          </cell>
          <cell r="R2706" t="str">
            <v>Salaries and Wages</v>
          </cell>
          <cell r="S2706">
            <v>20</v>
          </cell>
          <cell r="T2706" t="str">
            <v>Vice President / Provost - PRC</v>
          </cell>
          <cell r="U2706">
            <v>3</v>
          </cell>
          <cell r="V2706" t="str">
            <v>Hardy, Stephen R.</v>
          </cell>
        </row>
        <row r="2707">
          <cell r="A2707">
            <v>387255</v>
          </cell>
          <cell r="B2707" t="str">
            <v>CE Teachers Certification</v>
          </cell>
          <cell r="C2707">
            <v>611492</v>
          </cell>
          <cell r="D2707">
            <v>387255611492</v>
          </cell>
          <cell r="E2707" t="str">
            <v>Regular Overtime</v>
          </cell>
          <cell r="F2707">
            <v>2071.62</v>
          </cell>
          <cell r="G2707">
            <v>0</v>
          </cell>
          <cell r="H2707">
            <v>0</v>
          </cell>
          <cell r="I2707">
            <v>0</v>
          </cell>
          <cell r="J2707">
            <v>0</v>
          </cell>
          <cell r="K2707">
            <v>110010</v>
          </cell>
          <cell r="L2707" t="str">
            <v>Current Unrestricted</v>
          </cell>
          <cell r="M2707">
            <v>10</v>
          </cell>
          <cell r="N2707" t="str">
            <v>Instruction</v>
          </cell>
          <cell r="O2707">
            <v>11</v>
          </cell>
          <cell r="P2707" t="str">
            <v>Current Unrestricted Funds</v>
          </cell>
          <cell r="Q2707">
            <v>61</v>
          </cell>
          <cell r="R2707" t="str">
            <v>Salaries and Wages</v>
          </cell>
          <cell r="S2707">
            <v>20</v>
          </cell>
          <cell r="T2707" t="str">
            <v>Vice President / Provost - PRC</v>
          </cell>
          <cell r="U2707">
            <v>3</v>
          </cell>
          <cell r="V2707" t="str">
            <v>Hardy, Stephen R.</v>
          </cell>
        </row>
        <row r="2708">
          <cell r="A2708">
            <v>387255</v>
          </cell>
          <cell r="B2708" t="str">
            <v>CE Teachers Certification</v>
          </cell>
          <cell r="C2708">
            <v>712630</v>
          </cell>
          <cell r="D2708">
            <v>387255712630</v>
          </cell>
          <cell r="E2708" t="str">
            <v>Accreditation</v>
          </cell>
          <cell r="F2708">
            <v>1500</v>
          </cell>
          <cell r="G2708">
            <v>0</v>
          </cell>
          <cell r="H2708">
            <v>0</v>
          </cell>
          <cell r="I2708">
            <v>0</v>
          </cell>
          <cell r="J2708">
            <v>0</v>
          </cell>
          <cell r="K2708">
            <v>110010</v>
          </cell>
          <cell r="L2708" t="str">
            <v>Current Unrestricted</v>
          </cell>
          <cell r="M2708">
            <v>10</v>
          </cell>
          <cell r="N2708" t="str">
            <v>Instruction</v>
          </cell>
          <cell r="O2708">
            <v>11</v>
          </cell>
          <cell r="P2708" t="str">
            <v>Current Unrestricted Funds</v>
          </cell>
          <cell r="Q2708">
            <v>71</v>
          </cell>
          <cell r="R2708" t="str">
            <v>Contractual Services</v>
          </cell>
          <cell r="S2708">
            <v>20</v>
          </cell>
          <cell r="T2708" t="str">
            <v>Vice President / Provost - PRC</v>
          </cell>
          <cell r="U2708">
            <v>6</v>
          </cell>
          <cell r="V2708" t="str">
            <v>Hardy, Stephen R.</v>
          </cell>
        </row>
        <row r="2709">
          <cell r="A2709">
            <v>387255</v>
          </cell>
          <cell r="B2709" t="str">
            <v>CE Teachers Certification</v>
          </cell>
          <cell r="C2709">
            <v>712655</v>
          </cell>
          <cell r="D2709">
            <v>387255712655</v>
          </cell>
          <cell r="E2709" t="str">
            <v>Meetings Expense</v>
          </cell>
          <cell r="F2709">
            <v>1340.61</v>
          </cell>
          <cell r="G2709">
            <v>601.79999999999995</v>
          </cell>
          <cell r="H2709">
            <v>600</v>
          </cell>
          <cell r="I2709">
            <v>0</v>
          </cell>
          <cell r="J2709">
            <v>0</v>
          </cell>
          <cell r="K2709">
            <v>110010</v>
          </cell>
          <cell r="L2709" t="str">
            <v>Current Unrestricted</v>
          </cell>
          <cell r="M2709">
            <v>10</v>
          </cell>
          <cell r="N2709" t="str">
            <v>Instruction</v>
          </cell>
          <cell r="O2709">
            <v>11</v>
          </cell>
          <cell r="P2709" t="str">
            <v>Current Unrestricted Funds</v>
          </cell>
          <cell r="Q2709">
            <v>71</v>
          </cell>
          <cell r="R2709" t="str">
            <v>Contractual Services</v>
          </cell>
          <cell r="S2709">
            <v>20</v>
          </cell>
          <cell r="T2709" t="str">
            <v>Vice President / Provost - PRC</v>
          </cell>
          <cell r="U2709">
            <v>6</v>
          </cell>
          <cell r="V2709" t="str">
            <v>Hardy, Stephen R.</v>
          </cell>
        </row>
        <row r="2710">
          <cell r="A2710">
            <v>387255</v>
          </cell>
          <cell r="B2710" t="str">
            <v>CE Teachers Certification</v>
          </cell>
          <cell r="C2710">
            <v>733110</v>
          </cell>
          <cell r="D2710">
            <v>387255733110</v>
          </cell>
          <cell r="E2710" t="str">
            <v>Classroom Supplies</v>
          </cell>
          <cell r="F2710">
            <v>1263.56</v>
          </cell>
          <cell r="G2710">
            <v>352.14</v>
          </cell>
          <cell r="H2710">
            <v>600</v>
          </cell>
          <cell r="I2710">
            <v>0</v>
          </cell>
          <cell r="J2710">
            <v>0</v>
          </cell>
          <cell r="K2710">
            <v>110010</v>
          </cell>
          <cell r="L2710" t="str">
            <v>Current Unrestricted</v>
          </cell>
          <cell r="M2710">
            <v>10</v>
          </cell>
          <cell r="N2710" t="str">
            <v>Instruction</v>
          </cell>
          <cell r="O2710">
            <v>11</v>
          </cell>
          <cell r="P2710" t="str">
            <v>Current Unrestricted Funds</v>
          </cell>
          <cell r="Q2710">
            <v>73</v>
          </cell>
          <cell r="R2710" t="str">
            <v>Supplies</v>
          </cell>
          <cell r="S2710">
            <v>20</v>
          </cell>
          <cell r="T2710" t="str">
            <v>Vice President / Provost - PRC</v>
          </cell>
          <cell r="U2710">
            <v>6</v>
          </cell>
          <cell r="V2710" t="str">
            <v>Hardy, Stephen R.</v>
          </cell>
        </row>
        <row r="2711">
          <cell r="A2711">
            <v>387255</v>
          </cell>
          <cell r="B2711" t="str">
            <v>CE Teachers Certification</v>
          </cell>
          <cell r="C2711">
            <v>733120</v>
          </cell>
          <cell r="D2711">
            <v>387255733120</v>
          </cell>
          <cell r="E2711" t="str">
            <v>Office Supplies</v>
          </cell>
          <cell r="F2711">
            <v>3838.07</v>
          </cell>
          <cell r="G2711">
            <v>272.75</v>
          </cell>
          <cell r="H2711">
            <v>250</v>
          </cell>
          <cell r="I2711">
            <v>0</v>
          </cell>
          <cell r="J2711">
            <v>0</v>
          </cell>
          <cell r="K2711">
            <v>110010</v>
          </cell>
          <cell r="L2711" t="str">
            <v>Current Unrestricted</v>
          </cell>
          <cell r="M2711">
            <v>10</v>
          </cell>
          <cell r="N2711" t="str">
            <v>Instruction</v>
          </cell>
          <cell r="O2711">
            <v>11</v>
          </cell>
          <cell r="P2711" t="str">
            <v>Current Unrestricted Funds</v>
          </cell>
          <cell r="Q2711">
            <v>73</v>
          </cell>
          <cell r="R2711" t="str">
            <v>Supplies</v>
          </cell>
          <cell r="S2711">
            <v>20</v>
          </cell>
          <cell r="T2711" t="str">
            <v>Vice President / Provost - PRC</v>
          </cell>
          <cell r="U2711">
            <v>6</v>
          </cell>
          <cell r="V2711" t="str">
            <v>Hardy, Stephen R.</v>
          </cell>
        </row>
        <row r="2712">
          <cell r="A2712">
            <v>387255</v>
          </cell>
          <cell r="B2712" t="str">
            <v>CE Teachers Certification</v>
          </cell>
          <cell r="C2712">
            <v>733210</v>
          </cell>
          <cell r="D2712">
            <v>387255733210</v>
          </cell>
          <cell r="E2712" t="str">
            <v>Division Books and Booklets</v>
          </cell>
          <cell r="F2712">
            <v>75</v>
          </cell>
          <cell r="G2712">
            <v>0</v>
          </cell>
          <cell r="H2712">
            <v>0</v>
          </cell>
          <cell r="I2712">
            <v>0</v>
          </cell>
          <cell r="J2712">
            <v>0</v>
          </cell>
          <cell r="K2712">
            <v>110010</v>
          </cell>
          <cell r="L2712" t="str">
            <v>Current Unrestricted</v>
          </cell>
          <cell r="M2712">
            <v>10</v>
          </cell>
          <cell r="N2712" t="str">
            <v>Instruction</v>
          </cell>
          <cell r="O2712">
            <v>11</v>
          </cell>
          <cell r="P2712" t="str">
            <v>Current Unrestricted Funds</v>
          </cell>
          <cell r="Q2712">
            <v>73</v>
          </cell>
          <cell r="R2712" t="str">
            <v>Supplies</v>
          </cell>
          <cell r="S2712">
            <v>20</v>
          </cell>
          <cell r="T2712" t="str">
            <v>Vice President / Provost - PRC</v>
          </cell>
          <cell r="U2712">
            <v>6</v>
          </cell>
          <cell r="V2712" t="str">
            <v>Hardy, Stephen R.</v>
          </cell>
        </row>
        <row r="2713">
          <cell r="A2713">
            <v>387255</v>
          </cell>
          <cell r="B2713" t="str">
            <v>CE Teachers Certification</v>
          </cell>
          <cell r="C2713">
            <v>733220</v>
          </cell>
          <cell r="D2713">
            <v>387255733220</v>
          </cell>
          <cell r="E2713" t="str">
            <v>Subscriptions</v>
          </cell>
          <cell r="F2713">
            <v>78</v>
          </cell>
          <cell r="G2713">
            <v>0</v>
          </cell>
          <cell r="H2713">
            <v>0</v>
          </cell>
          <cell r="I2713">
            <v>0</v>
          </cell>
          <cell r="J2713">
            <v>0</v>
          </cell>
          <cell r="K2713">
            <v>110010</v>
          </cell>
          <cell r="L2713" t="str">
            <v>Current Unrestricted</v>
          </cell>
          <cell r="M2713">
            <v>10</v>
          </cell>
          <cell r="N2713" t="str">
            <v>Instruction</v>
          </cell>
          <cell r="O2713">
            <v>11</v>
          </cell>
          <cell r="P2713" t="str">
            <v>Current Unrestricted Funds</v>
          </cell>
          <cell r="Q2713">
            <v>73</v>
          </cell>
          <cell r="R2713" t="str">
            <v>Supplies</v>
          </cell>
          <cell r="S2713">
            <v>20</v>
          </cell>
          <cell r="T2713" t="str">
            <v>Vice President / Provost - PRC</v>
          </cell>
          <cell r="U2713">
            <v>6</v>
          </cell>
          <cell r="V2713" t="str">
            <v>Hardy, Stephen R.</v>
          </cell>
        </row>
        <row r="2714">
          <cell r="A2714">
            <v>387255</v>
          </cell>
          <cell r="B2714" t="str">
            <v>CE Teachers Certification</v>
          </cell>
          <cell r="C2714">
            <v>733230</v>
          </cell>
          <cell r="D2714">
            <v>387255733230</v>
          </cell>
          <cell r="E2714" t="str">
            <v>Tests and Testing Services</v>
          </cell>
          <cell r="F2714">
            <v>2039.4</v>
          </cell>
          <cell r="G2714">
            <v>0</v>
          </cell>
          <cell r="H2714">
            <v>0</v>
          </cell>
          <cell r="I2714">
            <v>0</v>
          </cell>
          <cell r="J2714">
            <v>0</v>
          </cell>
          <cell r="K2714">
            <v>110010</v>
          </cell>
          <cell r="L2714" t="str">
            <v>Current Unrestricted</v>
          </cell>
          <cell r="M2714">
            <v>10</v>
          </cell>
          <cell r="N2714" t="str">
            <v>Instruction</v>
          </cell>
          <cell r="O2714">
            <v>11</v>
          </cell>
          <cell r="P2714" t="str">
            <v>Current Unrestricted Funds</v>
          </cell>
          <cell r="Q2714">
            <v>73</v>
          </cell>
          <cell r="R2714" t="str">
            <v>Supplies</v>
          </cell>
          <cell r="S2714">
            <v>20</v>
          </cell>
          <cell r="T2714" t="str">
            <v>Vice President / Provost - PRC</v>
          </cell>
          <cell r="U2714">
            <v>6</v>
          </cell>
          <cell r="V2714" t="str">
            <v>Hardy, Stephen R.</v>
          </cell>
        </row>
        <row r="2715">
          <cell r="A2715">
            <v>387255</v>
          </cell>
          <cell r="B2715" t="str">
            <v>CE Teachers Certification</v>
          </cell>
          <cell r="C2715">
            <v>744210</v>
          </cell>
          <cell r="D2715">
            <v>387255744210</v>
          </cell>
          <cell r="E2715" t="str">
            <v>Local Travel</v>
          </cell>
          <cell r="F2715">
            <v>5474.42</v>
          </cell>
          <cell r="G2715">
            <v>1361.58</v>
          </cell>
          <cell r="H2715">
            <v>2500</v>
          </cell>
          <cell r="I2715">
            <v>193.5</v>
          </cell>
          <cell r="J2715">
            <v>0</v>
          </cell>
          <cell r="K2715">
            <v>110010</v>
          </cell>
          <cell r="L2715" t="str">
            <v>Current Unrestricted</v>
          </cell>
          <cell r="M2715">
            <v>10</v>
          </cell>
          <cell r="N2715" t="str">
            <v>Instruction</v>
          </cell>
          <cell r="O2715">
            <v>11</v>
          </cell>
          <cell r="P2715" t="str">
            <v>Current Unrestricted Funds</v>
          </cell>
          <cell r="Q2715">
            <v>74</v>
          </cell>
          <cell r="R2715" t="str">
            <v>Travel</v>
          </cell>
          <cell r="S2715">
            <v>20</v>
          </cell>
          <cell r="T2715" t="str">
            <v>Vice President / Provost - PRC</v>
          </cell>
          <cell r="U2715">
            <v>6</v>
          </cell>
          <cell r="V2715" t="str">
            <v>Hardy, Stephen R.</v>
          </cell>
        </row>
        <row r="2716">
          <cell r="A2716">
            <v>387255</v>
          </cell>
          <cell r="B2716" t="str">
            <v>CE Teachers Certification</v>
          </cell>
          <cell r="C2716">
            <v>744220</v>
          </cell>
          <cell r="D2716">
            <v>387255744220</v>
          </cell>
          <cell r="E2716" t="str">
            <v>Professional Development / Travel</v>
          </cell>
          <cell r="F2716">
            <v>932.75</v>
          </cell>
          <cell r="G2716">
            <v>0</v>
          </cell>
          <cell r="H2716">
            <v>0</v>
          </cell>
          <cell r="I2716">
            <v>0</v>
          </cell>
          <cell r="J2716">
            <v>0</v>
          </cell>
          <cell r="K2716">
            <v>110010</v>
          </cell>
          <cell r="L2716" t="str">
            <v>Current Unrestricted</v>
          </cell>
          <cell r="M2716">
            <v>10</v>
          </cell>
          <cell r="N2716" t="str">
            <v>Instruction</v>
          </cell>
          <cell r="O2716">
            <v>11</v>
          </cell>
          <cell r="P2716" t="str">
            <v>Current Unrestricted Funds</v>
          </cell>
          <cell r="Q2716">
            <v>74</v>
          </cell>
          <cell r="R2716" t="str">
            <v>Travel</v>
          </cell>
          <cell r="S2716">
            <v>20</v>
          </cell>
          <cell r="T2716" t="str">
            <v>Vice President / Provost - PRC</v>
          </cell>
          <cell r="U2716">
            <v>6</v>
          </cell>
          <cell r="V2716" t="str">
            <v>Hardy, Stephen R.</v>
          </cell>
        </row>
        <row r="2717">
          <cell r="A2717">
            <v>387255</v>
          </cell>
          <cell r="B2717" t="str">
            <v>CE Teachers Certification</v>
          </cell>
          <cell r="C2717">
            <v>755310</v>
          </cell>
          <cell r="D2717">
            <v>387255755310</v>
          </cell>
          <cell r="E2717" t="str">
            <v>Copier Expense</v>
          </cell>
          <cell r="F2717">
            <v>3285.03</v>
          </cell>
          <cell r="G2717">
            <v>558.05999999999995</v>
          </cell>
          <cell r="H2717">
            <v>1000</v>
          </cell>
          <cell r="I2717">
            <v>25.44</v>
          </cell>
          <cell r="J2717">
            <v>0</v>
          </cell>
          <cell r="K2717">
            <v>110010</v>
          </cell>
          <cell r="L2717" t="str">
            <v>Current Unrestricted</v>
          </cell>
          <cell r="M2717">
            <v>10</v>
          </cell>
          <cell r="N2717" t="str">
            <v>Instruction</v>
          </cell>
          <cell r="O2717">
            <v>11</v>
          </cell>
          <cell r="P2717" t="str">
            <v>Current Unrestricted Funds</v>
          </cell>
          <cell r="Q2717">
            <v>75</v>
          </cell>
          <cell r="R2717" t="str">
            <v>Other Operating Expenses</v>
          </cell>
          <cell r="S2717">
            <v>20</v>
          </cell>
          <cell r="T2717" t="str">
            <v>Vice President / Provost - PRC</v>
          </cell>
          <cell r="U2717">
            <v>6</v>
          </cell>
          <cell r="V2717" t="str">
            <v>Hardy, Stephen R.</v>
          </cell>
        </row>
        <row r="2718">
          <cell r="A2718">
            <v>387255</v>
          </cell>
          <cell r="B2718" t="str">
            <v>CE Teachers Certification</v>
          </cell>
          <cell r="C2718">
            <v>755330</v>
          </cell>
          <cell r="D2718">
            <v>387255755330</v>
          </cell>
          <cell r="E2718" t="str">
            <v>Printing - Brochures and Handbooks</v>
          </cell>
          <cell r="F2718">
            <v>798</v>
          </cell>
          <cell r="G2718">
            <v>0</v>
          </cell>
          <cell r="H2718">
            <v>0</v>
          </cell>
          <cell r="I2718">
            <v>0</v>
          </cell>
          <cell r="J2718">
            <v>0</v>
          </cell>
          <cell r="K2718">
            <v>110010</v>
          </cell>
          <cell r="L2718" t="str">
            <v>Current Unrestricted</v>
          </cell>
          <cell r="M2718">
            <v>10</v>
          </cell>
          <cell r="N2718" t="str">
            <v>Instruction</v>
          </cell>
          <cell r="O2718">
            <v>11</v>
          </cell>
          <cell r="P2718" t="str">
            <v>Current Unrestricted Funds</v>
          </cell>
          <cell r="Q2718">
            <v>75</v>
          </cell>
          <cell r="R2718" t="str">
            <v>Other Operating Expenses</v>
          </cell>
          <cell r="S2718">
            <v>20</v>
          </cell>
          <cell r="T2718" t="str">
            <v>Vice President / Provost - PRC</v>
          </cell>
          <cell r="U2718">
            <v>6</v>
          </cell>
          <cell r="V2718" t="str">
            <v>Hardy, Stephen R.</v>
          </cell>
        </row>
        <row r="2719">
          <cell r="A2719">
            <v>387255</v>
          </cell>
          <cell r="B2719" t="str">
            <v>CE Teachers Certification</v>
          </cell>
          <cell r="C2719">
            <v>755360</v>
          </cell>
          <cell r="D2719">
            <v>387255755360</v>
          </cell>
          <cell r="E2719" t="str">
            <v>Printing - Other</v>
          </cell>
          <cell r="F2719">
            <v>952.92</v>
          </cell>
          <cell r="G2719">
            <v>339.68</v>
          </cell>
          <cell r="H2719">
            <v>500</v>
          </cell>
          <cell r="I2719">
            <v>0</v>
          </cell>
          <cell r="J2719">
            <v>0</v>
          </cell>
          <cell r="K2719">
            <v>110010</v>
          </cell>
          <cell r="L2719" t="str">
            <v>Current Unrestricted</v>
          </cell>
          <cell r="M2719">
            <v>10</v>
          </cell>
          <cell r="N2719" t="str">
            <v>Instruction</v>
          </cell>
          <cell r="O2719">
            <v>11</v>
          </cell>
          <cell r="P2719" t="str">
            <v>Current Unrestricted Funds</v>
          </cell>
          <cell r="Q2719">
            <v>75</v>
          </cell>
          <cell r="R2719" t="str">
            <v>Other Operating Expenses</v>
          </cell>
          <cell r="S2719">
            <v>20</v>
          </cell>
          <cell r="T2719" t="str">
            <v>Vice President / Provost - PRC</v>
          </cell>
          <cell r="U2719">
            <v>6</v>
          </cell>
          <cell r="V2719" t="str">
            <v>Hardy, Stephen R.</v>
          </cell>
        </row>
        <row r="2720">
          <cell r="A2720">
            <v>387255</v>
          </cell>
          <cell r="B2720" t="str">
            <v>CE Teachers Certification</v>
          </cell>
          <cell r="C2720">
            <v>755705</v>
          </cell>
          <cell r="D2720">
            <v>387255755705</v>
          </cell>
          <cell r="E2720" t="str">
            <v>Postage</v>
          </cell>
          <cell r="F2720">
            <v>125.55</v>
          </cell>
          <cell r="G2720">
            <v>38.31</v>
          </cell>
          <cell r="H2720">
            <v>100</v>
          </cell>
          <cell r="I2720">
            <v>0</v>
          </cell>
          <cell r="J2720">
            <v>0</v>
          </cell>
          <cell r="K2720">
            <v>110010</v>
          </cell>
          <cell r="L2720" t="str">
            <v>Current Unrestricted</v>
          </cell>
          <cell r="M2720">
            <v>10</v>
          </cell>
          <cell r="N2720" t="str">
            <v>Instruction</v>
          </cell>
          <cell r="O2720">
            <v>11</v>
          </cell>
          <cell r="P2720" t="str">
            <v>Current Unrestricted Funds</v>
          </cell>
          <cell r="Q2720">
            <v>75</v>
          </cell>
          <cell r="R2720" t="str">
            <v>Other Operating Expenses</v>
          </cell>
          <cell r="S2720">
            <v>20</v>
          </cell>
          <cell r="T2720" t="str">
            <v>Vice President / Provost - PRC</v>
          </cell>
          <cell r="U2720">
            <v>6</v>
          </cell>
          <cell r="V2720" t="str">
            <v>Hardy, Stephen R.</v>
          </cell>
        </row>
        <row r="2721">
          <cell r="A2721">
            <v>387255</v>
          </cell>
          <cell r="B2721" t="str">
            <v>CE Teachers Certification</v>
          </cell>
          <cell r="C2721">
            <v>755730</v>
          </cell>
          <cell r="D2721">
            <v>387255755730</v>
          </cell>
          <cell r="E2721" t="str">
            <v>Memberships</v>
          </cell>
          <cell r="F2721">
            <v>45</v>
          </cell>
          <cell r="G2721">
            <v>0</v>
          </cell>
          <cell r="H2721">
            <v>0</v>
          </cell>
          <cell r="I2721">
            <v>0</v>
          </cell>
          <cell r="J2721">
            <v>0</v>
          </cell>
          <cell r="K2721">
            <v>110010</v>
          </cell>
          <cell r="L2721" t="str">
            <v>Current Unrestricted</v>
          </cell>
          <cell r="M2721">
            <v>10</v>
          </cell>
          <cell r="N2721" t="str">
            <v>Instruction</v>
          </cell>
          <cell r="O2721">
            <v>11</v>
          </cell>
          <cell r="P2721" t="str">
            <v>Current Unrestricted Funds</v>
          </cell>
          <cell r="Q2721">
            <v>75</v>
          </cell>
          <cell r="R2721" t="str">
            <v>Other Operating Expenses</v>
          </cell>
          <cell r="S2721">
            <v>20</v>
          </cell>
          <cell r="T2721" t="str">
            <v>Vice President / Provost - PRC</v>
          </cell>
          <cell r="U2721">
            <v>6</v>
          </cell>
          <cell r="V2721" t="str">
            <v>Hardy, Stephen R.</v>
          </cell>
        </row>
        <row r="2722">
          <cell r="A2722">
            <v>387255</v>
          </cell>
          <cell r="B2722" t="str">
            <v>CE Teachers Certification</v>
          </cell>
          <cell r="C2722">
            <v>755745</v>
          </cell>
          <cell r="D2722">
            <v>387255755745</v>
          </cell>
          <cell r="E2722" t="str">
            <v>Promotional Activities</v>
          </cell>
          <cell r="F2722">
            <v>431.54</v>
          </cell>
          <cell r="G2722">
            <v>0</v>
          </cell>
          <cell r="H2722">
            <v>0</v>
          </cell>
          <cell r="I2722">
            <v>0</v>
          </cell>
          <cell r="J2722">
            <v>0</v>
          </cell>
          <cell r="K2722">
            <v>110010</v>
          </cell>
          <cell r="L2722" t="str">
            <v>Current Unrestricted</v>
          </cell>
          <cell r="M2722">
            <v>10</v>
          </cell>
          <cell r="N2722" t="str">
            <v>Instruction</v>
          </cell>
          <cell r="O2722">
            <v>11</v>
          </cell>
          <cell r="P2722" t="str">
            <v>Current Unrestricted Funds</v>
          </cell>
          <cell r="Q2722">
            <v>75</v>
          </cell>
          <cell r="R2722" t="str">
            <v>Other Operating Expenses</v>
          </cell>
          <cell r="S2722">
            <v>20</v>
          </cell>
          <cell r="T2722" t="str">
            <v>Vice President / Provost - PRC</v>
          </cell>
          <cell r="U2722">
            <v>6</v>
          </cell>
          <cell r="V2722" t="str">
            <v>Hardy, Stephen R.</v>
          </cell>
        </row>
        <row r="2723">
          <cell r="A2723">
            <v>387255</v>
          </cell>
          <cell r="B2723" t="str">
            <v>CE Teachers Certification</v>
          </cell>
          <cell r="C2723">
            <v>755765</v>
          </cell>
          <cell r="D2723">
            <v>387255755765</v>
          </cell>
          <cell r="E2723" t="str">
            <v>Miscellaneous Operating Expenses</v>
          </cell>
          <cell r="F2723">
            <v>0</v>
          </cell>
          <cell r="G2723">
            <v>0</v>
          </cell>
          <cell r="H2723">
            <v>200</v>
          </cell>
          <cell r="I2723">
            <v>0</v>
          </cell>
          <cell r="J2723">
            <v>0</v>
          </cell>
          <cell r="K2723">
            <v>110010</v>
          </cell>
          <cell r="L2723" t="str">
            <v>Current Unrestricted</v>
          </cell>
          <cell r="M2723">
            <v>10</v>
          </cell>
          <cell r="N2723" t="str">
            <v>Instruction</v>
          </cell>
          <cell r="O2723">
            <v>11</v>
          </cell>
          <cell r="P2723" t="str">
            <v>Current Unrestricted Funds</v>
          </cell>
          <cell r="Q2723">
            <v>75</v>
          </cell>
          <cell r="R2723" t="str">
            <v>Other Operating Expenses</v>
          </cell>
          <cell r="S2723">
            <v>20</v>
          </cell>
          <cell r="T2723" t="str">
            <v>Vice President / Provost - PRC</v>
          </cell>
          <cell r="U2723">
            <v>6</v>
          </cell>
          <cell r="V2723" t="str">
            <v>Hardy, Stephen R.</v>
          </cell>
        </row>
        <row r="2724">
          <cell r="A2724">
            <v>387300</v>
          </cell>
          <cell r="B2724" t="str">
            <v>CE Law Enforcement</v>
          </cell>
          <cell r="C2724">
            <v>611120</v>
          </cell>
          <cell r="D2724">
            <v>387300611120</v>
          </cell>
          <cell r="E2724" t="str">
            <v>Faculty Salaries - Part-time</v>
          </cell>
          <cell r="F2724">
            <v>192683.05</v>
          </cell>
          <cell r="G2724">
            <v>207150.4</v>
          </cell>
          <cell r="H2724">
            <v>183713</v>
          </cell>
          <cell r="I2724">
            <v>80788.27</v>
          </cell>
          <cell r="J2724">
            <v>183713</v>
          </cell>
          <cell r="K2724">
            <v>110010</v>
          </cell>
          <cell r="L2724" t="str">
            <v>Current Unrestricted</v>
          </cell>
          <cell r="M2724">
            <v>10</v>
          </cell>
          <cell r="N2724" t="str">
            <v>Instruction</v>
          </cell>
          <cell r="O2724">
            <v>11</v>
          </cell>
          <cell r="P2724" t="str">
            <v>Current Unrestricted Funds</v>
          </cell>
          <cell r="Q2724">
            <v>61</v>
          </cell>
          <cell r="R2724" t="str">
            <v>Salaries and Wages</v>
          </cell>
          <cell r="S2724">
            <v>20</v>
          </cell>
          <cell r="T2724" t="str">
            <v>Vice President / Provost - PRC</v>
          </cell>
          <cell r="U2724">
            <v>3</v>
          </cell>
          <cell r="V2724" t="str">
            <v>Hardy, Stephen R.</v>
          </cell>
        </row>
        <row r="2725">
          <cell r="A2725">
            <v>387300</v>
          </cell>
          <cell r="B2725" t="str">
            <v>CE Law Enforcement</v>
          </cell>
          <cell r="C2725">
            <v>611210</v>
          </cell>
          <cell r="D2725">
            <v>387300611210</v>
          </cell>
          <cell r="E2725" t="str">
            <v>Admin Salaries - Full-time</v>
          </cell>
          <cell r="F2725">
            <v>72392.52</v>
          </cell>
          <cell r="G2725">
            <v>72392.52</v>
          </cell>
          <cell r="H2725">
            <v>74927</v>
          </cell>
          <cell r="I2725">
            <v>37463.1</v>
          </cell>
          <cell r="J2725">
            <v>74927</v>
          </cell>
          <cell r="K2725">
            <v>110010</v>
          </cell>
          <cell r="L2725" t="str">
            <v>Current Unrestricted</v>
          </cell>
          <cell r="M2725">
            <v>10</v>
          </cell>
          <cell r="N2725" t="str">
            <v>Instruction</v>
          </cell>
          <cell r="O2725">
            <v>11</v>
          </cell>
          <cell r="P2725" t="str">
            <v>Current Unrestricted Funds</v>
          </cell>
          <cell r="Q2725">
            <v>61</v>
          </cell>
          <cell r="R2725" t="str">
            <v>Salaries and Wages</v>
          </cell>
          <cell r="S2725">
            <v>20</v>
          </cell>
          <cell r="T2725" t="str">
            <v>Vice President / Provost - PRC</v>
          </cell>
          <cell r="U2725">
            <v>3</v>
          </cell>
          <cell r="V2725" t="str">
            <v>Hardy, Stephen R.</v>
          </cell>
        </row>
        <row r="2726">
          <cell r="A2726">
            <v>387300</v>
          </cell>
          <cell r="B2726" t="str">
            <v>CE Law Enforcement</v>
          </cell>
          <cell r="C2726">
            <v>611320</v>
          </cell>
          <cell r="D2726">
            <v>387300611320</v>
          </cell>
          <cell r="E2726" t="str">
            <v>Non-Supervisory Supp Staff - Exempt</v>
          </cell>
          <cell r="F2726">
            <v>94779.839999999997</v>
          </cell>
          <cell r="G2726">
            <v>94779.839999999997</v>
          </cell>
          <cell r="H2726">
            <v>98097</v>
          </cell>
          <cell r="I2726">
            <v>49048.5</v>
          </cell>
          <cell r="J2726">
            <v>98098</v>
          </cell>
          <cell r="K2726">
            <v>110010</v>
          </cell>
          <cell r="L2726" t="str">
            <v>Current Unrestricted</v>
          </cell>
          <cell r="M2726">
            <v>10</v>
          </cell>
          <cell r="N2726" t="str">
            <v>Instruction</v>
          </cell>
          <cell r="O2726">
            <v>11</v>
          </cell>
          <cell r="P2726" t="str">
            <v>Current Unrestricted Funds</v>
          </cell>
          <cell r="Q2726">
            <v>61</v>
          </cell>
          <cell r="R2726" t="str">
            <v>Salaries and Wages</v>
          </cell>
          <cell r="S2726">
            <v>20</v>
          </cell>
          <cell r="T2726" t="str">
            <v>Vice President / Provost - PRC</v>
          </cell>
          <cell r="U2726">
            <v>3</v>
          </cell>
          <cell r="V2726" t="str">
            <v>Hardy, Stephen R.</v>
          </cell>
        </row>
        <row r="2727">
          <cell r="A2727">
            <v>387300</v>
          </cell>
          <cell r="B2727" t="str">
            <v>CE Law Enforcement</v>
          </cell>
          <cell r="C2727">
            <v>611430</v>
          </cell>
          <cell r="D2727">
            <v>387300611430</v>
          </cell>
          <cell r="E2727" t="str">
            <v>Clerical - Non-Exempt</v>
          </cell>
          <cell r="F2727">
            <v>35700.36</v>
          </cell>
          <cell r="G2727">
            <v>64673.52</v>
          </cell>
          <cell r="H2727">
            <v>68469</v>
          </cell>
          <cell r="I2727">
            <v>34211.46</v>
          </cell>
          <cell r="J2727">
            <v>68515</v>
          </cell>
          <cell r="K2727">
            <v>110010</v>
          </cell>
          <cell r="L2727" t="str">
            <v>Current Unrestricted</v>
          </cell>
          <cell r="M2727">
            <v>10</v>
          </cell>
          <cell r="N2727" t="str">
            <v>Instruction</v>
          </cell>
          <cell r="O2727">
            <v>11</v>
          </cell>
          <cell r="P2727" t="str">
            <v>Current Unrestricted Funds</v>
          </cell>
          <cell r="Q2727">
            <v>61</v>
          </cell>
          <cell r="R2727" t="str">
            <v>Salaries and Wages</v>
          </cell>
          <cell r="S2727">
            <v>20</v>
          </cell>
          <cell r="T2727" t="str">
            <v>Vice President / Provost - PRC</v>
          </cell>
          <cell r="U2727">
            <v>3</v>
          </cell>
          <cell r="V2727" t="str">
            <v>Hardy, Stephen R.</v>
          </cell>
        </row>
        <row r="2728">
          <cell r="A2728">
            <v>387300</v>
          </cell>
          <cell r="B2728" t="str">
            <v>CE Law Enforcement</v>
          </cell>
          <cell r="C2728">
            <v>611440</v>
          </cell>
          <cell r="D2728">
            <v>387300611440</v>
          </cell>
          <cell r="E2728" t="str">
            <v>Clerical - Non-Exempt</v>
          </cell>
          <cell r="F2728">
            <v>28973.16</v>
          </cell>
          <cell r="G2728">
            <v>0</v>
          </cell>
          <cell r="H2728">
            <v>0</v>
          </cell>
          <cell r="I2728">
            <v>0</v>
          </cell>
          <cell r="J2728">
            <v>0</v>
          </cell>
          <cell r="K2728">
            <v>110010</v>
          </cell>
          <cell r="L2728" t="str">
            <v>Current Unrestricted</v>
          </cell>
          <cell r="M2728">
            <v>10</v>
          </cell>
          <cell r="N2728" t="str">
            <v>Instruction</v>
          </cell>
          <cell r="O2728">
            <v>11</v>
          </cell>
          <cell r="P2728" t="str">
            <v>Current Unrestricted Funds</v>
          </cell>
          <cell r="Q2728">
            <v>61</v>
          </cell>
          <cell r="R2728" t="str">
            <v>Salaries and Wages</v>
          </cell>
          <cell r="S2728">
            <v>20</v>
          </cell>
          <cell r="T2728" t="str">
            <v>Vice President / Provost - PRC</v>
          </cell>
          <cell r="U2728">
            <v>3</v>
          </cell>
          <cell r="V2728" t="str">
            <v>Hardy, Stephen R.</v>
          </cell>
        </row>
        <row r="2729">
          <cell r="A2729">
            <v>387300</v>
          </cell>
          <cell r="B2729" t="str">
            <v>CE Law Enforcement</v>
          </cell>
          <cell r="C2729">
            <v>611455</v>
          </cell>
          <cell r="D2729">
            <v>387300611455</v>
          </cell>
          <cell r="E2729" t="str">
            <v>PT Instr Assistant - Non-Exempt</v>
          </cell>
          <cell r="F2729">
            <v>0</v>
          </cell>
          <cell r="G2729">
            <v>0</v>
          </cell>
          <cell r="H2729">
            <v>0</v>
          </cell>
          <cell r="I2729">
            <v>1055.68</v>
          </cell>
          <cell r="J2729">
            <v>0</v>
          </cell>
          <cell r="K2729">
            <v>110010</v>
          </cell>
          <cell r="L2729" t="str">
            <v>Current Unrestricted</v>
          </cell>
          <cell r="M2729">
            <v>10</v>
          </cell>
          <cell r="N2729" t="str">
            <v>Instruction</v>
          </cell>
          <cell r="O2729">
            <v>11</v>
          </cell>
          <cell r="P2729" t="str">
            <v>Current Unrestricted Funds</v>
          </cell>
          <cell r="Q2729">
            <v>61</v>
          </cell>
          <cell r="R2729" t="str">
            <v>Salaries and Wages</v>
          </cell>
          <cell r="S2729">
            <v>20</v>
          </cell>
          <cell r="T2729" t="str">
            <v>Vice President / Provost - PRC</v>
          </cell>
          <cell r="U2729">
            <v>3</v>
          </cell>
          <cell r="V2729" t="str">
            <v>Hardy, Stephen R.</v>
          </cell>
        </row>
        <row r="2730">
          <cell r="A2730">
            <v>387300</v>
          </cell>
          <cell r="B2730" t="str">
            <v>CE Law Enforcement</v>
          </cell>
          <cell r="C2730">
            <v>611492</v>
          </cell>
          <cell r="D2730">
            <v>387300611492</v>
          </cell>
          <cell r="E2730" t="str">
            <v>Regular Overtime</v>
          </cell>
          <cell r="F2730">
            <v>0</v>
          </cell>
          <cell r="G2730">
            <v>480.78</v>
          </cell>
          <cell r="H2730">
            <v>0</v>
          </cell>
          <cell r="I2730">
            <v>0</v>
          </cell>
          <cell r="J2730">
            <v>0</v>
          </cell>
          <cell r="K2730">
            <v>110010</v>
          </cell>
          <cell r="L2730" t="str">
            <v>Current Unrestricted</v>
          </cell>
          <cell r="M2730">
            <v>10</v>
          </cell>
          <cell r="N2730" t="str">
            <v>Instruction</v>
          </cell>
          <cell r="O2730">
            <v>11</v>
          </cell>
          <cell r="P2730" t="str">
            <v>Current Unrestricted Funds</v>
          </cell>
          <cell r="Q2730">
            <v>61</v>
          </cell>
          <cell r="R2730" t="str">
            <v>Salaries and Wages</v>
          </cell>
          <cell r="S2730">
            <v>20</v>
          </cell>
          <cell r="T2730" t="str">
            <v>Vice President / Provost - PRC</v>
          </cell>
          <cell r="U2730">
            <v>3</v>
          </cell>
          <cell r="V2730" t="str">
            <v>Hardy, Stephen R.</v>
          </cell>
        </row>
        <row r="2731">
          <cell r="A2731">
            <v>387300</v>
          </cell>
          <cell r="B2731" t="str">
            <v>CE Law Enforcement</v>
          </cell>
          <cell r="C2731">
            <v>712420</v>
          </cell>
          <cell r="D2731">
            <v>387300712420</v>
          </cell>
          <cell r="E2731" t="str">
            <v>Rental - Furniture and Equipment</v>
          </cell>
          <cell r="F2731">
            <v>5126.88</v>
          </cell>
          <cell r="G2731">
            <v>1725.19</v>
          </cell>
          <cell r="H2731">
            <v>6000</v>
          </cell>
          <cell r="I2731">
            <v>3411.23</v>
          </cell>
          <cell r="J2731">
            <v>6000</v>
          </cell>
          <cell r="K2731">
            <v>110010</v>
          </cell>
          <cell r="L2731" t="str">
            <v>Current Unrestricted</v>
          </cell>
          <cell r="M2731">
            <v>10</v>
          </cell>
          <cell r="N2731" t="str">
            <v>Instruction</v>
          </cell>
          <cell r="O2731">
            <v>11</v>
          </cell>
          <cell r="P2731" t="str">
            <v>Current Unrestricted Funds</v>
          </cell>
          <cell r="Q2731">
            <v>71</v>
          </cell>
          <cell r="R2731" t="str">
            <v>Contractual Services</v>
          </cell>
          <cell r="S2731">
            <v>20</v>
          </cell>
          <cell r="T2731" t="str">
            <v>Vice President / Provost - PRC</v>
          </cell>
          <cell r="U2731">
            <v>6</v>
          </cell>
          <cell r="V2731" t="str">
            <v>Hardy, Stephen R.</v>
          </cell>
        </row>
        <row r="2732">
          <cell r="A2732">
            <v>387300</v>
          </cell>
          <cell r="B2732" t="str">
            <v>CE Law Enforcement</v>
          </cell>
          <cell r="C2732">
            <v>712430</v>
          </cell>
          <cell r="D2732">
            <v>387300712430</v>
          </cell>
          <cell r="E2732" t="str">
            <v>Rental - Equipment Overage</v>
          </cell>
          <cell r="F2732">
            <v>17.37</v>
          </cell>
          <cell r="G2732">
            <v>0</v>
          </cell>
          <cell r="H2732">
            <v>200</v>
          </cell>
          <cell r="I2732">
            <v>0</v>
          </cell>
          <cell r="J2732">
            <v>200</v>
          </cell>
          <cell r="K2732">
            <v>110010</v>
          </cell>
          <cell r="L2732" t="str">
            <v>Current Unrestricted</v>
          </cell>
          <cell r="M2732">
            <v>10</v>
          </cell>
          <cell r="N2732" t="str">
            <v>Instruction</v>
          </cell>
          <cell r="O2732">
            <v>11</v>
          </cell>
          <cell r="P2732" t="str">
            <v>Current Unrestricted Funds</v>
          </cell>
          <cell r="Q2732">
            <v>71</v>
          </cell>
          <cell r="R2732" t="str">
            <v>Contractual Services</v>
          </cell>
          <cell r="S2732">
            <v>20</v>
          </cell>
          <cell r="T2732" t="str">
            <v>Vice President / Provost - PRC</v>
          </cell>
          <cell r="U2732">
            <v>6</v>
          </cell>
          <cell r="V2732" t="str">
            <v>Hardy, Stephen R.</v>
          </cell>
        </row>
        <row r="2733">
          <cell r="A2733">
            <v>387300</v>
          </cell>
          <cell r="B2733" t="str">
            <v>CE Law Enforcement</v>
          </cell>
          <cell r="C2733">
            <v>712655</v>
          </cell>
          <cell r="D2733">
            <v>387300712655</v>
          </cell>
          <cell r="E2733" t="str">
            <v>Meetings Expense</v>
          </cell>
          <cell r="F2733">
            <v>167.48</v>
          </cell>
          <cell r="G2733">
            <v>0</v>
          </cell>
          <cell r="H2733">
            <v>300</v>
          </cell>
          <cell r="I2733">
            <v>0</v>
          </cell>
          <cell r="J2733">
            <v>300</v>
          </cell>
          <cell r="K2733">
            <v>110010</v>
          </cell>
          <cell r="L2733" t="str">
            <v>Current Unrestricted</v>
          </cell>
          <cell r="M2733">
            <v>10</v>
          </cell>
          <cell r="N2733" t="str">
            <v>Instruction</v>
          </cell>
          <cell r="O2733">
            <v>11</v>
          </cell>
          <cell r="P2733" t="str">
            <v>Current Unrestricted Funds</v>
          </cell>
          <cell r="Q2733">
            <v>71</v>
          </cell>
          <cell r="R2733" t="str">
            <v>Contractual Services</v>
          </cell>
          <cell r="S2733">
            <v>20</v>
          </cell>
          <cell r="T2733" t="str">
            <v>Vice President / Provost - PRC</v>
          </cell>
          <cell r="U2733">
            <v>6</v>
          </cell>
          <cell r="V2733" t="str">
            <v>Hardy, Stephen R.</v>
          </cell>
        </row>
        <row r="2734">
          <cell r="A2734">
            <v>387300</v>
          </cell>
          <cell r="B2734" t="str">
            <v>CE Law Enforcement</v>
          </cell>
          <cell r="C2734">
            <v>733110</v>
          </cell>
          <cell r="D2734">
            <v>387300733110</v>
          </cell>
          <cell r="E2734" t="str">
            <v>Classroom Supplies</v>
          </cell>
          <cell r="F2734">
            <v>11224.54</v>
          </cell>
          <cell r="G2734">
            <v>12803.14</v>
          </cell>
          <cell r="H2734">
            <v>11984</v>
          </cell>
          <cell r="I2734">
            <v>3799.22</v>
          </cell>
          <cell r="J2734">
            <v>11984</v>
          </cell>
          <cell r="K2734">
            <v>110010</v>
          </cell>
          <cell r="L2734" t="str">
            <v>Current Unrestricted</v>
          </cell>
          <cell r="M2734">
            <v>10</v>
          </cell>
          <cell r="N2734" t="str">
            <v>Instruction</v>
          </cell>
          <cell r="O2734">
            <v>11</v>
          </cell>
          <cell r="P2734" t="str">
            <v>Current Unrestricted Funds</v>
          </cell>
          <cell r="Q2734">
            <v>73</v>
          </cell>
          <cell r="R2734" t="str">
            <v>Supplies</v>
          </cell>
          <cell r="S2734">
            <v>20</v>
          </cell>
          <cell r="T2734" t="str">
            <v>Vice President / Provost - PRC</v>
          </cell>
          <cell r="U2734">
            <v>6</v>
          </cell>
          <cell r="V2734" t="str">
            <v>Hardy, Stephen R.</v>
          </cell>
        </row>
        <row r="2735">
          <cell r="A2735">
            <v>387300</v>
          </cell>
          <cell r="B2735" t="str">
            <v>CE Law Enforcement</v>
          </cell>
          <cell r="C2735">
            <v>733220</v>
          </cell>
          <cell r="D2735">
            <v>387300733220</v>
          </cell>
          <cell r="E2735" t="str">
            <v>Subscriptions</v>
          </cell>
          <cell r="F2735">
            <v>730</v>
          </cell>
          <cell r="G2735">
            <v>822</v>
          </cell>
          <cell r="H2735">
            <v>1098</v>
          </cell>
          <cell r="I2735">
            <v>951</v>
          </cell>
          <cell r="J2735">
            <v>1098</v>
          </cell>
          <cell r="K2735">
            <v>110010</v>
          </cell>
          <cell r="L2735" t="str">
            <v>Current Unrestricted</v>
          </cell>
          <cell r="M2735">
            <v>10</v>
          </cell>
          <cell r="N2735" t="str">
            <v>Instruction</v>
          </cell>
          <cell r="O2735">
            <v>11</v>
          </cell>
          <cell r="P2735" t="str">
            <v>Current Unrestricted Funds</v>
          </cell>
          <cell r="Q2735">
            <v>73</v>
          </cell>
          <cell r="R2735" t="str">
            <v>Supplies</v>
          </cell>
          <cell r="S2735">
            <v>20</v>
          </cell>
          <cell r="T2735" t="str">
            <v>Vice President / Provost - PRC</v>
          </cell>
          <cell r="U2735">
            <v>6</v>
          </cell>
          <cell r="V2735" t="str">
            <v>Hardy, Stephen R.</v>
          </cell>
        </row>
        <row r="2736">
          <cell r="A2736">
            <v>387300</v>
          </cell>
          <cell r="B2736" t="str">
            <v>CE Law Enforcement</v>
          </cell>
          <cell r="C2736">
            <v>733230</v>
          </cell>
          <cell r="D2736">
            <v>387300733230</v>
          </cell>
          <cell r="E2736" t="str">
            <v>Tests and Testing Services</v>
          </cell>
          <cell r="F2736">
            <v>800</v>
          </cell>
          <cell r="G2736">
            <v>700</v>
          </cell>
          <cell r="H2736">
            <v>1500</v>
          </cell>
          <cell r="I2736">
            <v>500</v>
          </cell>
          <cell r="J2736">
            <v>1500</v>
          </cell>
          <cell r="K2736">
            <v>110010</v>
          </cell>
          <cell r="L2736" t="str">
            <v>Current Unrestricted</v>
          </cell>
          <cell r="M2736">
            <v>10</v>
          </cell>
          <cell r="N2736" t="str">
            <v>Instruction</v>
          </cell>
          <cell r="O2736">
            <v>11</v>
          </cell>
          <cell r="P2736" t="str">
            <v>Current Unrestricted Funds</v>
          </cell>
          <cell r="Q2736">
            <v>73</v>
          </cell>
          <cell r="R2736" t="str">
            <v>Supplies</v>
          </cell>
          <cell r="S2736">
            <v>20</v>
          </cell>
          <cell r="T2736" t="str">
            <v>Vice President / Provost - PRC</v>
          </cell>
          <cell r="U2736">
            <v>6</v>
          </cell>
          <cell r="V2736" t="str">
            <v>Hardy, Stephen R.</v>
          </cell>
        </row>
        <row r="2737">
          <cell r="A2737">
            <v>387300</v>
          </cell>
          <cell r="B2737" t="str">
            <v>CE Law Enforcement</v>
          </cell>
          <cell r="C2737">
            <v>744210</v>
          </cell>
          <cell r="D2737">
            <v>387300744210</v>
          </cell>
          <cell r="E2737" t="str">
            <v>Local Travel</v>
          </cell>
          <cell r="F2737">
            <v>0</v>
          </cell>
          <cell r="G2737">
            <v>0</v>
          </cell>
          <cell r="H2737">
            <v>0</v>
          </cell>
          <cell r="I2737">
            <v>0</v>
          </cell>
          <cell r="J2737">
            <v>500</v>
          </cell>
          <cell r="K2737">
            <v>110010</v>
          </cell>
          <cell r="L2737" t="str">
            <v>Current Unrestricted</v>
          </cell>
          <cell r="M2737">
            <v>10</v>
          </cell>
          <cell r="N2737" t="str">
            <v>Instruction</v>
          </cell>
          <cell r="O2737">
            <v>11</v>
          </cell>
          <cell r="P2737" t="str">
            <v>Current Unrestricted Funds</v>
          </cell>
          <cell r="Q2737">
            <v>74</v>
          </cell>
          <cell r="R2737" t="str">
            <v>Travel</v>
          </cell>
          <cell r="S2737">
            <v>20</v>
          </cell>
          <cell r="T2737" t="str">
            <v>Vice President / Provost - PRC</v>
          </cell>
          <cell r="U2737">
            <v>6</v>
          </cell>
          <cell r="V2737" t="str">
            <v>Hardy, Stephen R.</v>
          </cell>
        </row>
        <row r="2738">
          <cell r="A2738">
            <v>387300</v>
          </cell>
          <cell r="B2738" t="str">
            <v>CE Law Enforcement</v>
          </cell>
          <cell r="C2738">
            <v>744220</v>
          </cell>
          <cell r="D2738">
            <v>387300744220</v>
          </cell>
          <cell r="E2738" t="str">
            <v>Professional Development / Travel</v>
          </cell>
          <cell r="F2738">
            <v>190</v>
          </cell>
          <cell r="G2738">
            <v>203.2</v>
          </cell>
          <cell r="H2738">
            <v>2000</v>
          </cell>
          <cell r="I2738">
            <v>1104.51</v>
          </cell>
          <cell r="J2738">
            <v>2000</v>
          </cell>
          <cell r="K2738">
            <v>110010</v>
          </cell>
          <cell r="L2738" t="str">
            <v>Current Unrestricted</v>
          </cell>
          <cell r="M2738">
            <v>10</v>
          </cell>
          <cell r="N2738" t="str">
            <v>Instruction</v>
          </cell>
          <cell r="O2738">
            <v>11</v>
          </cell>
          <cell r="P2738" t="str">
            <v>Current Unrestricted Funds</v>
          </cell>
          <cell r="Q2738">
            <v>74</v>
          </cell>
          <cell r="R2738" t="str">
            <v>Travel</v>
          </cell>
          <cell r="S2738">
            <v>20</v>
          </cell>
          <cell r="T2738" t="str">
            <v>Vice President / Provost - PRC</v>
          </cell>
          <cell r="U2738">
            <v>6</v>
          </cell>
          <cell r="V2738" t="str">
            <v>Hardy, Stephen R.</v>
          </cell>
        </row>
        <row r="2739">
          <cell r="A2739">
            <v>387300</v>
          </cell>
          <cell r="B2739" t="str">
            <v>CE Law Enforcement</v>
          </cell>
          <cell r="C2739">
            <v>744370</v>
          </cell>
          <cell r="D2739">
            <v>387300744370</v>
          </cell>
          <cell r="E2739" t="str">
            <v>Vehicle Operating Expense</v>
          </cell>
          <cell r="F2739">
            <v>339.4</v>
          </cell>
          <cell r="G2739">
            <v>74.98</v>
          </cell>
          <cell r="H2739">
            <v>50</v>
          </cell>
          <cell r="I2739">
            <v>38.840000000000003</v>
          </cell>
          <cell r="J2739">
            <v>50</v>
          </cell>
          <cell r="K2739">
            <v>110010</v>
          </cell>
          <cell r="L2739" t="str">
            <v>Current Unrestricted</v>
          </cell>
          <cell r="M2739">
            <v>10</v>
          </cell>
          <cell r="N2739" t="str">
            <v>Instruction</v>
          </cell>
          <cell r="O2739">
            <v>11</v>
          </cell>
          <cell r="P2739" t="str">
            <v>Current Unrestricted Funds</v>
          </cell>
          <cell r="Q2739">
            <v>74</v>
          </cell>
          <cell r="R2739" t="str">
            <v>Travel</v>
          </cell>
          <cell r="S2739">
            <v>20</v>
          </cell>
          <cell r="T2739" t="str">
            <v>Vice President / Provost - PRC</v>
          </cell>
          <cell r="U2739">
            <v>6</v>
          </cell>
          <cell r="V2739" t="str">
            <v>Hardy, Stephen R.</v>
          </cell>
        </row>
        <row r="2740">
          <cell r="A2740">
            <v>387300</v>
          </cell>
          <cell r="B2740" t="str">
            <v>CE Law Enforcement</v>
          </cell>
          <cell r="C2740">
            <v>755310</v>
          </cell>
          <cell r="D2740">
            <v>387300755310</v>
          </cell>
          <cell r="E2740" t="str">
            <v>Copier Expense</v>
          </cell>
          <cell r="F2740">
            <v>780.42</v>
          </cell>
          <cell r="G2740">
            <v>817.74</v>
          </cell>
          <cell r="H2740">
            <v>1541</v>
          </cell>
          <cell r="I2740">
            <v>369.66</v>
          </cell>
          <cell r="J2740">
            <v>1541</v>
          </cell>
          <cell r="K2740">
            <v>110010</v>
          </cell>
          <cell r="L2740" t="str">
            <v>Current Unrestricted</v>
          </cell>
          <cell r="M2740">
            <v>10</v>
          </cell>
          <cell r="N2740" t="str">
            <v>Instruction</v>
          </cell>
          <cell r="O2740">
            <v>11</v>
          </cell>
          <cell r="P2740" t="str">
            <v>Current Unrestricted Funds</v>
          </cell>
          <cell r="Q2740">
            <v>75</v>
          </cell>
          <cell r="R2740" t="str">
            <v>Other Operating Expenses</v>
          </cell>
          <cell r="S2740">
            <v>20</v>
          </cell>
          <cell r="T2740" t="str">
            <v>Vice President / Provost - PRC</v>
          </cell>
          <cell r="U2740">
            <v>6</v>
          </cell>
          <cell r="V2740" t="str">
            <v>Hardy, Stephen R.</v>
          </cell>
        </row>
        <row r="2741">
          <cell r="A2741">
            <v>387300</v>
          </cell>
          <cell r="B2741" t="str">
            <v>CE Law Enforcement</v>
          </cell>
          <cell r="C2741">
            <v>755360</v>
          </cell>
          <cell r="D2741">
            <v>387300755360</v>
          </cell>
          <cell r="E2741" t="str">
            <v>Printing - Other</v>
          </cell>
          <cell r="F2741">
            <v>1470.74</v>
          </cell>
          <cell r="G2741">
            <v>4676.34</v>
          </cell>
          <cell r="H2741">
            <v>4000</v>
          </cell>
          <cell r="I2741">
            <v>1756.8</v>
          </cell>
          <cell r="J2741">
            <v>4000</v>
          </cell>
          <cell r="K2741">
            <v>110010</v>
          </cell>
          <cell r="L2741" t="str">
            <v>Current Unrestricted</v>
          </cell>
          <cell r="M2741">
            <v>10</v>
          </cell>
          <cell r="N2741" t="str">
            <v>Instruction</v>
          </cell>
          <cell r="O2741">
            <v>11</v>
          </cell>
          <cell r="P2741" t="str">
            <v>Current Unrestricted Funds</v>
          </cell>
          <cell r="Q2741">
            <v>75</v>
          </cell>
          <cell r="R2741" t="str">
            <v>Other Operating Expenses</v>
          </cell>
          <cell r="S2741">
            <v>20</v>
          </cell>
          <cell r="T2741" t="str">
            <v>Vice President / Provost - PRC</v>
          </cell>
          <cell r="U2741">
            <v>6</v>
          </cell>
          <cell r="V2741" t="str">
            <v>Hardy, Stephen R.</v>
          </cell>
        </row>
        <row r="2742">
          <cell r="A2742">
            <v>387300</v>
          </cell>
          <cell r="B2742" t="str">
            <v>CE Law Enforcement</v>
          </cell>
          <cell r="C2742">
            <v>755705</v>
          </cell>
          <cell r="D2742">
            <v>387300755705</v>
          </cell>
          <cell r="E2742" t="str">
            <v>Postage</v>
          </cell>
          <cell r="F2742">
            <v>488.86</v>
          </cell>
          <cell r="G2742">
            <v>673.81</v>
          </cell>
          <cell r="H2742">
            <v>600</v>
          </cell>
          <cell r="I2742">
            <v>192.93</v>
          </cell>
          <cell r="J2742">
            <v>600</v>
          </cell>
          <cell r="K2742">
            <v>110010</v>
          </cell>
          <cell r="L2742" t="str">
            <v>Current Unrestricted</v>
          </cell>
          <cell r="M2742">
            <v>10</v>
          </cell>
          <cell r="N2742" t="str">
            <v>Instruction</v>
          </cell>
          <cell r="O2742">
            <v>11</v>
          </cell>
          <cell r="P2742" t="str">
            <v>Current Unrestricted Funds</v>
          </cell>
          <cell r="Q2742">
            <v>75</v>
          </cell>
          <cell r="R2742" t="str">
            <v>Other Operating Expenses</v>
          </cell>
          <cell r="S2742">
            <v>20</v>
          </cell>
          <cell r="T2742" t="str">
            <v>Vice President / Provost - PRC</v>
          </cell>
          <cell r="U2742">
            <v>6</v>
          </cell>
          <cell r="V2742" t="str">
            <v>Hardy, Stephen R.</v>
          </cell>
        </row>
        <row r="2743">
          <cell r="A2743">
            <v>387300</v>
          </cell>
          <cell r="B2743" t="str">
            <v>CE Law Enforcement</v>
          </cell>
          <cell r="C2743">
            <v>755730</v>
          </cell>
          <cell r="D2743">
            <v>387300755730</v>
          </cell>
          <cell r="E2743" t="str">
            <v>Memberships</v>
          </cell>
          <cell r="F2743">
            <v>1123.94</v>
          </cell>
          <cell r="G2743">
            <v>38</v>
          </cell>
          <cell r="H2743">
            <v>100</v>
          </cell>
          <cell r="I2743">
            <v>0</v>
          </cell>
          <cell r="J2743">
            <v>100</v>
          </cell>
          <cell r="K2743">
            <v>110010</v>
          </cell>
          <cell r="L2743" t="str">
            <v>Current Unrestricted</v>
          </cell>
          <cell r="M2743">
            <v>10</v>
          </cell>
          <cell r="N2743" t="str">
            <v>Instruction</v>
          </cell>
          <cell r="O2743">
            <v>11</v>
          </cell>
          <cell r="P2743" t="str">
            <v>Current Unrestricted Funds</v>
          </cell>
          <cell r="Q2743">
            <v>75</v>
          </cell>
          <cell r="R2743" t="str">
            <v>Other Operating Expenses</v>
          </cell>
          <cell r="S2743">
            <v>20</v>
          </cell>
          <cell r="T2743" t="str">
            <v>Vice President / Provost - PRC</v>
          </cell>
          <cell r="U2743">
            <v>6</v>
          </cell>
          <cell r="V2743" t="str">
            <v>Hardy, Stephen R.</v>
          </cell>
        </row>
        <row r="2744">
          <cell r="A2744">
            <v>387300</v>
          </cell>
          <cell r="B2744" t="str">
            <v>CE Law Enforcement</v>
          </cell>
          <cell r="C2744">
            <v>787410</v>
          </cell>
          <cell r="D2744">
            <v>387300787410</v>
          </cell>
          <cell r="E2744" t="str">
            <v>Equipment/Furniture Non-Depreciable</v>
          </cell>
          <cell r="F2744">
            <v>4392.33</v>
          </cell>
          <cell r="G2744">
            <v>0</v>
          </cell>
          <cell r="H2744">
            <v>0</v>
          </cell>
          <cell r="I2744">
            <v>0</v>
          </cell>
          <cell r="J2744">
            <v>0</v>
          </cell>
          <cell r="K2744">
            <v>110010</v>
          </cell>
          <cell r="L2744" t="str">
            <v>Current Unrestricted</v>
          </cell>
          <cell r="M2744">
            <v>10</v>
          </cell>
          <cell r="N2744" t="str">
            <v>Instruction</v>
          </cell>
          <cell r="O2744">
            <v>11</v>
          </cell>
          <cell r="P2744" t="str">
            <v>Current Unrestricted Funds</v>
          </cell>
          <cell r="Q2744">
            <v>78</v>
          </cell>
          <cell r="R2744" t="str">
            <v>Non-Capital Outlay</v>
          </cell>
          <cell r="S2744">
            <v>20</v>
          </cell>
          <cell r="T2744" t="str">
            <v>Vice President / Provost - PRC</v>
          </cell>
          <cell r="U2744">
            <v>6</v>
          </cell>
          <cell r="V2744" t="str">
            <v>Hardy, Stephen R.</v>
          </cell>
        </row>
        <row r="2745">
          <cell r="A2745">
            <v>387305</v>
          </cell>
          <cell r="B2745" t="str">
            <v>CE Vocational - CWED</v>
          </cell>
          <cell r="C2745">
            <v>611115</v>
          </cell>
          <cell r="D2745">
            <v>387305611115</v>
          </cell>
          <cell r="E2745" t="str">
            <v>Faculty Salaries - Substitute</v>
          </cell>
          <cell r="F2745">
            <v>675</v>
          </cell>
          <cell r="G2745">
            <v>144</v>
          </cell>
          <cell r="H2745">
            <v>1200</v>
          </cell>
          <cell r="I2745">
            <v>0</v>
          </cell>
          <cell r="J2745">
            <v>1200</v>
          </cell>
          <cell r="K2745">
            <v>110010</v>
          </cell>
          <cell r="L2745" t="str">
            <v>Current Unrestricted</v>
          </cell>
          <cell r="M2745">
            <v>10</v>
          </cell>
          <cell r="N2745" t="str">
            <v>Instruction</v>
          </cell>
          <cell r="O2745">
            <v>11</v>
          </cell>
          <cell r="P2745" t="str">
            <v>Current Unrestricted Funds</v>
          </cell>
          <cell r="Q2745">
            <v>61</v>
          </cell>
          <cell r="R2745" t="str">
            <v>Salaries and Wages</v>
          </cell>
          <cell r="S2745">
            <v>20</v>
          </cell>
          <cell r="T2745" t="str">
            <v>Vice President / Provost - PRC</v>
          </cell>
          <cell r="U2745">
            <v>3</v>
          </cell>
          <cell r="V2745" t="str">
            <v>Hardy, Stephen R.</v>
          </cell>
        </row>
        <row r="2746">
          <cell r="A2746">
            <v>387305</v>
          </cell>
          <cell r="B2746" t="str">
            <v>CE Vocational - CWED</v>
          </cell>
          <cell r="C2746">
            <v>611120</v>
          </cell>
          <cell r="D2746">
            <v>387305611120</v>
          </cell>
          <cell r="E2746" t="str">
            <v>Faculty Salaries - Part-time</v>
          </cell>
          <cell r="F2746">
            <v>49817.01</v>
          </cell>
          <cell r="G2746">
            <v>38570</v>
          </cell>
          <cell r="H2746">
            <v>59513</v>
          </cell>
          <cell r="I2746">
            <v>19560</v>
          </cell>
          <cell r="J2746">
            <v>59513</v>
          </cell>
          <cell r="K2746">
            <v>110010</v>
          </cell>
          <cell r="L2746" t="str">
            <v>Current Unrestricted</v>
          </cell>
          <cell r="M2746">
            <v>10</v>
          </cell>
          <cell r="N2746" t="str">
            <v>Instruction</v>
          </cell>
          <cell r="O2746">
            <v>11</v>
          </cell>
          <cell r="P2746" t="str">
            <v>Current Unrestricted Funds</v>
          </cell>
          <cell r="Q2746">
            <v>61</v>
          </cell>
          <cell r="R2746" t="str">
            <v>Salaries and Wages</v>
          </cell>
          <cell r="S2746">
            <v>20</v>
          </cell>
          <cell r="T2746" t="str">
            <v>Vice President / Provost - PRC</v>
          </cell>
          <cell r="U2746">
            <v>3</v>
          </cell>
          <cell r="V2746" t="str">
            <v>Hardy, Stephen R.</v>
          </cell>
        </row>
        <row r="2747">
          <cell r="A2747">
            <v>387305</v>
          </cell>
          <cell r="B2747" t="str">
            <v>CE Vocational - CWED</v>
          </cell>
          <cell r="C2747">
            <v>611140</v>
          </cell>
          <cell r="D2747">
            <v>387305611140</v>
          </cell>
          <cell r="E2747" t="str">
            <v>Faculty Part-time Non-teaching</v>
          </cell>
          <cell r="F2747">
            <v>2050</v>
          </cell>
          <cell r="G2747">
            <v>240</v>
          </cell>
          <cell r="H2747">
            <v>7500</v>
          </cell>
          <cell r="I2747">
            <v>0</v>
          </cell>
          <cell r="J2747">
            <v>7500</v>
          </cell>
          <cell r="K2747">
            <v>110010</v>
          </cell>
          <cell r="L2747" t="str">
            <v>Current Unrestricted</v>
          </cell>
          <cell r="M2747">
            <v>10</v>
          </cell>
          <cell r="N2747" t="str">
            <v>Instruction</v>
          </cell>
          <cell r="O2747">
            <v>11</v>
          </cell>
          <cell r="P2747" t="str">
            <v>Current Unrestricted Funds</v>
          </cell>
          <cell r="Q2747">
            <v>61</v>
          </cell>
          <cell r="R2747" t="str">
            <v>Salaries and Wages</v>
          </cell>
          <cell r="S2747">
            <v>20</v>
          </cell>
          <cell r="T2747" t="str">
            <v>Vice President / Provost - PRC</v>
          </cell>
          <cell r="U2747">
            <v>3</v>
          </cell>
          <cell r="V2747" t="str">
            <v>Hardy, Stephen R.</v>
          </cell>
        </row>
        <row r="2748">
          <cell r="A2748">
            <v>387305</v>
          </cell>
          <cell r="B2748" t="str">
            <v>CE Vocational - CWED</v>
          </cell>
          <cell r="C2748">
            <v>611210</v>
          </cell>
          <cell r="D2748">
            <v>387305611210</v>
          </cell>
          <cell r="E2748" t="str">
            <v>Admin Salaries - Full-time</v>
          </cell>
          <cell r="F2748">
            <v>70886.16</v>
          </cell>
          <cell r="G2748">
            <v>70886.16</v>
          </cell>
          <cell r="H2748">
            <v>73368</v>
          </cell>
          <cell r="I2748">
            <v>36683.58</v>
          </cell>
          <cell r="J2748">
            <v>73368</v>
          </cell>
          <cell r="K2748">
            <v>110010</v>
          </cell>
          <cell r="L2748" t="str">
            <v>Current Unrestricted</v>
          </cell>
          <cell r="M2748">
            <v>10</v>
          </cell>
          <cell r="N2748" t="str">
            <v>Instruction</v>
          </cell>
          <cell r="O2748">
            <v>11</v>
          </cell>
          <cell r="P2748" t="str">
            <v>Current Unrestricted Funds</v>
          </cell>
          <cell r="Q2748">
            <v>61</v>
          </cell>
          <cell r="R2748" t="str">
            <v>Salaries and Wages</v>
          </cell>
          <cell r="S2748">
            <v>20</v>
          </cell>
          <cell r="T2748" t="str">
            <v>Vice President / Provost - PRC</v>
          </cell>
          <cell r="U2748">
            <v>3</v>
          </cell>
          <cell r="V2748" t="str">
            <v>Hardy, Stephen R.</v>
          </cell>
        </row>
        <row r="2749">
          <cell r="A2749">
            <v>387305</v>
          </cell>
          <cell r="B2749" t="str">
            <v>CE Vocational - CWED</v>
          </cell>
          <cell r="C2749">
            <v>611310</v>
          </cell>
          <cell r="D2749">
            <v>387305611310</v>
          </cell>
          <cell r="E2749" t="str">
            <v>Supervisory Support Staff - Exempt</v>
          </cell>
          <cell r="F2749">
            <v>0</v>
          </cell>
          <cell r="G2749">
            <v>19333.45</v>
          </cell>
          <cell r="H2749">
            <v>0</v>
          </cell>
          <cell r="I2749">
            <v>0</v>
          </cell>
          <cell r="J2749">
            <v>0</v>
          </cell>
          <cell r="K2749">
            <v>110010</v>
          </cell>
          <cell r="L2749" t="str">
            <v>Current Unrestricted</v>
          </cell>
          <cell r="M2749">
            <v>10</v>
          </cell>
          <cell r="N2749" t="str">
            <v>Instruction</v>
          </cell>
          <cell r="O2749">
            <v>11</v>
          </cell>
          <cell r="P2749" t="str">
            <v>Current Unrestricted Funds</v>
          </cell>
          <cell r="Q2749">
            <v>61</v>
          </cell>
          <cell r="R2749" t="str">
            <v>Salaries and Wages</v>
          </cell>
          <cell r="S2749">
            <v>20</v>
          </cell>
          <cell r="T2749" t="str">
            <v>Vice President / Provost - PRC</v>
          </cell>
          <cell r="U2749">
            <v>3</v>
          </cell>
          <cell r="V2749" t="str">
            <v>Hardy, Stephen R.</v>
          </cell>
        </row>
        <row r="2750">
          <cell r="A2750">
            <v>387305</v>
          </cell>
          <cell r="B2750" t="str">
            <v>CE Vocational - CWED</v>
          </cell>
          <cell r="C2750">
            <v>611320</v>
          </cell>
          <cell r="D2750">
            <v>387305611320</v>
          </cell>
          <cell r="E2750" t="str">
            <v>Non-Supervisory Supp Staff - Exempt</v>
          </cell>
          <cell r="F2750">
            <v>191706.84</v>
          </cell>
          <cell r="G2750">
            <v>74860.63</v>
          </cell>
          <cell r="H2750">
            <v>95527</v>
          </cell>
          <cell r="I2750">
            <v>42812.12</v>
          </cell>
          <cell r="J2750">
            <v>105429</v>
          </cell>
          <cell r="K2750">
            <v>110010</v>
          </cell>
          <cell r="L2750" t="str">
            <v>Current Unrestricted</v>
          </cell>
          <cell r="M2750">
            <v>10</v>
          </cell>
          <cell r="N2750" t="str">
            <v>Instruction</v>
          </cell>
          <cell r="O2750">
            <v>11</v>
          </cell>
          <cell r="P2750" t="str">
            <v>Current Unrestricted Funds</v>
          </cell>
          <cell r="Q2750">
            <v>61</v>
          </cell>
          <cell r="R2750" t="str">
            <v>Salaries and Wages</v>
          </cell>
          <cell r="S2750">
            <v>20</v>
          </cell>
          <cell r="T2750" t="str">
            <v>Vice President / Provost - PRC</v>
          </cell>
          <cell r="U2750">
            <v>3</v>
          </cell>
          <cell r="V2750" t="str">
            <v>Hardy, Stephen R.</v>
          </cell>
        </row>
        <row r="2751">
          <cell r="A2751">
            <v>387305</v>
          </cell>
          <cell r="B2751" t="str">
            <v>CE Vocational - CWED</v>
          </cell>
          <cell r="C2751">
            <v>611420</v>
          </cell>
          <cell r="D2751">
            <v>387305611420</v>
          </cell>
          <cell r="E2751" t="str">
            <v>Non-Supervisory Supp - Non-Exempt</v>
          </cell>
          <cell r="F2751">
            <v>0</v>
          </cell>
          <cell r="G2751">
            <v>67608.02</v>
          </cell>
          <cell r="H2751">
            <v>45137</v>
          </cell>
          <cell r="I2751">
            <v>25849.1</v>
          </cell>
          <cell r="J2751">
            <v>78716</v>
          </cell>
          <cell r="K2751">
            <v>110010</v>
          </cell>
          <cell r="L2751" t="str">
            <v>Current Unrestricted</v>
          </cell>
          <cell r="M2751">
            <v>10</v>
          </cell>
          <cell r="N2751" t="str">
            <v>Instruction</v>
          </cell>
          <cell r="O2751">
            <v>11</v>
          </cell>
          <cell r="P2751" t="str">
            <v>Current Unrestricted Funds</v>
          </cell>
          <cell r="Q2751">
            <v>61</v>
          </cell>
          <cell r="R2751" t="str">
            <v>Salaries and Wages</v>
          </cell>
          <cell r="S2751">
            <v>20</v>
          </cell>
          <cell r="T2751" t="str">
            <v>Vice President / Provost - PRC</v>
          </cell>
          <cell r="U2751">
            <v>3</v>
          </cell>
          <cell r="V2751" t="str">
            <v>Hardy, Stephen R.</v>
          </cell>
        </row>
        <row r="2752">
          <cell r="A2752">
            <v>387305</v>
          </cell>
          <cell r="B2752" t="str">
            <v>CE Vocational - CWED</v>
          </cell>
          <cell r="C2752">
            <v>611493</v>
          </cell>
          <cell r="D2752">
            <v>387305611493</v>
          </cell>
          <cell r="E2752" t="str">
            <v>Vacation Payoff</v>
          </cell>
          <cell r="F2752">
            <v>0</v>
          </cell>
          <cell r="G2752">
            <v>9426.65</v>
          </cell>
          <cell r="H2752">
            <v>620</v>
          </cell>
          <cell r="I2752">
            <v>619.91999999999996</v>
          </cell>
          <cell r="J2752">
            <v>0</v>
          </cell>
          <cell r="K2752">
            <v>110010</v>
          </cell>
          <cell r="L2752" t="str">
            <v>Current Unrestricted</v>
          </cell>
          <cell r="M2752">
            <v>10</v>
          </cell>
          <cell r="N2752" t="str">
            <v>Instruction</v>
          </cell>
          <cell r="O2752">
            <v>11</v>
          </cell>
          <cell r="P2752" t="str">
            <v>Current Unrestricted Funds</v>
          </cell>
          <cell r="Q2752">
            <v>61</v>
          </cell>
          <cell r="R2752" t="str">
            <v>Salaries and Wages</v>
          </cell>
          <cell r="S2752">
            <v>20</v>
          </cell>
          <cell r="T2752" t="str">
            <v>Vice President / Provost - PRC</v>
          </cell>
          <cell r="U2752">
            <v>3</v>
          </cell>
          <cell r="V2752" t="str">
            <v>Hardy, Stephen R.</v>
          </cell>
        </row>
        <row r="2753">
          <cell r="A2753">
            <v>387305</v>
          </cell>
          <cell r="B2753" t="str">
            <v>CE Vocational - CWED</v>
          </cell>
          <cell r="C2753">
            <v>712372</v>
          </cell>
          <cell r="D2753">
            <v>387305712372</v>
          </cell>
          <cell r="E2753" t="str">
            <v>Training Contract</v>
          </cell>
          <cell r="F2753">
            <v>371115.36</v>
          </cell>
          <cell r="G2753">
            <v>99735.8</v>
          </cell>
          <cell r="H2753">
            <v>187000</v>
          </cell>
          <cell r="I2753">
            <v>33835.07</v>
          </cell>
          <cell r="J2753">
            <v>187000</v>
          </cell>
          <cell r="K2753">
            <v>110010</v>
          </cell>
          <cell r="L2753" t="str">
            <v>Current Unrestricted</v>
          </cell>
          <cell r="M2753">
            <v>10</v>
          </cell>
          <cell r="N2753" t="str">
            <v>Instruction</v>
          </cell>
          <cell r="O2753">
            <v>11</v>
          </cell>
          <cell r="P2753" t="str">
            <v>Current Unrestricted Funds</v>
          </cell>
          <cell r="Q2753">
            <v>71</v>
          </cell>
          <cell r="R2753" t="str">
            <v>Contractual Services</v>
          </cell>
          <cell r="S2753">
            <v>20</v>
          </cell>
          <cell r="T2753" t="str">
            <v>Vice President / Provost - PRC</v>
          </cell>
          <cell r="U2753">
            <v>6</v>
          </cell>
          <cell r="V2753" t="str">
            <v>Hardy, Stephen R.</v>
          </cell>
        </row>
        <row r="2754">
          <cell r="A2754">
            <v>387305</v>
          </cell>
          <cell r="B2754" t="str">
            <v>CE Vocational - CWED</v>
          </cell>
          <cell r="C2754">
            <v>712420</v>
          </cell>
          <cell r="D2754">
            <v>387305712420</v>
          </cell>
          <cell r="E2754" t="str">
            <v>Rental - Furniture and Equipment</v>
          </cell>
          <cell r="F2754">
            <v>6564.36</v>
          </cell>
          <cell r="G2754">
            <v>4463.76</v>
          </cell>
          <cell r="H2754">
            <v>8750</v>
          </cell>
          <cell r="I2754">
            <v>2231.88</v>
          </cell>
          <cell r="J2754">
            <v>8750</v>
          </cell>
          <cell r="K2754">
            <v>110010</v>
          </cell>
          <cell r="L2754" t="str">
            <v>Current Unrestricted</v>
          </cell>
          <cell r="M2754">
            <v>10</v>
          </cell>
          <cell r="N2754" t="str">
            <v>Instruction</v>
          </cell>
          <cell r="O2754">
            <v>11</v>
          </cell>
          <cell r="P2754" t="str">
            <v>Current Unrestricted Funds</v>
          </cell>
          <cell r="Q2754">
            <v>71</v>
          </cell>
          <cell r="R2754" t="str">
            <v>Contractual Services</v>
          </cell>
          <cell r="S2754">
            <v>20</v>
          </cell>
          <cell r="T2754" t="str">
            <v>Vice President / Provost - PRC</v>
          </cell>
          <cell r="U2754">
            <v>6</v>
          </cell>
          <cell r="V2754" t="str">
            <v>Hardy, Stephen R.</v>
          </cell>
        </row>
        <row r="2755">
          <cell r="A2755">
            <v>387305</v>
          </cell>
          <cell r="B2755" t="str">
            <v>CE Vocational - CWED</v>
          </cell>
          <cell r="C2755">
            <v>712655</v>
          </cell>
          <cell r="D2755">
            <v>387305712655</v>
          </cell>
          <cell r="E2755" t="str">
            <v>Meetings Expense</v>
          </cell>
          <cell r="F2755">
            <v>418.39</v>
          </cell>
          <cell r="G2755">
            <v>274.82</v>
          </cell>
          <cell r="H2755">
            <v>2250</v>
          </cell>
          <cell r="I2755">
            <v>58.94</v>
          </cell>
          <cell r="J2755">
            <v>2250</v>
          </cell>
          <cell r="K2755">
            <v>110010</v>
          </cell>
          <cell r="L2755" t="str">
            <v>Current Unrestricted</v>
          </cell>
          <cell r="M2755">
            <v>10</v>
          </cell>
          <cell r="N2755" t="str">
            <v>Instruction</v>
          </cell>
          <cell r="O2755">
            <v>11</v>
          </cell>
          <cell r="P2755" t="str">
            <v>Current Unrestricted Funds</v>
          </cell>
          <cell r="Q2755">
            <v>71</v>
          </cell>
          <cell r="R2755" t="str">
            <v>Contractual Services</v>
          </cell>
          <cell r="S2755">
            <v>20</v>
          </cell>
          <cell r="T2755" t="str">
            <v>Vice President / Provost - PRC</v>
          </cell>
          <cell r="U2755">
            <v>6</v>
          </cell>
          <cell r="V2755" t="str">
            <v>Hardy, Stephen R.</v>
          </cell>
        </row>
        <row r="2756">
          <cell r="A2756">
            <v>387305</v>
          </cell>
          <cell r="B2756" t="str">
            <v>CE Vocational - CWED</v>
          </cell>
          <cell r="C2756">
            <v>733110</v>
          </cell>
          <cell r="D2756">
            <v>387305733110</v>
          </cell>
          <cell r="E2756" t="str">
            <v>Classroom Supplies</v>
          </cell>
          <cell r="F2756">
            <v>8825.7099999999991</v>
          </cell>
          <cell r="G2756">
            <v>22430.34</v>
          </cell>
          <cell r="H2756">
            <v>26500</v>
          </cell>
          <cell r="I2756">
            <v>13709.38</v>
          </cell>
          <cell r="J2756">
            <v>26500</v>
          </cell>
          <cell r="K2756">
            <v>110010</v>
          </cell>
          <cell r="L2756" t="str">
            <v>Current Unrestricted</v>
          </cell>
          <cell r="M2756">
            <v>10</v>
          </cell>
          <cell r="N2756" t="str">
            <v>Instruction</v>
          </cell>
          <cell r="O2756">
            <v>11</v>
          </cell>
          <cell r="P2756" t="str">
            <v>Current Unrestricted Funds</v>
          </cell>
          <cell r="Q2756">
            <v>73</v>
          </cell>
          <cell r="R2756" t="str">
            <v>Supplies</v>
          </cell>
          <cell r="S2756">
            <v>20</v>
          </cell>
          <cell r="T2756" t="str">
            <v>Vice President / Provost - PRC</v>
          </cell>
          <cell r="U2756">
            <v>6</v>
          </cell>
          <cell r="V2756" t="str">
            <v>Hardy, Stephen R.</v>
          </cell>
        </row>
        <row r="2757">
          <cell r="A2757">
            <v>387305</v>
          </cell>
          <cell r="B2757" t="str">
            <v>CE Vocational - CWED</v>
          </cell>
          <cell r="C2757">
            <v>733120</v>
          </cell>
          <cell r="D2757">
            <v>387305733120</v>
          </cell>
          <cell r="E2757" t="str">
            <v>Office Supplies</v>
          </cell>
          <cell r="F2757">
            <v>134.41</v>
          </cell>
          <cell r="G2757">
            <v>0</v>
          </cell>
          <cell r="H2757">
            <v>0</v>
          </cell>
          <cell r="I2757">
            <v>0</v>
          </cell>
          <cell r="J2757">
            <v>500</v>
          </cell>
          <cell r="K2757">
            <v>110010</v>
          </cell>
          <cell r="L2757" t="str">
            <v>Current Unrestricted</v>
          </cell>
          <cell r="M2757">
            <v>10</v>
          </cell>
          <cell r="N2757" t="str">
            <v>Instruction</v>
          </cell>
          <cell r="O2757">
            <v>11</v>
          </cell>
          <cell r="P2757" t="str">
            <v>Current Unrestricted Funds</v>
          </cell>
          <cell r="Q2757">
            <v>73</v>
          </cell>
          <cell r="R2757" t="str">
            <v>Supplies</v>
          </cell>
          <cell r="S2757">
            <v>20</v>
          </cell>
          <cell r="T2757" t="str">
            <v>Vice President / Provost - PRC</v>
          </cell>
          <cell r="U2757">
            <v>6</v>
          </cell>
          <cell r="V2757" t="str">
            <v>Hardy, Stephen R.</v>
          </cell>
        </row>
        <row r="2758">
          <cell r="A2758">
            <v>387305</v>
          </cell>
          <cell r="B2758" t="str">
            <v>CE Vocational - CWED</v>
          </cell>
          <cell r="C2758">
            <v>733210</v>
          </cell>
          <cell r="D2758">
            <v>387305733210</v>
          </cell>
          <cell r="E2758" t="str">
            <v>Division Books and Booklets</v>
          </cell>
          <cell r="F2758">
            <v>0</v>
          </cell>
          <cell r="G2758">
            <v>87</v>
          </cell>
          <cell r="H2758">
            <v>0</v>
          </cell>
          <cell r="I2758">
            <v>0</v>
          </cell>
          <cell r="J2758">
            <v>0</v>
          </cell>
          <cell r="K2758">
            <v>110010</v>
          </cell>
          <cell r="L2758" t="str">
            <v>Current Unrestricted</v>
          </cell>
          <cell r="M2758">
            <v>10</v>
          </cell>
          <cell r="N2758" t="str">
            <v>Instruction</v>
          </cell>
          <cell r="O2758">
            <v>11</v>
          </cell>
          <cell r="P2758" t="str">
            <v>Current Unrestricted Funds</v>
          </cell>
          <cell r="Q2758">
            <v>73</v>
          </cell>
          <cell r="R2758" t="str">
            <v>Supplies</v>
          </cell>
          <cell r="S2758">
            <v>20</v>
          </cell>
          <cell r="T2758" t="str">
            <v>Vice President / Provost - PRC</v>
          </cell>
          <cell r="U2758">
            <v>6</v>
          </cell>
          <cell r="V2758" t="str">
            <v>Hardy, Stephen R.</v>
          </cell>
        </row>
        <row r="2759">
          <cell r="A2759">
            <v>387305</v>
          </cell>
          <cell r="B2759" t="str">
            <v>CE Vocational - CWED</v>
          </cell>
          <cell r="C2759">
            <v>733220</v>
          </cell>
          <cell r="D2759">
            <v>387305733220</v>
          </cell>
          <cell r="E2759" t="str">
            <v>Subscriptions</v>
          </cell>
          <cell r="F2759">
            <v>1536</v>
          </cell>
          <cell r="G2759">
            <v>536</v>
          </cell>
          <cell r="H2759">
            <v>2536</v>
          </cell>
          <cell r="I2759">
            <v>1823.48</v>
          </cell>
          <cell r="J2759">
            <v>2536</v>
          </cell>
          <cell r="K2759">
            <v>110010</v>
          </cell>
          <cell r="L2759" t="str">
            <v>Current Unrestricted</v>
          </cell>
          <cell r="M2759">
            <v>10</v>
          </cell>
          <cell r="N2759" t="str">
            <v>Instruction</v>
          </cell>
          <cell r="O2759">
            <v>11</v>
          </cell>
          <cell r="P2759" t="str">
            <v>Current Unrestricted Funds</v>
          </cell>
          <cell r="Q2759">
            <v>73</v>
          </cell>
          <cell r="R2759" t="str">
            <v>Supplies</v>
          </cell>
          <cell r="S2759">
            <v>20</v>
          </cell>
          <cell r="T2759" t="str">
            <v>Vice President / Provost - PRC</v>
          </cell>
          <cell r="U2759">
            <v>6</v>
          </cell>
          <cell r="V2759" t="str">
            <v>Hardy, Stephen R.</v>
          </cell>
        </row>
        <row r="2760">
          <cell r="A2760">
            <v>387305</v>
          </cell>
          <cell r="B2760" t="str">
            <v>CE Vocational - CWED</v>
          </cell>
          <cell r="C2760">
            <v>744210</v>
          </cell>
          <cell r="D2760">
            <v>387305744210</v>
          </cell>
          <cell r="E2760" t="str">
            <v>Local Travel</v>
          </cell>
          <cell r="F2760">
            <v>2137.2800000000002</v>
          </cell>
          <cell r="G2760">
            <v>1898.11</v>
          </cell>
          <cell r="H2760">
            <v>1975</v>
          </cell>
          <cell r="I2760">
            <v>1030.73</v>
          </cell>
          <cell r="J2760">
            <v>1975</v>
          </cell>
          <cell r="K2760">
            <v>110010</v>
          </cell>
          <cell r="L2760" t="str">
            <v>Current Unrestricted</v>
          </cell>
          <cell r="M2760">
            <v>10</v>
          </cell>
          <cell r="N2760" t="str">
            <v>Instruction</v>
          </cell>
          <cell r="O2760">
            <v>11</v>
          </cell>
          <cell r="P2760" t="str">
            <v>Current Unrestricted Funds</v>
          </cell>
          <cell r="Q2760">
            <v>74</v>
          </cell>
          <cell r="R2760" t="str">
            <v>Travel</v>
          </cell>
          <cell r="S2760">
            <v>20</v>
          </cell>
          <cell r="T2760" t="str">
            <v>Vice President / Provost - PRC</v>
          </cell>
          <cell r="U2760">
            <v>6</v>
          </cell>
          <cell r="V2760" t="str">
            <v>Hardy, Stephen R.</v>
          </cell>
        </row>
        <row r="2761">
          <cell r="A2761">
            <v>387305</v>
          </cell>
          <cell r="B2761" t="str">
            <v>CE Vocational - CWED</v>
          </cell>
          <cell r="C2761">
            <v>744220</v>
          </cell>
          <cell r="D2761">
            <v>387305744220</v>
          </cell>
          <cell r="E2761" t="str">
            <v>Professional Development / Travel</v>
          </cell>
          <cell r="F2761">
            <v>710.95</v>
          </cell>
          <cell r="G2761">
            <v>1857.43</v>
          </cell>
          <cell r="H2761">
            <v>4500</v>
          </cell>
          <cell r="I2761">
            <v>0</v>
          </cell>
          <cell r="J2761">
            <v>4500</v>
          </cell>
          <cell r="K2761">
            <v>110010</v>
          </cell>
          <cell r="L2761" t="str">
            <v>Current Unrestricted</v>
          </cell>
          <cell r="M2761">
            <v>10</v>
          </cell>
          <cell r="N2761" t="str">
            <v>Instruction</v>
          </cell>
          <cell r="O2761">
            <v>11</v>
          </cell>
          <cell r="P2761" t="str">
            <v>Current Unrestricted Funds</v>
          </cell>
          <cell r="Q2761">
            <v>74</v>
          </cell>
          <cell r="R2761" t="str">
            <v>Travel</v>
          </cell>
          <cell r="S2761">
            <v>20</v>
          </cell>
          <cell r="T2761" t="str">
            <v>Vice President / Provost - PRC</v>
          </cell>
          <cell r="U2761">
            <v>6</v>
          </cell>
          <cell r="V2761" t="str">
            <v>Hardy, Stephen R.</v>
          </cell>
        </row>
        <row r="2762">
          <cell r="A2762">
            <v>387305</v>
          </cell>
          <cell r="B2762" t="str">
            <v>CE Vocational - CWED</v>
          </cell>
          <cell r="C2762">
            <v>755240</v>
          </cell>
          <cell r="D2762">
            <v>387305755240</v>
          </cell>
          <cell r="E2762" t="str">
            <v>DP - Software</v>
          </cell>
          <cell r="F2762">
            <v>1449.75</v>
          </cell>
          <cell r="G2762">
            <v>1000</v>
          </cell>
          <cell r="H2762">
            <v>2750</v>
          </cell>
          <cell r="I2762">
            <v>0</v>
          </cell>
          <cell r="J2762">
            <v>2750</v>
          </cell>
          <cell r="K2762">
            <v>110010</v>
          </cell>
          <cell r="L2762" t="str">
            <v>Current Unrestricted</v>
          </cell>
          <cell r="M2762">
            <v>10</v>
          </cell>
          <cell r="N2762" t="str">
            <v>Instruction</v>
          </cell>
          <cell r="O2762">
            <v>11</v>
          </cell>
          <cell r="P2762" t="str">
            <v>Current Unrestricted Funds</v>
          </cell>
          <cell r="Q2762">
            <v>75</v>
          </cell>
          <cell r="R2762" t="str">
            <v>Other Operating Expenses</v>
          </cell>
          <cell r="S2762">
            <v>20</v>
          </cell>
          <cell r="T2762" t="str">
            <v>Vice President / Provost - PRC</v>
          </cell>
          <cell r="U2762">
            <v>6</v>
          </cell>
          <cell r="V2762" t="str">
            <v>Hardy, Stephen R.</v>
          </cell>
        </row>
        <row r="2763">
          <cell r="A2763">
            <v>387305</v>
          </cell>
          <cell r="B2763" t="str">
            <v>CE Vocational - CWED</v>
          </cell>
          <cell r="C2763">
            <v>755330</v>
          </cell>
          <cell r="D2763">
            <v>387305755330</v>
          </cell>
          <cell r="E2763" t="str">
            <v>Printing - Brochures and Handbooks</v>
          </cell>
          <cell r="F2763">
            <v>3060</v>
          </cell>
          <cell r="G2763">
            <v>0</v>
          </cell>
          <cell r="H2763">
            <v>1800</v>
          </cell>
          <cell r="I2763">
            <v>0</v>
          </cell>
          <cell r="J2763">
            <v>1800</v>
          </cell>
          <cell r="K2763">
            <v>110010</v>
          </cell>
          <cell r="L2763" t="str">
            <v>Current Unrestricted</v>
          </cell>
          <cell r="M2763">
            <v>10</v>
          </cell>
          <cell r="N2763" t="str">
            <v>Instruction</v>
          </cell>
          <cell r="O2763">
            <v>11</v>
          </cell>
          <cell r="P2763" t="str">
            <v>Current Unrestricted Funds</v>
          </cell>
          <cell r="Q2763">
            <v>75</v>
          </cell>
          <cell r="R2763" t="str">
            <v>Other Operating Expenses</v>
          </cell>
          <cell r="S2763">
            <v>20</v>
          </cell>
          <cell r="T2763" t="str">
            <v>Vice President / Provost - PRC</v>
          </cell>
          <cell r="U2763">
            <v>6</v>
          </cell>
          <cell r="V2763" t="str">
            <v>Hardy, Stephen R.</v>
          </cell>
        </row>
        <row r="2764">
          <cell r="A2764">
            <v>387305</v>
          </cell>
          <cell r="B2764" t="str">
            <v>CE Vocational - CWED</v>
          </cell>
          <cell r="C2764">
            <v>755360</v>
          </cell>
          <cell r="D2764">
            <v>387305755360</v>
          </cell>
          <cell r="E2764" t="str">
            <v>Printing - Other</v>
          </cell>
          <cell r="F2764">
            <v>72</v>
          </cell>
          <cell r="G2764">
            <v>476.07</v>
          </cell>
          <cell r="H2764">
            <v>500</v>
          </cell>
          <cell r="I2764">
            <v>36</v>
          </cell>
          <cell r="J2764">
            <v>500</v>
          </cell>
          <cell r="K2764">
            <v>110010</v>
          </cell>
          <cell r="L2764" t="str">
            <v>Current Unrestricted</v>
          </cell>
          <cell r="M2764">
            <v>10</v>
          </cell>
          <cell r="N2764" t="str">
            <v>Instruction</v>
          </cell>
          <cell r="O2764">
            <v>11</v>
          </cell>
          <cell r="P2764" t="str">
            <v>Current Unrestricted Funds</v>
          </cell>
          <cell r="Q2764">
            <v>75</v>
          </cell>
          <cell r="R2764" t="str">
            <v>Other Operating Expenses</v>
          </cell>
          <cell r="S2764">
            <v>20</v>
          </cell>
          <cell r="T2764" t="str">
            <v>Vice President / Provost - PRC</v>
          </cell>
          <cell r="U2764">
            <v>6</v>
          </cell>
          <cell r="V2764" t="str">
            <v>Hardy, Stephen R.</v>
          </cell>
        </row>
        <row r="2765">
          <cell r="A2765">
            <v>387305</v>
          </cell>
          <cell r="B2765" t="str">
            <v>CE Vocational - CWED</v>
          </cell>
          <cell r="C2765">
            <v>755705</v>
          </cell>
          <cell r="D2765">
            <v>387305755705</v>
          </cell>
          <cell r="E2765" t="str">
            <v>Postage</v>
          </cell>
          <cell r="F2765">
            <v>318.45</v>
          </cell>
          <cell r="G2765">
            <v>530.24</v>
          </cell>
          <cell r="H2765">
            <v>510</v>
          </cell>
          <cell r="I2765">
            <v>149.53</v>
          </cell>
          <cell r="J2765">
            <v>510</v>
          </cell>
          <cell r="K2765">
            <v>110010</v>
          </cell>
          <cell r="L2765" t="str">
            <v>Current Unrestricted</v>
          </cell>
          <cell r="M2765">
            <v>10</v>
          </cell>
          <cell r="N2765" t="str">
            <v>Instruction</v>
          </cell>
          <cell r="O2765">
            <v>11</v>
          </cell>
          <cell r="P2765" t="str">
            <v>Current Unrestricted Funds</v>
          </cell>
          <cell r="Q2765">
            <v>75</v>
          </cell>
          <cell r="R2765" t="str">
            <v>Other Operating Expenses</v>
          </cell>
          <cell r="S2765">
            <v>20</v>
          </cell>
          <cell r="T2765" t="str">
            <v>Vice President / Provost - PRC</v>
          </cell>
          <cell r="U2765">
            <v>6</v>
          </cell>
          <cell r="V2765" t="str">
            <v>Hardy, Stephen R.</v>
          </cell>
        </row>
        <row r="2766">
          <cell r="A2766">
            <v>387305</v>
          </cell>
          <cell r="B2766" t="str">
            <v>CE Vocational - CWED</v>
          </cell>
          <cell r="C2766">
            <v>755745</v>
          </cell>
          <cell r="D2766">
            <v>387305755745</v>
          </cell>
          <cell r="E2766" t="str">
            <v>Promotional Activities</v>
          </cell>
          <cell r="F2766">
            <v>1493.5</v>
          </cell>
          <cell r="G2766">
            <v>0</v>
          </cell>
          <cell r="H2766">
            <v>2500</v>
          </cell>
          <cell r="I2766">
            <v>0</v>
          </cell>
          <cell r="J2766">
            <v>2500</v>
          </cell>
          <cell r="K2766">
            <v>110010</v>
          </cell>
          <cell r="L2766" t="str">
            <v>Current Unrestricted</v>
          </cell>
          <cell r="M2766">
            <v>10</v>
          </cell>
          <cell r="N2766" t="str">
            <v>Instruction</v>
          </cell>
          <cell r="O2766">
            <v>11</v>
          </cell>
          <cell r="P2766" t="str">
            <v>Current Unrestricted Funds</v>
          </cell>
          <cell r="Q2766">
            <v>75</v>
          </cell>
          <cell r="R2766" t="str">
            <v>Other Operating Expenses</v>
          </cell>
          <cell r="S2766">
            <v>20</v>
          </cell>
          <cell r="T2766" t="str">
            <v>Vice President / Provost - PRC</v>
          </cell>
          <cell r="U2766">
            <v>6</v>
          </cell>
          <cell r="V2766" t="str">
            <v>Hardy, Stephen R.</v>
          </cell>
        </row>
        <row r="2767">
          <cell r="A2767">
            <v>387305</v>
          </cell>
          <cell r="B2767" t="str">
            <v>CE Vocational - CWED</v>
          </cell>
          <cell r="C2767">
            <v>787430</v>
          </cell>
          <cell r="D2767">
            <v>387305787430</v>
          </cell>
          <cell r="E2767" t="str">
            <v>Computer/Media Equip</v>
          </cell>
          <cell r="F2767">
            <v>825</v>
          </cell>
          <cell r="G2767">
            <v>0</v>
          </cell>
          <cell r="H2767">
            <v>0</v>
          </cell>
          <cell r="I2767">
            <v>0</v>
          </cell>
          <cell r="J2767">
            <v>0</v>
          </cell>
          <cell r="K2767">
            <v>110010</v>
          </cell>
          <cell r="L2767" t="str">
            <v>Current Unrestricted</v>
          </cell>
          <cell r="M2767">
            <v>10</v>
          </cell>
          <cell r="N2767" t="str">
            <v>Instruction</v>
          </cell>
          <cell r="O2767">
            <v>11</v>
          </cell>
          <cell r="P2767" t="str">
            <v>Current Unrestricted Funds</v>
          </cell>
          <cell r="Q2767">
            <v>78</v>
          </cell>
          <cell r="R2767" t="str">
            <v>Non-Capital Outlay</v>
          </cell>
          <cell r="S2767">
            <v>20</v>
          </cell>
          <cell r="T2767" t="str">
            <v>Vice President / Provost - PRC</v>
          </cell>
          <cell r="U2767">
            <v>6</v>
          </cell>
          <cell r="V2767" t="str">
            <v>Hardy, Stephen R.</v>
          </cell>
        </row>
        <row r="2768">
          <cell r="A2768">
            <v>388205</v>
          </cell>
          <cell r="B2768" t="str">
            <v>CE Avocational Instruction</v>
          </cell>
          <cell r="C2768">
            <v>611120</v>
          </cell>
          <cell r="D2768">
            <v>388205611120</v>
          </cell>
          <cell r="E2768" t="str">
            <v>Faculty Salaries - Part-time</v>
          </cell>
          <cell r="F2768">
            <v>28673</v>
          </cell>
          <cell r="G2768">
            <v>33032</v>
          </cell>
          <cell r="H2768">
            <v>30000</v>
          </cell>
          <cell r="I2768">
            <v>14230</v>
          </cell>
          <cell r="J2768">
            <v>30000</v>
          </cell>
          <cell r="K2768">
            <v>110010</v>
          </cell>
          <cell r="L2768" t="str">
            <v>Current Unrestricted</v>
          </cell>
          <cell r="M2768">
            <v>20</v>
          </cell>
          <cell r="N2768" t="str">
            <v>Instruction</v>
          </cell>
          <cell r="O2768">
            <v>11</v>
          </cell>
          <cell r="P2768" t="str">
            <v>Current Unrestricted Funds</v>
          </cell>
          <cell r="Q2768">
            <v>61</v>
          </cell>
          <cell r="R2768" t="str">
            <v>Salaries and Wages</v>
          </cell>
          <cell r="S2768">
            <v>20</v>
          </cell>
          <cell r="T2768" t="str">
            <v>Vice President / Provost - PRC</v>
          </cell>
          <cell r="U2768">
            <v>9</v>
          </cell>
          <cell r="V2768" t="str">
            <v>Hardy, Stephen R.</v>
          </cell>
        </row>
        <row r="2769">
          <cell r="A2769">
            <v>388205</v>
          </cell>
          <cell r="B2769" t="str">
            <v>CE Avocational Instruction</v>
          </cell>
          <cell r="C2769">
            <v>611140</v>
          </cell>
          <cell r="D2769">
            <v>388205611140</v>
          </cell>
          <cell r="E2769" t="str">
            <v>Faculty Part-time Non-teaching</v>
          </cell>
          <cell r="F2769">
            <v>1653</v>
          </cell>
          <cell r="G2769">
            <v>0</v>
          </cell>
          <cell r="H2769">
            <v>0</v>
          </cell>
          <cell r="I2769">
            <v>0</v>
          </cell>
          <cell r="J2769">
            <v>0</v>
          </cell>
          <cell r="K2769">
            <v>110010</v>
          </cell>
          <cell r="L2769" t="str">
            <v>Current Unrestricted</v>
          </cell>
          <cell r="M2769">
            <v>20</v>
          </cell>
          <cell r="N2769" t="str">
            <v>Instruction</v>
          </cell>
          <cell r="O2769">
            <v>11</v>
          </cell>
          <cell r="P2769" t="str">
            <v>Current Unrestricted Funds</v>
          </cell>
          <cell r="Q2769">
            <v>61</v>
          </cell>
          <cell r="R2769" t="str">
            <v>Salaries and Wages</v>
          </cell>
          <cell r="S2769">
            <v>20</v>
          </cell>
          <cell r="T2769" t="str">
            <v>Vice President / Provost - PRC</v>
          </cell>
          <cell r="U2769">
            <v>9</v>
          </cell>
          <cell r="V2769" t="str">
            <v>Hardy, Stephen R.</v>
          </cell>
        </row>
        <row r="2770">
          <cell r="A2770">
            <v>388210</v>
          </cell>
          <cell r="B2770" t="str">
            <v>SAIL</v>
          </cell>
          <cell r="C2770">
            <v>611120</v>
          </cell>
          <cell r="D2770">
            <v>388210611120</v>
          </cell>
          <cell r="E2770" t="str">
            <v>Faculty Salaries - Part-time</v>
          </cell>
          <cell r="F2770">
            <v>0</v>
          </cell>
          <cell r="G2770">
            <v>27099.95</v>
          </cell>
          <cell r="H2770">
            <v>31050</v>
          </cell>
          <cell r="I2770">
            <v>19750</v>
          </cell>
          <cell r="J2770">
            <v>31050</v>
          </cell>
          <cell r="K2770">
            <v>110010</v>
          </cell>
          <cell r="L2770" t="str">
            <v>Current Unrestricted</v>
          </cell>
          <cell r="M2770">
            <v>20</v>
          </cell>
          <cell r="N2770" t="str">
            <v>Public Service</v>
          </cell>
          <cell r="O2770">
            <v>11</v>
          </cell>
          <cell r="P2770" t="str">
            <v>Current Unrestricted Funds</v>
          </cell>
          <cell r="Q2770">
            <v>61</v>
          </cell>
          <cell r="R2770" t="str">
            <v>Salaries and Wages</v>
          </cell>
          <cell r="S2770">
            <v>20</v>
          </cell>
          <cell r="T2770" t="str">
            <v>Vice President / Provost - PRC</v>
          </cell>
          <cell r="U2770">
            <v>9</v>
          </cell>
          <cell r="V2770" t="str">
            <v>Hardy, Stephen R.</v>
          </cell>
        </row>
        <row r="2771">
          <cell r="A2771">
            <v>388210</v>
          </cell>
          <cell r="B2771" t="str">
            <v>SAIL</v>
          </cell>
          <cell r="C2771">
            <v>611430</v>
          </cell>
          <cell r="D2771">
            <v>388210611430</v>
          </cell>
          <cell r="E2771" t="str">
            <v>Clerical - Non-Exempt</v>
          </cell>
          <cell r="F2771">
            <v>0</v>
          </cell>
          <cell r="G2771">
            <v>33109.68</v>
          </cell>
          <cell r="H2771">
            <v>34269</v>
          </cell>
          <cell r="I2771">
            <v>17134.259999999998</v>
          </cell>
          <cell r="J2771">
            <v>34269</v>
          </cell>
          <cell r="K2771">
            <v>110010</v>
          </cell>
          <cell r="L2771" t="str">
            <v>Current Unrestricted</v>
          </cell>
          <cell r="M2771">
            <v>20</v>
          </cell>
          <cell r="N2771" t="str">
            <v>Public Service</v>
          </cell>
          <cell r="O2771">
            <v>11</v>
          </cell>
          <cell r="P2771" t="str">
            <v>Current Unrestricted Funds</v>
          </cell>
          <cell r="Q2771">
            <v>61</v>
          </cell>
          <cell r="R2771" t="str">
            <v>Salaries and Wages</v>
          </cell>
          <cell r="S2771">
            <v>20</v>
          </cell>
          <cell r="T2771" t="str">
            <v>Vice President / Provost - PRC</v>
          </cell>
          <cell r="U2771">
            <v>9</v>
          </cell>
          <cell r="V2771" t="str">
            <v>Hardy, Stephen R.</v>
          </cell>
        </row>
        <row r="2772">
          <cell r="A2772">
            <v>388210</v>
          </cell>
          <cell r="B2772" t="str">
            <v>SAIL</v>
          </cell>
          <cell r="C2772">
            <v>712372</v>
          </cell>
          <cell r="D2772">
            <v>388210712372</v>
          </cell>
          <cell r="E2772" t="str">
            <v>Training Contract</v>
          </cell>
          <cell r="F2772">
            <v>0</v>
          </cell>
          <cell r="G2772">
            <v>600</v>
          </cell>
          <cell r="H2772">
            <v>600</v>
          </cell>
          <cell r="I2772">
            <v>300</v>
          </cell>
          <cell r="J2772">
            <v>600</v>
          </cell>
          <cell r="K2772">
            <v>110010</v>
          </cell>
          <cell r="L2772" t="str">
            <v>Current Unrestricted</v>
          </cell>
          <cell r="M2772">
            <v>20</v>
          </cell>
          <cell r="N2772" t="str">
            <v>Public Service</v>
          </cell>
          <cell r="O2772">
            <v>11</v>
          </cell>
          <cell r="P2772" t="str">
            <v>Current Unrestricted Funds</v>
          </cell>
          <cell r="Q2772">
            <v>71</v>
          </cell>
          <cell r="R2772" t="str">
            <v>Contractual Services</v>
          </cell>
          <cell r="S2772">
            <v>20</v>
          </cell>
          <cell r="T2772" t="str">
            <v>Vice President / Provost - PRC</v>
          </cell>
          <cell r="U2772">
            <v>9</v>
          </cell>
          <cell r="V2772" t="str">
            <v>Hardy, Stephen R.</v>
          </cell>
        </row>
        <row r="2773">
          <cell r="A2773">
            <v>388210</v>
          </cell>
          <cell r="B2773" t="str">
            <v>SAIL</v>
          </cell>
          <cell r="C2773">
            <v>733120</v>
          </cell>
          <cell r="D2773">
            <v>388210733120</v>
          </cell>
          <cell r="E2773" t="str">
            <v>Office Supplies</v>
          </cell>
          <cell r="F2773">
            <v>0</v>
          </cell>
          <cell r="G2773">
            <v>326.70999999999998</v>
          </cell>
          <cell r="H2773">
            <v>2000</v>
          </cell>
          <cell r="I2773">
            <v>214.42</v>
          </cell>
          <cell r="J2773">
            <v>1500</v>
          </cell>
          <cell r="K2773">
            <v>110010</v>
          </cell>
          <cell r="L2773" t="str">
            <v>Current Unrestricted</v>
          </cell>
          <cell r="M2773">
            <v>20</v>
          </cell>
          <cell r="N2773" t="str">
            <v>Public Service</v>
          </cell>
          <cell r="O2773">
            <v>11</v>
          </cell>
          <cell r="P2773" t="str">
            <v>Current Unrestricted Funds</v>
          </cell>
          <cell r="Q2773">
            <v>73</v>
          </cell>
          <cell r="R2773" t="str">
            <v>Supplies</v>
          </cell>
          <cell r="S2773">
            <v>20</v>
          </cell>
          <cell r="T2773" t="str">
            <v>Vice President / Provost - PRC</v>
          </cell>
          <cell r="U2773">
            <v>9</v>
          </cell>
          <cell r="V2773" t="str">
            <v>Hardy, Stephen R.</v>
          </cell>
        </row>
        <row r="2774">
          <cell r="A2774">
            <v>388210</v>
          </cell>
          <cell r="B2774" t="str">
            <v>SAIL</v>
          </cell>
          <cell r="C2774">
            <v>755360</v>
          </cell>
          <cell r="D2774">
            <v>388210755360</v>
          </cell>
          <cell r="E2774" t="str">
            <v>Printing - Other</v>
          </cell>
          <cell r="F2774">
            <v>0</v>
          </cell>
          <cell r="G2774">
            <v>311.14</v>
          </cell>
          <cell r="H2774">
            <v>500</v>
          </cell>
          <cell r="I2774">
            <v>0</v>
          </cell>
          <cell r="J2774">
            <v>500</v>
          </cell>
          <cell r="K2774">
            <v>110010</v>
          </cell>
          <cell r="L2774" t="str">
            <v>Current Unrestricted</v>
          </cell>
          <cell r="M2774">
            <v>20</v>
          </cell>
          <cell r="N2774" t="str">
            <v>Public Service</v>
          </cell>
          <cell r="O2774">
            <v>11</v>
          </cell>
          <cell r="P2774" t="str">
            <v>Current Unrestricted Funds</v>
          </cell>
          <cell r="Q2774">
            <v>75</v>
          </cell>
          <cell r="R2774" t="str">
            <v>Other Operating Expenses</v>
          </cell>
          <cell r="S2774">
            <v>20</v>
          </cell>
          <cell r="T2774" t="str">
            <v>Vice President / Provost - PRC</v>
          </cell>
          <cell r="U2774">
            <v>9</v>
          </cell>
          <cell r="V2774" t="str">
            <v>Hardy, Stephen R.</v>
          </cell>
        </row>
        <row r="2775">
          <cell r="A2775">
            <v>388305</v>
          </cell>
          <cell r="B2775" t="str">
            <v>CE Avoc - CWED</v>
          </cell>
          <cell r="C2775">
            <v>611120</v>
          </cell>
          <cell r="D2775">
            <v>388305611120</v>
          </cell>
          <cell r="E2775" t="str">
            <v>Faculty Salaries - Part-time</v>
          </cell>
          <cell r="F2775">
            <v>10935</v>
          </cell>
          <cell r="G2775">
            <v>22020</v>
          </cell>
          <cell r="H2775">
            <v>22500</v>
          </cell>
          <cell r="I2775">
            <v>8250</v>
          </cell>
          <cell r="J2775">
            <v>22500</v>
          </cell>
          <cell r="K2775">
            <v>110010</v>
          </cell>
          <cell r="L2775" t="str">
            <v>Current Unrestricted</v>
          </cell>
          <cell r="M2775">
            <v>20</v>
          </cell>
          <cell r="N2775" t="str">
            <v>Public Service</v>
          </cell>
          <cell r="O2775">
            <v>11</v>
          </cell>
          <cell r="P2775" t="str">
            <v>Current Unrestricted Funds</v>
          </cell>
          <cell r="Q2775">
            <v>61</v>
          </cell>
          <cell r="R2775" t="str">
            <v>Salaries and Wages</v>
          </cell>
          <cell r="S2775">
            <v>20</v>
          </cell>
          <cell r="T2775" t="str">
            <v>Vice President / Provost - PRC</v>
          </cell>
          <cell r="U2775">
            <v>9</v>
          </cell>
          <cell r="V2775" t="str">
            <v>Hardy, Stephen R.</v>
          </cell>
        </row>
        <row r="2776">
          <cell r="A2776">
            <v>388305</v>
          </cell>
          <cell r="B2776" t="str">
            <v>CE Avoc - CWED</v>
          </cell>
          <cell r="C2776">
            <v>611140</v>
          </cell>
          <cell r="D2776">
            <v>388305611140</v>
          </cell>
          <cell r="E2776" t="str">
            <v>Faculty Part-time Non-teaching</v>
          </cell>
          <cell r="F2776">
            <v>570</v>
          </cell>
          <cell r="G2776">
            <v>0</v>
          </cell>
          <cell r="H2776">
            <v>0</v>
          </cell>
          <cell r="I2776">
            <v>0</v>
          </cell>
          <cell r="J2776">
            <v>500</v>
          </cell>
          <cell r="K2776">
            <v>110010</v>
          </cell>
          <cell r="L2776" t="str">
            <v>Current Unrestricted</v>
          </cell>
          <cell r="M2776">
            <v>20</v>
          </cell>
          <cell r="N2776" t="str">
            <v>Public Service</v>
          </cell>
          <cell r="O2776">
            <v>11</v>
          </cell>
          <cell r="P2776" t="str">
            <v>Current Unrestricted Funds</v>
          </cell>
          <cell r="Q2776">
            <v>61</v>
          </cell>
          <cell r="R2776" t="str">
            <v>Salaries and Wages</v>
          </cell>
          <cell r="S2776">
            <v>20</v>
          </cell>
          <cell r="T2776" t="str">
            <v>Vice President / Provost - PRC</v>
          </cell>
          <cell r="U2776">
            <v>9</v>
          </cell>
          <cell r="V2776" t="str">
            <v>Hardy, Stephen R.</v>
          </cell>
        </row>
        <row r="2777">
          <cell r="A2777">
            <v>822005</v>
          </cell>
          <cell r="B2777" t="str">
            <v>Facilities Rental</v>
          </cell>
          <cell r="C2777">
            <v>583003</v>
          </cell>
          <cell r="D2777">
            <v>822005583003</v>
          </cell>
          <cell r="E2777" t="str">
            <v>Rental Fees</v>
          </cell>
          <cell r="F2777">
            <v>83430</v>
          </cell>
          <cell r="G2777">
            <v>96602</v>
          </cell>
          <cell r="H2777">
            <v>103206</v>
          </cell>
          <cell r="I2777">
            <v>68321</v>
          </cell>
          <cell r="J2777">
            <v>125224</v>
          </cell>
          <cell r="K2777">
            <v>310010</v>
          </cell>
          <cell r="L2777" t="str">
            <v>General Auxiliaries</v>
          </cell>
          <cell r="M2777">
            <v>590</v>
          </cell>
          <cell r="N2777" t="str">
            <v>Auxiliary - Other</v>
          </cell>
          <cell r="O2777">
            <v>31</v>
          </cell>
          <cell r="P2777" t="str">
            <v>Auxiliary Enterprises Fund</v>
          </cell>
          <cell r="Q2777">
            <v>53</v>
          </cell>
          <cell r="R2777" t="str">
            <v>Tuition and Fees</v>
          </cell>
          <cell r="S2777">
            <v>80</v>
          </cell>
          <cell r="T2777" t="str">
            <v>Auxiliaries</v>
          </cell>
          <cell r="U2777">
            <v>9</v>
          </cell>
          <cell r="V2777" t="str">
            <v>Harmon, Shirley K.</v>
          </cell>
        </row>
        <row r="2778">
          <cell r="A2778">
            <v>822005</v>
          </cell>
          <cell r="B2778" t="str">
            <v>Facilities Rental</v>
          </cell>
          <cell r="C2778">
            <v>611420</v>
          </cell>
          <cell r="D2778">
            <v>822005611420</v>
          </cell>
          <cell r="E2778" t="str">
            <v>Non-Supervisory Supp - Non-Exempt</v>
          </cell>
          <cell r="F2778">
            <v>31254.36</v>
          </cell>
          <cell r="G2778">
            <v>75952.39</v>
          </cell>
          <cell r="H2778">
            <v>78738</v>
          </cell>
          <cell r="I2778">
            <v>39368.82</v>
          </cell>
          <cell r="J2778">
            <v>82675</v>
          </cell>
          <cell r="K2778">
            <v>310010</v>
          </cell>
          <cell r="L2778" t="str">
            <v>General Auxiliaries</v>
          </cell>
          <cell r="M2778">
            <v>590</v>
          </cell>
          <cell r="N2778" t="str">
            <v>Auxiliary - Other</v>
          </cell>
          <cell r="O2778">
            <v>31</v>
          </cell>
          <cell r="P2778" t="str">
            <v>Auxiliary Enterprises Fund</v>
          </cell>
          <cell r="Q2778">
            <v>61</v>
          </cell>
          <cell r="R2778" t="str">
            <v>Salaries and Wages</v>
          </cell>
          <cell r="S2778">
            <v>80</v>
          </cell>
          <cell r="T2778" t="str">
            <v>Auxiliaries</v>
          </cell>
          <cell r="U2778">
            <v>9</v>
          </cell>
          <cell r="V2778" t="str">
            <v>Harmon, Shirley K.</v>
          </cell>
        </row>
        <row r="2779">
          <cell r="A2779">
            <v>822005</v>
          </cell>
          <cell r="B2779" t="str">
            <v>Facilities Rental</v>
          </cell>
          <cell r="C2779">
            <v>611440</v>
          </cell>
          <cell r="D2779">
            <v>822005611440</v>
          </cell>
          <cell r="E2779" t="str">
            <v>Clerical - Non-Exempt</v>
          </cell>
          <cell r="F2779">
            <v>44971.56</v>
          </cell>
          <cell r="G2779">
            <v>172.97</v>
          </cell>
          <cell r="H2779">
            <v>0</v>
          </cell>
          <cell r="I2779">
            <v>0</v>
          </cell>
          <cell r="J2779">
            <v>0</v>
          </cell>
          <cell r="K2779">
            <v>310010</v>
          </cell>
          <cell r="L2779" t="str">
            <v>General Auxiliaries</v>
          </cell>
          <cell r="M2779">
            <v>590</v>
          </cell>
          <cell r="N2779" t="str">
            <v>Auxiliary - Other</v>
          </cell>
          <cell r="O2779">
            <v>31</v>
          </cell>
          <cell r="P2779" t="str">
            <v>Auxiliary Enterprises Fund</v>
          </cell>
          <cell r="Q2779">
            <v>61</v>
          </cell>
          <cell r="R2779" t="str">
            <v>Salaries and Wages</v>
          </cell>
          <cell r="S2779">
            <v>80</v>
          </cell>
          <cell r="T2779" t="str">
            <v>Auxiliaries</v>
          </cell>
          <cell r="U2779">
            <v>9</v>
          </cell>
          <cell r="V2779" t="str">
            <v>Harmon, Shirley K.</v>
          </cell>
        </row>
        <row r="2780">
          <cell r="A2780">
            <v>822005</v>
          </cell>
          <cell r="B2780" t="str">
            <v>Facilities Rental</v>
          </cell>
          <cell r="C2780">
            <v>611460</v>
          </cell>
          <cell r="D2780">
            <v>822005611460</v>
          </cell>
          <cell r="E2780" t="str">
            <v>Support Staff PT - Non-Exempt</v>
          </cell>
          <cell r="F2780">
            <v>0</v>
          </cell>
          <cell r="G2780">
            <v>997.15</v>
          </cell>
          <cell r="H2780">
            <v>13986</v>
          </cell>
          <cell r="I2780">
            <v>3595.07</v>
          </cell>
          <cell r="J2780">
            <v>9825</v>
          </cell>
          <cell r="K2780">
            <v>310010</v>
          </cell>
          <cell r="L2780" t="str">
            <v>General Auxiliaries</v>
          </cell>
          <cell r="M2780">
            <v>590</v>
          </cell>
          <cell r="N2780" t="str">
            <v>Auxiliary - Other</v>
          </cell>
          <cell r="O2780">
            <v>31</v>
          </cell>
          <cell r="P2780" t="str">
            <v>Auxiliary Enterprises Fund</v>
          </cell>
          <cell r="Q2780">
            <v>61</v>
          </cell>
          <cell r="R2780" t="str">
            <v>Salaries and Wages</v>
          </cell>
          <cell r="S2780">
            <v>80</v>
          </cell>
          <cell r="T2780" t="str">
            <v>Auxiliaries</v>
          </cell>
          <cell r="U2780">
            <v>9</v>
          </cell>
          <cell r="V2780" t="str">
            <v>Harmon, Shirley K.</v>
          </cell>
        </row>
        <row r="2781">
          <cell r="A2781">
            <v>822005</v>
          </cell>
          <cell r="B2781" t="str">
            <v>Facilities Rental</v>
          </cell>
          <cell r="C2781">
            <v>611491</v>
          </cell>
          <cell r="D2781">
            <v>822005611491</v>
          </cell>
          <cell r="E2781" t="str">
            <v>Comp Time Payoff</v>
          </cell>
          <cell r="F2781">
            <v>0</v>
          </cell>
          <cell r="G2781">
            <v>95.09</v>
          </cell>
          <cell r="H2781">
            <v>0</v>
          </cell>
          <cell r="I2781">
            <v>0</v>
          </cell>
          <cell r="J2781">
            <v>0</v>
          </cell>
          <cell r="K2781">
            <v>310010</v>
          </cell>
          <cell r="L2781" t="str">
            <v>General Auxiliaries</v>
          </cell>
          <cell r="M2781">
            <v>590</v>
          </cell>
          <cell r="N2781" t="str">
            <v>Auxiliary - Other</v>
          </cell>
          <cell r="O2781">
            <v>31</v>
          </cell>
          <cell r="P2781" t="str">
            <v>Auxiliary Enterprises Fund</v>
          </cell>
          <cell r="Q2781">
            <v>61</v>
          </cell>
          <cell r="R2781" t="str">
            <v>Salaries and Wages</v>
          </cell>
          <cell r="S2781">
            <v>80</v>
          </cell>
          <cell r="T2781" t="str">
            <v>Auxiliaries</v>
          </cell>
          <cell r="U2781">
            <v>9</v>
          </cell>
          <cell r="V2781" t="str">
            <v>Harmon, Shirley K.</v>
          </cell>
        </row>
        <row r="2782">
          <cell r="A2782">
            <v>822005</v>
          </cell>
          <cell r="B2782" t="str">
            <v>Facilities Rental</v>
          </cell>
          <cell r="C2782">
            <v>611492</v>
          </cell>
          <cell r="D2782">
            <v>822005611492</v>
          </cell>
          <cell r="E2782" t="str">
            <v>Regular Overtime</v>
          </cell>
          <cell r="F2782">
            <v>0</v>
          </cell>
          <cell r="G2782">
            <v>586.32000000000005</v>
          </cell>
          <cell r="H2782">
            <v>2000</v>
          </cell>
          <cell r="I2782">
            <v>406.01</v>
          </cell>
          <cell r="J2782">
            <v>2000</v>
          </cell>
          <cell r="K2782">
            <v>310010</v>
          </cell>
          <cell r="L2782" t="str">
            <v>General Auxiliaries</v>
          </cell>
          <cell r="M2782">
            <v>590</v>
          </cell>
          <cell r="N2782" t="str">
            <v>Auxiliary - Other</v>
          </cell>
          <cell r="O2782">
            <v>31</v>
          </cell>
          <cell r="P2782" t="str">
            <v>Auxiliary Enterprises Fund</v>
          </cell>
          <cell r="Q2782">
            <v>61</v>
          </cell>
          <cell r="R2782" t="str">
            <v>Salaries and Wages</v>
          </cell>
          <cell r="S2782">
            <v>80</v>
          </cell>
          <cell r="T2782" t="str">
            <v>Auxiliaries</v>
          </cell>
          <cell r="U2782">
            <v>9</v>
          </cell>
          <cell r="V2782" t="str">
            <v>Harmon, Shirley K.</v>
          </cell>
        </row>
        <row r="2783">
          <cell r="A2783">
            <v>822005</v>
          </cell>
          <cell r="B2783" t="str">
            <v>Facilities Rental</v>
          </cell>
          <cell r="C2783">
            <v>642110</v>
          </cell>
          <cell r="D2783">
            <v>822005642110</v>
          </cell>
          <cell r="E2783" t="str">
            <v>Medical Insurance</v>
          </cell>
          <cell r="F2783">
            <v>0</v>
          </cell>
          <cell r="G2783">
            <v>0</v>
          </cell>
          <cell r="H2783">
            <v>0</v>
          </cell>
          <cell r="I2783">
            <v>0</v>
          </cell>
          <cell r="J2783">
            <v>17846</v>
          </cell>
          <cell r="K2783">
            <v>310010</v>
          </cell>
          <cell r="L2783" t="str">
            <v>General Auxiliaries</v>
          </cell>
          <cell r="M2783">
            <v>590</v>
          </cell>
          <cell r="N2783" t="str">
            <v>Auxiliary - Other</v>
          </cell>
          <cell r="O2783">
            <v>31</v>
          </cell>
          <cell r="P2783" t="str">
            <v>Auxiliary Enterprises Fund</v>
          </cell>
          <cell r="Q2783">
            <v>61</v>
          </cell>
          <cell r="R2783" t="str">
            <v>Salaries and Wages</v>
          </cell>
          <cell r="S2783">
            <v>80</v>
          </cell>
          <cell r="T2783" t="str">
            <v>Auxiliaries</v>
          </cell>
          <cell r="U2783">
            <v>9</v>
          </cell>
          <cell r="V2783" t="str">
            <v>Harmon, Shirley K.</v>
          </cell>
        </row>
        <row r="2784">
          <cell r="A2784">
            <v>822005</v>
          </cell>
          <cell r="B2784" t="str">
            <v>Facilities Rental</v>
          </cell>
          <cell r="C2784">
            <v>642164</v>
          </cell>
          <cell r="D2784">
            <v>822005642164</v>
          </cell>
          <cell r="E2784" t="str">
            <v>TRS Benefits</v>
          </cell>
          <cell r="F2784">
            <v>0</v>
          </cell>
          <cell r="G2784">
            <v>0</v>
          </cell>
          <cell r="H2784">
            <v>0</v>
          </cell>
          <cell r="I2784">
            <v>0</v>
          </cell>
          <cell r="J2784">
            <v>5378</v>
          </cell>
          <cell r="K2784">
            <v>310010</v>
          </cell>
          <cell r="L2784" t="str">
            <v>General Auxiliaries</v>
          </cell>
          <cell r="M2784">
            <v>590</v>
          </cell>
          <cell r="N2784" t="str">
            <v>Auxiliary - Other</v>
          </cell>
          <cell r="O2784">
            <v>31</v>
          </cell>
          <cell r="P2784" t="str">
            <v>Auxiliary Enterprises Fund</v>
          </cell>
          <cell r="Q2784">
            <v>61</v>
          </cell>
          <cell r="R2784" t="str">
            <v>Salaries and Wages</v>
          </cell>
          <cell r="S2784">
            <v>80</v>
          </cell>
          <cell r="T2784" t="str">
            <v>Auxiliaries</v>
          </cell>
          <cell r="U2784">
            <v>9</v>
          </cell>
          <cell r="V2784" t="str">
            <v>Harmon, Shirley K.</v>
          </cell>
        </row>
        <row r="2785">
          <cell r="A2785">
            <v>822005</v>
          </cell>
          <cell r="B2785" t="str">
            <v>Facilities Rental</v>
          </cell>
          <cell r="C2785">
            <v>611510</v>
          </cell>
          <cell r="D2785">
            <v>822005611510</v>
          </cell>
          <cell r="E2785" t="str">
            <v>Student Assistants - Non-Work Study</v>
          </cell>
          <cell r="F2785">
            <v>0</v>
          </cell>
          <cell r="G2785">
            <v>0</v>
          </cell>
          <cell r="H2785">
            <v>3500</v>
          </cell>
          <cell r="I2785">
            <v>1991.18</v>
          </cell>
          <cell r="J2785">
            <v>3200</v>
          </cell>
          <cell r="K2785">
            <v>310010</v>
          </cell>
          <cell r="L2785" t="str">
            <v>General Auxiliaries</v>
          </cell>
          <cell r="M2785">
            <v>590</v>
          </cell>
          <cell r="N2785" t="str">
            <v>Auxiliary - Other</v>
          </cell>
          <cell r="O2785">
            <v>31</v>
          </cell>
          <cell r="P2785" t="str">
            <v>Auxiliary Enterprises Fund</v>
          </cell>
          <cell r="Q2785">
            <v>61</v>
          </cell>
          <cell r="R2785" t="str">
            <v>Salaries and Wages</v>
          </cell>
          <cell r="S2785">
            <v>80</v>
          </cell>
          <cell r="T2785" t="str">
            <v>Auxiliaries</v>
          </cell>
          <cell r="U2785">
            <v>9</v>
          </cell>
          <cell r="V2785" t="str">
            <v>Harmon, Shirley K.</v>
          </cell>
        </row>
        <row r="2786">
          <cell r="A2786">
            <v>822005</v>
          </cell>
          <cell r="B2786" t="str">
            <v>Facilities Rental</v>
          </cell>
          <cell r="C2786">
            <v>611520</v>
          </cell>
          <cell r="D2786">
            <v>822005611520</v>
          </cell>
          <cell r="E2786" t="str">
            <v>Student Assistants - Work Study</v>
          </cell>
          <cell r="F2786">
            <v>2206.9</v>
          </cell>
          <cell r="G2786">
            <v>0</v>
          </cell>
          <cell r="H2786">
            <v>0</v>
          </cell>
          <cell r="I2786">
            <v>0</v>
          </cell>
          <cell r="J2786">
            <v>0</v>
          </cell>
          <cell r="K2786">
            <v>310010</v>
          </cell>
          <cell r="L2786" t="str">
            <v>General Auxiliaries</v>
          </cell>
          <cell r="M2786">
            <v>590</v>
          </cell>
          <cell r="N2786" t="str">
            <v>Auxiliary - Other</v>
          </cell>
          <cell r="O2786">
            <v>31</v>
          </cell>
          <cell r="P2786" t="str">
            <v>Auxiliary Enterprises Fund</v>
          </cell>
          <cell r="Q2786">
            <v>61</v>
          </cell>
          <cell r="R2786" t="str">
            <v>Salaries and Wages</v>
          </cell>
          <cell r="S2786">
            <v>80</v>
          </cell>
          <cell r="T2786" t="str">
            <v>Auxiliaries</v>
          </cell>
          <cell r="U2786">
            <v>9</v>
          </cell>
          <cell r="V2786" t="str">
            <v>Harmon, Shirley K.</v>
          </cell>
        </row>
        <row r="2787">
          <cell r="A2787">
            <v>822005</v>
          </cell>
          <cell r="B2787" t="str">
            <v>Facilities Rental</v>
          </cell>
          <cell r="C2787">
            <v>712655</v>
          </cell>
          <cell r="D2787">
            <v>822005712655</v>
          </cell>
          <cell r="E2787" t="str">
            <v>Meetings Expense</v>
          </cell>
          <cell r="F2787">
            <v>7.52</v>
          </cell>
          <cell r="G2787">
            <v>5.89</v>
          </cell>
          <cell r="H2787">
            <v>90</v>
          </cell>
          <cell r="I2787">
            <v>0</v>
          </cell>
          <cell r="J2787">
            <v>100</v>
          </cell>
          <cell r="K2787">
            <v>310010</v>
          </cell>
          <cell r="L2787" t="str">
            <v>General Auxiliaries</v>
          </cell>
          <cell r="M2787">
            <v>590</v>
          </cell>
          <cell r="N2787" t="str">
            <v>Auxiliary - Other</v>
          </cell>
          <cell r="O2787">
            <v>31</v>
          </cell>
          <cell r="P2787" t="str">
            <v>Auxiliary Enterprises Fund</v>
          </cell>
          <cell r="Q2787">
            <v>71</v>
          </cell>
          <cell r="R2787" t="str">
            <v>Contractual Services</v>
          </cell>
          <cell r="S2787">
            <v>80</v>
          </cell>
          <cell r="T2787" t="str">
            <v>Auxiliaries</v>
          </cell>
          <cell r="U2787">
            <v>9</v>
          </cell>
          <cell r="V2787" t="str">
            <v>Harmon, Shirley K.</v>
          </cell>
        </row>
        <row r="2788">
          <cell r="A2788">
            <v>822005</v>
          </cell>
          <cell r="B2788" t="str">
            <v>Facilities Rental</v>
          </cell>
          <cell r="C2788">
            <v>733120</v>
          </cell>
          <cell r="D2788">
            <v>822005733120</v>
          </cell>
          <cell r="E2788" t="str">
            <v>Office Supplies</v>
          </cell>
          <cell r="F2788">
            <v>1183.79</v>
          </cell>
          <cell r="G2788">
            <v>2374.69</v>
          </cell>
          <cell r="H2788">
            <v>2900</v>
          </cell>
          <cell r="I2788">
            <v>652.55999999999995</v>
          </cell>
          <cell r="J2788">
            <v>2600</v>
          </cell>
          <cell r="K2788">
            <v>310010</v>
          </cell>
          <cell r="L2788" t="str">
            <v>General Auxiliaries</v>
          </cell>
          <cell r="M2788">
            <v>590</v>
          </cell>
          <cell r="N2788" t="str">
            <v>Auxiliary - Other</v>
          </cell>
          <cell r="O2788">
            <v>31</v>
          </cell>
          <cell r="P2788" t="str">
            <v>Auxiliary Enterprises Fund</v>
          </cell>
          <cell r="Q2788">
            <v>73</v>
          </cell>
          <cell r="R2788" t="str">
            <v>Supplies</v>
          </cell>
          <cell r="S2788">
            <v>80</v>
          </cell>
          <cell r="T2788" t="str">
            <v>Auxiliaries</v>
          </cell>
          <cell r="U2788">
            <v>9</v>
          </cell>
          <cell r="V2788" t="str">
            <v>Harmon, Shirley K.</v>
          </cell>
        </row>
        <row r="2789">
          <cell r="A2789">
            <v>822005</v>
          </cell>
          <cell r="B2789" t="str">
            <v>Facilities Rental</v>
          </cell>
          <cell r="C2789">
            <v>744210</v>
          </cell>
          <cell r="D2789">
            <v>822005744210</v>
          </cell>
          <cell r="E2789" t="str">
            <v>Local Travel</v>
          </cell>
          <cell r="F2789">
            <v>101.5</v>
          </cell>
          <cell r="G2789">
            <v>54.7</v>
          </cell>
          <cell r="H2789">
            <v>450</v>
          </cell>
          <cell r="I2789">
            <v>303.88</v>
          </cell>
          <cell r="J2789">
            <v>600</v>
          </cell>
          <cell r="K2789">
            <v>310010</v>
          </cell>
          <cell r="L2789" t="str">
            <v>General Auxiliaries</v>
          </cell>
          <cell r="M2789">
            <v>590</v>
          </cell>
          <cell r="N2789" t="str">
            <v>Auxiliary - Other</v>
          </cell>
          <cell r="O2789">
            <v>31</v>
          </cell>
          <cell r="P2789" t="str">
            <v>Auxiliary Enterprises Fund</v>
          </cell>
          <cell r="Q2789">
            <v>74</v>
          </cell>
          <cell r="R2789" t="str">
            <v>Travel</v>
          </cell>
          <cell r="S2789">
            <v>80</v>
          </cell>
          <cell r="T2789" t="str">
            <v>Auxiliaries</v>
          </cell>
          <cell r="U2789">
            <v>9</v>
          </cell>
          <cell r="V2789" t="str">
            <v>Harmon, Shirley K.</v>
          </cell>
        </row>
        <row r="2790">
          <cell r="A2790">
            <v>822005</v>
          </cell>
          <cell r="B2790" t="str">
            <v>Facilities Rental</v>
          </cell>
          <cell r="C2790">
            <v>744220</v>
          </cell>
          <cell r="D2790">
            <v>822005744220</v>
          </cell>
          <cell r="E2790" t="str">
            <v>Professional Development / Travel</v>
          </cell>
          <cell r="F2790">
            <v>0</v>
          </cell>
          <cell r="G2790">
            <v>0</v>
          </cell>
          <cell r="H2790">
            <v>150</v>
          </cell>
          <cell r="I2790">
            <v>0</v>
          </cell>
          <cell r="J2790">
            <v>0</v>
          </cell>
          <cell r="K2790">
            <v>310010</v>
          </cell>
          <cell r="L2790" t="str">
            <v>General Auxiliaries</v>
          </cell>
          <cell r="M2790">
            <v>590</v>
          </cell>
          <cell r="N2790" t="str">
            <v>Auxiliary - Other</v>
          </cell>
          <cell r="O2790">
            <v>31</v>
          </cell>
          <cell r="P2790" t="str">
            <v>Auxiliary Enterprises Fund</v>
          </cell>
          <cell r="Q2790">
            <v>74</v>
          </cell>
          <cell r="R2790" t="str">
            <v>Travel</v>
          </cell>
          <cell r="S2790">
            <v>80</v>
          </cell>
          <cell r="T2790" t="str">
            <v>Auxiliaries</v>
          </cell>
          <cell r="U2790">
            <v>9</v>
          </cell>
          <cell r="V2790" t="str">
            <v>Harmon, Shirley K.</v>
          </cell>
        </row>
        <row r="2791">
          <cell r="A2791">
            <v>822005</v>
          </cell>
          <cell r="B2791" t="str">
            <v>Facilities Rental</v>
          </cell>
          <cell r="C2791">
            <v>755240</v>
          </cell>
          <cell r="D2791">
            <v>822005755240</v>
          </cell>
          <cell r="E2791" t="str">
            <v>DP - Software</v>
          </cell>
          <cell r="F2791">
            <v>0</v>
          </cell>
          <cell r="G2791">
            <v>183</v>
          </cell>
          <cell r="H2791">
            <v>150</v>
          </cell>
          <cell r="I2791">
            <v>0</v>
          </cell>
          <cell r="J2791">
            <v>0</v>
          </cell>
          <cell r="K2791">
            <v>310010</v>
          </cell>
          <cell r="L2791" t="str">
            <v>General Auxiliaries</v>
          </cell>
          <cell r="M2791">
            <v>590</v>
          </cell>
          <cell r="N2791" t="str">
            <v>Auxiliary - Other</v>
          </cell>
          <cell r="O2791">
            <v>31</v>
          </cell>
          <cell r="P2791" t="str">
            <v>Auxiliary Enterprises Fund</v>
          </cell>
          <cell r="Q2791">
            <v>75</v>
          </cell>
          <cell r="R2791" t="str">
            <v>Other Operating Expenses</v>
          </cell>
          <cell r="S2791">
            <v>80</v>
          </cell>
          <cell r="T2791" t="str">
            <v>Auxiliaries</v>
          </cell>
          <cell r="U2791">
            <v>9</v>
          </cell>
          <cell r="V2791" t="str">
            <v>Harmon, Shirley K.</v>
          </cell>
        </row>
        <row r="2792">
          <cell r="A2792">
            <v>822005</v>
          </cell>
          <cell r="B2792" t="str">
            <v>Facilities Rental</v>
          </cell>
          <cell r="C2792">
            <v>755310</v>
          </cell>
          <cell r="D2792">
            <v>822005755310</v>
          </cell>
          <cell r="E2792" t="str">
            <v>Copier Expense</v>
          </cell>
          <cell r="F2792">
            <v>0</v>
          </cell>
          <cell r="G2792">
            <v>0</v>
          </cell>
          <cell r="H2792">
            <v>262</v>
          </cell>
          <cell r="I2792">
            <v>0</v>
          </cell>
          <cell r="J2792">
            <v>200</v>
          </cell>
          <cell r="K2792">
            <v>310010</v>
          </cell>
          <cell r="L2792" t="str">
            <v>General Auxiliaries</v>
          </cell>
          <cell r="M2792">
            <v>590</v>
          </cell>
          <cell r="N2792" t="str">
            <v>Auxiliary - Other</v>
          </cell>
          <cell r="O2792">
            <v>31</v>
          </cell>
          <cell r="P2792" t="str">
            <v>Auxiliary Enterprises Fund</v>
          </cell>
          <cell r="Q2792">
            <v>75</v>
          </cell>
          <cell r="R2792" t="str">
            <v>Other Operating Expenses</v>
          </cell>
          <cell r="S2792">
            <v>80</v>
          </cell>
          <cell r="T2792" t="str">
            <v>Auxiliaries</v>
          </cell>
          <cell r="U2792">
            <v>9</v>
          </cell>
          <cell r="V2792" t="str">
            <v>Harmon, Shirley K.</v>
          </cell>
        </row>
        <row r="2793">
          <cell r="A2793">
            <v>822005</v>
          </cell>
          <cell r="B2793" t="str">
            <v>Facilities Rental</v>
          </cell>
          <cell r="C2793">
            <v>755360</v>
          </cell>
          <cell r="D2793">
            <v>822005755360</v>
          </cell>
          <cell r="E2793" t="str">
            <v>Printing - Other</v>
          </cell>
          <cell r="F2793">
            <v>218.2</v>
          </cell>
          <cell r="G2793">
            <v>470.65</v>
          </cell>
          <cell r="H2793">
            <v>650</v>
          </cell>
          <cell r="I2793">
            <v>43.01</v>
          </cell>
          <cell r="J2793">
            <v>500</v>
          </cell>
          <cell r="K2793">
            <v>310010</v>
          </cell>
          <cell r="L2793" t="str">
            <v>General Auxiliaries</v>
          </cell>
          <cell r="M2793">
            <v>590</v>
          </cell>
          <cell r="N2793" t="str">
            <v>Auxiliary - Other</v>
          </cell>
          <cell r="O2793">
            <v>31</v>
          </cell>
          <cell r="P2793" t="str">
            <v>Auxiliary Enterprises Fund</v>
          </cell>
          <cell r="Q2793">
            <v>75</v>
          </cell>
          <cell r="R2793" t="str">
            <v>Other Operating Expenses</v>
          </cell>
          <cell r="S2793">
            <v>80</v>
          </cell>
          <cell r="T2793" t="str">
            <v>Auxiliaries</v>
          </cell>
          <cell r="U2793">
            <v>9</v>
          </cell>
          <cell r="V2793" t="str">
            <v>Harmon, Shirley K.</v>
          </cell>
        </row>
        <row r="2794">
          <cell r="A2794">
            <v>822005</v>
          </cell>
          <cell r="B2794" t="str">
            <v>Facilities Rental</v>
          </cell>
          <cell r="C2794">
            <v>755705</v>
          </cell>
          <cell r="D2794">
            <v>822005755705</v>
          </cell>
          <cell r="E2794" t="str">
            <v>Postage</v>
          </cell>
          <cell r="F2794">
            <v>144.97999999999999</v>
          </cell>
          <cell r="G2794">
            <v>187.3</v>
          </cell>
          <cell r="H2794">
            <v>330</v>
          </cell>
          <cell r="I2794">
            <v>95.7</v>
          </cell>
          <cell r="J2794">
            <v>300</v>
          </cell>
          <cell r="K2794">
            <v>310010</v>
          </cell>
          <cell r="L2794" t="str">
            <v>General Auxiliaries</v>
          </cell>
          <cell r="M2794">
            <v>590</v>
          </cell>
          <cell r="N2794" t="str">
            <v>Auxiliary - Other</v>
          </cell>
          <cell r="O2794">
            <v>31</v>
          </cell>
          <cell r="P2794" t="str">
            <v>Auxiliary Enterprises Fund</v>
          </cell>
          <cell r="Q2794">
            <v>75</v>
          </cell>
          <cell r="R2794" t="str">
            <v>Other Operating Expenses</v>
          </cell>
          <cell r="S2794">
            <v>80</v>
          </cell>
          <cell r="T2794" t="str">
            <v>Auxiliaries</v>
          </cell>
          <cell r="U2794">
            <v>9</v>
          </cell>
          <cell r="V2794" t="str">
            <v>Harmon, Shirley K.</v>
          </cell>
        </row>
        <row r="2795">
          <cell r="A2795">
            <v>822005</v>
          </cell>
          <cell r="B2795" t="str">
            <v>Facilities Rental</v>
          </cell>
          <cell r="C2795">
            <v>810992</v>
          </cell>
          <cell r="D2795">
            <v>822005810992</v>
          </cell>
          <cell r="E2795" t="str">
            <v>Transfers from Other Funds</v>
          </cell>
          <cell r="F2795">
            <v>25500</v>
          </cell>
          <cell r="G2795">
            <v>-6637</v>
          </cell>
          <cell r="H2795">
            <v>0</v>
          </cell>
          <cell r="I2795">
            <v>0</v>
          </cell>
          <cell r="J2795">
            <v>0</v>
          </cell>
          <cell r="K2795">
            <v>310010</v>
          </cell>
          <cell r="L2795" t="str">
            <v>General Auxiliaries</v>
          </cell>
          <cell r="M2795">
            <v>590</v>
          </cell>
          <cell r="N2795" t="str">
            <v>Auxiliary - Other</v>
          </cell>
          <cell r="O2795">
            <v>31</v>
          </cell>
          <cell r="P2795" t="str">
            <v>Auxiliary Enterprises Fund</v>
          </cell>
          <cell r="Q2795">
            <v>81</v>
          </cell>
          <cell r="R2795" t="str">
            <v>Transfers In</v>
          </cell>
          <cell r="S2795">
            <v>80</v>
          </cell>
          <cell r="T2795" t="str">
            <v>Auxiliaries</v>
          </cell>
          <cell r="U2795">
            <v>9</v>
          </cell>
          <cell r="V2795" t="str">
            <v>Harmon, Shirley K.</v>
          </cell>
        </row>
        <row r="2796">
          <cell r="A2796">
            <v>300022</v>
          </cell>
          <cell r="B2796" t="str">
            <v>Dir - Scholarly &amp; Civic Engagement</v>
          </cell>
          <cell r="C2796">
            <v>611130</v>
          </cell>
          <cell r="D2796">
            <v>300022611130</v>
          </cell>
          <cell r="E2796" t="str">
            <v>Faculty Full-time Non-teaching ES</v>
          </cell>
          <cell r="F2796">
            <v>12450</v>
          </cell>
          <cell r="G2796">
            <v>12510</v>
          </cell>
          <cell r="H2796">
            <v>17600</v>
          </cell>
          <cell r="I2796">
            <v>10245.75</v>
          </cell>
          <cell r="J2796">
            <v>17800</v>
          </cell>
          <cell r="K2796">
            <v>110010</v>
          </cell>
          <cell r="L2796" t="str">
            <v>Current Unrestricted</v>
          </cell>
          <cell r="M2796">
            <v>25</v>
          </cell>
          <cell r="N2796" t="str">
            <v>Academic Support</v>
          </cell>
          <cell r="O2796">
            <v>11</v>
          </cell>
          <cell r="P2796" t="str">
            <v>Current Unrestricted Funds</v>
          </cell>
          <cell r="Q2796">
            <v>61</v>
          </cell>
          <cell r="R2796" t="str">
            <v>Salaries and Wages</v>
          </cell>
          <cell r="S2796">
            <v>15</v>
          </cell>
          <cell r="T2796" t="str">
            <v>Senior Vice President</v>
          </cell>
          <cell r="U2796">
            <v>9</v>
          </cell>
          <cell r="V2796" t="str">
            <v>Hockenbrough, Terry L.</v>
          </cell>
        </row>
        <row r="2797">
          <cell r="A2797">
            <v>300022</v>
          </cell>
          <cell r="B2797" t="str">
            <v>Dir - Scholarly &amp; Civic Engagement</v>
          </cell>
          <cell r="C2797">
            <v>611310</v>
          </cell>
          <cell r="D2797">
            <v>300022611310</v>
          </cell>
          <cell r="E2797" t="str">
            <v>Supervisory Support Staff - Exempt</v>
          </cell>
          <cell r="F2797">
            <v>53965.919999999998</v>
          </cell>
          <cell r="G2797">
            <v>53965.919999999998</v>
          </cell>
          <cell r="H2797">
            <v>55855</v>
          </cell>
          <cell r="I2797">
            <v>27927.360000000001</v>
          </cell>
          <cell r="J2797">
            <v>55855</v>
          </cell>
          <cell r="K2797">
            <v>110010</v>
          </cell>
          <cell r="L2797" t="str">
            <v>Current Unrestricted</v>
          </cell>
          <cell r="M2797">
            <v>25</v>
          </cell>
          <cell r="N2797" t="str">
            <v>Academic Support</v>
          </cell>
          <cell r="O2797">
            <v>11</v>
          </cell>
          <cell r="P2797" t="str">
            <v>Current Unrestricted Funds</v>
          </cell>
          <cell r="Q2797">
            <v>61</v>
          </cell>
          <cell r="R2797" t="str">
            <v>Salaries and Wages</v>
          </cell>
          <cell r="S2797">
            <v>15</v>
          </cell>
          <cell r="T2797" t="str">
            <v>Senior Vice President</v>
          </cell>
          <cell r="U2797">
            <v>9</v>
          </cell>
          <cell r="V2797" t="str">
            <v>Hockenbrough, Terry L.</v>
          </cell>
        </row>
        <row r="2798">
          <cell r="A2798">
            <v>300022</v>
          </cell>
          <cell r="B2798" t="str">
            <v>Dir - Scholarly &amp; Civic Engagement</v>
          </cell>
          <cell r="C2798">
            <v>611320</v>
          </cell>
          <cell r="D2798">
            <v>300022611320</v>
          </cell>
          <cell r="E2798" t="str">
            <v>Non-Supervisory Supp Staff - Exempt</v>
          </cell>
          <cell r="F2798">
            <v>34380.6</v>
          </cell>
          <cell r="G2798">
            <v>0</v>
          </cell>
          <cell r="H2798">
            <v>0</v>
          </cell>
          <cell r="I2798">
            <v>0</v>
          </cell>
          <cell r="J2798">
            <v>0</v>
          </cell>
          <cell r="K2798">
            <v>110010</v>
          </cell>
          <cell r="L2798" t="str">
            <v>Current Unrestricted</v>
          </cell>
          <cell r="M2798">
            <v>25</v>
          </cell>
          <cell r="N2798" t="str">
            <v>Academic Support</v>
          </cell>
          <cell r="O2798">
            <v>11</v>
          </cell>
          <cell r="P2798" t="str">
            <v>Current Unrestricted Funds</v>
          </cell>
          <cell r="Q2798">
            <v>61</v>
          </cell>
          <cell r="R2798" t="str">
            <v>Salaries and Wages</v>
          </cell>
          <cell r="S2798">
            <v>15</v>
          </cell>
          <cell r="T2798" t="str">
            <v>Senior Vice President</v>
          </cell>
          <cell r="U2798">
            <v>9</v>
          </cell>
          <cell r="V2798" t="str">
            <v>Hockenbrough, Terry L.</v>
          </cell>
        </row>
        <row r="2799">
          <cell r="A2799">
            <v>300022</v>
          </cell>
          <cell r="B2799" t="str">
            <v>Dir - Scholarly &amp; Civic Engagement</v>
          </cell>
          <cell r="C2799">
            <v>611420</v>
          </cell>
          <cell r="D2799">
            <v>300022611420</v>
          </cell>
          <cell r="E2799" t="str">
            <v>Non-Supervisory Supp - Non-Exempt</v>
          </cell>
          <cell r="F2799">
            <v>0</v>
          </cell>
          <cell r="G2799">
            <v>34380.6</v>
          </cell>
          <cell r="H2799">
            <v>35584</v>
          </cell>
          <cell r="I2799">
            <v>17791.98</v>
          </cell>
          <cell r="J2799">
            <v>35584</v>
          </cell>
          <cell r="K2799">
            <v>110010</v>
          </cell>
          <cell r="L2799" t="str">
            <v>Current Unrestricted</v>
          </cell>
          <cell r="M2799">
            <v>25</v>
          </cell>
          <cell r="N2799" t="str">
            <v>Academic Support</v>
          </cell>
          <cell r="O2799">
            <v>11</v>
          </cell>
          <cell r="P2799" t="str">
            <v>Current Unrestricted Funds</v>
          </cell>
          <cell r="Q2799">
            <v>61</v>
          </cell>
          <cell r="R2799" t="str">
            <v>Salaries and Wages</v>
          </cell>
          <cell r="S2799">
            <v>15</v>
          </cell>
          <cell r="T2799" t="str">
            <v>Senior Vice President</v>
          </cell>
          <cell r="U2799">
            <v>9</v>
          </cell>
          <cell r="V2799" t="str">
            <v>Hockenbrough, Terry L.</v>
          </cell>
        </row>
        <row r="2800">
          <cell r="A2800">
            <v>300022</v>
          </cell>
          <cell r="B2800" t="str">
            <v>Dir - Scholarly &amp; Civic Engagement</v>
          </cell>
          <cell r="C2800">
            <v>611460</v>
          </cell>
          <cell r="D2800">
            <v>300022611460</v>
          </cell>
          <cell r="E2800" t="str">
            <v>Support Staff PT - Non-Exempt</v>
          </cell>
          <cell r="F2800">
            <v>1854</v>
          </cell>
          <cell r="G2800">
            <v>1830.83</v>
          </cell>
          <cell r="H2800">
            <v>362</v>
          </cell>
          <cell r="I2800">
            <v>361.53</v>
          </cell>
          <cell r="J2800">
            <v>0</v>
          </cell>
          <cell r="K2800">
            <v>110010</v>
          </cell>
          <cell r="L2800" t="str">
            <v>Current Unrestricted</v>
          </cell>
          <cell r="M2800">
            <v>25</v>
          </cell>
          <cell r="N2800" t="str">
            <v>Academic Support</v>
          </cell>
          <cell r="O2800">
            <v>11</v>
          </cell>
          <cell r="P2800" t="str">
            <v>Current Unrestricted Funds</v>
          </cell>
          <cell r="Q2800">
            <v>61</v>
          </cell>
          <cell r="R2800" t="str">
            <v>Salaries and Wages</v>
          </cell>
          <cell r="S2800">
            <v>15</v>
          </cell>
          <cell r="T2800" t="str">
            <v>Senior Vice President</v>
          </cell>
          <cell r="U2800">
            <v>9</v>
          </cell>
          <cell r="V2800" t="str">
            <v>Hockenbrough, Terry L.</v>
          </cell>
        </row>
        <row r="2801">
          <cell r="A2801">
            <v>300022</v>
          </cell>
          <cell r="B2801" t="str">
            <v>Dir - Scholarly &amp; Civic Engagement</v>
          </cell>
          <cell r="C2801">
            <v>611510</v>
          </cell>
          <cell r="D2801">
            <v>300022611510</v>
          </cell>
          <cell r="E2801" t="str">
            <v>Student Assistants - Non-Work Study</v>
          </cell>
          <cell r="F2801">
            <v>336.56</v>
          </cell>
          <cell r="G2801">
            <v>4632.6899999999996</v>
          </cell>
          <cell r="H2801">
            <v>13093</v>
          </cell>
          <cell r="I2801">
            <v>4944.9799999999996</v>
          </cell>
          <cell r="J2801">
            <v>13000</v>
          </cell>
          <cell r="K2801">
            <v>110010</v>
          </cell>
          <cell r="L2801" t="str">
            <v>Current Unrestricted</v>
          </cell>
          <cell r="M2801">
            <v>25</v>
          </cell>
          <cell r="N2801" t="str">
            <v>Academic Support</v>
          </cell>
          <cell r="O2801">
            <v>11</v>
          </cell>
          <cell r="P2801" t="str">
            <v>Current Unrestricted Funds</v>
          </cell>
          <cell r="Q2801">
            <v>61</v>
          </cell>
          <cell r="R2801" t="str">
            <v>Salaries and Wages</v>
          </cell>
          <cell r="S2801">
            <v>15</v>
          </cell>
          <cell r="T2801" t="str">
            <v>Senior Vice President</v>
          </cell>
          <cell r="U2801">
            <v>9</v>
          </cell>
          <cell r="V2801" t="str">
            <v>Hockenbrough, Terry L.</v>
          </cell>
        </row>
        <row r="2802">
          <cell r="A2802">
            <v>300022</v>
          </cell>
          <cell r="B2802" t="str">
            <v>Dir - Scholarly &amp; Civic Engagement</v>
          </cell>
          <cell r="C2802">
            <v>611515</v>
          </cell>
          <cell r="D2802">
            <v>300022611515</v>
          </cell>
          <cell r="E2802" t="str">
            <v>Student Assistants - Non-WS&lt;6 hrs</v>
          </cell>
          <cell r="F2802">
            <v>3643.12</v>
          </cell>
          <cell r="G2802">
            <v>3304.76</v>
          </cell>
          <cell r="H2802">
            <v>0</v>
          </cell>
          <cell r="I2802">
            <v>0</v>
          </cell>
          <cell r="J2802">
            <v>0</v>
          </cell>
          <cell r="K2802">
            <v>110010</v>
          </cell>
          <cell r="L2802" t="str">
            <v>Current Unrestricted</v>
          </cell>
          <cell r="M2802">
            <v>25</v>
          </cell>
          <cell r="N2802" t="str">
            <v>Academic Support</v>
          </cell>
          <cell r="O2802">
            <v>11</v>
          </cell>
          <cell r="P2802" t="str">
            <v>Current Unrestricted Funds</v>
          </cell>
          <cell r="Q2802">
            <v>61</v>
          </cell>
          <cell r="R2802" t="str">
            <v>Salaries and Wages</v>
          </cell>
          <cell r="S2802">
            <v>15</v>
          </cell>
          <cell r="T2802" t="str">
            <v>Senior Vice President</v>
          </cell>
          <cell r="U2802">
            <v>9</v>
          </cell>
          <cell r="V2802" t="str">
            <v>Hockenbrough, Terry L.</v>
          </cell>
        </row>
        <row r="2803">
          <cell r="A2803">
            <v>300022</v>
          </cell>
          <cell r="B2803" t="str">
            <v>Dir - Scholarly &amp; Civic Engagement</v>
          </cell>
          <cell r="C2803">
            <v>611520</v>
          </cell>
          <cell r="D2803">
            <v>300022611520</v>
          </cell>
          <cell r="E2803" t="str">
            <v>Student Assistants - Work Study</v>
          </cell>
          <cell r="F2803">
            <v>0</v>
          </cell>
          <cell r="G2803">
            <v>10062.6</v>
          </cell>
          <cell r="H2803">
            <v>0</v>
          </cell>
          <cell r="I2803">
            <v>0</v>
          </cell>
          <cell r="J2803">
            <v>0</v>
          </cell>
          <cell r="K2803">
            <v>110010</v>
          </cell>
          <cell r="L2803" t="str">
            <v>Current Unrestricted</v>
          </cell>
          <cell r="M2803">
            <v>25</v>
          </cell>
          <cell r="N2803" t="str">
            <v>Academic Support</v>
          </cell>
          <cell r="O2803">
            <v>11</v>
          </cell>
          <cell r="P2803" t="str">
            <v>Current Unrestricted Funds</v>
          </cell>
          <cell r="Q2803">
            <v>61</v>
          </cell>
          <cell r="R2803" t="str">
            <v>Salaries and Wages</v>
          </cell>
          <cell r="S2803">
            <v>15</v>
          </cell>
          <cell r="T2803" t="str">
            <v>Senior Vice President</v>
          </cell>
          <cell r="U2803">
            <v>9</v>
          </cell>
          <cell r="V2803" t="str">
            <v>Hockenbrough, Terry L.</v>
          </cell>
        </row>
        <row r="2804">
          <cell r="A2804">
            <v>300022</v>
          </cell>
          <cell r="B2804" t="str">
            <v>Dir - Scholarly &amp; Civic Engagement</v>
          </cell>
          <cell r="C2804">
            <v>712320</v>
          </cell>
          <cell r="D2804">
            <v>300022712320</v>
          </cell>
          <cell r="E2804" t="str">
            <v>Guest Lecturers</v>
          </cell>
          <cell r="F2804">
            <v>15655</v>
          </cell>
          <cell r="G2804">
            <v>15301.11</v>
          </cell>
          <cell r="H2804">
            <v>12650</v>
          </cell>
          <cell r="I2804">
            <v>2968.8</v>
          </cell>
          <cell r="J2804">
            <v>15844</v>
          </cell>
          <cell r="K2804">
            <v>110010</v>
          </cell>
          <cell r="L2804" t="str">
            <v>Current Unrestricted</v>
          </cell>
          <cell r="M2804">
            <v>25</v>
          </cell>
          <cell r="N2804" t="str">
            <v>Academic Support</v>
          </cell>
          <cell r="O2804">
            <v>11</v>
          </cell>
          <cell r="P2804" t="str">
            <v>Current Unrestricted Funds</v>
          </cell>
          <cell r="Q2804">
            <v>71</v>
          </cell>
          <cell r="R2804" t="str">
            <v>Contractual Services</v>
          </cell>
          <cell r="S2804">
            <v>15</v>
          </cell>
          <cell r="T2804" t="str">
            <v>Senior Vice President</v>
          </cell>
          <cell r="U2804">
            <v>9</v>
          </cell>
          <cell r="V2804" t="str">
            <v>Hockenbrough, Terry L.</v>
          </cell>
        </row>
        <row r="2805">
          <cell r="A2805">
            <v>300022</v>
          </cell>
          <cell r="B2805" t="str">
            <v>Dir - Scholarly &amp; Civic Engagement</v>
          </cell>
          <cell r="C2805">
            <v>712330</v>
          </cell>
          <cell r="D2805">
            <v>300022712330</v>
          </cell>
          <cell r="E2805" t="str">
            <v>Performers</v>
          </cell>
          <cell r="F2805">
            <v>0</v>
          </cell>
          <cell r="G2805">
            <v>0</v>
          </cell>
          <cell r="H2805">
            <v>100</v>
          </cell>
          <cell r="I2805">
            <v>100</v>
          </cell>
          <cell r="J2805">
            <v>0</v>
          </cell>
          <cell r="K2805">
            <v>110010</v>
          </cell>
          <cell r="L2805" t="str">
            <v>Current Unrestricted</v>
          </cell>
          <cell r="M2805">
            <v>25</v>
          </cell>
          <cell r="N2805" t="str">
            <v>Academic Support</v>
          </cell>
          <cell r="O2805">
            <v>11</v>
          </cell>
          <cell r="P2805" t="str">
            <v>Current Unrestricted Funds</v>
          </cell>
          <cell r="Q2805">
            <v>71</v>
          </cell>
          <cell r="R2805" t="str">
            <v>Contractual Services</v>
          </cell>
          <cell r="S2805">
            <v>15</v>
          </cell>
          <cell r="T2805" t="str">
            <v>Senior Vice President</v>
          </cell>
          <cell r="U2805">
            <v>9</v>
          </cell>
          <cell r="V2805" t="str">
            <v>Hockenbrough, Terry L.</v>
          </cell>
        </row>
        <row r="2806">
          <cell r="A2806">
            <v>300022</v>
          </cell>
          <cell r="B2806" t="str">
            <v>Dir - Scholarly &amp; Civic Engagement</v>
          </cell>
          <cell r="C2806">
            <v>712410</v>
          </cell>
          <cell r="D2806">
            <v>300022712410</v>
          </cell>
          <cell r="E2806" t="str">
            <v>Rental - Building</v>
          </cell>
          <cell r="F2806">
            <v>1000</v>
          </cell>
          <cell r="G2806">
            <v>1000</v>
          </cell>
          <cell r="H2806">
            <v>1000</v>
          </cell>
          <cell r="I2806">
            <v>1000</v>
          </cell>
          <cell r="J2806">
            <v>1000</v>
          </cell>
          <cell r="K2806">
            <v>110010</v>
          </cell>
          <cell r="L2806" t="str">
            <v>Current Unrestricted</v>
          </cell>
          <cell r="M2806">
            <v>25</v>
          </cell>
          <cell r="N2806" t="str">
            <v>Academic Support</v>
          </cell>
          <cell r="O2806">
            <v>11</v>
          </cell>
          <cell r="P2806" t="str">
            <v>Current Unrestricted Funds</v>
          </cell>
          <cell r="Q2806">
            <v>71</v>
          </cell>
          <cell r="R2806" t="str">
            <v>Contractual Services</v>
          </cell>
          <cell r="S2806">
            <v>15</v>
          </cell>
          <cell r="T2806" t="str">
            <v>Senior Vice President</v>
          </cell>
          <cell r="U2806">
            <v>9</v>
          </cell>
          <cell r="V2806" t="str">
            <v>Hockenbrough, Terry L.</v>
          </cell>
        </row>
        <row r="2807">
          <cell r="A2807">
            <v>300022</v>
          </cell>
          <cell r="B2807" t="str">
            <v>Dir - Scholarly &amp; Civic Engagement</v>
          </cell>
          <cell r="C2807">
            <v>712620</v>
          </cell>
          <cell r="D2807">
            <v>300022712620</v>
          </cell>
          <cell r="E2807" t="str">
            <v>Copyrights and Royalties</v>
          </cell>
          <cell r="F2807">
            <v>1950</v>
          </cell>
          <cell r="G2807">
            <v>3025</v>
          </cell>
          <cell r="H2807">
            <v>3400</v>
          </cell>
          <cell r="I2807">
            <v>2700</v>
          </cell>
          <cell r="J2807">
            <v>2550</v>
          </cell>
          <cell r="K2807">
            <v>110010</v>
          </cell>
          <cell r="L2807" t="str">
            <v>Current Unrestricted</v>
          </cell>
          <cell r="M2807">
            <v>25</v>
          </cell>
          <cell r="N2807" t="str">
            <v>Academic Support</v>
          </cell>
          <cell r="O2807">
            <v>11</v>
          </cell>
          <cell r="P2807" t="str">
            <v>Current Unrestricted Funds</v>
          </cell>
          <cell r="Q2807">
            <v>71</v>
          </cell>
          <cell r="R2807" t="str">
            <v>Contractual Services</v>
          </cell>
          <cell r="S2807">
            <v>15</v>
          </cell>
          <cell r="T2807" t="str">
            <v>Senior Vice President</v>
          </cell>
          <cell r="U2807">
            <v>9</v>
          </cell>
          <cell r="V2807" t="str">
            <v>Hockenbrough, Terry L.</v>
          </cell>
        </row>
        <row r="2808">
          <cell r="A2808">
            <v>300022</v>
          </cell>
          <cell r="B2808" t="str">
            <v>Dir - Scholarly &amp; Civic Engagement</v>
          </cell>
          <cell r="C2808">
            <v>712655</v>
          </cell>
          <cell r="D2808">
            <v>300022712655</v>
          </cell>
          <cell r="E2808" t="str">
            <v>Meetings Expense</v>
          </cell>
          <cell r="F2808">
            <v>2846.02</v>
          </cell>
          <cell r="G2808">
            <v>1984.9</v>
          </cell>
          <cell r="H2808">
            <v>4600</v>
          </cell>
          <cell r="I2808">
            <v>1842.79</v>
          </cell>
          <cell r="J2808">
            <v>5150</v>
          </cell>
          <cell r="K2808">
            <v>110010</v>
          </cell>
          <cell r="L2808" t="str">
            <v>Current Unrestricted</v>
          </cell>
          <cell r="M2808">
            <v>25</v>
          </cell>
          <cell r="N2808" t="str">
            <v>Academic Support</v>
          </cell>
          <cell r="O2808">
            <v>11</v>
          </cell>
          <cell r="P2808" t="str">
            <v>Current Unrestricted Funds</v>
          </cell>
          <cell r="Q2808">
            <v>71</v>
          </cell>
          <cell r="R2808" t="str">
            <v>Contractual Services</v>
          </cell>
          <cell r="S2808">
            <v>15</v>
          </cell>
          <cell r="T2808" t="str">
            <v>Senior Vice President</v>
          </cell>
          <cell r="U2808">
            <v>9</v>
          </cell>
          <cell r="V2808" t="str">
            <v>Hockenbrough, Terry L.</v>
          </cell>
        </row>
        <row r="2809">
          <cell r="A2809">
            <v>300022</v>
          </cell>
          <cell r="B2809" t="str">
            <v>Dir - Scholarly &amp; Civic Engagement</v>
          </cell>
          <cell r="C2809">
            <v>733120</v>
          </cell>
          <cell r="D2809">
            <v>300022733120</v>
          </cell>
          <cell r="E2809" t="str">
            <v>Office Supplies</v>
          </cell>
          <cell r="F2809">
            <v>5443.37</v>
          </cell>
          <cell r="G2809">
            <v>978.58</v>
          </cell>
          <cell r="H2809">
            <v>940</v>
          </cell>
          <cell r="I2809">
            <v>750.76</v>
          </cell>
          <cell r="J2809">
            <v>1140</v>
          </cell>
          <cell r="K2809">
            <v>110010</v>
          </cell>
          <cell r="L2809" t="str">
            <v>Current Unrestricted</v>
          </cell>
          <cell r="M2809">
            <v>25</v>
          </cell>
          <cell r="N2809" t="str">
            <v>Academic Support</v>
          </cell>
          <cell r="O2809">
            <v>11</v>
          </cell>
          <cell r="P2809" t="str">
            <v>Current Unrestricted Funds</v>
          </cell>
          <cell r="Q2809">
            <v>73</v>
          </cell>
          <cell r="R2809" t="str">
            <v>Supplies</v>
          </cell>
          <cell r="S2809">
            <v>15</v>
          </cell>
          <cell r="T2809" t="str">
            <v>Senior Vice President</v>
          </cell>
          <cell r="U2809">
            <v>9</v>
          </cell>
          <cell r="V2809" t="str">
            <v>Hockenbrough, Terry L.</v>
          </cell>
        </row>
        <row r="2810">
          <cell r="A2810">
            <v>300022</v>
          </cell>
          <cell r="B2810" t="str">
            <v>Dir - Scholarly &amp; Civic Engagement</v>
          </cell>
          <cell r="C2810">
            <v>733210</v>
          </cell>
          <cell r="D2810">
            <v>300022733210</v>
          </cell>
          <cell r="E2810" t="str">
            <v>Division Books and Booklets</v>
          </cell>
          <cell r="F2810">
            <v>57</v>
          </cell>
          <cell r="G2810">
            <v>591.5</v>
          </cell>
          <cell r="H2810">
            <v>665</v>
          </cell>
          <cell r="I2810">
            <v>0</v>
          </cell>
          <cell r="J2810">
            <v>750</v>
          </cell>
          <cell r="K2810">
            <v>110010</v>
          </cell>
          <cell r="L2810" t="str">
            <v>Current Unrestricted</v>
          </cell>
          <cell r="M2810">
            <v>25</v>
          </cell>
          <cell r="N2810" t="str">
            <v>Academic Support</v>
          </cell>
          <cell r="O2810">
            <v>11</v>
          </cell>
          <cell r="P2810" t="str">
            <v>Current Unrestricted Funds</v>
          </cell>
          <cell r="Q2810">
            <v>73</v>
          </cell>
          <cell r="R2810" t="str">
            <v>Supplies</v>
          </cell>
          <cell r="S2810">
            <v>15</v>
          </cell>
          <cell r="T2810" t="str">
            <v>Senior Vice President</v>
          </cell>
          <cell r="U2810">
            <v>9</v>
          </cell>
          <cell r="V2810" t="str">
            <v>Hockenbrough, Terry L.</v>
          </cell>
        </row>
        <row r="2811">
          <cell r="A2811">
            <v>300022</v>
          </cell>
          <cell r="B2811" t="str">
            <v>Dir - Scholarly &amp; Civic Engagement</v>
          </cell>
          <cell r="C2811">
            <v>733220</v>
          </cell>
          <cell r="D2811">
            <v>300022733220</v>
          </cell>
          <cell r="E2811" t="str">
            <v>Subscriptions</v>
          </cell>
          <cell r="F2811">
            <v>0</v>
          </cell>
          <cell r="G2811">
            <v>15</v>
          </cell>
          <cell r="H2811">
            <v>60</v>
          </cell>
          <cell r="I2811">
            <v>54</v>
          </cell>
          <cell r="J2811">
            <v>100</v>
          </cell>
          <cell r="K2811">
            <v>110010</v>
          </cell>
          <cell r="L2811" t="str">
            <v>Current Unrestricted</v>
          </cell>
          <cell r="M2811">
            <v>25</v>
          </cell>
          <cell r="N2811" t="str">
            <v>Academic Support</v>
          </cell>
          <cell r="O2811">
            <v>11</v>
          </cell>
          <cell r="P2811" t="str">
            <v>Current Unrestricted Funds</v>
          </cell>
          <cell r="Q2811">
            <v>73</v>
          </cell>
          <cell r="R2811" t="str">
            <v>Supplies</v>
          </cell>
          <cell r="S2811">
            <v>15</v>
          </cell>
          <cell r="T2811" t="str">
            <v>Senior Vice President</v>
          </cell>
          <cell r="U2811">
            <v>9</v>
          </cell>
          <cell r="V2811" t="str">
            <v>Hockenbrough, Terry L.</v>
          </cell>
        </row>
        <row r="2812">
          <cell r="A2812">
            <v>300022</v>
          </cell>
          <cell r="B2812" t="str">
            <v>Dir - Scholarly &amp; Civic Engagement</v>
          </cell>
          <cell r="C2812">
            <v>733230</v>
          </cell>
          <cell r="D2812">
            <v>300022733230</v>
          </cell>
          <cell r="E2812" t="str">
            <v>Tests and Testing Services</v>
          </cell>
          <cell r="F2812">
            <v>75</v>
          </cell>
          <cell r="G2812">
            <v>332.5</v>
          </cell>
          <cell r="H2812">
            <v>350</v>
          </cell>
          <cell r="I2812">
            <v>0</v>
          </cell>
          <cell r="J2812">
            <v>350</v>
          </cell>
          <cell r="K2812">
            <v>110010</v>
          </cell>
          <cell r="L2812" t="str">
            <v>Current Unrestricted</v>
          </cell>
          <cell r="M2812">
            <v>25</v>
          </cell>
          <cell r="N2812" t="str">
            <v>Academic Support</v>
          </cell>
          <cell r="O2812">
            <v>11</v>
          </cell>
          <cell r="P2812" t="str">
            <v>Current Unrestricted Funds</v>
          </cell>
          <cell r="Q2812">
            <v>73</v>
          </cell>
          <cell r="R2812" t="str">
            <v>Supplies</v>
          </cell>
          <cell r="S2812">
            <v>15</v>
          </cell>
          <cell r="T2812" t="str">
            <v>Senior Vice President</v>
          </cell>
          <cell r="U2812">
            <v>9</v>
          </cell>
          <cell r="V2812" t="str">
            <v>Hockenbrough, Terry L.</v>
          </cell>
        </row>
        <row r="2813">
          <cell r="A2813">
            <v>300022</v>
          </cell>
          <cell r="B2813" t="str">
            <v>Dir - Scholarly &amp; Civic Engagement</v>
          </cell>
          <cell r="C2813">
            <v>744210</v>
          </cell>
          <cell r="D2813">
            <v>300022744210</v>
          </cell>
          <cell r="E2813" t="str">
            <v>Local Travel</v>
          </cell>
          <cell r="F2813">
            <v>1645.34</v>
          </cell>
          <cell r="G2813">
            <v>1680.33</v>
          </cell>
          <cell r="H2813">
            <v>2100</v>
          </cell>
          <cell r="I2813">
            <v>873.5</v>
          </cell>
          <cell r="J2813">
            <v>2100</v>
          </cell>
          <cell r="K2813">
            <v>110010</v>
          </cell>
          <cell r="L2813" t="str">
            <v>Current Unrestricted</v>
          </cell>
          <cell r="M2813">
            <v>25</v>
          </cell>
          <cell r="N2813" t="str">
            <v>Academic Support</v>
          </cell>
          <cell r="O2813">
            <v>11</v>
          </cell>
          <cell r="P2813" t="str">
            <v>Current Unrestricted Funds</v>
          </cell>
          <cell r="Q2813">
            <v>74</v>
          </cell>
          <cell r="R2813" t="str">
            <v>Travel</v>
          </cell>
          <cell r="S2813">
            <v>15</v>
          </cell>
          <cell r="T2813" t="str">
            <v>Senior Vice President</v>
          </cell>
          <cell r="U2813">
            <v>9</v>
          </cell>
          <cell r="V2813" t="str">
            <v>Hockenbrough, Terry L.</v>
          </cell>
        </row>
        <row r="2814">
          <cell r="A2814">
            <v>300022</v>
          </cell>
          <cell r="B2814" t="str">
            <v>Dir - Scholarly &amp; Civic Engagement</v>
          </cell>
          <cell r="C2814">
            <v>744220</v>
          </cell>
          <cell r="D2814">
            <v>300022744220</v>
          </cell>
          <cell r="E2814" t="str">
            <v>Professional Development / Travel</v>
          </cell>
          <cell r="F2814">
            <v>2760.18</v>
          </cell>
          <cell r="G2814">
            <v>0</v>
          </cell>
          <cell r="H2814">
            <v>5000</v>
          </cell>
          <cell r="I2814">
            <v>110</v>
          </cell>
          <cell r="J2814">
            <v>11545</v>
          </cell>
          <cell r="K2814">
            <v>110010</v>
          </cell>
          <cell r="L2814" t="str">
            <v>Current Unrestricted</v>
          </cell>
          <cell r="M2814">
            <v>25</v>
          </cell>
          <cell r="N2814" t="str">
            <v>Academic Support</v>
          </cell>
          <cell r="O2814">
            <v>11</v>
          </cell>
          <cell r="P2814" t="str">
            <v>Current Unrestricted Funds</v>
          </cell>
          <cell r="Q2814">
            <v>74</v>
          </cell>
          <cell r="R2814" t="str">
            <v>Travel</v>
          </cell>
          <cell r="S2814">
            <v>15</v>
          </cell>
          <cell r="T2814" t="str">
            <v>Senior Vice President</v>
          </cell>
          <cell r="U2814">
            <v>9</v>
          </cell>
          <cell r="V2814" t="str">
            <v>Hockenbrough, Terry L.</v>
          </cell>
        </row>
        <row r="2815">
          <cell r="A2815">
            <v>300022</v>
          </cell>
          <cell r="B2815" t="str">
            <v>Dir - Scholarly &amp; Civic Engagement</v>
          </cell>
          <cell r="C2815">
            <v>744230</v>
          </cell>
          <cell r="D2815">
            <v>300022744230</v>
          </cell>
          <cell r="E2815" t="str">
            <v>In-House Professional Development</v>
          </cell>
          <cell r="F2815">
            <v>0</v>
          </cell>
          <cell r="G2815">
            <v>0</v>
          </cell>
          <cell r="H2815">
            <v>100</v>
          </cell>
          <cell r="I2815">
            <v>0</v>
          </cell>
          <cell r="J2815">
            <v>100</v>
          </cell>
          <cell r="K2815">
            <v>110010</v>
          </cell>
          <cell r="L2815" t="str">
            <v>Current Unrestricted</v>
          </cell>
          <cell r="M2815">
            <v>25</v>
          </cell>
          <cell r="N2815" t="str">
            <v>Academic Support</v>
          </cell>
          <cell r="O2815">
            <v>11</v>
          </cell>
          <cell r="P2815" t="str">
            <v>Current Unrestricted Funds</v>
          </cell>
          <cell r="Q2815">
            <v>74</v>
          </cell>
          <cell r="R2815" t="str">
            <v>Travel</v>
          </cell>
          <cell r="S2815">
            <v>15</v>
          </cell>
          <cell r="T2815" t="str">
            <v>Senior Vice President</v>
          </cell>
          <cell r="U2815">
            <v>9</v>
          </cell>
          <cell r="V2815" t="str">
            <v>Hockenbrough, Terry L.</v>
          </cell>
        </row>
        <row r="2816">
          <cell r="A2816">
            <v>300022</v>
          </cell>
          <cell r="B2816" t="str">
            <v>Dir - Scholarly &amp; Civic Engagement</v>
          </cell>
          <cell r="C2816">
            <v>755110</v>
          </cell>
          <cell r="D2816">
            <v>300022755110</v>
          </cell>
          <cell r="E2816" t="str">
            <v>Field Trips</v>
          </cell>
          <cell r="F2816">
            <v>1040</v>
          </cell>
          <cell r="G2816">
            <v>2916.81</v>
          </cell>
          <cell r="H2816">
            <v>3000</v>
          </cell>
          <cell r="I2816">
            <v>491.5</v>
          </cell>
          <cell r="J2816">
            <v>2000</v>
          </cell>
          <cell r="K2816">
            <v>110010</v>
          </cell>
          <cell r="L2816" t="str">
            <v>Current Unrestricted</v>
          </cell>
          <cell r="M2816">
            <v>25</v>
          </cell>
          <cell r="N2816" t="str">
            <v>Academic Support</v>
          </cell>
          <cell r="O2816">
            <v>11</v>
          </cell>
          <cell r="P2816" t="str">
            <v>Current Unrestricted Funds</v>
          </cell>
          <cell r="Q2816">
            <v>75</v>
          </cell>
          <cell r="R2816" t="str">
            <v>Other Operating Expenses</v>
          </cell>
          <cell r="S2816">
            <v>15</v>
          </cell>
          <cell r="T2816" t="str">
            <v>Senior Vice President</v>
          </cell>
          <cell r="U2816">
            <v>9</v>
          </cell>
          <cell r="V2816" t="str">
            <v>Hockenbrough, Terry L.</v>
          </cell>
        </row>
        <row r="2817">
          <cell r="A2817">
            <v>300022</v>
          </cell>
          <cell r="B2817" t="str">
            <v>Dir - Scholarly &amp; Civic Engagement</v>
          </cell>
          <cell r="C2817">
            <v>755240</v>
          </cell>
          <cell r="D2817">
            <v>300022755240</v>
          </cell>
          <cell r="E2817" t="str">
            <v>DP - Software</v>
          </cell>
          <cell r="F2817">
            <v>299</v>
          </cell>
          <cell r="G2817">
            <v>848</v>
          </cell>
          <cell r="H2817">
            <v>850</v>
          </cell>
          <cell r="I2817">
            <v>0</v>
          </cell>
          <cell r="J2817">
            <v>350</v>
          </cell>
          <cell r="K2817">
            <v>110010</v>
          </cell>
          <cell r="L2817" t="str">
            <v>Current Unrestricted</v>
          </cell>
          <cell r="M2817">
            <v>25</v>
          </cell>
          <cell r="N2817" t="str">
            <v>Academic Support</v>
          </cell>
          <cell r="O2817">
            <v>11</v>
          </cell>
          <cell r="P2817" t="str">
            <v>Current Unrestricted Funds</v>
          </cell>
          <cell r="Q2817">
            <v>75</v>
          </cell>
          <cell r="R2817" t="str">
            <v>Other Operating Expenses</v>
          </cell>
          <cell r="S2817">
            <v>15</v>
          </cell>
          <cell r="T2817" t="str">
            <v>Senior Vice President</v>
          </cell>
          <cell r="U2817">
            <v>9</v>
          </cell>
          <cell r="V2817" t="str">
            <v>Hockenbrough, Terry L.</v>
          </cell>
        </row>
        <row r="2818">
          <cell r="A2818">
            <v>300022</v>
          </cell>
          <cell r="B2818" t="str">
            <v>Dir - Scholarly &amp; Civic Engagement</v>
          </cell>
          <cell r="C2818">
            <v>755310</v>
          </cell>
          <cell r="D2818">
            <v>300022755310</v>
          </cell>
          <cell r="E2818" t="str">
            <v>Copier Expense</v>
          </cell>
          <cell r="F2818">
            <v>0</v>
          </cell>
          <cell r="G2818">
            <v>0</v>
          </cell>
          <cell r="H2818">
            <v>25</v>
          </cell>
          <cell r="I2818">
            <v>0</v>
          </cell>
          <cell r="J2818">
            <v>25</v>
          </cell>
          <cell r="K2818">
            <v>110010</v>
          </cell>
          <cell r="L2818" t="str">
            <v>Current Unrestricted</v>
          </cell>
          <cell r="M2818">
            <v>25</v>
          </cell>
          <cell r="N2818" t="str">
            <v>Academic Support</v>
          </cell>
          <cell r="O2818">
            <v>11</v>
          </cell>
          <cell r="P2818" t="str">
            <v>Current Unrestricted Funds</v>
          </cell>
          <cell r="Q2818">
            <v>75</v>
          </cell>
          <cell r="R2818" t="str">
            <v>Other Operating Expenses</v>
          </cell>
          <cell r="S2818">
            <v>15</v>
          </cell>
          <cell r="T2818" t="str">
            <v>Senior Vice President</v>
          </cell>
          <cell r="U2818">
            <v>9</v>
          </cell>
          <cell r="V2818" t="str">
            <v>Hockenbrough, Terry L.</v>
          </cell>
        </row>
        <row r="2819">
          <cell r="A2819">
            <v>300022</v>
          </cell>
          <cell r="B2819" t="str">
            <v>Dir - Scholarly &amp; Civic Engagement</v>
          </cell>
          <cell r="C2819">
            <v>755330</v>
          </cell>
          <cell r="D2819">
            <v>300022755330</v>
          </cell>
          <cell r="E2819" t="str">
            <v>Printing - Brochures and Handbooks</v>
          </cell>
          <cell r="F2819">
            <v>1401</v>
          </cell>
          <cell r="G2819">
            <v>4212</v>
          </cell>
          <cell r="H2819">
            <v>2250</v>
          </cell>
          <cell r="I2819">
            <v>0</v>
          </cell>
          <cell r="J2819">
            <v>4500</v>
          </cell>
          <cell r="K2819">
            <v>110010</v>
          </cell>
          <cell r="L2819" t="str">
            <v>Current Unrestricted</v>
          </cell>
          <cell r="M2819">
            <v>25</v>
          </cell>
          <cell r="N2819" t="str">
            <v>Academic Support</v>
          </cell>
          <cell r="O2819">
            <v>11</v>
          </cell>
          <cell r="P2819" t="str">
            <v>Current Unrestricted Funds</v>
          </cell>
          <cell r="Q2819">
            <v>75</v>
          </cell>
          <cell r="R2819" t="str">
            <v>Other Operating Expenses</v>
          </cell>
          <cell r="S2819">
            <v>15</v>
          </cell>
          <cell r="T2819" t="str">
            <v>Senior Vice President</v>
          </cell>
          <cell r="U2819">
            <v>9</v>
          </cell>
          <cell r="V2819" t="str">
            <v>Hockenbrough, Terry L.</v>
          </cell>
        </row>
        <row r="2820">
          <cell r="A2820">
            <v>300022</v>
          </cell>
          <cell r="B2820" t="str">
            <v>Dir - Scholarly &amp; Civic Engagement</v>
          </cell>
          <cell r="C2820">
            <v>755360</v>
          </cell>
          <cell r="D2820">
            <v>300022755360</v>
          </cell>
          <cell r="E2820" t="str">
            <v>Printing - Other</v>
          </cell>
          <cell r="F2820">
            <v>5383.58</v>
          </cell>
          <cell r="G2820">
            <v>3621.96</v>
          </cell>
          <cell r="H2820">
            <v>3590</v>
          </cell>
          <cell r="I2820">
            <v>1168.3900000000001</v>
          </cell>
          <cell r="J2820">
            <v>2320</v>
          </cell>
          <cell r="K2820">
            <v>110010</v>
          </cell>
          <cell r="L2820" t="str">
            <v>Current Unrestricted</v>
          </cell>
          <cell r="M2820">
            <v>25</v>
          </cell>
          <cell r="N2820" t="str">
            <v>Academic Support</v>
          </cell>
          <cell r="O2820">
            <v>11</v>
          </cell>
          <cell r="P2820" t="str">
            <v>Current Unrestricted Funds</v>
          </cell>
          <cell r="Q2820">
            <v>75</v>
          </cell>
          <cell r="R2820" t="str">
            <v>Other Operating Expenses</v>
          </cell>
          <cell r="S2820">
            <v>15</v>
          </cell>
          <cell r="T2820" t="str">
            <v>Senior Vice President</v>
          </cell>
          <cell r="U2820">
            <v>9</v>
          </cell>
          <cell r="V2820" t="str">
            <v>Hockenbrough, Terry L.</v>
          </cell>
        </row>
        <row r="2821">
          <cell r="A2821">
            <v>300022</v>
          </cell>
          <cell r="B2821" t="str">
            <v>Dir - Scholarly &amp; Civic Engagement</v>
          </cell>
          <cell r="C2821">
            <v>755705</v>
          </cell>
          <cell r="D2821">
            <v>300022755705</v>
          </cell>
          <cell r="E2821" t="str">
            <v>Postage</v>
          </cell>
          <cell r="F2821">
            <v>2766.89</v>
          </cell>
          <cell r="G2821">
            <v>2174.67</v>
          </cell>
          <cell r="H2821">
            <v>3350</v>
          </cell>
          <cell r="I2821">
            <v>1050.32</v>
          </cell>
          <cell r="J2821">
            <v>3400</v>
          </cell>
          <cell r="K2821">
            <v>110010</v>
          </cell>
          <cell r="L2821" t="str">
            <v>Current Unrestricted</v>
          </cell>
          <cell r="M2821">
            <v>25</v>
          </cell>
          <cell r="N2821" t="str">
            <v>Academic Support</v>
          </cell>
          <cell r="O2821">
            <v>11</v>
          </cell>
          <cell r="P2821" t="str">
            <v>Current Unrestricted Funds</v>
          </cell>
          <cell r="Q2821">
            <v>75</v>
          </cell>
          <cell r="R2821" t="str">
            <v>Other Operating Expenses</v>
          </cell>
          <cell r="S2821">
            <v>15</v>
          </cell>
          <cell r="T2821" t="str">
            <v>Senior Vice President</v>
          </cell>
          <cell r="U2821">
            <v>9</v>
          </cell>
          <cell r="V2821" t="str">
            <v>Hockenbrough, Terry L.</v>
          </cell>
        </row>
        <row r="2822">
          <cell r="A2822">
            <v>300022</v>
          </cell>
          <cell r="B2822" t="str">
            <v>Dir - Scholarly &amp; Civic Engagement</v>
          </cell>
          <cell r="C2822">
            <v>755730</v>
          </cell>
          <cell r="D2822">
            <v>300022755730</v>
          </cell>
          <cell r="E2822" t="str">
            <v>Memberships</v>
          </cell>
          <cell r="F2822">
            <v>0</v>
          </cell>
          <cell r="G2822">
            <v>0</v>
          </cell>
          <cell r="H2822">
            <v>25</v>
          </cell>
          <cell r="I2822">
            <v>0</v>
          </cell>
          <cell r="J2822">
            <v>25</v>
          </cell>
          <cell r="K2822">
            <v>110010</v>
          </cell>
          <cell r="L2822" t="str">
            <v>Current Unrestricted</v>
          </cell>
          <cell r="M2822">
            <v>25</v>
          </cell>
          <cell r="N2822" t="str">
            <v>Academic Support</v>
          </cell>
          <cell r="O2822">
            <v>11</v>
          </cell>
          <cell r="P2822" t="str">
            <v>Current Unrestricted Funds</v>
          </cell>
          <cell r="Q2822">
            <v>75</v>
          </cell>
          <cell r="R2822" t="str">
            <v>Other Operating Expenses</v>
          </cell>
          <cell r="S2822">
            <v>15</v>
          </cell>
          <cell r="T2822" t="str">
            <v>Senior Vice President</v>
          </cell>
          <cell r="U2822">
            <v>9</v>
          </cell>
          <cell r="V2822" t="str">
            <v>Hockenbrough, Terry L.</v>
          </cell>
        </row>
        <row r="2823">
          <cell r="A2823">
            <v>300022</v>
          </cell>
          <cell r="B2823" t="str">
            <v>Dir - Scholarly &amp; Civic Engagement</v>
          </cell>
          <cell r="C2823">
            <v>755738</v>
          </cell>
          <cell r="D2823">
            <v>300022755738</v>
          </cell>
          <cell r="E2823" t="str">
            <v>Special Functions</v>
          </cell>
          <cell r="F2823">
            <v>17666.32</v>
          </cell>
          <cell r="G2823">
            <v>5597.56</v>
          </cell>
          <cell r="H2823">
            <v>12340</v>
          </cell>
          <cell r="I2823">
            <v>1700.57</v>
          </cell>
          <cell r="J2823">
            <v>10890</v>
          </cell>
          <cell r="K2823">
            <v>110010</v>
          </cell>
          <cell r="L2823" t="str">
            <v>Current Unrestricted</v>
          </cell>
          <cell r="M2823">
            <v>25</v>
          </cell>
          <cell r="N2823" t="str">
            <v>Academic Support</v>
          </cell>
          <cell r="O2823">
            <v>11</v>
          </cell>
          <cell r="P2823" t="str">
            <v>Current Unrestricted Funds</v>
          </cell>
          <cell r="Q2823">
            <v>75</v>
          </cell>
          <cell r="R2823" t="str">
            <v>Other Operating Expenses</v>
          </cell>
          <cell r="S2823">
            <v>15</v>
          </cell>
          <cell r="T2823" t="str">
            <v>Senior Vice President</v>
          </cell>
          <cell r="U2823">
            <v>9</v>
          </cell>
          <cell r="V2823" t="str">
            <v>Hockenbrough, Terry L.</v>
          </cell>
        </row>
        <row r="2824">
          <cell r="A2824">
            <v>300022</v>
          </cell>
          <cell r="B2824" t="str">
            <v>Dir - Scholarly &amp; Civic Engagement</v>
          </cell>
          <cell r="C2824">
            <v>755745</v>
          </cell>
          <cell r="D2824">
            <v>300022755745</v>
          </cell>
          <cell r="E2824" t="str">
            <v>Promotional Activities</v>
          </cell>
          <cell r="F2824">
            <v>10168.94</v>
          </cell>
          <cell r="G2824">
            <v>9603.82</v>
          </cell>
          <cell r="H2824">
            <v>4550</v>
          </cell>
          <cell r="I2824">
            <v>73.959999999999994</v>
          </cell>
          <cell r="J2824">
            <v>3725</v>
          </cell>
          <cell r="K2824">
            <v>110010</v>
          </cell>
          <cell r="L2824" t="str">
            <v>Current Unrestricted</v>
          </cell>
          <cell r="M2824">
            <v>25</v>
          </cell>
          <cell r="N2824" t="str">
            <v>Academic Support</v>
          </cell>
          <cell r="O2824">
            <v>11</v>
          </cell>
          <cell r="P2824" t="str">
            <v>Current Unrestricted Funds</v>
          </cell>
          <cell r="Q2824">
            <v>75</v>
          </cell>
          <cell r="R2824" t="str">
            <v>Other Operating Expenses</v>
          </cell>
          <cell r="S2824">
            <v>15</v>
          </cell>
          <cell r="T2824" t="str">
            <v>Senior Vice President</v>
          </cell>
          <cell r="U2824">
            <v>9</v>
          </cell>
          <cell r="V2824" t="str">
            <v>Hockenbrough, Terry L.</v>
          </cell>
        </row>
        <row r="2825">
          <cell r="A2825">
            <v>300022</v>
          </cell>
          <cell r="B2825" t="str">
            <v>Dir - Scholarly &amp; Civic Engagement</v>
          </cell>
          <cell r="C2825">
            <v>755755</v>
          </cell>
          <cell r="D2825">
            <v>300022755755</v>
          </cell>
          <cell r="E2825" t="str">
            <v>Other Student Activities</v>
          </cell>
          <cell r="F2825">
            <v>9.9499999999999993</v>
          </cell>
          <cell r="G2825">
            <v>1038.75</v>
          </cell>
          <cell r="H2825">
            <v>0</v>
          </cell>
          <cell r="I2825">
            <v>0</v>
          </cell>
          <cell r="J2825">
            <v>300</v>
          </cell>
          <cell r="K2825">
            <v>110010</v>
          </cell>
          <cell r="L2825" t="str">
            <v>Current Unrestricted</v>
          </cell>
          <cell r="M2825">
            <v>25</v>
          </cell>
          <cell r="N2825" t="str">
            <v>Academic Support</v>
          </cell>
          <cell r="O2825">
            <v>11</v>
          </cell>
          <cell r="P2825" t="str">
            <v>Current Unrestricted Funds</v>
          </cell>
          <cell r="Q2825">
            <v>75</v>
          </cell>
          <cell r="R2825" t="str">
            <v>Other Operating Expenses</v>
          </cell>
          <cell r="S2825">
            <v>15</v>
          </cell>
          <cell r="T2825" t="str">
            <v>Senior Vice President</v>
          </cell>
          <cell r="U2825">
            <v>9</v>
          </cell>
          <cell r="V2825" t="str">
            <v>Hockenbrough, Terry L.</v>
          </cell>
        </row>
        <row r="2826">
          <cell r="A2826">
            <v>300022</v>
          </cell>
          <cell r="B2826" t="str">
            <v>Dir - Scholarly &amp; Civic Engagement</v>
          </cell>
          <cell r="C2826">
            <v>755765</v>
          </cell>
          <cell r="D2826">
            <v>300022755765</v>
          </cell>
          <cell r="E2826" t="str">
            <v>Miscellaneous Operating Expenses</v>
          </cell>
          <cell r="F2826">
            <v>0</v>
          </cell>
          <cell r="G2826">
            <v>0</v>
          </cell>
          <cell r="H2826">
            <v>1000</v>
          </cell>
          <cell r="I2826">
            <v>0</v>
          </cell>
          <cell r="J2826">
            <v>90</v>
          </cell>
          <cell r="K2826">
            <v>110010</v>
          </cell>
          <cell r="L2826" t="str">
            <v>Current Unrestricted</v>
          </cell>
          <cell r="M2826">
            <v>25</v>
          </cell>
          <cell r="N2826" t="str">
            <v>Academic Support</v>
          </cell>
          <cell r="O2826">
            <v>11</v>
          </cell>
          <cell r="P2826" t="str">
            <v>Current Unrestricted Funds</v>
          </cell>
          <cell r="Q2826">
            <v>75</v>
          </cell>
          <cell r="R2826" t="str">
            <v>Other Operating Expenses</v>
          </cell>
          <cell r="S2826">
            <v>15</v>
          </cell>
          <cell r="T2826" t="str">
            <v>Senior Vice President</v>
          </cell>
          <cell r="U2826">
            <v>9</v>
          </cell>
          <cell r="V2826" t="str">
            <v>Hockenbrough, Terry L.</v>
          </cell>
        </row>
        <row r="2827">
          <cell r="A2827">
            <v>300022</v>
          </cell>
          <cell r="B2827" t="str">
            <v>Dir - Scholarly &amp; Civic Engagement</v>
          </cell>
          <cell r="C2827">
            <v>755770</v>
          </cell>
          <cell r="D2827">
            <v>300022755770</v>
          </cell>
          <cell r="E2827" t="str">
            <v>Awards and Special Expenses</v>
          </cell>
          <cell r="F2827">
            <v>811.87</v>
          </cell>
          <cell r="G2827">
            <v>359.24</v>
          </cell>
          <cell r="H2827">
            <v>971</v>
          </cell>
          <cell r="I2827">
            <v>89.82</v>
          </cell>
          <cell r="J2827">
            <v>345</v>
          </cell>
          <cell r="K2827">
            <v>110010</v>
          </cell>
          <cell r="L2827" t="str">
            <v>Current Unrestricted</v>
          </cell>
          <cell r="M2827">
            <v>25</v>
          </cell>
          <cell r="N2827" t="str">
            <v>Academic Support</v>
          </cell>
          <cell r="O2827">
            <v>11</v>
          </cell>
          <cell r="P2827" t="str">
            <v>Current Unrestricted Funds</v>
          </cell>
          <cell r="Q2827">
            <v>75</v>
          </cell>
          <cell r="R2827" t="str">
            <v>Other Operating Expenses</v>
          </cell>
          <cell r="S2827">
            <v>15</v>
          </cell>
          <cell r="T2827" t="str">
            <v>Senior Vice President</v>
          </cell>
          <cell r="U2827">
            <v>9</v>
          </cell>
          <cell r="V2827" t="str">
            <v>Hockenbrough, Terry L.</v>
          </cell>
        </row>
        <row r="2828">
          <cell r="A2828">
            <v>300045</v>
          </cell>
          <cell r="B2828" t="str">
            <v>Dean - Social &amp; Behavioral Sciences</v>
          </cell>
          <cell r="C2828">
            <v>611130</v>
          </cell>
          <cell r="D2828">
            <v>300045611130</v>
          </cell>
          <cell r="E2828" t="str">
            <v>Faculty Full-time Non-teaching ES</v>
          </cell>
          <cell r="F2828">
            <v>55312.08</v>
          </cell>
          <cell r="G2828">
            <v>54295.78</v>
          </cell>
          <cell r="H2828">
            <v>60891</v>
          </cell>
          <cell r="I2828">
            <v>28623</v>
          </cell>
          <cell r="J2828">
            <v>0</v>
          </cell>
          <cell r="K2828">
            <v>110010</v>
          </cell>
          <cell r="L2828" t="str">
            <v>Current Unrestricted</v>
          </cell>
          <cell r="M2828">
            <v>25</v>
          </cell>
          <cell r="N2828" t="str">
            <v>Academic Support</v>
          </cell>
          <cell r="O2828">
            <v>11</v>
          </cell>
          <cell r="P2828" t="str">
            <v>Current Unrestricted Funds</v>
          </cell>
          <cell r="Q2828">
            <v>61</v>
          </cell>
          <cell r="R2828" t="str">
            <v>Salaries and Wages</v>
          </cell>
          <cell r="S2828">
            <v>40</v>
          </cell>
          <cell r="T2828" t="str">
            <v>Vice President / Provost - SCC</v>
          </cell>
          <cell r="U2828">
            <v>9</v>
          </cell>
          <cell r="V2828" t="str">
            <v>Hodge, Gary B</v>
          </cell>
        </row>
        <row r="2829">
          <cell r="A2829">
            <v>300045</v>
          </cell>
          <cell r="B2829" t="str">
            <v>Dean - Social &amp; Behavioral Sciences</v>
          </cell>
          <cell r="C2829">
            <v>611210</v>
          </cell>
          <cell r="D2829">
            <v>300045611210</v>
          </cell>
          <cell r="E2829" t="str">
            <v>Admin Salaries - Full-time</v>
          </cell>
          <cell r="F2829">
            <v>109229.16</v>
          </cell>
          <cell r="G2829">
            <v>109229.16</v>
          </cell>
          <cell r="H2829">
            <v>112726</v>
          </cell>
          <cell r="I2829">
            <v>56362.98</v>
          </cell>
          <cell r="J2829">
            <v>112726</v>
          </cell>
          <cell r="K2829">
            <v>110010</v>
          </cell>
          <cell r="L2829" t="str">
            <v>Current Unrestricted</v>
          </cell>
          <cell r="M2829">
            <v>25</v>
          </cell>
          <cell r="N2829" t="str">
            <v>Academic Support</v>
          </cell>
          <cell r="O2829">
            <v>11</v>
          </cell>
          <cell r="P2829" t="str">
            <v>Current Unrestricted Funds</v>
          </cell>
          <cell r="Q2829">
            <v>61</v>
          </cell>
          <cell r="R2829" t="str">
            <v>Salaries and Wages</v>
          </cell>
          <cell r="S2829">
            <v>40</v>
          </cell>
          <cell r="T2829" t="str">
            <v>Vice President / Provost - SCC</v>
          </cell>
          <cell r="U2829">
            <v>9</v>
          </cell>
          <cell r="V2829" t="str">
            <v>Hodge, Gary B</v>
          </cell>
        </row>
        <row r="2830">
          <cell r="A2830">
            <v>300045</v>
          </cell>
          <cell r="B2830" t="str">
            <v>Dean - Social &amp; Behavioral Sciences</v>
          </cell>
          <cell r="C2830">
            <v>611320</v>
          </cell>
          <cell r="D2830">
            <v>300045611320</v>
          </cell>
          <cell r="E2830" t="str">
            <v>Non-Supervisory Supp Staff - Exempt</v>
          </cell>
          <cell r="F2830">
            <v>44276.639999999999</v>
          </cell>
          <cell r="G2830">
            <v>0</v>
          </cell>
          <cell r="H2830">
            <v>0</v>
          </cell>
          <cell r="I2830">
            <v>0</v>
          </cell>
          <cell r="J2830">
            <v>0</v>
          </cell>
          <cell r="K2830">
            <v>110010</v>
          </cell>
          <cell r="L2830" t="str">
            <v>Current Unrestricted</v>
          </cell>
          <cell r="M2830">
            <v>25</v>
          </cell>
          <cell r="N2830" t="str">
            <v>Academic Support</v>
          </cell>
          <cell r="O2830">
            <v>11</v>
          </cell>
          <cell r="P2830" t="str">
            <v>Current Unrestricted Funds</v>
          </cell>
          <cell r="Q2830">
            <v>61</v>
          </cell>
          <cell r="R2830" t="str">
            <v>Salaries and Wages</v>
          </cell>
          <cell r="S2830">
            <v>40</v>
          </cell>
          <cell r="T2830" t="str">
            <v>Vice President / Provost - SCC</v>
          </cell>
          <cell r="U2830">
            <v>9</v>
          </cell>
          <cell r="V2830" t="str">
            <v>Hodge, Gary B</v>
          </cell>
        </row>
        <row r="2831">
          <cell r="A2831">
            <v>300045</v>
          </cell>
          <cell r="B2831" t="str">
            <v>Dean - Social &amp; Behavioral Sciences</v>
          </cell>
          <cell r="C2831">
            <v>611420</v>
          </cell>
          <cell r="D2831">
            <v>300045611420</v>
          </cell>
          <cell r="E2831" t="str">
            <v>Non-Supervisory Supp - Non-Exempt</v>
          </cell>
          <cell r="F2831">
            <v>0</v>
          </cell>
          <cell r="G2831">
            <v>44276.639999999999</v>
          </cell>
          <cell r="H2831">
            <v>45827</v>
          </cell>
          <cell r="I2831">
            <v>22913.16</v>
          </cell>
          <cell r="J2831">
            <v>45827</v>
          </cell>
          <cell r="K2831">
            <v>110010</v>
          </cell>
          <cell r="L2831" t="str">
            <v>Current Unrestricted</v>
          </cell>
          <cell r="M2831">
            <v>25</v>
          </cell>
          <cell r="N2831" t="str">
            <v>Academic Support</v>
          </cell>
          <cell r="O2831">
            <v>11</v>
          </cell>
          <cell r="P2831" t="str">
            <v>Current Unrestricted Funds</v>
          </cell>
          <cell r="Q2831">
            <v>61</v>
          </cell>
          <cell r="R2831" t="str">
            <v>Salaries and Wages</v>
          </cell>
          <cell r="S2831">
            <v>40</v>
          </cell>
          <cell r="T2831" t="str">
            <v>Vice President / Provost - SCC</v>
          </cell>
          <cell r="U2831">
            <v>9</v>
          </cell>
          <cell r="V2831" t="str">
            <v>Hodge, Gary B</v>
          </cell>
        </row>
        <row r="2832">
          <cell r="A2832">
            <v>300045</v>
          </cell>
          <cell r="B2832" t="str">
            <v>Dean - Social &amp; Behavioral Sciences</v>
          </cell>
          <cell r="C2832">
            <v>611430</v>
          </cell>
          <cell r="D2832">
            <v>300045611430</v>
          </cell>
          <cell r="E2832" t="str">
            <v>Clerical - Non-Exempt</v>
          </cell>
          <cell r="F2832">
            <v>38197.68</v>
          </cell>
          <cell r="G2832">
            <v>38197.68</v>
          </cell>
          <cell r="H2832">
            <v>39535</v>
          </cell>
          <cell r="I2832">
            <v>19767.3</v>
          </cell>
          <cell r="J2832">
            <v>39535</v>
          </cell>
          <cell r="K2832">
            <v>110010</v>
          </cell>
          <cell r="L2832" t="str">
            <v>Current Unrestricted</v>
          </cell>
          <cell r="M2832">
            <v>25</v>
          </cell>
          <cell r="N2832" t="str">
            <v>Academic Support</v>
          </cell>
          <cell r="O2832">
            <v>11</v>
          </cell>
          <cell r="P2832" t="str">
            <v>Current Unrestricted Funds</v>
          </cell>
          <cell r="Q2832">
            <v>61</v>
          </cell>
          <cell r="R2832" t="str">
            <v>Salaries and Wages</v>
          </cell>
          <cell r="S2832">
            <v>40</v>
          </cell>
          <cell r="T2832" t="str">
            <v>Vice President / Provost - SCC</v>
          </cell>
          <cell r="U2832">
            <v>9</v>
          </cell>
          <cell r="V2832" t="str">
            <v>Hodge, Gary B</v>
          </cell>
        </row>
        <row r="2833">
          <cell r="A2833">
            <v>300045</v>
          </cell>
          <cell r="B2833" t="str">
            <v>Dean - Social &amp; Behavioral Sciences</v>
          </cell>
          <cell r="C2833">
            <v>611460</v>
          </cell>
          <cell r="D2833">
            <v>300045611460</v>
          </cell>
          <cell r="E2833" t="str">
            <v>Support Staff PT - Non-Exempt</v>
          </cell>
          <cell r="F2833">
            <v>0</v>
          </cell>
          <cell r="G2833">
            <v>1168.02</v>
          </cell>
          <cell r="H2833">
            <v>0</v>
          </cell>
          <cell r="I2833">
            <v>0</v>
          </cell>
          <cell r="J2833">
            <v>0</v>
          </cell>
          <cell r="K2833">
            <v>110010</v>
          </cell>
          <cell r="L2833" t="str">
            <v>Current Unrestricted</v>
          </cell>
          <cell r="M2833">
            <v>25</v>
          </cell>
          <cell r="N2833" t="str">
            <v>Academic Support</v>
          </cell>
          <cell r="O2833">
            <v>11</v>
          </cell>
          <cell r="P2833" t="str">
            <v>Current Unrestricted Funds</v>
          </cell>
          <cell r="Q2833">
            <v>61</v>
          </cell>
          <cell r="R2833" t="str">
            <v>Salaries and Wages</v>
          </cell>
          <cell r="S2833">
            <v>40</v>
          </cell>
          <cell r="T2833" t="str">
            <v>Vice President / Provost - SCC</v>
          </cell>
          <cell r="U2833">
            <v>9</v>
          </cell>
          <cell r="V2833" t="str">
            <v>Hodge, Gary B</v>
          </cell>
        </row>
        <row r="2834">
          <cell r="A2834">
            <v>300045</v>
          </cell>
          <cell r="B2834" t="str">
            <v>Dean - Social &amp; Behavioral Sciences</v>
          </cell>
          <cell r="C2834">
            <v>611491</v>
          </cell>
          <cell r="D2834">
            <v>300045611491</v>
          </cell>
          <cell r="E2834" t="str">
            <v>Comp Time Payoff</v>
          </cell>
          <cell r="F2834">
            <v>1103.45</v>
          </cell>
          <cell r="G2834">
            <v>2134.59</v>
          </cell>
          <cell r="H2834">
            <v>0</v>
          </cell>
          <cell r="I2834">
            <v>0</v>
          </cell>
          <cell r="J2834">
            <v>0</v>
          </cell>
          <cell r="K2834">
            <v>110010</v>
          </cell>
          <cell r="L2834" t="str">
            <v>Current Unrestricted</v>
          </cell>
          <cell r="M2834">
            <v>25</v>
          </cell>
          <cell r="N2834" t="str">
            <v>Academic Support</v>
          </cell>
          <cell r="O2834">
            <v>11</v>
          </cell>
          <cell r="P2834" t="str">
            <v>Current Unrestricted Funds</v>
          </cell>
          <cell r="Q2834">
            <v>61</v>
          </cell>
          <cell r="R2834" t="str">
            <v>Salaries and Wages</v>
          </cell>
          <cell r="S2834">
            <v>40</v>
          </cell>
          <cell r="T2834" t="str">
            <v>Vice President / Provost - SCC</v>
          </cell>
          <cell r="U2834">
            <v>9</v>
          </cell>
          <cell r="V2834" t="str">
            <v>Hodge, Gary B</v>
          </cell>
        </row>
        <row r="2835">
          <cell r="A2835">
            <v>300045</v>
          </cell>
          <cell r="B2835" t="str">
            <v>Dean - Social &amp; Behavioral Sciences</v>
          </cell>
          <cell r="C2835">
            <v>611492</v>
          </cell>
          <cell r="D2835">
            <v>300045611492</v>
          </cell>
          <cell r="E2835" t="str">
            <v>Regular Overtime</v>
          </cell>
          <cell r="F2835">
            <v>0</v>
          </cell>
          <cell r="G2835">
            <v>0</v>
          </cell>
          <cell r="H2835">
            <v>514</v>
          </cell>
          <cell r="I2835">
            <v>513.20000000000005</v>
          </cell>
          <cell r="J2835">
            <v>0</v>
          </cell>
          <cell r="K2835">
            <v>110010</v>
          </cell>
          <cell r="L2835" t="str">
            <v>Current Unrestricted</v>
          </cell>
          <cell r="M2835">
            <v>25</v>
          </cell>
          <cell r="N2835" t="str">
            <v>Academic Support</v>
          </cell>
          <cell r="O2835">
            <v>11</v>
          </cell>
          <cell r="P2835" t="str">
            <v>Current Unrestricted Funds</v>
          </cell>
          <cell r="Q2835">
            <v>61</v>
          </cell>
          <cell r="R2835" t="str">
            <v>Salaries and Wages</v>
          </cell>
          <cell r="S2835">
            <v>40</v>
          </cell>
          <cell r="T2835" t="str">
            <v>Vice President / Provost - SCC</v>
          </cell>
          <cell r="U2835">
            <v>9</v>
          </cell>
          <cell r="V2835" t="str">
            <v>Hodge, Gary B</v>
          </cell>
        </row>
        <row r="2836">
          <cell r="A2836">
            <v>300045</v>
          </cell>
          <cell r="B2836" t="str">
            <v>Dean - Social &amp; Behavioral Sciences</v>
          </cell>
          <cell r="C2836">
            <v>611510</v>
          </cell>
          <cell r="D2836">
            <v>300045611510</v>
          </cell>
          <cell r="E2836" t="str">
            <v>Student Assistants - Non-Work Study</v>
          </cell>
          <cell r="F2836">
            <v>6448.56</v>
          </cell>
          <cell r="G2836">
            <v>7809.98</v>
          </cell>
          <cell r="H2836">
            <v>8801</v>
          </cell>
          <cell r="I2836">
            <v>4618.8999999999996</v>
          </cell>
          <cell r="J2836">
            <v>8850</v>
          </cell>
          <cell r="K2836">
            <v>110010</v>
          </cell>
          <cell r="L2836" t="str">
            <v>Current Unrestricted</v>
          </cell>
          <cell r="M2836">
            <v>25</v>
          </cell>
          <cell r="N2836" t="str">
            <v>Academic Support</v>
          </cell>
          <cell r="O2836">
            <v>11</v>
          </cell>
          <cell r="P2836" t="str">
            <v>Current Unrestricted Funds</v>
          </cell>
          <cell r="Q2836">
            <v>61</v>
          </cell>
          <cell r="R2836" t="str">
            <v>Salaries and Wages</v>
          </cell>
          <cell r="S2836">
            <v>40</v>
          </cell>
          <cell r="T2836" t="str">
            <v>Vice President / Provost - SCC</v>
          </cell>
          <cell r="U2836">
            <v>9</v>
          </cell>
          <cell r="V2836" t="str">
            <v>Hodge, Gary B</v>
          </cell>
        </row>
        <row r="2837">
          <cell r="A2837">
            <v>300045</v>
          </cell>
          <cell r="B2837" t="str">
            <v>Dean - Social &amp; Behavioral Sciences</v>
          </cell>
          <cell r="C2837">
            <v>611515</v>
          </cell>
          <cell r="D2837">
            <v>300045611515</v>
          </cell>
          <cell r="E2837" t="str">
            <v>Student Assistants - Non-WS&lt;6 hrs</v>
          </cell>
          <cell r="F2837">
            <v>1654.7</v>
          </cell>
          <cell r="G2837">
            <v>0</v>
          </cell>
          <cell r="H2837">
            <v>0</v>
          </cell>
          <cell r="I2837">
            <v>0</v>
          </cell>
          <cell r="J2837">
            <v>0</v>
          </cell>
          <cell r="K2837">
            <v>110010</v>
          </cell>
          <cell r="L2837" t="str">
            <v>Current Unrestricted</v>
          </cell>
          <cell r="M2837">
            <v>25</v>
          </cell>
          <cell r="N2837" t="str">
            <v>Academic Support</v>
          </cell>
          <cell r="O2837">
            <v>11</v>
          </cell>
          <cell r="P2837" t="str">
            <v>Current Unrestricted Funds</v>
          </cell>
          <cell r="Q2837">
            <v>61</v>
          </cell>
          <cell r="R2837" t="str">
            <v>Salaries and Wages</v>
          </cell>
          <cell r="S2837">
            <v>40</v>
          </cell>
          <cell r="T2837" t="str">
            <v>Vice President / Provost - SCC</v>
          </cell>
          <cell r="U2837">
            <v>9</v>
          </cell>
          <cell r="V2837" t="str">
            <v>Hodge, Gary B</v>
          </cell>
        </row>
        <row r="2838">
          <cell r="A2838">
            <v>300045</v>
          </cell>
          <cell r="B2838" t="str">
            <v>Dean - Social &amp; Behavioral Sciences</v>
          </cell>
          <cell r="C2838">
            <v>712320</v>
          </cell>
          <cell r="D2838">
            <v>300045712320</v>
          </cell>
          <cell r="E2838" t="str">
            <v>Guest Lecturers</v>
          </cell>
          <cell r="F2838">
            <v>1000</v>
          </cell>
          <cell r="G2838">
            <v>0</v>
          </cell>
          <cell r="H2838">
            <v>500</v>
          </cell>
          <cell r="I2838">
            <v>0</v>
          </cell>
          <cell r="J2838">
            <v>500</v>
          </cell>
          <cell r="K2838">
            <v>110010</v>
          </cell>
          <cell r="L2838" t="str">
            <v>Current Unrestricted</v>
          </cell>
          <cell r="M2838">
            <v>25</v>
          </cell>
          <cell r="N2838" t="str">
            <v>Academic Support</v>
          </cell>
          <cell r="O2838">
            <v>11</v>
          </cell>
          <cell r="P2838" t="str">
            <v>Current Unrestricted Funds</v>
          </cell>
          <cell r="Q2838">
            <v>71</v>
          </cell>
          <cell r="R2838" t="str">
            <v>Contractual Services</v>
          </cell>
          <cell r="S2838">
            <v>40</v>
          </cell>
          <cell r="T2838" t="str">
            <v>Vice President / Provost - SCC</v>
          </cell>
          <cell r="U2838">
            <v>9</v>
          </cell>
          <cell r="V2838" t="str">
            <v>Hodge, Gary B</v>
          </cell>
        </row>
        <row r="2839">
          <cell r="A2839">
            <v>300045</v>
          </cell>
          <cell r="B2839" t="str">
            <v>Dean - Social &amp; Behavioral Sciences</v>
          </cell>
          <cell r="C2839">
            <v>712655</v>
          </cell>
          <cell r="D2839">
            <v>300045712655</v>
          </cell>
          <cell r="E2839" t="str">
            <v>Meetings Expense</v>
          </cell>
          <cell r="F2839">
            <v>891.76</v>
          </cell>
          <cell r="G2839">
            <v>775.69</v>
          </cell>
          <cell r="H2839">
            <v>2000</v>
          </cell>
          <cell r="I2839">
            <v>1503.74</v>
          </cell>
          <cell r="J2839">
            <v>2000</v>
          </cell>
          <cell r="K2839">
            <v>110010</v>
          </cell>
          <cell r="L2839" t="str">
            <v>Current Unrestricted</v>
          </cell>
          <cell r="M2839">
            <v>25</v>
          </cell>
          <cell r="N2839" t="str">
            <v>Academic Support</v>
          </cell>
          <cell r="O2839">
            <v>11</v>
          </cell>
          <cell r="P2839" t="str">
            <v>Current Unrestricted Funds</v>
          </cell>
          <cell r="Q2839">
            <v>71</v>
          </cell>
          <cell r="R2839" t="str">
            <v>Contractual Services</v>
          </cell>
          <cell r="S2839">
            <v>40</v>
          </cell>
          <cell r="T2839" t="str">
            <v>Vice President / Provost - SCC</v>
          </cell>
          <cell r="U2839">
            <v>9</v>
          </cell>
          <cell r="V2839" t="str">
            <v>Hodge, Gary B</v>
          </cell>
        </row>
        <row r="2840">
          <cell r="A2840">
            <v>300045</v>
          </cell>
          <cell r="B2840" t="str">
            <v>Dean - Social &amp; Behavioral Sciences</v>
          </cell>
          <cell r="C2840">
            <v>733120</v>
          </cell>
          <cell r="D2840">
            <v>300045733120</v>
          </cell>
          <cell r="E2840" t="str">
            <v>Office Supplies</v>
          </cell>
          <cell r="F2840">
            <v>3793.51</v>
          </cell>
          <cell r="G2840">
            <v>6720.51</v>
          </cell>
          <cell r="H2840">
            <v>7053</v>
          </cell>
          <cell r="I2840">
            <v>4000.23</v>
          </cell>
          <cell r="J2840">
            <v>7053</v>
          </cell>
          <cell r="K2840">
            <v>110010</v>
          </cell>
          <cell r="L2840" t="str">
            <v>Current Unrestricted</v>
          </cell>
          <cell r="M2840">
            <v>25</v>
          </cell>
          <cell r="N2840" t="str">
            <v>Academic Support</v>
          </cell>
          <cell r="O2840">
            <v>11</v>
          </cell>
          <cell r="P2840" t="str">
            <v>Current Unrestricted Funds</v>
          </cell>
          <cell r="Q2840">
            <v>73</v>
          </cell>
          <cell r="R2840" t="str">
            <v>Supplies</v>
          </cell>
          <cell r="S2840">
            <v>40</v>
          </cell>
          <cell r="T2840" t="str">
            <v>Vice President / Provost - SCC</v>
          </cell>
          <cell r="U2840">
            <v>9</v>
          </cell>
          <cell r="V2840" t="str">
            <v>Hodge, Gary B</v>
          </cell>
        </row>
        <row r="2841">
          <cell r="A2841">
            <v>300045</v>
          </cell>
          <cell r="B2841" t="str">
            <v>Dean - Social &amp; Behavioral Sciences</v>
          </cell>
          <cell r="C2841">
            <v>733220</v>
          </cell>
          <cell r="D2841">
            <v>300045733220</v>
          </cell>
          <cell r="E2841" t="str">
            <v>Subscriptions</v>
          </cell>
          <cell r="F2841">
            <v>0</v>
          </cell>
          <cell r="G2841">
            <v>0</v>
          </cell>
          <cell r="H2841">
            <v>100</v>
          </cell>
          <cell r="I2841">
            <v>0</v>
          </cell>
          <cell r="J2841">
            <v>100</v>
          </cell>
          <cell r="K2841">
            <v>110010</v>
          </cell>
          <cell r="L2841" t="str">
            <v>Current Unrestricted</v>
          </cell>
          <cell r="M2841">
            <v>25</v>
          </cell>
          <cell r="N2841" t="str">
            <v>Academic Support</v>
          </cell>
          <cell r="O2841">
            <v>11</v>
          </cell>
          <cell r="P2841" t="str">
            <v>Current Unrestricted Funds</v>
          </cell>
          <cell r="Q2841">
            <v>73</v>
          </cell>
          <cell r="R2841" t="str">
            <v>Supplies</v>
          </cell>
          <cell r="S2841">
            <v>40</v>
          </cell>
          <cell r="T2841" t="str">
            <v>Vice President / Provost - SCC</v>
          </cell>
          <cell r="U2841">
            <v>9</v>
          </cell>
          <cell r="V2841" t="str">
            <v>Hodge, Gary B</v>
          </cell>
        </row>
        <row r="2842">
          <cell r="A2842">
            <v>300045</v>
          </cell>
          <cell r="B2842" t="str">
            <v>Dean - Social &amp; Behavioral Sciences</v>
          </cell>
          <cell r="C2842">
            <v>744210</v>
          </cell>
          <cell r="D2842">
            <v>300045744210</v>
          </cell>
          <cell r="E2842" t="str">
            <v>Local Travel</v>
          </cell>
          <cell r="F2842">
            <v>247.5</v>
          </cell>
          <cell r="G2842">
            <v>173</v>
          </cell>
          <cell r="H2842">
            <v>500</v>
          </cell>
          <cell r="I2842">
            <v>128</v>
          </cell>
          <cell r="J2842">
            <v>500</v>
          </cell>
          <cell r="K2842">
            <v>110010</v>
          </cell>
          <cell r="L2842" t="str">
            <v>Current Unrestricted</v>
          </cell>
          <cell r="M2842">
            <v>25</v>
          </cell>
          <cell r="N2842" t="str">
            <v>Academic Support</v>
          </cell>
          <cell r="O2842">
            <v>11</v>
          </cell>
          <cell r="P2842" t="str">
            <v>Current Unrestricted Funds</v>
          </cell>
          <cell r="Q2842">
            <v>74</v>
          </cell>
          <cell r="R2842" t="str">
            <v>Travel</v>
          </cell>
          <cell r="S2842">
            <v>40</v>
          </cell>
          <cell r="T2842" t="str">
            <v>Vice President / Provost - SCC</v>
          </cell>
          <cell r="U2842">
            <v>9</v>
          </cell>
          <cell r="V2842" t="str">
            <v>Hodge, Gary B</v>
          </cell>
        </row>
        <row r="2843">
          <cell r="A2843">
            <v>300045</v>
          </cell>
          <cell r="B2843" t="str">
            <v>Dean - Social &amp; Behavioral Sciences</v>
          </cell>
          <cell r="C2843">
            <v>744220</v>
          </cell>
          <cell r="D2843">
            <v>300045744220</v>
          </cell>
          <cell r="E2843" t="str">
            <v>Professional Development / Travel</v>
          </cell>
          <cell r="F2843">
            <v>3868.64</v>
          </cell>
          <cell r="G2843">
            <v>120</v>
          </cell>
          <cell r="H2843">
            <v>3000</v>
          </cell>
          <cell r="I2843">
            <v>130</v>
          </cell>
          <cell r="J2843">
            <v>3000</v>
          </cell>
          <cell r="K2843">
            <v>110010</v>
          </cell>
          <cell r="L2843" t="str">
            <v>Current Unrestricted</v>
          </cell>
          <cell r="M2843">
            <v>25</v>
          </cell>
          <cell r="N2843" t="str">
            <v>Academic Support</v>
          </cell>
          <cell r="O2843">
            <v>11</v>
          </cell>
          <cell r="P2843" t="str">
            <v>Current Unrestricted Funds</v>
          </cell>
          <cell r="Q2843">
            <v>74</v>
          </cell>
          <cell r="R2843" t="str">
            <v>Travel</v>
          </cell>
          <cell r="S2843">
            <v>40</v>
          </cell>
          <cell r="T2843" t="str">
            <v>Vice President / Provost - SCC</v>
          </cell>
          <cell r="U2843">
            <v>9</v>
          </cell>
          <cell r="V2843" t="str">
            <v>Hodge, Gary B</v>
          </cell>
        </row>
        <row r="2844">
          <cell r="A2844">
            <v>300045</v>
          </cell>
          <cell r="B2844" t="str">
            <v>Dean - Social &amp; Behavioral Sciences</v>
          </cell>
          <cell r="C2844">
            <v>755240</v>
          </cell>
          <cell r="D2844">
            <v>300045755240</v>
          </cell>
          <cell r="E2844" t="str">
            <v>DP - Software</v>
          </cell>
          <cell r="F2844">
            <v>0</v>
          </cell>
          <cell r="G2844">
            <v>0</v>
          </cell>
          <cell r="H2844">
            <v>500</v>
          </cell>
          <cell r="I2844">
            <v>0</v>
          </cell>
          <cell r="J2844">
            <v>500</v>
          </cell>
          <cell r="K2844">
            <v>110010</v>
          </cell>
          <cell r="L2844" t="str">
            <v>Current Unrestricted</v>
          </cell>
          <cell r="M2844">
            <v>25</v>
          </cell>
          <cell r="N2844" t="str">
            <v>Academic Support</v>
          </cell>
          <cell r="O2844">
            <v>11</v>
          </cell>
          <cell r="P2844" t="str">
            <v>Current Unrestricted Funds</v>
          </cell>
          <cell r="Q2844">
            <v>75</v>
          </cell>
          <cell r="R2844" t="str">
            <v>Other Operating Expenses</v>
          </cell>
          <cell r="S2844">
            <v>40</v>
          </cell>
          <cell r="T2844" t="str">
            <v>Vice President / Provost - SCC</v>
          </cell>
          <cell r="U2844">
            <v>9</v>
          </cell>
          <cell r="V2844" t="str">
            <v>Hodge, Gary B</v>
          </cell>
        </row>
        <row r="2845">
          <cell r="A2845">
            <v>300045</v>
          </cell>
          <cell r="B2845" t="str">
            <v>Dean - Social &amp; Behavioral Sciences</v>
          </cell>
          <cell r="C2845">
            <v>755310</v>
          </cell>
          <cell r="D2845">
            <v>300045755310</v>
          </cell>
          <cell r="E2845" t="str">
            <v>Copier Expense</v>
          </cell>
          <cell r="F2845">
            <v>33.18</v>
          </cell>
          <cell r="G2845">
            <v>20.28</v>
          </cell>
          <cell r="H2845">
            <v>500</v>
          </cell>
          <cell r="I2845">
            <v>4.74</v>
          </cell>
          <cell r="J2845">
            <v>500</v>
          </cell>
          <cell r="K2845">
            <v>110010</v>
          </cell>
          <cell r="L2845" t="str">
            <v>Current Unrestricted</v>
          </cell>
          <cell r="M2845">
            <v>25</v>
          </cell>
          <cell r="N2845" t="str">
            <v>Academic Support</v>
          </cell>
          <cell r="O2845">
            <v>11</v>
          </cell>
          <cell r="P2845" t="str">
            <v>Current Unrestricted Funds</v>
          </cell>
          <cell r="Q2845">
            <v>75</v>
          </cell>
          <cell r="R2845" t="str">
            <v>Other Operating Expenses</v>
          </cell>
          <cell r="S2845">
            <v>40</v>
          </cell>
          <cell r="T2845" t="str">
            <v>Vice President / Provost - SCC</v>
          </cell>
          <cell r="U2845">
            <v>9</v>
          </cell>
          <cell r="V2845" t="str">
            <v>Hodge, Gary B</v>
          </cell>
        </row>
        <row r="2846">
          <cell r="A2846">
            <v>300045</v>
          </cell>
          <cell r="B2846" t="str">
            <v>Dean - Social &amp; Behavioral Sciences</v>
          </cell>
          <cell r="C2846">
            <v>755360</v>
          </cell>
          <cell r="D2846">
            <v>300045755360</v>
          </cell>
          <cell r="E2846" t="str">
            <v>Printing - Other</v>
          </cell>
          <cell r="F2846">
            <v>35.07</v>
          </cell>
          <cell r="G2846">
            <v>71.72</v>
          </cell>
          <cell r="H2846">
            <v>500</v>
          </cell>
          <cell r="I2846">
            <v>0</v>
          </cell>
          <cell r="J2846">
            <v>500</v>
          </cell>
          <cell r="K2846">
            <v>110010</v>
          </cell>
          <cell r="L2846" t="str">
            <v>Current Unrestricted</v>
          </cell>
          <cell r="M2846">
            <v>25</v>
          </cell>
          <cell r="N2846" t="str">
            <v>Academic Support</v>
          </cell>
          <cell r="O2846">
            <v>11</v>
          </cell>
          <cell r="P2846" t="str">
            <v>Current Unrestricted Funds</v>
          </cell>
          <cell r="Q2846">
            <v>75</v>
          </cell>
          <cell r="R2846" t="str">
            <v>Other Operating Expenses</v>
          </cell>
          <cell r="S2846">
            <v>40</v>
          </cell>
          <cell r="T2846" t="str">
            <v>Vice President / Provost - SCC</v>
          </cell>
          <cell r="U2846">
            <v>9</v>
          </cell>
          <cell r="V2846" t="str">
            <v>Hodge, Gary B</v>
          </cell>
        </row>
        <row r="2847">
          <cell r="A2847">
            <v>300045</v>
          </cell>
          <cell r="B2847" t="str">
            <v>Dean - Social &amp; Behavioral Sciences</v>
          </cell>
          <cell r="C2847">
            <v>755510</v>
          </cell>
          <cell r="D2847">
            <v>300045755510</v>
          </cell>
          <cell r="E2847" t="str">
            <v>Repairs - Equipment</v>
          </cell>
          <cell r="F2847">
            <v>0</v>
          </cell>
          <cell r="G2847">
            <v>35</v>
          </cell>
          <cell r="H2847">
            <v>500</v>
          </cell>
          <cell r="I2847">
            <v>35</v>
          </cell>
          <cell r="J2847">
            <v>500</v>
          </cell>
          <cell r="K2847">
            <v>110010</v>
          </cell>
          <cell r="L2847" t="str">
            <v>Current Unrestricted</v>
          </cell>
          <cell r="M2847">
            <v>25</v>
          </cell>
          <cell r="N2847" t="str">
            <v>Academic Support</v>
          </cell>
          <cell r="O2847">
            <v>11</v>
          </cell>
          <cell r="P2847" t="str">
            <v>Current Unrestricted Funds</v>
          </cell>
          <cell r="Q2847">
            <v>75</v>
          </cell>
          <cell r="R2847" t="str">
            <v>Other Operating Expenses</v>
          </cell>
          <cell r="S2847">
            <v>40</v>
          </cell>
          <cell r="T2847" t="str">
            <v>Vice President / Provost - SCC</v>
          </cell>
          <cell r="U2847">
            <v>9</v>
          </cell>
          <cell r="V2847" t="str">
            <v>Hodge, Gary B</v>
          </cell>
        </row>
        <row r="2848">
          <cell r="A2848">
            <v>300045</v>
          </cell>
          <cell r="B2848" t="str">
            <v>Dean - Social &amp; Behavioral Sciences</v>
          </cell>
          <cell r="C2848">
            <v>755705</v>
          </cell>
          <cell r="D2848">
            <v>300045755705</v>
          </cell>
          <cell r="E2848" t="str">
            <v>Postage</v>
          </cell>
          <cell r="F2848">
            <v>68.94</v>
          </cell>
          <cell r="G2848">
            <v>64.84</v>
          </cell>
          <cell r="H2848">
            <v>250</v>
          </cell>
          <cell r="I2848">
            <v>2.57</v>
          </cell>
          <cell r="J2848">
            <v>250</v>
          </cell>
          <cell r="K2848">
            <v>110010</v>
          </cell>
          <cell r="L2848" t="str">
            <v>Current Unrestricted</v>
          </cell>
          <cell r="M2848">
            <v>25</v>
          </cell>
          <cell r="N2848" t="str">
            <v>Academic Support</v>
          </cell>
          <cell r="O2848">
            <v>11</v>
          </cell>
          <cell r="P2848" t="str">
            <v>Current Unrestricted Funds</v>
          </cell>
          <cell r="Q2848">
            <v>75</v>
          </cell>
          <cell r="R2848" t="str">
            <v>Other Operating Expenses</v>
          </cell>
          <cell r="S2848">
            <v>40</v>
          </cell>
          <cell r="T2848" t="str">
            <v>Vice President / Provost - SCC</v>
          </cell>
          <cell r="U2848">
            <v>9</v>
          </cell>
          <cell r="V2848" t="str">
            <v>Hodge, Gary B</v>
          </cell>
        </row>
        <row r="2849">
          <cell r="A2849">
            <v>300045</v>
          </cell>
          <cell r="B2849" t="str">
            <v>Dean - Social &amp; Behavioral Sciences</v>
          </cell>
          <cell r="C2849">
            <v>755738</v>
          </cell>
          <cell r="D2849">
            <v>300045755738</v>
          </cell>
          <cell r="E2849" t="str">
            <v>Special Functions</v>
          </cell>
          <cell r="F2849">
            <v>253</v>
          </cell>
          <cell r="G2849">
            <v>0</v>
          </cell>
          <cell r="H2849">
            <v>250</v>
          </cell>
          <cell r="I2849">
            <v>0</v>
          </cell>
          <cell r="J2849">
            <v>250</v>
          </cell>
          <cell r="K2849">
            <v>110010</v>
          </cell>
          <cell r="L2849" t="str">
            <v>Current Unrestricted</v>
          </cell>
          <cell r="M2849">
            <v>25</v>
          </cell>
          <cell r="N2849" t="str">
            <v>Academic Support</v>
          </cell>
          <cell r="O2849">
            <v>11</v>
          </cell>
          <cell r="P2849" t="str">
            <v>Current Unrestricted Funds</v>
          </cell>
          <cell r="Q2849">
            <v>75</v>
          </cell>
          <cell r="R2849" t="str">
            <v>Other Operating Expenses</v>
          </cell>
          <cell r="S2849">
            <v>40</v>
          </cell>
          <cell r="T2849" t="str">
            <v>Vice President / Provost - SCC</v>
          </cell>
          <cell r="U2849">
            <v>9</v>
          </cell>
          <cell r="V2849" t="str">
            <v>Hodge, Gary B</v>
          </cell>
        </row>
        <row r="2850">
          <cell r="A2850">
            <v>300045</v>
          </cell>
          <cell r="B2850" t="str">
            <v>Dean - Social &amp; Behavioral Sciences</v>
          </cell>
          <cell r="C2850">
            <v>787410</v>
          </cell>
          <cell r="D2850">
            <v>300045787410</v>
          </cell>
          <cell r="E2850" t="str">
            <v>Equipment/Furniture Non-Depreciable</v>
          </cell>
          <cell r="F2850">
            <v>0</v>
          </cell>
          <cell r="G2850">
            <v>8535.41</v>
          </cell>
          <cell r="H2850">
            <v>1000</v>
          </cell>
          <cell r="I2850">
            <v>840.11</v>
          </cell>
          <cell r="J2850">
            <v>0</v>
          </cell>
          <cell r="K2850">
            <v>110010</v>
          </cell>
          <cell r="L2850" t="str">
            <v>Current Unrestricted</v>
          </cell>
          <cell r="M2850">
            <v>25</v>
          </cell>
          <cell r="N2850" t="str">
            <v>Academic Support</v>
          </cell>
          <cell r="O2850">
            <v>11</v>
          </cell>
          <cell r="P2850" t="str">
            <v>Current Unrestricted Funds</v>
          </cell>
          <cell r="Q2850">
            <v>78</v>
          </cell>
          <cell r="R2850" t="str">
            <v>Non-Capital Outlay</v>
          </cell>
          <cell r="S2850">
            <v>40</v>
          </cell>
          <cell r="T2850" t="str">
            <v>Vice President / Provost - SCC</v>
          </cell>
          <cell r="U2850">
            <v>9</v>
          </cell>
          <cell r="V2850" t="str">
            <v>Hodge, Gary B</v>
          </cell>
        </row>
        <row r="2851">
          <cell r="A2851">
            <v>313010</v>
          </cell>
          <cell r="B2851" t="str">
            <v>Education</v>
          </cell>
          <cell r="C2851">
            <v>611115</v>
          </cell>
          <cell r="D2851">
            <v>313010611115</v>
          </cell>
          <cell r="E2851" t="str">
            <v>Faculty Salaries - Substitute</v>
          </cell>
          <cell r="F2851">
            <v>0</v>
          </cell>
          <cell r="G2851">
            <v>0</v>
          </cell>
          <cell r="H2851">
            <v>500</v>
          </cell>
          <cell r="I2851">
            <v>494.34</v>
          </cell>
          <cell r="J2851">
            <v>500</v>
          </cell>
          <cell r="K2851">
            <v>110010</v>
          </cell>
          <cell r="L2851" t="str">
            <v>Current Unrestricted</v>
          </cell>
          <cell r="M2851">
            <v>10</v>
          </cell>
          <cell r="N2851" t="str">
            <v>Instruction</v>
          </cell>
          <cell r="O2851">
            <v>11</v>
          </cell>
          <cell r="P2851" t="str">
            <v>Current Unrestricted Funds</v>
          </cell>
          <cell r="Q2851">
            <v>61</v>
          </cell>
          <cell r="R2851" t="str">
            <v>Salaries and Wages</v>
          </cell>
          <cell r="S2851">
            <v>40</v>
          </cell>
          <cell r="T2851" t="str">
            <v>Vice President / Provost - SCC</v>
          </cell>
          <cell r="U2851">
            <v>1</v>
          </cell>
          <cell r="V2851" t="str">
            <v>Hodge, Gary B</v>
          </cell>
        </row>
        <row r="2852">
          <cell r="A2852">
            <v>313010</v>
          </cell>
          <cell r="B2852" t="str">
            <v>Education</v>
          </cell>
          <cell r="C2852">
            <v>611120</v>
          </cell>
          <cell r="D2852">
            <v>313010611120</v>
          </cell>
          <cell r="E2852" t="str">
            <v>Faculty Salaries - Part-time</v>
          </cell>
          <cell r="F2852">
            <v>6255</v>
          </cell>
          <cell r="G2852">
            <v>4104.84</v>
          </cell>
          <cell r="H2852">
            <v>8132</v>
          </cell>
          <cell r="I2852">
            <v>5122.8599999999997</v>
          </cell>
          <cell r="J2852">
            <v>8132</v>
          </cell>
          <cell r="K2852">
            <v>110010</v>
          </cell>
          <cell r="L2852" t="str">
            <v>Current Unrestricted</v>
          </cell>
          <cell r="M2852">
            <v>10</v>
          </cell>
          <cell r="N2852" t="str">
            <v>Instruction</v>
          </cell>
          <cell r="O2852">
            <v>11</v>
          </cell>
          <cell r="P2852" t="str">
            <v>Current Unrestricted Funds</v>
          </cell>
          <cell r="Q2852">
            <v>61</v>
          </cell>
          <cell r="R2852" t="str">
            <v>Salaries and Wages</v>
          </cell>
          <cell r="S2852">
            <v>40</v>
          </cell>
          <cell r="T2852" t="str">
            <v>Vice President / Provost - SCC</v>
          </cell>
          <cell r="U2852">
            <v>1</v>
          </cell>
          <cell r="V2852" t="str">
            <v>Hodge, Gary B</v>
          </cell>
        </row>
        <row r="2853">
          <cell r="A2853">
            <v>313010</v>
          </cell>
          <cell r="B2853" t="str">
            <v>Education</v>
          </cell>
          <cell r="C2853">
            <v>744210</v>
          </cell>
          <cell r="D2853">
            <v>313010744210</v>
          </cell>
          <cell r="E2853" t="str">
            <v>Local Travel</v>
          </cell>
          <cell r="F2853">
            <v>0</v>
          </cell>
          <cell r="G2853">
            <v>0</v>
          </cell>
          <cell r="H2853">
            <v>0</v>
          </cell>
          <cell r="I2853">
            <v>0</v>
          </cell>
          <cell r="J2853">
            <v>0</v>
          </cell>
          <cell r="K2853">
            <v>110010</v>
          </cell>
          <cell r="L2853" t="str">
            <v>Current Unrestricted</v>
          </cell>
          <cell r="M2853">
            <v>10</v>
          </cell>
          <cell r="N2853" t="str">
            <v>Instruction</v>
          </cell>
          <cell r="O2853">
            <v>11</v>
          </cell>
          <cell r="P2853" t="str">
            <v>Current Unrestricted Funds</v>
          </cell>
          <cell r="Q2853">
            <v>74</v>
          </cell>
          <cell r="R2853" t="str">
            <v>Travel</v>
          </cell>
          <cell r="S2853">
            <v>40</v>
          </cell>
          <cell r="T2853" t="str">
            <v>Vice President / Provost - SCC</v>
          </cell>
          <cell r="U2853">
            <v>4</v>
          </cell>
          <cell r="V2853" t="str">
            <v>Hodge, Gary B</v>
          </cell>
        </row>
        <row r="2854">
          <cell r="A2854">
            <v>313010</v>
          </cell>
          <cell r="B2854" t="str">
            <v>Education</v>
          </cell>
          <cell r="C2854">
            <v>744220</v>
          </cell>
          <cell r="D2854">
            <v>313010744220</v>
          </cell>
          <cell r="E2854" t="str">
            <v>Professional Development / Travel</v>
          </cell>
          <cell r="F2854">
            <v>0</v>
          </cell>
          <cell r="G2854">
            <v>0</v>
          </cell>
          <cell r="H2854">
            <v>0</v>
          </cell>
          <cell r="I2854">
            <v>0</v>
          </cell>
          <cell r="J2854">
            <v>0</v>
          </cell>
          <cell r="K2854">
            <v>110010</v>
          </cell>
          <cell r="L2854" t="str">
            <v>Current Unrestricted</v>
          </cell>
          <cell r="M2854">
            <v>10</v>
          </cell>
          <cell r="N2854" t="str">
            <v>Instruction</v>
          </cell>
          <cell r="O2854">
            <v>11</v>
          </cell>
          <cell r="P2854" t="str">
            <v>Current Unrestricted Funds</v>
          </cell>
          <cell r="Q2854">
            <v>74</v>
          </cell>
          <cell r="R2854" t="str">
            <v>Travel</v>
          </cell>
          <cell r="S2854">
            <v>40</v>
          </cell>
          <cell r="T2854" t="str">
            <v>Vice President / Provost - SCC</v>
          </cell>
          <cell r="U2854">
            <v>4</v>
          </cell>
          <cell r="V2854" t="str">
            <v>Hodge, Gary B</v>
          </cell>
        </row>
        <row r="2855">
          <cell r="A2855">
            <v>313010</v>
          </cell>
          <cell r="B2855" t="str">
            <v>Education</v>
          </cell>
          <cell r="C2855">
            <v>755310</v>
          </cell>
          <cell r="D2855">
            <v>313010755310</v>
          </cell>
          <cell r="E2855" t="str">
            <v>Copier Expense</v>
          </cell>
          <cell r="F2855">
            <v>0</v>
          </cell>
          <cell r="G2855">
            <v>37.92</v>
          </cell>
          <cell r="H2855">
            <v>100</v>
          </cell>
          <cell r="I2855">
            <v>27.96</v>
          </cell>
          <cell r="J2855">
            <v>100</v>
          </cell>
          <cell r="K2855">
            <v>110010</v>
          </cell>
          <cell r="L2855" t="str">
            <v>Current Unrestricted</v>
          </cell>
          <cell r="M2855">
            <v>10</v>
          </cell>
          <cell r="N2855" t="str">
            <v>Instruction</v>
          </cell>
          <cell r="O2855">
            <v>11</v>
          </cell>
          <cell r="P2855" t="str">
            <v>Current Unrestricted Funds</v>
          </cell>
          <cell r="Q2855">
            <v>75</v>
          </cell>
          <cell r="R2855" t="str">
            <v>Other Operating Expenses</v>
          </cell>
          <cell r="S2855">
            <v>40</v>
          </cell>
          <cell r="T2855" t="str">
            <v>Vice President / Provost - SCC</v>
          </cell>
          <cell r="U2855">
            <v>4</v>
          </cell>
          <cell r="V2855" t="str">
            <v>Hodge, Gary B</v>
          </cell>
        </row>
        <row r="2856">
          <cell r="A2856">
            <v>313012</v>
          </cell>
          <cell r="B2856" t="str">
            <v>Education</v>
          </cell>
          <cell r="C2856">
            <v>611110</v>
          </cell>
          <cell r="D2856">
            <v>313012611110</v>
          </cell>
          <cell r="E2856" t="str">
            <v>Faculty Salaries - Full-time</v>
          </cell>
          <cell r="F2856">
            <v>0</v>
          </cell>
          <cell r="G2856">
            <v>13664.48</v>
          </cell>
          <cell r="H2856">
            <v>8840</v>
          </cell>
          <cell r="I2856">
            <v>0</v>
          </cell>
          <cell r="J2856">
            <v>17679</v>
          </cell>
          <cell r="K2856">
            <v>110010</v>
          </cell>
          <cell r="L2856" t="str">
            <v>Current Unrestricted</v>
          </cell>
          <cell r="M2856">
            <v>10</v>
          </cell>
          <cell r="N2856" t="str">
            <v>Instruction</v>
          </cell>
          <cell r="O2856">
            <v>11</v>
          </cell>
          <cell r="P2856" t="str">
            <v>Current Unrestricted Funds</v>
          </cell>
          <cell r="Q2856">
            <v>61</v>
          </cell>
          <cell r="R2856" t="str">
            <v>Salaries and Wages</v>
          </cell>
          <cell r="S2856">
            <v>40</v>
          </cell>
          <cell r="T2856" t="str">
            <v>Vice President / Provost - SCC</v>
          </cell>
          <cell r="U2856">
            <v>1</v>
          </cell>
          <cell r="V2856" t="str">
            <v>Hodge, Gary B</v>
          </cell>
        </row>
        <row r="2857">
          <cell r="A2857">
            <v>313012</v>
          </cell>
          <cell r="B2857" t="str">
            <v>Education</v>
          </cell>
          <cell r="C2857">
            <v>611115</v>
          </cell>
          <cell r="D2857">
            <v>313012611115</v>
          </cell>
          <cell r="E2857" t="str">
            <v>Faculty Salaries - Substitute</v>
          </cell>
          <cell r="F2857">
            <v>0</v>
          </cell>
          <cell r="G2857">
            <v>65.16</v>
          </cell>
          <cell r="H2857">
            <v>300</v>
          </cell>
          <cell r="I2857">
            <v>224.71</v>
          </cell>
          <cell r="J2857">
            <v>300</v>
          </cell>
          <cell r="K2857">
            <v>110010</v>
          </cell>
          <cell r="L2857" t="str">
            <v>Current Unrestricted</v>
          </cell>
          <cell r="M2857">
            <v>10</v>
          </cell>
          <cell r="N2857" t="str">
            <v>Instruction</v>
          </cell>
          <cell r="O2857">
            <v>11</v>
          </cell>
          <cell r="P2857" t="str">
            <v>Current Unrestricted Funds</v>
          </cell>
          <cell r="Q2857">
            <v>61</v>
          </cell>
          <cell r="R2857" t="str">
            <v>Salaries and Wages</v>
          </cell>
          <cell r="S2857">
            <v>40</v>
          </cell>
          <cell r="T2857" t="str">
            <v>Vice President / Provost - SCC</v>
          </cell>
          <cell r="U2857">
            <v>1</v>
          </cell>
          <cell r="V2857" t="str">
            <v>Hodge, Gary B</v>
          </cell>
        </row>
        <row r="2858">
          <cell r="A2858">
            <v>313012</v>
          </cell>
          <cell r="B2858" t="str">
            <v>Education</v>
          </cell>
          <cell r="C2858">
            <v>611120</v>
          </cell>
          <cell r="D2858">
            <v>313012611120</v>
          </cell>
          <cell r="E2858" t="str">
            <v>Faculty Salaries - Part-time</v>
          </cell>
          <cell r="F2858">
            <v>16680</v>
          </cell>
          <cell r="G2858">
            <v>14595</v>
          </cell>
          <cell r="H2858">
            <v>12648</v>
          </cell>
          <cell r="I2858">
            <v>7302.33</v>
          </cell>
          <cell r="J2858">
            <v>12648</v>
          </cell>
          <cell r="K2858">
            <v>110010</v>
          </cell>
          <cell r="L2858" t="str">
            <v>Current Unrestricted</v>
          </cell>
          <cell r="M2858">
            <v>10</v>
          </cell>
          <cell r="N2858" t="str">
            <v>Instruction</v>
          </cell>
          <cell r="O2858">
            <v>11</v>
          </cell>
          <cell r="P2858" t="str">
            <v>Current Unrestricted Funds</v>
          </cell>
          <cell r="Q2858">
            <v>61</v>
          </cell>
          <cell r="R2858" t="str">
            <v>Salaries and Wages</v>
          </cell>
          <cell r="S2858">
            <v>40</v>
          </cell>
          <cell r="T2858" t="str">
            <v>Vice President / Provost - SCC</v>
          </cell>
          <cell r="U2858">
            <v>1</v>
          </cell>
          <cell r="V2858" t="str">
            <v>Hodge, Gary B</v>
          </cell>
        </row>
        <row r="2859">
          <cell r="A2859">
            <v>313012</v>
          </cell>
          <cell r="B2859" t="str">
            <v>Education</v>
          </cell>
          <cell r="C2859">
            <v>611150</v>
          </cell>
          <cell r="D2859">
            <v>313012611150</v>
          </cell>
          <cell r="E2859" t="str">
            <v>Faculty Full-time - Summer</v>
          </cell>
          <cell r="F2859">
            <v>6242.05</v>
          </cell>
          <cell r="G2859">
            <v>4782.55</v>
          </cell>
          <cell r="H2859">
            <v>0</v>
          </cell>
          <cell r="I2859">
            <v>0</v>
          </cell>
          <cell r="J2859">
            <v>0</v>
          </cell>
          <cell r="K2859">
            <v>110010</v>
          </cell>
          <cell r="L2859" t="str">
            <v>Current Unrestricted</v>
          </cell>
          <cell r="M2859">
            <v>10</v>
          </cell>
          <cell r="N2859" t="str">
            <v>Instruction</v>
          </cell>
          <cell r="O2859">
            <v>11</v>
          </cell>
          <cell r="P2859" t="str">
            <v>Current Unrestricted Funds</v>
          </cell>
          <cell r="Q2859">
            <v>61</v>
          </cell>
          <cell r="R2859" t="str">
            <v>Salaries and Wages</v>
          </cell>
          <cell r="S2859">
            <v>40</v>
          </cell>
          <cell r="T2859" t="str">
            <v>Vice President / Provost - SCC</v>
          </cell>
          <cell r="U2859">
            <v>1</v>
          </cell>
          <cell r="V2859" t="str">
            <v>Hodge, Gary B</v>
          </cell>
        </row>
        <row r="2860">
          <cell r="A2860">
            <v>313012</v>
          </cell>
          <cell r="B2860" t="str">
            <v>Education</v>
          </cell>
          <cell r="C2860">
            <v>611160</v>
          </cell>
          <cell r="D2860">
            <v>313012611160</v>
          </cell>
          <cell r="E2860" t="str">
            <v>Faculty Part-time - Summer</v>
          </cell>
          <cell r="F2860">
            <v>2085</v>
          </cell>
          <cell r="G2860">
            <v>0</v>
          </cell>
          <cell r="H2860">
            <v>2158</v>
          </cell>
          <cell r="I2860">
            <v>0</v>
          </cell>
          <cell r="J2860">
            <v>2158</v>
          </cell>
          <cell r="K2860">
            <v>110010</v>
          </cell>
          <cell r="L2860" t="str">
            <v>Current Unrestricted</v>
          </cell>
          <cell r="M2860">
            <v>10</v>
          </cell>
          <cell r="N2860" t="str">
            <v>Instruction</v>
          </cell>
          <cell r="O2860">
            <v>11</v>
          </cell>
          <cell r="P2860" t="str">
            <v>Current Unrestricted Funds</v>
          </cell>
          <cell r="Q2860">
            <v>61</v>
          </cell>
          <cell r="R2860" t="str">
            <v>Salaries and Wages</v>
          </cell>
          <cell r="S2860">
            <v>40</v>
          </cell>
          <cell r="T2860" t="str">
            <v>Vice President / Provost - SCC</v>
          </cell>
          <cell r="U2860">
            <v>1</v>
          </cell>
          <cell r="V2860" t="str">
            <v>Hodge, Gary B</v>
          </cell>
        </row>
        <row r="2861">
          <cell r="A2861">
            <v>313012</v>
          </cell>
          <cell r="B2861" t="str">
            <v>Education</v>
          </cell>
          <cell r="C2861">
            <v>755310</v>
          </cell>
          <cell r="D2861">
            <v>313012755310</v>
          </cell>
          <cell r="E2861" t="str">
            <v>Copier Expense</v>
          </cell>
          <cell r="F2861">
            <v>440.34</v>
          </cell>
          <cell r="G2861">
            <v>214.32</v>
          </cell>
          <cell r="H2861">
            <v>1000</v>
          </cell>
          <cell r="I2861">
            <v>182.22</v>
          </cell>
          <cell r="J2861">
            <v>1000</v>
          </cell>
          <cell r="K2861">
            <v>110010</v>
          </cell>
          <cell r="L2861" t="str">
            <v>Current Unrestricted</v>
          </cell>
          <cell r="M2861">
            <v>10</v>
          </cell>
          <cell r="N2861" t="str">
            <v>Instruction</v>
          </cell>
          <cell r="O2861">
            <v>11</v>
          </cell>
          <cell r="P2861" t="str">
            <v>Current Unrestricted Funds</v>
          </cell>
          <cell r="Q2861">
            <v>75</v>
          </cell>
          <cell r="R2861" t="str">
            <v>Other Operating Expenses</v>
          </cell>
          <cell r="S2861">
            <v>40</v>
          </cell>
          <cell r="T2861" t="str">
            <v>Vice President / Provost - SCC</v>
          </cell>
          <cell r="U2861">
            <v>4</v>
          </cell>
          <cell r="V2861" t="str">
            <v>Hodge, Gary B</v>
          </cell>
        </row>
        <row r="2862">
          <cell r="A2862">
            <v>313012</v>
          </cell>
          <cell r="B2862" t="str">
            <v>Education</v>
          </cell>
          <cell r="C2862">
            <v>755330</v>
          </cell>
          <cell r="D2862">
            <v>313012755330</v>
          </cell>
          <cell r="E2862" t="str">
            <v>Printing - Brochures and Handbooks</v>
          </cell>
          <cell r="F2862">
            <v>450</v>
          </cell>
          <cell r="G2862">
            <v>0</v>
          </cell>
          <cell r="H2862">
            <v>450</v>
          </cell>
          <cell r="I2862">
            <v>0</v>
          </cell>
          <cell r="J2862">
            <v>450</v>
          </cell>
          <cell r="K2862">
            <v>110010</v>
          </cell>
          <cell r="L2862" t="str">
            <v>Current Unrestricted</v>
          </cell>
          <cell r="M2862">
            <v>10</v>
          </cell>
          <cell r="N2862" t="str">
            <v>Instruction</v>
          </cell>
          <cell r="O2862">
            <v>11</v>
          </cell>
          <cell r="P2862" t="str">
            <v>Current Unrestricted Funds</v>
          </cell>
          <cell r="Q2862">
            <v>75</v>
          </cell>
          <cell r="R2862" t="str">
            <v>Other Operating Expenses</v>
          </cell>
          <cell r="S2862">
            <v>40</v>
          </cell>
          <cell r="T2862" t="str">
            <v>Vice President / Provost - SCC</v>
          </cell>
          <cell r="U2862">
            <v>4</v>
          </cell>
          <cell r="V2862" t="str">
            <v>Hodge, Gary B</v>
          </cell>
        </row>
        <row r="2863">
          <cell r="A2863">
            <v>313012</v>
          </cell>
          <cell r="B2863" t="str">
            <v>Education</v>
          </cell>
          <cell r="C2863">
            <v>755360</v>
          </cell>
          <cell r="D2863">
            <v>313012755360</v>
          </cell>
          <cell r="E2863" t="str">
            <v>Printing - Other</v>
          </cell>
          <cell r="F2863">
            <v>0</v>
          </cell>
          <cell r="G2863">
            <v>0</v>
          </cell>
          <cell r="H2863">
            <v>250</v>
          </cell>
          <cell r="I2863">
            <v>0</v>
          </cell>
          <cell r="J2863">
            <v>250</v>
          </cell>
          <cell r="K2863">
            <v>110010</v>
          </cell>
          <cell r="L2863" t="str">
            <v>Current Unrestricted</v>
          </cell>
          <cell r="M2863">
            <v>10</v>
          </cell>
          <cell r="N2863" t="str">
            <v>Instruction</v>
          </cell>
          <cell r="O2863">
            <v>11</v>
          </cell>
          <cell r="P2863" t="str">
            <v>Current Unrestricted Funds</v>
          </cell>
          <cell r="Q2863">
            <v>75</v>
          </cell>
          <cell r="R2863" t="str">
            <v>Other Operating Expenses</v>
          </cell>
          <cell r="S2863">
            <v>40</v>
          </cell>
          <cell r="T2863" t="str">
            <v>Vice President / Provost - SCC</v>
          </cell>
          <cell r="U2863">
            <v>4</v>
          </cell>
          <cell r="V2863" t="str">
            <v>Hodge, Gary B</v>
          </cell>
        </row>
        <row r="2864">
          <cell r="A2864">
            <v>313012</v>
          </cell>
          <cell r="B2864" t="str">
            <v>Education</v>
          </cell>
          <cell r="C2864">
            <v>755705</v>
          </cell>
          <cell r="D2864">
            <v>313012755705</v>
          </cell>
          <cell r="E2864" t="str">
            <v>Postage</v>
          </cell>
          <cell r="F2864">
            <v>0</v>
          </cell>
          <cell r="G2864">
            <v>13.71</v>
          </cell>
          <cell r="H2864">
            <v>40</v>
          </cell>
          <cell r="I2864">
            <v>0</v>
          </cell>
          <cell r="J2864">
            <v>40</v>
          </cell>
          <cell r="K2864">
            <v>110010</v>
          </cell>
          <cell r="L2864" t="str">
            <v>Current Unrestricted</v>
          </cell>
          <cell r="M2864">
            <v>10</v>
          </cell>
          <cell r="N2864" t="str">
            <v>Instruction</v>
          </cell>
          <cell r="O2864">
            <v>11</v>
          </cell>
          <cell r="P2864" t="str">
            <v>Current Unrestricted Funds</v>
          </cell>
          <cell r="Q2864">
            <v>75</v>
          </cell>
          <cell r="R2864" t="str">
            <v>Other Operating Expenses</v>
          </cell>
          <cell r="S2864">
            <v>40</v>
          </cell>
          <cell r="T2864" t="str">
            <v>Vice President / Provost - SCC</v>
          </cell>
          <cell r="U2864">
            <v>4</v>
          </cell>
          <cell r="V2864" t="str">
            <v>Hodge, Gary B</v>
          </cell>
        </row>
        <row r="2865">
          <cell r="A2865">
            <v>313016</v>
          </cell>
          <cell r="B2865" t="str">
            <v>Education</v>
          </cell>
          <cell r="C2865">
            <v>611110</v>
          </cell>
          <cell r="D2865">
            <v>313016611110</v>
          </cell>
          <cell r="E2865" t="str">
            <v>Faculty Salaries - Full-time</v>
          </cell>
          <cell r="F2865">
            <v>10362.36</v>
          </cell>
          <cell r="G2865">
            <v>25905.85</v>
          </cell>
          <cell r="H2865">
            <v>16088</v>
          </cell>
          <cell r="I2865">
            <v>10725</v>
          </cell>
          <cell r="J2865">
            <v>10726</v>
          </cell>
          <cell r="K2865">
            <v>110010</v>
          </cell>
          <cell r="L2865" t="str">
            <v>Current Unrestricted</v>
          </cell>
          <cell r="M2865">
            <v>10</v>
          </cell>
          <cell r="N2865" t="str">
            <v>Instruction</v>
          </cell>
          <cell r="O2865">
            <v>11</v>
          </cell>
          <cell r="P2865" t="str">
            <v>Current Unrestricted Funds</v>
          </cell>
          <cell r="Q2865">
            <v>61</v>
          </cell>
          <cell r="R2865" t="str">
            <v>Salaries and Wages</v>
          </cell>
          <cell r="S2865">
            <v>40</v>
          </cell>
          <cell r="T2865" t="str">
            <v>Vice President / Provost - SCC</v>
          </cell>
          <cell r="U2865">
            <v>1</v>
          </cell>
          <cell r="V2865" t="str">
            <v>Hodge, Gary B</v>
          </cell>
        </row>
        <row r="2866">
          <cell r="A2866">
            <v>313016</v>
          </cell>
          <cell r="B2866" t="str">
            <v>Education</v>
          </cell>
          <cell r="C2866">
            <v>611115</v>
          </cell>
          <cell r="D2866">
            <v>313016611115</v>
          </cell>
          <cell r="E2866" t="str">
            <v>Faculty Salaries - Substitute</v>
          </cell>
          <cell r="F2866">
            <v>0</v>
          </cell>
          <cell r="G2866">
            <v>65.16</v>
          </cell>
          <cell r="H2866">
            <v>200</v>
          </cell>
          <cell r="I2866">
            <v>134.82</v>
          </cell>
          <cell r="J2866">
            <v>200</v>
          </cell>
          <cell r="K2866">
            <v>110010</v>
          </cell>
          <cell r="L2866" t="str">
            <v>Current Unrestricted</v>
          </cell>
          <cell r="M2866">
            <v>10</v>
          </cell>
          <cell r="N2866" t="str">
            <v>Instruction</v>
          </cell>
          <cell r="O2866">
            <v>11</v>
          </cell>
          <cell r="P2866" t="str">
            <v>Current Unrestricted Funds</v>
          </cell>
          <cell r="Q2866">
            <v>61</v>
          </cell>
          <cell r="R2866" t="str">
            <v>Salaries and Wages</v>
          </cell>
          <cell r="S2866">
            <v>40</v>
          </cell>
          <cell r="T2866" t="str">
            <v>Vice President / Provost - SCC</v>
          </cell>
          <cell r="U2866">
            <v>1</v>
          </cell>
          <cell r="V2866" t="str">
            <v>Hodge, Gary B</v>
          </cell>
        </row>
        <row r="2867">
          <cell r="A2867">
            <v>313016</v>
          </cell>
          <cell r="B2867" t="str">
            <v>Education</v>
          </cell>
          <cell r="C2867">
            <v>611120</v>
          </cell>
          <cell r="D2867">
            <v>313016611120</v>
          </cell>
          <cell r="E2867" t="str">
            <v>Faculty Salaries - Part-time</v>
          </cell>
          <cell r="F2867">
            <v>6463</v>
          </cell>
          <cell r="G2867">
            <v>2085</v>
          </cell>
          <cell r="H2867">
            <v>6274</v>
          </cell>
          <cell r="I2867">
            <v>2696.25</v>
          </cell>
          <cell r="J2867">
            <v>6274</v>
          </cell>
          <cell r="K2867">
            <v>110010</v>
          </cell>
          <cell r="L2867" t="str">
            <v>Current Unrestricted</v>
          </cell>
          <cell r="M2867">
            <v>10</v>
          </cell>
          <cell r="N2867" t="str">
            <v>Instruction</v>
          </cell>
          <cell r="O2867">
            <v>11</v>
          </cell>
          <cell r="P2867" t="str">
            <v>Current Unrestricted Funds</v>
          </cell>
          <cell r="Q2867">
            <v>61</v>
          </cell>
          <cell r="R2867" t="str">
            <v>Salaries and Wages</v>
          </cell>
          <cell r="S2867">
            <v>40</v>
          </cell>
          <cell r="T2867" t="str">
            <v>Vice President / Provost - SCC</v>
          </cell>
          <cell r="U2867">
            <v>1</v>
          </cell>
          <cell r="V2867" t="str">
            <v>Hodge, Gary B</v>
          </cell>
        </row>
        <row r="2868">
          <cell r="A2868">
            <v>313016</v>
          </cell>
          <cell r="B2868" t="str">
            <v>Education</v>
          </cell>
          <cell r="C2868">
            <v>744210</v>
          </cell>
          <cell r="D2868">
            <v>313016744210</v>
          </cell>
          <cell r="E2868" t="str">
            <v>Local Travel</v>
          </cell>
          <cell r="F2868">
            <v>0</v>
          </cell>
          <cell r="G2868">
            <v>0</v>
          </cell>
          <cell r="H2868">
            <v>250</v>
          </cell>
          <cell r="I2868">
            <v>0</v>
          </cell>
          <cell r="J2868">
            <v>250</v>
          </cell>
          <cell r="K2868">
            <v>110010</v>
          </cell>
          <cell r="L2868" t="str">
            <v>Current Unrestricted</v>
          </cell>
          <cell r="M2868">
            <v>10</v>
          </cell>
          <cell r="N2868" t="str">
            <v>Instruction</v>
          </cell>
          <cell r="O2868">
            <v>11</v>
          </cell>
          <cell r="P2868" t="str">
            <v>Current Unrestricted Funds</v>
          </cell>
          <cell r="Q2868">
            <v>74</v>
          </cell>
          <cell r="R2868" t="str">
            <v>Travel</v>
          </cell>
          <cell r="S2868">
            <v>40</v>
          </cell>
          <cell r="T2868" t="str">
            <v>Vice President / Provost - SCC</v>
          </cell>
          <cell r="U2868">
            <v>4</v>
          </cell>
          <cell r="V2868" t="str">
            <v>Hodge, Gary B</v>
          </cell>
        </row>
        <row r="2869">
          <cell r="A2869">
            <v>313016</v>
          </cell>
          <cell r="B2869" t="str">
            <v>Education</v>
          </cell>
          <cell r="C2869">
            <v>744220</v>
          </cell>
          <cell r="D2869">
            <v>313016744220</v>
          </cell>
          <cell r="E2869" t="str">
            <v>Professional Development / Travel</v>
          </cell>
          <cell r="F2869">
            <v>0</v>
          </cell>
          <cell r="G2869">
            <v>0</v>
          </cell>
          <cell r="H2869">
            <v>500</v>
          </cell>
          <cell r="I2869">
            <v>0</v>
          </cell>
          <cell r="J2869">
            <v>500</v>
          </cell>
          <cell r="K2869">
            <v>110010</v>
          </cell>
          <cell r="L2869" t="str">
            <v>Current Unrestricted</v>
          </cell>
          <cell r="M2869">
            <v>10</v>
          </cell>
          <cell r="N2869" t="str">
            <v>Instruction</v>
          </cell>
          <cell r="O2869">
            <v>11</v>
          </cell>
          <cell r="P2869" t="str">
            <v>Current Unrestricted Funds</v>
          </cell>
          <cell r="Q2869">
            <v>74</v>
          </cell>
          <cell r="R2869" t="str">
            <v>Travel</v>
          </cell>
          <cell r="S2869">
            <v>40</v>
          </cell>
          <cell r="T2869" t="str">
            <v>Vice President / Provost - SCC</v>
          </cell>
          <cell r="U2869">
            <v>4</v>
          </cell>
          <cell r="V2869" t="str">
            <v>Hodge, Gary B</v>
          </cell>
        </row>
        <row r="2870">
          <cell r="A2870">
            <v>313016</v>
          </cell>
          <cell r="B2870" t="str">
            <v>Education</v>
          </cell>
          <cell r="C2870">
            <v>755310</v>
          </cell>
          <cell r="D2870">
            <v>313016755310</v>
          </cell>
          <cell r="E2870" t="str">
            <v>Copier Expense</v>
          </cell>
          <cell r="F2870">
            <v>174.54</v>
          </cell>
          <cell r="G2870">
            <v>139.26</v>
          </cell>
          <cell r="H2870">
            <v>500</v>
          </cell>
          <cell r="I2870">
            <v>43.32</v>
          </cell>
          <cell r="J2870">
            <v>500</v>
          </cell>
          <cell r="K2870">
            <v>110010</v>
          </cell>
          <cell r="L2870" t="str">
            <v>Current Unrestricted</v>
          </cell>
          <cell r="M2870">
            <v>10</v>
          </cell>
          <cell r="N2870" t="str">
            <v>Instruction</v>
          </cell>
          <cell r="O2870">
            <v>11</v>
          </cell>
          <cell r="P2870" t="str">
            <v>Current Unrestricted Funds</v>
          </cell>
          <cell r="Q2870">
            <v>75</v>
          </cell>
          <cell r="R2870" t="str">
            <v>Other Operating Expenses</v>
          </cell>
          <cell r="S2870">
            <v>40</v>
          </cell>
          <cell r="T2870" t="str">
            <v>Vice President / Provost - SCC</v>
          </cell>
          <cell r="U2870">
            <v>4</v>
          </cell>
          <cell r="V2870" t="str">
            <v>Hodge, Gary B</v>
          </cell>
        </row>
        <row r="2871">
          <cell r="A2871">
            <v>342002</v>
          </cell>
          <cell r="B2871" t="str">
            <v>Psychology</v>
          </cell>
          <cell r="C2871">
            <v>611110</v>
          </cell>
          <cell r="D2871">
            <v>342002611110</v>
          </cell>
          <cell r="E2871" t="str">
            <v>Faculty Salaries - Full-time</v>
          </cell>
          <cell r="F2871">
            <v>280789.53000000003</v>
          </cell>
          <cell r="G2871">
            <v>267386.03999999998</v>
          </cell>
          <cell r="H2871">
            <v>327491</v>
          </cell>
          <cell r="I2871">
            <v>174943.47</v>
          </cell>
          <cell r="J2871">
            <v>328701</v>
          </cell>
          <cell r="K2871">
            <v>110010</v>
          </cell>
          <cell r="L2871" t="str">
            <v>Current Unrestricted</v>
          </cell>
          <cell r="M2871">
            <v>10</v>
          </cell>
          <cell r="N2871" t="str">
            <v>Instruction</v>
          </cell>
          <cell r="O2871">
            <v>11</v>
          </cell>
          <cell r="P2871" t="str">
            <v>Current Unrestricted Funds</v>
          </cell>
          <cell r="Q2871">
            <v>61</v>
          </cell>
          <cell r="R2871" t="str">
            <v>Salaries and Wages</v>
          </cell>
          <cell r="S2871">
            <v>40</v>
          </cell>
          <cell r="T2871" t="str">
            <v>Vice President / Provost - SCC</v>
          </cell>
          <cell r="U2871">
            <v>1</v>
          </cell>
          <cell r="V2871" t="str">
            <v>Hodge, Gary B</v>
          </cell>
        </row>
        <row r="2872">
          <cell r="A2872">
            <v>342002</v>
          </cell>
          <cell r="B2872" t="str">
            <v>Psychology</v>
          </cell>
          <cell r="C2872">
            <v>611115</v>
          </cell>
          <cell r="D2872">
            <v>342002611115</v>
          </cell>
          <cell r="E2872" t="str">
            <v>Faculty Salaries - Substitute</v>
          </cell>
          <cell r="F2872">
            <v>1055.58</v>
          </cell>
          <cell r="G2872">
            <v>1042.56</v>
          </cell>
          <cell r="H2872">
            <v>1000</v>
          </cell>
          <cell r="I2872">
            <v>606.69000000000005</v>
          </cell>
          <cell r="J2872">
            <v>1000</v>
          </cell>
          <cell r="K2872">
            <v>110010</v>
          </cell>
          <cell r="L2872" t="str">
            <v>Current Unrestricted</v>
          </cell>
          <cell r="M2872">
            <v>10</v>
          </cell>
          <cell r="N2872" t="str">
            <v>Instruction</v>
          </cell>
          <cell r="O2872">
            <v>11</v>
          </cell>
          <cell r="P2872" t="str">
            <v>Current Unrestricted Funds</v>
          </cell>
          <cell r="Q2872">
            <v>61</v>
          </cell>
          <cell r="R2872" t="str">
            <v>Salaries and Wages</v>
          </cell>
          <cell r="S2872">
            <v>40</v>
          </cell>
          <cell r="T2872" t="str">
            <v>Vice President / Provost - SCC</v>
          </cell>
          <cell r="U2872">
            <v>1</v>
          </cell>
          <cell r="V2872" t="str">
            <v>Hodge, Gary B</v>
          </cell>
        </row>
        <row r="2873">
          <cell r="A2873">
            <v>342002</v>
          </cell>
          <cell r="B2873" t="str">
            <v>Psychology</v>
          </cell>
          <cell r="C2873">
            <v>611120</v>
          </cell>
          <cell r="D2873">
            <v>342002611120</v>
          </cell>
          <cell r="E2873" t="str">
            <v>Faculty Salaries - Part-time</v>
          </cell>
          <cell r="F2873">
            <v>127378.1</v>
          </cell>
          <cell r="G2873">
            <v>119387.96</v>
          </cell>
          <cell r="H2873">
            <v>112215</v>
          </cell>
          <cell r="I2873">
            <v>57564.97</v>
          </cell>
          <cell r="J2873">
            <v>108215</v>
          </cell>
          <cell r="K2873">
            <v>110010</v>
          </cell>
          <cell r="L2873" t="str">
            <v>Current Unrestricted</v>
          </cell>
          <cell r="M2873">
            <v>10</v>
          </cell>
          <cell r="N2873" t="str">
            <v>Instruction</v>
          </cell>
          <cell r="O2873">
            <v>11</v>
          </cell>
          <cell r="P2873" t="str">
            <v>Current Unrestricted Funds</v>
          </cell>
          <cell r="Q2873">
            <v>61</v>
          </cell>
          <cell r="R2873" t="str">
            <v>Salaries and Wages</v>
          </cell>
          <cell r="S2873">
            <v>40</v>
          </cell>
          <cell r="T2873" t="str">
            <v>Vice President / Provost - SCC</v>
          </cell>
          <cell r="U2873">
            <v>1</v>
          </cell>
          <cell r="V2873" t="str">
            <v>Hodge, Gary B</v>
          </cell>
        </row>
        <row r="2874">
          <cell r="A2874">
            <v>342002</v>
          </cell>
          <cell r="B2874" t="str">
            <v>Psychology</v>
          </cell>
          <cell r="C2874">
            <v>611135</v>
          </cell>
          <cell r="D2874">
            <v>342002611135</v>
          </cell>
          <cell r="E2874" t="str">
            <v>Faculty Full-time - Release Time</v>
          </cell>
          <cell r="F2874">
            <v>0</v>
          </cell>
          <cell r="G2874">
            <v>0</v>
          </cell>
          <cell r="H2874">
            <v>20460</v>
          </cell>
          <cell r="I2874">
            <v>10229.82</v>
          </cell>
          <cell r="J2874">
            <v>20460</v>
          </cell>
          <cell r="K2874">
            <v>110010</v>
          </cell>
          <cell r="L2874" t="str">
            <v>Current Unrestricted</v>
          </cell>
          <cell r="M2874">
            <v>10</v>
          </cell>
          <cell r="N2874" t="str">
            <v>Instruction</v>
          </cell>
          <cell r="O2874">
            <v>11</v>
          </cell>
          <cell r="P2874" t="str">
            <v>Current Unrestricted Funds</v>
          </cell>
          <cell r="Q2874">
            <v>61</v>
          </cell>
          <cell r="R2874" t="str">
            <v>Salaries and Wages</v>
          </cell>
          <cell r="S2874">
            <v>40</v>
          </cell>
          <cell r="T2874" t="str">
            <v>Vice President / Provost - SCC</v>
          </cell>
          <cell r="U2874">
            <v>1</v>
          </cell>
          <cell r="V2874" t="str">
            <v>Hodge, Gary B</v>
          </cell>
        </row>
        <row r="2875">
          <cell r="A2875">
            <v>342002</v>
          </cell>
          <cell r="B2875" t="str">
            <v>Psychology</v>
          </cell>
          <cell r="C2875">
            <v>611150</v>
          </cell>
          <cell r="D2875">
            <v>342002611150</v>
          </cell>
          <cell r="E2875" t="str">
            <v>Faculty Full-time - Summer</v>
          </cell>
          <cell r="F2875">
            <v>44152.04</v>
          </cell>
          <cell r="G2875">
            <v>36481.660000000003</v>
          </cell>
          <cell r="H2875">
            <v>44472</v>
          </cell>
          <cell r="I2875">
            <v>0</v>
          </cell>
          <cell r="J2875">
            <v>47430</v>
          </cell>
          <cell r="K2875">
            <v>110010</v>
          </cell>
          <cell r="L2875" t="str">
            <v>Current Unrestricted</v>
          </cell>
          <cell r="M2875">
            <v>10</v>
          </cell>
          <cell r="N2875" t="str">
            <v>Instruction</v>
          </cell>
          <cell r="O2875">
            <v>11</v>
          </cell>
          <cell r="P2875" t="str">
            <v>Current Unrestricted Funds</v>
          </cell>
          <cell r="Q2875">
            <v>61</v>
          </cell>
          <cell r="R2875" t="str">
            <v>Salaries and Wages</v>
          </cell>
          <cell r="S2875">
            <v>40</v>
          </cell>
          <cell r="T2875" t="str">
            <v>Vice President / Provost - SCC</v>
          </cell>
          <cell r="U2875">
            <v>1</v>
          </cell>
          <cell r="V2875" t="str">
            <v>Hodge, Gary B</v>
          </cell>
        </row>
        <row r="2876">
          <cell r="A2876">
            <v>342002</v>
          </cell>
          <cell r="B2876" t="str">
            <v>Psychology</v>
          </cell>
          <cell r="C2876">
            <v>611160</v>
          </cell>
          <cell r="D2876">
            <v>342002611160</v>
          </cell>
          <cell r="E2876" t="str">
            <v>Faculty Part-time - Summer</v>
          </cell>
          <cell r="F2876">
            <v>9382.5</v>
          </cell>
          <cell r="G2876">
            <v>11363.25</v>
          </cell>
          <cell r="H2876">
            <v>21580</v>
          </cell>
          <cell r="I2876">
            <v>0</v>
          </cell>
          <cell r="J2876">
            <v>21580</v>
          </cell>
          <cell r="K2876">
            <v>110010</v>
          </cell>
          <cell r="L2876" t="str">
            <v>Current Unrestricted</v>
          </cell>
          <cell r="M2876">
            <v>10</v>
          </cell>
          <cell r="N2876" t="str">
            <v>Instruction</v>
          </cell>
          <cell r="O2876">
            <v>11</v>
          </cell>
          <cell r="P2876" t="str">
            <v>Current Unrestricted Funds</v>
          </cell>
          <cell r="Q2876">
            <v>61</v>
          </cell>
          <cell r="R2876" t="str">
            <v>Salaries and Wages</v>
          </cell>
          <cell r="S2876">
            <v>40</v>
          </cell>
          <cell r="T2876" t="str">
            <v>Vice President / Provost - SCC</v>
          </cell>
          <cell r="U2876">
            <v>1</v>
          </cell>
          <cell r="V2876" t="str">
            <v>Hodge, Gary B</v>
          </cell>
        </row>
        <row r="2877">
          <cell r="A2877">
            <v>342002</v>
          </cell>
          <cell r="B2877" t="str">
            <v>Psychology</v>
          </cell>
          <cell r="C2877">
            <v>712320</v>
          </cell>
          <cell r="D2877">
            <v>342002712320</v>
          </cell>
          <cell r="E2877" t="str">
            <v>Guest Lecturers</v>
          </cell>
          <cell r="F2877">
            <v>282.5</v>
          </cell>
          <cell r="G2877">
            <v>200</v>
          </cell>
          <cell r="H2877">
            <v>250</v>
          </cell>
          <cell r="I2877">
            <v>80</v>
          </cell>
          <cell r="J2877">
            <v>250</v>
          </cell>
          <cell r="K2877">
            <v>110010</v>
          </cell>
          <cell r="L2877" t="str">
            <v>Current Unrestricted</v>
          </cell>
          <cell r="M2877">
            <v>10</v>
          </cell>
          <cell r="N2877" t="str">
            <v>Instruction</v>
          </cell>
          <cell r="O2877">
            <v>11</v>
          </cell>
          <cell r="P2877" t="str">
            <v>Current Unrestricted Funds</v>
          </cell>
          <cell r="Q2877">
            <v>71</v>
          </cell>
          <cell r="R2877" t="str">
            <v>Contractual Services</v>
          </cell>
          <cell r="S2877">
            <v>40</v>
          </cell>
          <cell r="T2877" t="str">
            <v>Vice President / Provost - SCC</v>
          </cell>
          <cell r="U2877">
            <v>4</v>
          </cell>
          <cell r="V2877" t="str">
            <v>Hodge, Gary B</v>
          </cell>
        </row>
        <row r="2878">
          <cell r="A2878">
            <v>342002</v>
          </cell>
          <cell r="B2878" t="str">
            <v>Psychology</v>
          </cell>
          <cell r="C2878">
            <v>733110</v>
          </cell>
          <cell r="D2878">
            <v>342002733110</v>
          </cell>
          <cell r="E2878" t="str">
            <v>Classroom Supplies</v>
          </cell>
          <cell r="F2878">
            <v>269.76</v>
          </cell>
          <cell r="G2878">
            <v>716.9</v>
          </cell>
          <cell r="H2878">
            <v>3005</v>
          </cell>
          <cell r="I2878">
            <v>2602.0300000000002</v>
          </cell>
          <cell r="J2878">
            <v>3005</v>
          </cell>
          <cell r="K2878">
            <v>110010</v>
          </cell>
          <cell r="L2878" t="str">
            <v>Current Unrestricted</v>
          </cell>
          <cell r="M2878">
            <v>10</v>
          </cell>
          <cell r="N2878" t="str">
            <v>Instruction</v>
          </cell>
          <cell r="O2878">
            <v>11</v>
          </cell>
          <cell r="P2878" t="str">
            <v>Current Unrestricted Funds</v>
          </cell>
          <cell r="Q2878">
            <v>73</v>
          </cell>
          <cell r="R2878" t="str">
            <v>Supplies</v>
          </cell>
          <cell r="S2878">
            <v>40</v>
          </cell>
          <cell r="T2878" t="str">
            <v>Vice President / Provost - SCC</v>
          </cell>
          <cell r="U2878">
            <v>4</v>
          </cell>
          <cell r="V2878" t="str">
            <v>Hodge, Gary B</v>
          </cell>
        </row>
        <row r="2879">
          <cell r="A2879">
            <v>342002</v>
          </cell>
          <cell r="B2879" t="str">
            <v>Psychology</v>
          </cell>
          <cell r="C2879">
            <v>744220</v>
          </cell>
          <cell r="D2879">
            <v>342002744220</v>
          </cell>
          <cell r="E2879" t="str">
            <v>Professional Development / Travel</v>
          </cell>
          <cell r="F2879">
            <v>3401.25</v>
          </cell>
          <cell r="G2879">
            <v>5528.37</v>
          </cell>
          <cell r="H2879">
            <v>1000</v>
          </cell>
          <cell r="I2879">
            <v>0</v>
          </cell>
          <cell r="J2879">
            <v>1000</v>
          </cell>
          <cell r="K2879">
            <v>110010</v>
          </cell>
          <cell r="L2879" t="str">
            <v>Current Unrestricted</v>
          </cell>
          <cell r="M2879">
            <v>10</v>
          </cell>
          <cell r="N2879" t="str">
            <v>Instruction</v>
          </cell>
          <cell r="O2879">
            <v>11</v>
          </cell>
          <cell r="P2879" t="str">
            <v>Current Unrestricted Funds</v>
          </cell>
          <cell r="Q2879">
            <v>74</v>
          </cell>
          <cell r="R2879" t="str">
            <v>Travel</v>
          </cell>
          <cell r="S2879">
            <v>40</v>
          </cell>
          <cell r="T2879" t="str">
            <v>Vice President / Provost - SCC</v>
          </cell>
          <cell r="U2879">
            <v>4</v>
          </cell>
          <cell r="V2879" t="str">
            <v>Hodge, Gary B</v>
          </cell>
        </row>
        <row r="2880">
          <cell r="A2880">
            <v>342002</v>
          </cell>
          <cell r="B2880" t="str">
            <v>Psychology</v>
          </cell>
          <cell r="C2880">
            <v>755310</v>
          </cell>
          <cell r="D2880">
            <v>342002755310</v>
          </cell>
          <cell r="E2880" t="str">
            <v>Copier Expense</v>
          </cell>
          <cell r="F2880">
            <v>4501.92</v>
          </cell>
          <cell r="G2880">
            <v>3948.18</v>
          </cell>
          <cell r="H2880">
            <v>3500</v>
          </cell>
          <cell r="I2880">
            <v>707.64</v>
          </cell>
          <cell r="J2880">
            <v>3500</v>
          </cell>
          <cell r="K2880">
            <v>110010</v>
          </cell>
          <cell r="L2880" t="str">
            <v>Current Unrestricted</v>
          </cell>
          <cell r="M2880">
            <v>10</v>
          </cell>
          <cell r="N2880" t="str">
            <v>Instruction</v>
          </cell>
          <cell r="O2880">
            <v>11</v>
          </cell>
          <cell r="P2880" t="str">
            <v>Current Unrestricted Funds</v>
          </cell>
          <cell r="Q2880">
            <v>75</v>
          </cell>
          <cell r="R2880" t="str">
            <v>Other Operating Expenses</v>
          </cell>
          <cell r="S2880">
            <v>40</v>
          </cell>
          <cell r="T2880" t="str">
            <v>Vice President / Provost - SCC</v>
          </cell>
          <cell r="U2880">
            <v>4</v>
          </cell>
          <cell r="V2880" t="str">
            <v>Hodge, Gary B</v>
          </cell>
        </row>
        <row r="2881">
          <cell r="A2881">
            <v>342002</v>
          </cell>
          <cell r="B2881" t="str">
            <v>Psychology</v>
          </cell>
          <cell r="C2881">
            <v>755360</v>
          </cell>
          <cell r="D2881">
            <v>342002755360</v>
          </cell>
          <cell r="E2881" t="str">
            <v>Printing - Other</v>
          </cell>
          <cell r="F2881">
            <v>2879.94</v>
          </cell>
          <cell r="G2881">
            <v>4136.9799999999996</v>
          </cell>
          <cell r="H2881">
            <v>4000</v>
          </cell>
          <cell r="I2881">
            <v>2044.15</v>
          </cell>
          <cell r="J2881">
            <v>4000</v>
          </cell>
          <cell r="K2881">
            <v>110010</v>
          </cell>
          <cell r="L2881" t="str">
            <v>Current Unrestricted</v>
          </cell>
          <cell r="M2881">
            <v>10</v>
          </cell>
          <cell r="N2881" t="str">
            <v>Instruction</v>
          </cell>
          <cell r="O2881">
            <v>11</v>
          </cell>
          <cell r="P2881" t="str">
            <v>Current Unrestricted Funds</v>
          </cell>
          <cell r="Q2881">
            <v>75</v>
          </cell>
          <cell r="R2881" t="str">
            <v>Other Operating Expenses</v>
          </cell>
          <cell r="S2881">
            <v>40</v>
          </cell>
          <cell r="T2881" t="str">
            <v>Vice President / Provost - SCC</v>
          </cell>
          <cell r="U2881">
            <v>4</v>
          </cell>
          <cell r="V2881" t="str">
            <v>Hodge, Gary B</v>
          </cell>
        </row>
        <row r="2882">
          <cell r="A2882">
            <v>342002</v>
          </cell>
          <cell r="B2882" t="str">
            <v>Psychology</v>
          </cell>
          <cell r="C2882">
            <v>755705</v>
          </cell>
          <cell r="D2882">
            <v>342002755705</v>
          </cell>
          <cell r="E2882" t="str">
            <v>Postage</v>
          </cell>
          <cell r="F2882">
            <v>0</v>
          </cell>
          <cell r="G2882">
            <v>2.12</v>
          </cell>
          <cell r="H2882">
            <v>50</v>
          </cell>
          <cell r="I2882">
            <v>0</v>
          </cell>
          <cell r="J2882">
            <v>50</v>
          </cell>
          <cell r="K2882">
            <v>110010</v>
          </cell>
          <cell r="L2882" t="str">
            <v>Current Unrestricted</v>
          </cell>
          <cell r="M2882">
            <v>10</v>
          </cell>
          <cell r="N2882" t="str">
            <v>Instruction</v>
          </cell>
          <cell r="O2882">
            <v>11</v>
          </cell>
          <cell r="P2882" t="str">
            <v>Current Unrestricted Funds</v>
          </cell>
          <cell r="Q2882">
            <v>75</v>
          </cell>
          <cell r="R2882" t="str">
            <v>Other Operating Expenses</v>
          </cell>
          <cell r="S2882">
            <v>40</v>
          </cell>
          <cell r="T2882" t="str">
            <v>Vice President / Provost - SCC</v>
          </cell>
          <cell r="U2882">
            <v>4</v>
          </cell>
          <cell r="V2882" t="str">
            <v>Hodge, Gary B</v>
          </cell>
        </row>
        <row r="2883">
          <cell r="A2883">
            <v>342008</v>
          </cell>
          <cell r="B2883" t="str">
            <v>Psychology</v>
          </cell>
          <cell r="C2883">
            <v>611120</v>
          </cell>
          <cell r="D2883">
            <v>342008611120</v>
          </cell>
          <cell r="E2883" t="str">
            <v>Faculty Salaries - Part-time</v>
          </cell>
          <cell r="F2883">
            <v>8340</v>
          </cell>
          <cell r="G2883">
            <v>8340</v>
          </cell>
          <cell r="H2883">
            <v>8632</v>
          </cell>
          <cell r="I2883">
            <v>4314</v>
          </cell>
          <cell r="J2883">
            <v>8632</v>
          </cell>
          <cell r="K2883">
            <v>110010</v>
          </cell>
          <cell r="L2883" t="str">
            <v>Current Unrestricted</v>
          </cell>
          <cell r="M2883">
            <v>10</v>
          </cell>
          <cell r="N2883" t="str">
            <v>Instruction</v>
          </cell>
          <cell r="O2883">
            <v>11</v>
          </cell>
          <cell r="P2883" t="str">
            <v>Current Unrestricted Funds</v>
          </cell>
          <cell r="Q2883">
            <v>61</v>
          </cell>
          <cell r="R2883" t="str">
            <v>Salaries and Wages</v>
          </cell>
          <cell r="S2883">
            <v>40</v>
          </cell>
          <cell r="T2883" t="str">
            <v>Vice President / Provost - SCC</v>
          </cell>
          <cell r="U2883">
            <v>1</v>
          </cell>
          <cell r="V2883" t="str">
            <v>Hodge, Gary B</v>
          </cell>
        </row>
        <row r="2884">
          <cell r="A2884">
            <v>342008</v>
          </cell>
          <cell r="B2884" t="str">
            <v>Psychology</v>
          </cell>
          <cell r="C2884">
            <v>755310</v>
          </cell>
          <cell r="D2884">
            <v>342008755310</v>
          </cell>
          <cell r="E2884" t="str">
            <v>Copier Expense</v>
          </cell>
          <cell r="F2884">
            <v>7.2</v>
          </cell>
          <cell r="G2884">
            <v>3.96</v>
          </cell>
          <cell r="H2884">
            <v>100</v>
          </cell>
          <cell r="I2884">
            <v>0</v>
          </cell>
          <cell r="J2884">
            <v>100</v>
          </cell>
          <cell r="K2884">
            <v>110010</v>
          </cell>
          <cell r="L2884" t="str">
            <v>Current Unrestricted</v>
          </cell>
          <cell r="M2884">
            <v>10</v>
          </cell>
          <cell r="N2884" t="str">
            <v>Instruction</v>
          </cell>
          <cell r="O2884">
            <v>11</v>
          </cell>
          <cell r="P2884" t="str">
            <v>Current Unrestricted Funds</v>
          </cell>
          <cell r="Q2884">
            <v>75</v>
          </cell>
          <cell r="R2884" t="str">
            <v>Other Operating Expenses</v>
          </cell>
          <cell r="S2884">
            <v>40</v>
          </cell>
          <cell r="T2884" t="str">
            <v>Vice President / Provost - SCC</v>
          </cell>
          <cell r="U2884">
            <v>4</v>
          </cell>
          <cell r="V2884" t="str">
            <v>Hodge, Gary B</v>
          </cell>
        </row>
        <row r="2885">
          <cell r="A2885">
            <v>345020</v>
          </cell>
          <cell r="B2885" t="str">
            <v>Anthropology</v>
          </cell>
          <cell r="C2885">
            <v>611120</v>
          </cell>
          <cell r="D2885">
            <v>345020611120</v>
          </cell>
          <cell r="E2885" t="str">
            <v>Faculty Salaries - Part-time</v>
          </cell>
          <cell r="F2885">
            <v>2085</v>
          </cell>
          <cell r="G2885">
            <v>4170</v>
          </cell>
          <cell r="H2885">
            <v>6474</v>
          </cell>
          <cell r="I2885">
            <v>2673.78</v>
          </cell>
          <cell r="J2885">
            <v>6474</v>
          </cell>
          <cell r="K2885">
            <v>110010</v>
          </cell>
          <cell r="L2885" t="str">
            <v>Current Unrestricted</v>
          </cell>
          <cell r="M2885">
            <v>10</v>
          </cell>
          <cell r="N2885" t="str">
            <v>Instruction</v>
          </cell>
          <cell r="O2885">
            <v>11</v>
          </cell>
          <cell r="P2885" t="str">
            <v>Current Unrestricted Funds</v>
          </cell>
          <cell r="Q2885">
            <v>61</v>
          </cell>
          <cell r="R2885" t="str">
            <v>Salaries and Wages</v>
          </cell>
          <cell r="S2885">
            <v>40</v>
          </cell>
          <cell r="T2885" t="str">
            <v>Vice President / Provost - SCC</v>
          </cell>
          <cell r="U2885">
            <v>1</v>
          </cell>
          <cell r="V2885" t="str">
            <v>Hodge, Gary B</v>
          </cell>
        </row>
        <row r="2886">
          <cell r="A2886">
            <v>345020</v>
          </cell>
          <cell r="B2886" t="str">
            <v>Anthropology</v>
          </cell>
          <cell r="C2886">
            <v>755310</v>
          </cell>
          <cell r="D2886">
            <v>345020755310</v>
          </cell>
          <cell r="E2886" t="str">
            <v>Copier Expense</v>
          </cell>
          <cell r="F2886">
            <v>0</v>
          </cell>
          <cell r="G2886">
            <v>0</v>
          </cell>
          <cell r="H2886">
            <v>200</v>
          </cell>
          <cell r="I2886">
            <v>0</v>
          </cell>
          <cell r="J2886">
            <v>200</v>
          </cell>
          <cell r="K2886">
            <v>110010</v>
          </cell>
          <cell r="L2886" t="str">
            <v>Current Unrestricted</v>
          </cell>
          <cell r="M2886">
            <v>10</v>
          </cell>
          <cell r="N2886" t="str">
            <v>Instruction</v>
          </cell>
          <cell r="O2886">
            <v>11</v>
          </cell>
          <cell r="P2886" t="str">
            <v>Current Unrestricted Funds</v>
          </cell>
          <cell r="Q2886">
            <v>75</v>
          </cell>
          <cell r="R2886" t="str">
            <v>Other Operating Expenses</v>
          </cell>
          <cell r="S2886">
            <v>40</v>
          </cell>
          <cell r="T2886" t="str">
            <v>Vice President / Provost - SCC</v>
          </cell>
          <cell r="U2886">
            <v>4</v>
          </cell>
          <cell r="V2886" t="str">
            <v>Hodge, Gary B</v>
          </cell>
        </row>
        <row r="2887">
          <cell r="A2887">
            <v>345022</v>
          </cell>
          <cell r="B2887" t="str">
            <v>Anthropology</v>
          </cell>
          <cell r="C2887">
            <v>611110</v>
          </cell>
          <cell r="D2887">
            <v>345022611110</v>
          </cell>
          <cell r="E2887" t="str">
            <v>Faculty Salaries - Full-time</v>
          </cell>
          <cell r="F2887">
            <v>53508</v>
          </cell>
          <cell r="G2887">
            <v>53508</v>
          </cell>
          <cell r="H2887">
            <v>55381</v>
          </cell>
          <cell r="I2887">
            <v>27690.42</v>
          </cell>
          <cell r="J2887">
            <v>55381</v>
          </cell>
          <cell r="K2887">
            <v>110010</v>
          </cell>
          <cell r="L2887" t="str">
            <v>Current Unrestricted</v>
          </cell>
          <cell r="M2887">
            <v>10</v>
          </cell>
          <cell r="N2887" t="str">
            <v>Instruction</v>
          </cell>
          <cell r="O2887">
            <v>11</v>
          </cell>
          <cell r="P2887" t="str">
            <v>Current Unrestricted Funds</v>
          </cell>
          <cell r="Q2887">
            <v>61</v>
          </cell>
          <cell r="R2887" t="str">
            <v>Salaries and Wages</v>
          </cell>
          <cell r="S2887">
            <v>40</v>
          </cell>
          <cell r="T2887" t="str">
            <v>Vice President / Provost - SCC</v>
          </cell>
          <cell r="U2887">
            <v>1</v>
          </cell>
          <cell r="V2887" t="str">
            <v>Hodge, Gary B</v>
          </cell>
        </row>
        <row r="2888">
          <cell r="A2888">
            <v>345022</v>
          </cell>
          <cell r="B2888" t="str">
            <v>Anthropology</v>
          </cell>
          <cell r="C2888">
            <v>611115</v>
          </cell>
          <cell r="D2888">
            <v>345022611115</v>
          </cell>
          <cell r="E2888" t="str">
            <v>Faculty Salaries - Substitute</v>
          </cell>
          <cell r="F2888">
            <v>0</v>
          </cell>
          <cell r="G2888">
            <v>0</v>
          </cell>
          <cell r="H2888">
            <v>100</v>
          </cell>
          <cell r="I2888">
            <v>0</v>
          </cell>
          <cell r="J2888">
            <v>100</v>
          </cell>
          <cell r="K2888">
            <v>110010</v>
          </cell>
          <cell r="L2888" t="str">
            <v>Current Unrestricted</v>
          </cell>
          <cell r="M2888">
            <v>10</v>
          </cell>
          <cell r="N2888" t="str">
            <v>Instruction</v>
          </cell>
          <cell r="O2888">
            <v>11</v>
          </cell>
          <cell r="P2888" t="str">
            <v>Current Unrestricted Funds</v>
          </cell>
          <cell r="Q2888">
            <v>61</v>
          </cell>
          <cell r="R2888" t="str">
            <v>Salaries and Wages</v>
          </cell>
          <cell r="S2888">
            <v>40</v>
          </cell>
          <cell r="T2888" t="str">
            <v>Vice President / Provost - SCC</v>
          </cell>
          <cell r="U2888">
            <v>1</v>
          </cell>
          <cell r="V2888" t="str">
            <v>Hodge, Gary B</v>
          </cell>
        </row>
        <row r="2889">
          <cell r="A2889">
            <v>345022</v>
          </cell>
          <cell r="B2889" t="str">
            <v>Anthropology</v>
          </cell>
          <cell r="C2889">
            <v>611120</v>
          </cell>
          <cell r="D2889">
            <v>345022611120</v>
          </cell>
          <cell r="E2889" t="str">
            <v>Faculty Salaries - Part-time</v>
          </cell>
          <cell r="F2889">
            <v>8253.1200000000008</v>
          </cell>
          <cell r="G2889">
            <v>12314.52</v>
          </cell>
          <cell r="H2889">
            <v>15106</v>
          </cell>
          <cell r="I2889">
            <v>3100.68</v>
          </cell>
          <cell r="J2889">
            <v>13106</v>
          </cell>
          <cell r="K2889">
            <v>110010</v>
          </cell>
          <cell r="L2889" t="str">
            <v>Current Unrestricted</v>
          </cell>
          <cell r="M2889">
            <v>10</v>
          </cell>
          <cell r="N2889" t="str">
            <v>Instruction</v>
          </cell>
          <cell r="O2889">
            <v>11</v>
          </cell>
          <cell r="P2889" t="str">
            <v>Current Unrestricted Funds</v>
          </cell>
          <cell r="Q2889">
            <v>61</v>
          </cell>
          <cell r="R2889" t="str">
            <v>Salaries and Wages</v>
          </cell>
          <cell r="S2889">
            <v>40</v>
          </cell>
          <cell r="T2889" t="str">
            <v>Vice President / Provost - SCC</v>
          </cell>
          <cell r="U2889">
            <v>1</v>
          </cell>
          <cell r="V2889" t="str">
            <v>Hodge, Gary B</v>
          </cell>
        </row>
        <row r="2890">
          <cell r="A2890">
            <v>345022</v>
          </cell>
          <cell r="B2890" t="str">
            <v>Anthropology</v>
          </cell>
          <cell r="C2890">
            <v>611150</v>
          </cell>
          <cell r="D2890">
            <v>345022611150</v>
          </cell>
          <cell r="E2890" t="str">
            <v>Faculty Full-time - Summer</v>
          </cell>
          <cell r="F2890">
            <v>0</v>
          </cell>
          <cell r="G2890">
            <v>0</v>
          </cell>
          <cell r="H2890">
            <v>7491</v>
          </cell>
          <cell r="I2890">
            <v>0</v>
          </cell>
          <cell r="J2890">
            <v>8141</v>
          </cell>
          <cell r="K2890">
            <v>110010</v>
          </cell>
          <cell r="L2890" t="str">
            <v>Current Unrestricted</v>
          </cell>
          <cell r="M2890">
            <v>10</v>
          </cell>
          <cell r="N2890" t="str">
            <v>Instruction</v>
          </cell>
          <cell r="O2890">
            <v>11</v>
          </cell>
          <cell r="P2890" t="str">
            <v>Current Unrestricted Funds</v>
          </cell>
          <cell r="Q2890">
            <v>61</v>
          </cell>
          <cell r="R2890" t="str">
            <v>Salaries and Wages</v>
          </cell>
          <cell r="S2890">
            <v>40</v>
          </cell>
          <cell r="T2890" t="str">
            <v>Vice President / Provost - SCC</v>
          </cell>
          <cell r="U2890">
            <v>1</v>
          </cell>
          <cell r="V2890" t="str">
            <v>Hodge, Gary B</v>
          </cell>
        </row>
        <row r="2891">
          <cell r="A2891">
            <v>345022</v>
          </cell>
          <cell r="B2891" t="str">
            <v>Anthropology</v>
          </cell>
          <cell r="C2891">
            <v>611160</v>
          </cell>
          <cell r="D2891">
            <v>345022611160</v>
          </cell>
          <cell r="E2891" t="str">
            <v>Faculty Part-time - Summer</v>
          </cell>
          <cell r="F2891">
            <v>0</v>
          </cell>
          <cell r="G2891">
            <v>0</v>
          </cell>
          <cell r="H2891">
            <v>4316</v>
          </cell>
          <cell r="I2891">
            <v>0</v>
          </cell>
          <cell r="J2891">
            <v>4316</v>
          </cell>
          <cell r="K2891">
            <v>110010</v>
          </cell>
          <cell r="L2891" t="str">
            <v>Current Unrestricted</v>
          </cell>
          <cell r="M2891">
            <v>10</v>
          </cell>
          <cell r="N2891" t="str">
            <v>Instruction</v>
          </cell>
          <cell r="O2891">
            <v>11</v>
          </cell>
          <cell r="P2891" t="str">
            <v>Current Unrestricted Funds</v>
          </cell>
          <cell r="Q2891">
            <v>61</v>
          </cell>
          <cell r="R2891" t="str">
            <v>Salaries and Wages</v>
          </cell>
          <cell r="S2891">
            <v>40</v>
          </cell>
          <cell r="T2891" t="str">
            <v>Vice President / Provost - SCC</v>
          </cell>
          <cell r="U2891">
            <v>1</v>
          </cell>
          <cell r="V2891" t="str">
            <v>Hodge, Gary B</v>
          </cell>
        </row>
        <row r="2892">
          <cell r="A2892">
            <v>345022</v>
          </cell>
          <cell r="B2892" t="str">
            <v>Anthropology</v>
          </cell>
          <cell r="C2892">
            <v>733110</v>
          </cell>
          <cell r="D2892">
            <v>345022733110</v>
          </cell>
          <cell r="E2892" t="str">
            <v>Classroom Supplies</v>
          </cell>
          <cell r="F2892">
            <v>175.99</v>
          </cell>
          <cell r="G2892">
            <v>99.68</v>
          </cell>
          <cell r="H2892">
            <v>250</v>
          </cell>
          <cell r="I2892">
            <v>0</v>
          </cell>
          <cell r="J2892">
            <v>250</v>
          </cell>
          <cell r="K2892">
            <v>110010</v>
          </cell>
          <cell r="L2892" t="str">
            <v>Current Unrestricted</v>
          </cell>
          <cell r="M2892">
            <v>10</v>
          </cell>
          <cell r="N2892" t="str">
            <v>Instruction</v>
          </cell>
          <cell r="O2892">
            <v>11</v>
          </cell>
          <cell r="P2892" t="str">
            <v>Current Unrestricted Funds</v>
          </cell>
          <cell r="Q2892">
            <v>73</v>
          </cell>
          <cell r="R2892" t="str">
            <v>Supplies</v>
          </cell>
          <cell r="S2892">
            <v>40</v>
          </cell>
          <cell r="T2892" t="str">
            <v>Vice President / Provost - SCC</v>
          </cell>
          <cell r="U2892">
            <v>4</v>
          </cell>
          <cell r="V2892" t="str">
            <v>Hodge, Gary B</v>
          </cell>
        </row>
        <row r="2893">
          <cell r="A2893">
            <v>345022</v>
          </cell>
          <cell r="B2893" t="str">
            <v>Anthropology</v>
          </cell>
          <cell r="C2893">
            <v>744220</v>
          </cell>
          <cell r="D2893">
            <v>345022744220</v>
          </cell>
          <cell r="E2893" t="str">
            <v>Professional Development / Travel</v>
          </cell>
          <cell r="F2893">
            <v>0</v>
          </cell>
          <cell r="G2893">
            <v>0</v>
          </cell>
          <cell r="H2893">
            <v>500</v>
          </cell>
          <cell r="I2893">
            <v>0</v>
          </cell>
          <cell r="J2893">
            <v>500</v>
          </cell>
          <cell r="K2893">
            <v>110010</v>
          </cell>
          <cell r="L2893" t="str">
            <v>Current Unrestricted</v>
          </cell>
          <cell r="M2893">
            <v>10</v>
          </cell>
          <cell r="N2893" t="str">
            <v>Instruction</v>
          </cell>
          <cell r="O2893">
            <v>11</v>
          </cell>
          <cell r="P2893" t="str">
            <v>Current Unrestricted Funds</v>
          </cell>
          <cell r="Q2893">
            <v>74</v>
          </cell>
          <cell r="R2893" t="str">
            <v>Travel</v>
          </cell>
          <cell r="S2893">
            <v>40</v>
          </cell>
          <cell r="T2893" t="str">
            <v>Vice President / Provost - SCC</v>
          </cell>
          <cell r="U2893">
            <v>4</v>
          </cell>
          <cell r="V2893" t="str">
            <v>Hodge, Gary B</v>
          </cell>
        </row>
        <row r="2894">
          <cell r="A2894">
            <v>345022</v>
          </cell>
          <cell r="B2894" t="str">
            <v>Anthropology</v>
          </cell>
          <cell r="C2894">
            <v>755310</v>
          </cell>
          <cell r="D2894">
            <v>345022755310</v>
          </cell>
          <cell r="E2894" t="str">
            <v>Copier Expense</v>
          </cell>
          <cell r="F2894">
            <v>573.12</v>
          </cell>
          <cell r="G2894">
            <v>791.52</v>
          </cell>
          <cell r="H2894">
            <v>1000</v>
          </cell>
          <cell r="I2894">
            <v>296.04000000000002</v>
          </cell>
          <cell r="J2894">
            <v>1000</v>
          </cell>
          <cell r="K2894">
            <v>110010</v>
          </cell>
          <cell r="L2894" t="str">
            <v>Current Unrestricted</v>
          </cell>
          <cell r="M2894">
            <v>10</v>
          </cell>
          <cell r="N2894" t="str">
            <v>Instruction</v>
          </cell>
          <cell r="O2894">
            <v>11</v>
          </cell>
          <cell r="P2894" t="str">
            <v>Current Unrestricted Funds</v>
          </cell>
          <cell r="Q2894">
            <v>75</v>
          </cell>
          <cell r="R2894" t="str">
            <v>Other Operating Expenses</v>
          </cell>
          <cell r="S2894">
            <v>40</v>
          </cell>
          <cell r="T2894" t="str">
            <v>Vice President / Provost - SCC</v>
          </cell>
          <cell r="U2894">
            <v>4</v>
          </cell>
          <cell r="V2894" t="str">
            <v>Hodge, Gary B</v>
          </cell>
        </row>
        <row r="2895">
          <cell r="A2895">
            <v>345022</v>
          </cell>
          <cell r="B2895" t="str">
            <v>Anthropology</v>
          </cell>
          <cell r="C2895">
            <v>755705</v>
          </cell>
          <cell r="D2895">
            <v>345022755705</v>
          </cell>
          <cell r="E2895" t="str">
            <v>Postage</v>
          </cell>
          <cell r="F2895">
            <v>3</v>
          </cell>
          <cell r="G2895">
            <v>1.08</v>
          </cell>
          <cell r="H2895">
            <v>25</v>
          </cell>
          <cell r="I2895">
            <v>0.45</v>
          </cell>
          <cell r="J2895">
            <v>25</v>
          </cell>
          <cell r="K2895">
            <v>110010</v>
          </cell>
          <cell r="L2895" t="str">
            <v>Current Unrestricted</v>
          </cell>
          <cell r="M2895">
            <v>10</v>
          </cell>
          <cell r="N2895" t="str">
            <v>Instruction</v>
          </cell>
          <cell r="O2895">
            <v>11</v>
          </cell>
          <cell r="P2895" t="str">
            <v>Current Unrestricted Funds</v>
          </cell>
          <cell r="Q2895">
            <v>75</v>
          </cell>
          <cell r="R2895" t="str">
            <v>Other Operating Expenses</v>
          </cell>
          <cell r="S2895">
            <v>40</v>
          </cell>
          <cell r="T2895" t="str">
            <v>Vice President / Provost - SCC</v>
          </cell>
          <cell r="U2895">
            <v>4</v>
          </cell>
          <cell r="V2895" t="str">
            <v>Hodge, Gary B</v>
          </cell>
        </row>
        <row r="2896">
          <cell r="A2896">
            <v>345026</v>
          </cell>
          <cell r="B2896" t="str">
            <v>Anthropology</v>
          </cell>
          <cell r="C2896">
            <v>611120</v>
          </cell>
          <cell r="D2896">
            <v>345026611120</v>
          </cell>
          <cell r="E2896" t="str">
            <v>Faculty Salaries - Part-time</v>
          </cell>
          <cell r="F2896">
            <v>10381.56</v>
          </cell>
          <cell r="G2896">
            <v>10425</v>
          </cell>
          <cell r="H2896">
            <v>12948</v>
          </cell>
          <cell r="I2896">
            <v>7437.15</v>
          </cell>
          <cell r="J2896">
            <v>12948</v>
          </cell>
          <cell r="K2896">
            <v>110010</v>
          </cell>
          <cell r="L2896" t="str">
            <v>Current Unrestricted</v>
          </cell>
          <cell r="M2896">
            <v>10</v>
          </cell>
          <cell r="N2896" t="str">
            <v>Instruction</v>
          </cell>
          <cell r="O2896">
            <v>11</v>
          </cell>
          <cell r="P2896" t="str">
            <v>Current Unrestricted Funds</v>
          </cell>
          <cell r="Q2896">
            <v>61</v>
          </cell>
          <cell r="R2896" t="str">
            <v>Salaries and Wages</v>
          </cell>
          <cell r="S2896">
            <v>40</v>
          </cell>
          <cell r="T2896" t="str">
            <v>Vice President / Provost - SCC</v>
          </cell>
          <cell r="U2896">
            <v>1</v>
          </cell>
          <cell r="V2896" t="str">
            <v>Hodge, Gary B</v>
          </cell>
        </row>
        <row r="2897">
          <cell r="A2897">
            <v>345026</v>
          </cell>
          <cell r="B2897" t="str">
            <v>Anthropology</v>
          </cell>
          <cell r="C2897">
            <v>611150</v>
          </cell>
          <cell r="D2897">
            <v>345026611150</v>
          </cell>
          <cell r="E2897" t="str">
            <v>Faculty Full-time - Summer</v>
          </cell>
          <cell r="F2897">
            <v>3745.56</v>
          </cell>
          <cell r="G2897">
            <v>3745.56</v>
          </cell>
          <cell r="H2897">
            <v>0</v>
          </cell>
          <cell r="I2897">
            <v>0</v>
          </cell>
          <cell r="J2897">
            <v>0</v>
          </cell>
          <cell r="K2897">
            <v>110010</v>
          </cell>
          <cell r="L2897" t="str">
            <v>Current Unrestricted</v>
          </cell>
          <cell r="M2897">
            <v>10</v>
          </cell>
          <cell r="N2897" t="str">
            <v>Instruction</v>
          </cell>
          <cell r="O2897">
            <v>11</v>
          </cell>
          <cell r="P2897" t="str">
            <v>Current Unrestricted Funds</v>
          </cell>
          <cell r="Q2897">
            <v>61</v>
          </cell>
          <cell r="R2897" t="str">
            <v>Salaries and Wages</v>
          </cell>
          <cell r="S2897">
            <v>40</v>
          </cell>
          <cell r="T2897" t="str">
            <v>Vice President / Provost - SCC</v>
          </cell>
          <cell r="U2897">
            <v>1</v>
          </cell>
          <cell r="V2897" t="str">
            <v>Hodge, Gary B</v>
          </cell>
        </row>
        <row r="2898">
          <cell r="A2898">
            <v>345026</v>
          </cell>
          <cell r="B2898" t="str">
            <v>Anthropology</v>
          </cell>
          <cell r="C2898">
            <v>733110</v>
          </cell>
          <cell r="D2898">
            <v>345026733110</v>
          </cell>
          <cell r="E2898" t="str">
            <v>Classroom Supplies</v>
          </cell>
          <cell r="F2898">
            <v>0</v>
          </cell>
          <cell r="G2898">
            <v>0</v>
          </cell>
          <cell r="H2898">
            <v>50</v>
          </cell>
          <cell r="I2898">
            <v>0</v>
          </cell>
          <cell r="J2898">
            <v>50</v>
          </cell>
          <cell r="K2898">
            <v>110010</v>
          </cell>
          <cell r="L2898" t="str">
            <v>Current Unrestricted</v>
          </cell>
          <cell r="M2898">
            <v>10</v>
          </cell>
          <cell r="N2898" t="str">
            <v>Instruction</v>
          </cell>
          <cell r="O2898">
            <v>11</v>
          </cell>
          <cell r="P2898" t="str">
            <v>Current Unrestricted Funds</v>
          </cell>
          <cell r="Q2898">
            <v>73</v>
          </cell>
          <cell r="R2898" t="str">
            <v>Supplies</v>
          </cell>
          <cell r="S2898">
            <v>40</v>
          </cell>
          <cell r="T2898" t="str">
            <v>Vice President / Provost - SCC</v>
          </cell>
          <cell r="U2898">
            <v>4</v>
          </cell>
          <cell r="V2898" t="str">
            <v>Hodge, Gary B</v>
          </cell>
        </row>
        <row r="2899">
          <cell r="A2899">
            <v>345026</v>
          </cell>
          <cell r="B2899" t="str">
            <v>Anthropology</v>
          </cell>
          <cell r="C2899">
            <v>755310</v>
          </cell>
          <cell r="D2899">
            <v>345026755310</v>
          </cell>
          <cell r="E2899" t="str">
            <v>Copier Expense</v>
          </cell>
          <cell r="F2899">
            <v>344.46</v>
          </cell>
          <cell r="G2899">
            <v>178.14</v>
          </cell>
          <cell r="H2899">
            <v>500</v>
          </cell>
          <cell r="I2899">
            <v>59.46</v>
          </cell>
          <cell r="J2899">
            <v>500</v>
          </cell>
          <cell r="K2899">
            <v>110010</v>
          </cell>
          <cell r="L2899" t="str">
            <v>Current Unrestricted</v>
          </cell>
          <cell r="M2899">
            <v>10</v>
          </cell>
          <cell r="N2899" t="str">
            <v>Instruction</v>
          </cell>
          <cell r="O2899">
            <v>11</v>
          </cell>
          <cell r="P2899" t="str">
            <v>Current Unrestricted Funds</v>
          </cell>
          <cell r="Q2899">
            <v>75</v>
          </cell>
          <cell r="R2899" t="str">
            <v>Other Operating Expenses</v>
          </cell>
          <cell r="S2899">
            <v>40</v>
          </cell>
          <cell r="T2899" t="str">
            <v>Vice President / Provost - SCC</v>
          </cell>
          <cell r="U2899">
            <v>4</v>
          </cell>
          <cell r="V2899" t="str">
            <v>Hodge, Gary B</v>
          </cell>
        </row>
        <row r="2900">
          <cell r="A2900">
            <v>345026</v>
          </cell>
          <cell r="B2900" t="str">
            <v>Anthropology</v>
          </cell>
          <cell r="C2900">
            <v>755705</v>
          </cell>
          <cell r="D2900">
            <v>345026755705</v>
          </cell>
          <cell r="E2900" t="str">
            <v>Postage</v>
          </cell>
          <cell r="F2900">
            <v>0</v>
          </cell>
          <cell r="G2900">
            <v>0</v>
          </cell>
          <cell r="H2900">
            <v>10</v>
          </cell>
          <cell r="I2900">
            <v>0</v>
          </cell>
          <cell r="J2900">
            <v>10</v>
          </cell>
          <cell r="K2900">
            <v>110010</v>
          </cell>
          <cell r="L2900" t="str">
            <v>Current Unrestricted</v>
          </cell>
          <cell r="M2900">
            <v>10</v>
          </cell>
          <cell r="N2900" t="str">
            <v>Instruction</v>
          </cell>
          <cell r="O2900">
            <v>11</v>
          </cell>
          <cell r="P2900" t="str">
            <v>Current Unrestricted Funds</v>
          </cell>
          <cell r="Q2900">
            <v>75</v>
          </cell>
          <cell r="R2900" t="str">
            <v>Other Operating Expenses</v>
          </cell>
          <cell r="S2900">
            <v>40</v>
          </cell>
          <cell r="T2900" t="str">
            <v>Vice President / Provost - SCC</v>
          </cell>
          <cell r="U2900">
            <v>4</v>
          </cell>
          <cell r="V2900" t="str">
            <v>Hodge, Gary B</v>
          </cell>
        </row>
        <row r="2901">
          <cell r="A2901">
            <v>345072</v>
          </cell>
          <cell r="B2901" t="str">
            <v>Geography</v>
          </cell>
          <cell r="C2901">
            <v>611120</v>
          </cell>
          <cell r="D2901">
            <v>345072611120</v>
          </cell>
          <cell r="E2901" t="str">
            <v>Faculty Salaries - Part-time</v>
          </cell>
          <cell r="F2901">
            <v>6211.56</v>
          </cell>
          <cell r="G2901">
            <v>7588.48</v>
          </cell>
          <cell r="H2901">
            <v>8632</v>
          </cell>
          <cell r="I2901">
            <v>6471</v>
          </cell>
          <cell r="J2901">
            <v>8632</v>
          </cell>
          <cell r="K2901">
            <v>110010</v>
          </cell>
          <cell r="L2901" t="str">
            <v>Current Unrestricted</v>
          </cell>
          <cell r="M2901">
            <v>10</v>
          </cell>
          <cell r="N2901" t="str">
            <v>Instruction</v>
          </cell>
          <cell r="O2901">
            <v>11</v>
          </cell>
          <cell r="P2901" t="str">
            <v>Current Unrestricted Funds</v>
          </cell>
          <cell r="Q2901">
            <v>61</v>
          </cell>
          <cell r="R2901" t="str">
            <v>Salaries and Wages</v>
          </cell>
          <cell r="S2901">
            <v>40</v>
          </cell>
          <cell r="T2901" t="str">
            <v>Vice President / Provost - SCC</v>
          </cell>
          <cell r="U2901">
            <v>1</v>
          </cell>
          <cell r="V2901" t="str">
            <v>Hodge, Gary B</v>
          </cell>
        </row>
        <row r="2902">
          <cell r="A2902">
            <v>345072</v>
          </cell>
          <cell r="B2902" t="str">
            <v>Geography</v>
          </cell>
          <cell r="C2902">
            <v>611155</v>
          </cell>
          <cell r="D2902">
            <v>345072611155</v>
          </cell>
          <cell r="E2902" t="str">
            <v>Faculty Full-time - Non-teach Sum</v>
          </cell>
          <cell r="F2902">
            <v>0</v>
          </cell>
          <cell r="G2902">
            <v>2085</v>
          </cell>
          <cell r="H2902">
            <v>0</v>
          </cell>
          <cell r="I2902">
            <v>0</v>
          </cell>
          <cell r="J2902">
            <v>0</v>
          </cell>
          <cell r="K2902">
            <v>110010</v>
          </cell>
          <cell r="L2902" t="str">
            <v>Current Unrestricted</v>
          </cell>
          <cell r="M2902">
            <v>10</v>
          </cell>
          <cell r="N2902" t="str">
            <v>Instruction</v>
          </cell>
          <cell r="O2902">
            <v>11</v>
          </cell>
          <cell r="P2902" t="str">
            <v>Current Unrestricted Funds</v>
          </cell>
          <cell r="Q2902">
            <v>61</v>
          </cell>
          <cell r="R2902" t="str">
            <v>Salaries and Wages</v>
          </cell>
          <cell r="S2902">
            <v>40</v>
          </cell>
          <cell r="T2902" t="str">
            <v>Vice President / Provost - SCC</v>
          </cell>
          <cell r="U2902">
            <v>1</v>
          </cell>
          <cell r="V2902" t="str">
            <v>Hodge, Gary B</v>
          </cell>
        </row>
        <row r="2903">
          <cell r="A2903">
            <v>345072</v>
          </cell>
          <cell r="B2903" t="str">
            <v>Geography</v>
          </cell>
          <cell r="C2903">
            <v>611160</v>
          </cell>
          <cell r="D2903">
            <v>345072611160</v>
          </cell>
          <cell r="E2903" t="str">
            <v>Faculty Part-time - Summer</v>
          </cell>
          <cell r="F2903">
            <v>1980.75</v>
          </cell>
          <cell r="G2903">
            <v>2085</v>
          </cell>
          <cell r="H2903">
            <v>2158</v>
          </cell>
          <cell r="I2903">
            <v>0</v>
          </cell>
          <cell r="J2903">
            <v>2158</v>
          </cell>
          <cell r="K2903">
            <v>110010</v>
          </cell>
          <cell r="L2903" t="str">
            <v>Current Unrestricted</v>
          </cell>
          <cell r="M2903">
            <v>10</v>
          </cell>
          <cell r="N2903" t="str">
            <v>Instruction</v>
          </cell>
          <cell r="O2903">
            <v>11</v>
          </cell>
          <cell r="P2903" t="str">
            <v>Current Unrestricted Funds</v>
          </cell>
          <cell r="Q2903">
            <v>61</v>
          </cell>
          <cell r="R2903" t="str">
            <v>Salaries and Wages</v>
          </cell>
          <cell r="S2903">
            <v>40</v>
          </cell>
          <cell r="T2903" t="str">
            <v>Vice President / Provost - SCC</v>
          </cell>
          <cell r="U2903">
            <v>1</v>
          </cell>
          <cell r="V2903" t="str">
            <v>Hodge, Gary B</v>
          </cell>
        </row>
        <row r="2904">
          <cell r="A2904">
            <v>345072</v>
          </cell>
          <cell r="B2904" t="str">
            <v>Geography</v>
          </cell>
          <cell r="C2904">
            <v>733110</v>
          </cell>
          <cell r="D2904">
            <v>345072733110</v>
          </cell>
          <cell r="E2904" t="str">
            <v>Classroom Supplies</v>
          </cell>
          <cell r="F2904">
            <v>0</v>
          </cell>
          <cell r="G2904">
            <v>0</v>
          </cell>
          <cell r="H2904">
            <v>100</v>
          </cell>
          <cell r="I2904">
            <v>0</v>
          </cell>
          <cell r="J2904">
            <v>100</v>
          </cell>
          <cell r="K2904">
            <v>110010</v>
          </cell>
          <cell r="L2904" t="str">
            <v>Current Unrestricted</v>
          </cell>
          <cell r="M2904">
            <v>10</v>
          </cell>
          <cell r="N2904" t="str">
            <v>Instruction</v>
          </cell>
          <cell r="O2904">
            <v>11</v>
          </cell>
          <cell r="P2904" t="str">
            <v>Current Unrestricted Funds</v>
          </cell>
          <cell r="Q2904">
            <v>73</v>
          </cell>
          <cell r="R2904" t="str">
            <v>Supplies</v>
          </cell>
          <cell r="S2904">
            <v>40</v>
          </cell>
          <cell r="T2904" t="str">
            <v>Vice President / Provost - SCC</v>
          </cell>
          <cell r="U2904">
            <v>4</v>
          </cell>
          <cell r="V2904" t="str">
            <v>Hodge, Gary B</v>
          </cell>
        </row>
        <row r="2905">
          <cell r="A2905">
            <v>345072</v>
          </cell>
          <cell r="B2905" t="str">
            <v>Geography</v>
          </cell>
          <cell r="C2905">
            <v>755310</v>
          </cell>
          <cell r="D2905">
            <v>345072755310</v>
          </cell>
          <cell r="E2905" t="str">
            <v>Copier Expense</v>
          </cell>
          <cell r="F2905">
            <v>1641.96</v>
          </cell>
          <cell r="G2905">
            <v>2225.04</v>
          </cell>
          <cell r="H2905">
            <v>1500</v>
          </cell>
          <cell r="I2905">
            <v>10.02</v>
          </cell>
          <cell r="J2905">
            <v>1500</v>
          </cell>
          <cell r="K2905">
            <v>110010</v>
          </cell>
          <cell r="L2905" t="str">
            <v>Current Unrestricted</v>
          </cell>
          <cell r="M2905">
            <v>10</v>
          </cell>
          <cell r="N2905" t="str">
            <v>Instruction</v>
          </cell>
          <cell r="O2905">
            <v>11</v>
          </cell>
          <cell r="P2905" t="str">
            <v>Current Unrestricted Funds</v>
          </cell>
          <cell r="Q2905">
            <v>75</v>
          </cell>
          <cell r="R2905" t="str">
            <v>Other Operating Expenses</v>
          </cell>
          <cell r="S2905">
            <v>40</v>
          </cell>
          <cell r="T2905" t="str">
            <v>Vice President / Provost - SCC</v>
          </cell>
          <cell r="U2905">
            <v>4</v>
          </cell>
          <cell r="V2905" t="str">
            <v>Hodge, Gary B</v>
          </cell>
        </row>
        <row r="2906">
          <cell r="A2906">
            <v>345072</v>
          </cell>
          <cell r="B2906" t="str">
            <v>Geography</v>
          </cell>
          <cell r="C2906">
            <v>755360</v>
          </cell>
          <cell r="D2906">
            <v>345072755360</v>
          </cell>
          <cell r="E2906" t="str">
            <v>Printing - Other</v>
          </cell>
          <cell r="F2906">
            <v>171.74</v>
          </cell>
          <cell r="G2906">
            <v>66.680000000000007</v>
          </cell>
          <cell r="H2906">
            <v>300</v>
          </cell>
          <cell r="I2906">
            <v>0</v>
          </cell>
          <cell r="J2906">
            <v>300</v>
          </cell>
          <cell r="K2906">
            <v>110010</v>
          </cell>
          <cell r="L2906" t="str">
            <v>Current Unrestricted</v>
          </cell>
          <cell r="M2906">
            <v>10</v>
          </cell>
          <cell r="N2906" t="str">
            <v>Instruction</v>
          </cell>
          <cell r="O2906">
            <v>11</v>
          </cell>
          <cell r="P2906" t="str">
            <v>Current Unrestricted Funds</v>
          </cell>
          <cell r="Q2906">
            <v>75</v>
          </cell>
          <cell r="R2906" t="str">
            <v>Other Operating Expenses</v>
          </cell>
          <cell r="S2906">
            <v>40</v>
          </cell>
          <cell r="T2906" t="str">
            <v>Vice President / Provost - SCC</v>
          </cell>
          <cell r="U2906">
            <v>4</v>
          </cell>
          <cell r="V2906" t="str">
            <v>Hodge, Gary B</v>
          </cell>
        </row>
        <row r="2907">
          <cell r="A2907">
            <v>345072</v>
          </cell>
          <cell r="B2907" t="str">
            <v>Geography</v>
          </cell>
          <cell r="C2907">
            <v>755705</v>
          </cell>
          <cell r="D2907">
            <v>345072755705</v>
          </cell>
          <cell r="E2907" t="str">
            <v>Postage</v>
          </cell>
          <cell r="F2907">
            <v>0</v>
          </cell>
          <cell r="G2907">
            <v>0</v>
          </cell>
          <cell r="H2907">
            <v>50</v>
          </cell>
          <cell r="I2907">
            <v>0</v>
          </cell>
          <cell r="J2907">
            <v>50</v>
          </cell>
          <cell r="K2907">
            <v>110010</v>
          </cell>
          <cell r="L2907" t="str">
            <v>Current Unrestricted</v>
          </cell>
          <cell r="M2907">
            <v>10</v>
          </cell>
          <cell r="N2907" t="str">
            <v>Instruction</v>
          </cell>
          <cell r="O2907">
            <v>11</v>
          </cell>
          <cell r="P2907" t="str">
            <v>Current Unrestricted Funds</v>
          </cell>
          <cell r="Q2907">
            <v>75</v>
          </cell>
          <cell r="R2907" t="str">
            <v>Other Operating Expenses</v>
          </cell>
          <cell r="S2907">
            <v>40</v>
          </cell>
          <cell r="T2907" t="str">
            <v>Vice President / Provost - SCC</v>
          </cell>
          <cell r="U2907">
            <v>4</v>
          </cell>
          <cell r="V2907" t="str">
            <v>Hodge, Gary B</v>
          </cell>
        </row>
        <row r="2908">
          <cell r="A2908">
            <v>345076</v>
          </cell>
          <cell r="B2908" t="str">
            <v>Geography</v>
          </cell>
          <cell r="C2908">
            <v>611120</v>
          </cell>
          <cell r="D2908">
            <v>345076611120</v>
          </cell>
          <cell r="E2908" t="str">
            <v>Faculty Salaries - Part-time</v>
          </cell>
          <cell r="F2908">
            <v>4170</v>
          </cell>
          <cell r="G2908">
            <v>5972.75</v>
          </cell>
          <cell r="H2908">
            <v>7131</v>
          </cell>
          <cell r="I2908">
            <v>539.25</v>
          </cell>
          <cell r="J2908">
            <v>7131</v>
          </cell>
          <cell r="K2908">
            <v>110010</v>
          </cell>
          <cell r="L2908" t="str">
            <v>Current Unrestricted</v>
          </cell>
          <cell r="M2908">
            <v>10</v>
          </cell>
          <cell r="N2908" t="str">
            <v>Instruction</v>
          </cell>
          <cell r="O2908">
            <v>11</v>
          </cell>
          <cell r="P2908" t="str">
            <v>Current Unrestricted Funds</v>
          </cell>
          <cell r="Q2908">
            <v>61</v>
          </cell>
          <cell r="R2908" t="str">
            <v>Salaries and Wages</v>
          </cell>
          <cell r="S2908">
            <v>40</v>
          </cell>
          <cell r="T2908" t="str">
            <v>Vice President / Provost - SCC</v>
          </cell>
          <cell r="U2908">
            <v>1</v>
          </cell>
          <cell r="V2908" t="str">
            <v>Hodge, Gary B</v>
          </cell>
        </row>
        <row r="2909">
          <cell r="A2909">
            <v>345076</v>
          </cell>
          <cell r="B2909" t="str">
            <v>Geography</v>
          </cell>
          <cell r="C2909">
            <v>755310</v>
          </cell>
          <cell r="D2909">
            <v>345076755310</v>
          </cell>
          <cell r="E2909" t="str">
            <v>Copier Expense</v>
          </cell>
          <cell r="F2909">
            <v>0</v>
          </cell>
          <cell r="G2909">
            <v>16.14</v>
          </cell>
          <cell r="H2909">
            <v>200</v>
          </cell>
          <cell r="I2909">
            <v>22.32</v>
          </cell>
          <cell r="J2909">
            <v>200</v>
          </cell>
          <cell r="K2909">
            <v>110010</v>
          </cell>
          <cell r="L2909" t="str">
            <v>Current Unrestricted</v>
          </cell>
          <cell r="M2909">
            <v>10</v>
          </cell>
          <cell r="N2909" t="str">
            <v>Instruction</v>
          </cell>
          <cell r="O2909">
            <v>11</v>
          </cell>
          <cell r="P2909" t="str">
            <v>Current Unrestricted Funds</v>
          </cell>
          <cell r="Q2909">
            <v>75</v>
          </cell>
          <cell r="R2909" t="str">
            <v>Other Operating Expenses</v>
          </cell>
          <cell r="S2909">
            <v>40</v>
          </cell>
          <cell r="T2909" t="str">
            <v>Vice President / Provost - SCC</v>
          </cell>
          <cell r="U2909">
            <v>4</v>
          </cell>
          <cell r="V2909" t="str">
            <v>Hodge, Gary B</v>
          </cell>
        </row>
        <row r="2910">
          <cell r="A2910">
            <v>345082</v>
          </cell>
          <cell r="B2910" t="str">
            <v>History</v>
          </cell>
          <cell r="C2910">
            <v>611110</v>
          </cell>
          <cell r="D2910">
            <v>345082611110</v>
          </cell>
          <cell r="E2910" t="str">
            <v>Faculty Salaries - Full-time</v>
          </cell>
          <cell r="F2910">
            <v>602045.65</v>
          </cell>
          <cell r="G2910">
            <v>646844.47</v>
          </cell>
          <cell r="H2910">
            <v>671970</v>
          </cell>
          <cell r="I2910">
            <v>353818.44</v>
          </cell>
          <cell r="J2910">
            <v>663932</v>
          </cell>
          <cell r="K2910">
            <v>110010</v>
          </cell>
          <cell r="L2910" t="str">
            <v>Current Unrestricted</v>
          </cell>
          <cell r="M2910">
            <v>10</v>
          </cell>
          <cell r="N2910" t="str">
            <v>Instruction</v>
          </cell>
          <cell r="O2910">
            <v>11</v>
          </cell>
          <cell r="P2910" t="str">
            <v>Current Unrestricted Funds</v>
          </cell>
          <cell r="Q2910">
            <v>61</v>
          </cell>
          <cell r="R2910" t="str">
            <v>Salaries and Wages</v>
          </cell>
          <cell r="S2910">
            <v>40</v>
          </cell>
          <cell r="T2910" t="str">
            <v>Vice President / Provost - SCC</v>
          </cell>
          <cell r="U2910">
            <v>1</v>
          </cell>
          <cell r="V2910" t="str">
            <v>Hodge, Gary B</v>
          </cell>
        </row>
        <row r="2911">
          <cell r="A2911">
            <v>345082</v>
          </cell>
          <cell r="B2911" t="str">
            <v>History</v>
          </cell>
          <cell r="C2911">
            <v>611115</v>
          </cell>
          <cell r="D2911">
            <v>345082611115</v>
          </cell>
          <cell r="E2911" t="str">
            <v>Faculty Salaries - Substitute</v>
          </cell>
          <cell r="F2911">
            <v>647.25</v>
          </cell>
          <cell r="G2911">
            <v>2341.41</v>
          </cell>
          <cell r="H2911">
            <v>1500</v>
          </cell>
          <cell r="I2911">
            <v>1064.55</v>
          </cell>
          <cell r="J2911">
            <v>1500</v>
          </cell>
          <cell r="K2911">
            <v>110010</v>
          </cell>
          <cell r="L2911" t="str">
            <v>Current Unrestricted</v>
          </cell>
          <cell r="M2911">
            <v>10</v>
          </cell>
          <cell r="N2911" t="str">
            <v>Instruction</v>
          </cell>
          <cell r="O2911">
            <v>11</v>
          </cell>
          <cell r="P2911" t="str">
            <v>Current Unrestricted Funds</v>
          </cell>
          <cell r="Q2911">
            <v>61</v>
          </cell>
          <cell r="R2911" t="str">
            <v>Salaries and Wages</v>
          </cell>
          <cell r="S2911">
            <v>40</v>
          </cell>
          <cell r="T2911" t="str">
            <v>Vice President / Provost - SCC</v>
          </cell>
          <cell r="U2911">
            <v>1</v>
          </cell>
          <cell r="V2911" t="str">
            <v>Hodge, Gary B</v>
          </cell>
        </row>
        <row r="2912">
          <cell r="A2912">
            <v>345082</v>
          </cell>
          <cell r="B2912" t="str">
            <v>History</v>
          </cell>
          <cell r="C2912">
            <v>611120</v>
          </cell>
          <cell r="D2912">
            <v>345082611120</v>
          </cell>
          <cell r="E2912" t="str">
            <v>Faculty Salaries - Part-time</v>
          </cell>
          <cell r="F2912">
            <v>284926.69</v>
          </cell>
          <cell r="G2912">
            <v>244092.36</v>
          </cell>
          <cell r="H2912">
            <v>267089</v>
          </cell>
          <cell r="I2912">
            <v>164922.26</v>
          </cell>
          <cell r="J2912">
            <v>263089</v>
          </cell>
          <cell r="K2912">
            <v>110010</v>
          </cell>
          <cell r="L2912" t="str">
            <v>Current Unrestricted</v>
          </cell>
          <cell r="M2912">
            <v>10</v>
          </cell>
          <cell r="N2912" t="str">
            <v>Instruction</v>
          </cell>
          <cell r="O2912">
            <v>11</v>
          </cell>
          <cell r="P2912" t="str">
            <v>Current Unrestricted Funds</v>
          </cell>
          <cell r="Q2912">
            <v>61</v>
          </cell>
          <cell r="R2912" t="str">
            <v>Salaries and Wages</v>
          </cell>
          <cell r="S2912">
            <v>40</v>
          </cell>
          <cell r="T2912" t="str">
            <v>Vice President / Provost - SCC</v>
          </cell>
          <cell r="U2912">
            <v>1</v>
          </cell>
          <cell r="V2912" t="str">
            <v>Hodge, Gary B</v>
          </cell>
        </row>
        <row r="2913">
          <cell r="A2913">
            <v>345082</v>
          </cell>
          <cell r="B2913" t="str">
            <v>History</v>
          </cell>
          <cell r="C2913">
            <v>611125</v>
          </cell>
          <cell r="D2913">
            <v>345082611125</v>
          </cell>
          <cell r="E2913" t="str">
            <v>Faculty Full-time Chair Rel</v>
          </cell>
          <cell r="F2913">
            <v>13729.6</v>
          </cell>
          <cell r="G2913">
            <v>15669.33</v>
          </cell>
          <cell r="H2913">
            <v>16218</v>
          </cell>
          <cell r="I2913">
            <v>8732.64</v>
          </cell>
          <cell r="J2913">
            <v>22456</v>
          </cell>
          <cell r="K2913">
            <v>110010</v>
          </cell>
          <cell r="L2913" t="str">
            <v>Current Unrestricted</v>
          </cell>
          <cell r="M2913">
            <v>10</v>
          </cell>
          <cell r="N2913" t="str">
            <v>Instruction</v>
          </cell>
          <cell r="O2913">
            <v>11</v>
          </cell>
          <cell r="P2913" t="str">
            <v>Current Unrestricted Funds</v>
          </cell>
          <cell r="Q2913">
            <v>61</v>
          </cell>
          <cell r="R2913" t="str">
            <v>Salaries and Wages</v>
          </cell>
          <cell r="S2913">
            <v>40</v>
          </cell>
          <cell r="T2913" t="str">
            <v>Vice President / Provost - SCC</v>
          </cell>
          <cell r="U2913">
            <v>1</v>
          </cell>
          <cell r="V2913" t="str">
            <v>Hodge, Gary B</v>
          </cell>
        </row>
        <row r="2914">
          <cell r="A2914">
            <v>345082</v>
          </cell>
          <cell r="B2914" t="str">
            <v>History</v>
          </cell>
          <cell r="C2914">
            <v>611130</v>
          </cell>
          <cell r="D2914">
            <v>345082611130</v>
          </cell>
          <cell r="E2914" t="str">
            <v>Faculty Full-time Non-teaching ES</v>
          </cell>
          <cell r="F2914">
            <v>0</v>
          </cell>
          <cell r="G2914">
            <v>0</v>
          </cell>
          <cell r="H2914">
            <v>0</v>
          </cell>
          <cell r="I2914">
            <v>0</v>
          </cell>
          <cell r="J2914">
            <v>16222</v>
          </cell>
          <cell r="K2914">
            <v>110010</v>
          </cell>
          <cell r="L2914" t="str">
            <v>Current Unrestricted</v>
          </cell>
          <cell r="M2914">
            <v>10</v>
          </cell>
          <cell r="N2914" t="str">
            <v>Instruction</v>
          </cell>
          <cell r="O2914">
            <v>11</v>
          </cell>
          <cell r="P2914" t="str">
            <v>Current Unrestricted Funds</v>
          </cell>
          <cell r="Q2914">
            <v>61</v>
          </cell>
          <cell r="R2914" t="str">
            <v>Salaries and Wages</v>
          </cell>
          <cell r="S2914">
            <v>40</v>
          </cell>
          <cell r="T2914" t="str">
            <v>Vice President / Provost - SCC</v>
          </cell>
          <cell r="U2914">
            <v>1</v>
          </cell>
          <cell r="V2914" t="str">
            <v>Hodge, Gary B</v>
          </cell>
        </row>
        <row r="2915">
          <cell r="A2915">
            <v>345082</v>
          </cell>
          <cell r="B2915" t="str">
            <v>History</v>
          </cell>
          <cell r="C2915">
            <v>611150</v>
          </cell>
          <cell r="D2915">
            <v>345082611150</v>
          </cell>
          <cell r="E2915" t="str">
            <v>Faculty Full-time - Summer</v>
          </cell>
          <cell r="F2915">
            <v>78883.44</v>
          </cell>
          <cell r="G2915">
            <v>95482.81</v>
          </cell>
          <cell r="H2915">
            <v>93332</v>
          </cell>
          <cell r="I2915">
            <v>0</v>
          </cell>
          <cell r="J2915">
            <v>101430</v>
          </cell>
          <cell r="K2915">
            <v>110010</v>
          </cell>
          <cell r="L2915" t="str">
            <v>Current Unrestricted</v>
          </cell>
          <cell r="M2915">
            <v>10</v>
          </cell>
          <cell r="N2915" t="str">
            <v>Instruction</v>
          </cell>
          <cell r="O2915">
            <v>11</v>
          </cell>
          <cell r="P2915" t="str">
            <v>Current Unrestricted Funds</v>
          </cell>
          <cell r="Q2915">
            <v>61</v>
          </cell>
          <cell r="R2915" t="str">
            <v>Salaries and Wages</v>
          </cell>
          <cell r="S2915">
            <v>40</v>
          </cell>
          <cell r="T2915" t="str">
            <v>Vice President / Provost - SCC</v>
          </cell>
          <cell r="U2915">
            <v>1</v>
          </cell>
          <cell r="V2915" t="str">
            <v>Hodge, Gary B</v>
          </cell>
        </row>
        <row r="2916">
          <cell r="A2916">
            <v>345082</v>
          </cell>
          <cell r="B2916" t="str">
            <v>History</v>
          </cell>
          <cell r="C2916">
            <v>611160</v>
          </cell>
          <cell r="D2916">
            <v>345082611160</v>
          </cell>
          <cell r="E2916" t="str">
            <v>Faculty Part-time - Summer</v>
          </cell>
          <cell r="F2916">
            <v>58171.5</v>
          </cell>
          <cell r="G2916">
            <v>51690.63</v>
          </cell>
          <cell r="H2916">
            <v>75529</v>
          </cell>
          <cell r="I2916">
            <v>0</v>
          </cell>
          <cell r="J2916">
            <v>75529</v>
          </cell>
          <cell r="K2916">
            <v>110010</v>
          </cell>
          <cell r="L2916" t="str">
            <v>Current Unrestricted</v>
          </cell>
          <cell r="M2916">
            <v>10</v>
          </cell>
          <cell r="N2916" t="str">
            <v>Instruction</v>
          </cell>
          <cell r="O2916">
            <v>11</v>
          </cell>
          <cell r="P2916" t="str">
            <v>Current Unrestricted Funds</v>
          </cell>
          <cell r="Q2916">
            <v>61</v>
          </cell>
          <cell r="R2916" t="str">
            <v>Salaries and Wages</v>
          </cell>
          <cell r="S2916">
            <v>40</v>
          </cell>
          <cell r="T2916" t="str">
            <v>Vice President / Provost - SCC</v>
          </cell>
          <cell r="U2916">
            <v>1</v>
          </cell>
          <cell r="V2916" t="str">
            <v>Hodge, Gary B</v>
          </cell>
        </row>
        <row r="2917">
          <cell r="A2917">
            <v>345082</v>
          </cell>
          <cell r="B2917" t="str">
            <v>History</v>
          </cell>
          <cell r="C2917">
            <v>712320</v>
          </cell>
          <cell r="D2917">
            <v>345082712320</v>
          </cell>
          <cell r="E2917" t="str">
            <v>Guest Lecturers</v>
          </cell>
          <cell r="F2917">
            <v>0</v>
          </cell>
          <cell r="G2917">
            <v>1000</v>
          </cell>
          <cell r="H2917">
            <v>1000</v>
          </cell>
          <cell r="I2917">
            <v>500</v>
          </cell>
          <cell r="J2917">
            <v>500</v>
          </cell>
          <cell r="K2917">
            <v>110010</v>
          </cell>
          <cell r="L2917" t="str">
            <v>Current Unrestricted</v>
          </cell>
          <cell r="M2917">
            <v>10</v>
          </cell>
          <cell r="N2917" t="str">
            <v>Instruction</v>
          </cell>
          <cell r="O2917">
            <v>11</v>
          </cell>
          <cell r="P2917" t="str">
            <v>Current Unrestricted Funds</v>
          </cell>
          <cell r="Q2917">
            <v>71</v>
          </cell>
          <cell r="R2917" t="str">
            <v>Contractual Services</v>
          </cell>
          <cell r="S2917">
            <v>40</v>
          </cell>
          <cell r="T2917" t="str">
            <v>Vice President / Provost - SCC</v>
          </cell>
          <cell r="U2917">
            <v>4</v>
          </cell>
          <cell r="V2917" t="str">
            <v>Hodge, Gary B</v>
          </cell>
        </row>
        <row r="2918">
          <cell r="A2918">
            <v>345082</v>
          </cell>
          <cell r="B2918" t="str">
            <v>History</v>
          </cell>
          <cell r="C2918">
            <v>733110</v>
          </cell>
          <cell r="D2918">
            <v>345082733110</v>
          </cell>
          <cell r="E2918" t="str">
            <v>Classroom Supplies</v>
          </cell>
          <cell r="F2918">
            <v>0</v>
          </cell>
          <cell r="G2918">
            <v>466.57</v>
          </cell>
          <cell r="H2918">
            <v>2200</v>
          </cell>
          <cell r="I2918">
            <v>1951.79</v>
          </cell>
          <cell r="J2918">
            <v>2200</v>
          </cell>
          <cell r="K2918">
            <v>110010</v>
          </cell>
          <cell r="L2918" t="str">
            <v>Current Unrestricted</v>
          </cell>
          <cell r="M2918">
            <v>10</v>
          </cell>
          <cell r="N2918" t="str">
            <v>Instruction</v>
          </cell>
          <cell r="O2918">
            <v>11</v>
          </cell>
          <cell r="P2918" t="str">
            <v>Current Unrestricted Funds</v>
          </cell>
          <cell r="Q2918">
            <v>73</v>
          </cell>
          <cell r="R2918" t="str">
            <v>Supplies</v>
          </cell>
          <cell r="S2918">
            <v>40</v>
          </cell>
          <cell r="T2918" t="str">
            <v>Vice President / Provost - SCC</v>
          </cell>
          <cell r="U2918">
            <v>4</v>
          </cell>
          <cell r="V2918" t="str">
            <v>Hodge, Gary B</v>
          </cell>
        </row>
        <row r="2919">
          <cell r="A2919">
            <v>345082</v>
          </cell>
          <cell r="B2919" t="str">
            <v>History</v>
          </cell>
          <cell r="C2919">
            <v>744210</v>
          </cell>
          <cell r="D2919">
            <v>345082744210</v>
          </cell>
          <cell r="E2919" t="str">
            <v>Local Travel</v>
          </cell>
          <cell r="F2919">
            <v>0</v>
          </cell>
          <cell r="G2919">
            <v>704.75</v>
          </cell>
          <cell r="H2919">
            <v>700</v>
          </cell>
          <cell r="I2919">
            <v>35</v>
          </cell>
          <cell r="J2919">
            <v>700</v>
          </cell>
          <cell r="K2919">
            <v>110010</v>
          </cell>
          <cell r="L2919" t="str">
            <v>Current Unrestricted</v>
          </cell>
          <cell r="M2919">
            <v>10</v>
          </cell>
          <cell r="N2919" t="str">
            <v>Instruction</v>
          </cell>
          <cell r="O2919">
            <v>11</v>
          </cell>
          <cell r="P2919" t="str">
            <v>Current Unrestricted Funds</v>
          </cell>
          <cell r="Q2919">
            <v>74</v>
          </cell>
          <cell r="R2919" t="str">
            <v>Travel</v>
          </cell>
          <cell r="S2919">
            <v>40</v>
          </cell>
          <cell r="T2919" t="str">
            <v>Vice President / Provost - SCC</v>
          </cell>
          <cell r="U2919">
            <v>4</v>
          </cell>
          <cell r="V2919" t="str">
            <v>Hodge, Gary B</v>
          </cell>
        </row>
        <row r="2920">
          <cell r="A2920">
            <v>345082</v>
          </cell>
          <cell r="B2920" t="str">
            <v>History</v>
          </cell>
          <cell r="C2920">
            <v>744220</v>
          </cell>
          <cell r="D2920">
            <v>345082744220</v>
          </cell>
          <cell r="E2920" t="str">
            <v>Professional Development / Travel</v>
          </cell>
          <cell r="F2920">
            <v>3094.95</v>
          </cell>
          <cell r="G2920">
            <v>9194.41</v>
          </cell>
          <cell r="H2920">
            <v>500</v>
          </cell>
          <cell r="I2920">
            <v>0</v>
          </cell>
          <cell r="J2920">
            <v>500</v>
          </cell>
          <cell r="K2920">
            <v>110010</v>
          </cell>
          <cell r="L2920" t="str">
            <v>Current Unrestricted</v>
          </cell>
          <cell r="M2920">
            <v>10</v>
          </cell>
          <cell r="N2920" t="str">
            <v>Instruction</v>
          </cell>
          <cell r="O2920">
            <v>11</v>
          </cell>
          <cell r="P2920" t="str">
            <v>Current Unrestricted Funds</v>
          </cell>
          <cell r="Q2920">
            <v>74</v>
          </cell>
          <cell r="R2920" t="str">
            <v>Travel</v>
          </cell>
          <cell r="S2920">
            <v>40</v>
          </cell>
          <cell r="T2920" t="str">
            <v>Vice President / Provost - SCC</v>
          </cell>
          <cell r="U2920">
            <v>4</v>
          </cell>
          <cell r="V2920" t="str">
            <v>Hodge, Gary B</v>
          </cell>
        </row>
        <row r="2921">
          <cell r="A2921">
            <v>345082</v>
          </cell>
          <cell r="B2921" t="str">
            <v>History</v>
          </cell>
          <cell r="C2921">
            <v>755310</v>
          </cell>
          <cell r="D2921">
            <v>345082755310</v>
          </cell>
          <cell r="E2921" t="str">
            <v>Copier Expense</v>
          </cell>
          <cell r="F2921">
            <v>4603.93</v>
          </cell>
          <cell r="G2921">
            <v>4730.8</v>
          </cell>
          <cell r="H2921">
            <v>7300</v>
          </cell>
          <cell r="I2921">
            <v>2458.6799999999998</v>
          </cell>
          <cell r="J2921">
            <v>6300</v>
          </cell>
          <cell r="K2921">
            <v>110010</v>
          </cell>
          <cell r="L2921" t="str">
            <v>Current Unrestricted</v>
          </cell>
          <cell r="M2921">
            <v>10</v>
          </cell>
          <cell r="N2921" t="str">
            <v>Instruction</v>
          </cell>
          <cell r="O2921">
            <v>11</v>
          </cell>
          <cell r="P2921" t="str">
            <v>Current Unrestricted Funds</v>
          </cell>
          <cell r="Q2921">
            <v>75</v>
          </cell>
          <cell r="R2921" t="str">
            <v>Other Operating Expenses</v>
          </cell>
          <cell r="S2921">
            <v>40</v>
          </cell>
          <cell r="T2921" t="str">
            <v>Vice President / Provost - SCC</v>
          </cell>
          <cell r="U2921">
            <v>4</v>
          </cell>
          <cell r="V2921" t="str">
            <v>Hodge, Gary B</v>
          </cell>
        </row>
        <row r="2922">
          <cell r="A2922">
            <v>345082</v>
          </cell>
          <cell r="B2922" t="str">
            <v>History</v>
          </cell>
          <cell r="C2922">
            <v>755360</v>
          </cell>
          <cell r="D2922">
            <v>345082755360</v>
          </cell>
          <cell r="E2922" t="str">
            <v>Printing - Other</v>
          </cell>
          <cell r="F2922">
            <v>2247.7199999999998</v>
          </cell>
          <cell r="G2922">
            <v>2115.5300000000002</v>
          </cell>
          <cell r="H2922">
            <v>2000</v>
          </cell>
          <cell r="I2922">
            <v>1028.24</v>
          </cell>
          <cell r="J2922">
            <v>1500</v>
          </cell>
          <cell r="K2922">
            <v>110010</v>
          </cell>
          <cell r="L2922" t="str">
            <v>Current Unrestricted</v>
          </cell>
          <cell r="M2922">
            <v>10</v>
          </cell>
          <cell r="N2922" t="str">
            <v>Instruction</v>
          </cell>
          <cell r="O2922">
            <v>11</v>
          </cell>
          <cell r="P2922" t="str">
            <v>Current Unrestricted Funds</v>
          </cell>
          <cell r="Q2922">
            <v>75</v>
          </cell>
          <cell r="R2922" t="str">
            <v>Other Operating Expenses</v>
          </cell>
          <cell r="S2922">
            <v>40</v>
          </cell>
          <cell r="T2922" t="str">
            <v>Vice President / Provost - SCC</v>
          </cell>
          <cell r="U2922">
            <v>4</v>
          </cell>
          <cell r="V2922" t="str">
            <v>Hodge, Gary B</v>
          </cell>
        </row>
        <row r="2923">
          <cell r="A2923">
            <v>345082</v>
          </cell>
          <cell r="B2923" t="str">
            <v>History</v>
          </cell>
          <cell r="C2923">
            <v>755705</v>
          </cell>
          <cell r="D2923">
            <v>345082755705</v>
          </cell>
          <cell r="E2923" t="str">
            <v>Postage</v>
          </cell>
          <cell r="F2923">
            <v>4.21</v>
          </cell>
          <cell r="G2923">
            <v>4.9400000000000004</v>
          </cell>
          <cell r="H2923">
            <v>50</v>
          </cell>
          <cell r="I2923">
            <v>1.32</v>
          </cell>
          <cell r="J2923">
            <v>50</v>
          </cell>
          <cell r="K2923">
            <v>110010</v>
          </cell>
          <cell r="L2923" t="str">
            <v>Current Unrestricted</v>
          </cell>
          <cell r="M2923">
            <v>10</v>
          </cell>
          <cell r="N2923" t="str">
            <v>Instruction</v>
          </cell>
          <cell r="O2923">
            <v>11</v>
          </cell>
          <cell r="P2923" t="str">
            <v>Current Unrestricted Funds</v>
          </cell>
          <cell r="Q2923">
            <v>75</v>
          </cell>
          <cell r="R2923" t="str">
            <v>Other Operating Expenses</v>
          </cell>
          <cell r="S2923">
            <v>40</v>
          </cell>
          <cell r="T2923" t="str">
            <v>Vice President / Provost - SCC</v>
          </cell>
          <cell r="U2923">
            <v>4</v>
          </cell>
          <cell r="V2923" t="str">
            <v>Hodge, Gary B</v>
          </cell>
        </row>
        <row r="2924">
          <cell r="A2924">
            <v>345088</v>
          </cell>
          <cell r="B2924" t="str">
            <v>History</v>
          </cell>
          <cell r="C2924">
            <v>611115</v>
          </cell>
          <cell r="D2924">
            <v>345088611115</v>
          </cell>
          <cell r="E2924" t="str">
            <v>Faculty Salaries - Substitute</v>
          </cell>
          <cell r="F2924">
            <v>0</v>
          </cell>
          <cell r="G2924">
            <v>43.44</v>
          </cell>
          <cell r="H2924">
            <v>50</v>
          </cell>
          <cell r="I2924">
            <v>0</v>
          </cell>
          <cell r="J2924">
            <v>50</v>
          </cell>
          <cell r="K2924">
            <v>110010</v>
          </cell>
          <cell r="L2924" t="str">
            <v>Current Unrestricted</v>
          </cell>
          <cell r="M2924">
            <v>10</v>
          </cell>
          <cell r="N2924" t="str">
            <v>Instruction</v>
          </cell>
          <cell r="O2924">
            <v>11</v>
          </cell>
          <cell r="P2924" t="str">
            <v>Current Unrestricted Funds</v>
          </cell>
          <cell r="Q2924">
            <v>61</v>
          </cell>
          <cell r="R2924" t="str">
            <v>Salaries and Wages</v>
          </cell>
          <cell r="S2924">
            <v>40</v>
          </cell>
          <cell r="T2924" t="str">
            <v>Vice President / Provost - SCC</v>
          </cell>
          <cell r="U2924">
            <v>1</v>
          </cell>
          <cell r="V2924" t="str">
            <v>Hodge, Gary B</v>
          </cell>
        </row>
        <row r="2925">
          <cell r="A2925">
            <v>345088</v>
          </cell>
          <cell r="B2925" t="str">
            <v>History</v>
          </cell>
          <cell r="C2925">
            <v>611120</v>
          </cell>
          <cell r="D2925">
            <v>345088611120</v>
          </cell>
          <cell r="E2925" t="str">
            <v>Faculty Salaries - Part-time</v>
          </cell>
          <cell r="F2925">
            <v>8340</v>
          </cell>
          <cell r="G2925">
            <v>8340</v>
          </cell>
          <cell r="H2925">
            <v>8632</v>
          </cell>
          <cell r="I2925">
            <v>5392.5</v>
          </cell>
          <cell r="J2925">
            <v>8632</v>
          </cell>
          <cell r="K2925">
            <v>110010</v>
          </cell>
          <cell r="L2925" t="str">
            <v>Current Unrestricted</v>
          </cell>
          <cell r="M2925">
            <v>10</v>
          </cell>
          <cell r="N2925" t="str">
            <v>Instruction</v>
          </cell>
          <cell r="O2925">
            <v>11</v>
          </cell>
          <cell r="P2925" t="str">
            <v>Current Unrestricted Funds</v>
          </cell>
          <cell r="Q2925">
            <v>61</v>
          </cell>
          <cell r="R2925" t="str">
            <v>Salaries and Wages</v>
          </cell>
          <cell r="S2925">
            <v>40</v>
          </cell>
          <cell r="T2925" t="str">
            <v>Vice President / Provost - SCC</v>
          </cell>
          <cell r="U2925">
            <v>1</v>
          </cell>
          <cell r="V2925" t="str">
            <v>Hodge, Gary B</v>
          </cell>
        </row>
        <row r="2926">
          <cell r="A2926">
            <v>345088</v>
          </cell>
          <cell r="B2926" t="str">
            <v>History</v>
          </cell>
          <cell r="C2926">
            <v>755310</v>
          </cell>
          <cell r="D2926">
            <v>345088755310</v>
          </cell>
          <cell r="E2926" t="str">
            <v>Copier Expense</v>
          </cell>
          <cell r="F2926">
            <v>0</v>
          </cell>
          <cell r="G2926">
            <v>12.54</v>
          </cell>
          <cell r="H2926">
            <v>100</v>
          </cell>
          <cell r="I2926">
            <v>0</v>
          </cell>
          <cell r="J2926">
            <v>100</v>
          </cell>
          <cell r="K2926">
            <v>110010</v>
          </cell>
          <cell r="L2926" t="str">
            <v>Current Unrestricted</v>
          </cell>
          <cell r="M2926">
            <v>10</v>
          </cell>
          <cell r="N2926" t="str">
            <v>Instruction</v>
          </cell>
          <cell r="O2926">
            <v>11</v>
          </cell>
          <cell r="P2926" t="str">
            <v>Current Unrestricted Funds</v>
          </cell>
          <cell r="Q2926">
            <v>75</v>
          </cell>
          <cell r="R2926" t="str">
            <v>Other Operating Expenses</v>
          </cell>
          <cell r="S2926">
            <v>40</v>
          </cell>
          <cell r="T2926" t="str">
            <v>Vice President / Provost - SCC</v>
          </cell>
          <cell r="U2926">
            <v>4</v>
          </cell>
          <cell r="V2926" t="str">
            <v>Hodge, Gary B</v>
          </cell>
        </row>
        <row r="2927">
          <cell r="A2927">
            <v>345089</v>
          </cell>
          <cell r="B2927" t="str">
            <v>History</v>
          </cell>
          <cell r="C2927">
            <v>611120</v>
          </cell>
          <cell r="D2927">
            <v>345089611120</v>
          </cell>
          <cell r="E2927" t="str">
            <v>Faculty Salaries - Part-time</v>
          </cell>
          <cell r="F2927">
            <v>24674</v>
          </cell>
          <cell r="G2927">
            <v>29523.08</v>
          </cell>
          <cell r="H2927">
            <v>33496</v>
          </cell>
          <cell r="I2927">
            <v>14046.75</v>
          </cell>
          <cell r="J2927">
            <v>33496</v>
          </cell>
          <cell r="K2927">
            <v>110010</v>
          </cell>
          <cell r="L2927" t="str">
            <v>Current Unrestricted</v>
          </cell>
          <cell r="M2927">
            <v>10</v>
          </cell>
          <cell r="N2927" t="str">
            <v>Instruction</v>
          </cell>
          <cell r="O2927">
            <v>11</v>
          </cell>
          <cell r="P2927" t="str">
            <v>Current Unrestricted Funds</v>
          </cell>
          <cell r="Q2927">
            <v>61</v>
          </cell>
          <cell r="R2927" t="str">
            <v>Salaries and Wages</v>
          </cell>
          <cell r="S2927">
            <v>40</v>
          </cell>
          <cell r="T2927" t="str">
            <v>Vice President / Provost - SCC</v>
          </cell>
          <cell r="U2927">
            <v>1</v>
          </cell>
          <cell r="V2927" t="str">
            <v>Hodge, Gary B</v>
          </cell>
        </row>
        <row r="2928">
          <cell r="A2928">
            <v>345089</v>
          </cell>
          <cell r="B2928" t="str">
            <v>History</v>
          </cell>
          <cell r="C2928">
            <v>755310</v>
          </cell>
          <cell r="D2928">
            <v>345089755310</v>
          </cell>
          <cell r="E2928" t="str">
            <v>Copier Expense</v>
          </cell>
          <cell r="F2928">
            <v>1560.78</v>
          </cell>
          <cell r="G2928">
            <v>751.98</v>
          </cell>
          <cell r="H2928">
            <v>2000</v>
          </cell>
          <cell r="I2928">
            <v>187.02</v>
          </cell>
          <cell r="J2928">
            <v>2000</v>
          </cell>
          <cell r="K2928">
            <v>110010</v>
          </cell>
          <cell r="L2928" t="str">
            <v>Current Unrestricted</v>
          </cell>
          <cell r="M2928">
            <v>10</v>
          </cell>
          <cell r="N2928" t="str">
            <v>Instruction</v>
          </cell>
          <cell r="O2928">
            <v>11</v>
          </cell>
          <cell r="P2928" t="str">
            <v>Current Unrestricted Funds</v>
          </cell>
          <cell r="Q2928">
            <v>75</v>
          </cell>
          <cell r="R2928" t="str">
            <v>Other Operating Expenses</v>
          </cell>
          <cell r="S2928">
            <v>40</v>
          </cell>
          <cell r="T2928" t="str">
            <v>Vice President / Provost - SCC</v>
          </cell>
          <cell r="U2928">
            <v>4</v>
          </cell>
          <cell r="V2928" t="str">
            <v>Hodge, Gary B</v>
          </cell>
        </row>
        <row r="2929">
          <cell r="A2929">
            <v>345102</v>
          </cell>
          <cell r="B2929" t="str">
            <v>Political Science</v>
          </cell>
          <cell r="C2929">
            <v>611110</v>
          </cell>
          <cell r="D2929">
            <v>345102611110</v>
          </cell>
          <cell r="E2929" t="str">
            <v>Faculty Salaries - Full-time</v>
          </cell>
          <cell r="F2929">
            <v>473375.32</v>
          </cell>
          <cell r="G2929">
            <v>467210.19</v>
          </cell>
          <cell r="H2929">
            <v>496906</v>
          </cell>
          <cell r="I2929">
            <v>260090.07</v>
          </cell>
          <cell r="J2929">
            <v>492339</v>
          </cell>
          <cell r="K2929">
            <v>110010</v>
          </cell>
          <cell r="L2929" t="str">
            <v>Current Unrestricted</v>
          </cell>
          <cell r="M2929">
            <v>10</v>
          </cell>
          <cell r="N2929" t="str">
            <v>Instruction</v>
          </cell>
          <cell r="O2929">
            <v>11</v>
          </cell>
          <cell r="P2929" t="str">
            <v>Current Unrestricted Funds</v>
          </cell>
          <cell r="Q2929">
            <v>61</v>
          </cell>
          <cell r="R2929" t="str">
            <v>Salaries and Wages</v>
          </cell>
          <cell r="S2929">
            <v>40</v>
          </cell>
          <cell r="T2929" t="str">
            <v>Vice President / Provost - SCC</v>
          </cell>
          <cell r="U2929">
            <v>1</v>
          </cell>
          <cell r="V2929" t="str">
            <v>Hodge, Gary B</v>
          </cell>
        </row>
        <row r="2930">
          <cell r="A2930">
            <v>345102</v>
          </cell>
          <cell r="B2930" t="str">
            <v>Political Science</v>
          </cell>
          <cell r="C2930">
            <v>611115</v>
          </cell>
          <cell r="D2930">
            <v>345102611115</v>
          </cell>
          <cell r="E2930" t="str">
            <v>Faculty Salaries - Substitute</v>
          </cell>
          <cell r="F2930">
            <v>195.48</v>
          </cell>
          <cell r="G2930">
            <v>434.4</v>
          </cell>
          <cell r="H2930">
            <v>500</v>
          </cell>
          <cell r="I2930">
            <v>89.88</v>
          </cell>
          <cell r="J2930">
            <v>500</v>
          </cell>
          <cell r="K2930">
            <v>110010</v>
          </cell>
          <cell r="L2930" t="str">
            <v>Current Unrestricted</v>
          </cell>
          <cell r="M2930">
            <v>10</v>
          </cell>
          <cell r="N2930" t="str">
            <v>Instruction</v>
          </cell>
          <cell r="O2930">
            <v>11</v>
          </cell>
          <cell r="P2930" t="str">
            <v>Current Unrestricted Funds</v>
          </cell>
          <cell r="Q2930">
            <v>61</v>
          </cell>
          <cell r="R2930" t="str">
            <v>Salaries and Wages</v>
          </cell>
          <cell r="S2930">
            <v>40</v>
          </cell>
          <cell r="T2930" t="str">
            <v>Vice President / Provost - SCC</v>
          </cell>
          <cell r="U2930">
            <v>1</v>
          </cell>
          <cell r="V2930" t="str">
            <v>Hodge, Gary B</v>
          </cell>
        </row>
        <row r="2931">
          <cell r="A2931">
            <v>345102</v>
          </cell>
          <cell r="B2931" t="str">
            <v>Political Science</v>
          </cell>
          <cell r="C2931">
            <v>611120</v>
          </cell>
          <cell r="D2931">
            <v>345102611120</v>
          </cell>
          <cell r="E2931" t="str">
            <v>Faculty Salaries - Part-time</v>
          </cell>
          <cell r="F2931">
            <v>246147.72</v>
          </cell>
          <cell r="G2931">
            <v>204284.58</v>
          </cell>
          <cell r="H2931">
            <v>210813</v>
          </cell>
          <cell r="I2931">
            <v>134980.23000000001</v>
          </cell>
          <cell r="J2931">
            <v>210813</v>
          </cell>
          <cell r="K2931">
            <v>110010</v>
          </cell>
          <cell r="L2931" t="str">
            <v>Current Unrestricted</v>
          </cell>
          <cell r="M2931">
            <v>10</v>
          </cell>
          <cell r="N2931" t="str">
            <v>Instruction</v>
          </cell>
          <cell r="O2931">
            <v>11</v>
          </cell>
          <cell r="P2931" t="str">
            <v>Current Unrestricted Funds</v>
          </cell>
          <cell r="Q2931">
            <v>61</v>
          </cell>
          <cell r="R2931" t="str">
            <v>Salaries and Wages</v>
          </cell>
          <cell r="S2931">
            <v>40</v>
          </cell>
          <cell r="T2931" t="str">
            <v>Vice President / Provost - SCC</v>
          </cell>
          <cell r="U2931">
            <v>1</v>
          </cell>
          <cell r="V2931" t="str">
            <v>Hodge, Gary B</v>
          </cell>
        </row>
        <row r="2932">
          <cell r="A2932">
            <v>345102</v>
          </cell>
          <cell r="B2932" t="str">
            <v>Political Science</v>
          </cell>
          <cell r="C2932">
            <v>611125</v>
          </cell>
          <cell r="D2932">
            <v>345102611125</v>
          </cell>
          <cell r="E2932" t="str">
            <v>Faculty Full-time Chair Rel</v>
          </cell>
          <cell r="F2932">
            <v>10661.64</v>
          </cell>
          <cell r="G2932">
            <v>17325.14</v>
          </cell>
          <cell r="H2932">
            <v>13871</v>
          </cell>
          <cell r="I2932">
            <v>4623.66</v>
          </cell>
          <cell r="J2932">
            <v>18495</v>
          </cell>
          <cell r="K2932">
            <v>110010</v>
          </cell>
          <cell r="L2932" t="str">
            <v>Current Unrestricted</v>
          </cell>
          <cell r="M2932">
            <v>10</v>
          </cell>
          <cell r="N2932" t="str">
            <v>Instruction</v>
          </cell>
          <cell r="O2932">
            <v>11</v>
          </cell>
          <cell r="P2932" t="str">
            <v>Current Unrestricted Funds</v>
          </cell>
          <cell r="Q2932">
            <v>61</v>
          </cell>
          <cell r="R2932" t="str">
            <v>Salaries and Wages</v>
          </cell>
          <cell r="S2932">
            <v>40</v>
          </cell>
          <cell r="T2932" t="str">
            <v>Vice President / Provost - SCC</v>
          </cell>
          <cell r="U2932">
            <v>1</v>
          </cell>
          <cell r="V2932" t="str">
            <v>Hodge, Gary B</v>
          </cell>
        </row>
        <row r="2933">
          <cell r="A2933">
            <v>345102</v>
          </cell>
          <cell r="B2933" t="str">
            <v>Political Science</v>
          </cell>
          <cell r="C2933">
            <v>611130</v>
          </cell>
          <cell r="D2933">
            <v>345102611130</v>
          </cell>
          <cell r="E2933" t="str">
            <v>Faculty Full-time Non-teaching ES</v>
          </cell>
          <cell r="F2933">
            <v>0</v>
          </cell>
          <cell r="G2933">
            <v>2085</v>
          </cell>
          <cell r="H2933">
            <v>4314</v>
          </cell>
          <cell r="I2933">
            <v>4314</v>
          </cell>
          <cell r="J2933">
            <v>20536</v>
          </cell>
          <cell r="K2933">
            <v>110010</v>
          </cell>
          <cell r="L2933" t="str">
            <v>Current Unrestricted</v>
          </cell>
          <cell r="M2933">
            <v>10</v>
          </cell>
          <cell r="N2933" t="str">
            <v>Instruction</v>
          </cell>
          <cell r="O2933">
            <v>11</v>
          </cell>
          <cell r="P2933" t="str">
            <v>Current Unrestricted Funds</v>
          </cell>
          <cell r="Q2933">
            <v>61</v>
          </cell>
          <cell r="R2933" t="str">
            <v>Salaries and Wages</v>
          </cell>
          <cell r="S2933">
            <v>40</v>
          </cell>
          <cell r="T2933" t="str">
            <v>Vice President / Provost - SCC</v>
          </cell>
          <cell r="U2933">
            <v>1</v>
          </cell>
          <cell r="V2933" t="str">
            <v>Hodge, Gary B</v>
          </cell>
        </row>
        <row r="2934">
          <cell r="A2934">
            <v>345102</v>
          </cell>
          <cell r="B2934" t="str">
            <v>Political Science</v>
          </cell>
          <cell r="C2934">
            <v>611150</v>
          </cell>
          <cell r="D2934">
            <v>345102611150</v>
          </cell>
          <cell r="E2934" t="str">
            <v>Faculty Full-time - Summer</v>
          </cell>
          <cell r="F2934">
            <v>69360.66</v>
          </cell>
          <cell r="G2934">
            <v>74390.7</v>
          </cell>
          <cell r="H2934">
            <v>69178</v>
          </cell>
          <cell r="I2934">
            <v>0</v>
          </cell>
          <cell r="J2934">
            <v>75115</v>
          </cell>
          <cell r="K2934">
            <v>110010</v>
          </cell>
          <cell r="L2934" t="str">
            <v>Current Unrestricted</v>
          </cell>
          <cell r="M2934">
            <v>10</v>
          </cell>
          <cell r="N2934" t="str">
            <v>Instruction</v>
          </cell>
          <cell r="O2934">
            <v>11</v>
          </cell>
          <cell r="P2934" t="str">
            <v>Current Unrestricted Funds</v>
          </cell>
          <cell r="Q2934">
            <v>61</v>
          </cell>
          <cell r="R2934" t="str">
            <v>Salaries and Wages</v>
          </cell>
          <cell r="S2934">
            <v>40</v>
          </cell>
          <cell r="T2934" t="str">
            <v>Vice President / Provost - SCC</v>
          </cell>
          <cell r="U2934">
            <v>1</v>
          </cell>
          <cell r="V2934" t="str">
            <v>Hodge, Gary B</v>
          </cell>
        </row>
        <row r="2935">
          <cell r="A2935">
            <v>345102</v>
          </cell>
          <cell r="B2935" t="str">
            <v>Political Science</v>
          </cell>
          <cell r="C2935">
            <v>611155</v>
          </cell>
          <cell r="D2935">
            <v>345102611155</v>
          </cell>
          <cell r="E2935" t="str">
            <v>Faculty Full-time - Non-teach Sum</v>
          </cell>
          <cell r="F2935">
            <v>1200</v>
          </cell>
          <cell r="G2935">
            <v>4467.2700000000004</v>
          </cell>
          <cell r="H2935">
            <v>0</v>
          </cell>
          <cell r="I2935">
            <v>0</v>
          </cell>
          <cell r="J2935">
            <v>0</v>
          </cell>
          <cell r="K2935">
            <v>110010</v>
          </cell>
          <cell r="L2935" t="str">
            <v>Current Unrestricted</v>
          </cell>
          <cell r="M2935">
            <v>10</v>
          </cell>
          <cell r="N2935" t="str">
            <v>Instruction</v>
          </cell>
          <cell r="O2935">
            <v>11</v>
          </cell>
          <cell r="P2935" t="str">
            <v>Current Unrestricted Funds</v>
          </cell>
          <cell r="Q2935">
            <v>61</v>
          </cell>
          <cell r="R2935" t="str">
            <v>Salaries and Wages</v>
          </cell>
          <cell r="S2935">
            <v>40</v>
          </cell>
          <cell r="T2935" t="str">
            <v>Vice President / Provost - SCC</v>
          </cell>
          <cell r="U2935">
            <v>1</v>
          </cell>
          <cell r="V2935" t="str">
            <v>Hodge, Gary B</v>
          </cell>
        </row>
        <row r="2936">
          <cell r="A2936">
            <v>345102</v>
          </cell>
          <cell r="B2936" t="str">
            <v>Political Science</v>
          </cell>
          <cell r="C2936">
            <v>611160</v>
          </cell>
          <cell r="D2936">
            <v>345102611160</v>
          </cell>
          <cell r="E2936" t="str">
            <v>Faculty Part-time - Summer</v>
          </cell>
          <cell r="F2936">
            <v>57728.43</v>
          </cell>
          <cell r="G2936">
            <v>52455.15</v>
          </cell>
          <cell r="H2936">
            <v>82003</v>
          </cell>
          <cell r="I2936">
            <v>0</v>
          </cell>
          <cell r="J2936">
            <v>82003</v>
          </cell>
          <cell r="K2936">
            <v>110010</v>
          </cell>
          <cell r="L2936" t="str">
            <v>Current Unrestricted</v>
          </cell>
          <cell r="M2936">
            <v>10</v>
          </cell>
          <cell r="N2936" t="str">
            <v>Instruction</v>
          </cell>
          <cell r="O2936">
            <v>11</v>
          </cell>
          <cell r="P2936" t="str">
            <v>Current Unrestricted Funds</v>
          </cell>
          <cell r="Q2936">
            <v>61</v>
          </cell>
          <cell r="R2936" t="str">
            <v>Salaries and Wages</v>
          </cell>
          <cell r="S2936">
            <v>40</v>
          </cell>
          <cell r="T2936" t="str">
            <v>Vice President / Provost - SCC</v>
          </cell>
          <cell r="U2936">
            <v>1</v>
          </cell>
          <cell r="V2936" t="str">
            <v>Hodge, Gary B</v>
          </cell>
        </row>
        <row r="2937">
          <cell r="A2937">
            <v>345102</v>
          </cell>
          <cell r="B2937" t="str">
            <v>Political Science</v>
          </cell>
          <cell r="C2937">
            <v>733110</v>
          </cell>
          <cell r="D2937">
            <v>345102733110</v>
          </cell>
          <cell r="E2937" t="str">
            <v>Classroom Supplies</v>
          </cell>
          <cell r="F2937">
            <v>90.65</v>
          </cell>
          <cell r="G2937">
            <v>133.4</v>
          </cell>
          <cell r="H2937">
            <v>1000</v>
          </cell>
          <cell r="I2937">
            <v>678.05</v>
          </cell>
          <cell r="J2937">
            <v>1000</v>
          </cell>
          <cell r="K2937">
            <v>110010</v>
          </cell>
          <cell r="L2937" t="str">
            <v>Current Unrestricted</v>
          </cell>
          <cell r="M2937">
            <v>10</v>
          </cell>
          <cell r="N2937" t="str">
            <v>Instruction</v>
          </cell>
          <cell r="O2937">
            <v>11</v>
          </cell>
          <cell r="P2937" t="str">
            <v>Current Unrestricted Funds</v>
          </cell>
          <cell r="Q2937">
            <v>73</v>
          </cell>
          <cell r="R2937" t="str">
            <v>Supplies</v>
          </cell>
          <cell r="S2937">
            <v>40</v>
          </cell>
          <cell r="T2937" t="str">
            <v>Vice President / Provost - SCC</v>
          </cell>
          <cell r="U2937">
            <v>4</v>
          </cell>
          <cell r="V2937" t="str">
            <v>Hodge, Gary B</v>
          </cell>
        </row>
        <row r="2938">
          <cell r="A2938">
            <v>345102</v>
          </cell>
          <cell r="B2938" t="str">
            <v>Political Science</v>
          </cell>
          <cell r="C2938">
            <v>744210</v>
          </cell>
          <cell r="D2938">
            <v>345102744210</v>
          </cell>
          <cell r="E2938" t="str">
            <v>Local Travel</v>
          </cell>
          <cell r="F2938">
            <v>511.5</v>
          </cell>
          <cell r="G2938">
            <v>822</v>
          </cell>
          <cell r="H2938">
            <v>1000</v>
          </cell>
          <cell r="I2938">
            <v>748</v>
          </cell>
          <cell r="J2938">
            <v>1000</v>
          </cell>
          <cell r="K2938">
            <v>110010</v>
          </cell>
          <cell r="L2938" t="str">
            <v>Current Unrestricted</v>
          </cell>
          <cell r="M2938">
            <v>10</v>
          </cell>
          <cell r="N2938" t="str">
            <v>Instruction</v>
          </cell>
          <cell r="O2938">
            <v>11</v>
          </cell>
          <cell r="P2938" t="str">
            <v>Current Unrestricted Funds</v>
          </cell>
          <cell r="Q2938">
            <v>74</v>
          </cell>
          <cell r="R2938" t="str">
            <v>Travel</v>
          </cell>
          <cell r="S2938">
            <v>40</v>
          </cell>
          <cell r="T2938" t="str">
            <v>Vice President / Provost - SCC</v>
          </cell>
          <cell r="U2938">
            <v>4</v>
          </cell>
          <cell r="V2938" t="str">
            <v>Hodge, Gary B</v>
          </cell>
        </row>
        <row r="2939">
          <cell r="A2939">
            <v>345102</v>
          </cell>
          <cell r="B2939" t="str">
            <v>Political Science</v>
          </cell>
          <cell r="C2939">
            <v>744220</v>
          </cell>
          <cell r="D2939">
            <v>345102744220</v>
          </cell>
          <cell r="E2939" t="str">
            <v>Professional Development / Travel</v>
          </cell>
          <cell r="F2939">
            <v>2826.13</v>
          </cell>
          <cell r="G2939">
            <v>4744.28</v>
          </cell>
          <cell r="H2939">
            <v>2000</v>
          </cell>
          <cell r="I2939">
            <v>0</v>
          </cell>
          <cell r="J2939">
            <v>2000</v>
          </cell>
          <cell r="K2939">
            <v>110010</v>
          </cell>
          <cell r="L2939" t="str">
            <v>Current Unrestricted</v>
          </cell>
          <cell r="M2939">
            <v>10</v>
          </cell>
          <cell r="N2939" t="str">
            <v>Instruction</v>
          </cell>
          <cell r="O2939">
            <v>11</v>
          </cell>
          <cell r="P2939" t="str">
            <v>Current Unrestricted Funds</v>
          </cell>
          <cell r="Q2939">
            <v>74</v>
          </cell>
          <cell r="R2939" t="str">
            <v>Travel</v>
          </cell>
          <cell r="S2939">
            <v>40</v>
          </cell>
          <cell r="T2939" t="str">
            <v>Vice President / Provost - SCC</v>
          </cell>
          <cell r="U2939">
            <v>4</v>
          </cell>
          <cell r="V2939" t="str">
            <v>Hodge, Gary B</v>
          </cell>
        </row>
        <row r="2940">
          <cell r="A2940">
            <v>345102</v>
          </cell>
          <cell r="B2940" t="str">
            <v>Political Science</v>
          </cell>
          <cell r="C2940">
            <v>755310</v>
          </cell>
          <cell r="D2940">
            <v>345102755310</v>
          </cell>
          <cell r="E2940" t="str">
            <v>Copier Expense</v>
          </cell>
          <cell r="F2940">
            <v>4164.74</v>
          </cell>
          <cell r="G2940">
            <v>3826.21</v>
          </cell>
          <cell r="H2940">
            <v>8500</v>
          </cell>
          <cell r="I2940">
            <v>1057.3800000000001</v>
          </cell>
          <cell r="J2940">
            <v>8500</v>
          </cell>
          <cell r="K2940">
            <v>110010</v>
          </cell>
          <cell r="L2940" t="str">
            <v>Current Unrestricted</v>
          </cell>
          <cell r="M2940">
            <v>10</v>
          </cell>
          <cell r="N2940" t="str">
            <v>Instruction</v>
          </cell>
          <cell r="O2940">
            <v>11</v>
          </cell>
          <cell r="P2940" t="str">
            <v>Current Unrestricted Funds</v>
          </cell>
          <cell r="Q2940">
            <v>75</v>
          </cell>
          <cell r="R2940" t="str">
            <v>Other Operating Expenses</v>
          </cell>
          <cell r="S2940">
            <v>40</v>
          </cell>
          <cell r="T2940" t="str">
            <v>Vice President / Provost - SCC</v>
          </cell>
          <cell r="U2940">
            <v>4</v>
          </cell>
          <cell r="V2940" t="str">
            <v>Hodge, Gary B</v>
          </cell>
        </row>
        <row r="2941">
          <cell r="A2941">
            <v>345102</v>
          </cell>
          <cell r="B2941" t="str">
            <v>Political Science</v>
          </cell>
          <cell r="C2941">
            <v>755360</v>
          </cell>
          <cell r="D2941">
            <v>345102755360</v>
          </cell>
          <cell r="E2941" t="str">
            <v>Printing - Other</v>
          </cell>
          <cell r="F2941">
            <v>1800.08</v>
          </cell>
          <cell r="G2941">
            <v>2154.11</v>
          </cell>
          <cell r="H2941">
            <v>2500</v>
          </cell>
          <cell r="I2941">
            <v>1074.1300000000001</v>
          </cell>
          <cell r="J2941">
            <v>2500</v>
          </cell>
          <cell r="K2941">
            <v>110010</v>
          </cell>
          <cell r="L2941" t="str">
            <v>Current Unrestricted</v>
          </cell>
          <cell r="M2941">
            <v>10</v>
          </cell>
          <cell r="N2941" t="str">
            <v>Instruction</v>
          </cell>
          <cell r="O2941">
            <v>11</v>
          </cell>
          <cell r="P2941" t="str">
            <v>Current Unrestricted Funds</v>
          </cell>
          <cell r="Q2941">
            <v>75</v>
          </cell>
          <cell r="R2941" t="str">
            <v>Other Operating Expenses</v>
          </cell>
          <cell r="S2941">
            <v>40</v>
          </cell>
          <cell r="T2941" t="str">
            <v>Vice President / Provost - SCC</v>
          </cell>
          <cell r="U2941">
            <v>4</v>
          </cell>
          <cell r="V2941" t="str">
            <v>Hodge, Gary B</v>
          </cell>
        </row>
        <row r="2942">
          <cell r="A2942">
            <v>345102</v>
          </cell>
          <cell r="B2942" t="str">
            <v>Political Science</v>
          </cell>
          <cell r="C2942">
            <v>755705</v>
          </cell>
          <cell r="D2942">
            <v>345102755705</v>
          </cell>
          <cell r="E2942" t="str">
            <v>Postage</v>
          </cell>
          <cell r="F2942">
            <v>12.27</v>
          </cell>
          <cell r="G2942">
            <v>21.25</v>
          </cell>
          <cell r="H2942">
            <v>50</v>
          </cell>
          <cell r="I2942">
            <v>7.95</v>
          </cell>
          <cell r="J2942">
            <v>50</v>
          </cell>
          <cell r="K2942">
            <v>110010</v>
          </cell>
          <cell r="L2942" t="str">
            <v>Current Unrestricted</v>
          </cell>
          <cell r="M2942">
            <v>10</v>
          </cell>
          <cell r="N2942" t="str">
            <v>Instruction</v>
          </cell>
          <cell r="O2942">
            <v>11</v>
          </cell>
          <cell r="P2942" t="str">
            <v>Current Unrestricted Funds</v>
          </cell>
          <cell r="Q2942">
            <v>75</v>
          </cell>
          <cell r="R2942" t="str">
            <v>Other Operating Expenses</v>
          </cell>
          <cell r="S2942">
            <v>40</v>
          </cell>
          <cell r="T2942" t="str">
            <v>Vice President / Provost - SCC</v>
          </cell>
          <cell r="U2942">
            <v>4</v>
          </cell>
          <cell r="V2942" t="str">
            <v>Hodge, Gary B</v>
          </cell>
        </row>
        <row r="2943">
          <cell r="A2943">
            <v>345108</v>
          </cell>
          <cell r="B2943" t="str">
            <v>Political Science</v>
          </cell>
          <cell r="C2943">
            <v>611110</v>
          </cell>
          <cell r="D2943">
            <v>345108611110</v>
          </cell>
          <cell r="E2943" t="str">
            <v>Faculty Salaries - Full-time</v>
          </cell>
          <cell r="F2943">
            <v>9018.84</v>
          </cell>
          <cell r="G2943">
            <v>9018.81</v>
          </cell>
          <cell r="H2943">
            <v>9335</v>
          </cell>
          <cell r="I2943">
            <v>4667.22</v>
          </cell>
          <cell r="J2943">
            <v>9335</v>
          </cell>
          <cell r="K2943">
            <v>110010</v>
          </cell>
          <cell r="L2943" t="str">
            <v>Current Unrestricted</v>
          </cell>
          <cell r="M2943">
            <v>10</v>
          </cell>
          <cell r="N2943" t="str">
            <v>Instruction</v>
          </cell>
          <cell r="O2943">
            <v>11</v>
          </cell>
          <cell r="P2943" t="str">
            <v>Current Unrestricted Funds</v>
          </cell>
          <cell r="Q2943">
            <v>61</v>
          </cell>
          <cell r="R2943" t="str">
            <v>Salaries and Wages</v>
          </cell>
          <cell r="S2943">
            <v>40</v>
          </cell>
          <cell r="T2943" t="str">
            <v>Vice President / Provost - SCC</v>
          </cell>
          <cell r="U2943">
            <v>1</v>
          </cell>
          <cell r="V2943" t="str">
            <v>Hodge, Gary B</v>
          </cell>
        </row>
        <row r="2944">
          <cell r="A2944">
            <v>345108</v>
          </cell>
          <cell r="B2944" t="str">
            <v>Political Science</v>
          </cell>
          <cell r="C2944">
            <v>611120</v>
          </cell>
          <cell r="D2944">
            <v>345108611120</v>
          </cell>
          <cell r="E2944" t="str">
            <v>Faculty Salaries - Part-time</v>
          </cell>
          <cell r="F2944">
            <v>9774</v>
          </cell>
          <cell r="G2944">
            <v>7211</v>
          </cell>
          <cell r="H2944">
            <v>12948</v>
          </cell>
          <cell r="I2944">
            <v>3315</v>
          </cell>
          <cell r="J2944">
            <v>12948</v>
          </cell>
          <cell r="K2944">
            <v>110010</v>
          </cell>
          <cell r="L2944" t="str">
            <v>Current Unrestricted</v>
          </cell>
          <cell r="M2944">
            <v>10</v>
          </cell>
          <cell r="N2944" t="str">
            <v>Instruction</v>
          </cell>
          <cell r="O2944">
            <v>11</v>
          </cell>
          <cell r="P2944" t="str">
            <v>Current Unrestricted Funds</v>
          </cell>
          <cell r="Q2944">
            <v>61</v>
          </cell>
          <cell r="R2944" t="str">
            <v>Salaries and Wages</v>
          </cell>
          <cell r="S2944">
            <v>40</v>
          </cell>
          <cell r="T2944" t="str">
            <v>Vice President / Provost - SCC</v>
          </cell>
          <cell r="U2944">
            <v>1</v>
          </cell>
          <cell r="V2944" t="str">
            <v>Hodge, Gary B</v>
          </cell>
        </row>
        <row r="2945">
          <cell r="A2945">
            <v>345108</v>
          </cell>
          <cell r="B2945" t="str">
            <v>Political Science</v>
          </cell>
          <cell r="C2945">
            <v>755310</v>
          </cell>
          <cell r="D2945">
            <v>345108755310</v>
          </cell>
          <cell r="E2945" t="str">
            <v>Copier Expense</v>
          </cell>
          <cell r="F2945">
            <v>262.8</v>
          </cell>
          <cell r="G2945">
            <v>259.38</v>
          </cell>
          <cell r="H2945">
            <v>250</v>
          </cell>
          <cell r="I2945">
            <v>0</v>
          </cell>
          <cell r="J2945">
            <v>250</v>
          </cell>
          <cell r="K2945">
            <v>110010</v>
          </cell>
          <cell r="L2945" t="str">
            <v>Current Unrestricted</v>
          </cell>
          <cell r="M2945">
            <v>10</v>
          </cell>
          <cell r="N2945" t="str">
            <v>Instruction</v>
          </cell>
          <cell r="O2945">
            <v>11</v>
          </cell>
          <cell r="P2945" t="str">
            <v>Current Unrestricted Funds</v>
          </cell>
          <cell r="Q2945">
            <v>75</v>
          </cell>
          <cell r="R2945" t="str">
            <v>Other Operating Expenses</v>
          </cell>
          <cell r="S2945">
            <v>40</v>
          </cell>
          <cell r="T2945" t="str">
            <v>Vice President / Provost - SCC</v>
          </cell>
          <cell r="U2945">
            <v>4</v>
          </cell>
          <cell r="V2945" t="str">
            <v>Hodge, Gary B</v>
          </cell>
        </row>
        <row r="2946">
          <cell r="A2946">
            <v>345109</v>
          </cell>
          <cell r="B2946" t="str">
            <v>Political Science</v>
          </cell>
          <cell r="C2946">
            <v>611110</v>
          </cell>
          <cell r="D2946">
            <v>345109611110</v>
          </cell>
          <cell r="E2946" t="str">
            <v>Faculty Salaries - Full-time</v>
          </cell>
          <cell r="F2946">
            <v>0</v>
          </cell>
          <cell r="G2946">
            <v>26668.44</v>
          </cell>
          <cell r="H2946">
            <v>0</v>
          </cell>
          <cell r="I2946">
            <v>0</v>
          </cell>
          <cell r="J2946">
            <v>0</v>
          </cell>
          <cell r="K2946">
            <v>110010</v>
          </cell>
          <cell r="L2946" t="str">
            <v>Current Unrestricted</v>
          </cell>
          <cell r="M2946">
            <v>10</v>
          </cell>
          <cell r="N2946" t="str">
            <v>Instruction</v>
          </cell>
          <cell r="O2946">
            <v>11</v>
          </cell>
          <cell r="P2946" t="str">
            <v>Current Unrestricted Funds</v>
          </cell>
          <cell r="Q2946">
            <v>61</v>
          </cell>
          <cell r="R2946" t="str">
            <v>Salaries and Wages</v>
          </cell>
          <cell r="S2946">
            <v>40</v>
          </cell>
          <cell r="T2946" t="str">
            <v>Vice President / Provost - SCC</v>
          </cell>
          <cell r="U2946">
            <v>1</v>
          </cell>
          <cell r="V2946" t="str">
            <v>Hodge, Gary B</v>
          </cell>
        </row>
        <row r="2947">
          <cell r="A2947">
            <v>345109</v>
          </cell>
          <cell r="B2947" t="str">
            <v>Political Science</v>
          </cell>
          <cell r="C2947">
            <v>611120</v>
          </cell>
          <cell r="D2947">
            <v>345109611120</v>
          </cell>
          <cell r="E2947" t="str">
            <v>Faculty Salaries - Part-time</v>
          </cell>
          <cell r="F2947">
            <v>5045.91</v>
          </cell>
          <cell r="G2947">
            <v>7038</v>
          </cell>
          <cell r="H2947">
            <v>18611</v>
          </cell>
          <cell r="I2947">
            <v>12597</v>
          </cell>
          <cell r="J2947">
            <v>18611</v>
          </cell>
          <cell r="K2947">
            <v>110010</v>
          </cell>
          <cell r="L2947" t="str">
            <v>Current Unrestricted</v>
          </cell>
          <cell r="M2947">
            <v>10</v>
          </cell>
          <cell r="N2947" t="str">
            <v>Instruction</v>
          </cell>
          <cell r="O2947">
            <v>11</v>
          </cell>
          <cell r="P2947" t="str">
            <v>Current Unrestricted Funds</v>
          </cell>
          <cell r="Q2947">
            <v>61</v>
          </cell>
          <cell r="R2947" t="str">
            <v>Salaries and Wages</v>
          </cell>
          <cell r="S2947">
            <v>40</v>
          </cell>
          <cell r="T2947" t="str">
            <v>Vice President / Provost - SCC</v>
          </cell>
          <cell r="U2947">
            <v>1</v>
          </cell>
          <cell r="V2947" t="str">
            <v>Hodge, Gary B</v>
          </cell>
        </row>
        <row r="2948">
          <cell r="A2948">
            <v>345109</v>
          </cell>
          <cell r="B2948" t="str">
            <v>Political Science</v>
          </cell>
          <cell r="C2948">
            <v>755310</v>
          </cell>
          <cell r="D2948">
            <v>345109755310</v>
          </cell>
          <cell r="E2948" t="str">
            <v>Copier Expense</v>
          </cell>
          <cell r="F2948">
            <v>50.94</v>
          </cell>
          <cell r="G2948">
            <v>0</v>
          </cell>
          <cell r="H2948">
            <v>50</v>
          </cell>
          <cell r="I2948">
            <v>0</v>
          </cell>
          <cell r="J2948">
            <v>50</v>
          </cell>
          <cell r="K2948">
            <v>110010</v>
          </cell>
          <cell r="L2948" t="str">
            <v>Current Unrestricted</v>
          </cell>
          <cell r="M2948">
            <v>10</v>
          </cell>
          <cell r="N2948" t="str">
            <v>Instruction</v>
          </cell>
          <cell r="O2948">
            <v>11</v>
          </cell>
          <cell r="P2948" t="str">
            <v>Current Unrestricted Funds</v>
          </cell>
          <cell r="Q2948">
            <v>75</v>
          </cell>
          <cell r="R2948" t="str">
            <v>Other Operating Expenses</v>
          </cell>
          <cell r="S2948">
            <v>40</v>
          </cell>
          <cell r="T2948" t="str">
            <v>Vice President / Provost - SCC</v>
          </cell>
          <cell r="U2948">
            <v>4</v>
          </cell>
          <cell r="V2948" t="str">
            <v>Hodge, Gary B</v>
          </cell>
        </row>
        <row r="2949">
          <cell r="A2949">
            <v>345112</v>
          </cell>
          <cell r="B2949" t="str">
            <v>Sociology</v>
          </cell>
          <cell r="C2949">
            <v>611110</v>
          </cell>
          <cell r="D2949">
            <v>345112611110</v>
          </cell>
          <cell r="E2949" t="str">
            <v>Faculty Salaries - Full-time</v>
          </cell>
          <cell r="F2949">
            <v>219513.59</v>
          </cell>
          <cell r="G2949">
            <v>235448.91</v>
          </cell>
          <cell r="H2949">
            <v>188087</v>
          </cell>
          <cell r="I2949">
            <v>102924.04</v>
          </cell>
          <cell r="J2949">
            <v>235692</v>
          </cell>
          <cell r="K2949">
            <v>110010</v>
          </cell>
          <cell r="L2949" t="str">
            <v>Current Unrestricted</v>
          </cell>
          <cell r="M2949">
            <v>10</v>
          </cell>
          <cell r="N2949" t="str">
            <v>Instruction</v>
          </cell>
          <cell r="O2949">
            <v>11</v>
          </cell>
          <cell r="P2949" t="str">
            <v>Current Unrestricted Funds</v>
          </cell>
          <cell r="Q2949">
            <v>61</v>
          </cell>
          <cell r="R2949" t="str">
            <v>Salaries and Wages</v>
          </cell>
          <cell r="S2949">
            <v>40</v>
          </cell>
          <cell r="T2949" t="str">
            <v>Vice President / Provost - SCC</v>
          </cell>
          <cell r="U2949">
            <v>1</v>
          </cell>
          <cell r="V2949" t="str">
            <v>Hodge, Gary B</v>
          </cell>
        </row>
        <row r="2950">
          <cell r="A2950">
            <v>345112</v>
          </cell>
          <cell r="B2950" t="str">
            <v>Sociology</v>
          </cell>
          <cell r="C2950">
            <v>611115</v>
          </cell>
          <cell r="D2950">
            <v>345112611115</v>
          </cell>
          <cell r="E2950" t="str">
            <v>Faculty Salaries - Substitute</v>
          </cell>
          <cell r="F2950">
            <v>469.12</v>
          </cell>
          <cell r="G2950">
            <v>173.76</v>
          </cell>
          <cell r="H2950">
            <v>500</v>
          </cell>
          <cell r="I2950">
            <v>269.64</v>
          </cell>
          <cell r="J2950">
            <v>500</v>
          </cell>
          <cell r="K2950">
            <v>110010</v>
          </cell>
          <cell r="L2950" t="str">
            <v>Current Unrestricted</v>
          </cell>
          <cell r="M2950">
            <v>10</v>
          </cell>
          <cell r="N2950" t="str">
            <v>Instruction</v>
          </cell>
          <cell r="O2950">
            <v>11</v>
          </cell>
          <cell r="P2950" t="str">
            <v>Current Unrestricted Funds</v>
          </cell>
          <cell r="Q2950">
            <v>61</v>
          </cell>
          <cell r="R2950" t="str">
            <v>Salaries and Wages</v>
          </cell>
          <cell r="S2950">
            <v>40</v>
          </cell>
          <cell r="T2950" t="str">
            <v>Vice President / Provost - SCC</v>
          </cell>
          <cell r="U2950">
            <v>1</v>
          </cell>
          <cell r="V2950" t="str">
            <v>Hodge, Gary B</v>
          </cell>
        </row>
        <row r="2951">
          <cell r="A2951">
            <v>345112</v>
          </cell>
          <cell r="B2951" t="str">
            <v>Sociology</v>
          </cell>
          <cell r="C2951">
            <v>611120</v>
          </cell>
          <cell r="D2951">
            <v>345112611120</v>
          </cell>
          <cell r="E2951" t="str">
            <v>Faculty Salaries - Part-time</v>
          </cell>
          <cell r="F2951">
            <v>80055.44</v>
          </cell>
          <cell r="G2951">
            <v>60856.17</v>
          </cell>
          <cell r="H2951">
            <v>71213</v>
          </cell>
          <cell r="I2951">
            <v>43432.13</v>
          </cell>
          <cell r="J2951">
            <v>71213</v>
          </cell>
          <cell r="K2951">
            <v>110010</v>
          </cell>
          <cell r="L2951" t="str">
            <v>Current Unrestricted</v>
          </cell>
          <cell r="M2951">
            <v>10</v>
          </cell>
          <cell r="N2951" t="str">
            <v>Instruction</v>
          </cell>
          <cell r="O2951">
            <v>11</v>
          </cell>
          <cell r="P2951" t="str">
            <v>Current Unrestricted Funds</v>
          </cell>
          <cell r="Q2951">
            <v>61</v>
          </cell>
          <cell r="R2951" t="str">
            <v>Salaries and Wages</v>
          </cell>
          <cell r="S2951">
            <v>40</v>
          </cell>
          <cell r="T2951" t="str">
            <v>Vice President / Provost - SCC</v>
          </cell>
          <cell r="U2951">
            <v>1</v>
          </cell>
          <cell r="V2951" t="str">
            <v>Hodge, Gary B</v>
          </cell>
        </row>
        <row r="2952">
          <cell r="A2952">
            <v>345112</v>
          </cell>
          <cell r="B2952" t="str">
            <v>Sociology</v>
          </cell>
          <cell r="C2952">
            <v>611125</v>
          </cell>
          <cell r="D2952">
            <v>345112611125</v>
          </cell>
          <cell r="E2952" t="str">
            <v>Faculty Full-time Chair Rel</v>
          </cell>
          <cell r="F2952">
            <v>23343.29</v>
          </cell>
          <cell r="G2952">
            <v>15562.2</v>
          </cell>
          <cell r="H2952">
            <v>21342</v>
          </cell>
          <cell r="I2952">
            <v>13288.19</v>
          </cell>
          <cell r="J2952">
            <v>16107</v>
          </cell>
          <cell r="K2952">
            <v>110010</v>
          </cell>
          <cell r="L2952" t="str">
            <v>Current Unrestricted</v>
          </cell>
          <cell r="M2952">
            <v>10</v>
          </cell>
          <cell r="N2952" t="str">
            <v>Instruction</v>
          </cell>
          <cell r="O2952">
            <v>11</v>
          </cell>
          <cell r="P2952" t="str">
            <v>Current Unrestricted Funds</v>
          </cell>
          <cell r="Q2952">
            <v>61</v>
          </cell>
          <cell r="R2952" t="str">
            <v>Salaries and Wages</v>
          </cell>
          <cell r="S2952">
            <v>40</v>
          </cell>
          <cell r="T2952" t="str">
            <v>Vice President / Provost - SCC</v>
          </cell>
          <cell r="U2952">
            <v>1</v>
          </cell>
          <cell r="V2952" t="str">
            <v>Hodge, Gary B</v>
          </cell>
        </row>
        <row r="2953">
          <cell r="A2953">
            <v>345112</v>
          </cell>
          <cell r="B2953" t="str">
            <v>Sociology</v>
          </cell>
          <cell r="C2953">
            <v>611130</v>
          </cell>
          <cell r="D2953">
            <v>345112611130</v>
          </cell>
          <cell r="E2953" t="str">
            <v>Faculty Full-time Non-teaching ES</v>
          </cell>
          <cell r="F2953">
            <v>0</v>
          </cell>
          <cell r="G2953">
            <v>2085</v>
          </cell>
          <cell r="H2953">
            <v>0</v>
          </cell>
          <cell r="I2953">
            <v>0</v>
          </cell>
          <cell r="J2953">
            <v>16222</v>
          </cell>
          <cell r="K2953">
            <v>110010</v>
          </cell>
          <cell r="L2953" t="str">
            <v>Current Unrestricted</v>
          </cell>
          <cell r="M2953">
            <v>10</v>
          </cell>
          <cell r="N2953" t="str">
            <v>Instruction</v>
          </cell>
          <cell r="O2953">
            <v>11</v>
          </cell>
          <cell r="P2953" t="str">
            <v>Current Unrestricted Funds</v>
          </cell>
          <cell r="Q2953">
            <v>61</v>
          </cell>
          <cell r="R2953" t="str">
            <v>Salaries and Wages</v>
          </cell>
          <cell r="S2953">
            <v>40</v>
          </cell>
          <cell r="T2953" t="str">
            <v>Vice President / Provost - SCC</v>
          </cell>
          <cell r="U2953">
            <v>1</v>
          </cell>
          <cell r="V2953" t="str">
            <v>Hodge, Gary B</v>
          </cell>
        </row>
        <row r="2954">
          <cell r="A2954">
            <v>345112</v>
          </cell>
          <cell r="B2954" t="str">
            <v>Sociology</v>
          </cell>
          <cell r="C2954">
            <v>611150</v>
          </cell>
          <cell r="D2954">
            <v>345112611150</v>
          </cell>
          <cell r="E2954" t="str">
            <v>Faculty Full-time - Summer</v>
          </cell>
          <cell r="F2954">
            <v>28112.47</v>
          </cell>
          <cell r="G2954">
            <v>32524.69</v>
          </cell>
          <cell r="H2954">
            <v>37645</v>
          </cell>
          <cell r="I2954">
            <v>0</v>
          </cell>
          <cell r="J2954">
            <v>40911</v>
          </cell>
          <cell r="K2954">
            <v>110010</v>
          </cell>
          <cell r="L2954" t="str">
            <v>Current Unrestricted</v>
          </cell>
          <cell r="M2954">
            <v>10</v>
          </cell>
          <cell r="N2954" t="str">
            <v>Instruction</v>
          </cell>
          <cell r="O2954">
            <v>11</v>
          </cell>
          <cell r="P2954" t="str">
            <v>Current Unrestricted Funds</v>
          </cell>
          <cell r="Q2954">
            <v>61</v>
          </cell>
          <cell r="R2954" t="str">
            <v>Salaries and Wages</v>
          </cell>
          <cell r="S2954">
            <v>40</v>
          </cell>
          <cell r="T2954" t="str">
            <v>Vice President / Provost - SCC</v>
          </cell>
          <cell r="U2954">
            <v>1</v>
          </cell>
          <cell r="V2954" t="str">
            <v>Hodge, Gary B</v>
          </cell>
        </row>
        <row r="2955">
          <cell r="A2955">
            <v>345112</v>
          </cell>
          <cell r="B2955" t="str">
            <v>Sociology</v>
          </cell>
          <cell r="C2955">
            <v>611160</v>
          </cell>
          <cell r="D2955">
            <v>345112611160</v>
          </cell>
          <cell r="E2955" t="str">
            <v>Faculty Part-time - Summer</v>
          </cell>
          <cell r="F2955">
            <v>9382.5</v>
          </cell>
          <cell r="G2955">
            <v>7297.5</v>
          </cell>
          <cell r="H2955">
            <v>17264</v>
          </cell>
          <cell r="I2955">
            <v>0</v>
          </cell>
          <cell r="J2955">
            <v>17264</v>
          </cell>
          <cell r="K2955">
            <v>110010</v>
          </cell>
          <cell r="L2955" t="str">
            <v>Current Unrestricted</v>
          </cell>
          <cell r="M2955">
            <v>10</v>
          </cell>
          <cell r="N2955" t="str">
            <v>Instruction</v>
          </cell>
          <cell r="O2955">
            <v>11</v>
          </cell>
          <cell r="P2955" t="str">
            <v>Current Unrestricted Funds</v>
          </cell>
          <cell r="Q2955">
            <v>61</v>
          </cell>
          <cell r="R2955" t="str">
            <v>Salaries and Wages</v>
          </cell>
          <cell r="S2955">
            <v>40</v>
          </cell>
          <cell r="T2955" t="str">
            <v>Vice President / Provost - SCC</v>
          </cell>
          <cell r="U2955">
            <v>1</v>
          </cell>
          <cell r="V2955" t="str">
            <v>Hodge, Gary B</v>
          </cell>
        </row>
        <row r="2956">
          <cell r="A2956">
            <v>345112</v>
          </cell>
          <cell r="B2956" t="str">
            <v>Sociology</v>
          </cell>
          <cell r="C2956">
            <v>733110</v>
          </cell>
          <cell r="D2956">
            <v>345112733110</v>
          </cell>
          <cell r="E2956" t="str">
            <v>Classroom Supplies</v>
          </cell>
          <cell r="F2956">
            <v>226.82</v>
          </cell>
          <cell r="G2956">
            <v>93.35</v>
          </cell>
          <cell r="H2956">
            <v>500</v>
          </cell>
          <cell r="I2956">
            <v>0</v>
          </cell>
          <cell r="J2956">
            <v>500</v>
          </cell>
          <cell r="K2956">
            <v>110010</v>
          </cell>
          <cell r="L2956" t="str">
            <v>Current Unrestricted</v>
          </cell>
          <cell r="M2956">
            <v>10</v>
          </cell>
          <cell r="N2956" t="str">
            <v>Instruction</v>
          </cell>
          <cell r="O2956">
            <v>11</v>
          </cell>
          <cell r="P2956" t="str">
            <v>Current Unrestricted Funds</v>
          </cell>
          <cell r="Q2956">
            <v>73</v>
          </cell>
          <cell r="R2956" t="str">
            <v>Supplies</v>
          </cell>
          <cell r="S2956">
            <v>40</v>
          </cell>
          <cell r="T2956" t="str">
            <v>Vice President / Provost - SCC</v>
          </cell>
          <cell r="U2956">
            <v>4</v>
          </cell>
          <cell r="V2956" t="str">
            <v>Hodge, Gary B</v>
          </cell>
        </row>
        <row r="2957">
          <cell r="A2957">
            <v>345112</v>
          </cell>
          <cell r="B2957" t="str">
            <v>Sociology</v>
          </cell>
          <cell r="C2957">
            <v>744210</v>
          </cell>
          <cell r="D2957">
            <v>345112744210</v>
          </cell>
          <cell r="E2957" t="str">
            <v>Local Travel</v>
          </cell>
          <cell r="F2957">
            <v>44</v>
          </cell>
          <cell r="G2957">
            <v>0</v>
          </cell>
          <cell r="H2957">
            <v>0</v>
          </cell>
          <cell r="I2957">
            <v>0</v>
          </cell>
          <cell r="J2957">
            <v>0</v>
          </cell>
          <cell r="K2957">
            <v>110010</v>
          </cell>
          <cell r="L2957" t="str">
            <v>Current Unrestricted</v>
          </cell>
          <cell r="M2957">
            <v>10</v>
          </cell>
          <cell r="N2957" t="str">
            <v>Instruction</v>
          </cell>
          <cell r="O2957">
            <v>11</v>
          </cell>
          <cell r="P2957" t="str">
            <v>Current Unrestricted Funds</v>
          </cell>
          <cell r="Q2957">
            <v>74</v>
          </cell>
          <cell r="R2957" t="str">
            <v>Travel</v>
          </cell>
          <cell r="S2957">
            <v>40</v>
          </cell>
          <cell r="T2957" t="str">
            <v>Vice President / Provost - SCC</v>
          </cell>
          <cell r="U2957">
            <v>4</v>
          </cell>
          <cell r="V2957" t="str">
            <v>Hodge, Gary B</v>
          </cell>
        </row>
        <row r="2958">
          <cell r="A2958">
            <v>345112</v>
          </cell>
          <cell r="B2958" t="str">
            <v>Sociology</v>
          </cell>
          <cell r="C2958">
            <v>744220</v>
          </cell>
          <cell r="D2958">
            <v>345112744220</v>
          </cell>
          <cell r="E2958" t="str">
            <v>Professional Development / Travel</v>
          </cell>
          <cell r="F2958">
            <v>5169.04</v>
          </cell>
          <cell r="G2958">
            <v>1890.22</v>
          </cell>
          <cell r="H2958">
            <v>1000</v>
          </cell>
          <cell r="I2958">
            <v>0</v>
          </cell>
          <cell r="J2958">
            <v>1000</v>
          </cell>
          <cell r="K2958">
            <v>110010</v>
          </cell>
          <cell r="L2958" t="str">
            <v>Current Unrestricted</v>
          </cell>
          <cell r="M2958">
            <v>10</v>
          </cell>
          <cell r="N2958" t="str">
            <v>Instruction</v>
          </cell>
          <cell r="O2958">
            <v>11</v>
          </cell>
          <cell r="P2958" t="str">
            <v>Current Unrestricted Funds</v>
          </cell>
          <cell r="Q2958">
            <v>74</v>
          </cell>
          <cell r="R2958" t="str">
            <v>Travel</v>
          </cell>
          <cell r="S2958">
            <v>40</v>
          </cell>
          <cell r="T2958" t="str">
            <v>Vice President / Provost - SCC</v>
          </cell>
          <cell r="U2958">
            <v>4</v>
          </cell>
          <cell r="V2958" t="str">
            <v>Hodge, Gary B</v>
          </cell>
        </row>
        <row r="2959">
          <cell r="A2959">
            <v>345112</v>
          </cell>
          <cell r="B2959" t="str">
            <v>Sociology</v>
          </cell>
          <cell r="C2959">
            <v>755310</v>
          </cell>
          <cell r="D2959">
            <v>345112755310</v>
          </cell>
          <cell r="E2959" t="str">
            <v>Copier Expense</v>
          </cell>
          <cell r="F2959">
            <v>1529.64</v>
          </cell>
          <cell r="G2959">
            <v>2144.46</v>
          </cell>
          <cell r="H2959">
            <v>2500</v>
          </cell>
          <cell r="I2959">
            <v>462.42</v>
          </cell>
          <cell r="J2959">
            <v>2500</v>
          </cell>
          <cell r="K2959">
            <v>110010</v>
          </cell>
          <cell r="L2959" t="str">
            <v>Current Unrestricted</v>
          </cell>
          <cell r="M2959">
            <v>10</v>
          </cell>
          <cell r="N2959" t="str">
            <v>Instruction</v>
          </cell>
          <cell r="O2959">
            <v>11</v>
          </cell>
          <cell r="P2959" t="str">
            <v>Current Unrestricted Funds</v>
          </cell>
          <cell r="Q2959">
            <v>75</v>
          </cell>
          <cell r="R2959" t="str">
            <v>Other Operating Expenses</v>
          </cell>
          <cell r="S2959">
            <v>40</v>
          </cell>
          <cell r="T2959" t="str">
            <v>Vice President / Provost - SCC</v>
          </cell>
          <cell r="U2959">
            <v>4</v>
          </cell>
          <cell r="V2959" t="str">
            <v>Hodge, Gary B</v>
          </cell>
        </row>
        <row r="2960">
          <cell r="A2960">
            <v>345112</v>
          </cell>
          <cell r="B2960" t="str">
            <v>Sociology</v>
          </cell>
          <cell r="C2960">
            <v>755360</v>
          </cell>
          <cell r="D2960">
            <v>345112755360</v>
          </cell>
          <cell r="E2960" t="str">
            <v>Printing - Other</v>
          </cell>
          <cell r="F2960">
            <v>1033.26</v>
          </cell>
          <cell r="G2960">
            <v>806.32</v>
          </cell>
          <cell r="H2960">
            <v>1500</v>
          </cell>
          <cell r="I2960">
            <v>619.89</v>
          </cell>
          <cell r="J2960">
            <v>1500</v>
          </cell>
          <cell r="K2960">
            <v>110010</v>
          </cell>
          <cell r="L2960" t="str">
            <v>Current Unrestricted</v>
          </cell>
          <cell r="M2960">
            <v>10</v>
          </cell>
          <cell r="N2960" t="str">
            <v>Instruction</v>
          </cell>
          <cell r="O2960">
            <v>11</v>
          </cell>
          <cell r="P2960" t="str">
            <v>Current Unrestricted Funds</v>
          </cell>
          <cell r="Q2960">
            <v>75</v>
          </cell>
          <cell r="R2960" t="str">
            <v>Other Operating Expenses</v>
          </cell>
          <cell r="S2960">
            <v>40</v>
          </cell>
          <cell r="T2960" t="str">
            <v>Vice President / Provost - SCC</v>
          </cell>
          <cell r="U2960">
            <v>4</v>
          </cell>
          <cell r="V2960" t="str">
            <v>Hodge, Gary B</v>
          </cell>
        </row>
        <row r="2961">
          <cell r="A2961">
            <v>345112</v>
          </cell>
          <cell r="B2961" t="str">
            <v>Sociology</v>
          </cell>
          <cell r="C2961">
            <v>755705</v>
          </cell>
          <cell r="D2961">
            <v>345112755705</v>
          </cell>
          <cell r="E2961" t="str">
            <v>Postage</v>
          </cell>
          <cell r="F2961">
            <v>0.44</v>
          </cell>
          <cell r="G2961">
            <v>0.9</v>
          </cell>
          <cell r="H2961">
            <v>50</v>
          </cell>
          <cell r="I2961">
            <v>0</v>
          </cell>
          <cell r="J2961">
            <v>50</v>
          </cell>
          <cell r="K2961">
            <v>110010</v>
          </cell>
          <cell r="L2961" t="str">
            <v>Current Unrestricted</v>
          </cell>
          <cell r="M2961">
            <v>10</v>
          </cell>
          <cell r="N2961" t="str">
            <v>Instruction</v>
          </cell>
          <cell r="O2961">
            <v>11</v>
          </cell>
          <cell r="P2961" t="str">
            <v>Current Unrestricted Funds</v>
          </cell>
          <cell r="Q2961">
            <v>75</v>
          </cell>
          <cell r="R2961" t="str">
            <v>Other Operating Expenses</v>
          </cell>
          <cell r="S2961">
            <v>40</v>
          </cell>
          <cell r="T2961" t="str">
            <v>Vice President / Provost - SCC</v>
          </cell>
          <cell r="U2961">
            <v>4</v>
          </cell>
          <cell r="V2961" t="str">
            <v>Hodge, Gary B</v>
          </cell>
        </row>
        <row r="2962">
          <cell r="A2962">
            <v>345118</v>
          </cell>
          <cell r="B2962" t="str">
            <v>Sociology</v>
          </cell>
          <cell r="C2962">
            <v>611120</v>
          </cell>
          <cell r="D2962">
            <v>345118611120</v>
          </cell>
          <cell r="E2962" t="str">
            <v>Faculty Salaries - Part-time</v>
          </cell>
          <cell r="F2962">
            <v>4170</v>
          </cell>
          <cell r="G2962">
            <v>2085</v>
          </cell>
          <cell r="H2962">
            <v>4316</v>
          </cell>
          <cell r="I2962">
            <v>539.25</v>
          </cell>
          <cell r="J2962">
            <v>4316</v>
          </cell>
          <cell r="K2962">
            <v>110010</v>
          </cell>
          <cell r="L2962" t="str">
            <v>Current Unrestricted</v>
          </cell>
          <cell r="M2962">
            <v>10</v>
          </cell>
          <cell r="N2962" t="str">
            <v>Instruction</v>
          </cell>
          <cell r="O2962">
            <v>11</v>
          </cell>
          <cell r="P2962" t="str">
            <v>Current Unrestricted Funds</v>
          </cell>
          <cell r="Q2962">
            <v>61</v>
          </cell>
          <cell r="R2962" t="str">
            <v>Salaries and Wages</v>
          </cell>
          <cell r="S2962">
            <v>40</v>
          </cell>
          <cell r="T2962" t="str">
            <v>Vice President / Provost - SCC</v>
          </cell>
          <cell r="U2962">
            <v>1</v>
          </cell>
          <cell r="V2962" t="str">
            <v>Hodge, Gary B</v>
          </cell>
        </row>
        <row r="2963">
          <cell r="A2963">
            <v>345118</v>
          </cell>
          <cell r="B2963" t="str">
            <v>Sociology</v>
          </cell>
          <cell r="C2963">
            <v>755310</v>
          </cell>
          <cell r="D2963">
            <v>345118755310</v>
          </cell>
          <cell r="E2963" t="str">
            <v>Copier Expense</v>
          </cell>
          <cell r="F2963">
            <v>6.84</v>
          </cell>
          <cell r="G2963">
            <v>15.84</v>
          </cell>
          <cell r="H2963">
            <v>75</v>
          </cell>
          <cell r="I2963">
            <v>0</v>
          </cell>
          <cell r="J2963">
            <v>75</v>
          </cell>
          <cell r="K2963">
            <v>110010</v>
          </cell>
          <cell r="L2963" t="str">
            <v>Current Unrestricted</v>
          </cell>
          <cell r="M2963">
            <v>10</v>
          </cell>
          <cell r="N2963" t="str">
            <v>Instruction</v>
          </cell>
          <cell r="O2963">
            <v>11</v>
          </cell>
          <cell r="P2963" t="str">
            <v>Current Unrestricted Funds</v>
          </cell>
          <cell r="Q2963">
            <v>75</v>
          </cell>
          <cell r="R2963" t="str">
            <v>Other Operating Expenses</v>
          </cell>
          <cell r="S2963">
            <v>40</v>
          </cell>
          <cell r="T2963" t="str">
            <v>Vice President / Provost - SCC</v>
          </cell>
          <cell r="U2963">
            <v>4</v>
          </cell>
          <cell r="V2963" t="str">
            <v>Hodge, Gary B</v>
          </cell>
        </row>
        <row r="2964">
          <cell r="A2964">
            <v>352220</v>
          </cell>
          <cell r="B2964" t="str">
            <v>Child Development</v>
          </cell>
          <cell r="C2964">
            <v>611110</v>
          </cell>
          <cell r="D2964">
            <v>352220611110</v>
          </cell>
          <cell r="E2964" t="str">
            <v>Faculty Salaries - Full-time</v>
          </cell>
          <cell r="F2964">
            <v>5325.9</v>
          </cell>
          <cell r="G2964">
            <v>0</v>
          </cell>
          <cell r="H2964">
            <v>5363</v>
          </cell>
          <cell r="I2964">
            <v>0</v>
          </cell>
          <cell r="J2964">
            <v>10726</v>
          </cell>
          <cell r="K2964">
            <v>110010</v>
          </cell>
          <cell r="L2964" t="str">
            <v>Current Unrestricted</v>
          </cell>
          <cell r="M2964">
            <v>10</v>
          </cell>
          <cell r="N2964" t="str">
            <v>Instruction</v>
          </cell>
          <cell r="O2964">
            <v>11</v>
          </cell>
          <cell r="P2964" t="str">
            <v>Current Unrestricted Funds</v>
          </cell>
          <cell r="Q2964">
            <v>61</v>
          </cell>
          <cell r="R2964" t="str">
            <v>Salaries and Wages</v>
          </cell>
          <cell r="S2964">
            <v>40</v>
          </cell>
          <cell r="T2964" t="str">
            <v>Vice President / Provost - SCC</v>
          </cell>
          <cell r="U2964">
            <v>1</v>
          </cell>
          <cell r="V2964" t="str">
            <v>Hodge, Gary B</v>
          </cell>
        </row>
        <row r="2965">
          <cell r="A2965">
            <v>352220</v>
          </cell>
          <cell r="B2965" t="str">
            <v>Child Development</v>
          </cell>
          <cell r="C2965">
            <v>611115</v>
          </cell>
          <cell r="D2965">
            <v>352220611115</v>
          </cell>
          <cell r="E2965" t="str">
            <v>Faculty Salaries - Substitute</v>
          </cell>
          <cell r="F2965">
            <v>0</v>
          </cell>
          <cell r="G2965">
            <v>0</v>
          </cell>
          <cell r="H2965">
            <v>250</v>
          </cell>
          <cell r="I2965">
            <v>134.82</v>
          </cell>
          <cell r="J2965">
            <v>250</v>
          </cell>
          <cell r="K2965">
            <v>110010</v>
          </cell>
          <cell r="L2965" t="str">
            <v>Current Unrestricted</v>
          </cell>
          <cell r="M2965">
            <v>10</v>
          </cell>
          <cell r="N2965" t="str">
            <v>Instruction</v>
          </cell>
          <cell r="O2965">
            <v>11</v>
          </cell>
          <cell r="P2965" t="str">
            <v>Current Unrestricted Funds</v>
          </cell>
          <cell r="Q2965">
            <v>61</v>
          </cell>
          <cell r="R2965" t="str">
            <v>Salaries and Wages</v>
          </cell>
          <cell r="S2965">
            <v>40</v>
          </cell>
          <cell r="T2965" t="str">
            <v>Vice President / Provost - SCC</v>
          </cell>
          <cell r="U2965">
            <v>1</v>
          </cell>
          <cell r="V2965" t="str">
            <v>Hodge, Gary B</v>
          </cell>
        </row>
        <row r="2966">
          <cell r="A2966">
            <v>352220</v>
          </cell>
          <cell r="B2966" t="str">
            <v>Child Development</v>
          </cell>
          <cell r="C2966">
            <v>611120</v>
          </cell>
          <cell r="D2966">
            <v>352220611120</v>
          </cell>
          <cell r="E2966" t="str">
            <v>Faculty Salaries - Part-time</v>
          </cell>
          <cell r="F2966">
            <v>8340</v>
          </cell>
          <cell r="G2966">
            <v>10468.44</v>
          </cell>
          <cell r="H2966">
            <v>12948</v>
          </cell>
          <cell r="I2966">
            <v>2741.19</v>
          </cell>
          <cell r="J2966">
            <v>12948</v>
          </cell>
          <cell r="K2966">
            <v>110010</v>
          </cell>
          <cell r="L2966" t="str">
            <v>Current Unrestricted</v>
          </cell>
          <cell r="M2966">
            <v>10</v>
          </cell>
          <cell r="N2966" t="str">
            <v>Instruction</v>
          </cell>
          <cell r="O2966">
            <v>11</v>
          </cell>
          <cell r="P2966" t="str">
            <v>Current Unrestricted Funds</v>
          </cell>
          <cell r="Q2966">
            <v>61</v>
          </cell>
          <cell r="R2966" t="str">
            <v>Salaries and Wages</v>
          </cell>
          <cell r="S2966">
            <v>40</v>
          </cell>
          <cell r="T2966" t="str">
            <v>Vice President / Provost - SCC</v>
          </cell>
          <cell r="U2966">
            <v>1</v>
          </cell>
          <cell r="V2966" t="str">
            <v>Hodge, Gary B</v>
          </cell>
        </row>
        <row r="2967">
          <cell r="A2967">
            <v>352220</v>
          </cell>
          <cell r="B2967" t="str">
            <v>Child Development</v>
          </cell>
          <cell r="C2967">
            <v>733110</v>
          </cell>
          <cell r="D2967">
            <v>352220733110</v>
          </cell>
          <cell r="E2967" t="str">
            <v>Classroom Supplies</v>
          </cell>
          <cell r="F2967">
            <v>0</v>
          </cell>
          <cell r="G2967">
            <v>0</v>
          </cell>
          <cell r="H2967">
            <v>250</v>
          </cell>
          <cell r="I2967">
            <v>0</v>
          </cell>
          <cell r="J2967">
            <v>250</v>
          </cell>
          <cell r="K2967">
            <v>110010</v>
          </cell>
          <cell r="L2967" t="str">
            <v>Current Unrestricted</v>
          </cell>
          <cell r="M2967">
            <v>10</v>
          </cell>
          <cell r="N2967" t="str">
            <v>Instruction</v>
          </cell>
          <cell r="O2967">
            <v>11</v>
          </cell>
          <cell r="P2967" t="str">
            <v>Current Unrestricted Funds</v>
          </cell>
          <cell r="Q2967">
            <v>73</v>
          </cell>
          <cell r="R2967" t="str">
            <v>Supplies</v>
          </cell>
          <cell r="S2967">
            <v>40</v>
          </cell>
          <cell r="T2967" t="str">
            <v>Vice President / Provost - SCC</v>
          </cell>
          <cell r="U2967">
            <v>4</v>
          </cell>
          <cell r="V2967" t="str">
            <v>Hodge, Gary B</v>
          </cell>
        </row>
        <row r="2968">
          <cell r="A2968">
            <v>352220</v>
          </cell>
          <cell r="B2968" t="str">
            <v>Child Development</v>
          </cell>
          <cell r="C2968">
            <v>744220</v>
          </cell>
          <cell r="D2968">
            <v>352220744220</v>
          </cell>
          <cell r="E2968" t="str">
            <v>Professional Development / Travel</v>
          </cell>
          <cell r="F2968">
            <v>0</v>
          </cell>
          <cell r="G2968">
            <v>0</v>
          </cell>
          <cell r="H2968">
            <v>500</v>
          </cell>
          <cell r="I2968">
            <v>0</v>
          </cell>
          <cell r="J2968">
            <v>500</v>
          </cell>
          <cell r="K2968">
            <v>110010</v>
          </cell>
          <cell r="L2968" t="str">
            <v>Current Unrestricted</v>
          </cell>
          <cell r="M2968">
            <v>10</v>
          </cell>
          <cell r="N2968" t="str">
            <v>Instruction</v>
          </cell>
          <cell r="O2968">
            <v>11</v>
          </cell>
          <cell r="P2968" t="str">
            <v>Current Unrestricted Funds</v>
          </cell>
          <cell r="Q2968">
            <v>74</v>
          </cell>
          <cell r="R2968" t="str">
            <v>Travel</v>
          </cell>
          <cell r="S2968">
            <v>40</v>
          </cell>
          <cell r="T2968" t="str">
            <v>Vice President / Provost - SCC</v>
          </cell>
          <cell r="U2968">
            <v>4</v>
          </cell>
          <cell r="V2968" t="str">
            <v>Hodge, Gary B</v>
          </cell>
        </row>
        <row r="2969">
          <cell r="A2969">
            <v>352220</v>
          </cell>
          <cell r="B2969" t="str">
            <v>Child Development</v>
          </cell>
          <cell r="C2969">
            <v>755310</v>
          </cell>
          <cell r="D2969">
            <v>352220755310</v>
          </cell>
          <cell r="E2969" t="str">
            <v>Copier Expense</v>
          </cell>
          <cell r="F2969">
            <v>348.12</v>
          </cell>
          <cell r="G2969">
            <v>404.4</v>
          </cell>
          <cell r="H2969">
            <v>500</v>
          </cell>
          <cell r="I2969">
            <v>50.7</v>
          </cell>
          <cell r="J2969">
            <v>500</v>
          </cell>
          <cell r="K2969">
            <v>110010</v>
          </cell>
          <cell r="L2969" t="str">
            <v>Current Unrestricted</v>
          </cell>
          <cell r="M2969">
            <v>10</v>
          </cell>
          <cell r="N2969" t="str">
            <v>Instruction</v>
          </cell>
          <cell r="O2969">
            <v>11</v>
          </cell>
          <cell r="P2969" t="str">
            <v>Current Unrestricted Funds</v>
          </cell>
          <cell r="Q2969">
            <v>75</v>
          </cell>
          <cell r="R2969" t="str">
            <v>Other Operating Expenses</v>
          </cell>
          <cell r="S2969">
            <v>40</v>
          </cell>
          <cell r="T2969" t="str">
            <v>Vice President / Provost - SCC</v>
          </cell>
          <cell r="U2969">
            <v>4</v>
          </cell>
          <cell r="V2969" t="str">
            <v>Hodge, Gary B</v>
          </cell>
        </row>
        <row r="2970">
          <cell r="A2970">
            <v>352220</v>
          </cell>
          <cell r="B2970" t="str">
            <v>Child Development</v>
          </cell>
          <cell r="C2970">
            <v>755705</v>
          </cell>
          <cell r="D2970">
            <v>352220755705</v>
          </cell>
          <cell r="E2970" t="str">
            <v>Postage</v>
          </cell>
          <cell r="F2970">
            <v>10.76</v>
          </cell>
          <cell r="G2970">
            <v>47.08</v>
          </cell>
          <cell r="H2970">
            <v>50</v>
          </cell>
          <cell r="I2970">
            <v>0</v>
          </cell>
          <cell r="J2970">
            <v>50</v>
          </cell>
          <cell r="K2970">
            <v>110010</v>
          </cell>
          <cell r="L2970" t="str">
            <v>Current Unrestricted</v>
          </cell>
          <cell r="M2970">
            <v>10</v>
          </cell>
          <cell r="N2970" t="str">
            <v>Instruction</v>
          </cell>
          <cell r="O2970">
            <v>11</v>
          </cell>
          <cell r="P2970" t="str">
            <v>Current Unrestricted Funds</v>
          </cell>
          <cell r="Q2970">
            <v>75</v>
          </cell>
          <cell r="R2970" t="str">
            <v>Other Operating Expenses</v>
          </cell>
          <cell r="S2970">
            <v>40</v>
          </cell>
          <cell r="T2970" t="str">
            <v>Vice President / Provost - SCC</v>
          </cell>
          <cell r="U2970">
            <v>4</v>
          </cell>
          <cell r="V2970" t="str">
            <v>Hodge, Gary B</v>
          </cell>
        </row>
        <row r="2971">
          <cell r="A2971">
            <v>352222</v>
          </cell>
          <cell r="B2971" t="str">
            <v>Child Development</v>
          </cell>
          <cell r="C2971">
            <v>611110</v>
          </cell>
          <cell r="D2971">
            <v>352222611110</v>
          </cell>
          <cell r="E2971" t="str">
            <v>Faculty Salaries - Full-time</v>
          </cell>
          <cell r="F2971">
            <v>119406.05</v>
          </cell>
          <cell r="G2971">
            <v>91913.1</v>
          </cell>
          <cell r="H2971">
            <v>109074</v>
          </cell>
          <cell r="I2971">
            <v>54994.879999999997</v>
          </cell>
          <cell r="J2971">
            <v>108159</v>
          </cell>
          <cell r="K2971">
            <v>110010</v>
          </cell>
          <cell r="L2971" t="str">
            <v>Current Unrestricted</v>
          </cell>
          <cell r="M2971">
            <v>10</v>
          </cell>
          <cell r="N2971" t="str">
            <v>Instruction</v>
          </cell>
          <cell r="O2971">
            <v>11</v>
          </cell>
          <cell r="P2971" t="str">
            <v>Current Unrestricted Funds</v>
          </cell>
          <cell r="Q2971">
            <v>61</v>
          </cell>
          <cell r="R2971" t="str">
            <v>Salaries and Wages</v>
          </cell>
          <cell r="S2971">
            <v>40</v>
          </cell>
          <cell r="T2971" t="str">
            <v>Vice President / Provost - SCC</v>
          </cell>
          <cell r="U2971">
            <v>1</v>
          </cell>
          <cell r="V2971" t="str">
            <v>Hodge, Gary B</v>
          </cell>
        </row>
        <row r="2972">
          <cell r="A2972">
            <v>352222</v>
          </cell>
          <cell r="B2972" t="str">
            <v>Child Development</v>
          </cell>
          <cell r="C2972">
            <v>611115</v>
          </cell>
          <cell r="D2972">
            <v>352222611115</v>
          </cell>
          <cell r="E2972" t="str">
            <v>Faculty Salaries - Substitute</v>
          </cell>
          <cell r="F2972">
            <v>0</v>
          </cell>
          <cell r="G2972">
            <v>979.29</v>
          </cell>
          <cell r="H2972">
            <v>1200</v>
          </cell>
          <cell r="I2972">
            <v>0</v>
          </cell>
          <cell r="J2972">
            <v>1200</v>
          </cell>
          <cell r="K2972">
            <v>110010</v>
          </cell>
          <cell r="L2972" t="str">
            <v>Current Unrestricted</v>
          </cell>
          <cell r="M2972">
            <v>10</v>
          </cell>
          <cell r="N2972" t="str">
            <v>Instruction</v>
          </cell>
          <cell r="O2972">
            <v>11</v>
          </cell>
          <cell r="P2972" t="str">
            <v>Current Unrestricted Funds</v>
          </cell>
          <cell r="Q2972">
            <v>61</v>
          </cell>
          <cell r="R2972" t="str">
            <v>Salaries and Wages</v>
          </cell>
          <cell r="S2972">
            <v>40</v>
          </cell>
          <cell r="T2972" t="str">
            <v>Vice President / Provost - SCC</v>
          </cell>
          <cell r="U2972">
            <v>1</v>
          </cell>
          <cell r="V2972" t="str">
            <v>Hodge, Gary B</v>
          </cell>
        </row>
        <row r="2973">
          <cell r="A2973">
            <v>352222</v>
          </cell>
          <cell r="B2973" t="str">
            <v>Child Development</v>
          </cell>
          <cell r="C2973">
            <v>611120</v>
          </cell>
          <cell r="D2973">
            <v>352222611120</v>
          </cell>
          <cell r="E2973" t="str">
            <v>Faculty Salaries - Part-time</v>
          </cell>
          <cell r="F2973">
            <v>54092.2</v>
          </cell>
          <cell r="G2973">
            <v>45217.9</v>
          </cell>
          <cell r="H2973">
            <v>47225</v>
          </cell>
          <cell r="I2973">
            <v>26962.5</v>
          </cell>
          <cell r="J2973">
            <v>47225</v>
          </cell>
          <cell r="K2973">
            <v>110010</v>
          </cell>
          <cell r="L2973" t="str">
            <v>Current Unrestricted</v>
          </cell>
          <cell r="M2973">
            <v>10</v>
          </cell>
          <cell r="N2973" t="str">
            <v>Instruction</v>
          </cell>
          <cell r="O2973">
            <v>11</v>
          </cell>
          <cell r="P2973" t="str">
            <v>Current Unrestricted Funds</v>
          </cell>
          <cell r="Q2973">
            <v>61</v>
          </cell>
          <cell r="R2973" t="str">
            <v>Salaries and Wages</v>
          </cell>
          <cell r="S2973">
            <v>40</v>
          </cell>
          <cell r="T2973" t="str">
            <v>Vice President / Provost - SCC</v>
          </cell>
          <cell r="U2973">
            <v>1</v>
          </cell>
          <cell r="V2973" t="str">
            <v>Hodge, Gary B</v>
          </cell>
        </row>
        <row r="2974">
          <cell r="A2974">
            <v>352222</v>
          </cell>
          <cell r="B2974" t="str">
            <v>Child Development</v>
          </cell>
          <cell r="C2974">
            <v>611125</v>
          </cell>
          <cell r="D2974">
            <v>352222611125</v>
          </cell>
          <cell r="E2974" t="str">
            <v>Faculty Full-time Chair Rel</v>
          </cell>
          <cell r="F2974">
            <v>6490.61</v>
          </cell>
          <cell r="G2974">
            <v>13664.44</v>
          </cell>
          <cell r="H2974">
            <v>7072</v>
          </cell>
          <cell r="I2974">
            <v>7071.35</v>
          </cell>
          <cell r="J2974">
            <v>0</v>
          </cell>
          <cell r="K2974">
            <v>110010</v>
          </cell>
          <cell r="L2974" t="str">
            <v>Current Unrestricted</v>
          </cell>
          <cell r="M2974">
            <v>10</v>
          </cell>
          <cell r="N2974" t="str">
            <v>Instruction</v>
          </cell>
          <cell r="O2974">
            <v>11</v>
          </cell>
          <cell r="P2974" t="str">
            <v>Current Unrestricted Funds</v>
          </cell>
          <cell r="Q2974">
            <v>61</v>
          </cell>
          <cell r="R2974" t="str">
            <v>Salaries and Wages</v>
          </cell>
          <cell r="S2974">
            <v>40</v>
          </cell>
          <cell r="T2974" t="str">
            <v>Vice President / Provost - SCC</v>
          </cell>
          <cell r="U2974">
            <v>1</v>
          </cell>
          <cell r="V2974" t="str">
            <v>Hodge, Gary B</v>
          </cell>
        </row>
        <row r="2975">
          <cell r="A2975">
            <v>352222</v>
          </cell>
          <cell r="B2975" t="str">
            <v>Child Development</v>
          </cell>
          <cell r="C2975">
            <v>611130</v>
          </cell>
          <cell r="D2975">
            <v>352222611130</v>
          </cell>
          <cell r="E2975" t="str">
            <v>Faculty Full-time Non-teaching ES</v>
          </cell>
          <cell r="F2975">
            <v>0</v>
          </cell>
          <cell r="G2975">
            <v>0</v>
          </cell>
          <cell r="H2975">
            <v>0</v>
          </cell>
          <cell r="I2975">
            <v>0</v>
          </cell>
          <cell r="J2975">
            <v>12225</v>
          </cell>
          <cell r="K2975">
            <v>110010</v>
          </cell>
          <cell r="L2975" t="str">
            <v>Current Unrestricted</v>
          </cell>
          <cell r="M2975">
            <v>10</v>
          </cell>
          <cell r="N2975" t="str">
            <v>Instruction</v>
          </cell>
          <cell r="O2975">
            <v>11</v>
          </cell>
          <cell r="P2975" t="str">
            <v>Current Unrestricted Funds</v>
          </cell>
          <cell r="Q2975">
            <v>61</v>
          </cell>
          <cell r="R2975" t="str">
            <v>Salaries and Wages</v>
          </cell>
          <cell r="S2975">
            <v>40</v>
          </cell>
          <cell r="T2975" t="str">
            <v>Vice President / Provost - SCC</v>
          </cell>
          <cell r="U2975">
            <v>1</v>
          </cell>
          <cell r="V2975" t="str">
            <v>Hodge, Gary B</v>
          </cell>
        </row>
        <row r="2976">
          <cell r="A2976">
            <v>352222</v>
          </cell>
          <cell r="B2976" t="str">
            <v>Child Development</v>
          </cell>
          <cell r="C2976">
            <v>611150</v>
          </cell>
          <cell r="D2976">
            <v>352222611150</v>
          </cell>
          <cell r="E2976" t="str">
            <v>Faculty Full-time - Summer</v>
          </cell>
          <cell r="F2976">
            <v>17849.28</v>
          </cell>
          <cell r="G2976">
            <v>9124.32</v>
          </cell>
          <cell r="H2976">
            <v>17021</v>
          </cell>
          <cell r="I2976">
            <v>0</v>
          </cell>
          <cell r="J2976">
            <v>18498</v>
          </cell>
          <cell r="K2976">
            <v>110010</v>
          </cell>
          <cell r="L2976" t="str">
            <v>Current Unrestricted</v>
          </cell>
          <cell r="M2976">
            <v>10</v>
          </cell>
          <cell r="N2976" t="str">
            <v>Instruction</v>
          </cell>
          <cell r="O2976">
            <v>11</v>
          </cell>
          <cell r="P2976" t="str">
            <v>Current Unrestricted Funds</v>
          </cell>
          <cell r="Q2976">
            <v>61</v>
          </cell>
          <cell r="R2976" t="str">
            <v>Salaries and Wages</v>
          </cell>
          <cell r="S2976">
            <v>40</v>
          </cell>
          <cell r="T2976" t="str">
            <v>Vice President / Provost - SCC</v>
          </cell>
          <cell r="U2976">
            <v>1</v>
          </cell>
          <cell r="V2976" t="str">
            <v>Hodge, Gary B</v>
          </cell>
        </row>
        <row r="2977">
          <cell r="A2977">
            <v>352222</v>
          </cell>
          <cell r="B2977" t="str">
            <v>Child Development</v>
          </cell>
          <cell r="C2977">
            <v>611155</v>
          </cell>
          <cell r="D2977">
            <v>352222611155</v>
          </cell>
          <cell r="E2977" t="str">
            <v>Faculty Full-time - Non-teach Sum</v>
          </cell>
          <cell r="F2977">
            <v>2085</v>
          </cell>
          <cell r="G2977">
            <v>0</v>
          </cell>
          <cell r="H2977">
            <v>0</v>
          </cell>
          <cell r="I2977">
            <v>0</v>
          </cell>
          <cell r="J2977">
            <v>0</v>
          </cell>
          <cell r="K2977">
            <v>110010</v>
          </cell>
          <cell r="L2977" t="str">
            <v>Current Unrestricted</v>
          </cell>
          <cell r="M2977">
            <v>10</v>
          </cell>
          <cell r="N2977" t="str">
            <v>Instruction</v>
          </cell>
          <cell r="O2977">
            <v>11</v>
          </cell>
          <cell r="P2977" t="str">
            <v>Current Unrestricted Funds</v>
          </cell>
          <cell r="Q2977">
            <v>61</v>
          </cell>
          <cell r="R2977" t="str">
            <v>Salaries and Wages</v>
          </cell>
          <cell r="S2977">
            <v>40</v>
          </cell>
          <cell r="T2977" t="str">
            <v>Vice President / Provost - SCC</v>
          </cell>
          <cell r="U2977">
            <v>1</v>
          </cell>
          <cell r="V2977" t="str">
            <v>Hodge, Gary B</v>
          </cell>
        </row>
        <row r="2978">
          <cell r="A2978">
            <v>352222</v>
          </cell>
          <cell r="B2978" t="str">
            <v>Child Development</v>
          </cell>
          <cell r="C2978">
            <v>611160</v>
          </cell>
          <cell r="D2978">
            <v>352222611160</v>
          </cell>
          <cell r="E2978" t="str">
            <v>Faculty Part-time - Summer</v>
          </cell>
          <cell r="F2978">
            <v>2085</v>
          </cell>
          <cell r="G2978">
            <v>4170</v>
          </cell>
          <cell r="H2978">
            <v>6474</v>
          </cell>
          <cell r="I2978">
            <v>0</v>
          </cell>
          <cell r="J2978">
            <v>6474</v>
          </cell>
          <cell r="K2978">
            <v>110010</v>
          </cell>
          <cell r="L2978" t="str">
            <v>Current Unrestricted</v>
          </cell>
          <cell r="M2978">
            <v>10</v>
          </cell>
          <cell r="N2978" t="str">
            <v>Instruction</v>
          </cell>
          <cell r="O2978">
            <v>11</v>
          </cell>
          <cell r="P2978" t="str">
            <v>Current Unrestricted Funds</v>
          </cell>
          <cell r="Q2978">
            <v>61</v>
          </cell>
          <cell r="R2978" t="str">
            <v>Salaries and Wages</v>
          </cell>
          <cell r="S2978">
            <v>40</v>
          </cell>
          <cell r="T2978" t="str">
            <v>Vice President / Provost - SCC</v>
          </cell>
          <cell r="U2978">
            <v>1</v>
          </cell>
          <cell r="V2978" t="str">
            <v>Hodge, Gary B</v>
          </cell>
        </row>
        <row r="2979">
          <cell r="A2979">
            <v>352222</v>
          </cell>
          <cell r="B2979" t="str">
            <v>Child Development</v>
          </cell>
          <cell r="C2979">
            <v>611350</v>
          </cell>
          <cell r="D2979">
            <v>352222611350</v>
          </cell>
          <cell r="E2979" t="str">
            <v>Supp Staff-FT Instructional-Exempt</v>
          </cell>
          <cell r="F2979">
            <v>0</v>
          </cell>
          <cell r="G2979">
            <v>45014.04</v>
          </cell>
          <cell r="H2979">
            <v>46590</v>
          </cell>
          <cell r="I2979">
            <v>23294.76</v>
          </cell>
          <cell r="J2979">
            <v>46590</v>
          </cell>
          <cell r="K2979">
            <v>110010</v>
          </cell>
          <cell r="L2979" t="str">
            <v>Current Unrestricted</v>
          </cell>
          <cell r="M2979">
            <v>10</v>
          </cell>
          <cell r="N2979" t="str">
            <v>Instruction</v>
          </cell>
          <cell r="O2979">
            <v>11</v>
          </cell>
          <cell r="P2979" t="str">
            <v>Current Unrestricted Funds</v>
          </cell>
          <cell r="Q2979">
            <v>61</v>
          </cell>
          <cell r="R2979" t="str">
            <v>Salaries and Wages</v>
          </cell>
          <cell r="S2979">
            <v>40</v>
          </cell>
          <cell r="T2979" t="str">
            <v>Vice President / Provost - SCC</v>
          </cell>
          <cell r="U2979">
            <v>1</v>
          </cell>
          <cell r="V2979" t="str">
            <v>Hodge, Gary B</v>
          </cell>
        </row>
        <row r="2980">
          <cell r="A2980">
            <v>352222</v>
          </cell>
          <cell r="B2980" t="str">
            <v>Child Development</v>
          </cell>
          <cell r="C2980">
            <v>611450</v>
          </cell>
          <cell r="D2980">
            <v>352222611450</v>
          </cell>
          <cell r="E2980" t="str">
            <v>Lab Instructor - Non-Exempt</v>
          </cell>
          <cell r="F2980">
            <v>45014.04</v>
          </cell>
          <cell r="G2980">
            <v>0</v>
          </cell>
          <cell r="H2980">
            <v>0</v>
          </cell>
          <cell r="I2980">
            <v>0</v>
          </cell>
          <cell r="J2980">
            <v>0</v>
          </cell>
          <cell r="K2980">
            <v>110010</v>
          </cell>
          <cell r="L2980" t="str">
            <v>Current Unrestricted</v>
          </cell>
          <cell r="M2980">
            <v>10</v>
          </cell>
          <cell r="N2980" t="str">
            <v>Instruction</v>
          </cell>
          <cell r="O2980">
            <v>11</v>
          </cell>
          <cell r="P2980" t="str">
            <v>Current Unrestricted Funds</v>
          </cell>
          <cell r="Q2980">
            <v>61</v>
          </cell>
          <cell r="R2980" t="str">
            <v>Salaries and Wages</v>
          </cell>
          <cell r="S2980">
            <v>40</v>
          </cell>
          <cell r="T2980" t="str">
            <v>Vice President / Provost - SCC</v>
          </cell>
          <cell r="U2980">
            <v>1</v>
          </cell>
          <cell r="V2980" t="str">
            <v>Hodge, Gary B</v>
          </cell>
        </row>
        <row r="2981">
          <cell r="A2981">
            <v>352222</v>
          </cell>
          <cell r="B2981" t="str">
            <v>Child Development</v>
          </cell>
          <cell r="C2981">
            <v>712320</v>
          </cell>
          <cell r="D2981">
            <v>352222712320</v>
          </cell>
          <cell r="E2981" t="str">
            <v>Guest Lecturers</v>
          </cell>
          <cell r="F2981">
            <v>0</v>
          </cell>
          <cell r="G2981">
            <v>0</v>
          </cell>
          <cell r="H2981">
            <v>500</v>
          </cell>
          <cell r="I2981">
            <v>0</v>
          </cell>
          <cell r="J2981">
            <v>500</v>
          </cell>
          <cell r="K2981">
            <v>110010</v>
          </cell>
          <cell r="L2981" t="str">
            <v>Current Unrestricted</v>
          </cell>
          <cell r="M2981">
            <v>10</v>
          </cell>
          <cell r="N2981" t="str">
            <v>Instruction</v>
          </cell>
          <cell r="O2981">
            <v>11</v>
          </cell>
          <cell r="P2981" t="str">
            <v>Current Unrestricted Funds</v>
          </cell>
          <cell r="Q2981">
            <v>71</v>
          </cell>
          <cell r="R2981" t="str">
            <v>Contractual Services</v>
          </cell>
          <cell r="S2981">
            <v>40</v>
          </cell>
          <cell r="T2981" t="str">
            <v>Vice President / Provost - SCC</v>
          </cell>
          <cell r="U2981">
            <v>4</v>
          </cell>
          <cell r="V2981" t="str">
            <v>Hodge, Gary B</v>
          </cell>
        </row>
        <row r="2982">
          <cell r="A2982">
            <v>352222</v>
          </cell>
          <cell r="B2982" t="str">
            <v>Child Development</v>
          </cell>
          <cell r="C2982">
            <v>712630</v>
          </cell>
          <cell r="D2982">
            <v>352222712630</v>
          </cell>
          <cell r="E2982" t="str">
            <v>Accreditation</v>
          </cell>
          <cell r="F2982">
            <v>1500</v>
          </cell>
          <cell r="G2982">
            <v>1500</v>
          </cell>
          <cell r="H2982">
            <v>2000</v>
          </cell>
          <cell r="I2982">
            <v>1530</v>
          </cell>
          <cell r="J2982">
            <v>2000</v>
          </cell>
          <cell r="K2982">
            <v>110010</v>
          </cell>
          <cell r="L2982" t="str">
            <v>Current Unrestricted</v>
          </cell>
          <cell r="M2982">
            <v>10</v>
          </cell>
          <cell r="N2982" t="str">
            <v>Instruction</v>
          </cell>
          <cell r="O2982">
            <v>11</v>
          </cell>
          <cell r="P2982" t="str">
            <v>Current Unrestricted Funds</v>
          </cell>
          <cell r="Q2982">
            <v>71</v>
          </cell>
          <cell r="R2982" t="str">
            <v>Contractual Services</v>
          </cell>
          <cell r="S2982">
            <v>40</v>
          </cell>
          <cell r="T2982" t="str">
            <v>Vice President / Provost - SCC</v>
          </cell>
          <cell r="U2982">
            <v>4</v>
          </cell>
          <cell r="V2982" t="str">
            <v>Hodge, Gary B</v>
          </cell>
        </row>
        <row r="2983">
          <cell r="A2983">
            <v>352222</v>
          </cell>
          <cell r="B2983" t="str">
            <v>Child Development</v>
          </cell>
          <cell r="C2983">
            <v>712655</v>
          </cell>
          <cell r="D2983">
            <v>352222712655</v>
          </cell>
          <cell r="E2983" t="str">
            <v>Meetings Expense</v>
          </cell>
          <cell r="F2983">
            <v>593.75</v>
          </cell>
          <cell r="G2983">
            <v>600</v>
          </cell>
          <cell r="H2983">
            <v>1000</v>
          </cell>
          <cell r="I2983">
            <v>300</v>
          </cell>
          <cell r="J2983">
            <v>1000</v>
          </cell>
          <cell r="K2983">
            <v>110010</v>
          </cell>
          <cell r="L2983" t="str">
            <v>Current Unrestricted</v>
          </cell>
          <cell r="M2983">
            <v>10</v>
          </cell>
          <cell r="N2983" t="str">
            <v>Instruction</v>
          </cell>
          <cell r="O2983">
            <v>11</v>
          </cell>
          <cell r="P2983" t="str">
            <v>Current Unrestricted Funds</v>
          </cell>
          <cell r="Q2983">
            <v>71</v>
          </cell>
          <cell r="R2983" t="str">
            <v>Contractual Services</v>
          </cell>
          <cell r="S2983">
            <v>40</v>
          </cell>
          <cell r="T2983" t="str">
            <v>Vice President / Provost - SCC</v>
          </cell>
          <cell r="U2983">
            <v>4</v>
          </cell>
          <cell r="V2983" t="str">
            <v>Hodge, Gary B</v>
          </cell>
        </row>
        <row r="2984">
          <cell r="A2984">
            <v>352222</v>
          </cell>
          <cell r="B2984" t="str">
            <v>Child Development</v>
          </cell>
          <cell r="C2984">
            <v>733110</v>
          </cell>
          <cell r="D2984">
            <v>352222733110</v>
          </cell>
          <cell r="E2984" t="str">
            <v>Classroom Supplies</v>
          </cell>
          <cell r="F2984">
            <v>1641.14</v>
          </cell>
          <cell r="G2984">
            <v>995.97</v>
          </cell>
          <cell r="H2984">
            <v>3000</v>
          </cell>
          <cell r="I2984">
            <v>662.9</v>
          </cell>
          <cell r="J2984">
            <v>2000</v>
          </cell>
          <cell r="K2984">
            <v>110010</v>
          </cell>
          <cell r="L2984" t="str">
            <v>Current Unrestricted</v>
          </cell>
          <cell r="M2984">
            <v>10</v>
          </cell>
          <cell r="N2984" t="str">
            <v>Instruction</v>
          </cell>
          <cell r="O2984">
            <v>11</v>
          </cell>
          <cell r="P2984" t="str">
            <v>Current Unrestricted Funds</v>
          </cell>
          <cell r="Q2984">
            <v>73</v>
          </cell>
          <cell r="R2984" t="str">
            <v>Supplies</v>
          </cell>
          <cell r="S2984">
            <v>40</v>
          </cell>
          <cell r="T2984" t="str">
            <v>Vice President / Provost - SCC</v>
          </cell>
          <cell r="U2984">
            <v>4</v>
          </cell>
          <cell r="V2984" t="str">
            <v>Hodge, Gary B</v>
          </cell>
        </row>
        <row r="2985">
          <cell r="A2985">
            <v>352222</v>
          </cell>
          <cell r="B2985" t="str">
            <v>Child Development</v>
          </cell>
          <cell r="C2985">
            <v>733470</v>
          </cell>
          <cell r="D2985">
            <v>352222733470</v>
          </cell>
          <cell r="E2985" t="str">
            <v>Building Materials &lt; $300</v>
          </cell>
          <cell r="F2985">
            <v>13795</v>
          </cell>
          <cell r="G2985">
            <v>0</v>
          </cell>
          <cell r="H2985">
            <v>0</v>
          </cell>
          <cell r="I2985">
            <v>0</v>
          </cell>
          <cell r="J2985">
            <v>0</v>
          </cell>
          <cell r="K2985">
            <v>110010</v>
          </cell>
          <cell r="L2985" t="str">
            <v>Current Unrestricted</v>
          </cell>
          <cell r="M2985">
            <v>10</v>
          </cell>
          <cell r="N2985" t="str">
            <v>Instruction</v>
          </cell>
          <cell r="O2985">
            <v>11</v>
          </cell>
          <cell r="P2985" t="str">
            <v>Current Unrestricted Funds</v>
          </cell>
          <cell r="Q2985">
            <v>73</v>
          </cell>
          <cell r="R2985" t="str">
            <v>Supplies</v>
          </cell>
          <cell r="S2985">
            <v>40</v>
          </cell>
          <cell r="T2985" t="str">
            <v>Vice President / Provost - SCC</v>
          </cell>
          <cell r="U2985">
            <v>4</v>
          </cell>
          <cell r="V2985" t="str">
            <v>Hodge, Gary B</v>
          </cell>
        </row>
        <row r="2986">
          <cell r="A2986">
            <v>352222</v>
          </cell>
          <cell r="B2986" t="str">
            <v>Child Development</v>
          </cell>
          <cell r="C2986">
            <v>744210</v>
          </cell>
          <cell r="D2986">
            <v>352222744210</v>
          </cell>
          <cell r="E2986" t="str">
            <v>Local Travel</v>
          </cell>
          <cell r="F2986">
            <v>1267</v>
          </cell>
          <cell r="G2986">
            <v>108</v>
          </cell>
          <cell r="H2986">
            <v>1150</v>
          </cell>
          <cell r="I2986">
            <v>0</v>
          </cell>
          <cell r="J2986">
            <v>923</v>
          </cell>
          <cell r="K2986">
            <v>110010</v>
          </cell>
          <cell r="L2986" t="str">
            <v>Current Unrestricted</v>
          </cell>
          <cell r="M2986">
            <v>10</v>
          </cell>
          <cell r="N2986" t="str">
            <v>Instruction</v>
          </cell>
          <cell r="O2986">
            <v>11</v>
          </cell>
          <cell r="P2986" t="str">
            <v>Current Unrestricted Funds</v>
          </cell>
          <cell r="Q2986">
            <v>74</v>
          </cell>
          <cell r="R2986" t="str">
            <v>Travel</v>
          </cell>
          <cell r="S2986">
            <v>40</v>
          </cell>
          <cell r="T2986" t="str">
            <v>Vice President / Provost - SCC</v>
          </cell>
          <cell r="U2986">
            <v>4</v>
          </cell>
          <cell r="V2986" t="str">
            <v>Hodge, Gary B</v>
          </cell>
        </row>
        <row r="2987">
          <cell r="A2987">
            <v>352222</v>
          </cell>
          <cell r="B2987" t="str">
            <v>Child Development</v>
          </cell>
          <cell r="C2987">
            <v>744220</v>
          </cell>
          <cell r="D2987">
            <v>352222744220</v>
          </cell>
          <cell r="E2987" t="str">
            <v>Professional Development / Travel</v>
          </cell>
          <cell r="F2987">
            <v>2193</v>
          </cell>
          <cell r="G2987">
            <v>214</v>
          </cell>
          <cell r="H2987">
            <v>1000</v>
          </cell>
          <cell r="I2987">
            <v>454.05</v>
          </cell>
          <cell r="J2987">
            <v>1000</v>
          </cell>
          <cell r="K2987">
            <v>110010</v>
          </cell>
          <cell r="L2987" t="str">
            <v>Current Unrestricted</v>
          </cell>
          <cell r="M2987">
            <v>10</v>
          </cell>
          <cell r="N2987" t="str">
            <v>Instruction</v>
          </cell>
          <cell r="O2987">
            <v>11</v>
          </cell>
          <cell r="P2987" t="str">
            <v>Current Unrestricted Funds</v>
          </cell>
          <cell r="Q2987">
            <v>74</v>
          </cell>
          <cell r="R2987" t="str">
            <v>Travel</v>
          </cell>
          <cell r="S2987">
            <v>40</v>
          </cell>
          <cell r="T2987" t="str">
            <v>Vice President / Provost - SCC</v>
          </cell>
          <cell r="U2987">
            <v>4</v>
          </cell>
          <cell r="V2987" t="str">
            <v>Hodge, Gary B</v>
          </cell>
        </row>
        <row r="2988">
          <cell r="A2988">
            <v>352222</v>
          </cell>
          <cell r="B2988" t="str">
            <v>Child Development</v>
          </cell>
          <cell r="C2988">
            <v>755240</v>
          </cell>
          <cell r="D2988">
            <v>352222755240</v>
          </cell>
          <cell r="E2988" t="str">
            <v>DP - Software</v>
          </cell>
          <cell r="F2988">
            <v>264.95</v>
          </cell>
          <cell r="G2988">
            <v>0</v>
          </cell>
          <cell r="H2988">
            <v>50</v>
          </cell>
          <cell r="I2988">
            <v>0</v>
          </cell>
          <cell r="J2988">
            <v>50</v>
          </cell>
          <cell r="K2988">
            <v>110010</v>
          </cell>
          <cell r="L2988" t="str">
            <v>Current Unrestricted</v>
          </cell>
          <cell r="M2988">
            <v>10</v>
          </cell>
          <cell r="N2988" t="str">
            <v>Instruction</v>
          </cell>
          <cell r="O2988">
            <v>11</v>
          </cell>
          <cell r="P2988" t="str">
            <v>Current Unrestricted Funds</v>
          </cell>
          <cell r="Q2988">
            <v>75</v>
          </cell>
          <cell r="R2988" t="str">
            <v>Other Operating Expenses</v>
          </cell>
          <cell r="S2988">
            <v>40</v>
          </cell>
          <cell r="T2988" t="str">
            <v>Vice President / Provost - SCC</v>
          </cell>
          <cell r="U2988">
            <v>4</v>
          </cell>
          <cell r="V2988" t="str">
            <v>Hodge, Gary B</v>
          </cell>
        </row>
        <row r="2989">
          <cell r="A2989">
            <v>352222</v>
          </cell>
          <cell r="B2989" t="str">
            <v>Child Development</v>
          </cell>
          <cell r="C2989">
            <v>755310</v>
          </cell>
          <cell r="D2989">
            <v>352222755310</v>
          </cell>
          <cell r="E2989" t="str">
            <v>Copier Expense</v>
          </cell>
          <cell r="F2989">
            <v>2336.6999999999998</v>
          </cell>
          <cell r="G2989">
            <v>1803.6</v>
          </cell>
          <cell r="H2989">
            <v>2500</v>
          </cell>
          <cell r="I2989">
            <v>459.24</v>
          </cell>
          <cell r="J2989">
            <v>1900</v>
          </cell>
          <cell r="K2989">
            <v>110010</v>
          </cell>
          <cell r="L2989" t="str">
            <v>Current Unrestricted</v>
          </cell>
          <cell r="M2989">
            <v>10</v>
          </cell>
          <cell r="N2989" t="str">
            <v>Instruction</v>
          </cell>
          <cell r="O2989">
            <v>11</v>
          </cell>
          <cell r="P2989" t="str">
            <v>Current Unrestricted Funds</v>
          </cell>
          <cell r="Q2989">
            <v>75</v>
          </cell>
          <cell r="R2989" t="str">
            <v>Other Operating Expenses</v>
          </cell>
          <cell r="S2989">
            <v>40</v>
          </cell>
          <cell r="T2989" t="str">
            <v>Vice President / Provost - SCC</v>
          </cell>
          <cell r="U2989">
            <v>4</v>
          </cell>
          <cell r="V2989" t="str">
            <v>Hodge, Gary B</v>
          </cell>
        </row>
        <row r="2990">
          <cell r="A2990">
            <v>352222</v>
          </cell>
          <cell r="B2990" t="str">
            <v>Child Development</v>
          </cell>
          <cell r="C2990">
            <v>755330</v>
          </cell>
          <cell r="D2990">
            <v>352222755330</v>
          </cell>
          <cell r="E2990" t="str">
            <v>Printing - Brochures and Handbooks</v>
          </cell>
          <cell r="F2990">
            <v>450</v>
          </cell>
          <cell r="G2990">
            <v>0</v>
          </cell>
          <cell r="H2990">
            <v>500</v>
          </cell>
          <cell r="I2990">
            <v>0</v>
          </cell>
          <cell r="J2990">
            <v>400</v>
          </cell>
          <cell r="K2990">
            <v>110010</v>
          </cell>
          <cell r="L2990" t="str">
            <v>Current Unrestricted</v>
          </cell>
          <cell r="M2990">
            <v>10</v>
          </cell>
          <cell r="N2990" t="str">
            <v>Instruction</v>
          </cell>
          <cell r="O2990">
            <v>11</v>
          </cell>
          <cell r="P2990" t="str">
            <v>Current Unrestricted Funds</v>
          </cell>
          <cell r="Q2990">
            <v>75</v>
          </cell>
          <cell r="R2990" t="str">
            <v>Other Operating Expenses</v>
          </cell>
          <cell r="S2990">
            <v>40</v>
          </cell>
          <cell r="T2990" t="str">
            <v>Vice President / Provost - SCC</v>
          </cell>
          <cell r="U2990">
            <v>4</v>
          </cell>
          <cell r="V2990" t="str">
            <v>Hodge, Gary B</v>
          </cell>
        </row>
        <row r="2991">
          <cell r="A2991">
            <v>352222</v>
          </cell>
          <cell r="B2991" t="str">
            <v>Child Development</v>
          </cell>
          <cell r="C2991">
            <v>755360</v>
          </cell>
          <cell r="D2991">
            <v>352222755360</v>
          </cell>
          <cell r="E2991" t="str">
            <v>Printing - Other</v>
          </cell>
          <cell r="F2991">
            <v>532.92999999999995</v>
          </cell>
          <cell r="G2991">
            <v>951.34</v>
          </cell>
          <cell r="H2991">
            <v>1500</v>
          </cell>
          <cell r="I2991">
            <v>0</v>
          </cell>
          <cell r="J2991">
            <v>1000</v>
          </cell>
          <cell r="K2991">
            <v>110010</v>
          </cell>
          <cell r="L2991" t="str">
            <v>Current Unrestricted</v>
          </cell>
          <cell r="M2991">
            <v>10</v>
          </cell>
          <cell r="N2991" t="str">
            <v>Instruction</v>
          </cell>
          <cell r="O2991">
            <v>11</v>
          </cell>
          <cell r="P2991" t="str">
            <v>Current Unrestricted Funds</v>
          </cell>
          <cell r="Q2991">
            <v>75</v>
          </cell>
          <cell r="R2991" t="str">
            <v>Other Operating Expenses</v>
          </cell>
          <cell r="S2991">
            <v>40</v>
          </cell>
          <cell r="T2991" t="str">
            <v>Vice President / Provost - SCC</v>
          </cell>
          <cell r="U2991">
            <v>4</v>
          </cell>
          <cell r="V2991" t="str">
            <v>Hodge, Gary B</v>
          </cell>
        </row>
        <row r="2992">
          <cell r="A2992">
            <v>352222</v>
          </cell>
          <cell r="B2992" t="str">
            <v>Child Development</v>
          </cell>
          <cell r="C2992">
            <v>755705</v>
          </cell>
          <cell r="D2992">
            <v>352222755705</v>
          </cell>
          <cell r="E2992" t="str">
            <v>Postage</v>
          </cell>
          <cell r="F2992">
            <v>27.32</v>
          </cell>
          <cell r="G2992">
            <v>184.55</v>
          </cell>
          <cell r="H2992">
            <v>200</v>
          </cell>
          <cell r="I2992">
            <v>14.87</v>
          </cell>
          <cell r="J2992">
            <v>200</v>
          </cell>
          <cell r="K2992">
            <v>110010</v>
          </cell>
          <cell r="L2992" t="str">
            <v>Current Unrestricted</v>
          </cell>
          <cell r="M2992">
            <v>10</v>
          </cell>
          <cell r="N2992" t="str">
            <v>Instruction</v>
          </cell>
          <cell r="O2992">
            <v>11</v>
          </cell>
          <cell r="P2992" t="str">
            <v>Current Unrestricted Funds</v>
          </cell>
          <cell r="Q2992">
            <v>75</v>
          </cell>
          <cell r="R2992" t="str">
            <v>Other Operating Expenses</v>
          </cell>
          <cell r="S2992">
            <v>40</v>
          </cell>
          <cell r="T2992" t="str">
            <v>Vice President / Provost - SCC</v>
          </cell>
          <cell r="U2992">
            <v>4</v>
          </cell>
          <cell r="V2992" t="str">
            <v>Hodge, Gary B</v>
          </cell>
        </row>
        <row r="2993">
          <cell r="A2993">
            <v>352222</v>
          </cell>
          <cell r="B2993" t="str">
            <v>Child Development</v>
          </cell>
          <cell r="C2993">
            <v>755730</v>
          </cell>
          <cell r="D2993">
            <v>352222755730</v>
          </cell>
          <cell r="E2993" t="str">
            <v>Memberships</v>
          </cell>
          <cell r="F2993">
            <v>0</v>
          </cell>
          <cell r="G2993">
            <v>0</v>
          </cell>
          <cell r="H2993">
            <v>500</v>
          </cell>
          <cell r="I2993">
            <v>0</v>
          </cell>
          <cell r="J2993">
            <v>500</v>
          </cell>
          <cell r="K2993">
            <v>110010</v>
          </cell>
          <cell r="L2993" t="str">
            <v>Current Unrestricted</v>
          </cell>
          <cell r="M2993">
            <v>10</v>
          </cell>
          <cell r="N2993" t="str">
            <v>Instruction</v>
          </cell>
          <cell r="O2993">
            <v>11</v>
          </cell>
          <cell r="P2993" t="str">
            <v>Current Unrestricted Funds</v>
          </cell>
          <cell r="Q2993">
            <v>75</v>
          </cell>
          <cell r="R2993" t="str">
            <v>Other Operating Expenses</v>
          </cell>
          <cell r="S2993">
            <v>40</v>
          </cell>
          <cell r="T2993" t="str">
            <v>Vice President / Provost - SCC</v>
          </cell>
          <cell r="U2993">
            <v>4</v>
          </cell>
          <cell r="V2993" t="str">
            <v>Hodge, Gary B</v>
          </cell>
        </row>
        <row r="2994">
          <cell r="A2994">
            <v>352226</v>
          </cell>
          <cell r="B2994" t="str">
            <v>Child Development</v>
          </cell>
          <cell r="C2994">
            <v>611110</v>
          </cell>
          <cell r="D2994">
            <v>352226611110</v>
          </cell>
          <cell r="E2994" t="str">
            <v>Faculty Salaries - Full-time</v>
          </cell>
          <cell r="F2994">
            <v>36268.19</v>
          </cell>
          <cell r="G2994">
            <v>25905.83</v>
          </cell>
          <cell r="H2994">
            <v>32175</v>
          </cell>
          <cell r="I2994">
            <v>16087.5</v>
          </cell>
          <cell r="J2994">
            <v>32176</v>
          </cell>
          <cell r="K2994">
            <v>110010</v>
          </cell>
          <cell r="L2994" t="str">
            <v>Current Unrestricted</v>
          </cell>
          <cell r="M2994">
            <v>10</v>
          </cell>
          <cell r="N2994" t="str">
            <v>Instruction</v>
          </cell>
          <cell r="O2994">
            <v>11</v>
          </cell>
          <cell r="P2994" t="str">
            <v>Current Unrestricted Funds</v>
          </cell>
          <cell r="Q2994">
            <v>61</v>
          </cell>
          <cell r="R2994" t="str">
            <v>Salaries and Wages</v>
          </cell>
          <cell r="S2994">
            <v>40</v>
          </cell>
          <cell r="T2994" t="str">
            <v>Vice President / Provost - SCC</v>
          </cell>
          <cell r="U2994">
            <v>1</v>
          </cell>
          <cell r="V2994" t="str">
            <v>Hodge, Gary B</v>
          </cell>
        </row>
        <row r="2995">
          <cell r="A2995">
            <v>352226</v>
          </cell>
          <cell r="B2995" t="str">
            <v>Child Development</v>
          </cell>
          <cell r="C2995">
            <v>611115</v>
          </cell>
          <cell r="D2995">
            <v>352226611115</v>
          </cell>
          <cell r="E2995" t="str">
            <v>Faculty Salaries - Substitute</v>
          </cell>
          <cell r="F2995">
            <v>130.32</v>
          </cell>
          <cell r="G2995">
            <v>65.16</v>
          </cell>
          <cell r="H2995">
            <v>200</v>
          </cell>
          <cell r="I2995">
            <v>67.41</v>
          </cell>
          <cell r="J2995">
            <v>200</v>
          </cell>
          <cell r="K2995">
            <v>110010</v>
          </cell>
          <cell r="L2995" t="str">
            <v>Current Unrestricted</v>
          </cell>
          <cell r="M2995">
            <v>10</v>
          </cell>
          <cell r="N2995" t="str">
            <v>Instruction</v>
          </cell>
          <cell r="O2995">
            <v>11</v>
          </cell>
          <cell r="P2995" t="str">
            <v>Current Unrestricted Funds</v>
          </cell>
          <cell r="Q2995">
            <v>61</v>
          </cell>
          <cell r="R2995" t="str">
            <v>Salaries and Wages</v>
          </cell>
          <cell r="S2995">
            <v>40</v>
          </cell>
          <cell r="T2995" t="str">
            <v>Vice President / Provost - SCC</v>
          </cell>
          <cell r="U2995">
            <v>1</v>
          </cell>
          <cell r="V2995" t="str">
            <v>Hodge, Gary B</v>
          </cell>
        </row>
        <row r="2996">
          <cell r="A2996">
            <v>352226</v>
          </cell>
          <cell r="B2996" t="str">
            <v>Child Development</v>
          </cell>
          <cell r="C2996">
            <v>611120</v>
          </cell>
          <cell r="D2996">
            <v>352226611120</v>
          </cell>
          <cell r="E2996" t="str">
            <v>Faculty Salaries - Part-time</v>
          </cell>
          <cell r="F2996">
            <v>8340</v>
          </cell>
          <cell r="G2996">
            <v>14595</v>
          </cell>
          <cell r="H2996">
            <v>19422</v>
          </cell>
          <cell r="I2996">
            <v>5536.27</v>
          </cell>
          <cell r="J2996">
            <v>19422</v>
          </cell>
          <cell r="K2996">
            <v>110010</v>
          </cell>
          <cell r="L2996" t="str">
            <v>Current Unrestricted</v>
          </cell>
          <cell r="M2996">
            <v>10</v>
          </cell>
          <cell r="N2996" t="str">
            <v>Instruction</v>
          </cell>
          <cell r="O2996">
            <v>11</v>
          </cell>
          <cell r="P2996" t="str">
            <v>Current Unrestricted Funds</v>
          </cell>
          <cell r="Q2996">
            <v>61</v>
          </cell>
          <cell r="R2996" t="str">
            <v>Salaries and Wages</v>
          </cell>
          <cell r="S2996">
            <v>40</v>
          </cell>
          <cell r="T2996" t="str">
            <v>Vice President / Provost - SCC</v>
          </cell>
          <cell r="U2996">
            <v>1</v>
          </cell>
          <cell r="V2996" t="str">
            <v>Hodge, Gary B</v>
          </cell>
        </row>
        <row r="2997">
          <cell r="A2997">
            <v>352226</v>
          </cell>
          <cell r="B2997" t="str">
            <v>Child Development</v>
          </cell>
          <cell r="C2997">
            <v>611150</v>
          </cell>
          <cell r="D2997">
            <v>352226611150</v>
          </cell>
          <cell r="E2997" t="str">
            <v>Faculty Full-time - Summer</v>
          </cell>
          <cell r="F2997">
            <v>0</v>
          </cell>
          <cell r="G2997">
            <v>7253.62</v>
          </cell>
          <cell r="H2997">
            <v>7254</v>
          </cell>
          <cell r="I2997">
            <v>0</v>
          </cell>
          <cell r="J2997">
            <v>7883</v>
          </cell>
          <cell r="K2997">
            <v>110010</v>
          </cell>
          <cell r="L2997" t="str">
            <v>Current Unrestricted</v>
          </cell>
          <cell r="M2997">
            <v>10</v>
          </cell>
          <cell r="N2997" t="str">
            <v>Instruction</v>
          </cell>
          <cell r="O2997">
            <v>11</v>
          </cell>
          <cell r="P2997" t="str">
            <v>Current Unrestricted Funds</v>
          </cell>
          <cell r="Q2997">
            <v>61</v>
          </cell>
          <cell r="R2997" t="str">
            <v>Salaries and Wages</v>
          </cell>
          <cell r="S2997">
            <v>40</v>
          </cell>
          <cell r="T2997" t="str">
            <v>Vice President / Provost - SCC</v>
          </cell>
          <cell r="U2997">
            <v>1</v>
          </cell>
          <cell r="V2997" t="str">
            <v>Hodge, Gary B</v>
          </cell>
        </row>
        <row r="2998">
          <cell r="A2998">
            <v>352226</v>
          </cell>
          <cell r="B2998" t="str">
            <v>Child Development</v>
          </cell>
          <cell r="C2998">
            <v>733110</v>
          </cell>
          <cell r="D2998">
            <v>352226733110</v>
          </cell>
          <cell r="E2998" t="str">
            <v>Classroom Supplies</v>
          </cell>
          <cell r="F2998">
            <v>163.65</v>
          </cell>
          <cell r="G2998">
            <v>170.72</v>
          </cell>
          <cell r="H2998">
            <v>500</v>
          </cell>
          <cell r="I2998">
            <v>53.35</v>
          </cell>
          <cell r="J2998">
            <v>500</v>
          </cell>
          <cell r="K2998">
            <v>110010</v>
          </cell>
          <cell r="L2998" t="str">
            <v>Current Unrestricted</v>
          </cell>
          <cell r="M2998">
            <v>10</v>
          </cell>
          <cell r="N2998" t="str">
            <v>Instruction</v>
          </cell>
          <cell r="O2998">
            <v>11</v>
          </cell>
          <cell r="P2998" t="str">
            <v>Current Unrestricted Funds</v>
          </cell>
          <cell r="Q2998">
            <v>73</v>
          </cell>
          <cell r="R2998" t="str">
            <v>Supplies</v>
          </cell>
          <cell r="S2998">
            <v>40</v>
          </cell>
          <cell r="T2998" t="str">
            <v>Vice President / Provost - SCC</v>
          </cell>
          <cell r="U2998">
            <v>4</v>
          </cell>
          <cell r="V2998" t="str">
            <v>Hodge, Gary B</v>
          </cell>
        </row>
        <row r="2999">
          <cell r="A2999">
            <v>352226</v>
          </cell>
          <cell r="B2999" t="str">
            <v>Child Development</v>
          </cell>
          <cell r="C2999">
            <v>744210</v>
          </cell>
          <cell r="D2999">
            <v>352226744210</v>
          </cell>
          <cell r="E2999" t="str">
            <v>Local Travel</v>
          </cell>
          <cell r="F2999">
            <v>229</v>
          </cell>
          <cell r="G2999">
            <v>0</v>
          </cell>
          <cell r="H2999">
            <v>350</v>
          </cell>
          <cell r="I2999">
            <v>75.5</v>
          </cell>
          <cell r="J2999">
            <v>350</v>
          </cell>
          <cell r="K2999">
            <v>110010</v>
          </cell>
          <cell r="L2999" t="str">
            <v>Current Unrestricted</v>
          </cell>
          <cell r="M2999">
            <v>10</v>
          </cell>
          <cell r="N2999" t="str">
            <v>Instruction</v>
          </cell>
          <cell r="O2999">
            <v>11</v>
          </cell>
          <cell r="P2999" t="str">
            <v>Current Unrestricted Funds</v>
          </cell>
          <cell r="Q2999">
            <v>74</v>
          </cell>
          <cell r="R2999" t="str">
            <v>Travel</v>
          </cell>
          <cell r="S2999">
            <v>40</v>
          </cell>
          <cell r="T2999" t="str">
            <v>Vice President / Provost - SCC</v>
          </cell>
          <cell r="U2999">
            <v>4</v>
          </cell>
          <cell r="V2999" t="str">
            <v>Hodge, Gary B</v>
          </cell>
        </row>
        <row r="3000">
          <cell r="A3000">
            <v>352226</v>
          </cell>
          <cell r="B3000" t="str">
            <v>Child Development</v>
          </cell>
          <cell r="C3000">
            <v>744220</v>
          </cell>
          <cell r="D3000">
            <v>352226744220</v>
          </cell>
          <cell r="E3000" t="str">
            <v>Professional Development / Travel</v>
          </cell>
          <cell r="F3000">
            <v>0</v>
          </cell>
          <cell r="G3000">
            <v>3179.25</v>
          </cell>
          <cell r="H3000">
            <v>1000</v>
          </cell>
          <cell r="I3000">
            <v>43.6</v>
          </cell>
          <cell r="J3000">
            <v>1000</v>
          </cell>
          <cell r="K3000">
            <v>110010</v>
          </cell>
          <cell r="L3000" t="str">
            <v>Current Unrestricted</v>
          </cell>
          <cell r="M3000">
            <v>10</v>
          </cell>
          <cell r="N3000" t="str">
            <v>Instruction</v>
          </cell>
          <cell r="O3000">
            <v>11</v>
          </cell>
          <cell r="P3000" t="str">
            <v>Current Unrestricted Funds</v>
          </cell>
          <cell r="Q3000">
            <v>74</v>
          </cell>
          <cell r="R3000" t="str">
            <v>Travel</v>
          </cell>
          <cell r="S3000">
            <v>40</v>
          </cell>
          <cell r="T3000" t="str">
            <v>Vice President / Provost - SCC</v>
          </cell>
          <cell r="U3000">
            <v>4</v>
          </cell>
          <cell r="V3000" t="str">
            <v>Hodge, Gary B</v>
          </cell>
        </row>
        <row r="3001">
          <cell r="A3001">
            <v>352226</v>
          </cell>
          <cell r="B3001" t="str">
            <v>Child Development</v>
          </cell>
          <cell r="C3001">
            <v>755240</v>
          </cell>
          <cell r="D3001">
            <v>352226755240</v>
          </cell>
          <cell r="E3001" t="str">
            <v>DP - Software</v>
          </cell>
          <cell r="F3001">
            <v>50</v>
          </cell>
          <cell r="G3001">
            <v>0</v>
          </cell>
          <cell r="H3001">
            <v>43</v>
          </cell>
          <cell r="I3001">
            <v>0</v>
          </cell>
          <cell r="J3001">
            <v>43</v>
          </cell>
          <cell r="K3001">
            <v>110010</v>
          </cell>
          <cell r="L3001" t="str">
            <v>Current Unrestricted</v>
          </cell>
          <cell r="M3001">
            <v>10</v>
          </cell>
          <cell r="N3001" t="str">
            <v>Instruction</v>
          </cell>
          <cell r="O3001">
            <v>11</v>
          </cell>
          <cell r="P3001" t="str">
            <v>Current Unrestricted Funds</v>
          </cell>
          <cell r="Q3001">
            <v>75</v>
          </cell>
          <cell r="R3001" t="str">
            <v>Other Operating Expenses</v>
          </cell>
          <cell r="S3001">
            <v>40</v>
          </cell>
          <cell r="T3001" t="str">
            <v>Vice President / Provost - SCC</v>
          </cell>
          <cell r="U3001">
            <v>4</v>
          </cell>
          <cell r="V3001" t="str">
            <v>Hodge, Gary B</v>
          </cell>
        </row>
        <row r="3002">
          <cell r="A3002">
            <v>352226</v>
          </cell>
          <cell r="B3002" t="str">
            <v>Child Development</v>
          </cell>
          <cell r="C3002">
            <v>755310</v>
          </cell>
          <cell r="D3002">
            <v>352226755310</v>
          </cell>
          <cell r="E3002" t="str">
            <v>Copier Expense</v>
          </cell>
          <cell r="F3002">
            <v>936.42</v>
          </cell>
          <cell r="G3002">
            <v>909.78</v>
          </cell>
          <cell r="H3002">
            <v>1200</v>
          </cell>
          <cell r="I3002">
            <v>170.34</v>
          </cell>
          <cell r="J3002">
            <v>1200</v>
          </cell>
          <cell r="K3002">
            <v>110010</v>
          </cell>
          <cell r="L3002" t="str">
            <v>Current Unrestricted</v>
          </cell>
          <cell r="M3002">
            <v>10</v>
          </cell>
          <cell r="N3002" t="str">
            <v>Instruction</v>
          </cell>
          <cell r="O3002">
            <v>11</v>
          </cell>
          <cell r="P3002" t="str">
            <v>Current Unrestricted Funds</v>
          </cell>
          <cell r="Q3002">
            <v>75</v>
          </cell>
          <cell r="R3002" t="str">
            <v>Other Operating Expenses</v>
          </cell>
          <cell r="S3002">
            <v>40</v>
          </cell>
          <cell r="T3002" t="str">
            <v>Vice President / Provost - SCC</v>
          </cell>
          <cell r="U3002">
            <v>4</v>
          </cell>
          <cell r="V3002" t="str">
            <v>Hodge, Gary B</v>
          </cell>
        </row>
        <row r="3003">
          <cell r="A3003">
            <v>352226</v>
          </cell>
          <cell r="B3003" t="str">
            <v>Child Development</v>
          </cell>
          <cell r="C3003">
            <v>755360</v>
          </cell>
          <cell r="D3003">
            <v>352226755360</v>
          </cell>
          <cell r="E3003" t="str">
            <v>Printing - Other</v>
          </cell>
          <cell r="F3003">
            <v>0</v>
          </cell>
          <cell r="G3003">
            <v>0</v>
          </cell>
          <cell r="H3003">
            <v>0</v>
          </cell>
          <cell r="I3003">
            <v>0</v>
          </cell>
          <cell r="J3003">
            <v>0</v>
          </cell>
          <cell r="K3003">
            <v>110010</v>
          </cell>
          <cell r="L3003" t="str">
            <v>Current Unrestricted</v>
          </cell>
          <cell r="M3003">
            <v>10</v>
          </cell>
          <cell r="N3003" t="str">
            <v>Instruction</v>
          </cell>
          <cell r="O3003">
            <v>11</v>
          </cell>
          <cell r="P3003" t="str">
            <v>Current Unrestricted Funds</v>
          </cell>
          <cell r="Q3003">
            <v>75</v>
          </cell>
          <cell r="R3003" t="str">
            <v>Other Operating Expenses</v>
          </cell>
          <cell r="S3003">
            <v>40</v>
          </cell>
          <cell r="T3003" t="str">
            <v>Vice President / Provost - SCC</v>
          </cell>
          <cell r="U3003">
            <v>4</v>
          </cell>
          <cell r="V3003" t="str">
            <v>Hodge, Gary B</v>
          </cell>
        </row>
        <row r="3004">
          <cell r="A3004">
            <v>823102</v>
          </cell>
          <cell r="B3004" t="str">
            <v>SCC - Childcare</v>
          </cell>
          <cell r="C3004">
            <v>583002</v>
          </cell>
          <cell r="D3004">
            <v>823102583002</v>
          </cell>
          <cell r="E3004" t="str">
            <v>Childcare Fees</v>
          </cell>
          <cell r="F3004">
            <v>181105.31</v>
          </cell>
          <cell r="G3004">
            <v>167993.79</v>
          </cell>
          <cell r="H3004">
            <v>191422</v>
          </cell>
          <cell r="I3004">
            <v>83075.64</v>
          </cell>
          <cell r="J3004">
            <v>191422</v>
          </cell>
          <cell r="K3004">
            <v>310010</v>
          </cell>
          <cell r="L3004" t="str">
            <v>General Auxiliaries</v>
          </cell>
          <cell r="M3004">
            <v>590</v>
          </cell>
          <cell r="N3004" t="str">
            <v>Auxiliary - Other</v>
          </cell>
          <cell r="O3004">
            <v>31</v>
          </cell>
          <cell r="P3004" t="str">
            <v>Auxiliary Enterprises Fund</v>
          </cell>
          <cell r="Q3004">
            <v>53</v>
          </cell>
          <cell r="R3004" t="str">
            <v>Tuition and Fees</v>
          </cell>
          <cell r="S3004">
            <v>80</v>
          </cell>
          <cell r="T3004" t="str">
            <v>Auxiliaries</v>
          </cell>
          <cell r="U3004">
            <v>9</v>
          </cell>
          <cell r="V3004" t="str">
            <v>Hodge, Gary B</v>
          </cell>
        </row>
        <row r="3005">
          <cell r="A3005">
            <v>823102</v>
          </cell>
          <cell r="B3005" t="str">
            <v>SCC - Childcare</v>
          </cell>
          <cell r="C3005">
            <v>611310</v>
          </cell>
          <cell r="D3005">
            <v>823102611310</v>
          </cell>
          <cell r="E3005" t="str">
            <v>Supervisory Support Staff - Exempt</v>
          </cell>
          <cell r="F3005">
            <v>83979.839999999997</v>
          </cell>
          <cell r="G3005">
            <v>81080.649999999994</v>
          </cell>
          <cell r="H3005">
            <v>86919</v>
          </cell>
          <cell r="I3005">
            <v>43459.56</v>
          </cell>
          <cell r="J3005">
            <v>91265</v>
          </cell>
          <cell r="K3005">
            <v>310010</v>
          </cell>
          <cell r="L3005" t="str">
            <v>General Auxiliaries</v>
          </cell>
          <cell r="M3005">
            <v>590</v>
          </cell>
          <cell r="N3005" t="str">
            <v>Auxiliary - Other</v>
          </cell>
          <cell r="O3005">
            <v>31</v>
          </cell>
          <cell r="P3005" t="str">
            <v>Auxiliary Enterprises Fund</v>
          </cell>
          <cell r="Q3005">
            <v>61</v>
          </cell>
          <cell r="R3005" t="str">
            <v>Salaries and Wages</v>
          </cell>
          <cell r="S3005">
            <v>80</v>
          </cell>
          <cell r="T3005" t="str">
            <v>Auxiliaries</v>
          </cell>
          <cell r="U3005">
            <v>9</v>
          </cell>
          <cell r="V3005" t="str">
            <v>Hodge, Gary B</v>
          </cell>
        </row>
        <row r="3006">
          <cell r="A3006">
            <v>823102</v>
          </cell>
          <cell r="B3006" t="str">
            <v>SCC - Childcare</v>
          </cell>
          <cell r="C3006">
            <v>611320</v>
          </cell>
          <cell r="D3006">
            <v>823102611320</v>
          </cell>
          <cell r="E3006" t="str">
            <v>Non-Supervisory Supp Staff - Exempt</v>
          </cell>
          <cell r="F3006">
            <v>69931.08</v>
          </cell>
          <cell r="G3006">
            <v>37212.959999999999</v>
          </cell>
          <cell r="H3006">
            <v>38515</v>
          </cell>
          <cell r="I3006">
            <v>19164.48</v>
          </cell>
          <cell r="J3006">
            <v>40441</v>
          </cell>
          <cell r="K3006">
            <v>310010</v>
          </cell>
          <cell r="L3006" t="str">
            <v>General Auxiliaries</v>
          </cell>
          <cell r="M3006">
            <v>590</v>
          </cell>
          <cell r="N3006" t="str">
            <v>Auxiliary - Other</v>
          </cell>
          <cell r="O3006">
            <v>31</v>
          </cell>
          <cell r="P3006" t="str">
            <v>Auxiliary Enterprises Fund</v>
          </cell>
          <cell r="Q3006">
            <v>61</v>
          </cell>
          <cell r="R3006" t="str">
            <v>Salaries and Wages</v>
          </cell>
          <cell r="S3006">
            <v>80</v>
          </cell>
          <cell r="T3006" t="str">
            <v>Auxiliaries</v>
          </cell>
          <cell r="U3006">
            <v>9</v>
          </cell>
          <cell r="V3006" t="str">
            <v>Hodge, Gary B</v>
          </cell>
        </row>
        <row r="3007">
          <cell r="A3007">
            <v>823102</v>
          </cell>
          <cell r="B3007" t="str">
            <v>SCC - Childcare</v>
          </cell>
          <cell r="C3007">
            <v>611410</v>
          </cell>
          <cell r="D3007">
            <v>823102611410</v>
          </cell>
          <cell r="E3007" t="str">
            <v>Supervisory Supp Staff - Non-Exempt</v>
          </cell>
          <cell r="F3007">
            <v>0</v>
          </cell>
          <cell r="G3007">
            <v>2899.19</v>
          </cell>
          <cell r="H3007">
            <v>0</v>
          </cell>
          <cell r="I3007">
            <v>0</v>
          </cell>
          <cell r="J3007">
            <v>0</v>
          </cell>
          <cell r="K3007">
            <v>310010</v>
          </cell>
          <cell r="L3007" t="str">
            <v>General Auxiliaries</v>
          </cell>
          <cell r="M3007">
            <v>590</v>
          </cell>
          <cell r="N3007" t="str">
            <v>Auxiliary - Other</v>
          </cell>
          <cell r="O3007">
            <v>31</v>
          </cell>
          <cell r="P3007" t="str">
            <v>Auxiliary Enterprises Fund</v>
          </cell>
          <cell r="Q3007">
            <v>61</v>
          </cell>
          <cell r="R3007" t="str">
            <v>Salaries and Wages</v>
          </cell>
          <cell r="S3007">
            <v>80</v>
          </cell>
          <cell r="T3007" t="str">
            <v>Auxiliaries</v>
          </cell>
          <cell r="U3007">
            <v>9</v>
          </cell>
          <cell r="V3007" t="str">
            <v>Hodge, Gary B</v>
          </cell>
        </row>
        <row r="3008">
          <cell r="A3008">
            <v>823102</v>
          </cell>
          <cell r="B3008" t="str">
            <v>SCC - Childcare</v>
          </cell>
          <cell r="C3008">
            <v>611420</v>
          </cell>
          <cell r="D3008">
            <v>823102611420</v>
          </cell>
          <cell r="E3008" t="str">
            <v>Non-Supervisory Supp - Non-Exempt</v>
          </cell>
          <cell r="F3008">
            <v>81352.800000000003</v>
          </cell>
          <cell r="G3008">
            <v>113689.92</v>
          </cell>
          <cell r="H3008">
            <v>118805</v>
          </cell>
          <cell r="I3008">
            <v>58889.82</v>
          </cell>
          <cell r="J3008">
            <v>124746</v>
          </cell>
          <cell r="K3008">
            <v>310010</v>
          </cell>
          <cell r="L3008" t="str">
            <v>General Auxiliaries</v>
          </cell>
          <cell r="M3008">
            <v>590</v>
          </cell>
          <cell r="N3008" t="str">
            <v>Auxiliary - Other</v>
          </cell>
          <cell r="O3008">
            <v>31</v>
          </cell>
          <cell r="P3008" t="str">
            <v>Auxiliary Enterprises Fund</v>
          </cell>
          <cell r="Q3008">
            <v>61</v>
          </cell>
          <cell r="R3008" t="str">
            <v>Salaries and Wages</v>
          </cell>
          <cell r="S3008">
            <v>80</v>
          </cell>
          <cell r="T3008" t="str">
            <v>Auxiliaries</v>
          </cell>
          <cell r="U3008">
            <v>9</v>
          </cell>
          <cell r="V3008" t="str">
            <v>Hodge, Gary B</v>
          </cell>
        </row>
        <row r="3009">
          <cell r="A3009">
            <v>823102</v>
          </cell>
          <cell r="B3009" t="str">
            <v>SCC - Childcare</v>
          </cell>
          <cell r="C3009">
            <v>611460</v>
          </cell>
          <cell r="D3009">
            <v>823102611460</v>
          </cell>
          <cell r="E3009" t="str">
            <v>Support Staff PT - Non-Exempt</v>
          </cell>
          <cell r="F3009">
            <v>14177.04</v>
          </cell>
          <cell r="G3009">
            <v>12724.83</v>
          </cell>
          <cell r="H3009">
            <v>9080</v>
          </cell>
          <cell r="I3009">
            <v>4429.99</v>
          </cell>
          <cell r="J3009">
            <v>9534</v>
          </cell>
          <cell r="K3009">
            <v>310010</v>
          </cell>
          <cell r="L3009" t="str">
            <v>General Auxiliaries</v>
          </cell>
          <cell r="M3009">
            <v>590</v>
          </cell>
          <cell r="N3009" t="str">
            <v>Auxiliary - Other</v>
          </cell>
          <cell r="O3009">
            <v>31</v>
          </cell>
          <cell r="P3009" t="str">
            <v>Auxiliary Enterprises Fund</v>
          </cell>
          <cell r="Q3009">
            <v>61</v>
          </cell>
          <cell r="R3009" t="str">
            <v>Salaries and Wages</v>
          </cell>
          <cell r="S3009">
            <v>80</v>
          </cell>
          <cell r="T3009" t="str">
            <v>Auxiliaries</v>
          </cell>
          <cell r="U3009">
            <v>9</v>
          </cell>
          <cell r="V3009" t="str">
            <v>Hodge, Gary B</v>
          </cell>
        </row>
        <row r="3010">
          <cell r="A3010">
            <v>823102</v>
          </cell>
          <cell r="B3010" t="str">
            <v>SCC - Childcare</v>
          </cell>
          <cell r="C3010">
            <v>611491</v>
          </cell>
          <cell r="D3010">
            <v>823102611491</v>
          </cell>
          <cell r="E3010" t="str">
            <v>Comp Time Payoff</v>
          </cell>
          <cell r="F3010">
            <v>26.96</v>
          </cell>
          <cell r="G3010">
            <v>0</v>
          </cell>
          <cell r="H3010">
            <v>0</v>
          </cell>
          <cell r="I3010">
            <v>0</v>
          </cell>
          <cell r="J3010">
            <v>0</v>
          </cell>
          <cell r="K3010">
            <v>310010</v>
          </cell>
          <cell r="L3010" t="str">
            <v>General Auxiliaries</v>
          </cell>
          <cell r="M3010">
            <v>590</v>
          </cell>
          <cell r="N3010" t="str">
            <v>Auxiliary - Other</v>
          </cell>
          <cell r="O3010">
            <v>31</v>
          </cell>
          <cell r="P3010" t="str">
            <v>Auxiliary Enterprises Fund</v>
          </cell>
          <cell r="Q3010">
            <v>61</v>
          </cell>
          <cell r="R3010" t="str">
            <v>Salaries and Wages</v>
          </cell>
          <cell r="S3010">
            <v>80</v>
          </cell>
          <cell r="T3010" t="str">
            <v>Auxiliaries</v>
          </cell>
          <cell r="U3010">
            <v>9</v>
          </cell>
          <cell r="V3010" t="str">
            <v>Hodge, Gary B</v>
          </cell>
        </row>
        <row r="3011">
          <cell r="A3011">
            <v>823102</v>
          </cell>
          <cell r="B3011" t="str">
            <v>SCC - Childcare</v>
          </cell>
          <cell r="C3011">
            <v>611492</v>
          </cell>
          <cell r="D3011">
            <v>823102611492</v>
          </cell>
          <cell r="E3011" t="str">
            <v>Regular Overtime</v>
          </cell>
          <cell r="F3011">
            <v>26.3</v>
          </cell>
          <cell r="G3011">
            <v>0</v>
          </cell>
          <cell r="H3011">
            <v>0</v>
          </cell>
          <cell r="I3011">
            <v>0</v>
          </cell>
          <cell r="J3011">
            <v>0</v>
          </cell>
          <cell r="K3011">
            <v>310010</v>
          </cell>
          <cell r="L3011" t="str">
            <v>General Auxiliaries</v>
          </cell>
          <cell r="M3011">
            <v>590</v>
          </cell>
          <cell r="N3011" t="str">
            <v>Auxiliary - Other</v>
          </cell>
          <cell r="O3011">
            <v>31</v>
          </cell>
          <cell r="P3011" t="str">
            <v>Auxiliary Enterprises Fund</v>
          </cell>
          <cell r="Q3011">
            <v>61</v>
          </cell>
          <cell r="R3011" t="str">
            <v>Salaries and Wages</v>
          </cell>
          <cell r="S3011">
            <v>80</v>
          </cell>
          <cell r="T3011" t="str">
            <v>Auxiliaries</v>
          </cell>
          <cell r="U3011">
            <v>9</v>
          </cell>
          <cell r="V3011" t="str">
            <v>Hodge, Gary B</v>
          </cell>
        </row>
        <row r="3012">
          <cell r="A3012">
            <v>823102</v>
          </cell>
          <cell r="B3012" t="str">
            <v>SCC - Childcare</v>
          </cell>
          <cell r="C3012">
            <v>611493</v>
          </cell>
          <cell r="D3012">
            <v>823102611493</v>
          </cell>
          <cell r="E3012" t="str">
            <v>Vacation Payoff</v>
          </cell>
          <cell r="F3012">
            <v>76.099999999999994</v>
          </cell>
          <cell r="G3012">
            <v>0</v>
          </cell>
          <cell r="H3012">
            <v>0</v>
          </cell>
          <cell r="I3012">
            <v>0</v>
          </cell>
          <cell r="J3012">
            <v>0</v>
          </cell>
          <cell r="K3012">
            <v>310010</v>
          </cell>
          <cell r="L3012" t="str">
            <v>General Auxiliaries</v>
          </cell>
          <cell r="M3012">
            <v>590</v>
          </cell>
          <cell r="N3012" t="str">
            <v>Auxiliary - Other</v>
          </cell>
          <cell r="O3012">
            <v>31</v>
          </cell>
          <cell r="P3012" t="str">
            <v>Auxiliary Enterprises Fund</v>
          </cell>
          <cell r="Q3012">
            <v>61</v>
          </cell>
          <cell r="R3012" t="str">
            <v>Salaries and Wages</v>
          </cell>
          <cell r="S3012">
            <v>80</v>
          </cell>
          <cell r="T3012" t="str">
            <v>Auxiliaries</v>
          </cell>
          <cell r="U3012">
            <v>9</v>
          </cell>
          <cell r="V3012" t="str">
            <v>Hodge, Gary B</v>
          </cell>
        </row>
        <row r="3013">
          <cell r="A3013">
            <v>823102</v>
          </cell>
          <cell r="B3013" t="str">
            <v>SCC - Childcare</v>
          </cell>
          <cell r="C3013">
            <v>611510</v>
          </cell>
          <cell r="D3013">
            <v>823102611510</v>
          </cell>
          <cell r="E3013" t="str">
            <v>Student Assistants - Non-Work Study</v>
          </cell>
          <cell r="F3013">
            <v>5811.49</v>
          </cell>
          <cell r="G3013">
            <v>10148.35</v>
          </cell>
          <cell r="H3013">
            <v>10200</v>
          </cell>
          <cell r="I3013">
            <v>9567.09</v>
          </cell>
          <cell r="J3013">
            <v>15960</v>
          </cell>
          <cell r="K3013">
            <v>310010</v>
          </cell>
          <cell r="L3013" t="str">
            <v>General Auxiliaries</v>
          </cell>
          <cell r="M3013">
            <v>590</v>
          </cell>
          <cell r="N3013" t="str">
            <v>Auxiliary - Other</v>
          </cell>
          <cell r="O3013">
            <v>31</v>
          </cell>
          <cell r="P3013" t="str">
            <v>Auxiliary Enterprises Fund</v>
          </cell>
          <cell r="Q3013">
            <v>61</v>
          </cell>
          <cell r="R3013" t="str">
            <v>Salaries and Wages</v>
          </cell>
          <cell r="S3013">
            <v>80</v>
          </cell>
          <cell r="T3013" t="str">
            <v>Auxiliaries</v>
          </cell>
          <cell r="U3013">
            <v>9</v>
          </cell>
          <cell r="V3013" t="str">
            <v>Hodge, Gary B</v>
          </cell>
        </row>
        <row r="3014">
          <cell r="A3014">
            <v>823102</v>
          </cell>
          <cell r="B3014" t="str">
            <v>SCC - Childcare</v>
          </cell>
          <cell r="C3014">
            <v>611515</v>
          </cell>
          <cell r="D3014">
            <v>823102611515</v>
          </cell>
          <cell r="E3014" t="str">
            <v>Student Assistants - Non-WS&lt;6 hrs</v>
          </cell>
          <cell r="F3014">
            <v>7597.9</v>
          </cell>
          <cell r="G3014">
            <v>3103.14</v>
          </cell>
          <cell r="H3014">
            <v>8000</v>
          </cell>
          <cell r="I3014">
            <v>0</v>
          </cell>
          <cell r="J3014">
            <v>3150</v>
          </cell>
          <cell r="K3014">
            <v>310010</v>
          </cell>
          <cell r="L3014" t="str">
            <v>General Auxiliaries</v>
          </cell>
          <cell r="M3014">
            <v>590</v>
          </cell>
          <cell r="N3014" t="str">
            <v>Auxiliary - Other</v>
          </cell>
          <cell r="O3014">
            <v>31</v>
          </cell>
          <cell r="P3014" t="str">
            <v>Auxiliary Enterprises Fund</v>
          </cell>
          <cell r="Q3014">
            <v>61</v>
          </cell>
          <cell r="R3014" t="str">
            <v>Salaries and Wages</v>
          </cell>
          <cell r="S3014">
            <v>80</v>
          </cell>
          <cell r="T3014" t="str">
            <v>Auxiliaries</v>
          </cell>
          <cell r="U3014">
            <v>9</v>
          </cell>
          <cell r="V3014" t="str">
            <v>Hodge, Gary B</v>
          </cell>
        </row>
        <row r="3015">
          <cell r="A3015">
            <v>823102</v>
          </cell>
          <cell r="B3015" t="str">
            <v>SCC - Childcare</v>
          </cell>
          <cell r="C3015">
            <v>611520</v>
          </cell>
          <cell r="D3015">
            <v>823102611520</v>
          </cell>
          <cell r="E3015" t="str">
            <v>Student Assistants - Work Study</v>
          </cell>
          <cell r="F3015">
            <v>5442.79</v>
          </cell>
          <cell r="G3015">
            <v>841.25</v>
          </cell>
          <cell r="H3015">
            <v>0</v>
          </cell>
          <cell r="I3015">
            <v>0</v>
          </cell>
          <cell r="J3015">
            <v>0</v>
          </cell>
          <cell r="K3015">
            <v>310010</v>
          </cell>
          <cell r="L3015" t="str">
            <v>General Auxiliaries</v>
          </cell>
          <cell r="M3015">
            <v>590</v>
          </cell>
          <cell r="N3015" t="str">
            <v>Auxiliary - Other</v>
          </cell>
          <cell r="O3015">
            <v>31</v>
          </cell>
          <cell r="P3015" t="str">
            <v>Auxiliary Enterprises Fund</v>
          </cell>
          <cell r="Q3015">
            <v>61</v>
          </cell>
          <cell r="R3015" t="str">
            <v>Salaries and Wages</v>
          </cell>
          <cell r="S3015">
            <v>80</v>
          </cell>
          <cell r="T3015" t="str">
            <v>Auxiliaries</v>
          </cell>
          <cell r="U3015">
            <v>9</v>
          </cell>
          <cell r="V3015" t="str">
            <v>Hodge, Gary B</v>
          </cell>
        </row>
        <row r="3016">
          <cell r="A3016">
            <v>823102</v>
          </cell>
          <cell r="B3016" t="str">
            <v>SCC - Childcare</v>
          </cell>
          <cell r="C3016">
            <v>642110</v>
          </cell>
          <cell r="D3016">
            <v>823102642110</v>
          </cell>
          <cell r="E3016" t="str">
            <v>Medical Insuarance</v>
          </cell>
          <cell r="F3016">
            <v>0</v>
          </cell>
          <cell r="G3016">
            <v>0</v>
          </cell>
          <cell r="H3016">
            <v>0</v>
          </cell>
          <cell r="I3016">
            <v>0</v>
          </cell>
          <cell r="J3016">
            <v>47154</v>
          </cell>
          <cell r="K3016">
            <v>310010</v>
          </cell>
          <cell r="L3016" t="str">
            <v>General Auxiliaries</v>
          </cell>
          <cell r="M3016">
            <v>590</v>
          </cell>
          <cell r="N3016" t="str">
            <v>Auxiliary - Other</v>
          </cell>
          <cell r="O3016">
            <v>31</v>
          </cell>
          <cell r="P3016" t="str">
            <v>Auxiliary Enterprises Fund</v>
          </cell>
          <cell r="Q3016">
            <v>61</v>
          </cell>
          <cell r="R3016" t="str">
            <v>Salaries and Wages</v>
          </cell>
          <cell r="S3016">
            <v>80</v>
          </cell>
          <cell r="T3016" t="str">
            <v>Auxiliaries</v>
          </cell>
          <cell r="U3016">
            <v>9</v>
          </cell>
          <cell r="V3016" t="str">
            <v>Hodge, Gary B</v>
          </cell>
        </row>
        <row r="3017">
          <cell r="A3017">
            <v>823102</v>
          </cell>
          <cell r="B3017" t="str">
            <v>SCC - Childcare</v>
          </cell>
          <cell r="C3017">
            <v>642164</v>
          </cell>
          <cell r="D3017">
            <v>823102642164</v>
          </cell>
          <cell r="E3017" t="str">
            <v>TRS Benefits</v>
          </cell>
          <cell r="F3017">
            <v>0</v>
          </cell>
          <cell r="G3017">
            <v>0</v>
          </cell>
          <cell r="H3017">
            <v>0</v>
          </cell>
          <cell r="I3017">
            <v>0</v>
          </cell>
          <cell r="J3017">
            <v>10950</v>
          </cell>
          <cell r="K3017">
            <v>310010</v>
          </cell>
          <cell r="L3017" t="str">
            <v>General Auxiliaries</v>
          </cell>
          <cell r="M3017">
            <v>590</v>
          </cell>
          <cell r="N3017" t="str">
            <v>Auxiliary - Other</v>
          </cell>
          <cell r="O3017">
            <v>31</v>
          </cell>
          <cell r="P3017" t="str">
            <v>Auxiliary Enterprises Fund</v>
          </cell>
          <cell r="Q3017">
            <v>61</v>
          </cell>
          <cell r="R3017" t="str">
            <v>Salaries and Wages</v>
          </cell>
          <cell r="S3017">
            <v>80</v>
          </cell>
          <cell r="T3017" t="str">
            <v>Auxiliaries</v>
          </cell>
          <cell r="U3017">
            <v>9</v>
          </cell>
          <cell r="V3017" t="str">
            <v>Hodge, Gary B</v>
          </cell>
        </row>
        <row r="3018">
          <cell r="A3018">
            <v>823102</v>
          </cell>
          <cell r="B3018" t="str">
            <v>SCC - Childcare</v>
          </cell>
          <cell r="C3018">
            <v>712355</v>
          </cell>
          <cell r="D3018">
            <v>823102712355</v>
          </cell>
          <cell r="E3018" t="str">
            <v>Contract Labor - Temporary Agencies</v>
          </cell>
          <cell r="F3018">
            <v>4559.5600000000004</v>
          </cell>
          <cell r="G3018">
            <v>4955</v>
          </cell>
          <cell r="H3018">
            <v>5629</v>
          </cell>
          <cell r="I3018">
            <v>4230.55</v>
          </cell>
          <cell r="J3018">
            <v>5629</v>
          </cell>
          <cell r="K3018">
            <v>310010</v>
          </cell>
          <cell r="L3018" t="str">
            <v>General Auxiliaries</v>
          </cell>
          <cell r="M3018">
            <v>590</v>
          </cell>
          <cell r="N3018" t="str">
            <v>Auxiliary - Other</v>
          </cell>
          <cell r="O3018">
            <v>31</v>
          </cell>
          <cell r="P3018" t="str">
            <v>Auxiliary Enterprises Fund</v>
          </cell>
          <cell r="Q3018">
            <v>71</v>
          </cell>
          <cell r="R3018" t="str">
            <v>Contractual Services</v>
          </cell>
          <cell r="S3018">
            <v>80</v>
          </cell>
          <cell r="T3018" t="str">
            <v>Auxiliaries</v>
          </cell>
          <cell r="U3018">
            <v>9</v>
          </cell>
          <cell r="V3018" t="str">
            <v>Hodge, Gary B</v>
          </cell>
        </row>
        <row r="3019">
          <cell r="A3019">
            <v>823102</v>
          </cell>
          <cell r="B3019" t="str">
            <v>SCC - Childcare</v>
          </cell>
          <cell r="C3019">
            <v>712390</v>
          </cell>
          <cell r="D3019">
            <v>823102712390</v>
          </cell>
          <cell r="E3019" t="str">
            <v>Food Services</v>
          </cell>
          <cell r="F3019">
            <v>28667.25</v>
          </cell>
          <cell r="G3019">
            <v>29311.200000000001</v>
          </cell>
          <cell r="H3019">
            <v>24100</v>
          </cell>
          <cell r="I3019">
            <v>11526.8</v>
          </cell>
          <cell r="J3019">
            <v>31000</v>
          </cell>
          <cell r="K3019">
            <v>310010</v>
          </cell>
          <cell r="L3019" t="str">
            <v>General Auxiliaries</v>
          </cell>
          <cell r="M3019">
            <v>590</v>
          </cell>
          <cell r="N3019" t="str">
            <v>Auxiliary - Other</v>
          </cell>
          <cell r="O3019">
            <v>31</v>
          </cell>
          <cell r="P3019" t="str">
            <v>Auxiliary Enterprises Fund</v>
          </cell>
          <cell r="Q3019">
            <v>71</v>
          </cell>
          <cell r="R3019" t="str">
            <v>Contractual Services</v>
          </cell>
          <cell r="S3019">
            <v>80</v>
          </cell>
          <cell r="T3019" t="str">
            <v>Auxiliaries</v>
          </cell>
          <cell r="U3019">
            <v>9</v>
          </cell>
          <cell r="V3019" t="str">
            <v>Hodge, Gary B</v>
          </cell>
        </row>
        <row r="3020">
          <cell r="A3020">
            <v>823102</v>
          </cell>
          <cell r="B3020" t="str">
            <v>SCC - Childcare</v>
          </cell>
          <cell r="C3020">
            <v>712630</v>
          </cell>
          <cell r="D3020">
            <v>823102712630</v>
          </cell>
          <cell r="E3020" t="str">
            <v>Accreditation</v>
          </cell>
          <cell r="F3020">
            <v>300</v>
          </cell>
          <cell r="G3020">
            <v>1250</v>
          </cell>
          <cell r="H3020">
            <v>1725</v>
          </cell>
          <cell r="I3020">
            <v>1650</v>
          </cell>
          <cell r="J3020">
            <v>1725</v>
          </cell>
          <cell r="K3020">
            <v>310010</v>
          </cell>
          <cell r="L3020" t="str">
            <v>General Auxiliaries</v>
          </cell>
          <cell r="M3020">
            <v>590</v>
          </cell>
          <cell r="N3020" t="str">
            <v>Auxiliary - Other</v>
          </cell>
          <cell r="O3020">
            <v>31</v>
          </cell>
          <cell r="P3020" t="str">
            <v>Auxiliary Enterprises Fund</v>
          </cell>
          <cell r="Q3020">
            <v>71</v>
          </cell>
          <cell r="R3020" t="str">
            <v>Contractual Services</v>
          </cell>
          <cell r="S3020">
            <v>80</v>
          </cell>
          <cell r="T3020" t="str">
            <v>Auxiliaries</v>
          </cell>
          <cell r="U3020">
            <v>9</v>
          </cell>
          <cell r="V3020" t="str">
            <v>Hodge, Gary B</v>
          </cell>
        </row>
        <row r="3021">
          <cell r="A3021">
            <v>823102</v>
          </cell>
          <cell r="B3021" t="str">
            <v>SCC - Childcare</v>
          </cell>
          <cell r="C3021">
            <v>733110</v>
          </cell>
          <cell r="D3021">
            <v>823102733110</v>
          </cell>
          <cell r="E3021" t="str">
            <v>Classroom Supplies</v>
          </cell>
          <cell r="F3021">
            <v>1867</v>
          </cell>
          <cell r="G3021">
            <v>2206.6999999999998</v>
          </cell>
          <cell r="H3021">
            <v>3348</v>
          </cell>
          <cell r="I3021">
            <v>2045.16</v>
          </cell>
          <cell r="J3021">
            <v>3348</v>
          </cell>
          <cell r="K3021">
            <v>310010</v>
          </cell>
          <cell r="L3021" t="str">
            <v>General Auxiliaries</v>
          </cell>
          <cell r="M3021">
            <v>590</v>
          </cell>
          <cell r="N3021" t="str">
            <v>Auxiliary - Other</v>
          </cell>
          <cell r="O3021">
            <v>31</v>
          </cell>
          <cell r="P3021" t="str">
            <v>Auxiliary Enterprises Fund</v>
          </cell>
          <cell r="Q3021">
            <v>73</v>
          </cell>
          <cell r="R3021" t="str">
            <v>Supplies</v>
          </cell>
          <cell r="S3021">
            <v>80</v>
          </cell>
          <cell r="T3021" t="str">
            <v>Auxiliaries</v>
          </cell>
          <cell r="U3021">
            <v>9</v>
          </cell>
          <cell r="V3021" t="str">
            <v>Hodge, Gary B</v>
          </cell>
        </row>
        <row r="3022">
          <cell r="A3022">
            <v>823102</v>
          </cell>
          <cell r="B3022" t="str">
            <v>SCC - Childcare</v>
          </cell>
          <cell r="C3022">
            <v>733120</v>
          </cell>
          <cell r="D3022">
            <v>823102733120</v>
          </cell>
          <cell r="E3022" t="str">
            <v>Office Supplies</v>
          </cell>
          <cell r="F3022">
            <v>1783.57</v>
          </cell>
          <cell r="G3022">
            <v>1671.81</v>
          </cell>
          <cell r="H3022">
            <v>1924</v>
          </cell>
          <cell r="I3022">
            <v>884.35</v>
          </cell>
          <cell r="J3022">
            <v>1924</v>
          </cell>
          <cell r="K3022">
            <v>310010</v>
          </cell>
          <cell r="L3022" t="str">
            <v>General Auxiliaries</v>
          </cell>
          <cell r="M3022">
            <v>590</v>
          </cell>
          <cell r="N3022" t="str">
            <v>Auxiliary - Other</v>
          </cell>
          <cell r="O3022">
            <v>31</v>
          </cell>
          <cell r="P3022" t="str">
            <v>Auxiliary Enterprises Fund</v>
          </cell>
          <cell r="Q3022">
            <v>73</v>
          </cell>
          <cell r="R3022" t="str">
            <v>Supplies</v>
          </cell>
          <cell r="S3022">
            <v>80</v>
          </cell>
          <cell r="T3022" t="str">
            <v>Auxiliaries</v>
          </cell>
          <cell r="U3022">
            <v>9</v>
          </cell>
          <cell r="V3022" t="str">
            <v>Hodge, Gary B</v>
          </cell>
        </row>
        <row r="3023">
          <cell r="A3023">
            <v>823102</v>
          </cell>
          <cell r="B3023" t="str">
            <v>SCC - Childcare</v>
          </cell>
          <cell r="C3023">
            <v>733220</v>
          </cell>
          <cell r="D3023">
            <v>823102733220</v>
          </cell>
          <cell r="E3023" t="str">
            <v>Subscriptions</v>
          </cell>
          <cell r="F3023">
            <v>0</v>
          </cell>
          <cell r="G3023">
            <v>619</v>
          </cell>
          <cell r="H3023">
            <v>50</v>
          </cell>
          <cell r="I3023">
            <v>0</v>
          </cell>
          <cell r="J3023">
            <v>50</v>
          </cell>
          <cell r="K3023">
            <v>310010</v>
          </cell>
          <cell r="L3023" t="str">
            <v>General Auxiliaries</v>
          </cell>
          <cell r="M3023">
            <v>590</v>
          </cell>
          <cell r="N3023" t="str">
            <v>Auxiliary - Other</v>
          </cell>
          <cell r="O3023">
            <v>31</v>
          </cell>
          <cell r="P3023" t="str">
            <v>Auxiliary Enterprises Fund</v>
          </cell>
          <cell r="Q3023">
            <v>73</v>
          </cell>
          <cell r="R3023" t="str">
            <v>Supplies</v>
          </cell>
          <cell r="S3023">
            <v>80</v>
          </cell>
          <cell r="T3023" t="str">
            <v>Auxiliaries</v>
          </cell>
          <cell r="U3023">
            <v>9</v>
          </cell>
          <cell r="V3023" t="str">
            <v>Hodge, Gary B</v>
          </cell>
        </row>
        <row r="3024">
          <cell r="A3024">
            <v>823102</v>
          </cell>
          <cell r="B3024" t="str">
            <v>SCC - Childcare</v>
          </cell>
          <cell r="C3024">
            <v>744210</v>
          </cell>
          <cell r="D3024">
            <v>823102744210</v>
          </cell>
          <cell r="E3024" t="str">
            <v>Local Travel</v>
          </cell>
          <cell r="F3024">
            <v>172.97</v>
          </cell>
          <cell r="G3024">
            <v>125.27</v>
          </cell>
          <cell r="H3024">
            <v>0</v>
          </cell>
          <cell r="I3024">
            <v>0</v>
          </cell>
          <cell r="J3024">
            <v>0</v>
          </cell>
          <cell r="K3024">
            <v>310010</v>
          </cell>
          <cell r="L3024" t="str">
            <v>General Auxiliaries</v>
          </cell>
          <cell r="M3024">
            <v>590</v>
          </cell>
          <cell r="N3024" t="str">
            <v>Auxiliary - Other</v>
          </cell>
          <cell r="O3024">
            <v>31</v>
          </cell>
          <cell r="P3024" t="str">
            <v>Auxiliary Enterprises Fund</v>
          </cell>
          <cell r="Q3024">
            <v>74</v>
          </cell>
          <cell r="R3024" t="str">
            <v>Travel</v>
          </cell>
          <cell r="S3024">
            <v>80</v>
          </cell>
          <cell r="T3024" t="str">
            <v>Auxiliaries</v>
          </cell>
          <cell r="U3024">
            <v>9</v>
          </cell>
          <cell r="V3024" t="str">
            <v>Hodge, Gary B</v>
          </cell>
        </row>
        <row r="3025">
          <cell r="A3025">
            <v>823102</v>
          </cell>
          <cell r="B3025" t="str">
            <v>SCC - Childcare</v>
          </cell>
          <cell r="C3025">
            <v>744220</v>
          </cell>
          <cell r="D3025">
            <v>823102744220</v>
          </cell>
          <cell r="E3025" t="str">
            <v>Professional Development / Travel</v>
          </cell>
          <cell r="F3025">
            <v>2384.66</v>
          </cell>
          <cell r="G3025">
            <v>1570</v>
          </cell>
          <cell r="H3025">
            <v>3500</v>
          </cell>
          <cell r="I3025">
            <v>3215.94</v>
          </cell>
          <cell r="J3025">
            <v>4700</v>
          </cell>
          <cell r="K3025">
            <v>310010</v>
          </cell>
          <cell r="L3025" t="str">
            <v>General Auxiliaries</v>
          </cell>
          <cell r="M3025">
            <v>590</v>
          </cell>
          <cell r="N3025" t="str">
            <v>Auxiliary - Other</v>
          </cell>
          <cell r="O3025">
            <v>31</v>
          </cell>
          <cell r="P3025" t="str">
            <v>Auxiliary Enterprises Fund</v>
          </cell>
          <cell r="Q3025">
            <v>74</v>
          </cell>
          <cell r="R3025" t="str">
            <v>Travel</v>
          </cell>
          <cell r="S3025">
            <v>80</v>
          </cell>
          <cell r="T3025" t="str">
            <v>Auxiliaries</v>
          </cell>
          <cell r="U3025">
            <v>9</v>
          </cell>
          <cell r="V3025" t="str">
            <v>Hodge, Gary B</v>
          </cell>
        </row>
        <row r="3026">
          <cell r="A3026">
            <v>823102</v>
          </cell>
          <cell r="B3026" t="str">
            <v>SCC - Childcare</v>
          </cell>
          <cell r="C3026">
            <v>755310</v>
          </cell>
          <cell r="D3026">
            <v>823102755310</v>
          </cell>
          <cell r="E3026" t="str">
            <v>Copier Expense</v>
          </cell>
          <cell r="F3026">
            <v>179.82</v>
          </cell>
          <cell r="G3026">
            <v>171.18</v>
          </cell>
          <cell r="H3026">
            <v>300</v>
          </cell>
          <cell r="I3026">
            <v>6.66</v>
          </cell>
          <cell r="J3026">
            <v>300</v>
          </cell>
          <cell r="K3026">
            <v>310010</v>
          </cell>
          <cell r="L3026" t="str">
            <v>General Auxiliaries</v>
          </cell>
          <cell r="M3026">
            <v>590</v>
          </cell>
          <cell r="N3026" t="str">
            <v>Auxiliary - Other</v>
          </cell>
          <cell r="O3026">
            <v>31</v>
          </cell>
          <cell r="P3026" t="str">
            <v>Auxiliary Enterprises Fund</v>
          </cell>
          <cell r="Q3026">
            <v>75</v>
          </cell>
          <cell r="R3026" t="str">
            <v>Other Operating Expenses</v>
          </cell>
          <cell r="S3026">
            <v>80</v>
          </cell>
          <cell r="T3026" t="str">
            <v>Auxiliaries</v>
          </cell>
          <cell r="U3026">
            <v>9</v>
          </cell>
          <cell r="V3026" t="str">
            <v>Hodge, Gary B</v>
          </cell>
        </row>
        <row r="3027">
          <cell r="A3027">
            <v>823102</v>
          </cell>
          <cell r="B3027" t="str">
            <v>SCC - Childcare</v>
          </cell>
          <cell r="C3027">
            <v>755360</v>
          </cell>
          <cell r="D3027">
            <v>823102755360</v>
          </cell>
          <cell r="E3027" t="str">
            <v>Printing - Other</v>
          </cell>
          <cell r="F3027">
            <v>213.6</v>
          </cell>
          <cell r="G3027">
            <v>32.04</v>
          </cell>
          <cell r="H3027">
            <v>100</v>
          </cell>
          <cell r="I3027">
            <v>0</v>
          </cell>
          <cell r="J3027">
            <v>100</v>
          </cell>
          <cell r="K3027">
            <v>310010</v>
          </cell>
          <cell r="L3027" t="str">
            <v>General Auxiliaries</v>
          </cell>
          <cell r="M3027">
            <v>590</v>
          </cell>
          <cell r="N3027" t="str">
            <v>Auxiliary - Other</v>
          </cell>
          <cell r="O3027">
            <v>31</v>
          </cell>
          <cell r="P3027" t="str">
            <v>Auxiliary Enterprises Fund</v>
          </cell>
          <cell r="Q3027">
            <v>75</v>
          </cell>
          <cell r="R3027" t="str">
            <v>Other Operating Expenses</v>
          </cell>
          <cell r="S3027">
            <v>80</v>
          </cell>
          <cell r="T3027" t="str">
            <v>Auxiliaries</v>
          </cell>
          <cell r="U3027">
            <v>9</v>
          </cell>
          <cell r="V3027" t="str">
            <v>Hodge, Gary B</v>
          </cell>
        </row>
        <row r="3028">
          <cell r="A3028">
            <v>823102</v>
          </cell>
          <cell r="B3028" t="str">
            <v>SCC - Childcare</v>
          </cell>
          <cell r="C3028">
            <v>755705</v>
          </cell>
          <cell r="D3028">
            <v>823102755705</v>
          </cell>
          <cell r="E3028" t="str">
            <v>Postage</v>
          </cell>
          <cell r="F3028">
            <v>102</v>
          </cell>
          <cell r="G3028">
            <v>104.05</v>
          </cell>
          <cell r="H3028">
            <v>80</v>
          </cell>
          <cell r="I3028">
            <v>52.48</v>
          </cell>
          <cell r="J3028">
            <v>80</v>
          </cell>
          <cell r="K3028">
            <v>310010</v>
          </cell>
          <cell r="L3028" t="str">
            <v>General Auxiliaries</v>
          </cell>
          <cell r="M3028">
            <v>590</v>
          </cell>
          <cell r="N3028" t="str">
            <v>Auxiliary - Other</v>
          </cell>
          <cell r="O3028">
            <v>31</v>
          </cell>
          <cell r="P3028" t="str">
            <v>Auxiliary Enterprises Fund</v>
          </cell>
          <cell r="Q3028">
            <v>75</v>
          </cell>
          <cell r="R3028" t="str">
            <v>Other Operating Expenses</v>
          </cell>
          <cell r="S3028">
            <v>80</v>
          </cell>
          <cell r="T3028" t="str">
            <v>Auxiliaries</v>
          </cell>
          <cell r="U3028">
            <v>9</v>
          </cell>
          <cell r="V3028" t="str">
            <v>Hodge, Gary B</v>
          </cell>
        </row>
        <row r="3029">
          <cell r="A3029">
            <v>823102</v>
          </cell>
          <cell r="B3029" t="str">
            <v>SCC - Childcare</v>
          </cell>
          <cell r="C3029">
            <v>755715</v>
          </cell>
          <cell r="D3029">
            <v>823102755715</v>
          </cell>
          <cell r="E3029" t="str">
            <v>Bad Debt Expense</v>
          </cell>
          <cell r="F3029">
            <v>0</v>
          </cell>
          <cell r="G3029">
            <v>527.96</v>
          </cell>
          <cell r="H3029">
            <v>0</v>
          </cell>
          <cell r="I3029">
            <v>0</v>
          </cell>
          <cell r="J3029">
            <v>0</v>
          </cell>
          <cell r="K3029">
            <v>310010</v>
          </cell>
          <cell r="L3029" t="str">
            <v>General Auxiliaries</v>
          </cell>
          <cell r="M3029">
            <v>590</v>
          </cell>
          <cell r="N3029" t="str">
            <v>Auxiliary - Other</v>
          </cell>
          <cell r="O3029">
            <v>31</v>
          </cell>
          <cell r="P3029" t="str">
            <v>Auxiliary Enterprises Fund</v>
          </cell>
          <cell r="Q3029">
            <v>75</v>
          </cell>
          <cell r="R3029" t="str">
            <v>Other Operating Expenses</v>
          </cell>
          <cell r="S3029">
            <v>80</v>
          </cell>
          <cell r="T3029" t="str">
            <v>Auxiliaries</v>
          </cell>
          <cell r="U3029">
            <v>9</v>
          </cell>
          <cell r="V3029" t="str">
            <v>Hodge, Gary B</v>
          </cell>
        </row>
        <row r="3030">
          <cell r="A3030">
            <v>823102</v>
          </cell>
          <cell r="B3030" t="str">
            <v>SCC - Childcare</v>
          </cell>
          <cell r="C3030">
            <v>755765</v>
          </cell>
          <cell r="D3030">
            <v>823102755765</v>
          </cell>
          <cell r="E3030" t="str">
            <v>Miscellaneous Operating Expenses</v>
          </cell>
          <cell r="F3030">
            <v>282.8</v>
          </cell>
          <cell r="G3030">
            <v>174.4</v>
          </cell>
          <cell r="H3030">
            <v>150</v>
          </cell>
          <cell r="I3030">
            <v>42.64</v>
          </cell>
          <cell r="J3030">
            <v>150</v>
          </cell>
          <cell r="K3030">
            <v>310010</v>
          </cell>
          <cell r="L3030" t="str">
            <v>General Auxiliaries</v>
          </cell>
          <cell r="M3030">
            <v>590</v>
          </cell>
          <cell r="N3030" t="str">
            <v>Auxiliary - Other</v>
          </cell>
          <cell r="O3030">
            <v>31</v>
          </cell>
          <cell r="P3030" t="str">
            <v>Auxiliary Enterprises Fund</v>
          </cell>
          <cell r="Q3030">
            <v>75</v>
          </cell>
          <cell r="R3030" t="str">
            <v>Other Operating Expenses</v>
          </cell>
          <cell r="S3030">
            <v>80</v>
          </cell>
          <cell r="T3030" t="str">
            <v>Auxiliaries</v>
          </cell>
          <cell r="U3030">
            <v>9</v>
          </cell>
          <cell r="V3030" t="str">
            <v>Hodge, Gary B</v>
          </cell>
        </row>
        <row r="3031">
          <cell r="A3031">
            <v>823102</v>
          </cell>
          <cell r="B3031" t="str">
            <v>SCC - Childcare</v>
          </cell>
          <cell r="C3031">
            <v>777412</v>
          </cell>
          <cell r="D3031">
            <v>823102777412</v>
          </cell>
          <cell r="E3031" t="str">
            <v>Equipment/Furniture - SCC</v>
          </cell>
          <cell r="F3031">
            <v>0</v>
          </cell>
          <cell r="G3031">
            <v>0</v>
          </cell>
          <cell r="H3031">
            <v>16066</v>
          </cell>
          <cell r="I3031">
            <v>16052</v>
          </cell>
          <cell r="J3031">
            <v>0</v>
          </cell>
          <cell r="K3031">
            <v>310010</v>
          </cell>
          <cell r="L3031" t="str">
            <v>General Auxiliaries</v>
          </cell>
          <cell r="M3031">
            <v>590</v>
          </cell>
          <cell r="N3031" t="str">
            <v>Auxiliary - Other</v>
          </cell>
          <cell r="O3031">
            <v>31</v>
          </cell>
          <cell r="P3031" t="str">
            <v>Auxiliary Enterprises Fund</v>
          </cell>
          <cell r="Q3031">
            <v>77</v>
          </cell>
          <cell r="R3031" t="str">
            <v>Capital Outlay</v>
          </cell>
          <cell r="S3031">
            <v>80</v>
          </cell>
          <cell r="T3031" t="str">
            <v>Auxiliaries</v>
          </cell>
          <cell r="U3031">
            <v>9</v>
          </cell>
          <cell r="V3031" t="str">
            <v>Hodge, Gary B</v>
          </cell>
        </row>
        <row r="3032">
          <cell r="A3032">
            <v>823102</v>
          </cell>
          <cell r="B3032" t="str">
            <v>SCC - Childcare</v>
          </cell>
          <cell r="C3032">
            <v>810992</v>
          </cell>
          <cell r="D3032">
            <v>823102810992</v>
          </cell>
          <cell r="E3032" t="str">
            <v>Transfers from Other Funds</v>
          </cell>
          <cell r="F3032">
            <v>-127830.22</v>
          </cell>
          <cell r="G3032">
            <v>-136424.85999999999</v>
          </cell>
          <cell r="H3032">
            <v>-137069</v>
          </cell>
          <cell r="I3032">
            <v>-91568.17</v>
          </cell>
          <cell r="J3032">
            <v>200784</v>
          </cell>
          <cell r="K3032">
            <v>310010</v>
          </cell>
          <cell r="L3032" t="str">
            <v>General Auxiliaries</v>
          </cell>
          <cell r="M3032">
            <v>590</v>
          </cell>
          <cell r="N3032" t="str">
            <v>Auxiliary - Other</v>
          </cell>
          <cell r="O3032">
            <v>31</v>
          </cell>
          <cell r="P3032" t="str">
            <v>Auxiliary Enterprises Fund</v>
          </cell>
          <cell r="Q3032">
            <v>81</v>
          </cell>
          <cell r="R3032" t="str">
            <v>Transfers In</v>
          </cell>
          <cell r="S3032">
            <v>80</v>
          </cell>
          <cell r="T3032" t="str">
            <v>Auxiliaries</v>
          </cell>
          <cell r="U3032">
            <v>9</v>
          </cell>
          <cell r="V3032" t="str">
            <v>Hodge, Gary B</v>
          </cell>
        </row>
        <row r="3033">
          <cell r="A3033">
            <v>880010</v>
          </cell>
          <cell r="B3033" t="str">
            <v>Political Science SAFAC</v>
          </cell>
          <cell r="C3033">
            <v>733120</v>
          </cell>
          <cell r="D3033">
            <v>880010733120</v>
          </cell>
          <cell r="E3033" t="str">
            <v>Office Supplies</v>
          </cell>
          <cell r="F3033">
            <v>0</v>
          </cell>
          <cell r="G3033">
            <v>0</v>
          </cell>
          <cell r="H3033">
            <v>105</v>
          </cell>
          <cell r="I3033">
            <v>0</v>
          </cell>
          <cell r="J3033">
            <v>0</v>
          </cell>
          <cell r="K3033">
            <v>380010</v>
          </cell>
          <cell r="L3033" t="str">
            <v>Student Activities Fee</v>
          </cell>
          <cell r="M3033">
            <v>540</v>
          </cell>
          <cell r="N3033" t="str">
            <v>Auxiliary - Student Activities</v>
          </cell>
          <cell r="O3033">
            <v>31</v>
          </cell>
          <cell r="P3033" t="str">
            <v>Auxiliary Enterprises Fund</v>
          </cell>
          <cell r="Q3033">
            <v>73</v>
          </cell>
          <cell r="R3033" t="str">
            <v>Supplies</v>
          </cell>
          <cell r="S3033">
            <v>80</v>
          </cell>
          <cell r="T3033" t="str">
            <v>Auxiliaries</v>
          </cell>
          <cell r="U3033">
            <v>9</v>
          </cell>
          <cell r="V3033" t="str">
            <v>Hodge, Gary B</v>
          </cell>
        </row>
        <row r="3034">
          <cell r="A3034">
            <v>880010</v>
          </cell>
          <cell r="B3034" t="str">
            <v>Political Science SAFAC</v>
          </cell>
          <cell r="C3034">
            <v>755110</v>
          </cell>
          <cell r="D3034">
            <v>880010755110</v>
          </cell>
          <cell r="E3034" t="str">
            <v>Field Trips</v>
          </cell>
          <cell r="F3034">
            <v>0</v>
          </cell>
          <cell r="G3034">
            <v>25000</v>
          </cell>
          <cell r="H3034">
            <v>20800</v>
          </cell>
          <cell r="I3034">
            <v>9682.0300000000007</v>
          </cell>
          <cell r="J3034">
            <v>25000</v>
          </cell>
          <cell r="K3034">
            <v>380010</v>
          </cell>
          <cell r="L3034" t="str">
            <v>Student Activities Fee</v>
          </cell>
          <cell r="M3034">
            <v>540</v>
          </cell>
          <cell r="N3034" t="str">
            <v>Auxiliary - Student Activities</v>
          </cell>
          <cell r="O3034">
            <v>31</v>
          </cell>
          <cell r="P3034" t="str">
            <v>Auxiliary Enterprises Fund</v>
          </cell>
          <cell r="Q3034">
            <v>75</v>
          </cell>
          <cell r="R3034" t="str">
            <v>Other Operating Expenses</v>
          </cell>
          <cell r="S3034">
            <v>80</v>
          </cell>
          <cell r="T3034" t="str">
            <v>Auxiliaries</v>
          </cell>
          <cell r="U3034">
            <v>9</v>
          </cell>
          <cell r="V3034" t="str">
            <v>Hodge, Gary B</v>
          </cell>
        </row>
        <row r="3035">
          <cell r="A3035">
            <v>880010</v>
          </cell>
          <cell r="B3035" t="str">
            <v>Political Science SAFAC</v>
          </cell>
          <cell r="C3035">
            <v>810992</v>
          </cell>
          <cell r="D3035">
            <v>880010810992</v>
          </cell>
          <cell r="E3035" t="str">
            <v>Transfers from Other Funds</v>
          </cell>
          <cell r="F3035">
            <v>0</v>
          </cell>
          <cell r="G3035">
            <v>0</v>
          </cell>
          <cell r="H3035">
            <v>0</v>
          </cell>
          <cell r="I3035">
            <v>0</v>
          </cell>
          <cell r="J3035">
            <v>0</v>
          </cell>
          <cell r="K3035">
            <v>380010</v>
          </cell>
          <cell r="L3035" t="str">
            <v>Student Activities Fee</v>
          </cell>
          <cell r="M3035">
            <v>540</v>
          </cell>
          <cell r="N3035" t="str">
            <v>Auxiliary - Student Activities</v>
          </cell>
          <cell r="O3035">
            <v>31</v>
          </cell>
          <cell r="P3035" t="str">
            <v>Auxiliary Enterprises Fund</v>
          </cell>
          <cell r="Q3035">
            <v>81</v>
          </cell>
          <cell r="R3035" t="str">
            <v>Transfers In</v>
          </cell>
          <cell r="S3035">
            <v>80</v>
          </cell>
          <cell r="T3035" t="str">
            <v>Auxiliaries</v>
          </cell>
          <cell r="U3035">
            <v>9</v>
          </cell>
          <cell r="V3035" t="str">
            <v>Hodge, Gary B</v>
          </cell>
        </row>
        <row r="3036">
          <cell r="A3036">
            <v>240105</v>
          </cell>
          <cell r="B3036" t="str">
            <v>Admin Programming</v>
          </cell>
          <cell r="C3036">
            <v>590099</v>
          </cell>
          <cell r="D3036">
            <v>240105590099</v>
          </cell>
          <cell r="E3036" t="str">
            <v>Miscellaneous Revenue</v>
          </cell>
          <cell r="F3036">
            <v>0</v>
          </cell>
          <cell r="G3036">
            <v>0</v>
          </cell>
          <cell r="H3036">
            <v>0</v>
          </cell>
          <cell r="I3036">
            <v>2.08</v>
          </cell>
          <cell r="J3036">
            <v>0</v>
          </cell>
          <cell r="K3036">
            <v>110010</v>
          </cell>
          <cell r="L3036" t="str">
            <v>Current Unrestricted</v>
          </cell>
          <cell r="M3036">
            <v>35</v>
          </cell>
          <cell r="N3036" t="str">
            <v>Institutional Support</v>
          </cell>
          <cell r="O3036">
            <v>11</v>
          </cell>
          <cell r="P3036" t="str">
            <v>Current Unrestricted Funds</v>
          </cell>
          <cell r="Q3036">
            <v>59</v>
          </cell>
          <cell r="R3036" t="str">
            <v>Other Revenues</v>
          </cell>
          <cell r="S3036">
            <v>50</v>
          </cell>
          <cell r="T3036" t="str">
            <v>Administrative Services</v>
          </cell>
          <cell r="U3036">
            <v>9</v>
          </cell>
          <cell r="V3036" t="str">
            <v>Hoyt, David R</v>
          </cell>
        </row>
        <row r="3037">
          <cell r="A3037">
            <v>240105</v>
          </cell>
          <cell r="B3037" t="str">
            <v>Admin Programming</v>
          </cell>
          <cell r="C3037">
            <v>611210</v>
          </cell>
          <cell r="D3037">
            <v>240105611210</v>
          </cell>
          <cell r="E3037" t="str">
            <v>Admin Salaries - Full-time</v>
          </cell>
          <cell r="F3037">
            <v>92036.28</v>
          </cell>
          <cell r="G3037">
            <v>92036.28</v>
          </cell>
          <cell r="H3037">
            <v>95258</v>
          </cell>
          <cell r="I3037">
            <v>45155.74</v>
          </cell>
          <cell r="J3037">
            <v>258893</v>
          </cell>
          <cell r="K3037">
            <v>110010</v>
          </cell>
          <cell r="L3037" t="str">
            <v>Current Unrestricted</v>
          </cell>
          <cell r="M3037">
            <v>35</v>
          </cell>
          <cell r="N3037" t="str">
            <v>Institutional Support</v>
          </cell>
          <cell r="O3037">
            <v>11</v>
          </cell>
          <cell r="P3037" t="str">
            <v>Current Unrestricted Funds</v>
          </cell>
          <cell r="Q3037">
            <v>61</v>
          </cell>
          <cell r="R3037" t="str">
            <v>Salaries and Wages</v>
          </cell>
          <cell r="S3037">
            <v>50</v>
          </cell>
          <cell r="T3037" t="str">
            <v>Administrative Services</v>
          </cell>
          <cell r="U3037">
            <v>9</v>
          </cell>
          <cell r="V3037" t="str">
            <v>Hoyt, David R</v>
          </cell>
        </row>
        <row r="3038">
          <cell r="A3038">
            <v>240105</v>
          </cell>
          <cell r="B3038" t="str">
            <v>Admin Programming</v>
          </cell>
          <cell r="C3038">
            <v>611320</v>
          </cell>
          <cell r="D3038">
            <v>240105611320</v>
          </cell>
          <cell r="E3038" t="str">
            <v>Non-Supervisory Supp Staff - Exempt</v>
          </cell>
          <cell r="F3038">
            <v>630172.23</v>
          </cell>
          <cell r="G3038">
            <v>687171.84</v>
          </cell>
          <cell r="H3038">
            <v>727058</v>
          </cell>
          <cell r="I3038">
            <v>359570.14</v>
          </cell>
          <cell r="J3038">
            <v>662717</v>
          </cell>
          <cell r="K3038">
            <v>110010</v>
          </cell>
          <cell r="L3038" t="str">
            <v>Current Unrestricted</v>
          </cell>
          <cell r="M3038">
            <v>35</v>
          </cell>
          <cell r="N3038" t="str">
            <v>Institutional Support</v>
          </cell>
          <cell r="O3038">
            <v>11</v>
          </cell>
          <cell r="P3038" t="str">
            <v>Current Unrestricted Funds</v>
          </cell>
          <cell r="Q3038">
            <v>61</v>
          </cell>
          <cell r="R3038" t="str">
            <v>Salaries and Wages</v>
          </cell>
          <cell r="S3038">
            <v>50</v>
          </cell>
          <cell r="T3038" t="str">
            <v>Administrative Services</v>
          </cell>
          <cell r="U3038">
            <v>9</v>
          </cell>
          <cell r="V3038" t="str">
            <v>Hoyt, David R</v>
          </cell>
        </row>
        <row r="3039">
          <cell r="A3039">
            <v>240105</v>
          </cell>
          <cell r="B3039" t="str">
            <v>Admin Programming</v>
          </cell>
          <cell r="C3039">
            <v>611420</v>
          </cell>
          <cell r="D3039">
            <v>240105611420</v>
          </cell>
          <cell r="E3039" t="str">
            <v>Non-Supervisory Supp - Non-Exempt</v>
          </cell>
          <cell r="F3039">
            <v>38197.68</v>
          </cell>
          <cell r="G3039">
            <v>78716.84</v>
          </cell>
          <cell r="H3039">
            <v>48527</v>
          </cell>
          <cell r="I3039">
            <v>24263.22</v>
          </cell>
          <cell r="J3039">
            <v>88060</v>
          </cell>
          <cell r="K3039">
            <v>110010</v>
          </cell>
          <cell r="L3039" t="str">
            <v>Current Unrestricted</v>
          </cell>
          <cell r="M3039">
            <v>35</v>
          </cell>
          <cell r="N3039" t="str">
            <v>Institutional Support</v>
          </cell>
          <cell r="O3039">
            <v>11</v>
          </cell>
          <cell r="P3039" t="str">
            <v>Current Unrestricted Funds</v>
          </cell>
          <cell r="Q3039">
            <v>61</v>
          </cell>
          <cell r="R3039" t="str">
            <v>Salaries and Wages</v>
          </cell>
          <cell r="S3039">
            <v>50</v>
          </cell>
          <cell r="T3039" t="str">
            <v>Administrative Services</v>
          </cell>
          <cell r="U3039">
            <v>9</v>
          </cell>
          <cell r="V3039" t="str">
            <v>Hoyt, David R</v>
          </cell>
        </row>
        <row r="3040">
          <cell r="A3040">
            <v>240105</v>
          </cell>
          <cell r="B3040" t="str">
            <v>Admin Programming</v>
          </cell>
          <cell r="C3040">
            <v>611492</v>
          </cell>
          <cell r="D3040">
            <v>240105611492</v>
          </cell>
          <cell r="E3040" t="str">
            <v>Regular Overtime</v>
          </cell>
          <cell r="F3040">
            <v>50.72</v>
          </cell>
          <cell r="G3040">
            <v>0</v>
          </cell>
          <cell r="H3040">
            <v>0</v>
          </cell>
          <cell r="I3040">
            <v>0</v>
          </cell>
          <cell r="J3040">
            <v>0</v>
          </cell>
          <cell r="K3040">
            <v>110010</v>
          </cell>
          <cell r="L3040" t="str">
            <v>Current Unrestricted</v>
          </cell>
          <cell r="M3040">
            <v>35</v>
          </cell>
          <cell r="N3040" t="str">
            <v>Institutional Support</v>
          </cell>
          <cell r="O3040">
            <v>11</v>
          </cell>
          <cell r="P3040" t="str">
            <v>Current Unrestricted Funds</v>
          </cell>
          <cell r="Q3040">
            <v>61</v>
          </cell>
          <cell r="R3040" t="str">
            <v>Salaries and Wages</v>
          </cell>
          <cell r="S3040">
            <v>50</v>
          </cell>
          <cell r="T3040" t="str">
            <v>Administrative Services</v>
          </cell>
          <cell r="U3040">
            <v>9</v>
          </cell>
          <cell r="V3040" t="str">
            <v>Hoyt, David R</v>
          </cell>
        </row>
        <row r="3041">
          <cell r="A3041">
            <v>240105</v>
          </cell>
          <cell r="B3041" t="str">
            <v>Admin Programming</v>
          </cell>
          <cell r="C3041">
            <v>611493</v>
          </cell>
          <cell r="D3041">
            <v>240105611493</v>
          </cell>
          <cell r="E3041" t="str">
            <v>Vacation Payoff</v>
          </cell>
          <cell r="F3041">
            <v>0</v>
          </cell>
          <cell r="G3041">
            <v>606.03</v>
          </cell>
          <cell r="H3041">
            <v>0</v>
          </cell>
          <cell r="I3041">
            <v>0</v>
          </cell>
          <cell r="J3041">
            <v>0</v>
          </cell>
          <cell r="K3041">
            <v>110010</v>
          </cell>
          <cell r="L3041" t="str">
            <v>Current Unrestricted</v>
          </cell>
          <cell r="M3041">
            <v>35</v>
          </cell>
          <cell r="N3041" t="str">
            <v>Institutional Support</v>
          </cell>
          <cell r="O3041">
            <v>11</v>
          </cell>
          <cell r="P3041" t="str">
            <v>Current Unrestricted Funds</v>
          </cell>
          <cell r="Q3041">
            <v>61</v>
          </cell>
          <cell r="R3041" t="str">
            <v>Salaries and Wages</v>
          </cell>
          <cell r="S3041">
            <v>50</v>
          </cell>
          <cell r="T3041" t="str">
            <v>Administrative Services</v>
          </cell>
          <cell r="U3041">
            <v>9</v>
          </cell>
          <cell r="V3041" t="str">
            <v>Hoyt, David R</v>
          </cell>
        </row>
        <row r="3042">
          <cell r="A3042">
            <v>240105</v>
          </cell>
          <cell r="B3042" t="str">
            <v>Admin Programming</v>
          </cell>
          <cell r="C3042">
            <v>712370</v>
          </cell>
          <cell r="D3042">
            <v>240105712370</v>
          </cell>
          <cell r="E3042" t="str">
            <v>Other Contract Services</v>
          </cell>
          <cell r="F3042">
            <v>0</v>
          </cell>
          <cell r="G3042">
            <v>0</v>
          </cell>
          <cell r="H3042">
            <v>0</v>
          </cell>
          <cell r="I3042">
            <v>0</v>
          </cell>
          <cell r="J3042">
            <v>16000</v>
          </cell>
          <cell r="K3042">
            <v>110010</v>
          </cell>
          <cell r="L3042" t="str">
            <v>Current Unrestricted</v>
          </cell>
          <cell r="M3042">
            <v>35</v>
          </cell>
          <cell r="N3042" t="str">
            <v>Institutional Support</v>
          </cell>
          <cell r="O3042">
            <v>11</v>
          </cell>
          <cell r="P3042" t="str">
            <v>Current Unrestricted Funds</v>
          </cell>
          <cell r="Q3042">
            <v>71</v>
          </cell>
          <cell r="R3042" t="str">
            <v>Contractual Services</v>
          </cell>
          <cell r="S3042">
            <v>50</v>
          </cell>
          <cell r="T3042" t="str">
            <v>Administrative Services</v>
          </cell>
          <cell r="U3042">
            <v>9</v>
          </cell>
          <cell r="V3042" t="str">
            <v>Hoyt, David R</v>
          </cell>
        </row>
        <row r="3043">
          <cell r="A3043">
            <v>240105</v>
          </cell>
          <cell r="B3043" t="str">
            <v>Admin Programming</v>
          </cell>
          <cell r="C3043">
            <v>712655</v>
          </cell>
          <cell r="D3043">
            <v>240105712655</v>
          </cell>
          <cell r="E3043" t="str">
            <v>Meetings Expense</v>
          </cell>
          <cell r="F3043">
            <v>233.62</v>
          </cell>
          <cell r="G3043">
            <v>0</v>
          </cell>
          <cell r="H3043">
            <v>50</v>
          </cell>
          <cell r="I3043">
            <v>0</v>
          </cell>
          <cell r="J3043">
            <v>0</v>
          </cell>
          <cell r="K3043">
            <v>110010</v>
          </cell>
          <cell r="L3043" t="str">
            <v>Current Unrestricted</v>
          </cell>
          <cell r="M3043">
            <v>35</v>
          </cell>
          <cell r="N3043" t="str">
            <v>Institutional Support</v>
          </cell>
          <cell r="O3043">
            <v>11</v>
          </cell>
          <cell r="P3043" t="str">
            <v>Current Unrestricted Funds</v>
          </cell>
          <cell r="Q3043">
            <v>71</v>
          </cell>
          <cell r="R3043" t="str">
            <v>Contractual Services</v>
          </cell>
          <cell r="S3043">
            <v>50</v>
          </cell>
          <cell r="T3043" t="str">
            <v>Administrative Services</v>
          </cell>
          <cell r="U3043">
            <v>9</v>
          </cell>
          <cell r="V3043" t="str">
            <v>Hoyt, David R</v>
          </cell>
        </row>
        <row r="3044">
          <cell r="A3044">
            <v>240105</v>
          </cell>
          <cell r="B3044" t="str">
            <v>Admin Programming</v>
          </cell>
          <cell r="C3044">
            <v>733120</v>
          </cell>
          <cell r="D3044">
            <v>240105733120</v>
          </cell>
          <cell r="E3044" t="str">
            <v>Office Supplies</v>
          </cell>
          <cell r="F3044">
            <v>2833.7</v>
          </cell>
          <cell r="G3044">
            <v>1722.31</v>
          </cell>
          <cell r="H3044">
            <v>2917</v>
          </cell>
          <cell r="I3044">
            <v>1207.71</v>
          </cell>
          <cell r="J3044">
            <v>2000</v>
          </cell>
          <cell r="K3044">
            <v>110010</v>
          </cell>
          <cell r="L3044" t="str">
            <v>Current Unrestricted</v>
          </cell>
          <cell r="M3044">
            <v>35</v>
          </cell>
          <cell r="N3044" t="str">
            <v>Institutional Support</v>
          </cell>
          <cell r="O3044">
            <v>11</v>
          </cell>
          <cell r="P3044" t="str">
            <v>Current Unrestricted Funds</v>
          </cell>
          <cell r="Q3044">
            <v>73</v>
          </cell>
          <cell r="R3044" t="str">
            <v>Supplies</v>
          </cell>
          <cell r="S3044">
            <v>50</v>
          </cell>
          <cell r="T3044" t="str">
            <v>Administrative Services</v>
          </cell>
          <cell r="U3044">
            <v>9</v>
          </cell>
          <cell r="V3044" t="str">
            <v>Hoyt, David R</v>
          </cell>
        </row>
        <row r="3045">
          <cell r="A3045">
            <v>240105</v>
          </cell>
          <cell r="B3045" t="str">
            <v>Admin Programming</v>
          </cell>
          <cell r="C3045">
            <v>733210</v>
          </cell>
          <cell r="D3045">
            <v>240105733210</v>
          </cell>
          <cell r="E3045" t="str">
            <v>Division Books and Booklets</v>
          </cell>
          <cell r="F3045">
            <v>0</v>
          </cell>
          <cell r="G3045">
            <v>48</v>
          </cell>
          <cell r="H3045">
            <v>48</v>
          </cell>
          <cell r="I3045">
            <v>0</v>
          </cell>
          <cell r="J3045">
            <v>0</v>
          </cell>
          <cell r="K3045">
            <v>110010</v>
          </cell>
          <cell r="L3045" t="str">
            <v>Current Unrestricted</v>
          </cell>
          <cell r="M3045">
            <v>35</v>
          </cell>
          <cell r="N3045" t="str">
            <v>Institutional Support</v>
          </cell>
          <cell r="O3045">
            <v>11</v>
          </cell>
          <cell r="P3045" t="str">
            <v>Current Unrestricted Funds</v>
          </cell>
          <cell r="Q3045">
            <v>73</v>
          </cell>
          <cell r="R3045" t="str">
            <v>Supplies</v>
          </cell>
          <cell r="S3045">
            <v>50</v>
          </cell>
          <cell r="T3045" t="str">
            <v>Administrative Services</v>
          </cell>
          <cell r="U3045">
            <v>9</v>
          </cell>
          <cell r="V3045" t="str">
            <v>Hoyt, David R</v>
          </cell>
        </row>
        <row r="3046">
          <cell r="A3046">
            <v>240105</v>
          </cell>
          <cell r="B3046" t="str">
            <v>Admin Programming</v>
          </cell>
          <cell r="C3046">
            <v>733460</v>
          </cell>
          <cell r="D3046">
            <v>240105733460</v>
          </cell>
          <cell r="E3046" t="str">
            <v>Miscellaneous Supplies</v>
          </cell>
          <cell r="F3046">
            <v>0</v>
          </cell>
          <cell r="G3046">
            <v>475</v>
          </cell>
          <cell r="H3046">
            <v>0</v>
          </cell>
          <cell r="I3046">
            <v>0</v>
          </cell>
          <cell r="J3046">
            <v>0</v>
          </cell>
          <cell r="K3046">
            <v>110010</v>
          </cell>
          <cell r="L3046" t="str">
            <v>Current Unrestricted</v>
          </cell>
          <cell r="M3046">
            <v>35</v>
          </cell>
          <cell r="N3046" t="str">
            <v>Institutional Support</v>
          </cell>
          <cell r="O3046">
            <v>11</v>
          </cell>
          <cell r="P3046" t="str">
            <v>Current Unrestricted Funds</v>
          </cell>
          <cell r="Q3046">
            <v>73</v>
          </cell>
          <cell r="R3046" t="str">
            <v>Supplies</v>
          </cell>
          <cell r="S3046">
            <v>50</v>
          </cell>
          <cell r="T3046" t="str">
            <v>Administrative Services</v>
          </cell>
          <cell r="U3046">
            <v>9</v>
          </cell>
          <cell r="V3046" t="str">
            <v>Hoyt, David R</v>
          </cell>
        </row>
        <row r="3047">
          <cell r="A3047">
            <v>240105</v>
          </cell>
          <cell r="B3047" t="str">
            <v>Admin Programming</v>
          </cell>
          <cell r="C3047">
            <v>744210</v>
          </cell>
          <cell r="D3047">
            <v>240105744210</v>
          </cell>
          <cell r="E3047" t="str">
            <v>Local Travel</v>
          </cell>
          <cell r="F3047">
            <v>730.13</v>
          </cell>
          <cell r="G3047">
            <v>922.38</v>
          </cell>
          <cell r="H3047">
            <v>900</v>
          </cell>
          <cell r="I3047">
            <v>434.44</v>
          </cell>
          <cell r="J3047">
            <v>1000</v>
          </cell>
          <cell r="K3047">
            <v>110010</v>
          </cell>
          <cell r="L3047" t="str">
            <v>Current Unrestricted</v>
          </cell>
          <cell r="M3047">
            <v>35</v>
          </cell>
          <cell r="N3047" t="str">
            <v>Institutional Support</v>
          </cell>
          <cell r="O3047">
            <v>11</v>
          </cell>
          <cell r="P3047" t="str">
            <v>Current Unrestricted Funds</v>
          </cell>
          <cell r="Q3047">
            <v>74</v>
          </cell>
          <cell r="R3047" t="str">
            <v>Travel</v>
          </cell>
          <cell r="S3047">
            <v>50</v>
          </cell>
          <cell r="T3047" t="str">
            <v>Administrative Services</v>
          </cell>
          <cell r="U3047">
            <v>9</v>
          </cell>
          <cell r="V3047" t="str">
            <v>Hoyt, David R</v>
          </cell>
        </row>
        <row r="3048">
          <cell r="A3048">
            <v>240105</v>
          </cell>
          <cell r="B3048" t="str">
            <v>Admin Programming</v>
          </cell>
          <cell r="C3048">
            <v>744220</v>
          </cell>
          <cell r="D3048">
            <v>240105744220</v>
          </cell>
          <cell r="E3048" t="str">
            <v>Professional Development / Travel</v>
          </cell>
          <cell r="F3048">
            <v>4421.2</v>
          </cell>
          <cell r="G3048">
            <v>7709.63</v>
          </cell>
          <cell r="H3048">
            <v>14500</v>
          </cell>
          <cell r="I3048">
            <v>5072.37</v>
          </cell>
          <cell r="J3048">
            <v>8000</v>
          </cell>
          <cell r="K3048">
            <v>110010</v>
          </cell>
          <cell r="L3048" t="str">
            <v>Current Unrestricted</v>
          </cell>
          <cell r="M3048">
            <v>35</v>
          </cell>
          <cell r="N3048" t="str">
            <v>Institutional Support</v>
          </cell>
          <cell r="O3048">
            <v>11</v>
          </cell>
          <cell r="P3048" t="str">
            <v>Current Unrestricted Funds</v>
          </cell>
          <cell r="Q3048">
            <v>74</v>
          </cell>
          <cell r="R3048" t="str">
            <v>Travel</v>
          </cell>
          <cell r="S3048">
            <v>50</v>
          </cell>
          <cell r="T3048" t="str">
            <v>Administrative Services</v>
          </cell>
          <cell r="U3048">
            <v>9</v>
          </cell>
          <cell r="V3048" t="str">
            <v>Hoyt, David R</v>
          </cell>
        </row>
        <row r="3049">
          <cell r="A3049">
            <v>240105</v>
          </cell>
          <cell r="B3049" t="str">
            <v>Admin Programming</v>
          </cell>
          <cell r="C3049">
            <v>744230</v>
          </cell>
          <cell r="D3049">
            <v>240105744230</v>
          </cell>
          <cell r="E3049" t="str">
            <v>In-House Professional Development</v>
          </cell>
          <cell r="F3049">
            <v>0</v>
          </cell>
          <cell r="G3049">
            <v>1800</v>
          </cell>
          <cell r="H3049">
            <v>0</v>
          </cell>
          <cell r="I3049">
            <v>0</v>
          </cell>
          <cell r="J3049">
            <v>0</v>
          </cell>
          <cell r="K3049">
            <v>110010</v>
          </cell>
          <cell r="L3049" t="str">
            <v>Current Unrestricted</v>
          </cell>
          <cell r="M3049">
            <v>35</v>
          </cell>
          <cell r="N3049" t="str">
            <v>Institutional Support</v>
          </cell>
          <cell r="O3049">
            <v>11</v>
          </cell>
          <cell r="P3049" t="str">
            <v>Current Unrestricted Funds</v>
          </cell>
          <cell r="Q3049">
            <v>74</v>
          </cell>
          <cell r="R3049" t="str">
            <v>Travel</v>
          </cell>
          <cell r="S3049">
            <v>50</v>
          </cell>
          <cell r="T3049" t="str">
            <v>Administrative Services</v>
          </cell>
          <cell r="U3049">
            <v>9</v>
          </cell>
          <cell r="V3049" t="str">
            <v>Hoyt, David R</v>
          </cell>
        </row>
        <row r="3050">
          <cell r="A3050">
            <v>240105</v>
          </cell>
          <cell r="B3050" t="str">
            <v>Admin Programming</v>
          </cell>
          <cell r="C3050">
            <v>755240</v>
          </cell>
          <cell r="D3050">
            <v>240105755240</v>
          </cell>
          <cell r="E3050" t="str">
            <v>DP - Software</v>
          </cell>
          <cell r="F3050">
            <v>0</v>
          </cell>
          <cell r="G3050">
            <v>445.5</v>
          </cell>
          <cell r="H3050">
            <v>360</v>
          </cell>
          <cell r="I3050">
            <v>19.95</v>
          </cell>
          <cell r="J3050">
            <v>350</v>
          </cell>
          <cell r="K3050">
            <v>110010</v>
          </cell>
          <cell r="L3050" t="str">
            <v>Current Unrestricted</v>
          </cell>
          <cell r="M3050">
            <v>35</v>
          </cell>
          <cell r="N3050" t="str">
            <v>Institutional Support</v>
          </cell>
          <cell r="O3050">
            <v>11</v>
          </cell>
          <cell r="P3050" t="str">
            <v>Current Unrestricted Funds</v>
          </cell>
          <cell r="Q3050">
            <v>75</v>
          </cell>
          <cell r="R3050" t="str">
            <v>Other Operating Expenses</v>
          </cell>
          <cell r="S3050">
            <v>50</v>
          </cell>
          <cell r="T3050" t="str">
            <v>Administrative Services</v>
          </cell>
          <cell r="U3050">
            <v>9</v>
          </cell>
          <cell r="V3050" t="str">
            <v>Hoyt, David R</v>
          </cell>
        </row>
        <row r="3051">
          <cell r="A3051">
            <v>240105</v>
          </cell>
          <cell r="B3051" t="str">
            <v>Admin Programming</v>
          </cell>
          <cell r="C3051">
            <v>755310</v>
          </cell>
          <cell r="D3051">
            <v>240105755310</v>
          </cell>
          <cell r="E3051" t="str">
            <v>Copier Expense</v>
          </cell>
          <cell r="F3051">
            <v>0</v>
          </cell>
          <cell r="G3051">
            <v>0</v>
          </cell>
          <cell r="H3051">
            <v>0</v>
          </cell>
          <cell r="I3051">
            <v>0</v>
          </cell>
          <cell r="J3051">
            <v>0</v>
          </cell>
          <cell r="K3051">
            <v>110010</v>
          </cell>
          <cell r="L3051" t="str">
            <v>Current Unrestricted</v>
          </cell>
          <cell r="M3051">
            <v>35</v>
          </cell>
          <cell r="N3051" t="str">
            <v>Institutional Support</v>
          </cell>
          <cell r="O3051">
            <v>11</v>
          </cell>
          <cell r="P3051" t="str">
            <v>Current Unrestricted Funds</v>
          </cell>
          <cell r="Q3051">
            <v>75</v>
          </cell>
          <cell r="R3051" t="str">
            <v>Other Operating Expenses</v>
          </cell>
          <cell r="S3051">
            <v>50</v>
          </cell>
          <cell r="T3051" t="str">
            <v>Administrative Services</v>
          </cell>
          <cell r="U3051">
            <v>9</v>
          </cell>
          <cell r="V3051" t="str">
            <v>Hoyt, David R</v>
          </cell>
        </row>
        <row r="3052">
          <cell r="A3052">
            <v>240105</v>
          </cell>
          <cell r="B3052" t="str">
            <v>Admin Programming</v>
          </cell>
          <cell r="C3052">
            <v>755360</v>
          </cell>
          <cell r="D3052">
            <v>240105755360</v>
          </cell>
          <cell r="E3052" t="str">
            <v>Printing - Other</v>
          </cell>
          <cell r="F3052">
            <v>0</v>
          </cell>
          <cell r="G3052">
            <v>0</v>
          </cell>
          <cell r="H3052">
            <v>0</v>
          </cell>
          <cell r="I3052">
            <v>0</v>
          </cell>
          <cell r="J3052">
            <v>0</v>
          </cell>
          <cell r="K3052">
            <v>110010</v>
          </cell>
          <cell r="L3052" t="str">
            <v>Current Unrestricted</v>
          </cell>
          <cell r="M3052">
            <v>35</v>
          </cell>
          <cell r="N3052" t="str">
            <v>Institutional Support</v>
          </cell>
          <cell r="O3052">
            <v>11</v>
          </cell>
          <cell r="P3052" t="str">
            <v>Current Unrestricted Funds</v>
          </cell>
          <cell r="Q3052">
            <v>75</v>
          </cell>
          <cell r="R3052" t="str">
            <v>Other Operating Expenses</v>
          </cell>
          <cell r="S3052">
            <v>50</v>
          </cell>
          <cell r="T3052" t="str">
            <v>Administrative Services</v>
          </cell>
          <cell r="U3052">
            <v>9</v>
          </cell>
          <cell r="V3052" t="str">
            <v>Hoyt, David R</v>
          </cell>
        </row>
        <row r="3053">
          <cell r="A3053">
            <v>240105</v>
          </cell>
          <cell r="B3053" t="str">
            <v>Admin Programming</v>
          </cell>
          <cell r="C3053">
            <v>755510</v>
          </cell>
          <cell r="D3053">
            <v>240105755510</v>
          </cell>
          <cell r="E3053" t="str">
            <v>Repairs - Equipment</v>
          </cell>
          <cell r="F3053">
            <v>124</v>
          </cell>
          <cell r="G3053">
            <v>0</v>
          </cell>
          <cell r="H3053">
            <v>0</v>
          </cell>
          <cell r="I3053">
            <v>0</v>
          </cell>
          <cell r="J3053">
            <v>0</v>
          </cell>
          <cell r="K3053">
            <v>110010</v>
          </cell>
          <cell r="L3053" t="str">
            <v>Current Unrestricted</v>
          </cell>
          <cell r="M3053">
            <v>35</v>
          </cell>
          <cell r="N3053" t="str">
            <v>Institutional Support</v>
          </cell>
          <cell r="O3053">
            <v>11</v>
          </cell>
          <cell r="P3053" t="str">
            <v>Current Unrestricted Funds</v>
          </cell>
          <cell r="Q3053">
            <v>75</v>
          </cell>
          <cell r="R3053" t="str">
            <v>Other Operating Expenses</v>
          </cell>
          <cell r="S3053">
            <v>50</v>
          </cell>
          <cell r="T3053" t="str">
            <v>Administrative Services</v>
          </cell>
          <cell r="U3053">
            <v>9</v>
          </cell>
          <cell r="V3053" t="str">
            <v>Hoyt, David R</v>
          </cell>
        </row>
        <row r="3054">
          <cell r="A3054">
            <v>240105</v>
          </cell>
          <cell r="B3054" t="str">
            <v>Admin Programming</v>
          </cell>
          <cell r="C3054">
            <v>765425</v>
          </cell>
          <cell r="D3054">
            <v>240105765425</v>
          </cell>
          <cell r="E3054" t="str">
            <v>Telephone - Cellular</v>
          </cell>
          <cell r="F3054">
            <v>448.56</v>
          </cell>
          <cell r="G3054">
            <v>453.73</v>
          </cell>
          <cell r="H3054">
            <v>430</v>
          </cell>
          <cell r="I3054">
            <v>159.6</v>
          </cell>
          <cell r="J3054">
            <v>480</v>
          </cell>
          <cell r="K3054">
            <v>110010</v>
          </cell>
          <cell r="L3054" t="str">
            <v>Current Unrestricted</v>
          </cell>
          <cell r="M3054">
            <v>35</v>
          </cell>
          <cell r="N3054" t="str">
            <v>Institutional Support</v>
          </cell>
          <cell r="O3054">
            <v>11</v>
          </cell>
          <cell r="P3054" t="str">
            <v>Current Unrestricted Funds</v>
          </cell>
          <cell r="Q3054">
            <v>76</v>
          </cell>
          <cell r="R3054" t="str">
            <v>Utilities</v>
          </cell>
          <cell r="S3054">
            <v>50</v>
          </cell>
          <cell r="T3054" t="str">
            <v>Administrative Services</v>
          </cell>
          <cell r="U3054">
            <v>9</v>
          </cell>
          <cell r="V3054" t="str">
            <v>Hoyt, David R</v>
          </cell>
        </row>
        <row r="3055">
          <cell r="A3055">
            <v>240105</v>
          </cell>
          <cell r="B3055" t="str">
            <v>Admin Programming</v>
          </cell>
          <cell r="C3055">
            <v>787410</v>
          </cell>
          <cell r="D3055">
            <v>240105787410</v>
          </cell>
          <cell r="E3055" t="str">
            <v>Equipment/Furniture Non-Depreciable</v>
          </cell>
          <cell r="F3055">
            <v>0</v>
          </cell>
          <cell r="G3055">
            <v>0</v>
          </cell>
          <cell r="H3055">
            <v>2532</v>
          </cell>
          <cell r="I3055">
            <v>0</v>
          </cell>
          <cell r="J3055">
            <v>0</v>
          </cell>
          <cell r="K3055">
            <v>110010</v>
          </cell>
          <cell r="L3055" t="str">
            <v>Current Unrestricted</v>
          </cell>
          <cell r="M3055">
            <v>35</v>
          </cell>
          <cell r="N3055" t="str">
            <v>Institutional Support</v>
          </cell>
          <cell r="O3055">
            <v>11</v>
          </cell>
          <cell r="P3055" t="str">
            <v>Current Unrestricted Funds</v>
          </cell>
          <cell r="Q3055">
            <v>78</v>
          </cell>
          <cell r="R3055" t="str">
            <v>Non-Capital Outlay</v>
          </cell>
          <cell r="S3055">
            <v>50</v>
          </cell>
          <cell r="T3055" t="str">
            <v>Administrative Services</v>
          </cell>
          <cell r="U3055">
            <v>9</v>
          </cell>
          <cell r="V3055" t="str">
            <v>Hoyt, David R</v>
          </cell>
        </row>
        <row r="3056">
          <cell r="A3056">
            <v>240105</v>
          </cell>
          <cell r="B3056" t="str">
            <v>Admin Programming</v>
          </cell>
          <cell r="C3056">
            <v>787430</v>
          </cell>
          <cell r="D3056">
            <v>240105787430</v>
          </cell>
          <cell r="E3056" t="str">
            <v>Computer/Media Equip</v>
          </cell>
          <cell r="F3056">
            <v>3438.77</v>
          </cell>
          <cell r="G3056">
            <v>0</v>
          </cell>
          <cell r="H3056">
            <v>825</v>
          </cell>
          <cell r="I3056">
            <v>825</v>
          </cell>
          <cell r="J3056">
            <v>0</v>
          </cell>
          <cell r="K3056">
            <v>110010</v>
          </cell>
          <cell r="L3056" t="str">
            <v>Current Unrestricted</v>
          </cell>
          <cell r="M3056">
            <v>35</v>
          </cell>
          <cell r="N3056" t="str">
            <v>Institutional Support</v>
          </cell>
          <cell r="O3056">
            <v>11</v>
          </cell>
          <cell r="P3056" t="str">
            <v>Current Unrestricted Funds</v>
          </cell>
          <cell r="Q3056">
            <v>78</v>
          </cell>
          <cell r="R3056" t="str">
            <v>Non-Capital Outlay</v>
          </cell>
          <cell r="S3056">
            <v>50</v>
          </cell>
          <cell r="T3056" t="str">
            <v>Administrative Services</v>
          </cell>
          <cell r="U3056">
            <v>9</v>
          </cell>
          <cell r="V3056" t="str">
            <v>Hoyt, David R</v>
          </cell>
        </row>
        <row r="3057">
          <cell r="A3057">
            <v>240115</v>
          </cell>
          <cell r="B3057" t="str">
            <v>Operating Systems</v>
          </cell>
          <cell r="C3057">
            <v>611210</v>
          </cell>
          <cell r="D3057">
            <v>240115611210</v>
          </cell>
          <cell r="E3057" t="str">
            <v>Admin Salaries - Full-time</v>
          </cell>
          <cell r="F3057">
            <v>0</v>
          </cell>
          <cell r="G3057">
            <v>320</v>
          </cell>
          <cell r="H3057">
            <v>0</v>
          </cell>
          <cell r="I3057">
            <v>0</v>
          </cell>
          <cell r="J3057">
            <v>0</v>
          </cell>
          <cell r="K3057">
            <v>110010</v>
          </cell>
          <cell r="L3057" t="str">
            <v>Current Unrestricted</v>
          </cell>
          <cell r="M3057">
            <v>35</v>
          </cell>
          <cell r="N3057" t="str">
            <v>Institutional Support</v>
          </cell>
          <cell r="O3057">
            <v>11</v>
          </cell>
          <cell r="P3057" t="str">
            <v>Current Unrestricted Funds</v>
          </cell>
          <cell r="Q3057">
            <v>61</v>
          </cell>
          <cell r="R3057" t="str">
            <v>Salaries and Wages</v>
          </cell>
          <cell r="S3057">
            <v>50</v>
          </cell>
          <cell r="T3057" t="str">
            <v>Administrative Services</v>
          </cell>
          <cell r="U3057">
            <v>9</v>
          </cell>
          <cell r="V3057" t="str">
            <v>Hoyt, David R</v>
          </cell>
        </row>
        <row r="3058">
          <cell r="A3058">
            <v>240115</v>
          </cell>
          <cell r="B3058" t="str">
            <v>Operating Systems</v>
          </cell>
          <cell r="C3058">
            <v>611310</v>
          </cell>
          <cell r="D3058">
            <v>240115611310</v>
          </cell>
          <cell r="E3058" t="str">
            <v>Supervisory Support Staff - Exempt</v>
          </cell>
          <cell r="F3058">
            <v>63567</v>
          </cell>
          <cell r="G3058">
            <v>63567</v>
          </cell>
          <cell r="H3058">
            <v>65792</v>
          </cell>
          <cell r="I3058">
            <v>32895.9</v>
          </cell>
          <cell r="J3058">
            <v>65792</v>
          </cell>
          <cell r="K3058">
            <v>110010</v>
          </cell>
          <cell r="L3058" t="str">
            <v>Current Unrestricted</v>
          </cell>
          <cell r="M3058">
            <v>35</v>
          </cell>
          <cell r="N3058" t="str">
            <v>Institutional Support</v>
          </cell>
          <cell r="O3058">
            <v>11</v>
          </cell>
          <cell r="P3058" t="str">
            <v>Current Unrestricted Funds</v>
          </cell>
          <cell r="Q3058">
            <v>61</v>
          </cell>
          <cell r="R3058" t="str">
            <v>Salaries and Wages</v>
          </cell>
          <cell r="S3058">
            <v>50</v>
          </cell>
          <cell r="T3058" t="str">
            <v>Administrative Services</v>
          </cell>
          <cell r="U3058">
            <v>9</v>
          </cell>
          <cell r="V3058" t="str">
            <v>Hoyt, David R</v>
          </cell>
        </row>
        <row r="3059">
          <cell r="A3059">
            <v>240115</v>
          </cell>
          <cell r="B3059" t="str">
            <v>Operating Systems</v>
          </cell>
          <cell r="C3059">
            <v>611320</v>
          </cell>
          <cell r="D3059">
            <v>240115611320</v>
          </cell>
          <cell r="E3059" t="str">
            <v>Non-Supervisory Supp Staff - Exempt</v>
          </cell>
          <cell r="F3059">
            <v>201239.49</v>
          </cell>
          <cell r="G3059">
            <v>49827.69</v>
          </cell>
          <cell r="H3059">
            <v>52519</v>
          </cell>
          <cell r="I3059">
            <v>26259.360000000001</v>
          </cell>
          <cell r="J3059">
            <v>52519</v>
          </cell>
          <cell r="K3059">
            <v>110010</v>
          </cell>
          <cell r="L3059" t="str">
            <v>Current Unrestricted</v>
          </cell>
          <cell r="M3059">
            <v>35</v>
          </cell>
          <cell r="N3059" t="str">
            <v>Institutional Support</v>
          </cell>
          <cell r="O3059">
            <v>11</v>
          </cell>
          <cell r="P3059" t="str">
            <v>Current Unrestricted Funds</v>
          </cell>
          <cell r="Q3059">
            <v>61</v>
          </cell>
          <cell r="R3059" t="str">
            <v>Salaries and Wages</v>
          </cell>
          <cell r="S3059">
            <v>50</v>
          </cell>
          <cell r="T3059" t="str">
            <v>Administrative Services</v>
          </cell>
          <cell r="U3059">
            <v>9</v>
          </cell>
          <cell r="V3059" t="str">
            <v>Hoyt, David R</v>
          </cell>
        </row>
        <row r="3060">
          <cell r="A3060">
            <v>240115</v>
          </cell>
          <cell r="B3060" t="str">
            <v>Operating Systems</v>
          </cell>
          <cell r="C3060">
            <v>611325</v>
          </cell>
          <cell r="D3060">
            <v>240115611325</v>
          </cell>
          <cell r="E3060" t="str">
            <v>Non-Supervisory - PT - Exempt</v>
          </cell>
          <cell r="F3060">
            <v>14717.6</v>
          </cell>
          <cell r="G3060">
            <v>0</v>
          </cell>
          <cell r="H3060">
            <v>18648</v>
          </cell>
          <cell r="I3060">
            <v>0</v>
          </cell>
          <cell r="J3060">
            <v>0</v>
          </cell>
          <cell r="K3060">
            <v>110010</v>
          </cell>
          <cell r="L3060" t="str">
            <v>Current Unrestricted</v>
          </cell>
          <cell r="M3060">
            <v>35</v>
          </cell>
          <cell r="N3060" t="str">
            <v>Institutional Support</v>
          </cell>
          <cell r="O3060">
            <v>11</v>
          </cell>
          <cell r="P3060" t="str">
            <v>Current Unrestricted Funds</v>
          </cell>
          <cell r="Q3060">
            <v>61</v>
          </cell>
          <cell r="R3060" t="str">
            <v>Salaries and Wages</v>
          </cell>
          <cell r="S3060">
            <v>50</v>
          </cell>
          <cell r="T3060" t="str">
            <v>Administrative Services</v>
          </cell>
          <cell r="U3060">
            <v>9</v>
          </cell>
          <cell r="V3060" t="str">
            <v>Hoyt, David R</v>
          </cell>
        </row>
        <row r="3061">
          <cell r="A3061">
            <v>240115</v>
          </cell>
          <cell r="B3061" t="str">
            <v>Operating Systems</v>
          </cell>
          <cell r="C3061">
            <v>611420</v>
          </cell>
          <cell r="D3061">
            <v>240115611420</v>
          </cell>
          <cell r="E3061" t="str">
            <v>Non-Supervisory Supp - Non-Exempt</v>
          </cell>
          <cell r="F3061">
            <v>0</v>
          </cell>
          <cell r="G3061">
            <v>77197.66</v>
          </cell>
          <cell r="H3061">
            <v>51073</v>
          </cell>
          <cell r="I3061">
            <v>25536.48</v>
          </cell>
          <cell r="J3061">
            <v>51073</v>
          </cell>
          <cell r="K3061">
            <v>110010</v>
          </cell>
          <cell r="L3061" t="str">
            <v>Current Unrestricted</v>
          </cell>
          <cell r="M3061">
            <v>35</v>
          </cell>
          <cell r="N3061" t="str">
            <v>Institutional Support</v>
          </cell>
          <cell r="O3061">
            <v>11</v>
          </cell>
          <cell r="P3061" t="str">
            <v>Current Unrestricted Funds</v>
          </cell>
          <cell r="Q3061">
            <v>61</v>
          </cell>
          <cell r="R3061" t="str">
            <v>Salaries and Wages</v>
          </cell>
          <cell r="S3061">
            <v>50</v>
          </cell>
          <cell r="T3061" t="str">
            <v>Administrative Services</v>
          </cell>
          <cell r="U3061">
            <v>9</v>
          </cell>
          <cell r="V3061" t="str">
            <v>Hoyt, David R</v>
          </cell>
        </row>
        <row r="3062">
          <cell r="A3062">
            <v>240115</v>
          </cell>
          <cell r="B3062" t="str">
            <v>Operating Systems</v>
          </cell>
          <cell r="C3062">
            <v>611460</v>
          </cell>
          <cell r="D3062">
            <v>240115611460</v>
          </cell>
          <cell r="E3062" t="str">
            <v>Support Staff PT - Non-Exempt</v>
          </cell>
          <cell r="F3062">
            <v>0</v>
          </cell>
          <cell r="G3062">
            <v>12490.7</v>
          </cell>
          <cell r="H3062">
            <v>12000</v>
          </cell>
          <cell r="I3062">
            <v>4990.18</v>
          </cell>
          <cell r="J3062">
            <v>11000</v>
          </cell>
          <cell r="K3062">
            <v>110010</v>
          </cell>
          <cell r="L3062" t="str">
            <v>Current Unrestricted</v>
          </cell>
          <cell r="M3062">
            <v>35</v>
          </cell>
          <cell r="N3062" t="str">
            <v>Institutional Support</v>
          </cell>
          <cell r="O3062">
            <v>11</v>
          </cell>
          <cell r="P3062" t="str">
            <v>Current Unrestricted Funds</v>
          </cell>
          <cell r="Q3062">
            <v>61</v>
          </cell>
          <cell r="R3062" t="str">
            <v>Salaries and Wages</v>
          </cell>
          <cell r="S3062">
            <v>50</v>
          </cell>
          <cell r="T3062" t="str">
            <v>Administrative Services</v>
          </cell>
          <cell r="U3062">
            <v>9</v>
          </cell>
          <cell r="V3062" t="str">
            <v>Hoyt, David R</v>
          </cell>
        </row>
        <row r="3063">
          <cell r="A3063">
            <v>240115</v>
          </cell>
          <cell r="B3063" t="str">
            <v>Operating Systems</v>
          </cell>
          <cell r="C3063">
            <v>611491</v>
          </cell>
          <cell r="D3063">
            <v>240115611491</v>
          </cell>
          <cell r="E3063" t="str">
            <v>Comp Time Payoff</v>
          </cell>
          <cell r="F3063">
            <v>3848.36</v>
          </cell>
          <cell r="G3063">
            <v>2361.89</v>
          </cell>
          <cell r="H3063">
            <v>0</v>
          </cell>
          <cell r="I3063">
            <v>0</v>
          </cell>
          <cell r="J3063">
            <v>0</v>
          </cell>
          <cell r="K3063">
            <v>110010</v>
          </cell>
          <cell r="L3063" t="str">
            <v>Current Unrestricted</v>
          </cell>
          <cell r="M3063">
            <v>35</v>
          </cell>
          <cell r="N3063" t="str">
            <v>Institutional Support</v>
          </cell>
          <cell r="O3063">
            <v>11</v>
          </cell>
          <cell r="P3063" t="str">
            <v>Current Unrestricted Funds</v>
          </cell>
          <cell r="Q3063">
            <v>61</v>
          </cell>
          <cell r="R3063" t="str">
            <v>Salaries and Wages</v>
          </cell>
          <cell r="S3063">
            <v>50</v>
          </cell>
          <cell r="T3063" t="str">
            <v>Administrative Services</v>
          </cell>
          <cell r="U3063">
            <v>9</v>
          </cell>
          <cell r="V3063" t="str">
            <v>Hoyt, David R</v>
          </cell>
        </row>
        <row r="3064">
          <cell r="A3064">
            <v>240115</v>
          </cell>
          <cell r="B3064" t="str">
            <v>Operating Systems</v>
          </cell>
          <cell r="C3064">
            <v>611492</v>
          </cell>
          <cell r="D3064">
            <v>240115611492</v>
          </cell>
          <cell r="E3064" t="str">
            <v>Regular Overtime</v>
          </cell>
          <cell r="F3064">
            <v>0</v>
          </cell>
          <cell r="G3064">
            <v>0</v>
          </cell>
          <cell r="H3064">
            <v>1000</v>
          </cell>
          <cell r="I3064">
            <v>675</v>
          </cell>
          <cell r="J3064">
            <v>1000</v>
          </cell>
          <cell r="K3064">
            <v>110010</v>
          </cell>
          <cell r="L3064" t="str">
            <v>Current Unrestricted</v>
          </cell>
          <cell r="M3064">
            <v>35</v>
          </cell>
          <cell r="N3064" t="str">
            <v>Institutional Support</v>
          </cell>
          <cell r="O3064">
            <v>11</v>
          </cell>
          <cell r="P3064" t="str">
            <v>Current Unrestricted Funds</v>
          </cell>
          <cell r="Q3064">
            <v>61</v>
          </cell>
          <cell r="R3064" t="str">
            <v>Salaries and Wages</v>
          </cell>
          <cell r="S3064">
            <v>50</v>
          </cell>
          <cell r="T3064" t="str">
            <v>Administrative Services</v>
          </cell>
          <cell r="U3064">
            <v>9</v>
          </cell>
          <cell r="V3064" t="str">
            <v>Hoyt, David R</v>
          </cell>
        </row>
        <row r="3065">
          <cell r="A3065">
            <v>240115</v>
          </cell>
          <cell r="B3065" t="str">
            <v>Operating Systems</v>
          </cell>
          <cell r="C3065">
            <v>611493</v>
          </cell>
          <cell r="D3065">
            <v>240115611493</v>
          </cell>
          <cell r="E3065" t="str">
            <v>Vacation Payoff</v>
          </cell>
          <cell r="F3065">
            <v>0</v>
          </cell>
          <cell r="G3065">
            <v>279.64999999999998</v>
          </cell>
          <cell r="H3065">
            <v>0</v>
          </cell>
          <cell r="I3065">
            <v>0</v>
          </cell>
          <cell r="J3065">
            <v>0</v>
          </cell>
          <cell r="K3065">
            <v>110010</v>
          </cell>
          <cell r="L3065" t="str">
            <v>Current Unrestricted</v>
          </cell>
          <cell r="M3065">
            <v>35</v>
          </cell>
          <cell r="N3065" t="str">
            <v>Institutional Support</v>
          </cell>
          <cell r="O3065">
            <v>11</v>
          </cell>
          <cell r="P3065" t="str">
            <v>Current Unrestricted Funds</v>
          </cell>
          <cell r="Q3065">
            <v>61</v>
          </cell>
          <cell r="R3065" t="str">
            <v>Salaries and Wages</v>
          </cell>
          <cell r="S3065">
            <v>50</v>
          </cell>
          <cell r="T3065" t="str">
            <v>Administrative Services</v>
          </cell>
          <cell r="U3065">
            <v>9</v>
          </cell>
          <cell r="V3065" t="str">
            <v>Hoyt, David R</v>
          </cell>
        </row>
        <row r="3066">
          <cell r="A3066">
            <v>240115</v>
          </cell>
          <cell r="B3066" t="str">
            <v>Operating Systems</v>
          </cell>
          <cell r="C3066">
            <v>712370</v>
          </cell>
          <cell r="D3066">
            <v>240115712370</v>
          </cell>
          <cell r="E3066" t="str">
            <v>Other Contract Services</v>
          </cell>
          <cell r="F3066">
            <v>120634.82</v>
          </cell>
          <cell r="G3066">
            <v>124073.45</v>
          </cell>
          <cell r="H3066">
            <v>155130</v>
          </cell>
          <cell r="I3066">
            <v>123251.6</v>
          </cell>
          <cell r="J3066">
            <v>135000</v>
          </cell>
          <cell r="K3066">
            <v>110010</v>
          </cell>
          <cell r="L3066" t="str">
            <v>Current Unrestricted</v>
          </cell>
          <cell r="M3066">
            <v>35</v>
          </cell>
          <cell r="N3066" t="str">
            <v>Institutional Support</v>
          </cell>
          <cell r="O3066">
            <v>11</v>
          </cell>
          <cell r="P3066" t="str">
            <v>Current Unrestricted Funds</v>
          </cell>
          <cell r="Q3066">
            <v>71</v>
          </cell>
          <cell r="R3066" t="str">
            <v>Contractual Services</v>
          </cell>
          <cell r="S3066">
            <v>50</v>
          </cell>
          <cell r="T3066" t="str">
            <v>Administrative Services</v>
          </cell>
          <cell r="U3066">
            <v>9</v>
          </cell>
          <cell r="V3066" t="str">
            <v>Hoyt, David R</v>
          </cell>
        </row>
        <row r="3067">
          <cell r="A3067">
            <v>240115</v>
          </cell>
          <cell r="B3067" t="str">
            <v>Operating Systems</v>
          </cell>
          <cell r="C3067">
            <v>712490</v>
          </cell>
          <cell r="D3067">
            <v>240115712490</v>
          </cell>
          <cell r="E3067" t="str">
            <v>Rental - Other</v>
          </cell>
          <cell r="F3067">
            <v>10730.04</v>
          </cell>
          <cell r="G3067">
            <v>10293.540000000001</v>
          </cell>
          <cell r="H3067">
            <v>12000</v>
          </cell>
          <cell r="I3067">
            <v>5195.5200000000004</v>
          </cell>
          <cell r="J3067">
            <v>11000</v>
          </cell>
          <cell r="K3067">
            <v>110010</v>
          </cell>
          <cell r="L3067" t="str">
            <v>Current Unrestricted</v>
          </cell>
          <cell r="M3067">
            <v>35</v>
          </cell>
          <cell r="N3067" t="str">
            <v>Institutional Support</v>
          </cell>
          <cell r="O3067">
            <v>11</v>
          </cell>
          <cell r="P3067" t="str">
            <v>Current Unrestricted Funds</v>
          </cell>
          <cell r="Q3067">
            <v>71</v>
          </cell>
          <cell r="R3067" t="str">
            <v>Contractual Services</v>
          </cell>
          <cell r="S3067">
            <v>50</v>
          </cell>
          <cell r="T3067" t="str">
            <v>Administrative Services</v>
          </cell>
          <cell r="U3067">
            <v>9</v>
          </cell>
          <cell r="V3067" t="str">
            <v>Hoyt, David R</v>
          </cell>
        </row>
        <row r="3068">
          <cell r="A3068">
            <v>240115</v>
          </cell>
          <cell r="B3068" t="str">
            <v>Operating Systems</v>
          </cell>
          <cell r="C3068">
            <v>712550</v>
          </cell>
          <cell r="D3068">
            <v>240115712550</v>
          </cell>
          <cell r="E3068" t="str">
            <v>Computer Maintenance</v>
          </cell>
          <cell r="F3068">
            <v>92916.56</v>
          </cell>
          <cell r="G3068">
            <v>114855.12</v>
          </cell>
          <cell r="H3068">
            <v>176579</v>
          </cell>
          <cell r="I3068">
            <v>71660.06</v>
          </cell>
          <cell r="J3068">
            <v>185000</v>
          </cell>
          <cell r="K3068">
            <v>110010</v>
          </cell>
          <cell r="L3068" t="str">
            <v>Current Unrestricted</v>
          </cell>
          <cell r="M3068">
            <v>35</v>
          </cell>
          <cell r="N3068" t="str">
            <v>Institutional Support</v>
          </cell>
          <cell r="O3068">
            <v>11</v>
          </cell>
          <cell r="P3068" t="str">
            <v>Current Unrestricted Funds</v>
          </cell>
          <cell r="Q3068">
            <v>71</v>
          </cell>
          <cell r="R3068" t="str">
            <v>Contractual Services</v>
          </cell>
          <cell r="S3068">
            <v>50</v>
          </cell>
          <cell r="T3068" t="str">
            <v>Administrative Services</v>
          </cell>
          <cell r="U3068">
            <v>9</v>
          </cell>
          <cell r="V3068" t="str">
            <v>Hoyt, David R</v>
          </cell>
        </row>
        <row r="3069">
          <cell r="A3069">
            <v>240115</v>
          </cell>
          <cell r="B3069" t="str">
            <v>Operating Systems</v>
          </cell>
          <cell r="C3069">
            <v>733120</v>
          </cell>
          <cell r="D3069">
            <v>240115733120</v>
          </cell>
          <cell r="E3069" t="str">
            <v>Office Supplies</v>
          </cell>
          <cell r="F3069">
            <v>471.93</v>
          </cell>
          <cell r="G3069">
            <v>515.33000000000004</v>
          </cell>
          <cell r="H3069">
            <v>800</v>
          </cell>
          <cell r="I3069">
            <v>72.14</v>
          </cell>
          <cell r="J3069">
            <v>200</v>
          </cell>
          <cell r="K3069">
            <v>110010</v>
          </cell>
          <cell r="L3069" t="str">
            <v>Current Unrestricted</v>
          </cell>
          <cell r="M3069">
            <v>35</v>
          </cell>
          <cell r="N3069" t="str">
            <v>Institutional Support</v>
          </cell>
          <cell r="O3069">
            <v>11</v>
          </cell>
          <cell r="P3069" t="str">
            <v>Current Unrestricted Funds</v>
          </cell>
          <cell r="Q3069">
            <v>73</v>
          </cell>
          <cell r="R3069" t="str">
            <v>Supplies</v>
          </cell>
          <cell r="S3069">
            <v>50</v>
          </cell>
          <cell r="T3069" t="str">
            <v>Administrative Services</v>
          </cell>
          <cell r="U3069">
            <v>9</v>
          </cell>
          <cell r="V3069" t="str">
            <v>Hoyt, David R</v>
          </cell>
        </row>
        <row r="3070">
          <cell r="A3070">
            <v>240115</v>
          </cell>
          <cell r="B3070" t="str">
            <v>Operating Systems</v>
          </cell>
          <cell r="C3070">
            <v>733310</v>
          </cell>
          <cell r="D3070">
            <v>240115733310</v>
          </cell>
          <cell r="E3070" t="str">
            <v>Data Processing Supplies</v>
          </cell>
          <cell r="F3070">
            <v>41962.36</v>
          </cell>
          <cell r="G3070">
            <v>20167.189999999999</v>
          </cell>
          <cell r="H3070">
            <v>35000</v>
          </cell>
          <cell r="I3070">
            <v>731.9</v>
          </cell>
          <cell r="J3070">
            <v>1500</v>
          </cell>
          <cell r="K3070">
            <v>110010</v>
          </cell>
          <cell r="L3070" t="str">
            <v>Current Unrestricted</v>
          </cell>
          <cell r="M3070">
            <v>35</v>
          </cell>
          <cell r="N3070" t="str">
            <v>Institutional Support</v>
          </cell>
          <cell r="O3070">
            <v>11</v>
          </cell>
          <cell r="P3070" t="str">
            <v>Current Unrestricted Funds</v>
          </cell>
          <cell r="Q3070">
            <v>73</v>
          </cell>
          <cell r="R3070" t="str">
            <v>Supplies</v>
          </cell>
          <cell r="S3070">
            <v>50</v>
          </cell>
          <cell r="T3070" t="str">
            <v>Administrative Services</v>
          </cell>
          <cell r="U3070">
            <v>9</v>
          </cell>
          <cell r="V3070" t="str">
            <v>Hoyt, David R</v>
          </cell>
        </row>
        <row r="3071">
          <cell r="A3071">
            <v>240115</v>
          </cell>
          <cell r="B3071" t="str">
            <v>Operating Systems</v>
          </cell>
          <cell r="C3071">
            <v>744210</v>
          </cell>
          <cell r="D3071">
            <v>240115744210</v>
          </cell>
          <cell r="E3071" t="str">
            <v>Local Travel</v>
          </cell>
          <cell r="F3071">
            <v>393.41</v>
          </cell>
          <cell r="G3071">
            <v>350</v>
          </cell>
          <cell r="H3071">
            <v>500</v>
          </cell>
          <cell r="I3071">
            <v>368</v>
          </cell>
          <cell r="J3071">
            <v>1000</v>
          </cell>
          <cell r="K3071">
            <v>110010</v>
          </cell>
          <cell r="L3071" t="str">
            <v>Current Unrestricted</v>
          </cell>
          <cell r="M3071">
            <v>35</v>
          </cell>
          <cell r="N3071" t="str">
            <v>Institutional Support</v>
          </cell>
          <cell r="O3071">
            <v>11</v>
          </cell>
          <cell r="P3071" t="str">
            <v>Current Unrestricted Funds</v>
          </cell>
          <cell r="Q3071">
            <v>74</v>
          </cell>
          <cell r="R3071" t="str">
            <v>Travel</v>
          </cell>
          <cell r="S3071">
            <v>50</v>
          </cell>
          <cell r="T3071" t="str">
            <v>Administrative Services</v>
          </cell>
          <cell r="U3071">
            <v>9</v>
          </cell>
          <cell r="V3071" t="str">
            <v>Hoyt, David R</v>
          </cell>
        </row>
        <row r="3072">
          <cell r="A3072">
            <v>240115</v>
          </cell>
          <cell r="B3072" t="str">
            <v>Operating Systems</v>
          </cell>
          <cell r="C3072">
            <v>744220</v>
          </cell>
          <cell r="D3072">
            <v>240115744220</v>
          </cell>
          <cell r="E3072" t="str">
            <v>Professional Development / Travel</v>
          </cell>
          <cell r="F3072">
            <v>1530</v>
          </cell>
          <cell r="G3072">
            <v>3500</v>
          </cell>
          <cell r="H3072">
            <v>3000</v>
          </cell>
          <cell r="I3072">
            <v>0</v>
          </cell>
          <cell r="J3072">
            <v>0</v>
          </cell>
          <cell r="K3072">
            <v>110010</v>
          </cell>
          <cell r="L3072" t="str">
            <v>Current Unrestricted</v>
          </cell>
          <cell r="M3072">
            <v>35</v>
          </cell>
          <cell r="N3072" t="str">
            <v>Institutional Support</v>
          </cell>
          <cell r="O3072">
            <v>11</v>
          </cell>
          <cell r="P3072" t="str">
            <v>Current Unrestricted Funds</v>
          </cell>
          <cell r="Q3072">
            <v>74</v>
          </cell>
          <cell r="R3072" t="str">
            <v>Travel</v>
          </cell>
          <cell r="S3072">
            <v>50</v>
          </cell>
          <cell r="T3072" t="str">
            <v>Administrative Services</v>
          </cell>
          <cell r="U3072">
            <v>9</v>
          </cell>
          <cell r="V3072" t="str">
            <v>Hoyt, David R</v>
          </cell>
        </row>
        <row r="3073">
          <cell r="A3073">
            <v>240115</v>
          </cell>
          <cell r="B3073" t="str">
            <v>Operating Systems</v>
          </cell>
          <cell r="C3073">
            <v>755230</v>
          </cell>
          <cell r="D3073">
            <v>240115755230</v>
          </cell>
          <cell r="E3073" t="str">
            <v>DP - Maintenance and Repair</v>
          </cell>
          <cell r="F3073">
            <v>1495</v>
          </cell>
          <cell r="G3073">
            <v>0</v>
          </cell>
          <cell r="H3073">
            <v>0</v>
          </cell>
          <cell r="I3073">
            <v>0</v>
          </cell>
          <cell r="J3073">
            <v>0</v>
          </cell>
          <cell r="K3073">
            <v>110010</v>
          </cell>
          <cell r="L3073" t="str">
            <v>Current Unrestricted</v>
          </cell>
          <cell r="M3073">
            <v>35</v>
          </cell>
          <cell r="N3073" t="str">
            <v>Institutional Support</v>
          </cell>
          <cell r="O3073">
            <v>11</v>
          </cell>
          <cell r="P3073" t="str">
            <v>Current Unrestricted Funds</v>
          </cell>
          <cell r="Q3073">
            <v>75</v>
          </cell>
          <cell r="R3073" t="str">
            <v>Other Operating Expenses</v>
          </cell>
          <cell r="S3073">
            <v>50</v>
          </cell>
          <cell r="T3073" t="str">
            <v>Administrative Services</v>
          </cell>
          <cell r="U3073">
            <v>9</v>
          </cell>
          <cell r="V3073" t="str">
            <v>Hoyt, David R</v>
          </cell>
        </row>
        <row r="3074">
          <cell r="A3074">
            <v>240115</v>
          </cell>
          <cell r="B3074" t="str">
            <v>Operating Systems</v>
          </cell>
          <cell r="C3074">
            <v>755240</v>
          </cell>
          <cell r="D3074">
            <v>240115755240</v>
          </cell>
          <cell r="E3074" t="str">
            <v>DP - Software</v>
          </cell>
          <cell r="F3074">
            <v>1044928.81</v>
          </cell>
          <cell r="G3074">
            <v>922400.45</v>
          </cell>
          <cell r="H3074">
            <v>1195312</v>
          </cell>
          <cell r="I3074">
            <v>590632.66</v>
          </cell>
          <cell r="J3074">
            <v>1183622</v>
          </cell>
          <cell r="K3074">
            <v>110010</v>
          </cell>
          <cell r="L3074" t="str">
            <v>Current Unrestricted</v>
          </cell>
          <cell r="M3074">
            <v>35</v>
          </cell>
          <cell r="N3074" t="str">
            <v>Institutional Support</v>
          </cell>
          <cell r="O3074">
            <v>11</v>
          </cell>
          <cell r="P3074" t="str">
            <v>Current Unrestricted Funds</v>
          </cell>
          <cell r="Q3074">
            <v>75</v>
          </cell>
          <cell r="R3074" t="str">
            <v>Other Operating Expenses</v>
          </cell>
          <cell r="S3074">
            <v>50</v>
          </cell>
          <cell r="T3074" t="str">
            <v>Administrative Services</v>
          </cell>
          <cell r="U3074">
            <v>9</v>
          </cell>
          <cell r="V3074" t="str">
            <v>Hoyt, David R</v>
          </cell>
        </row>
        <row r="3075">
          <cell r="A3075">
            <v>240115</v>
          </cell>
          <cell r="B3075" t="str">
            <v>Operating Systems</v>
          </cell>
          <cell r="C3075">
            <v>755310</v>
          </cell>
          <cell r="D3075">
            <v>240115755310</v>
          </cell>
          <cell r="E3075" t="str">
            <v>Copier Expense</v>
          </cell>
          <cell r="F3075">
            <v>0</v>
          </cell>
          <cell r="G3075">
            <v>3.6</v>
          </cell>
          <cell r="H3075">
            <v>0</v>
          </cell>
          <cell r="I3075">
            <v>0</v>
          </cell>
          <cell r="J3075">
            <v>0</v>
          </cell>
          <cell r="K3075">
            <v>110010</v>
          </cell>
          <cell r="L3075" t="str">
            <v>Current Unrestricted</v>
          </cell>
          <cell r="M3075">
            <v>35</v>
          </cell>
          <cell r="N3075" t="str">
            <v>Institutional Support</v>
          </cell>
          <cell r="O3075">
            <v>11</v>
          </cell>
          <cell r="P3075" t="str">
            <v>Current Unrestricted Funds</v>
          </cell>
          <cell r="Q3075">
            <v>75</v>
          </cell>
          <cell r="R3075" t="str">
            <v>Other Operating Expenses</v>
          </cell>
          <cell r="S3075">
            <v>50</v>
          </cell>
          <cell r="T3075" t="str">
            <v>Administrative Services</v>
          </cell>
          <cell r="U3075">
            <v>9</v>
          </cell>
          <cell r="V3075" t="str">
            <v>Hoyt, David R</v>
          </cell>
        </row>
        <row r="3076">
          <cell r="A3076">
            <v>240115</v>
          </cell>
          <cell r="B3076" t="str">
            <v>Operating Systems</v>
          </cell>
          <cell r="C3076">
            <v>755360</v>
          </cell>
          <cell r="D3076">
            <v>240115755360</v>
          </cell>
          <cell r="E3076" t="str">
            <v>Printing - Other</v>
          </cell>
          <cell r="F3076">
            <v>0</v>
          </cell>
          <cell r="G3076">
            <v>0</v>
          </cell>
          <cell r="H3076">
            <v>0</v>
          </cell>
          <cell r="I3076">
            <v>0</v>
          </cell>
          <cell r="J3076">
            <v>0</v>
          </cell>
          <cell r="K3076">
            <v>110010</v>
          </cell>
          <cell r="L3076" t="str">
            <v>Current Unrestricted</v>
          </cell>
          <cell r="M3076">
            <v>35</v>
          </cell>
          <cell r="N3076" t="str">
            <v>Institutional Support</v>
          </cell>
          <cell r="O3076">
            <v>11</v>
          </cell>
          <cell r="P3076" t="str">
            <v>Current Unrestricted Funds</v>
          </cell>
          <cell r="Q3076">
            <v>75</v>
          </cell>
          <cell r="R3076" t="str">
            <v>Other Operating Expenses</v>
          </cell>
          <cell r="S3076">
            <v>50</v>
          </cell>
          <cell r="T3076" t="str">
            <v>Administrative Services</v>
          </cell>
          <cell r="U3076">
            <v>9</v>
          </cell>
          <cell r="V3076" t="str">
            <v>Hoyt, David R</v>
          </cell>
        </row>
        <row r="3077">
          <cell r="A3077">
            <v>240115</v>
          </cell>
          <cell r="B3077" t="str">
            <v>Operating Systems</v>
          </cell>
          <cell r="C3077">
            <v>755705</v>
          </cell>
          <cell r="D3077">
            <v>240115755705</v>
          </cell>
          <cell r="E3077" t="str">
            <v>Postage</v>
          </cell>
          <cell r="F3077">
            <v>5.59</v>
          </cell>
          <cell r="G3077">
            <v>0</v>
          </cell>
          <cell r="H3077">
            <v>0</v>
          </cell>
          <cell r="I3077">
            <v>0</v>
          </cell>
          <cell r="J3077">
            <v>0</v>
          </cell>
          <cell r="K3077">
            <v>110010</v>
          </cell>
          <cell r="L3077" t="str">
            <v>Current Unrestricted</v>
          </cell>
          <cell r="M3077">
            <v>35</v>
          </cell>
          <cell r="N3077" t="str">
            <v>Institutional Support</v>
          </cell>
          <cell r="O3077">
            <v>11</v>
          </cell>
          <cell r="P3077" t="str">
            <v>Current Unrestricted Funds</v>
          </cell>
          <cell r="Q3077">
            <v>75</v>
          </cell>
          <cell r="R3077" t="str">
            <v>Other Operating Expenses</v>
          </cell>
          <cell r="S3077">
            <v>50</v>
          </cell>
          <cell r="T3077" t="str">
            <v>Administrative Services</v>
          </cell>
          <cell r="U3077">
            <v>9</v>
          </cell>
          <cell r="V3077" t="str">
            <v>Hoyt, David R</v>
          </cell>
        </row>
        <row r="3078">
          <cell r="A3078">
            <v>240115</v>
          </cell>
          <cell r="B3078" t="str">
            <v>Operating Systems</v>
          </cell>
          <cell r="C3078">
            <v>765425</v>
          </cell>
          <cell r="D3078">
            <v>240115765425</v>
          </cell>
          <cell r="E3078" t="str">
            <v>Telephone - Cellular</v>
          </cell>
          <cell r="F3078">
            <v>1795.81</v>
          </cell>
          <cell r="G3078">
            <v>1851.43</v>
          </cell>
          <cell r="H3078">
            <v>1710</v>
          </cell>
          <cell r="I3078">
            <v>565.53</v>
          </cell>
          <cell r="J3078">
            <v>1280</v>
          </cell>
          <cell r="K3078">
            <v>110010</v>
          </cell>
          <cell r="L3078" t="str">
            <v>Current Unrestricted</v>
          </cell>
          <cell r="M3078">
            <v>35</v>
          </cell>
          <cell r="N3078" t="str">
            <v>Institutional Support</v>
          </cell>
          <cell r="O3078">
            <v>11</v>
          </cell>
          <cell r="P3078" t="str">
            <v>Current Unrestricted Funds</v>
          </cell>
          <cell r="Q3078">
            <v>76</v>
          </cell>
          <cell r="R3078" t="str">
            <v>Utilities</v>
          </cell>
          <cell r="S3078">
            <v>50</v>
          </cell>
          <cell r="T3078" t="str">
            <v>Administrative Services</v>
          </cell>
          <cell r="U3078">
            <v>9</v>
          </cell>
          <cell r="V3078" t="str">
            <v>Hoyt, David R</v>
          </cell>
        </row>
        <row r="3079">
          <cell r="A3079">
            <v>240115</v>
          </cell>
          <cell r="B3079" t="str">
            <v>Operating Systems</v>
          </cell>
          <cell r="C3079">
            <v>777410</v>
          </cell>
          <cell r="D3079">
            <v>240115777410</v>
          </cell>
          <cell r="E3079" t="str">
            <v>Equipment/Furniture - CPC</v>
          </cell>
          <cell r="F3079">
            <v>0</v>
          </cell>
          <cell r="G3079">
            <v>124459</v>
          </cell>
          <cell r="H3079">
            <v>0</v>
          </cell>
          <cell r="I3079">
            <v>0</v>
          </cell>
          <cell r="J3079">
            <v>0</v>
          </cell>
          <cell r="K3079">
            <v>110010</v>
          </cell>
          <cell r="L3079" t="str">
            <v>Current Unrestricted</v>
          </cell>
          <cell r="M3079">
            <v>35</v>
          </cell>
          <cell r="N3079" t="str">
            <v>Institutional Support</v>
          </cell>
          <cell r="O3079">
            <v>11</v>
          </cell>
          <cell r="P3079" t="str">
            <v>Current Unrestricted Funds</v>
          </cell>
          <cell r="Q3079">
            <v>77</v>
          </cell>
          <cell r="R3079" t="str">
            <v>Capital Outlay</v>
          </cell>
          <cell r="S3079">
            <v>50</v>
          </cell>
          <cell r="T3079" t="str">
            <v>Administrative Services</v>
          </cell>
          <cell r="U3079">
            <v>9</v>
          </cell>
          <cell r="V3079" t="str">
            <v>Hoyt, David R</v>
          </cell>
        </row>
        <row r="3080">
          <cell r="A3080">
            <v>240115</v>
          </cell>
          <cell r="B3080" t="str">
            <v>Operating Systems</v>
          </cell>
          <cell r="C3080">
            <v>787430</v>
          </cell>
          <cell r="D3080">
            <v>240115787430</v>
          </cell>
          <cell r="E3080" t="str">
            <v>Computer/Media Equip</v>
          </cell>
          <cell r="F3080">
            <v>26974.78</v>
          </cell>
          <cell r="G3080">
            <v>5015.05</v>
          </cell>
          <cell r="H3080">
            <v>0</v>
          </cell>
          <cell r="I3080">
            <v>0</v>
          </cell>
          <cell r="J3080">
            <v>0</v>
          </cell>
          <cell r="K3080">
            <v>110010</v>
          </cell>
          <cell r="L3080" t="str">
            <v>Current Unrestricted</v>
          </cell>
          <cell r="M3080">
            <v>35</v>
          </cell>
          <cell r="N3080" t="str">
            <v>Institutional Support</v>
          </cell>
          <cell r="O3080">
            <v>11</v>
          </cell>
          <cell r="P3080" t="str">
            <v>Current Unrestricted Funds</v>
          </cell>
          <cell r="Q3080">
            <v>78</v>
          </cell>
          <cell r="R3080" t="str">
            <v>Non-Capital Outlay</v>
          </cell>
          <cell r="S3080">
            <v>50</v>
          </cell>
          <cell r="T3080" t="str">
            <v>Administrative Services</v>
          </cell>
          <cell r="U3080">
            <v>9</v>
          </cell>
          <cell r="V3080" t="str">
            <v>Hoyt, David R</v>
          </cell>
        </row>
        <row r="3081">
          <cell r="A3081">
            <v>240205</v>
          </cell>
          <cell r="B3081" t="str">
            <v>Inform. Systems Office</v>
          </cell>
          <cell r="C3081">
            <v>611210</v>
          </cell>
          <cell r="D3081">
            <v>240205611210</v>
          </cell>
          <cell r="E3081" t="str">
            <v>Admin Salaries - Full-time</v>
          </cell>
          <cell r="F3081">
            <v>113760.36</v>
          </cell>
          <cell r="G3081">
            <v>114200.36</v>
          </cell>
          <cell r="H3081">
            <v>118222</v>
          </cell>
          <cell r="I3081">
            <v>59110.98</v>
          </cell>
          <cell r="J3081">
            <v>118222</v>
          </cell>
          <cell r="K3081">
            <v>110010</v>
          </cell>
          <cell r="L3081" t="str">
            <v>Current Unrestricted</v>
          </cell>
          <cell r="M3081">
            <v>35</v>
          </cell>
          <cell r="N3081" t="str">
            <v>Academic Support</v>
          </cell>
          <cell r="O3081">
            <v>11</v>
          </cell>
          <cell r="P3081" t="str">
            <v>Current Unrestricted Funds</v>
          </cell>
          <cell r="Q3081">
            <v>61</v>
          </cell>
          <cell r="R3081" t="str">
            <v>Salaries and Wages</v>
          </cell>
          <cell r="S3081">
            <v>50</v>
          </cell>
          <cell r="T3081" t="str">
            <v>Administrative Services</v>
          </cell>
          <cell r="U3081">
            <v>9</v>
          </cell>
          <cell r="V3081" t="str">
            <v>Hoyt, David R</v>
          </cell>
        </row>
        <row r="3082">
          <cell r="A3082">
            <v>240205</v>
          </cell>
          <cell r="B3082" t="str">
            <v>Inform. Systems Office</v>
          </cell>
          <cell r="C3082">
            <v>611214</v>
          </cell>
          <cell r="D3082">
            <v>240205611214</v>
          </cell>
          <cell r="E3082" t="str">
            <v>Travel Allowance</v>
          </cell>
          <cell r="F3082">
            <v>4800</v>
          </cell>
          <cell r="G3082">
            <v>6000</v>
          </cell>
          <cell r="H3082">
            <v>6000</v>
          </cell>
          <cell r="I3082">
            <v>3000</v>
          </cell>
          <cell r="J3082">
            <v>6000</v>
          </cell>
          <cell r="K3082">
            <v>110010</v>
          </cell>
          <cell r="L3082" t="str">
            <v>Current Unrestricted</v>
          </cell>
          <cell r="M3082">
            <v>35</v>
          </cell>
          <cell r="N3082" t="str">
            <v>Academic Support</v>
          </cell>
          <cell r="O3082">
            <v>11</v>
          </cell>
          <cell r="P3082" t="str">
            <v>Current Unrestricted Funds</v>
          </cell>
          <cell r="Q3082">
            <v>61</v>
          </cell>
          <cell r="R3082" t="str">
            <v>Salaries and Wages</v>
          </cell>
          <cell r="S3082">
            <v>50</v>
          </cell>
          <cell r="T3082" t="str">
            <v>Administrative Services</v>
          </cell>
          <cell r="U3082">
            <v>9</v>
          </cell>
          <cell r="V3082" t="str">
            <v>Hoyt, David R</v>
          </cell>
        </row>
        <row r="3083">
          <cell r="A3083">
            <v>240205</v>
          </cell>
          <cell r="B3083" t="str">
            <v>Inform. Systems Office</v>
          </cell>
          <cell r="C3083">
            <v>712370</v>
          </cell>
          <cell r="D3083">
            <v>240205712370</v>
          </cell>
          <cell r="E3083" t="str">
            <v>Other Contract Services</v>
          </cell>
          <cell r="F3083">
            <v>0</v>
          </cell>
          <cell r="G3083">
            <v>29333.33</v>
          </cell>
          <cell r="H3083">
            <v>30000</v>
          </cell>
          <cell r="I3083">
            <v>6066.65</v>
          </cell>
          <cell r="J3083">
            <v>8000</v>
          </cell>
          <cell r="K3083">
            <v>110010</v>
          </cell>
          <cell r="L3083" t="str">
            <v>Current Unrestricted</v>
          </cell>
          <cell r="M3083">
            <v>35</v>
          </cell>
          <cell r="N3083" t="str">
            <v>Academic Support</v>
          </cell>
          <cell r="O3083">
            <v>11</v>
          </cell>
          <cell r="P3083" t="str">
            <v>Current Unrestricted Funds</v>
          </cell>
          <cell r="Q3083">
            <v>71</v>
          </cell>
          <cell r="R3083" t="str">
            <v>Contractual Services</v>
          </cell>
          <cell r="S3083">
            <v>50</v>
          </cell>
          <cell r="T3083" t="str">
            <v>Administrative Services</v>
          </cell>
          <cell r="U3083">
            <v>9</v>
          </cell>
          <cell r="V3083" t="str">
            <v>Hoyt, David R</v>
          </cell>
        </row>
        <row r="3084">
          <cell r="A3084">
            <v>240205</v>
          </cell>
          <cell r="B3084" t="str">
            <v>Inform. Systems Office</v>
          </cell>
          <cell r="C3084">
            <v>712550</v>
          </cell>
          <cell r="D3084">
            <v>240205712550</v>
          </cell>
          <cell r="E3084" t="str">
            <v>Computer Maintenance</v>
          </cell>
          <cell r="F3084">
            <v>37305.54</v>
          </cell>
          <cell r="G3084">
            <v>42953.99</v>
          </cell>
          <cell r="H3084">
            <v>49700</v>
          </cell>
          <cell r="I3084">
            <v>5285.18</v>
          </cell>
          <cell r="J3084">
            <v>15000</v>
          </cell>
          <cell r="K3084">
            <v>110010</v>
          </cell>
          <cell r="L3084" t="str">
            <v>Current Unrestricted</v>
          </cell>
          <cell r="M3084">
            <v>35</v>
          </cell>
          <cell r="N3084" t="str">
            <v>Academic Support</v>
          </cell>
          <cell r="O3084">
            <v>11</v>
          </cell>
          <cell r="P3084" t="str">
            <v>Current Unrestricted Funds</v>
          </cell>
          <cell r="Q3084">
            <v>71</v>
          </cell>
          <cell r="R3084" t="str">
            <v>Contractual Services</v>
          </cell>
          <cell r="S3084">
            <v>50</v>
          </cell>
          <cell r="T3084" t="str">
            <v>Administrative Services</v>
          </cell>
          <cell r="U3084">
            <v>9</v>
          </cell>
          <cell r="V3084" t="str">
            <v>Hoyt, David R</v>
          </cell>
        </row>
        <row r="3085">
          <cell r="A3085">
            <v>240205</v>
          </cell>
          <cell r="B3085" t="str">
            <v>Inform. Systems Office</v>
          </cell>
          <cell r="C3085">
            <v>712655</v>
          </cell>
          <cell r="D3085">
            <v>240205712655</v>
          </cell>
          <cell r="E3085" t="str">
            <v>Meetings Expense</v>
          </cell>
          <cell r="F3085">
            <v>35.24</v>
          </cell>
          <cell r="G3085">
            <v>0</v>
          </cell>
          <cell r="H3085">
            <v>0</v>
          </cell>
          <cell r="I3085">
            <v>0</v>
          </cell>
          <cell r="J3085">
            <v>0</v>
          </cell>
          <cell r="K3085">
            <v>110010</v>
          </cell>
          <cell r="L3085" t="str">
            <v>Current Unrestricted</v>
          </cell>
          <cell r="M3085">
            <v>35</v>
          </cell>
          <cell r="N3085" t="str">
            <v>Academic Support</v>
          </cell>
          <cell r="O3085">
            <v>11</v>
          </cell>
          <cell r="P3085" t="str">
            <v>Current Unrestricted Funds</v>
          </cell>
          <cell r="Q3085">
            <v>71</v>
          </cell>
          <cell r="R3085" t="str">
            <v>Contractual Services</v>
          </cell>
          <cell r="S3085">
            <v>50</v>
          </cell>
          <cell r="T3085" t="str">
            <v>Administrative Services</v>
          </cell>
          <cell r="U3085">
            <v>9</v>
          </cell>
          <cell r="V3085" t="str">
            <v>Hoyt, David R</v>
          </cell>
        </row>
        <row r="3086">
          <cell r="A3086">
            <v>240205</v>
          </cell>
          <cell r="B3086" t="str">
            <v>Inform. Systems Office</v>
          </cell>
          <cell r="C3086">
            <v>733120</v>
          </cell>
          <cell r="D3086">
            <v>240205733120</v>
          </cell>
          <cell r="E3086" t="str">
            <v>Office Supplies</v>
          </cell>
          <cell r="F3086">
            <v>84873.41</v>
          </cell>
          <cell r="G3086">
            <v>84545.09</v>
          </cell>
          <cell r="H3086">
            <v>73308</v>
          </cell>
          <cell r="I3086">
            <v>52393.24</v>
          </cell>
          <cell r="J3086">
            <v>80000</v>
          </cell>
          <cell r="K3086">
            <v>110010</v>
          </cell>
          <cell r="L3086" t="str">
            <v>Current Unrestricted</v>
          </cell>
          <cell r="M3086">
            <v>35</v>
          </cell>
          <cell r="N3086" t="str">
            <v>Academic Support</v>
          </cell>
          <cell r="O3086">
            <v>11</v>
          </cell>
          <cell r="P3086" t="str">
            <v>Current Unrestricted Funds</v>
          </cell>
          <cell r="Q3086">
            <v>73</v>
          </cell>
          <cell r="R3086" t="str">
            <v>Supplies</v>
          </cell>
          <cell r="S3086">
            <v>50</v>
          </cell>
          <cell r="T3086" t="str">
            <v>Administrative Services</v>
          </cell>
          <cell r="U3086">
            <v>9</v>
          </cell>
          <cell r="V3086" t="str">
            <v>Hoyt, David R</v>
          </cell>
        </row>
        <row r="3087">
          <cell r="A3087">
            <v>240205</v>
          </cell>
          <cell r="B3087" t="str">
            <v>Inform. Systems Office</v>
          </cell>
          <cell r="C3087">
            <v>733220</v>
          </cell>
          <cell r="D3087">
            <v>240205733220</v>
          </cell>
          <cell r="E3087" t="str">
            <v>Subscriptions</v>
          </cell>
          <cell r="F3087">
            <v>35</v>
          </cell>
          <cell r="G3087">
            <v>0</v>
          </cell>
          <cell r="H3087">
            <v>35</v>
          </cell>
          <cell r="I3087">
            <v>0</v>
          </cell>
          <cell r="J3087">
            <v>0</v>
          </cell>
          <cell r="K3087">
            <v>110010</v>
          </cell>
          <cell r="L3087" t="str">
            <v>Current Unrestricted</v>
          </cell>
          <cell r="M3087">
            <v>35</v>
          </cell>
          <cell r="N3087" t="str">
            <v>Academic Support</v>
          </cell>
          <cell r="O3087">
            <v>11</v>
          </cell>
          <cell r="P3087" t="str">
            <v>Current Unrestricted Funds</v>
          </cell>
          <cell r="Q3087">
            <v>73</v>
          </cell>
          <cell r="R3087" t="str">
            <v>Supplies</v>
          </cell>
          <cell r="S3087">
            <v>50</v>
          </cell>
          <cell r="T3087" t="str">
            <v>Administrative Services</v>
          </cell>
          <cell r="U3087">
            <v>9</v>
          </cell>
          <cell r="V3087" t="str">
            <v>Hoyt, David R</v>
          </cell>
        </row>
        <row r="3088">
          <cell r="A3088">
            <v>240205</v>
          </cell>
          <cell r="B3088" t="str">
            <v>Inform. Systems Office</v>
          </cell>
          <cell r="C3088">
            <v>733310</v>
          </cell>
          <cell r="D3088">
            <v>240205733310</v>
          </cell>
          <cell r="E3088" t="str">
            <v>Data Processing Supplies</v>
          </cell>
          <cell r="F3088">
            <v>0</v>
          </cell>
          <cell r="G3088">
            <v>624.75</v>
          </cell>
          <cell r="H3088">
            <v>700</v>
          </cell>
          <cell r="I3088">
            <v>0</v>
          </cell>
          <cell r="J3088">
            <v>0</v>
          </cell>
          <cell r="K3088">
            <v>110010</v>
          </cell>
          <cell r="L3088" t="str">
            <v>Current Unrestricted</v>
          </cell>
          <cell r="M3088">
            <v>35</v>
          </cell>
          <cell r="N3088" t="str">
            <v>Academic Support</v>
          </cell>
          <cell r="O3088">
            <v>11</v>
          </cell>
          <cell r="P3088" t="str">
            <v>Current Unrestricted Funds</v>
          </cell>
          <cell r="Q3088">
            <v>73</v>
          </cell>
          <cell r="R3088" t="str">
            <v>Supplies</v>
          </cell>
          <cell r="S3088">
            <v>50</v>
          </cell>
          <cell r="T3088" t="str">
            <v>Administrative Services</v>
          </cell>
          <cell r="U3088">
            <v>9</v>
          </cell>
          <cell r="V3088" t="str">
            <v>Hoyt, David R</v>
          </cell>
        </row>
        <row r="3089">
          <cell r="A3089">
            <v>240205</v>
          </cell>
          <cell r="B3089" t="str">
            <v>Inform. Systems Office</v>
          </cell>
          <cell r="C3089">
            <v>744220</v>
          </cell>
          <cell r="D3089">
            <v>240205744220</v>
          </cell>
          <cell r="E3089" t="str">
            <v>Professional Development / Travel</v>
          </cell>
          <cell r="F3089">
            <v>1067.5999999999999</v>
          </cell>
          <cell r="G3089">
            <v>1797.29</v>
          </cell>
          <cell r="H3089">
            <v>2000</v>
          </cell>
          <cell r="I3089">
            <v>1202.5</v>
          </cell>
          <cell r="J3089">
            <v>2200</v>
          </cell>
          <cell r="K3089">
            <v>110010</v>
          </cell>
          <cell r="L3089" t="str">
            <v>Current Unrestricted</v>
          </cell>
          <cell r="M3089">
            <v>35</v>
          </cell>
          <cell r="N3089" t="str">
            <v>Academic Support</v>
          </cell>
          <cell r="O3089">
            <v>11</v>
          </cell>
          <cell r="P3089" t="str">
            <v>Current Unrestricted Funds</v>
          </cell>
          <cell r="Q3089">
            <v>74</v>
          </cell>
          <cell r="R3089" t="str">
            <v>Travel</v>
          </cell>
          <cell r="S3089">
            <v>50</v>
          </cell>
          <cell r="T3089" t="str">
            <v>Administrative Services</v>
          </cell>
          <cell r="U3089">
            <v>9</v>
          </cell>
          <cell r="V3089" t="str">
            <v>Hoyt, David R</v>
          </cell>
        </row>
        <row r="3090">
          <cell r="A3090">
            <v>240205</v>
          </cell>
          <cell r="B3090" t="str">
            <v>Inform. Systems Office</v>
          </cell>
          <cell r="C3090">
            <v>755240</v>
          </cell>
          <cell r="D3090">
            <v>240205755240</v>
          </cell>
          <cell r="E3090" t="str">
            <v>DP - Software</v>
          </cell>
          <cell r="F3090">
            <v>190731.71</v>
          </cell>
          <cell r="G3090">
            <v>155437.35999999999</v>
          </cell>
          <cell r="H3090">
            <v>224209</v>
          </cell>
          <cell r="I3090">
            <v>178999.16</v>
          </cell>
          <cell r="J3090">
            <v>200000</v>
          </cell>
          <cell r="K3090">
            <v>110010</v>
          </cell>
          <cell r="L3090" t="str">
            <v>Current Unrestricted</v>
          </cell>
          <cell r="M3090">
            <v>35</v>
          </cell>
          <cell r="N3090" t="str">
            <v>Academic Support</v>
          </cell>
          <cell r="O3090">
            <v>11</v>
          </cell>
          <cell r="P3090" t="str">
            <v>Current Unrestricted Funds</v>
          </cell>
          <cell r="Q3090">
            <v>75</v>
          </cell>
          <cell r="R3090" t="str">
            <v>Other Operating Expenses</v>
          </cell>
          <cell r="S3090">
            <v>50</v>
          </cell>
          <cell r="T3090" t="str">
            <v>Administrative Services</v>
          </cell>
          <cell r="U3090">
            <v>9</v>
          </cell>
          <cell r="V3090" t="str">
            <v>Hoyt, David R</v>
          </cell>
        </row>
        <row r="3091">
          <cell r="A3091">
            <v>240205</v>
          </cell>
          <cell r="B3091" t="str">
            <v>Inform. Systems Office</v>
          </cell>
          <cell r="C3091">
            <v>755310</v>
          </cell>
          <cell r="D3091">
            <v>240205755310</v>
          </cell>
          <cell r="E3091" t="str">
            <v>Copier Expense</v>
          </cell>
          <cell r="F3091">
            <v>0</v>
          </cell>
          <cell r="G3091">
            <v>0</v>
          </cell>
          <cell r="H3091">
            <v>0</v>
          </cell>
          <cell r="I3091">
            <v>0</v>
          </cell>
          <cell r="J3091">
            <v>0</v>
          </cell>
          <cell r="K3091">
            <v>110010</v>
          </cell>
          <cell r="L3091" t="str">
            <v>Current Unrestricted</v>
          </cell>
          <cell r="M3091">
            <v>35</v>
          </cell>
          <cell r="N3091" t="str">
            <v>Academic Support</v>
          </cell>
          <cell r="O3091">
            <v>11</v>
          </cell>
          <cell r="P3091" t="str">
            <v>Current Unrestricted Funds</v>
          </cell>
          <cell r="Q3091">
            <v>75</v>
          </cell>
          <cell r="R3091" t="str">
            <v>Other Operating Expenses</v>
          </cell>
          <cell r="S3091">
            <v>50</v>
          </cell>
          <cell r="T3091" t="str">
            <v>Administrative Services</v>
          </cell>
          <cell r="U3091">
            <v>9</v>
          </cell>
          <cell r="V3091" t="str">
            <v>Hoyt, David R</v>
          </cell>
        </row>
        <row r="3092">
          <cell r="A3092">
            <v>240205</v>
          </cell>
          <cell r="B3092" t="str">
            <v>Inform. Systems Office</v>
          </cell>
          <cell r="C3092">
            <v>755510</v>
          </cell>
          <cell r="D3092">
            <v>240205755510</v>
          </cell>
          <cell r="E3092" t="str">
            <v>Repairs - Equipment</v>
          </cell>
          <cell r="F3092">
            <v>0</v>
          </cell>
          <cell r="G3092">
            <v>0</v>
          </cell>
          <cell r="H3092">
            <v>0</v>
          </cell>
          <cell r="I3092">
            <v>0</v>
          </cell>
          <cell r="J3092">
            <v>0</v>
          </cell>
          <cell r="K3092">
            <v>110010</v>
          </cell>
          <cell r="L3092" t="str">
            <v>Current Unrestricted</v>
          </cell>
          <cell r="M3092">
            <v>35</v>
          </cell>
          <cell r="N3092" t="str">
            <v>Academic Support</v>
          </cell>
          <cell r="O3092">
            <v>11</v>
          </cell>
          <cell r="P3092" t="str">
            <v>Current Unrestricted Funds</v>
          </cell>
          <cell r="Q3092">
            <v>75</v>
          </cell>
          <cell r="R3092" t="str">
            <v>Other Operating Expenses</v>
          </cell>
          <cell r="S3092">
            <v>50</v>
          </cell>
          <cell r="T3092" t="str">
            <v>Administrative Services</v>
          </cell>
          <cell r="U3092">
            <v>9</v>
          </cell>
          <cell r="V3092" t="str">
            <v>Hoyt, David R</v>
          </cell>
        </row>
        <row r="3093">
          <cell r="A3093">
            <v>240205</v>
          </cell>
          <cell r="B3093" t="str">
            <v>Inform. Systems Office</v>
          </cell>
          <cell r="C3093">
            <v>755705</v>
          </cell>
          <cell r="D3093">
            <v>240205755705</v>
          </cell>
          <cell r="E3093" t="str">
            <v>Postage</v>
          </cell>
          <cell r="F3093">
            <v>0</v>
          </cell>
          <cell r="G3093">
            <v>0</v>
          </cell>
          <cell r="H3093">
            <v>10</v>
          </cell>
          <cell r="I3093">
            <v>0</v>
          </cell>
          <cell r="J3093">
            <v>0</v>
          </cell>
          <cell r="K3093">
            <v>110010</v>
          </cell>
          <cell r="L3093" t="str">
            <v>Current Unrestricted</v>
          </cell>
          <cell r="M3093">
            <v>35</v>
          </cell>
          <cell r="N3093" t="str">
            <v>Academic Support</v>
          </cell>
          <cell r="O3093">
            <v>11</v>
          </cell>
          <cell r="P3093" t="str">
            <v>Current Unrestricted Funds</v>
          </cell>
          <cell r="Q3093">
            <v>75</v>
          </cell>
          <cell r="R3093" t="str">
            <v>Other Operating Expenses</v>
          </cell>
          <cell r="S3093">
            <v>50</v>
          </cell>
          <cell r="T3093" t="str">
            <v>Administrative Services</v>
          </cell>
          <cell r="U3093">
            <v>9</v>
          </cell>
          <cell r="V3093" t="str">
            <v>Hoyt, David R</v>
          </cell>
        </row>
        <row r="3094">
          <cell r="A3094">
            <v>240205</v>
          </cell>
          <cell r="B3094" t="str">
            <v>Inform. Systems Office</v>
          </cell>
          <cell r="C3094">
            <v>755730</v>
          </cell>
          <cell r="D3094">
            <v>240205755730</v>
          </cell>
          <cell r="E3094" t="str">
            <v>Memberships</v>
          </cell>
          <cell r="F3094">
            <v>263.33999999999997</v>
          </cell>
          <cell r="G3094">
            <v>1316.66</v>
          </cell>
          <cell r="H3094">
            <v>1320</v>
          </cell>
          <cell r="I3094">
            <v>0</v>
          </cell>
          <cell r="J3094">
            <v>0</v>
          </cell>
          <cell r="K3094">
            <v>110010</v>
          </cell>
          <cell r="L3094" t="str">
            <v>Current Unrestricted</v>
          </cell>
          <cell r="M3094">
            <v>35</v>
          </cell>
          <cell r="N3094" t="str">
            <v>Academic Support</v>
          </cell>
          <cell r="O3094">
            <v>11</v>
          </cell>
          <cell r="P3094" t="str">
            <v>Current Unrestricted Funds</v>
          </cell>
          <cell r="Q3094">
            <v>75</v>
          </cell>
          <cell r="R3094" t="str">
            <v>Other Operating Expenses</v>
          </cell>
          <cell r="S3094">
            <v>50</v>
          </cell>
          <cell r="T3094" t="str">
            <v>Administrative Services</v>
          </cell>
          <cell r="U3094">
            <v>9</v>
          </cell>
          <cell r="V3094" t="str">
            <v>Hoyt, David R</v>
          </cell>
        </row>
        <row r="3095">
          <cell r="A3095">
            <v>240205</v>
          </cell>
          <cell r="B3095" t="str">
            <v>Inform. Systems Office</v>
          </cell>
          <cell r="C3095">
            <v>765420</v>
          </cell>
          <cell r="D3095">
            <v>240205765420</v>
          </cell>
          <cell r="E3095" t="str">
            <v>Telephone</v>
          </cell>
          <cell r="F3095">
            <v>0</v>
          </cell>
          <cell r="G3095">
            <v>16.93</v>
          </cell>
          <cell r="H3095">
            <v>0</v>
          </cell>
          <cell r="I3095">
            <v>0</v>
          </cell>
          <cell r="J3095">
            <v>0</v>
          </cell>
          <cell r="K3095">
            <v>110010</v>
          </cell>
          <cell r="L3095" t="str">
            <v>Current Unrestricted</v>
          </cell>
          <cell r="M3095">
            <v>35</v>
          </cell>
          <cell r="N3095" t="str">
            <v>Academic Support</v>
          </cell>
          <cell r="O3095">
            <v>11</v>
          </cell>
          <cell r="P3095" t="str">
            <v>Current Unrestricted Funds</v>
          </cell>
          <cell r="Q3095">
            <v>76</v>
          </cell>
          <cell r="R3095" t="str">
            <v>Utilities</v>
          </cell>
          <cell r="S3095">
            <v>50</v>
          </cell>
          <cell r="T3095" t="str">
            <v>Administrative Services</v>
          </cell>
          <cell r="U3095">
            <v>9</v>
          </cell>
          <cell r="V3095" t="str">
            <v>Hoyt, David R</v>
          </cell>
        </row>
        <row r="3096">
          <cell r="A3096">
            <v>240205</v>
          </cell>
          <cell r="B3096" t="str">
            <v>Inform. Systems Office</v>
          </cell>
          <cell r="C3096">
            <v>765425</v>
          </cell>
          <cell r="D3096">
            <v>240205765425</v>
          </cell>
          <cell r="E3096" t="str">
            <v>Telephone - Cellular</v>
          </cell>
          <cell r="F3096">
            <v>-11.32</v>
          </cell>
          <cell r="G3096">
            <v>0</v>
          </cell>
          <cell r="H3096">
            <v>0</v>
          </cell>
          <cell r="I3096">
            <v>0</v>
          </cell>
          <cell r="J3096">
            <v>0</v>
          </cell>
          <cell r="K3096">
            <v>110010</v>
          </cell>
          <cell r="L3096" t="str">
            <v>Current Unrestricted</v>
          </cell>
          <cell r="M3096">
            <v>35</v>
          </cell>
          <cell r="N3096" t="str">
            <v>Academic Support</v>
          </cell>
          <cell r="O3096">
            <v>11</v>
          </cell>
          <cell r="P3096" t="str">
            <v>Current Unrestricted Funds</v>
          </cell>
          <cell r="Q3096">
            <v>76</v>
          </cell>
          <cell r="R3096" t="str">
            <v>Utilities</v>
          </cell>
          <cell r="S3096">
            <v>50</v>
          </cell>
          <cell r="T3096" t="str">
            <v>Administrative Services</v>
          </cell>
          <cell r="U3096">
            <v>9</v>
          </cell>
          <cell r="V3096" t="str">
            <v>Hoyt, David R</v>
          </cell>
        </row>
        <row r="3097">
          <cell r="A3097">
            <v>240205</v>
          </cell>
          <cell r="B3097" t="str">
            <v>Inform. Systems Office</v>
          </cell>
          <cell r="C3097">
            <v>765425</v>
          </cell>
          <cell r="D3097">
            <v>240205765425</v>
          </cell>
          <cell r="E3097" t="str">
            <v>Telephone - Cellular</v>
          </cell>
          <cell r="F3097">
            <v>460.57</v>
          </cell>
          <cell r="G3097">
            <v>23.28</v>
          </cell>
          <cell r="H3097">
            <v>0</v>
          </cell>
          <cell r="I3097">
            <v>0</v>
          </cell>
          <cell r="J3097">
            <v>0</v>
          </cell>
          <cell r="K3097">
            <v>110010</v>
          </cell>
          <cell r="L3097" t="str">
            <v>Current Unrestricted</v>
          </cell>
          <cell r="M3097">
            <v>35</v>
          </cell>
          <cell r="N3097" t="str">
            <v>Academic Support</v>
          </cell>
          <cell r="O3097">
            <v>11</v>
          </cell>
          <cell r="P3097" t="str">
            <v>Current Unrestricted Funds</v>
          </cell>
          <cell r="Q3097">
            <v>76</v>
          </cell>
          <cell r="R3097" t="str">
            <v>Utilities</v>
          </cell>
          <cell r="S3097">
            <v>50</v>
          </cell>
          <cell r="T3097" t="str">
            <v>Administrative Services</v>
          </cell>
          <cell r="U3097">
            <v>9</v>
          </cell>
          <cell r="V3097" t="str">
            <v>Hoyt, David R</v>
          </cell>
        </row>
        <row r="3098">
          <cell r="A3098">
            <v>240205</v>
          </cell>
          <cell r="B3098" t="str">
            <v>Inform. Systems Office</v>
          </cell>
          <cell r="C3098">
            <v>787430</v>
          </cell>
          <cell r="D3098">
            <v>240205787430</v>
          </cell>
          <cell r="E3098" t="str">
            <v>Computer/Media Equip</v>
          </cell>
          <cell r="F3098">
            <v>3360.33</v>
          </cell>
          <cell r="G3098">
            <v>22479.29</v>
          </cell>
          <cell r="H3098">
            <v>3250</v>
          </cell>
          <cell r="I3098">
            <v>2145.89</v>
          </cell>
          <cell r="J3098">
            <v>0</v>
          </cell>
          <cell r="K3098">
            <v>110010</v>
          </cell>
          <cell r="L3098" t="str">
            <v>Current Unrestricted</v>
          </cell>
          <cell r="M3098">
            <v>35</v>
          </cell>
          <cell r="N3098" t="str">
            <v>Academic Support</v>
          </cell>
          <cell r="O3098">
            <v>11</v>
          </cell>
          <cell r="P3098" t="str">
            <v>Current Unrestricted Funds</v>
          </cell>
          <cell r="Q3098">
            <v>78</v>
          </cell>
          <cell r="R3098" t="str">
            <v>Non-Capital Outlay</v>
          </cell>
          <cell r="S3098">
            <v>50</v>
          </cell>
          <cell r="T3098" t="str">
            <v>Administrative Services</v>
          </cell>
          <cell r="U3098">
            <v>9</v>
          </cell>
          <cell r="V3098" t="str">
            <v>Hoyt, David R</v>
          </cell>
        </row>
        <row r="3099">
          <cell r="A3099">
            <v>220105</v>
          </cell>
          <cell r="B3099" t="str">
            <v>Recruitment and Progs-New Students</v>
          </cell>
          <cell r="C3099">
            <v>611210</v>
          </cell>
          <cell r="D3099">
            <v>220105611210</v>
          </cell>
          <cell r="E3099" t="str">
            <v>Admin Salaries - Full-time</v>
          </cell>
          <cell r="F3099">
            <v>81271.649999999994</v>
          </cell>
          <cell r="G3099">
            <v>85296.960000000006</v>
          </cell>
          <cell r="H3099">
            <v>88283</v>
          </cell>
          <cell r="I3099">
            <v>44141.22</v>
          </cell>
          <cell r="J3099">
            <v>88283</v>
          </cell>
          <cell r="K3099">
            <v>110010</v>
          </cell>
          <cell r="L3099" t="str">
            <v>Current Unrestricted</v>
          </cell>
          <cell r="M3099">
            <v>30</v>
          </cell>
          <cell r="N3099" t="str">
            <v>Student Services</v>
          </cell>
          <cell r="O3099">
            <v>11</v>
          </cell>
          <cell r="P3099" t="str">
            <v>Current Unrestricted Funds</v>
          </cell>
          <cell r="Q3099">
            <v>61</v>
          </cell>
          <cell r="R3099" t="str">
            <v>Salaries and Wages</v>
          </cell>
          <cell r="S3099">
            <v>60</v>
          </cell>
          <cell r="T3099" t="str">
            <v>Student Development</v>
          </cell>
          <cell r="U3099">
            <v>9</v>
          </cell>
          <cell r="V3099" t="str">
            <v>Huppe, Alicia L.</v>
          </cell>
        </row>
        <row r="3100">
          <cell r="A3100">
            <v>220105</v>
          </cell>
          <cell r="B3100" t="str">
            <v>Recruitment and Progs-New Students</v>
          </cell>
          <cell r="C3100">
            <v>611310</v>
          </cell>
          <cell r="D3100">
            <v>220105611310</v>
          </cell>
          <cell r="E3100" t="str">
            <v>Supervisory Support Staff - Exempt</v>
          </cell>
          <cell r="F3100">
            <v>42956.480000000003</v>
          </cell>
          <cell r="G3100">
            <v>0</v>
          </cell>
          <cell r="H3100">
            <v>0</v>
          </cell>
          <cell r="I3100">
            <v>0</v>
          </cell>
          <cell r="J3100">
            <v>0</v>
          </cell>
          <cell r="K3100">
            <v>110010</v>
          </cell>
          <cell r="L3100" t="str">
            <v>Current Unrestricted</v>
          </cell>
          <cell r="M3100">
            <v>30</v>
          </cell>
          <cell r="N3100" t="str">
            <v>Student Services</v>
          </cell>
          <cell r="O3100">
            <v>11</v>
          </cell>
          <cell r="P3100" t="str">
            <v>Current Unrestricted Funds</v>
          </cell>
          <cell r="Q3100">
            <v>61</v>
          </cell>
          <cell r="R3100" t="str">
            <v>Salaries and Wages</v>
          </cell>
          <cell r="S3100">
            <v>60</v>
          </cell>
          <cell r="T3100" t="str">
            <v>Student Development</v>
          </cell>
          <cell r="U3100">
            <v>9</v>
          </cell>
          <cell r="V3100" t="str">
            <v>Huppe, Alicia L.</v>
          </cell>
        </row>
        <row r="3101">
          <cell r="A3101">
            <v>220105</v>
          </cell>
          <cell r="B3101" t="str">
            <v>Recruitment and Progs-New Students</v>
          </cell>
          <cell r="C3101">
            <v>611320</v>
          </cell>
          <cell r="D3101">
            <v>220105611320</v>
          </cell>
          <cell r="E3101" t="str">
            <v>Non-Supervisory Supp Staff - Exempt</v>
          </cell>
          <cell r="F3101">
            <v>51153.26</v>
          </cell>
          <cell r="G3101">
            <v>3766.02</v>
          </cell>
          <cell r="H3101">
            <v>0</v>
          </cell>
          <cell r="I3101">
            <v>0</v>
          </cell>
          <cell r="J3101">
            <v>0</v>
          </cell>
          <cell r="K3101">
            <v>110010</v>
          </cell>
          <cell r="L3101" t="str">
            <v>Current Unrestricted</v>
          </cell>
          <cell r="M3101">
            <v>30</v>
          </cell>
          <cell r="N3101" t="str">
            <v>Student Services</v>
          </cell>
          <cell r="O3101">
            <v>11</v>
          </cell>
          <cell r="P3101" t="str">
            <v>Current Unrestricted Funds</v>
          </cell>
          <cell r="Q3101">
            <v>61</v>
          </cell>
          <cell r="R3101" t="str">
            <v>Salaries and Wages</v>
          </cell>
          <cell r="S3101">
            <v>60</v>
          </cell>
          <cell r="T3101" t="str">
            <v>Student Development</v>
          </cell>
          <cell r="U3101">
            <v>9</v>
          </cell>
          <cell r="V3101" t="str">
            <v>Huppe, Alicia L.</v>
          </cell>
        </row>
        <row r="3102">
          <cell r="A3102">
            <v>220105</v>
          </cell>
          <cell r="B3102" t="str">
            <v>Recruitment and Progs-New Students</v>
          </cell>
          <cell r="C3102">
            <v>611410</v>
          </cell>
          <cell r="D3102">
            <v>220105611410</v>
          </cell>
          <cell r="E3102" t="str">
            <v>Supervisory Supp Staff - Non-Exempt</v>
          </cell>
          <cell r="F3102">
            <v>0</v>
          </cell>
          <cell r="G3102">
            <v>38061.57</v>
          </cell>
          <cell r="H3102">
            <v>40507</v>
          </cell>
          <cell r="I3102">
            <v>23432.87</v>
          </cell>
          <cell r="J3102">
            <v>34147</v>
          </cell>
          <cell r="K3102">
            <v>110010</v>
          </cell>
          <cell r="L3102" t="str">
            <v>Current Unrestricted</v>
          </cell>
          <cell r="M3102">
            <v>30</v>
          </cell>
          <cell r="N3102" t="str">
            <v>Student Services</v>
          </cell>
          <cell r="O3102">
            <v>11</v>
          </cell>
          <cell r="P3102" t="str">
            <v>Current Unrestricted Funds</v>
          </cell>
          <cell r="Q3102">
            <v>61</v>
          </cell>
          <cell r="R3102" t="str">
            <v>Salaries and Wages</v>
          </cell>
          <cell r="S3102">
            <v>60</v>
          </cell>
          <cell r="T3102" t="str">
            <v>Student Development</v>
          </cell>
          <cell r="U3102">
            <v>9</v>
          </cell>
          <cell r="V3102" t="str">
            <v>Huppe, Alicia L.</v>
          </cell>
        </row>
        <row r="3103">
          <cell r="A3103">
            <v>220105</v>
          </cell>
          <cell r="B3103" t="str">
            <v>Recruitment and Progs-New Students</v>
          </cell>
          <cell r="C3103">
            <v>611420</v>
          </cell>
          <cell r="D3103">
            <v>220105611420</v>
          </cell>
          <cell r="E3103" t="str">
            <v>Non-Supervisory Supp - Non-Exempt</v>
          </cell>
          <cell r="F3103">
            <v>111353.29</v>
          </cell>
          <cell r="G3103">
            <v>79894.63</v>
          </cell>
          <cell r="H3103">
            <v>88619</v>
          </cell>
          <cell r="I3103">
            <v>31022.720000000001</v>
          </cell>
          <cell r="J3103">
            <v>85725</v>
          </cell>
          <cell r="K3103">
            <v>110010</v>
          </cell>
          <cell r="L3103" t="str">
            <v>Current Unrestricted</v>
          </cell>
          <cell r="M3103">
            <v>30</v>
          </cell>
          <cell r="N3103" t="str">
            <v>Student Services</v>
          </cell>
          <cell r="O3103">
            <v>11</v>
          </cell>
          <cell r="P3103" t="str">
            <v>Current Unrestricted Funds</v>
          </cell>
          <cell r="Q3103">
            <v>61</v>
          </cell>
          <cell r="R3103" t="str">
            <v>Salaries and Wages</v>
          </cell>
          <cell r="S3103">
            <v>60</v>
          </cell>
          <cell r="T3103" t="str">
            <v>Student Development</v>
          </cell>
          <cell r="U3103">
            <v>9</v>
          </cell>
          <cell r="V3103" t="str">
            <v>Huppe, Alicia L.</v>
          </cell>
        </row>
        <row r="3104">
          <cell r="A3104">
            <v>220105</v>
          </cell>
          <cell r="B3104" t="str">
            <v>Recruitment and Progs-New Students</v>
          </cell>
          <cell r="C3104">
            <v>611430</v>
          </cell>
          <cell r="D3104">
            <v>220105611430</v>
          </cell>
          <cell r="E3104" t="str">
            <v>Clerical - Non-Exempt</v>
          </cell>
          <cell r="F3104">
            <v>31188.74</v>
          </cell>
          <cell r="G3104">
            <v>0</v>
          </cell>
          <cell r="H3104">
            <v>0</v>
          </cell>
          <cell r="I3104">
            <v>0</v>
          </cell>
          <cell r="J3104">
            <v>0</v>
          </cell>
          <cell r="K3104">
            <v>110010</v>
          </cell>
          <cell r="L3104" t="str">
            <v>Current Unrestricted</v>
          </cell>
          <cell r="M3104">
            <v>30</v>
          </cell>
          <cell r="N3104" t="str">
            <v>Student Services</v>
          </cell>
          <cell r="O3104">
            <v>11</v>
          </cell>
          <cell r="P3104" t="str">
            <v>Current Unrestricted Funds</v>
          </cell>
          <cell r="Q3104">
            <v>61</v>
          </cell>
          <cell r="R3104" t="str">
            <v>Salaries and Wages</v>
          </cell>
          <cell r="S3104">
            <v>60</v>
          </cell>
          <cell r="T3104" t="str">
            <v>Student Development</v>
          </cell>
          <cell r="U3104">
            <v>9</v>
          </cell>
          <cell r="V3104" t="str">
            <v>Huppe, Alicia L.</v>
          </cell>
        </row>
        <row r="3105">
          <cell r="A3105">
            <v>220105</v>
          </cell>
          <cell r="B3105" t="str">
            <v>Recruitment and Progs-New Students</v>
          </cell>
          <cell r="C3105">
            <v>611460</v>
          </cell>
          <cell r="D3105">
            <v>220105611460</v>
          </cell>
          <cell r="E3105" t="str">
            <v>Support Staff PT - Non-Exempt</v>
          </cell>
          <cell r="F3105">
            <v>12926.57</v>
          </cell>
          <cell r="G3105">
            <v>8820.4599999999991</v>
          </cell>
          <cell r="H3105">
            <v>2388</v>
          </cell>
          <cell r="I3105">
            <v>2387.0500000000002</v>
          </cell>
          <cell r="J3105">
            <v>0</v>
          </cell>
          <cell r="K3105">
            <v>110010</v>
          </cell>
          <cell r="L3105" t="str">
            <v>Current Unrestricted</v>
          </cell>
          <cell r="M3105">
            <v>30</v>
          </cell>
          <cell r="N3105" t="str">
            <v>Student Services</v>
          </cell>
          <cell r="O3105">
            <v>11</v>
          </cell>
          <cell r="P3105" t="str">
            <v>Current Unrestricted Funds</v>
          </cell>
          <cell r="Q3105">
            <v>61</v>
          </cell>
          <cell r="R3105" t="str">
            <v>Salaries and Wages</v>
          </cell>
          <cell r="S3105">
            <v>60</v>
          </cell>
          <cell r="T3105" t="str">
            <v>Student Development</v>
          </cell>
          <cell r="U3105">
            <v>9</v>
          </cell>
          <cell r="V3105" t="str">
            <v>Huppe, Alicia L.</v>
          </cell>
        </row>
        <row r="3106">
          <cell r="A3106">
            <v>220105</v>
          </cell>
          <cell r="B3106" t="str">
            <v>Recruitment and Progs-New Students</v>
          </cell>
          <cell r="C3106">
            <v>611491</v>
          </cell>
          <cell r="D3106">
            <v>220105611491</v>
          </cell>
          <cell r="E3106" t="str">
            <v>Comp Time Payoff</v>
          </cell>
          <cell r="F3106">
            <v>227.99</v>
          </cell>
          <cell r="G3106">
            <v>171.44</v>
          </cell>
          <cell r="H3106">
            <v>100</v>
          </cell>
          <cell r="I3106">
            <v>90.47</v>
          </cell>
          <cell r="J3106">
            <v>200</v>
          </cell>
          <cell r="K3106">
            <v>110010</v>
          </cell>
          <cell r="L3106" t="str">
            <v>Current Unrestricted</v>
          </cell>
          <cell r="M3106">
            <v>30</v>
          </cell>
          <cell r="N3106" t="str">
            <v>Student Services</v>
          </cell>
          <cell r="O3106">
            <v>11</v>
          </cell>
          <cell r="P3106" t="str">
            <v>Current Unrestricted Funds</v>
          </cell>
          <cell r="Q3106">
            <v>61</v>
          </cell>
          <cell r="R3106" t="str">
            <v>Salaries and Wages</v>
          </cell>
          <cell r="S3106">
            <v>60</v>
          </cell>
          <cell r="T3106" t="str">
            <v>Student Development</v>
          </cell>
          <cell r="U3106">
            <v>9</v>
          </cell>
          <cell r="V3106" t="str">
            <v>Huppe, Alicia L.</v>
          </cell>
        </row>
        <row r="3107">
          <cell r="A3107">
            <v>220105</v>
          </cell>
          <cell r="B3107" t="str">
            <v>Recruitment and Progs-New Students</v>
          </cell>
          <cell r="C3107">
            <v>611493</v>
          </cell>
          <cell r="D3107">
            <v>220105611493</v>
          </cell>
          <cell r="E3107" t="str">
            <v>Vacation Payoff</v>
          </cell>
          <cell r="F3107">
            <v>562.97</v>
          </cell>
          <cell r="G3107">
            <v>417.94</v>
          </cell>
          <cell r="H3107">
            <v>1682</v>
          </cell>
          <cell r="I3107">
            <v>1681.6</v>
          </cell>
          <cell r="J3107">
            <v>0</v>
          </cell>
          <cell r="K3107">
            <v>110010</v>
          </cell>
          <cell r="L3107" t="str">
            <v>Current Unrestricted</v>
          </cell>
          <cell r="M3107">
            <v>30</v>
          </cell>
          <cell r="N3107" t="str">
            <v>Student Services</v>
          </cell>
          <cell r="O3107">
            <v>11</v>
          </cell>
          <cell r="P3107" t="str">
            <v>Current Unrestricted Funds</v>
          </cell>
          <cell r="Q3107">
            <v>61</v>
          </cell>
          <cell r="R3107" t="str">
            <v>Salaries and Wages</v>
          </cell>
          <cell r="S3107">
            <v>60</v>
          </cell>
          <cell r="T3107" t="str">
            <v>Student Development</v>
          </cell>
          <cell r="U3107">
            <v>9</v>
          </cell>
          <cell r="V3107" t="str">
            <v>Huppe, Alicia L.</v>
          </cell>
        </row>
        <row r="3108">
          <cell r="A3108">
            <v>220105</v>
          </cell>
          <cell r="B3108" t="str">
            <v>Recruitment and Progs-New Students</v>
          </cell>
          <cell r="C3108">
            <v>611510</v>
          </cell>
          <cell r="D3108">
            <v>220105611510</v>
          </cell>
          <cell r="E3108" t="str">
            <v>Student Assistants - Non-Work Study</v>
          </cell>
          <cell r="F3108">
            <v>14917.79</v>
          </cell>
          <cell r="G3108">
            <v>20829.830000000002</v>
          </cell>
          <cell r="H3108">
            <v>17612</v>
          </cell>
          <cell r="I3108">
            <v>9293.44</v>
          </cell>
          <cell r="J3108">
            <v>15000</v>
          </cell>
          <cell r="K3108">
            <v>110010</v>
          </cell>
          <cell r="L3108" t="str">
            <v>Current Unrestricted</v>
          </cell>
          <cell r="M3108">
            <v>30</v>
          </cell>
          <cell r="N3108" t="str">
            <v>Student Services</v>
          </cell>
          <cell r="O3108">
            <v>11</v>
          </cell>
          <cell r="P3108" t="str">
            <v>Current Unrestricted Funds</v>
          </cell>
          <cell r="Q3108">
            <v>61</v>
          </cell>
          <cell r="R3108" t="str">
            <v>Salaries and Wages</v>
          </cell>
          <cell r="S3108">
            <v>60</v>
          </cell>
          <cell r="T3108" t="str">
            <v>Student Development</v>
          </cell>
          <cell r="U3108">
            <v>9</v>
          </cell>
          <cell r="V3108" t="str">
            <v>Huppe, Alicia L.</v>
          </cell>
        </row>
        <row r="3109">
          <cell r="A3109">
            <v>220105</v>
          </cell>
          <cell r="B3109" t="str">
            <v>Recruitment and Progs-New Students</v>
          </cell>
          <cell r="C3109">
            <v>611515</v>
          </cell>
          <cell r="D3109">
            <v>220105611515</v>
          </cell>
          <cell r="E3109" t="str">
            <v>Student Assistants - Non-WS&lt;6 hrs</v>
          </cell>
          <cell r="F3109">
            <v>4207.78</v>
          </cell>
          <cell r="G3109">
            <v>250.29</v>
          </cell>
          <cell r="H3109">
            <v>0</v>
          </cell>
          <cell r="I3109">
            <v>0</v>
          </cell>
          <cell r="J3109">
            <v>0</v>
          </cell>
          <cell r="K3109">
            <v>110010</v>
          </cell>
          <cell r="L3109" t="str">
            <v>Current Unrestricted</v>
          </cell>
          <cell r="M3109">
            <v>30</v>
          </cell>
          <cell r="N3109" t="str">
            <v>Student Services</v>
          </cell>
          <cell r="O3109">
            <v>11</v>
          </cell>
          <cell r="P3109" t="str">
            <v>Current Unrestricted Funds</v>
          </cell>
          <cell r="Q3109">
            <v>61</v>
          </cell>
          <cell r="R3109" t="str">
            <v>Salaries and Wages</v>
          </cell>
          <cell r="S3109">
            <v>60</v>
          </cell>
          <cell r="T3109" t="str">
            <v>Student Development</v>
          </cell>
          <cell r="U3109">
            <v>9</v>
          </cell>
          <cell r="V3109" t="str">
            <v>Huppe, Alicia L.</v>
          </cell>
        </row>
        <row r="3110">
          <cell r="A3110">
            <v>220105</v>
          </cell>
          <cell r="B3110" t="str">
            <v>Recruitment and Progs-New Students</v>
          </cell>
          <cell r="C3110">
            <v>712310</v>
          </cell>
          <cell r="D3110">
            <v>220105712310</v>
          </cell>
          <cell r="E3110" t="str">
            <v>Consultants</v>
          </cell>
          <cell r="F3110">
            <v>0</v>
          </cell>
          <cell r="G3110">
            <v>0</v>
          </cell>
          <cell r="H3110">
            <v>300</v>
          </cell>
          <cell r="I3110">
            <v>300</v>
          </cell>
          <cell r="J3110">
            <v>0</v>
          </cell>
          <cell r="K3110">
            <v>110010</v>
          </cell>
          <cell r="L3110" t="str">
            <v>Current Unrestricted</v>
          </cell>
          <cell r="M3110">
            <v>30</v>
          </cell>
          <cell r="N3110" t="str">
            <v>Student Services</v>
          </cell>
          <cell r="O3110">
            <v>11</v>
          </cell>
          <cell r="P3110" t="str">
            <v>Current Unrestricted Funds</v>
          </cell>
          <cell r="Q3110">
            <v>71</v>
          </cell>
          <cell r="R3110" t="str">
            <v>Contractual Services</v>
          </cell>
          <cell r="S3110">
            <v>60</v>
          </cell>
          <cell r="T3110" t="str">
            <v>Student Development</v>
          </cell>
          <cell r="U3110">
            <v>9</v>
          </cell>
          <cell r="V3110" t="str">
            <v>Huppe, Alicia L.</v>
          </cell>
        </row>
        <row r="3111">
          <cell r="A3111">
            <v>220105</v>
          </cell>
          <cell r="B3111" t="str">
            <v>Recruitment and Progs-New Students</v>
          </cell>
          <cell r="C3111">
            <v>712320</v>
          </cell>
          <cell r="D3111">
            <v>220105712320</v>
          </cell>
          <cell r="E3111" t="str">
            <v>Guest Lecturers</v>
          </cell>
          <cell r="F3111">
            <v>0</v>
          </cell>
          <cell r="G3111">
            <v>0</v>
          </cell>
          <cell r="H3111">
            <v>0</v>
          </cell>
          <cell r="I3111">
            <v>0</v>
          </cell>
          <cell r="J3111">
            <v>0</v>
          </cell>
          <cell r="K3111">
            <v>110010</v>
          </cell>
          <cell r="L3111" t="str">
            <v>Current Unrestricted</v>
          </cell>
          <cell r="M3111">
            <v>30</v>
          </cell>
          <cell r="N3111" t="str">
            <v>Student Services</v>
          </cell>
          <cell r="O3111">
            <v>11</v>
          </cell>
          <cell r="P3111" t="str">
            <v>Current Unrestricted Funds</v>
          </cell>
          <cell r="Q3111">
            <v>71</v>
          </cell>
          <cell r="R3111" t="str">
            <v>Contractual Services</v>
          </cell>
          <cell r="S3111">
            <v>60</v>
          </cell>
          <cell r="T3111" t="str">
            <v>Student Development</v>
          </cell>
          <cell r="U3111">
            <v>9</v>
          </cell>
          <cell r="V3111" t="str">
            <v>Huppe, Alicia L.</v>
          </cell>
        </row>
        <row r="3112">
          <cell r="A3112">
            <v>220105</v>
          </cell>
          <cell r="B3112" t="str">
            <v>Recruitment and Progs-New Students</v>
          </cell>
          <cell r="C3112">
            <v>712420</v>
          </cell>
          <cell r="D3112">
            <v>220105712420</v>
          </cell>
          <cell r="E3112" t="str">
            <v>Rental - Furniture and Equipment</v>
          </cell>
          <cell r="F3112">
            <v>2379.4899999999998</v>
          </cell>
          <cell r="G3112">
            <v>650</v>
          </cell>
          <cell r="H3112">
            <v>2265</v>
          </cell>
          <cell r="I3112">
            <v>1149.1199999999999</v>
          </cell>
          <cell r="J3112">
            <v>1431</v>
          </cell>
          <cell r="K3112">
            <v>110010</v>
          </cell>
          <cell r="L3112" t="str">
            <v>Current Unrestricted</v>
          </cell>
          <cell r="M3112">
            <v>30</v>
          </cell>
          <cell r="N3112" t="str">
            <v>Student Services</v>
          </cell>
          <cell r="O3112">
            <v>11</v>
          </cell>
          <cell r="P3112" t="str">
            <v>Current Unrestricted Funds</v>
          </cell>
          <cell r="Q3112">
            <v>71</v>
          </cell>
          <cell r="R3112" t="str">
            <v>Contractual Services</v>
          </cell>
          <cell r="S3112">
            <v>60</v>
          </cell>
          <cell r="T3112" t="str">
            <v>Student Development</v>
          </cell>
          <cell r="U3112">
            <v>9</v>
          </cell>
          <cell r="V3112" t="str">
            <v>Huppe, Alicia L.</v>
          </cell>
        </row>
        <row r="3113">
          <cell r="A3113">
            <v>220105</v>
          </cell>
          <cell r="B3113" t="str">
            <v>Recruitment and Progs-New Students</v>
          </cell>
          <cell r="C3113">
            <v>712430</v>
          </cell>
          <cell r="D3113">
            <v>220105712430</v>
          </cell>
          <cell r="E3113" t="str">
            <v>Rental - Equipment Overage</v>
          </cell>
          <cell r="F3113">
            <v>0</v>
          </cell>
          <cell r="G3113">
            <v>0</v>
          </cell>
          <cell r="H3113">
            <v>80</v>
          </cell>
          <cell r="I3113">
            <v>0</v>
          </cell>
          <cell r="J3113">
            <v>10</v>
          </cell>
          <cell r="K3113">
            <v>110010</v>
          </cell>
          <cell r="L3113" t="str">
            <v>Current Unrestricted</v>
          </cell>
          <cell r="M3113">
            <v>30</v>
          </cell>
          <cell r="N3113" t="str">
            <v>Student Services</v>
          </cell>
          <cell r="O3113">
            <v>11</v>
          </cell>
          <cell r="P3113" t="str">
            <v>Current Unrestricted Funds</v>
          </cell>
          <cell r="Q3113">
            <v>71</v>
          </cell>
          <cell r="R3113" t="str">
            <v>Contractual Services</v>
          </cell>
          <cell r="S3113">
            <v>60</v>
          </cell>
          <cell r="T3113" t="str">
            <v>Student Development</v>
          </cell>
          <cell r="U3113">
            <v>9</v>
          </cell>
          <cell r="V3113" t="str">
            <v>Huppe, Alicia L.</v>
          </cell>
        </row>
        <row r="3114">
          <cell r="A3114">
            <v>220105</v>
          </cell>
          <cell r="B3114" t="str">
            <v>Recruitment and Progs-New Students</v>
          </cell>
          <cell r="C3114">
            <v>712450</v>
          </cell>
          <cell r="D3114">
            <v>220105712450</v>
          </cell>
          <cell r="E3114" t="str">
            <v>Rental - Vehicle</v>
          </cell>
          <cell r="F3114">
            <v>150.5</v>
          </cell>
          <cell r="G3114">
            <v>0</v>
          </cell>
          <cell r="H3114">
            <v>50</v>
          </cell>
          <cell r="I3114">
            <v>0</v>
          </cell>
          <cell r="J3114">
            <v>50</v>
          </cell>
          <cell r="K3114">
            <v>110010</v>
          </cell>
          <cell r="L3114" t="str">
            <v>Current Unrestricted</v>
          </cell>
          <cell r="M3114">
            <v>30</v>
          </cell>
          <cell r="N3114" t="str">
            <v>Student Services</v>
          </cell>
          <cell r="O3114">
            <v>11</v>
          </cell>
          <cell r="P3114" t="str">
            <v>Current Unrestricted Funds</v>
          </cell>
          <cell r="Q3114">
            <v>71</v>
          </cell>
          <cell r="R3114" t="str">
            <v>Contractual Services</v>
          </cell>
          <cell r="S3114">
            <v>60</v>
          </cell>
          <cell r="T3114" t="str">
            <v>Student Development</v>
          </cell>
          <cell r="U3114">
            <v>9</v>
          </cell>
          <cell r="V3114" t="str">
            <v>Huppe, Alicia L.</v>
          </cell>
        </row>
        <row r="3115">
          <cell r="A3115">
            <v>220105</v>
          </cell>
          <cell r="B3115" t="str">
            <v>Recruitment and Progs-New Students</v>
          </cell>
          <cell r="C3115">
            <v>712655</v>
          </cell>
          <cell r="D3115">
            <v>220105712655</v>
          </cell>
          <cell r="E3115" t="str">
            <v>Meetings Expense</v>
          </cell>
          <cell r="F3115">
            <v>16947.05</v>
          </cell>
          <cell r="G3115">
            <v>16447.05</v>
          </cell>
          <cell r="H3115">
            <v>20025</v>
          </cell>
          <cell r="I3115">
            <v>3150.01</v>
          </cell>
          <cell r="J3115">
            <v>2500</v>
          </cell>
          <cell r="K3115">
            <v>110010</v>
          </cell>
          <cell r="L3115" t="str">
            <v>Current Unrestricted</v>
          </cell>
          <cell r="M3115">
            <v>30</v>
          </cell>
          <cell r="N3115" t="str">
            <v>Student Services</v>
          </cell>
          <cell r="O3115">
            <v>11</v>
          </cell>
          <cell r="P3115" t="str">
            <v>Current Unrestricted Funds</v>
          </cell>
          <cell r="Q3115">
            <v>71</v>
          </cell>
          <cell r="R3115" t="str">
            <v>Contractual Services</v>
          </cell>
          <cell r="S3115">
            <v>60</v>
          </cell>
          <cell r="T3115" t="str">
            <v>Student Development</v>
          </cell>
          <cell r="U3115">
            <v>9</v>
          </cell>
          <cell r="V3115" t="str">
            <v>Huppe, Alicia L.</v>
          </cell>
        </row>
        <row r="3116">
          <cell r="A3116">
            <v>220105</v>
          </cell>
          <cell r="B3116" t="str">
            <v>Recruitment and Progs-New Students</v>
          </cell>
          <cell r="C3116">
            <v>733120</v>
          </cell>
          <cell r="D3116">
            <v>220105733120</v>
          </cell>
          <cell r="E3116" t="str">
            <v>Office Supplies</v>
          </cell>
          <cell r="F3116">
            <v>1151.48</v>
          </cell>
          <cell r="G3116">
            <v>1190.6199999999999</v>
          </cell>
          <cell r="H3116">
            <v>1433</v>
          </cell>
          <cell r="I3116">
            <v>361.26</v>
          </cell>
          <cell r="J3116">
            <v>1500</v>
          </cell>
          <cell r="K3116">
            <v>110010</v>
          </cell>
          <cell r="L3116" t="str">
            <v>Current Unrestricted</v>
          </cell>
          <cell r="M3116">
            <v>30</v>
          </cell>
          <cell r="N3116" t="str">
            <v>Student Services</v>
          </cell>
          <cell r="O3116">
            <v>11</v>
          </cell>
          <cell r="P3116" t="str">
            <v>Current Unrestricted Funds</v>
          </cell>
          <cell r="Q3116">
            <v>73</v>
          </cell>
          <cell r="R3116" t="str">
            <v>Supplies</v>
          </cell>
          <cell r="S3116">
            <v>60</v>
          </cell>
          <cell r="T3116" t="str">
            <v>Student Development</v>
          </cell>
          <cell r="U3116">
            <v>9</v>
          </cell>
          <cell r="V3116" t="str">
            <v>Huppe, Alicia L.</v>
          </cell>
        </row>
        <row r="3117">
          <cell r="A3117">
            <v>220105</v>
          </cell>
          <cell r="B3117" t="str">
            <v>Recruitment and Progs-New Students</v>
          </cell>
          <cell r="C3117">
            <v>733210</v>
          </cell>
          <cell r="D3117">
            <v>220105733210</v>
          </cell>
          <cell r="E3117" t="str">
            <v>Division Books and Booklets</v>
          </cell>
          <cell r="F3117">
            <v>115.29</v>
          </cell>
          <cell r="G3117">
            <v>0</v>
          </cell>
          <cell r="H3117">
            <v>50</v>
          </cell>
          <cell r="I3117">
            <v>0</v>
          </cell>
          <cell r="J3117">
            <v>50</v>
          </cell>
          <cell r="K3117">
            <v>110010</v>
          </cell>
          <cell r="L3117" t="str">
            <v>Current Unrestricted</v>
          </cell>
          <cell r="M3117">
            <v>30</v>
          </cell>
          <cell r="N3117" t="str">
            <v>Student Services</v>
          </cell>
          <cell r="O3117">
            <v>11</v>
          </cell>
          <cell r="P3117" t="str">
            <v>Current Unrestricted Funds</v>
          </cell>
          <cell r="Q3117">
            <v>73</v>
          </cell>
          <cell r="R3117" t="str">
            <v>Supplies</v>
          </cell>
          <cell r="S3117">
            <v>60</v>
          </cell>
          <cell r="T3117" t="str">
            <v>Student Development</v>
          </cell>
          <cell r="U3117">
            <v>9</v>
          </cell>
          <cell r="V3117" t="str">
            <v>Huppe, Alicia L.</v>
          </cell>
        </row>
        <row r="3118">
          <cell r="A3118">
            <v>220105</v>
          </cell>
          <cell r="B3118" t="str">
            <v>Recruitment and Progs-New Students</v>
          </cell>
          <cell r="C3118">
            <v>733220</v>
          </cell>
          <cell r="D3118">
            <v>220105733220</v>
          </cell>
          <cell r="E3118" t="str">
            <v>Subscriptions</v>
          </cell>
          <cell r="F3118">
            <v>0</v>
          </cell>
          <cell r="G3118">
            <v>0</v>
          </cell>
          <cell r="H3118">
            <v>50</v>
          </cell>
          <cell r="I3118">
            <v>0</v>
          </cell>
          <cell r="J3118">
            <v>0</v>
          </cell>
          <cell r="K3118">
            <v>110010</v>
          </cell>
          <cell r="L3118" t="str">
            <v>Current Unrestricted</v>
          </cell>
          <cell r="M3118">
            <v>30</v>
          </cell>
          <cell r="N3118" t="str">
            <v>Student Services</v>
          </cell>
          <cell r="O3118">
            <v>11</v>
          </cell>
          <cell r="P3118" t="str">
            <v>Current Unrestricted Funds</v>
          </cell>
          <cell r="Q3118">
            <v>73</v>
          </cell>
          <cell r="R3118" t="str">
            <v>Supplies</v>
          </cell>
          <cell r="S3118">
            <v>60</v>
          </cell>
          <cell r="T3118" t="str">
            <v>Student Development</v>
          </cell>
          <cell r="U3118">
            <v>9</v>
          </cell>
          <cell r="V3118" t="str">
            <v>Huppe, Alicia L.</v>
          </cell>
        </row>
        <row r="3119">
          <cell r="A3119">
            <v>220105</v>
          </cell>
          <cell r="B3119" t="str">
            <v>Recruitment and Progs-New Students</v>
          </cell>
          <cell r="C3119">
            <v>744210</v>
          </cell>
          <cell r="D3119">
            <v>220105744210</v>
          </cell>
          <cell r="E3119" t="str">
            <v>Local Travel</v>
          </cell>
          <cell r="F3119">
            <v>4169.6400000000003</v>
          </cell>
          <cell r="G3119">
            <v>4157.59</v>
          </cell>
          <cell r="H3119">
            <v>5400</v>
          </cell>
          <cell r="I3119">
            <v>1695</v>
          </cell>
          <cell r="J3119">
            <v>6000</v>
          </cell>
          <cell r="K3119">
            <v>110010</v>
          </cell>
          <cell r="L3119" t="str">
            <v>Current Unrestricted</v>
          </cell>
          <cell r="M3119">
            <v>30</v>
          </cell>
          <cell r="N3119" t="str">
            <v>Student Services</v>
          </cell>
          <cell r="O3119">
            <v>11</v>
          </cell>
          <cell r="P3119" t="str">
            <v>Current Unrestricted Funds</v>
          </cell>
          <cell r="Q3119">
            <v>74</v>
          </cell>
          <cell r="R3119" t="str">
            <v>Travel</v>
          </cell>
          <cell r="S3119">
            <v>60</v>
          </cell>
          <cell r="T3119" t="str">
            <v>Student Development</v>
          </cell>
          <cell r="U3119">
            <v>9</v>
          </cell>
          <cell r="V3119" t="str">
            <v>Huppe, Alicia L.</v>
          </cell>
        </row>
        <row r="3120">
          <cell r="A3120">
            <v>220105</v>
          </cell>
          <cell r="B3120" t="str">
            <v>Recruitment and Progs-New Students</v>
          </cell>
          <cell r="C3120">
            <v>744220</v>
          </cell>
          <cell r="D3120">
            <v>220105744220</v>
          </cell>
          <cell r="E3120" t="str">
            <v>Professional Development / Travel</v>
          </cell>
          <cell r="F3120">
            <v>1284.98</v>
          </cell>
          <cell r="G3120">
            <v>4006.25</v>
          </cell>
          <cell r="H3120">
            <v>5000</v>
          </cell>
          <cell r="I3120">
            <v>2788.53</v>
          </cell>
          <cell r="J3120">
            <v>6500</v>
          </cell>
          <cell r="K3120">
            <v>110010</v>
          </cell>
          <cell r="L3120" t="str">
            <v>Current Unrestricted</v>
          </cell>
          <cell r="M3120">
            <v>30</v>
          </cell>
          <cell r="N3120" t="str">
            <v>Student Services</v>
          </cell>
          <cell r="O3120">
            <v>11</v>
          </cell>
          <cell r="P3120" t="str">
            <v>Current Unrestricted Funds</v>
          </cell>
          <cell r="Q3120">
            <v>74</v>
          </cell>
          <cell r="R3120" t="str">
            <v>Travel</v>
          </cell>
          <cell r="S3120">
            <v>60</v>
          </cell>
          <cell r="T3120" t="str">
            <v>Student Development</v>
          </cell>
          <cell r="U3120">
            <v>9</v>
          </cell>
          <cell r="V3120" t="str">
            <v>Huppe, Alicia L.</v>
          </cell>
        </row>
        <row r="3121">
          <cell r="A3121">
            <v>220105</v>
          </cell>
          <cell r="B3121" t="str">
            <v>Recruitment and Progs-New Students</v>
          </cell>
          <cell r="C3121">
            <v>755310</v>
          </cell>
          <cell r="D3121">
            <v>220105755310</v>
          </cell>
          <cell r="E3121" t="str">
            <v>Copier Expense</v>
          </cell>
          <cell r="F3121">
            <v>41.04</v>
          </cell>
          <cell r="G3121">
            <v>6.48</v>
          </cell>
          <cell r="H3121">
            <v>45</v>
          </cell>
          <cell r="I3121">
            <v>4.5</v>
          </cell>
          <cell r="J3121">
            <v>30</v>
          </cell>
          <cell r="K3121">
            <v>110010</v>
          </cell>
          <cell r="L3121" t="str">
            <v>Current Unrestricted</v>
          </cell>
          <cell r="M3121">
            <v>30</v>
          </cell>
          <cell r="N3121" t="str">
            <v>Student Services</v>
          </cell>
          <cell r="O3121">
            <v>11</v>
          </cell>
          <cell r="P3121" t="str">
            <v>Current Unrestricted Funds</v>
          </cell>
          <cell r="Q3121">
            <v>75</v>
          </cell>
          <cell r="R3121" t="str">
            <v>Other Operating Expenses</v>
          </cell>
          <cell r="S3121">
            <v>60</v>
          </cell>
          <cell r="T3121" t="str">
            <v>Student Development</v>
          </cell>
          <cell r="U3121">
            <v>9</v>
          </cell>
          <cell r="V3121" t="str">
            <v>Huppe, Alicia L.</v>
          </cell>
        </row>
        <row r="3122">
          <cell r="A3122">
            <v>220105</v>
          </cell>
          <cell r="B3122" t="str">
            <v>Recruitment and Progs-New Students</v>
          </cell>
          <cell r="C3122">
            <v>755360</v>
          </cell>
          <cell r="D3122">
            <v>220105755360</v>
          </cell>
          <cell r="E3122" t="str">
            <v>Printing - Other</v>
          </cell>
          <cell r="F3122">
            <v>5074.38</v>
          </cell>
          <cell r="G3122">
            <v>4465.3900000000003</v>
          </cell>
          <cell r="H3122">
            <v>7000</v>
          </cell>
          <cell r="I3122">
            <v>1025.95</v>
          </cell>
          <cell r="J3122">
            <v>11500</v>
          </cell>
          <cell r="K3122">
            <v>110010</v>
          </cell>
          <cell r="L3122" t="str">
            <v>Current Unrestricted</v>
          </cell>
          <cell r="M3122">
            <v>30</v>
          </cell>
          <cell r="N3122" t="str">
            <v>Student Services</v>
          </cell>
          <cell r="O3122">
            <v>11</v>
          </cell>
          <cell r="P3122" t="str">
            <v>Current Unrestricted Funds</v>
          </cell>
          <cell r="Q3122">
            <v>75</v>
          </cell>
          <cell r="R3122" t="str">
            <v>Other Operating Expenses</v>
          </cell>
          <cell r="S3122">
            <v>60</v>
          </cell>
          <cell r="T3122" t="str">
            <v>Student Development</v>
          </cell>
          <cell r="U3122">
            <v>9</v>
          </cell>
          <cell r="V3122" t="str">
            <v>Huppe, Alicia L.</v>
          </cell>
        </row>
        <row r="3123">
          <cell r="A3123">
            <v>220105</v>
          </cell>
          <cell r="B3123" t="str">
            <v>Recruitment and Progs-New Students</v>
          </cell>
          <cell r="C3123">
            <v>755510</v>
          </cell>
          <cell r="D3123">
            <v>220105755510</v>
          </cell>
          <cell r="E3123" t="str">
            <v>Repairs - Equipment</v>
          </cell>
          <cell r="F3123">
            <v>25</v>
          </cell>
          <cell r="G3123">
            <v>0</v>
          </cell>
          <cell r="H3123">
            <v>0</v>
          </cell>
          <cell r="I3123">
            <v>0</v>
          </cell>
          <cell r="J3123">
            <v>0</v>
          </cell>
          <cell r="K3123">
            <v>110010</v>
          </cell>
          <cell r="L3123" t="str">
            <v>Current Unrestricted</v>
          </cell>
          <cell r="M3123">
            <v>30</v>
          </cell>
          <cell r="N3123" t="str">
            <v>Student Services</v>
          </cell>
          <cell r="O3123">
            <v>11</v>
          </cell>
          <cell r="P3123" t="str">
            <v>Current Unrestricted Funds</v>
          </cell>
          <cell r="Q3123">
            <v>75</v>
          </cell>
          <cell r="R3123" t="str">
            <v>Other Operating Expenses</v>
          </cell>
          <cell r="S3123">
            <v>60</v>
          </cell>
          <cell r="T3123" t="str">
            <v>Student Development</v>
          </cell>
          <cell r="U3123">
            <v>9</v>
          </cell>
          <cell r="V3123" t="str">
            <v>Huppe, Alicia L.</v>
          </cell>
        </row>
        <row r="3124">
          <cell r="A3124">
            <v>220105</v>
          </cell>
          <cell r="B3124" t="str">
            <v>Recruitment and Progs-New Students</v>
          </cell>
          <cell r="C3124">
            <v>755705</v>
          </cell>
          <cell r="D3124">
            <v>220105755705</v>
          </cell>
          <cell r="E3124" t="str">
            <v>Postage</v>
          </cell>
          <cell r="F3124">
            <v>3003.8</v>
          </cell>
          <cell r="G3124">
            <v>2584.7600000000002</v>
          </cell>
          <cell r="H3124">
            <v>4696</v>
          </cell>
          <cell r="I3124">
            <v>547.22</v>
          </cell>
          <cell r="J3124">
            <v>2750</v>
          </cell>
          <cell r="K3124">
            <v>110010</v>
          </cell>
          <cell r="L3124" t="str">
            <v>Current Unrestricted</v>
          </cell>
          <cell r="M3124">
            <v>30</v>
          </cell>
          <cell r="N3124" t="str">
            <v>Student Services</v>
          </cell>
          <cell r="O3124">
            <v>11</v>
          </cell>
          <cell r="P3124" t="str">
            <v>Current Unrestricted Funds</v>
          </cell>
          <cell r="Q3124">
            <v>75</v>
          </cell>
          <cell r="R3124" t="str">
            <v>Other Operating Expenses</v>
          </cell>
          <cell r="S3124">
            <v>60</v>
          </cell>
          <cell r="T3124" t="str">
            <v>Student Development</v>
          </cell>
          <cell r="U3124">
            <v>9</v>
          </cell>
          <cell r="V3124" t="str">
            <v>Huppe, Alicia L.</v>
          </cell>
        </row>
        <row r="3125">
          <cell r="A3125">
            <v>220105</v>
          </cell>
          <cell r="B3125" t="str">
            <v>Recruitment and Progs-New Students</v>
          </cell>
          <cell r="C3125">
            <v>755730</v>
          </cell>
          <cell r="D3125">
            <v>220105755730</v>
          </cell>
          <cell r="E3125" t="str">
            <v>Memberships</v>
          </cell>
          <cell r="F3125">
            <v>70</v>
          </cell>
          <cell r="G3125">
            <v>0</v>
          </cell>
          <cell r="H3125">
            <v>100</v>
          </cell>
          <cell r="I3125">
            <v>0</v>
          </cell>
          <cell r="J3125">
            <v>50</v>
          </cell>
          <cell r="K3125">
            <v>110010</v>
          </cell>
          <cell r="L3125" t="str">
            <v>Current Unrestricted</v>
          </cell>
          <cell r="M3125">
            <v>30</v>
          </cell>
          <cell r="N3125" t="str">
            <v>Student Services</v>
          </cell>
          <cell r="O3125">
            <v>11</v>
          </cell>
          <cell r="P3125" t="str">
            <v>Current Unrestricted Funds</v>
          </cell>
          <cell r="Q3125">
            <v>75</v>
          </cell>
          <cell r="R3125" t="str">
            <v>Other Operating Expenses</v>
          </cell>
          <cell r="S3125">
            <v>60</v>
          </cell>
          <cell r="T3125" t="str">
            <v>Student Development</v>
          </cell>
          <cell r="U3125">
            <v>9</v>
          </cell>
          <cell r="V3125" t="str">
            <v>Huppe, Alicia L.</v>
          </cell>
        </row>
        <row r="3126">
          <cell r="A3126">
            <v>220105</v>
          </cell>
          <cell r="B3126" t="str">
            <v>Recruitment and Progs-New Students</v>
          </cell>
          <cell r="C3126">
            <v>755745</v>
          </cell>
          <cell r="D3126">
            <v>220105755745</v>
          </cell>
          <cell r="E3126" t="str">
            <v>Promotional Activities</v>
          </cell>
          <cell r="F3126">
            <v>8530.42</v>
          </cell>
          <cell r="G3126">
            <v>5832.74</v>
          </cell>
          <cell r="H3126">
            <v>7000</v>
          </cell>
          <cell r="I3126">
            <v>1363.25</v>
          </cell>
          <cell r="J3126">
            <v>7000</v>
          </cell>
          <cell r="K3126">
            <v>110010</v>
          </cell>
          <cell r="L3126" t="str">
            <v>Current Unrestricted</v>
          </cell>
          <cell r="M3126">
            <v>30</v>
          </cell>
          <cell r="N3126" t="str">
            <v>Student Services</v>
          </cell>
          <cell r="O3126">
            <v>11</v>
          </cell>
          <cell r="P3126" t="str">
            <v>Current Unrestricted Funds</v>
          </cell>
          <cell r="Q3126">
            <v>75</v>
          </cell>
          <cell r="R3126" t="str">
            <v>Other Operating Expenses</v>
          </cell>
          <cell r="S3126">
            <v>60</v>
          </cell>
          <cell r="T3126" t="str">
            <v>Student Development</v>
          </cell>
          <cell r="U3126">
            <v>9</v>
          </cell>
          <cell r="V3126" t="str">
            <v>Huppe, Alicia L.</v>
          </cell>
        </row>
        <row r="3127">
          <cell r="A3127">
            <v>220105</v>
          </cell>
          <cell r="B3127" t="str">
            <v>Recruitment and Progs-New Students</v>
          </cell>
          <cell r="C3127">
            <v>755755</v>
          </cell>
          <cell r="D3127">
            <v>220105755755</v>
          </cell>
          <cell r="E3127" t="str">
            <v>Other Student Activities</v>
          </cell>
          <cell r="F3127">
            <v>588</v>
          </cell>
          <cell r="G3127">
            <v>0</v>
          </cell>
          <cell r="H3127">
            <v>0</v>
          </cell>
          <cell r="I3127">
            <v>0</v>
          </cell>
          <cell r="J3127">
            <v>0</v>
          </cell>
          <cell r="K3127">
            <v>110010</v>
          </cell>
          <cell r="L3127" t="str">
            <v>Current Unrestricted</v>
          </cell>
          <cell r="M3127">
            <v>30</v>
          </cell>
          <cell r="N3127" t="str">
            <v>Student Services</v>
          </cell>
          <cell r="O3127">
            <v>11</v>
          </cell>
          <cell r="P3127" t="str">
            <v>Current Unrestricted Funds</v>
          </cell>
          <cell r="Q3127">
            <v>75</v>
          </cell>
          <cell r="R3127" t="str">
            <v>Other Operating Expenses</v>
          </cell>
          <cell r="S3127">
            <v>60</v>
          </cell>
          <cell r="T3127" t="str">
            <v>Student Development</v>
          </cell>
          <cell r="U3127">
            <v>9</v>
          </cell>
          <cell r="V3127" t="str">
            <v>Huppe, Alicia L.</v>
          </cell>
        </row>
        <row r="3128">
          <cell r="A3128">
            <v>220105</v>
          </cell>
          <cell r="B3128" t="str">
            <v>Recruitment and Progs-New Students</v>
          </cell>
          <cell r="C3128">
            <v>755765</v>
          </cell>
          <cell r="D3128">
            <v>220105755765</v>
          </cell>
          <cell r="E3128" t="str">
            <v>Miscellaneous Operating Expenses</v>
          </cell>
          <cell r="F3128">
            <v>0</v>
          </cell>
          <cell r="G3128">
            <v>0</v>
          </cell>
          <cell r="H3128">
            <v>0</v>
          </cell>
          <cell r="I3128">
            <v>0</v>
          </cell>
          <cell r="J3128">
            <v>0</v>
          </cell>
          <cell r="K3128">
            <v>110010</v>
          </cell>
          <cell r="L3128" t="str">
            <v>Current Unrestricted</v>
          </cell>
          <cell r="M3128">
            <v>30</v>
          </cell>
          <cell r="N3128" t="str">
            <v>Student Services</v>
          </cell>
          <cell r="O3128">
            <v>11</v>
          </cell>
          <cell r="P3128" t="str">
            <v>Current Unrestricted Funds</v>
          </cell>
          <cell r="Q3128">
            <v>75</v>
          </cell>
          <cell r="R3128" t="str">
            <v>Other Operating Expenses</v>
          </cell>
          <cell r="S3128">
            <v>60</v>
          </cell>
          <cell r="T3128" t="str">
            <v>Student Development</v>
          </cell>
          <cell r="U3128">
            <v>9</v>
          </cell>
          <cell r="V3128" t="str">
            <v>Huppe, Alicia L.</v>
          </cell>
        </row>
        <row r="3129">
          <cell r="A3129">
            <v>220115</v>
          </cell>
          <cell r="B3129" t="str">
            <v>New Student Orientation</v>
          </cell>
          <cell r="C3129">
            <v>611510</v>
          </cell>
          <cell r="D3129">
            <v>220115611510</v>
          </cell>
          <cell r="E3129" t="str">
            <v>Student Assistants - Non-Work Study</v>
          </cell>
          <cell r="F3129">
            <v>0</v>
          </cell>
          <cell r="G3129">
            <v>0</v>
          </cell>
          <cell r="H3129">
            <v>0</v>
          </cell>
          <cell r="I3129">
            <v>0</v>
          </cell>
          <cell r="J3129">
            <v>25000</v>
          </cell>
          <cell r="K3129">
            <v>110010</v>
          </cell>
          <cell r="L3129" t="str">
            <v>Current Unrestricted</v>
          </cell>
          <cell r="M3129">
            <v>30</v>
          </cell>
          <cell r="N3129" t="str">
            <v>Student Services</v>
          </cell>
          <cell r="O3129">
            <v>11</v>
          </cell>
          <cell r="P3129" t="str">
            <v>Current Unrestricted Funds</v>
          </cell>
          <cell r="Q3129">
            <v>61</v>
          </cell>
          <cell r="R3129" t="str">
            <v>Other Operating Expenses</v>
          </cell>
          <cell r="S3129">
            <v>60</v>
          </cell>
          <cell r="T3129" t="str">
            <v>Student Development</v>
          </cell>
          <cell r="U3129">
            <v>9</v>
          </cell>
          <cell r="V3129" t="str">
            <v>Huppe, Alicia L.</v>
          </cell>
        </row>
        <row r="3130">
          <cell r="A3130">
            <v>220115</v>
          </cell>
          <cell r="B3130" t="str">
            <v>New Student Orientation</v>
          </cell>
          <cell r="C3130">
            <v>712655</v>
          </cell>
          <cell r="D3130">
            <v>220115712655</v>
          </cell>
          <cell r="E3130" t="str">
            <v>Meetings Expense</v>
          </cell>
          <cell r="F3130">
            <v>0</v>
          </cell>
          <cell r="G3130">
            <v>0</v>
          </cell>
          <cell r="H3130">
            <v>0</v>
          </cell>
          <cell r="I3130">
            <v>0</v>
          </cell>
          <cell r="J3130">
            <v>64562</v>
          </cell>
          <cell r="K3130">
            <v>110010</v>
          </cell>
          <cell r="L3130" t="str">
            <v>Current Unrestricted</v>
          </cell>
          <cell r="M3130">
            <v>30</v>
          </cell>
          <cell r="N3130" t="str">
            <v>Student Services</v>
          </cell>
          <cell r="O3130">
            <v>11</v>
          </cell>
          <cell r="P3130" t="str">
            <v>Current Unrestricted Funds</v>
          </cell>
          <cell r="Q3130">
            <v>71</v>
          </cell>
          <cell r="R3130" t="str">
            <v>Other Operating Expenses</v>
          </cell>
          <cell r="S3130">
            <v>60</v>
          </cell>
          <cell r="T3130" t="str">
            <v>Student Development</v>
          </cell>
          <cell r="U3130">
            <v>9</v>
          </cell>
          <cell r="V3130" t="str">
            <v>Huppe, Alicia L.</v>
          </cell>
        </row>
        <row r="3131">
          <cell r="A3131">
            <v>220115</v>
          </cell>
          <cell r="B3131" t="str">
            <v>New Student Orientation</v>
          </cell>
          <cell r="C3131">
            <v>733120</v>
          </cell>
          <cell r="D3131">
            <v>220115733120</v>
          </cell>
          <cell r="E3131" t="str">
            <v>Office Supplies</v>
          </cell>
          <cell r="F3131">
            <v>0</v>
          </cell>
          <cell r="G3131">
            <v>0</v>
          </cell>
          <cell r="H3131">
            <v>0</v>
          </cell>
          <cell r="I3131">
            <v>0</v>
          </cell>
          <cell r="J3131">
            <v>750</v>
          </cell>
          <cell r="K3131">
            <v>110010</v>
          </cell>
          <cell r="L3131" t="str">
            <v>Current Unrestricted</v>
          </cell>
          <cell r="M3131">
            <v>30</v>
          </cell>
          <cell r="N3131" t="str">
            <v>Student Services</v>
          </cell>
          <cell r="O3131">
            <v>11</v>
          </cell>
          <cell r="P3131" t="str">
            <v>Current Unrestricted Funds</v>
          </cell>
          <cell r="Q3131">
            <v>73</v>
          </cell>
          <cell r="R3131" t="str">
            <v>Other Operating Expenses</v>
          </cell>
          <cell r="S3131">
            <v>60</v>
          </cell>
          <cell r="T3131" t="str">
            <v>Student Development</v>
          </cell>
          <cell r="U3131">
            <v>9</v>
          </cell>
          <cell r="V3131" t="str">
            <v>Huppe, Alicia L.</v>
          </cell>
        </row>
        <row r="3132">
          <cell r="A3132">
            <v>220115</v>
          </cell>
          <cell r="B3132" t="str">
            <v>New Student Orientation</v>
          </cell>
          <cell r="C3132">
            <v>755360</v>
          </cell>
          <cell r="D3132">
            <v>220115755360</v>
          </cell>
          <cell r="E3132" t="str">
            <v>Printing - Other</v>
          </cell>
          <cell r="F3132">
            <v>0</v>
          </cell>
          <cell r="G3132">
            <v>0</v>
          </cell>
          <cell r="H3132">
            <v>0</v>
          </cell>
          <cell r="I3132">
            <v>0</v>
          </cell>
          <cell r="J3132">
            <v>14500</v>
          </cell>
          <cell r="K3132">
            <v>110010</v>
          </cell>
          <cell r="L3132" t="str">
            <v>Current Unrestricted</v>
          </cell>
          <cell r="M3132">
            <v>30</v>
          </cell>
          <cell r="N3132" t="str">
            <v>Student Services</v>
          </cell>
          <cell r="O3132">
            <v>11</v>
          </cell>
          <cell r="P3132" t="str">
            <v>Current Unrestricted Funds</v>
          </cell>
          <cell r="Q3132">
            <v>75</v>
          </cell>
          <cell r="R3132" t="str">
            <v>Other Operating Expenses</v>
          </cell>
          <cell r="S3132">
            <v>60</v>
          </cell>
          <cell r="T3132" t="str">
            <v>Student Development</v>
          </cell>
          <cell r="U3132">
            <v>9</v>
          </cell>
          <cell r="V3132" t="str">
            <v>Huppe, Alicia L.</v>
          </cell>
        </row>
        <row r="3133">
          <cell r="A3133">
            <v>220115</v>
          </cell>
          <cell r="B3133" t="str">
            <v>New Student Orientation</v>
          </cell>
          <cell r="C3133">
            <v>755705</v>
          </cell>
          <cell r="D3133">
            <v>220115755705</v>
          </cell>
          <cell r="E3133" t="str">
            <v>Postage</v>
          </cell>
          <cell r="F3133">
            <v>0</v>
          </cell>
          <cell r="G3133">
            <v>0</v>
          </cell>
          <cell r="H3133">
            <v>0</v>
          </cell>
          <cell r="I3133">
            <v>0</v>
          </cell>
          <cell r="J3133">
            <v>8500</v>
          </cell>
          <cell r="K3133">
            <v>110010</v>
          </cell>
          <cell r="L3133" t="str">
            <v>Current Unrestricted</v>
          </cell>
          <cell r="M3133">
            <v>30</v>
          </cell>
          <cell r="N3133" t="str">
            <v>Student Services</v>
          </cell>
          <cell r="O3133">
            <v>11</v>
          </cell>
          <cell r="P3133" t="str">
            <v>Current Unrestricted Funds</v>
          </cell>
          <cell r="Q3133">
            <v>75</v>
          </cell>
          <cell r="R3133" t="str">
            <v>Other Operating Expenses</v>
          </cell>
          <cell r="S3133">
            <v>60</v>
          </cell>
          <cell r="T3133" t="str">
            <v>Student Development</v>
          </cell>
          <cell r="U3133">
            <v>9</v>
          </cell>
          <cell r="V3133" t="str">
            <v>Huppe, Alicia L.</v>
          </cell>
        </row>
        <row r="3134">
          <cell r="A3134">
            <v>220115</v>
          </cell>
          <cell r="B3134" t="str">
            <v>New Student Orientation</v>
          </cell>
          <cell r="C3134">
            <v>755745</v>
          </cell>
          <cell r="D3134">
            <v>220115755745</v>
          </cell>
          <cell r="E3134" t="str">
            <v>Promotional Activities</v>
          </cell>
          <cell r="F3134">
            <v>0</v>
          </cell>
          <cell r="G3134">
            <v>0</v>
          </cell>
          <cell r="H3134">
            <v>0</v>
          </cell>
          <cell r="I3134">
            <v>0</v>
          </cell>
          <cell r="J3134">
            <v>6000</v>
          </cell>
          <cell r="K3134">
            <v>110010</v>
          </cell>
          <cell r="L3134" t="str">
            <v>Current Unrestricted</v>
          </cell>
          <cell r="M3134">
            <v>30</v>
          </cell>
          <cell r="N3134" t="str">
            <v>Student Services</v>
          </cell>
          <cell r="O3134">
            <v>11</v>
          </cell>
          <cell r="P3134" t="str">
            <v>Current Unrestricted Funds</v>
          </cell>
          <cell r="Q3134">
            <v>75</v>
          </cell>
          <cell r="R3134" t="str">
            <v>Other Operating Expenses</v>
          </cell>
          <cell r="S3134">
            <v>60</v>
          </cell>
          <cell r="T3134" t="str">
            <v>Student Development</v>
          </cell>
          <cell r="U3134">
            <v>9</v>
          </cell>
          <cell r="V3134" t="str">
            <v>Huppe, Alicia L.</v>
          </cell>
        </row>
        <row r="3135">
          <cell r="A3135">
            <v>220115</v>
          </cell>
          <cell r="B3135" t="str">
            <v>New Student Orientation</v>
          </cell>
          <cell r="C3135">
            <v>755240</v>
          </cell>
          <cell r="D3135">
            <v>220115755240</v>
          </cell>
          <cell r="E3135" t="str">
            <v>DP - Software</v>
          </cell>
          <cell r="F3135">
            <v>0</v>
          </cell>
          <cell r="G3135">
            <v>0</v>
          </cell>
          <cell r="H3135">
            <v>0</v>
          </cell>
          <cell r="I3135">
            <v>0</v>
          </cell>
          <cell r="J3135">
            <v>12500</v>
          </cell>
          <cell r="K3135">
            <v>110010</v>
          </cell>
          <cell r="L3135" t="str">
            <v>Current Unrestricted</v>
          </cell>
          <cell r="M3135">
            <v>30</v>
          </cell>
          <cell r="N3135" t="str">
            <v>Student Services</v>
          </cell>
          <cell r="O3135">
            <v>11</v>
          </cell>
          <cell r="P3135" t="str">
            <v>Current Unrestricted Funds</v>
          </cell>
          <cell r="Q3135">
            <v>75</v>
          </cell>
          <cell r="R3135" t="str">
            <v>Other Operating Expenses</v>
          </cell>
          <cell r="S3135">
            <v>60</v>
          </cell>
          <cell r="T3135" t="str">
            <v>Student Development</v>
          </cell>
          <cell r="U3135">
            <v>9</v>
          </cell>
          <cell r="V3135" t="str">
            <v>Huppe, Alicia L.</v>
          </cell>
        </row>
        <row r="3136">
          <cell r="A3136">
            <v>895002</v>
          </cell>
          <cell r="B3136" t="str">
            <v>Think Scholarships</v>
          </cell>
          <cell r="C3136">
            <v>796100</v>
          </cell>
          <cell r="D3136">
            <v>895002796100</v>
          </cell>
          <cell r="E3136" t="str">
            <v>Financial Aid</v>
          </cell>
          <cell r="F3136">
            <v>10201.969999999999</v>
          </cell>
          <cell r="G3136">
            <v>11928.76</v>
          </cell>
          <cell r="H3136">
            <v>12000</v>
          </cell>
          <cell r="I3136">
            <v>8957</v>
          </cell>
          <cell r="J3136">
            <v>12000</v>
          </cell>
          <cell r="K3136">
            <v>310010</v>
          </cell>
          <cell r="L3136" t="str">
            <v>General Auxiliaries</v>
          </cell>
          <cell r="M3136">
            <v>590</v>
          </cell>
          <cell r="N3136" t="str">
            <v>Auxiliary - Other</v>
          </cell>
          <cell r="O3136">
            <v>31</v>
          </cell>
          <cell r="P3136" t="str">
            <v>Auxiliary Enterprises Fund</v>
          </cell>
          <cell r="Q3136" t="str">
            <v>7A</v>
          </cell>
          <cell r="R3136" t="str">
            <v>Financial Aid</v>
          </cell>
          <cell r="S3136">
            <v>80</v>
          </cell>
          <cell r="T3136" t="str">
            <v>Auxiliaries</v>
          </cell>
          <cell r="U3136">
            <v>9</v>
          </cell>
          <cell r="V3136" t="str">
            <v>Huppe, Alicia L.</v>
          </cell>
        </row>
        <row r="3137">
          <cell r="A3137">
            <v>895002</v>
          </cell>
          <cell r="B3137" t="str">
            <v>Think Scholarships</v>
          </cell>
          <cell r="C3137">
            <v>810992</v>
          </cell>
          <cell r="D3137">
            <v>895002810992</v>
          </cell>
          <cell r="E3137" t="str">
            <v>Transfers from Other Funds</v>
          </cell>
          <cell r="F3137">
            <v>-10201.969999999999</v>
          </cell>
          <cell r="G3137">
            <v>-11928.76</v>
          </cell>
          <cell r="H3137">
            <v>0</v>
          </cell>
          <cell r="I3137">
            <v>0</v>
          </cell>
          <cell r="J3137">
            <v>0</v>
          </cell>
          <cell r="K3137">
            <v>310010</v>
          </cell>
          <cell r="L3137" t="str">
            <v>General Auxiliaries</v>
          </cell>
          <cell r="M3137">
            <v>590</v>
          </cell>
          <cell r="N3137" t="str">
            <v>Auxiliary - Other</v>
          </cell>
          <cell r="O3137">
            <v>31</v>
          </cell>
          <cell r="P3137" t="str">
            <v>Auxiliary Enterprises Fund</v>
          </cell>
          <cell r="Q3137">
            <v>81</v>
          </cell>
          <cell r="R3137" t="str">
            <v>Transfers In</v>
          </cell>
          <cell r="S3137">
            <v>80</v>
          </cell>
          <cell r="T3137" t="str">
            <v>Auxiliaries</v>
          </cell>
          <cell r="U3137">
            <v>9</v>
          </cell>
          <cell r="V3137" t="str">
            <v>Huppe, Alicia L.</v>
          </cell>
        </row>
        <row r="3138">
          <cell r="A3138">
            <v>811100</v>
          </cell>
          <cell r="B3138" t="str">
            <v>CPC - Bookstore</v>
          </cell>
          <cell r="C3138">
            <v>581001</v>
          </cell>
          <cell r="D3138">
            <v>811100581001</v>
          </cell>
          <cell r="E3138" t="str">
            <v>New Book - Sales</v>
          </cell>
          <cell r="F3138">
            <v>1333924.81</v>
          </cell>
          <cell r="G3138">
            <v>1302539.49</v>
          </cell>
          <cell r="H3138">
            <v>1334000</v>
          </cell>
          <cell r="I3138">
            <v>610973.68000000005</v>
          </cell>
          <cell r="J3138">
            <v>1977000</v>
          </cell>
          <cell r="K3138">
            <v>310010</v>
          </cell>
          <cell r="L3138" t="str">
            <v>General Auxiliaries</v>
          </cell>
          <cell r="M3138">
            <v>510</v>
          </cell>
          <cell r="N3138" t="str">
            <v>Auxiliary - Bookstore</v>
          </cell>
          <cell r="O3138">
            <v>31</v>
          </cell>
          <cell r="P3138" t="str">
            <v>Auxiliary Enterprises Fund</v>
          </cell>
          <cell r="Q3138">
            <v>58</v>
          </cell>
          <cell r="R3138" t="str">
            <v>Sales and Services - Auxiliary</v>
          </cell>
          <cell r="S3138">
            <v>80</v>
          </cell>
          <cell r="T3138" t="str">
            <v>Auxiliaries</v>
          </cell>
          <cell r="U3138">
            <v>9</v>
          </cell>
          <cell r="V3138" t="str">
            <v>Husted, David S.</v>
          </cell>
        </row>
        <row r="3139">
          <cell r="A3139">
            <v>811100</v>
          </cell>
          <cell r="B3139" t="str">
            <v>CPC - Bookstore</v>
          </cell>
          <cell r="C3139">
            <v>581002</v>
          </cell>
          <cell r="D3139">
            <v>811100581002</v>
          </cell>
          <cell r="E3139" t="str">
            <v>Used Book - Sales</v>
          </cell>
          <cell r="F3139">
            <v>24448.51</v>
          </cell>
          <cell r="G3139">
            <v>19870.490000000002</v>
          </cell>
          <cell r="H3139">
            <v>25000</v>
          </cell>
          <cell r="I3139">
            <v>11071.07</v>
          </cell>
          <cell r="J3139">
            <v>0</v>
          </cell>
          <cell r="K3139">
            <v>310010</v>
          </cell>
          <cell r="L3139" t="str">
            <v>General Auxiliaries</v>
          </cell>
          <cell r="M3139">
            <v>510</v>
          </cell>
          <cell r="N3139" t="str">
            <v>Auxiliary - Bookstore</v>
          </cell>
          <cell r="O3139">
            <v>31</v>
          </cell>
          <cell r="P3139" t="str">
            <v>Auxiliary Enterprises Fund</v>
          </cell>
          <cell r="Q3139">
            <v>58</v>
          </cell>
          <cell r="R3139" t="str">
            <v>Sales and Services - Auxiliary</v>
          </cell>
          <cell r="S3139">
            <v>80</v>
          </cell>
          <cell r="T3139" t="str">
            <v>Auxiliaries</v>
          </cell>
          <cell r="U3139">
            <v>9</v>
          </cell>
          <cell r="V3139" t="str">
            <v>Husted, David S.</v>
          </cell>
        </row>
        <row r="3140">
          <cell r="A3140">
            <v>811100</v>
          </cell>
          <cell r="B3140" t="str">
            <v>CPC - Bookstore</v>
          </cell>
          <cell r="C3140">
            <v>581003</v>
          </cell>
          <cell r="D3140">
            <v>811100581003</v>
          </cell>
          <cell r="E3140" t="str">
            <v>Trade Book - Sales</v>
          </cell>
          <cell r="F3140">
            <v>16616.28</v>
          </cell>
          <cell r="G3140">
            <v>19776.64</v>
          </cell>
          <cell r="H3140">
            <v>15450</v>
          </cell>
          <cell r="I3140">
            <v>11545.15</v>
          </cell>
          <cell r="J3140">
            <v>0</v>
          </cell>
          <cell r="K3140">
            <v>310010</v>
          </cell>
          <cell r="L3140" t="str">
            <v>General Auxiliaries</v>
          </cell>
          <cell r="M3140">
            <v>510</v>
          </cell>
          <cell r="N3140" t="str">
            <v>Auxiliary - Bookstore</v>
          </cell>
          <cell r="O3140">
            <v>31</v>
          </cell>
          <cell r="P3140" t="str">
            <v>Auxiliary Enterprises Fund</v>
          </cell>
          <cell r="Q3140">
            <v>58</v>
          </cell>
          <cell r="R3140" t="str">
            <v>Sales and Services - Auxiliary</v>
          </cell>
          <cell r="S3140">
            <v>80</v>
          </cell>
          <cell r="T3140" t="str">
            <v>Auxiliaries</v>
          </cell>
          <cell r="U3140">
            <v>9</v>
          </cell>
          <cell r="V3140" t="str">
            <v>Husted, David S.</v>
          </cell>
        </row>
        <row r="3141">
          <cell r="A3141">
            <v>811100</v>
          </cell>
          <cell r="B3141" t="str">
            <v>CPC - Bookstore</v>
          </cell>
          <cell r="C3141">
            <v>581004</v>
          </cell>
          <cell r="D3141">
            <v>811100581004</v>
          </cell>
          <cell r="E3141" t="str">
            <v>Supplies - Sales</v>
          </cell>
          <cell r="F3141">
            <v>160519.60999999999</v>
          </cell>
          <cell r="G3141">
            <v>154446.1</v>
          </cell>
          <cell r="H3141">
            <v>150000</v>
          </cell>
          <cell r="I3141">
            <v>84327.18</v>
          </cell>
          <cell r="J3141">
            <v>0</v>
          </cell>
          <cell r="K3141">
            <v>310010</v>
          </cell>
          <cell r="L3141" t="str">
            <v>General Auxiliaries</v>
          </cell>
          <cell r="M3141">
            <v>510</v>
          </cell>
          <cell r="N3141" t="str">
            <v>Auxiliary - Bookstore</v>
          </cell>
          <cell r="O3141">
            <v>31</v>
          </cell>
          <cell r="P3141" t="str">
            <v>Auxiliary Enterprises Fund</v>
          </cell>
          <cell r="Q3141">
            <v>58</v>
          </cell>
          <cell r="R3141" t="str">
            <v>Sales and Services - Auxiliary</v>
          </cell>
          <cell r="S3141">
            <v>80</v>
          </cell>
          <cell r="T3141" t="str">
            <v>Auxiliaries</v>
          </cell>
          <cell r="U3141">
            <v>9</v>
          </cell>
          <cell r="V3141" t="str">
            <v>Husted, David S.</v>
          </cell>
        </row>
        <row r="3142">
          <cell r="A3142">
            <v>811100</v>
          </cell>
          <cell r="B3142" t="str">
            <v>CPC - Bookstore</v>
          </cell>
          <cell r="C3142">
            <v>581005</v>
          </cell>
          <cell r="D3142">
            <v>811100581005</v>
          </cell>
          <cell r="E3142" t="str">
            <v>Toner Cartridge - Sales</v>
          </cell>
          <cell r="F3142">
            <v>134664.29999999999</v>
          </cell>
          <cell r="G3142">
            <v>153752.06</v>
          </cell>
          <cell r="H3142">
            <v>130000</v>
          </cell>
          <cell r="I3142">
            <v>84698.35</v>
          </cell>
          <cell r="J3142">
            <v>0</v>
          </cell>
          <cell r="K3142">
            <v>310010</v>
          </cell>
          <cell r="L3142" t="str">
            <v>General Auxiliaries</v>
          </cell>
          <cell r="M3142">
            <v>510</v>
          </cell>
          <cell r="N3142" t="str">
            <v>Auxiliary - Bookstore</v>
          </cell>
          <cell r="O3142">
            <v>31</v>
          </cell>
          <cell r="P3142" t="str">
            <v>Auxiliary Enterprises Fund</v>
          </cell>
          <cell r="Q3142">
            <v>58</v>
          </cell>
          <cell r="R3142" t="str">
            <v>Sales and Services - Auxiliary</v>
          </cell>
          <cell r="S3142">
            <v>80</v>
          </cell>
          <cell r="T3142" t="str">
            <v>Auxiliaries</v>
          </cell>
          <cell r="U3142">
            <v>9</v>
          </cell>
          <cell r="V3142" t="str">
            <v>Husted, David S.</v>
          </cell>
        </row>
        <row r="3143">
          <cell r="A3143">
            <v>811100</v>
          </cell>
          <cell r="B3143" t="str">
            <v>CPC - Bookstore</v>
          </cell>
          <cell r="C3143">
            <v>581006</v>
          </cell>
          <cell r="D3143">
            <v>811100581006</v>
          </cell>
          <cell r="E3143" t="str">
            <v>Novelties/Soft Good - Sales</v>
          </cell>
          <cell r="F3143">
            <v>43422.92</v>
          </cell>
          <cell r="G3143">
            <v>45553.77</v>
          </cell>
          <cell r="H3143">
            <v>41000</v>
          </cell>
          <cell r="I3143">
            <v>21232.16</v>
          </cell>
          <cell r="J3143">
            <v>0</v>
          </cell>
          <cell r="K3143">
            <v>310010</v>
          </cell>
          <cell r="L3143" t="str">
            <v>General Auxiliaries</v>
          </cell>
          <cell r="M3143">
            <v>510</v>
          </cell>
          <cell r="N3143" t="str">
            <v>Auxiliary - Bookstore</v>
          </cell>
          <cell r="O3143">
            <v>31</v>
          </cell>
          <cell r="P3143" t="str">
            <v>Auxiliary Enterprises Fund</v>
          </cell>
          <cell r="Q3143">
            <v>58</v>
          </cell>
          <cell r="R3143" t="str">
            <v>Sales and Services - Auxiliary</v>
          </cell>
          <cell r="S3143">
            <v>80</v>
          </cell>
          <cell r="T3143" t="str">
            <v>Auxiliaries</v>
          </cell>
          <cell r="U3143">
            <v>9</v>
          </cell>
          <cell r="V3143" t="str">
            <v>Husted, David S.</v>
          </cell>
        </row>
        <row r="3144">
          <cell r="A3144">
            <v>811100</v>
          </cell>
          <cell r="B3144" t="str">
            <v>CPC - Bookstore</v>
          </cell>
          <cell r="C3144">
            <v>581007</v>
          </cell>
          <cell r="D3144">
            <v>811100581007</v>
          </cell>
          <cell r="E3144" t="str">
            <v>Candy/Sundry - Sales</v>
          </cell>
          <cell r="F3144">
            <v>152527.21</v>
          </cell>
          <cell r="G3144">
            <v>232654.96</v>
          </cell>
          <cell r="H3144">
            <v>175000</v>
          </cell>
          <cell r="I3144">
            <v>118893.98</v>
          </cell>
          <cell r="J3144">
            <v>0</v>
          </cell>
          <cell r="K3144">
            <v>310010</v>
          </cell>
          <cell r="L3144" t="str">
            <v>General Auxiliaries</v>
          </cell>
          <cell r="M3144">
            <v>510</v>
          </cell>
          <cell r="N3144" t="str">
            <v>Auxiliary - Bookstore</v>
          </cell>
          <cell r="O3144">
            <v>31</v>
          </cell>
          <cell r="P3144" t="str">
            <v>Auxiliary Enterprises Fund</v>
          </cell>
          <cell r="Q3144">
            <v>58</v>
          </cell>
          <cell r="R3144" t="str">
            <v>Sales and Services - Auxiliary</v>
          </cell>
          <cell r="S3144">
            <v>80</v>
          </cell>
          <cell r="T3144" t="str">
            <v>Auxiliaries</v>
          </cell>
          <cell r="U3144">
            <v>9</v>
          </cell>
          <cell r="V3144" t="str">
            <v>Husted, David S.</v>
          </cell>
        </row>
        <row r="3145">
          <cell r="A3145">
            <v>811100</v>
          </cell>
          <cell r="B3145" t="str">
            <v>CPC - Bookstore</v>
          </cell>
          <cell r="C3145">
            <v>581011</v>
          </cell>
          <cell r="D3145">
            <v>811100581011</v>
          </cell>
          <cell r="E3145" t="str">
            <v>Division Discounts</v>
          </cell>
          <cell r="F3145">
            <v>-73107.539999999994</v>
          </cell>
          <cell r="G3145">
            <v>-76425.210000000006</v>
          </cell>
          <cell r="H3145">
            <v>-70000</v>
          </cell>
          <cell r="I3145">
            <v>-40211.93</v>
          </cell>
          <cell r="J3145">
            <v>-75000</v>
          </cell>
          <cell r="K3145">
            <v>310010</v>
          </cell>
          <cell r="L3145" t="str">
            <v>General Auxiliaries</v>
          </cell>
          <cell r="M3145">
            <v>510</v>
          </cell>
          <cell r="N3145" t="str">
            <v>Auxiliary - Bookstore</v>
          </cell>
          <cell r="O3145">
            <v>31</v>
          </cell>
          <cell r="P3145" t="str">
            <v>Auxiliary Enterprises Fund</v>
          </cell>
          <cell r="Q3145">
            <v>58</v>
          </cell>
          <cell r="R3145" t="str">
            <v>Sales and Services - Auxiliary</v>
          </cell>
          <cell r="S3145">
            <v>80</v>
          </cell>
          <cell r="T3145" t="str">
            <v>Auxiliaries</v>
          </cell>
          <cell r="U3145">
            <v>9</v>
          </cell>
          <cell r="V3145" t="str">
            <v>Husted, David S.</v>
          </cell>
        </row>
        <row r="3146">
          <cell r="A3146">
            <v>811100</v>
          </cell>
          <cell r="B3146" t="str">
            <v>CPC - Bookstore</v>
          </cell>
          <cell r="C3146">
            <v>590004</v>
          </cell>
          <cell r="D3146">
            <v>811100590004</v>
          </cell>
          <cell r="E3146" t="str">
            <v>Commissions</v>
          </cell>
          <cell r="F3146">
            <v>0</v>
          </cell>
          <cell r="G3146">
            <v>0</v>
          </cell>
          <cell r="H3146">
            <v>200</v>
          </cell>
          <cell r="I3146">
            <v>0</v>
          </cell>
          <cell r="J3146">
            <v>200</v>
          </cell>
          <cell r="K3146">
            <v>310010</v>
          </cell>
          <cell r="L3146" t="str">
            <v>General Auxiliaries</v>
          </cell>
          <cell r="M3146">
            <v>510</v>
          </cell>
          <cell r="N3146" t="str">
            <v>Auxiliary - Bookstore</v>
          </cell>
          <cell r="O3146">
            <v>31</v>
          </cell>
          <cell r="P3146" t="str">
            <v>Auxiliary Enterprises Fund</v>
          </cell>
          <cell r="Q3146">
            <v>59</v>
          </cell>
          <cell r="R3146" t="str">
            <v>Other Revenues</v>
          </cell>
          <cell r="S3146">
            <v>80</v>
          </cell>
          <cell r="T3146" t="str">
            <v>Auxiliaries</v>
          </cell>
          <cell r="U3146">
            <v>9</v>
          </cell>
          <cell r="V3146" t="str">
            <v>Husted, David S.</v>
          </cell>
        </row>
        <row r="3147">
          <cell r="A3147">
            <v>811100</v>
          </cell>
          <cell r="B3147" t="str">
            <v>CPC - Bookstore</v>
          </cell>
          <cell r="C3147">
            <v>590099</v>
          </cell>
          <cell r="D3147">
            <v>811100590099</v>
          </cell>
          <cell r="E3147" t="str">
            <v>Miscellaneous Revenue</v>
          </cell>
          <cell r="F3147">
            <v>7944.55</v>
          </cell>
          <cell r="G3147">
            <v>8645</v>
          </cell>
          <cell r="H3147">
            <v>7000</v>
          </cell>
          <cell r="I3147">
            <v>6253.59</v>
          </cell>
          <cell r="J3147">
            <v>7000</v>
          </cell>
          <cell r="K3147">
            <v>310010</v>
          </cell>
          <cell r="L3147" t="str">
            <v>General Auxiliaries</v>
          </cell>
          <cell r="M3147">
            <v>510</v>
          </cell>
          <cell r="N3147" t="str">
            <v>Auxiliary - Bookstore</v>
          </cell>
          <cell r="O3147">
            <v>31</v>
          </cell>
          <cell r="P3147" t="str">
            <v>Auxiliary Enterprises Fund</v>
          </cell>
          <cell r="Q3147">
            <v>59</v>
          </cell>
          <cell r="R3147" t="str">
            <v>Other Revenues</v>
          </cell>
          <cell r="S3147">
            <v>80</v>
          </cell>
          <cell r="T3147" t="str">
            <v>Auxiliaries</v>
          </cell>
          <cell r="U3147">
            <v>9</v>
          </cell>
          <cell r="V3147" t="str">
            <v>Husted, David S.</v>
          </cell>
        </row>
        <row r="3148">
          <cell r="A3148">
            <v>811100</v>
          </cell>
          <cell r="B3148" t="str">
            <v>CPC - Bookstore</v>
          </cell>
          <cell r="C3148">
            <v>611420</v>
          </cell>
          <cell r="D3148">
            <v>811100611420</v>
          </cell>
          <cell r="E3148" t="str">
            <v>Non-Supervisory Supp - Non-Exempt</v>
          </cell>
          <cell r="F3148">
            <v>0</v>
          </cell>
          <cell r="G3148">
            <v>57665.16</v>
          </cell>
          <cell r="H3148">
            <v>59684</v>
          </cell>
          <cell r="I3148">
            <v>29841.72</v>
          </cell>
          <cell r="J3148">
            <v>62668</v>
          </cell>
          <cell r="K3148">
            <v>310010</v>
          </cell>
          <cell r="L3148" t="str">
            <v>General Auxiliaries</v>
          </cell>
          <cell r="M3148">
            <v>510</v>
          </cell>
          <cell r="N3148" t="str">
            <v>Auxiliary - Bookstore</v>
          </cell>
          <cell r="O3148">
            <v>31</v>
          </cell>
          <cell r="P3148" t="str">
            <v>Auxiliary Enterprises Fund</v>
          </cell>
          <cell r="Q3148">
            <v>61</v>
          </cell>
          <cell r="R3148" t="str">
            <v>Salaries and Wages</v>
          </cell>
          <cell r="S3148">
            <v>80</v>
          </cell>
          <cell r="T3148" t="str">
            <v>Auxiliaries</v>
          </cell>
          <cell r="U3148">
            <v>9</v>
          </cell>
          <cell r="V3148" t="str">
            <v>Husted, David S.</v>
          </cell>
        </row>
        <row r="3149">
          <cell r="A3149">
            <v>811100</v>
          </cell>
          <cell r="B3149" t="str">
            <v>CPC - Bookstore</v>
          </cell>
          <cell r="C3149">
            <v>611440</v>
          </cell>
          <cell r="D3149">
            <v>811100611440</v>
          </cell>
          <cell r="E3149" t="str">
            <v>Clerical - Non-Exempt</v>
          </cell>
          <cell r="F3149">
            <v>57665.16</v>
          </cell>
          <cell r="G3149">
            <v>0</v>
          </cell>
          <cell r="H3149">
            <v>0</v>
          </cell>
          <cell r="I3149">
            <v>0</v>
          </cell>
          <cell r="J3149">
            <v>0</v>
          </cell>
          <cell r="K3149">
            <v>310010</v>
          </cell>
          <cell r="L3149" t="str">
            <v>General Auxiliaries</v>
          </cell>
          <cell r="M3149">
            <v>510</v>
          </cell>
          <cell r="N3149" t="str">
            <v>Auxiliary - Bookstore</v>
          </cell>
          <cell r="O3149">
            <v>31</v>
          </cell>
          <cell r="P3149" t="str">
            <v>Auxiliary Enterprises Fund</v>
          </cell>
          <cell r="Q3149">
            <v>61</v>
          </cell>
          <cell r="R3149" t="str">
            <v>Salaries and Wages</v>
          </cell>
          <cell r="S3149">
            <v>80</v>
          </cell>
          <cell r="T3149" t="str">
            <v>Auxiliaries</v>
          </cell>
          <cell r="U3149">
            <v>9</v>
          </cell>
          <cell r="V3149" t="str">
            <v>Husted, David S.</v>
          </cell>
        </row>
        <row r="3150">
          <cell r="A3150">
            <v>811100</v>
          </cell>
          <cell r="B3150" t="str">
            <v>CPC - Bookstore</v>
          </cell>
          <cell r="C3150">
            <v>611492</v>
          </cell>
          <cell r="D3150">
            <v>811100611492</v>
          </cell>
          <cell r="E3150" t="str">
            <v>Regular Overtime</v>
          </cell>
          <cell r="F3150">
            <v>6664.17</v>
          </cell>
          <cell r="G3150">
            <v>6210.6</v>
          </cell>
          <cell r="H3150">
            <v>8000</v>
          </cell>
          <cell r="I3150">
            <v>4163.46</v>
          </cell>
          <cell r="J3150">
            <v>7000</v>
          </cell>
          <cell r="K3150">
            <v>310010</v>
          </cell>
          <cell r="L3150" t="str">
            <v>General Auxiliaries</v>
          </cell>
          <cell r="M3150">
            <v>510</v>
          </cell>
          <cell r="N3150" t="str">
            <v>Auxiliary - Bookstore</v>
          </cell>
          <cell r="O3150">
            <v>31</v>
          </cell>
          <cell r="P3150" t="str">
            <v>Auxiliary Enterprises Fund</v>
          </cell>
          <cell r="Q3150">
            <v>61</v>
          </cell>
          <cell r="R3150" t="str">
            <v>Salaries and Wages</v>
          </cell>
          <cell r="S3150">
            <v>80</v>
          </cell>
          <cell r="T3150" t="str">
            <v>Auxiliaries</v>
          </cell>
          <cell r="U3150">
            <v>9</v>
          </cell>
          <cell r="V3150" t="str">
            <v>Husted, David S.</v>
          </cell>
        </row>
        <row r="3151">
          <cell r="A3151">
            <v>811100</v>
          </cell>
          <cell r="B3151" t="str">
            <v>CPC - Bookstore</v>
          </cell>
          <cell r="C3151">
            <v>642110</v>
          </cell>
          <cell r="D3151">
            <v>811100642110</v>
          </cell>
          <cell r="E3151" t="str">
            <v>Medical Insurance</v>
          </cell>
          <cell r="F3151">
            <v>9918.24</v>
          </cell>
          <cell r="G3151">
            <v>10519.2</v>
          </cell>
          <cell r="H3151">
            <v>8000</v>
          </cell>
          <cell r="I3151">
            <v>5644.56</v>
          </cell>
          <cell r="J3151">
            <v>10600</v>
          </cell>
          <cell r="K3151">
            <v>310010</v>
          </cell>
          <cell r="L3151" t="str">
            <v>General Auxiliaries</v>
          </cell>
          <cell r="M3151">
            <v>510</v>
          </cell>
          <cell r="N3151" t="str">
            <v>Auxiliary - Bookstore</v>
          </cell>
          <cell r="O3151">
            <v>31</v>
          </cell>
          <cell r="P3151" t="str">
            <v>Auxiliary Enterprises Fund</v>
          </cell>
          <cell r="Q3151">
            <v>64</v>
          </cell>
          <cell r="R3151" t="str">
            <v>Benefits</v>
          </cell>
          <cell r="S3151">
            <v>80</v>
          </cell>
          <cell r="T3151" t="str">
            <v>Auxiliaries</v>
          </cell>
          <cell r="U3151">
            <v>9</v>
          </cell>
          <cell r="V3151" t="str">
            <v>Husted, David S.</v>
          </cell>
        </row>
        <row r="3152">
          <cell r="A3152">
            <v>811100</v>
          </cell>
          <cell r="B3152" t="str">
            <v>CPC - Bookstore</v>
          </cell>
          <cell r="C3152">
            <v>642164</v>
          </cell>
          <cell r="D3152">
            <v>811100642164</v>
          </cell>
          <cell r="E3152" t="str">
            <v>TRS Benefits</v>
          </cell>
          <cell r="F3152">
            <v>0</v>
          </cell>
          <cell r="G3152">
            <v>0</v>
          </cell>
          <cell r="H3152">
            <v>0</v>
          </cell>
          <cell r="I3152">
            <v>0</v>
          </cell>
          <cell r="J3152">
            <v>4667</v>
          </cell>
          <cell r="K3152">
            <v>310010</v>
          </cell>
          <cell r="L3152" t="str">
            <v>General Auxiliaries</v>
          </cell>
          <cell r="M3152">
            <v>510</v>
          </cell>
          <cell r="N3152" t="str">
            <v>Auxiliary - Bookstore</v>
          </cell>
          <cell r="O3152">
            <v>31</v>
          </cell>
          <cell r="P3152" t="str">
            <v>Auxiliary Enterprises Fund</v>
          </cell>
          <cell r="Q3152">
            <v>64</v>
          </cell>
          <cell r="R3152" t="str">
            <v>Benefits</v>
          </cell>
          <cell r="S3152">
            <v>80</v>
          </cell>
          <cell r="T3152" t="str">
            <v>Auxiliaries</v>
          </cell>
          <cell r="U3152">
            <v>9</v>
          </cell>
          <cell r="V3152" t="str">
            <v>Husted, David S.</v>
          </cell>
        </row>
        <row r="3153">
          <cell r="A3153">
            <v>811100</v>
          </cell>
          <cell r="B3153" t="str">
            <v>CPC - Bookstore</v>
          </cell>
          <cell r="C3153">
            <v>712355</v>
          </cell>
          <cell r="D3153">
            <v>811100712355</v>
          </cell>
          <cell r="E3153" t="str">
            <v>Contract Labor - Temporary Agencies</v>
          </cell>
          <cell r="F3153">
            <v>64726.23</v>
          </cell>
          <cell r="G3153">
            <v>58955.8</v>
          </cell>
          <cell r="H3153">
            <v>75000</v>
          </cell>
          <cell r="I3153">
            <v>29942.38</v>
          </cell>
          <cell r="J3153">
            <v>72000</v>
          </cell>
          <cell r="K3153">
            <v>310010</v>
          </cell>
          <cell r="L3153" t="str">
            <v>General Auxiliaries</v>
          </cell>
          <cell r="M3153">
            <v>510</v>
          </cell>
          <cell r="N3153" t="str">
            <v>Auxiliary - Bookstore</v>
          </cell>
          <cell r="O3153">
            <v>31</v>
          </cell>
          <cell r="P3153" t="str">
            <v>Auxiliary Enterprises Fund</v>
          </cell>
          <cell r="Q3153">
            <v>71</v>
          </cell>
          <cell r="R3153" t="str">
            <v>Contractual Services</v>
          </cell>
          <cell r="S3153">
            <v>80</v>
          </cell>
          <cell r="T3153" t="str">
            <v>Auxiliaries</v>
          </cell>
          <cell r="U3153">
            <v>9</v>
          </cell>
          <cell r="V3153" t="str">
            <v>Husted, David S.</v>
          </cell>
        </row>
        <row r="3154">
          <cell r="A3154">
            <v>811100</v>
          </cell>
          <cell r="B3154" t="str">
            <v>CPC - Bookstore</v>
          </cell>
          <cell r="C3154">
            <v>712420</v>
          </cell>
          <cell r="D3154">
            <v>811100712420</v>
          </cell>
          <cell r="E3154" t="str">
            <v>Rental - Furniture and Equipment</v>
          </cell>
          <cell r="F3154">
            <v>978.72</v>
          </cell>
          <cell r="G3154">
            <v>978.72</v>
          </cell>
          <cell r="H3154">
            <v>1500</v>
          </cell>
          <cell r="I3154">
            <v>489.36</v>
          </cell>
          <cell r="J3154">
            <v>1500</v>
          </cell>
          <cell r="K3154">
            <v>310010</v>
          </cell>
          <cell r="L3154" t="str">
            <v>General Auxiliaries</v>
          </cell>
          <cell r="M3154">
            <v>510</v>
          </cell>
          <cell r="N3154" t="str">
            <v>Auxiliary - Bookstore</v>
          </cell>
          <cell r="O3154">
            <v>31</v>
          </cell>
          <cell r="P3154" t="str">
            <v>Auxiliary Enterprises Fund</v>
          </cell>
          <cell r="Q3154">
            <v>71</v>
          </cell>
          <cell r="R3154" t="str">
            <v>Contractual Services</v>
          </cell>
          <cell r="S3154">
            <v>80</v>
          </cell>
          <cell r="T3154" t="str">
            <v>Auxiliaries</v>
          </cell>
          <cell r="U3154">
            <v>9</v>
          </cell>
          <cell r="V3154" t="str">
            <v>Husted, David S.</v>
          </cell>
        </row>
        <row r="3155">
          <cell r="A3155">
            <v>811100</v>
          </cell>
          <cell r="B3155" t="str">
            <v>CPC - Bookstore</v>
          </cell>
          <cell r="C3155">
            <v>712430</v>
          </cell>
          <cell r="D3155">
            <v>811100712430</v>
          </cell>
          <cell r="E3155" t="str">
            <v>Rental - Equipment Overage</v>
          </cell>
          <cell r="F3155">
            <v>0.96</v>
          </cell>
          <cell r="G3155">
            <v>0</v>
          </cell>
          <cell r="H3155">
            <v>200</v>
          </cell>
          <cell r="I3155">
            <v>0</v>
          </cell>
          <cell r="J3155">
            <v>200</v>
          </cell>
          <cell r="K3155">
            <v>310010</v>
          </cell>
          <cell r="L3155" t="str">
            <v>General Auxiliaries</v>
          </cell>
          <cell r="M3155">
            <v>510</v>
          </cell>
          <cell r="N3155" t="str">
            <v>Auxiliary - Bookstore</v>
          </cell>
          <cell r="O3155">
            <v>31</v>
          </cell>
          <cell r="P3155" t="str">
            <v>Auxiliary Enterprises Fund</v>
          </cell>
          <cell r="Q3155">
            <v>71</v>
          </cell>
          <cell r="R3155" t="str">
            <v>Contractual Services</v>
          </cell>
          <cell r="S3155">
            <v>80</v>
          </cell>
          <cell r="T3155" t="str">
            <v>Auxiliaries</v>
          </cell>
          <cell r="U3155">
            <v>9</v>
          </cell>
          <cell r="V3155" t="str">
            <v>Husted, David S.</v>
          </cell>
        </row>
        <row r="3156">
          <cell r="A3156">
            <v>811100</v>
          </cell>
          <cell r="B3156" t="str">
            <v>CPC - Bookstore</v>
          </cell>
          <cell r="C3156">
            <v>712510</v>
          </cell>
          <cell r="D3156">
            <v>811100712510</v>
          </cell>
          <cell r="E3156" t="str">
            <v>Maintenance Agreements</v>
          </cell>
          <cell r="F3156">
            <v>2000</v>
          </cell>
          <cell r="G3156">
            <v>1000</v>
          </cell>
          <cell r="H3156">
            <v>3000</v>
          </cell>
          <cell r="I3156">
            <v>0</v>
          </cell>
          <cell r="J3156">
            <v>3000</v>
          </cell>
          <cell r="K3156">
            <v>310010</v>
          </cell>
          <cell r="L3156" t="str">
            <v>General Auxiliaries</v>
          </cell>
          <cell r="M3156">
            <v>510</v>
          </cell>
          <cell r="N3156" t="str">
            <v>Auxiliary - Bookstore</v>
          </cell>
          <cell r="O3156">
            <v>31</v>
          </cell>
          <cell r="P3156" t="str">
            <v>Auxiliary Enterprises Fund</v>
          </cell>
          <cell r="Q3156">
            <v>71</v>
          </cell>
          <cell r="R3156" t="str">
            <v>Contractual Services</v>
          </cell>
          <cell r="S3156">
            <v>80</v>
          </cell>
          <cell r="T3156" t="str">
            <v>Auxiliaries</v>
          </cell>
          <cell r="U3156">
            <v>9</v>
          </cell>
          <cell r="V3156" t="str">
            <v>Husted, David S.</v>
          </cell>
        </row>
        <row r="3157">
          <cell r="A3157">
            <v>811100</v>
          </cell>
          <cell r="B3157" t="str">
            <v>CPC - Bookstore</v>
          </cell>
          <cell r="C3157">
            <v>733120</v>
          </cell>
          <cell r="D3157">
            <v>811100733120</v>
          </cell>
          <cell r="E3157" t="str">
            <v>Office Supplies</v>
          </cell>
          <cell r="F3157">
            <v>4203.9399999999996</v>
          </cell>
          <cell r="G3157">
            <v>3338.24</v>
          </cell>
          <cell r="H3157">
            <v>3500</v>
          </cell>
          <cell r="I3157">
            <v>1409.85</v>
          </cell>
          <cell r="J3157">
            <v>3500</v>
          </cell>
          <cell r="K3157">
            <v>310010</v>
          </cell>
          <cell r="L3157" t="str">
            <v>General Auxiliaries</v>
          </cell>
          <cell r="M3157">
            <v>510</v>
          </cell>
          <cell r="N3157" t="str">
            <v>Auxiliary - Bookstore</v>
          </cell>
          <cell r="O3157">
            <v>31</v>
          </cell>
          <cell r="P3157" t="str">
            <v>Auxiliary Enterprises Fund</v>
          </cell>
          <cell r="Q3157">
            <v>73</v>
          </cell>
          <cell r="R3157" t="str">
            <v>Supplies</v>
          </cell>
          <cell r="S3157">
            <v>80</v>
          </cell>
          <cell r="T3157" t="str">
            <v>Auxiliaries</v>
          </cell>
          <cell r="U3157">
            <v>9</v>
          </cell>
          <cell r="V3157" t="str">
            <v>Husted, David S.</v>
          </cell>
        </row>
        <row r="3158">
          <cell r="A3158">
            <v>811100</v>
          </cell>
          <cell r="B3158" t="str">
            <v>CPC - Bookstore</v>
          </cell>
          <cell r="C3158">
            <v>733490</v>
          </cell>
          <cell r="D3158">
            <v>811100733490</v>
          </cell>
          <cell r="E3158" t="str">
            <v>Bookstore Operating Expenses</v>
          </cell>
          <cell r="F3158">
            <v>857.55</v>
          </cell>
          <cell r="G3158">
            <v>848.59</v>
          </cell>
          <cell r="H3158">
            <v>1000</v>
          </cell>
          <cell r="I3158">
            <v>571</v>
          </cell>
          <cell r="J3158">
            <v>1000</v>
          </cell>
          <cell r="K3158">
            <v>310010</v>
          </cell>
          <cell r="L3158" t="str">
            <v>General Auxiliaries</v>
          </cell>
          <cell r="M3158">
            <v>510</v>
          </cell>
          <cell r="N3158" t="str">
            <v>Auxiliary - Bookstore</v>
          </cell>
          <cell r="O3158">
            <v>31</v>
          </cell>
          <cell r="P3158" t="str">
            <v>Auxiliary Enterprises Fund</v>
          </cell>
          <cell r="Q3158">
            <v>73</v>
          </cell>
          <cell r="R3158" t="str">
            <v>Supplies</v>
          </cell>
          <cell r="S3158">
            <v>80</v>
          </cell>
          <cell r="T3158" t="str">
            <v>Auxiliaries</v>
          </cell>
          <cell r="U3158">
            <v>9</v>
          </cell>
          <cell r="V3158" t="str">
            <v>Husted, David S.</v>
          </cell>
        </row>
        <row r="3159">
          <cell r="A3159">
            <v>811100</v>
          </cell>
          <cell r="B3159" t="str">
            <v>CPC - Bookstore</v>
          </cell>
          <cell r="C3159">
            <v>744210</v>
          </cell>
          <cell r="D3159">
            <v>811100744210</v>
          </cell>
          <cell r="E3159" t="str">
            <v>Local Travel</v>
          </cell>
          <cell r="F3159">
            <v>0</v>
          </cell>
          <cell r="G3159">
            <v>0</v>
          </cell>
          <cell r="H3159">
            <v>500</v>
          </cell>
          <cell r="I3159">
            <v>0</v>
          </cell>
          <cell r="J3159">
            <v>500</v>
          </cell>
          <cell r="K3159">
            <v>310010</v>
          </cell>
          <cell r="L3159" t="str">
            <v>General Auxiliaries</v>
          </cell>
          <cell r="M3159">
            <v>510</v>
          </cell>
          <cell r="N3159" t="str">
            <v>Auxiliary - Bookstore</v>
          </cell>
          <cell r="O3159">
            <v>31</v>
          </cell>
          <cell r="P3159" t="str">
            <v>Auxiliary Enterprises Fund</v>
          </cell>
          <cell r="Q3159">
            <v>74</v>
          </cell>
          <cell r="R3159" t="str">
            <v>Travel</v>
          </cell>
          <cell r="S3159">
            <v>80</v>
          </cell>
          <cell r="T3159" t="str">
            <v>Auxiliaries</v>
          </cell>
          <cell r="U3159">
            <v>9</v>
          </cell>
          <cell r="V3159" t="str">
            <v>Husted, David S.</v>
          </cell>
        </row>
        <row r="3160">
          <cell r="A3160">
            <v>811100</v>
          </cell>
          <cell r="B3160" t="str">
            <v>CPC - Bookstore</v>
          </cell>
          <cell r="C3160">
            <v>752001</v>
          </cell>
          <cell r="D3160">
            <v>811100752001</v>
          </cell>
          <cell r="E3160" t="str">
            <v>New Book - COGS</v>
          </cell>
          <cell r="F3160">
            <v>995353.48</v>
          </cell>
          <cell r="G3160">
            <v>956807.64</v>
          </cell>
          <cell r="H3160">
            <v>1000500</v>
          </cell>
          <cell r="I3160">
            <v>453657.06</v>
          </cell>
          <cell r="J3160">
            <v>1412650</v>
          </cell>
          <cell r="K3160">
            <v>310010</v>
          </cell>
          <cell r="L3160" t="str">
            <v>General Auxiliaries</v>
          </cell>
          <cell r="M3160">
            <v>510</v>
          </cell>
          <cell r="N3160" t="str">
            <v>Auxiliary - Bookstore</v>
          </cell>
          <cell r="O3160">
            <v>31</v>
          </cell>
          <cell r="P3160" t="str">
            <v>Auxiliary Enterprises Fund</v>
          </cell>
          <cell r="Q3160">
            <v>75</v>
          </cell>
          <cell r="R3160" t="str">
            <v>Other Operating Expenses</v>
          </cell>
          <cell r="S3160">
            <v>80</v>
          </cell>
          <cell r="T3160" t="str">
            <v>Auxiliaries</v>
          </cell>
          <cell r="U3160">
            <v>9</v>
          </cell>
          <cell r="V3160" t="str">
            <v>Husted, David S.</v>
          </cell>
        </row>
        <row r="3161">
          <cell r="A3161">
            <v>811100</v>
          </cell>
          <cell r="B3161" t="str">
            <v>CPC - Bookstore</v>
          </cell>
          <cell r="C3161">
            <v>752002</v>
          </cell>
          <cell r="D3161">
            <v>811100752002</v>
          </cell>
          <cell r="E3161" t="str">
            <v>Used Book - COGS</v>
          </cell>
          <cell r="F3161">
            <v>12411.22</v>
          </cell>
          <cell r="G3161">
            <v>10351.1</v>
          </cell>
          <cell r="H3161">
            <v>16750</v>
          </cell>
          <cell r="I3161">
            <v>5829.32</v>
          </cell>
          <cell r="J3161">
            <v>0</v>
          </cell>
          <cell r="K3161">
            <v>310010</v>
          </cell>
          <cell r="L3161" t="str">
            <v>General Auxiliaries</v>
          </cell>
          <cell r="M3161">
            <v>510</v>
          </cell>
          <cell r="N3161" t="str">
            <v>Auxiliary - Bookstore</v>
          </cell>
          <cell r="O3161">
            <v>31</v>
          </cell>
          <cell r="P3161" t="str">
            <v>Auxiliary Enterprises Fund</v>
          </cell>
          <cell r="Q3161">
            <v>75</v>
          </cell>
          <cell r="R3161" t="str">
            <v>Other Operating Expenses</v>
          </cell>
          <cell r="S3161">
            <v>80</v>
          </cell>
          <cell r="T3161" t="str">
            <v>Auxiliaries</v>
          </cell>
          <cell r="U3161">
            <v>9</v>
          </cell>
          <cell r="V3161" t="str">
            <v>Husted, David S.</v>
          </cell>
        </row>
        <row r="3162">
          <cell r="A3162">
            <v>811100</v>
          </cell>
          <cell r="B3162" t="str">
            <v>CPC - Bookstore</v>
          </cell>
          <cell r="C3162">
            <v>752003</v>
          </cell>
          <cell r="D3162">
            <v>811100752003</v>
          </cell>
          <cell r="E3162" t="str">
            <v>Trade Book - COGS</v>
          </cell>
          <cell r="F3162">
            <v>9718.4500000000007</v>
          </cell>
          <cell r="G3162">
            <v>12271.04</v>
          </cell>
          <cell r="H3162">
            <v>9270</v>
          </cell>
          <cell r="I3162">
            <v>6767.92</v>
          </cell>
          <cell r="J3162">
            <v>0</v>
          </cell>
          <cell r="K3162">
            <v>310010</v>
          </cell>
          <cell r="L3162" t="str">
            <v>General Auxiliaries</v>
          </cell>
          <cell r="M3162">
            <v>510</v>
          </cell>
          <cell r="N3162" t="str">
            <v>Auxiliary - Bookstore</v>
          </cell>
          <cell r="O3162">
            <v>31</v>
          </cell>
          <cell r="P3162" t="str">
            <v>Auxiliary Enterprises Fund</v>
          </cell>
          <cell r="Q3162">
            <v>75</v>
          </cell>
          <cell r="R3162" t="str">
            <v>Other Operating Expenses</v>
          </cell>
          <cell r="S3162">
            <v>80</v>
          </cell>
          <cell r="T3162" t="str">
            <v>Auxiliaries</v>
          </cell>
          <cell r="U3162">
            <v>9</v>
          </cell>
          <cell r="V3162" t="str">
            <v>Husted, David S.</v>
          </cell>
        </row>
        <row r="3163">
          <cell r="A3163">
            <v>811100</v>
          </cell>
          <cell r="B3163" t="str">
            <v>CPC - Bookstore</v>
          </cell>
          <cell r="C3163">
            <v>752004</v>
          </cell>
          <cell r="D3163">
            <v>811100752004</v>
          </cell>
          <cell r="E3163" t="str">
            <v>Supplies - COGS</v>
          </cell>
          <cell r="F3163">
            <v>88602.86</v>
          </cell>
          <cell r="G3163">
            <v>84422.53</v>
          </cell>
          <cell r="H3163">
            <v>82500</v>
          </cell>
          <cell r="I3163">
            <v>46023.73</v>
          </cell>
          <cell r="J3163">
            <v>0</v>
          </cell>
          <cell r="K3163">
            <v>310010</v>
          </cell>
          <cell r="L3163" t="str">
            <v>General Auxiliaries</v>
          </cell>
          <cell r="M3163">
            <v>510</v>
          </cell>
          <cell r="N3163" t="str">
            <v>Auxiliary - Bookstore</v>
          </cell>
          <cell r="O3163">
            <v>31</v>
          </cell>
          <cell r="P3163" t="str">
            <v>Auxiliary Enterprises Fund</v>
          </cell>
          <cell r="Q3163">
            <v>75</v>
          </cell>
          <cell r="R3163" t="str">
            <v>Other Operating Expenses</v>
          </cell>
          <cell r="S3163">
            <v>80</v>
          </cell>
          <cell r="T3163" t="str">
            <v>Auxiliaries</v>
          </cell>
          <cell r="U3163">
            <v>9</v>
          </cell>
          <cell r="V3163" t="str">
            <v>Husted, David S.</v>
          </cell>
        </row>
        <row r="3164">
          <cell r="A3164">
            <v>811100</v>
          </cell>
          <cell r="B3164" t="str">
            <v>CPC - Bookstore</v>
          </cell>
          <cell r="C3164">
            <v>752005</v>
          </cell>
          <cell r="D3164">
            <v>811100752005</v>
          </cell>
          <cell r="E3164" t="str">
            <v>Toner Cartridge - COGS</v>
          </cell>
          <cell r="F3164">
            <v>80567.17</v>
          </cell>
          <cell r="G3164">
            <v>92443.38</v>
          </cell>
          <cell r="H3164">
            <v>78000</v>
          </cell>
          <cell r="I3164">
            <v>50767.42</v>
          </cell>
          <cell r="J3164">
            <v>0</v>
          </cell>
          <cell r="K3164">
            <v>310010</v>
          </cell>
          <cell r="L3164" t="str">
            <v>General Auxiliaries</v>
          </cell>
          <cell r="M3164">
            <v>510</v>
          </cell>
          <cell r="N3164" t="str">
            <v>Auxiliary - Bookstore</v>
          </cell>
          <cell r="O3164">
            <v>31</v>
          </cell>
          <cell r="P3164" t="str">
            <v>Auxiliary Enterprises Fund</v>
          </cell>
          <cell r="Q3164">
            <v>75</v>
          </cell>
          <cell r="R3164" t="str">
            <v>Other Operating Expenses</v>
          </cell>
          <cell r="S3164">
            <v>80</v>
          </cell>
          <cell r="T3164" t="str">
            <v>Auxiliaries</v>
          </cell>
          <cell r="U3164">
            <v>9</v>
          </cell>
          <cell r="V3164" t="str">
            <v>Husted, David S.</v>
          </cell>
        </row>
        <row r="3165">
          <cell r="A3165">
            <v>811100</v>
          </cell>
          <cell r="B3165" t="str">
            <v>CPC - Bookstore</v>
          </cell>
          <cell r="C3165">
            <v>752006</v>
          </cell>
          <cell r="D3165">
            <v>811100752006</v>
          </cell>
          <cell r="E3165" t="str">
            <v>Novelties/Soft Goods - COGS</v>
          </cell>
          <cell r="F3165">
            <v>28193.3</v>
          </cell>
          <cell r="G3165">
            <v>27521.22</v>
          </cell>
          <cell r="H3165">
            <v>22550</v>
          </cell>
          <cell r="I3165">
            <v>11948.58</v>
          </cell>
          <cell r="J3165">
            <v>0</v>
          </cell>
          <cell r="K3165">
            <v>310010</v>
          </cell>
          <cell r="L3165" t="str">
            <v>General Auxiliaries</v>
          </cell>
          <cell r="M3165">
            <v>510</v>
          </cell>
          <cell r="N3165" t="str">
            <v>Auxiliary - Bookstore</v>
          </cell>
          <cell r="O3165">
            <v>31</v>
          </cell>
          <cell r="P3165" t="str">
            <v>Auxiliary Enterprises Fund</v>
          </cell>
          <cell r="Q3165">
            <v>75</v>
          </cell>
          <cell r="R3165" t="str">
            <v>Other Operating Expenses</v>
          </cell>
          <cell r="S3165">
            <v>80</v>
          </cell>
          <cell r="T3165" t="str">
            <v>Auxiliaries</v>
          </cell>
          <cell r="U3165">
            <v>9</v>
          </cell>
          <cell r="V3165" t="str">
            <v>Husted, David S.</v>
          </cell>
        </row>
        <row r="3166">
          <cell r="A3166">
            <v>811100</v>
          </cell>
          <cell r="B3166" t="str">
            <v>CPC - Bookstore</v>
          </cell>
          <cell r="C3166">
            <v>752007</v>
          </cell>
          <cell r="D3166">
            <v>811100752007</v>
          </cell>
          <cell r="E3166" t="str">
            <v>Candy/Sundry - COGS</v>
          </cell>
          <cell r="F3166">
            <v>115699.82</v>
          </cell>
          <cell r="G3166">
            <v>179029.41</v>
          </cell>
          <cell r="H3166">
            <v>131250</v>
          </cell>
          <cell r="I3166">
            <v>88887.06</v>
          </cell>
          <cell r="J3166">
            <v>0</v>
          </cell>
          <cell r="K3166">
            <v>310010</v>
          </cell>
          <cell r="L3166" t="str">
            <v>General Auxiliaries</v>
          </cell>
          <cell r="M3166">
            <v>510</v>
          </cell>
          <cell r="N3166" t="str">
            <v>Auxiliary - Bookstore</v>
          </cell>
          <cell r="O3166">
            <v>31</v>
          </cell>
          <cell r="P3166" t="str">
            <v>Auxiliary Enterprises Fund</v>
          </cell>
          <cell r="Q3166">
            <v>75</v>
          </cell>
          <cell r="R3166" t="str">
            <v>Other Operating Expenses</v>
          </cell>
          <cell r="S3166">
            <v>80</v>
          </cell>
          <cell r="T3166" t="str">
            <v>Auxiliaries</v>
          </cell>
          <cell r="U3166">
            <v>9</v>
          </cell>
          <cell r="V3166" t="str">
            <v>Husted, David S.</v>
          </cell>
        </row>
        <row r="3167">
          <cell r="A3167">
            <v>811100</v>
          </cell>
          <cell r="B3167" t="str">
            <v>CPC - Bookstore</v>
          </cell>
          <cell r="C3167">
            <v>755240</v>
          </cell>
          <cell r="D3167">
            <v>811100755240</v>
          </cell>
          <cell r="E3167" t="str">
            <v>DP - Software</v>
          </cell>
          <cell r="F3167">
            <v>0</v>
          </cell>
          <cell r="G3167">
            <v>0</v>
          </cell>
          <cell r="H3167">
            <v>12500</v>
          </cell>
          <cell r="I3167">
            <v>0</v>
          </cell>
          <cell r="J3167">
            <v>2000</v>
          </cell>
          <cell r="K3167">
            <v>310010</v>
          </cell>
          <cell r="L3167" t="str">
            <v>General Auxiliaries</v>
          </cell>
          <cell r="M3167">
            <v>510</v>
          </cell>
          <cell r="N3167" t="str">
            <v>Auxiliary - Bookstore</v>
          </cell>
          <cell r="O3167">
            <v>31</v>
          </cell>
          <cell r="P3167" t="str">
            <v>Auxiliary Enterprises Fund</v>
          </cell>
          <cell r="Q3167">
            <v>75</v>
          </cell>
          <cell r="R3167" t="str">
            <v>Other Operating Expenses</v>
          </cell>
          <cell r="S3167">
            <v>80</v>
          </cell>
          <cell r="T3167" t="str">
            <v>Auxiliaries</v>
          </cell>
          <cell r="U3167">
            <v>9</v>
          </cell>
          <cell r="V3167" t="str">
            <v>Husted, David S.</v>
          </cell>
        </row>
        <row r="3168">
          <cell r="A3168">
            <v>811100</v>
          </cell>
          <cell r="B3168" t="str">
            <v>CPC - Bookstore</v>
          </cell>
          <cell r="C3168">
            <v>755310</v>
          </cell>
          <cell r="D3168">
            <v>811100755310</v>
          </cell>
          <cell r="E3168" t="str">
            <v>Copier Expense</v>
          </cell>
          <cell r="F3168">
            <v>0</v>
          </cell>
          <cell r="G3168">
            <v>0</v>
          </cell>
          <cell r="H3168">
            <v>250</v>
          </cell>
          <cell r="I3168">
            <v>0.78</v>
          </cell>
          <cell r="J3168">
            <v>250</v>
          </cell>
          <cell r="K3168">
            <v>310010</v>
          </cell>
          <cell r="L3168" t="str">
            <v>General Auxiliaries</v>
          </cell>
          <cell r="M3168">
            <v>510</v>
          </cell>
          <cell r="N3168" t="str">
            <v>Auxiliary - Bookstore</v>
          </cell>
          <cell r="O3168">
            <v>31</v>
          </cell>
          <cell r="P3168" t="str">
            <v>Auxiliary Enterprises Fund</v>
          </cell>
          <cell r="Q3168">
            <v>75</v>
          </cell>
          <cell r="R3168" t="str">
            <v>Other Operating Expenses</v>
          </cell>
          <cell r="S3168">
            <v>80</v>
          </cell>
          <cell r="T3168" t="str">
            <v>Auxiliaries</v>
          </cell>
          <cell r="U3168">
            <v>9</v>
          </cell>
          <cell r="V3168" t="str">
            <v>Husted, David S.</v>
          </cell>
        </row>
        <row r="3169">
          <cell r="A3169">
            <v>811100</v>
          </cell>
          <cell r="B3169" t="str">
            <v>CPC - Bookstore</v>
          </cell>
          <cell r="C3169">
            <v>755340</v>
          </cell>
          <cell r="D3169">
            <v>811100755340</v>
          </cell>
          <cell r="E3169" t="str">
            <v>Printing - Forms</v>
          </cell>
          <cell r="F3169">
            <v>0</v>
          </cell>
          <cell r="G3169">
            <v>0</v>
          </cell>
          <cell r="H3169">
            <v>100</v>
          </cell>
          <cell r="I3169">
            <v>0</v>
          </cell>
          <cell r="J3169">
            <v>100</v>
          </cell>
          <cell r="K3169">
            <v>310010</v>
          </cell>
          <cell r="L3169" t="str">
            <v>General Auxiliaries</v>
          </cell>
          <cell r="M3169">
            <v>510</v>
          </cell>
          <cell r="N3169" t="str">
            <v>Auxiliary - Bookstore</v>
          </cell>
          <cell r="O3169">
            <v>31</v>
          </cell>
          <cell r="P3169" t="str">
            <v>Auxiliary Enterprises Fund</v>
          </cell>
          <cell r="Q3169">
            <v>75</v>
          </cell>
          <cell r="R3169" t="str">
            <v>Other Operating Expenses</v>
          </cell>
          <cell r="S3169">
            <v>80</v>
          </cell>
          <cell r="T3169" t="str">
            <v>Auxiliaries</v>
          </cell>
          <cell r="U3169">
            <v>9</v>
          </cell>
          <cell r="V3169" t="str">
            <v>Husted, David S.</v>
          </cell>
        </row>
        <row r="3170">
          <cell r="A3170">
            <v>811100</v>
          </cell>
          <cell r="B3170" t="str">
            <v>CPC - Bookstore</v>
          </cell>
          <cell r="C3170">
            <v>755360</v>
          </cell>
          <cell r="D3170">
            <v>811100755360</v>
          </cell>
          <cell r="E3170" t="str">
            <v>Printing - Other</v>
          </cell>
          <cell r="F3170">
            <v>0</v>
          </cell>
          <cell r="G3170">
            <v>0</v>
          </cell>
          <cell r="H3170">
            <v>200</v>
          </cell>
          <cell r="I3170">
            <v>0</v>
          </cell>
          <cell r="J3170">
            <v>200</v>
          </cell>
          <cell r="K3170">
            <v>310010</v>
          </cell>
          <cell r="L3170" t="str">
            <v>General Auxiliaries</v>
          </cell>
          <cell r="M3170">
            <v>510</v>
          </cell>
          <cell r="N3170" t="str">
            <v>Auxiliary - Bookstore</v>
          </cell>
          <cell r="O3170">
            <v>31</v>
          </cell>
          <cell r="P3170" t="str">
            <v>Auxiliary Enterprises Fund</v>
          </cell>
          <cell r="Q3170">
            <v>75</v>
          </cell>
          <cell r="R3170" t="str">
            <v>Other Operating Expenses</v>
          </cell>
          <cell r="S3170">
            <v>80</v>
          </cell>
          <cell r="T3170" t="str">
            <v>Auxiliaries</v>
          </cell>
          <cell r="U3170">
            <v>9</v>
          </cell>
          <cell r="V3170" t="str">
            <v>Husted, David S.</v>
          </cell>
        </row>
        <row r="3171">
          <cell r="A3171">
            <v>811100</v>
          </cell>
          <cell r="B3171" t="str">
            <v>CPC - Bookstore</v>
          </cell>
          <cell r="C3171">
            <v>755510</v>
          </cell>
          <cell r="D3171">
            <v>811100755510</v>
          </cell>
          <cell r="E3171" t="str">
            <v>Repairs - Equipment</v>
          </cell>
          <cell r="F3171">
            <v>0</v>
          </cell>
          <cell r="G3171">
            <v>0</v>
          </cell>
          <cell r="H3171">
            <v>100</v>
          </cell>
          <cell r="I3171">
            <v>0</v>
          </cell>
          <cell r="J3171">
            <v>125</v>
          </cell>
          <cell r="K3171">
            <v>310010</v>
          </cell>
          <cell r="L3171" t="str">
            <v>General Auxiliaries</v>
          </cell>
          <cell r="M3171">
            <v>510</v>
          </cell>
          <cell r="N3171" t="str">
            <v>Auxiliary - Bookstore</v>
          </cell>
          <cell r="O3171">
            <v>31</v>
          </cell>
          <cell r="P3171" t="str">
            <v>Auxiliary Enterprises Fund</v>
          </cell>
          <cell r="Q3171">
            <v>75</v>
          </cell>
          <cell r="R3171" t="str">
            <v>Other Operating Expenses</v>
          </cell>
          <cell r="S3171">
            <v>80</v>
          </cell>
          <cell r="T3171" t="str">
            <v>Auxiliaries</v>
          </cell>
          <cell r="U3171">
            <v>9</v>
          </cell>
          <cell r="V3171" t="str">
            <v>Husted, David S.</v>
          </cell>
        </row>
        <row r="3172">
          <cell r="A3172">
            <v>811100</v>
          </cell>
          <cell r="B3172" t="str">
            <v>CPC - Bookstore</v>
          </cell>
          <cell r="C3172">
            <v>755705</v>
          </cell>
          <cell r="D3172">
            <v>811100755705</v>
          </cell>
          <cell r="E3172" t="str">
            <v>Postage</v>
          </cell>
          <cell r="F3172">
            <v>16.73</v>
          </cell>
          <cell r="G3172">
            <v>45.16</v>
          </cell>
          <cell r="H3172">
            <v>300</v>
          </cell>
          <cell r="I3172">
            <v>0</v>
          </cell>
          <cell r="J3172">
            <v>300</v>
          </cell>
          <cell r="K3172">
            <v>310010</v>
          </cell>
          <cell r="L3172" t="str">
            <v>General Auxiliaries</v>
          </cell>
          <cell r="M3172">
            <v>510</v>
          </cell>
          <cell r="N3172" t="str">
            <v>Auxiliary - Bookstore</v>
          </cell>
          <cell r="O3172">
            <v>31</v>
          </cell>
          <cell r="P3172" t="str">
            <v>Auxiliary Enterprises Fund</v>
          </cell>
          <cell r="Q3172">
            <v>75</v>
          </cell>
          <cell r="R3172" t="str">
            <v>Other Operating Expenses</v>
          </cell>
          <cell r="S3172">
            <v>80</v>
          </cell>
          <cell r="T3172" t="str">
            <v>Auxiliaries</v>
          </cell>
          <cell r="U3172">
            <v>9</v>
          </cell>
          <cell r="V3172" t="str">
            <v>Husted, David S.</v>
          </cell>
        </row>
        <row r="3173">
          <cell r="A3173">
            <v>811100</v>
          </cell>
          <cell r="B3173" t="str">
            <v>CPC - Bookstore</v>
          </cell>
          <cell r="C3173">
            <v>755710</v>
          </cell>
          <cell r="D3173">
            <v>811100755710</v>
          </cell>
          <cell r="E3173" t="str">
            <v>Cash Over/Short</v>
          </cell>
          <cell r="F3173">
            <v>-144.56</v>
          </cell>
          <cell r="G3173">
            <v>107.57</v>
          </cell>
          <cell r="H3173">
            <v>500</v>
          </cell>
          <cell r="I3173">
            <v>299.82</v>
          </cell>
          <cell r="J3173">
            <v>500</v>
          </cell>
          <cell r="K3173">
            <v>310010</v>
          </cell>
          <cell r="L3173" t="str">
            <v>General Auxiliaries</v>
          </cell>
          <cell r="M3173">
            <v>510</v>
          </cell>
          <cell r="N3173" t="str">
            <v>Auxiliary - Bookstore</v>
          </cell>
          <cell r="O3173">
            <v>31</v>
          </cell>
          <cell r="P3173" t="str">
            <v>Auxiliary Enterprises Fund</v>
          </cell>
          <cell r="Q3173">
            <v>75</v>
          </cell>
          <cell r="R3173" t="str">
            <v>Other Operating Expenses</v>
          </cell>
          <cell r="S3173">
            <v>80</v>
          </cell>
          <cell r="T3173" t="str">
            <v>Auxiliaries</v>
          </cell>
          <cell r="U3173">
            <v>9</v>
          </cell>
          <cell r="V3173" t="str">
            <v>Husted, David S.</v>
          </cell>
        </row>
        <row r="3174">
          <cell r="A3174">
            <v>811100</v>
          </cell>
          <cell r="B3174" t="str">
            <v>CPC - Bookstore</v>
          </cell>
          <cell r="C3174">
            <v>755725</v>
          </cell>
          <cell r="D3174">
            <v>811100755725</v>
          </cell>
          <cell r="E3174" t="str">
            <v>Inventory Variance</v>
          </cell>
          <cell r="F3174">
            <v>11714.26</v>
          </cell>
          <cell r="G3174">
            <v>-9693.1299999999992</v>
          </cell>
          <cell r="H3174">
            <v>20000</v>
          </cell>
          <cell r="I3174">
            <v>255.88</v>
          </cell>
          <cell r="J3174">
            <v>20000</v>
          </cell>
          <cell r="K3174">
            <v>310010</v>
          </cell>
          <cell r="L3174" t="str">
            <v>General Auxiliaries</v>
          </cell>
          <cell r="M3174">
            <v>510</v>
          </cell>
          <cell r="N3174" t="str">
            <v>Auxiliary - Bookstore</v>
          </cell>
          <cell r="O3174">
            <v>31</v>
          </cell>
          <cell r="P3174" t="str">
            <v>Auxiliary Enterprises Fund</v>
          </cell>
          <cell r="Q3174">
            <v>75</v>
          </cell>
          <cell r="R3174" t="str">
            <v>Other Operating Expenses</v>
          </cell>
          <cell r="S3174">
            <v>80</v>
          </cell>
          <cell r="T3174" t="str">
            <v>Auxiliaries</v>
          </cell>
          <cell r="U3174">
            <v>9</v>
          </cell>
          <cell r="V3174" t="str">
            <v>Husted, David S.</v>
          </cell>
        </row>
        <row r="3175">
          <cell r="A3175">
            <v>811100</v>
          </cell>
          <cell r="B3175" t="str">
            <v>CPC - Bookstore</v>
          </cell>
          <cell r="C3175">
            <v>755730</v>
          </cell>
          <cell r="D3175">
            <v>811100755730</v>
          </cell>
          <cell r="E3175" t="str">
            <v>Memberships</v>
          </cell>
          <cell r="F3175">
            <v>0</v>
          </cell>
          <cell r="G3175">
            <v>137.52000000000001</v>
          </cell>
          <cell r="H3175">
            <v>500</v>
          </cell>
          <cell r="I3175">
            <v>412.48</v>
          </cell>
          <cell r="J3175">
            <v>500</v>
          </cell>
          <cell r="K3175">
            <v>310010</v>
          </cell>
          <cell r="L3175" t="str">
            <v>General Auxiliaries</v>
          </cell>
          <cell r="M3175">
            <v>510</v>
          </cell>
          <cell r="N3175" t="str">
            <v>Auxiliary - Bookstore</v>
          </cell>
          <cell r="O3175">
            <v>31</v>
          </cell>
          <cell r="P3175" t="str">
            <v>Auxiliary Enterprises Fund</v>
          </cell>
          <cell r="Q3175">
            <v>75</v>
          </cell>
          <cell r="R3175" t="str">
            <v>Other Operating Expenses</v>
          </cell>
          <cell r="S3175">
            <v>80</v>
          </cell>
          <cell r="T3175" t="str">
            <v>Auxiliaries</v>
          </cell>
          <cell r="U3175">
            <v>9</v>
          </cell>
          <cell r="V3175" t="str">
            <v>Husted, David S.</v>
          </cell>
        </row>
        <row r="3176">
          <cell r="A3176">
            <v>811100</v>
          </cell>
          <cell r="B3176" t="str">
            <v>CPC - Bookstore</v>
          </cell>
          <cell r="C3176">
            <v>755750</v>
          </cell>
          <cell r="D3176">
            <v>811100755750</v>
          </cell>
          <cell r="E3176" t="str">
            <v>Freight</v>
          </cell>
          <cell r="F3176">
            <v>45762.27</v>
          </cell>
          <cell r="G3176">
            <v>44849.05</v>
          </cell>
          <cell r="H3176">
            <v>47000</v>
          </cell>
          <cell r="I3176">
            <v>16625.259999999998</v>
          </cell>
          <cell r="J3176">
            <v>47000</v>
          </cell>
          <cell r="K3176">
            <v>310010</v>
          </cell>
          <cell r="L3176" t="str">
            <v>General Auxiliaries</v>
          </cell>
          <cell r="M3176">
            <v>510</v>
          </cell>
          <cell r="N3176" t="str">
            <v>Auxiliary - Bookstore</v>
          </cell>
          <cell r="O3176">
            <v>31</v>
          </cell>
          <cell r="P3176" t="str">
            <v>Auxiliary Enterprises Fund</v>
          </cell>
          <cell r="Q3176">
            <v>75</v>
          </cell>
          <cell r="R3176" t="str">
            <v>Other Operating Expenses</v>
          </cell>
          <cell r="S3176">
            <v>80</v>
          </cell>
          <cell r="T3176" t="str">
            <v>Auxiliaries</v>
          </cell>
          <cell r="U3176">
            <v>9</v>
          </cell>
          <cell r="V3176" t="str">
            <v>Husted, David S.</v>
          </cell>
        </row>
        <row r="3177">
          <cell r="A3177">
            <v>811100</v>
          </cell>
          <cell r="B3177" t="str">
            <v>CPC - Bookstore</v>
          </cell>
          <cell r="C3177">
            <v>765490</v>
          </cell>
          <cell r="D3177">
            <v>811100765490</v>
          </cell>
          <cell r="E3177" t="str">
            <v>Utility Allocation</v>
          </cell>
          <cell r="F3177">
            <v>10807.56</v>
          </cell>
          <cell r="G3177">
            <v>8964.5300000000007</v>
          </cell>
          <cell r="H3177">
            <v>6000</v>
          </cell>
          <cell r="I3177">
            <v>4244.8</v>
          </cell>
          <cell r="J3177">
            <v>9000</v>
          </cell>
          <cell r="K3177">
            <v>310010</v>
          </cell>
          <cell r="L3177" t="str">
            <v>General Auxiliaries</v>
          </cell>
          <cell r="M3177">
            <v>510</v>
          </cell>
          <cell r="N3177" t="str">
            <v>Auxiliary - Bookstore</v>
          </cell>
          <cell r="O3177">
            <v>31</v>
          </cell>
          <cell r="P3177" t="str">
            <v>Auxiliary Enterprises Fund</v>
          </cell>
          <cell r="Q3177">
            <v>76</v>
          </cell>
          <cell r="R3177" t="str">
            <v>Utilities</v>
          </cell>
          <cell r="S3177">
            <v>80</v>
          </cell>
          <cell r="T3177" t="str">
            <v>Auxiliaries</v>
          </cell>
          <cell r="U3177">
            <v>9</v>
          </cell>
          <cell r="V3177" t="str">
            <v>Husted, David S.</v>
          </cell>
        </row>
        <row r="3178">
          <cell r="A3178">
            <v>811100</v>
          </cell>
          <cell r="B3178" t="str">
            <v>CPC - Bookstore</v>
          </cell>
          <cell r="C3178">
            <v>777410</v>
          </cell>
          <cell r="D3178">
            <v>811100777410</v>
          </cell>
          <cell r="E3178" t="str">
            <v>Equipment/Furniture - CPC</v>
          </cell>
          <cell r="F3178">
            <v>0</v>
          </cell>
          <cell r="G3178">
            <v>0</v>
          </cell>
          <cell r="H3178">
            <v>12500</v>
          </cell>
          <cell r="I3178">
            <v>0</v>
          </cell>
          <cell r="J3178">
            <v>4000</v>
          </cell>
          <cell r="K3178">
            <v>310010</v>
          </cell>
          <cell r="L3178" t="str">
            <v>General Auxiliaries</v>
          </cell>
          <cell r="M3178">
            <v>510</v>
          </cell>
          <cell r="N3178" t="str">
            <v>Auxiliary - Bookstore</v>
          </cell>
          <cell r="O3178">
            <v>31</v>
          </cell>
          <cell r="P3178" t="str">
            <v>Auxiliary Enterprises Fund</v>
          </cell>
          <cell r="Q3178">
            <v>77</v>
          </cell>
          <cell r="R3178" t="str">
            <v>Capital Outlay</v>
          </cell>
          <cell r="S3178">
            <v>80</v>
          </cell>
          <cell r="T3178" t="str">
            <v>Auxiliaries</v>
          </cell>
          <cell r="U3178">
            <v>9</v>
          </cell>
          <cell r="V3178" t="str">
            <v>Husted, David S.</v>
          </cell>
        </row>
        <row r="3179">
          <cell r="A3179">
            <v>811100</v>
          </cell>
          <cell r="B3179" t="str">
            <v>CPC - Bookstore</v>
          </cell>
          <cell r="C3179">
            <v>787410</v>
          </cell>
          <cell r="D3179">
            <v>811100787410</v>
          </cell>
          <cell r="E3179" t="str">
            <v>Equipment/Furniture Non-Depreciable</v>
          </cell>
          <cell r="F3179">
            <v>0</v>
          </cell>
          <cell r="G3179">
            <v>0</v>
          </cell>
          <cell r="H3179">
            <v>0</v>
          </cell>
          <cell r="I3179">
            <v>0</v>
          </cell>
          <cell r="J3179">
            <v>0</v>
          </cell>
          <cell r="K3179">
            <v>310010</v>
          </cell>
          <cell r="L3179" t="str">
            <v>General Auxiliaries</v>
          </cell>
          <cell r="M3179">
            <v>510</v>
          </cell>
          <cell r="N3179" t="str">
            <v>Auxiliary - Bookstore</v>
          </cell>
          <cell r="O3179">
            <v>31</v>
          </cell>
          <cell r="P3179" t="str">
            <v>Auxiliary Enterprises Fund</v>
          </cell>
          <cell r="Q3179">
            <v>78</v>
          </cell>
          <cell r="R3179" t="str">
            <v>Non-Capital Outlay</v>
          </cell>
          <cell r="S3179">
            <v>80</v>
          </cell>
          <cell r="T3179" t="str">
            <v>Auxiliaries</v>
          </cell>
          <cell r="U3179">
            <v>9</v>
          </cell>
          <cell r="V3179" t="str">
            <v>Husted, David S.</v>
          </cell>
        </row>
        <row r="3180">
          <cell r="A3180">
            <v>811102</v>
          </cell>
          <cell r="B3180" t="str">
            <v>SCC - Bookstore</v>
          </cell>
          <cell r="C3180">
            <v>581001</v>
          </cell>
          <cell r="D3180">
            <v>811102581001</v>
          </cell>
          <cell r="E3180" t="str">
            <v>New Book - Sales</v>
          </cell>
          <cell r="F3180">
            <v>3697410.18</v>
          </cell>
          <cell r="G3180">
            <v>3392945.72</v>
          </cell>
          <cell r="H3180">
            <v>3862500</v>
          </cell>
          <cell r="I3180">
            <v>1663145.95</v>
          </cell>
          <cell r="J3180">
            <v>4831000</v>
          </cell>
          <cell r="K3180">
            <v>310010</v>
          </cell>
          <cell r="L3180" t="str">
            <v>General Auxiliaries</v>
          </cell>
          <cell r="M3180">
            <v>510</v>
          </cell>
          <cell r="N3180" t="str">
            <v>Auxiliary - Bookstore</v>
          </cell>
          <cell r="O3180">
            <v>31</v>
          </cell>
          <cell r="P3180" t="str">
            <v>Auxiliary Enterprises Fund</v>
          </cell>
          <cell r="Q3180">
            <v>58</v>
          </cell>
          <cell r="R3180" t="str">
            <v>Sales and Services - Auxiliary</v>
          </cell>
          <cell r="S3180">
            <v>80</v>
          </cell>
          <cell r="T3180" t="str">
            <v>Auxiliaries</v>
          </cell>
          <cell r="U3180">
            <v>9</v>
          </cell>
          <cell r="V3180" t="str">
            <v>Husted, David S.</v>
          </cell>
        </row>
        <row r="3181">
          <cell r="A3181">
            <v>811102</v>
          </cell>
          <cell r="B3181" t="str">
            <v>SCC - Bookstore</v>
          </cell>
          <cell r="C3181">
            <v>581002</v>
          </cell>
          <cell r="D3181">
            <v>811102581002</v>
          </cell>
          <cell r="E3181" t="str">
            <v>Used Book - Sales</v>
          </cell>
          <cell r="F3181">
            <v>169641.08</v>
          </cell>
          <cell r="G3181">
            <v>162689.76999999999</v>
          </cell>
          <cell r="H3181">
            <v>190000</v>
          </cell>
          <cell r="I3181">
            <v>31575.21</v>
          </cell>
          <cell r="J3181">
            <v>0</v>
          </cell>
          <cell r="K3181">
            <v>310010</v>
          </cell>
          <cell r="L3181" t="str">
            <v>General Auxiliaries</v>
          </cell>
          <cell r="M3181">
            <v>510</v>
          </cell>
          <cell r="N3181" t="str">
            <v>Auxiliary - Bookstore</v>
          </cell>
          <cell r="O3181">
            <v>31</v>
          </cell>
          <cell r="P3181" t="str">
            <v>Auxiliary Enterprises Fund</v>
          </cell>
          <cell r="Q3181">
            <v>58</v>
          </cell>
          <cell r="R3181" t="str">
            <v>Sales and Services - Auxiliary</v>
          </cell>
          <cell r="S3181">
            <v>80</v>
          </cell>
          <cell r="T3181" t="str">
            <v>Auxiliaries</v>
          </cell>
          <cell r="U3181">
            <v>9</v>
          </cell>
          <cell r="V3181" t="str">
            <v>Husted, David S.</v>
          </cell>
        </row>
        <row r="3182">
          <cell r="A3182">
            <v>811102</v>
          </cell>
          <cell r="B3182" t="str">
            <v>SCC - Bookstore</v>
          </cell>
          <cell r="C3182">
            <v>581003</v>
          </cell>
          <cell r="D3182">
            <v>811102581003</v>
          </cell>
          <cell r="E3182" t="str">
            <v>Trade Book - Sales</v>
          </cell>
          <cell r="F3182">
            <v>50904.66</v>
          </cell>
          <cell r="G3182">
            <v>44796.61</v>
          </cell>
          <cell r="H3182">
            <v>55000</v>
          </cell>
          <cell r="I3182">
            <v>20609.62</v>
          </cell>
          <cell r="J3182">
            <v>0</v>
          </cell>
          <cell r="K3182">
            <v>310010</v>
          </cell>
          <cell r="L3182" t="str">
            <v>General Auxiliaries</v>
          </cell>
          <cell r="M3182">
            <v>510</v>
          </cell>
          <cell r="N3182" t="str">
            <v>Auxiliary - Bookstore</v>
          </cell>
          <cell r="O3182">
            <v>31</v>
          </cell>
          <cell r="P3182" t="str">
            <v>Auxiliary Enterprises Fund</v>
          </cell>
          <cell r="Q3182">
            <v>58</v>
          </cell>
          <cell r="R3182" t="str">
            <v>Sales and Services - Auxiliary</v>
          </cell>
          <cell r="S3182">
            <v>80</v>
          </cell>
          <cell r="T3182" t="str">
            <v>Auxiliaries</v>
          </cell>
          <cell r="U3182">
            <v>9</v>
          </cell>
          <cell r="V3182" t="str">
            <v>Husted, David S.</v>
          </cell>
        </row>
        <row r="3183">
          <cell r="A3183">
            <v>811102</v>
          </cell>
          <cell r="B3183" t="str">
            <v>SCC - Bookstore</v>
          </cell>
          <cell r="C3183">
            <v>581004</v>
          </cell>
          <cell r="D3183">
            <v>811102581004</v>
          </cell>
          <cell r="E3183" t="str">
            <v>Supplies - Sales</v>
          </cell>
          <cell r="F3183">
            <v>345246.08</v>
          </cell>
          <cell r="G3183">
            <v>319991.78000000003</v>
          </cell>
          <cell r="H3183">
            <v>340000</v>
          </cell>
          <cell r="I3183">
            <v>167007.01</v>
          </cell>
          <cell r="J3183">
            <v>0</v>
          </cell>
          <cell r="K3183">
            <v>310010</v>
          </cell>
          <cell r="L3183" t="str">
            <v>General Auxiliaries</v>
          </cell>
          <cell r="M3183">
            <v>510</v>
          </cell>
          <cell r="N3183" t="str">
            <v>Auxiliary - Bookstore</v>
          </cell>
          <cell r="O3183">
            <v>31</v>
          </cell>
          <cell r="P3183" t="str">
            <v>Auxiliary Enterprises Fund</v>
          </cell>
          <cell r="Q3183">
            <v>58</v>
          </cell>
          <cell r="R3183" t="str">
            <v>Sales and Services - Auxiliary</v>
          </cell>
          <cell r="S3183">
            <v>80</v>
          </cell>
          <cell r="T3183" t="str">
            <v>Auxiliaries</v>
          </cell>
          <cell r="U3183">
            <v>9</v>
          </cell>
          <cell r="V3183" t="str">
            <v>Husted, David S.</v>
          </cell>
        </row>
        <row r="3184">
          <cell r="A3184">
            <v>811102</v>
          </cell>
          <cell r="B3184" t="str">
            <v>SCC - Bookstore</v>
          </cell>
          <cell r="C3184">
            <v>581005</v>
          </cell>
          <cell r="D3184">
            <v>811102581005</v>
          </cell>
          <cell r="E3184" t="str">
            <v>Toner Cartridge - Sales</v>
          </cell>
          <cell r="F3184">
            <v>182854.46</v>
          </cell>
          <cell r="G3184">
            <v>174315.22</v>
          </cell>
          <cell r="H3184">
            <v>180000</v>
          </cell>
          <cell r="I3184">
            <v>88923.71</v>
          </cell>
          <cell r="J3184">
            <v>0</v>
          </cell>
          <cell r="K3184">
            <v>310010</v>
          </cell>
          <cell r="L3184" t="str">
            <v>General Auxiliaries</v>
          </cell>
          <cell r="M3184">
            <v>510</v>
          </cell>
          <cell r="N3184" t="str">
            <v>Auxiliary - Bookstore</v>
          </cell>
          <cell r="O3184">
            <v>31</v>
          </cell>
          <cell r="P3184" t="str">
            <v>Auxiliary Enterprises Fund</v>
          </cell>
          <cell r="Q3184">
            <v>58</v>
          </cell>
          <cell r="R3184" t="str">
            <v>Sales and Services - Auxiliary</v>
          </cell>
          <cell r="S3184">
            <v>80</v>
          </cell>
          <cell r="T3184" t="str">
            <v>Auxiliaries</v>
          </cell>
          <cell r="U3184">
            <v>9</v>
          </cell>
          <cell r="V3184" t="str">
            <v>Husted, David S.</v>
          </cell>
        </row>
        <row r="3185">
          <cell r="A3185">
            <v>811102</v>
          </cell>
          <cell r="B3185" t="str">
            <v>SCC - Bookstore</v>
          </cell>
          <cell r="C3185">
            <v>581006</v>
          </cell>
          <cell r="D3185">
            <v>811102581006</v>
          </cell>
          <cell r="E3185" t="str">
            <v>Novelties/Soft Good - Sales</v>
          </cell>
          <cell r="F3185">
            <v>97249.83</v>
          </cell>
          <cell r="G3185">
            <v>94484.23</v>
          </cell>
          <cell r="H3185">
            <v>103000</v>
          </cell>
          <cell r="I3185">
            <v>40176.199999999997</v>
          </cell>
          <cell r="J3185">
            <v>0</v>
          </cell>
          <cell r="K3185">
            <v>310010</v>
          </cell>
          <cell r="L3185" t="str">
            <v>General Auxiliaries</v>
          </cell>
          <cell r="M3185">
            <v>510</v>
          </cell>
          <cell r="N3185" t="str">
            <v>Auxiliary - Bookstore</v>
          </cell>
          <cell r="O3185">
            <v>31</v>
          </cell>
          <cell r="P3185" t="str">
            <v>Auxiliary Enterprises Fund</v>
          </cell>
          <cell r="Q3185">
            <v>58</v>
          </cell>
          <cell r="R3185" t="str">
            <v>Sales and Services - Auxiliary</v>
          </cell>
          <cell r="S3185">
            <v>80</v>
          </cell>
          <cell r="T3185" t="str">
            <v>Auxiliaries</v>
          </cell>
          <cell r="U3185">
            <v>9</v>
          </cell>
          <cell r="V3185" t="str">
            <v>Husted, David S.</v>
          </cell>
        </row>
        <row r="3186">
          <cell r="A3186">
            <v>811102</v>
          </cell>
          <cell r="B3186" t="str">
            <v>SCC - Bookstore</v>
          </cell>
          <cell r="C3186">
            <v>581007</v>
          </cell>
          <cell r="D3186">
            <v>811102581007</v>
          </cell>
          <cell r="E3186" t="str">
            <v>Candy/Sundry - Sales</v>
          </cell>
          <cell r="F3186">
            <v>306115.5</v>
          </cell>
          <cell r="G3186">
            <v>475907.23</v>
          </cell>
          <cell r="H3186">
            <v>325000</v>
          </cell>
          <cell r="I3186">
            <v>235445.81</v>
          </cell>
          <cell r="J3186">
            <v>0</v>
          </cell>
          <cell r="K3186">
            <v>310010</v>
          </cell>
          <cell r="L3186" t="str">
            <v>General Auxiliaries</v>
          </cell>
          <cell r="M3186">
            <v>510</v>
          </cell>
          <cell r="N3186" t="str">
            <v>Auxiliary - Bookstore</v>
          </cell>
          <cell r="O3186">
            <v>31</v>
          </cell>
          <cell r="P3186" t="str">
            <v>Auxiliary Enterprises Fund</v>
          </cell>
          <cell r="Q3186">
            <v>58</v>
          </cell>
          <cell r="R3186" t="str">
            <v>Sales and Services - Auxiliary</v>
          </cell>
          <cell r="S3186">
            <v>80</v>
          </cell>
          <cell r="T3186" t="str">
            <v>Auxiliaries</v>
          </cell>
          <cell r="U3186">
            <v>9</v>
          </cell>
          <cell r="V3186" t="str">
            <v>Husted, David S.</v>
          </cell>
        </row>
        <row r="3187">
          <cell r="A3187">
            <v>811102</v>
          </cell>
          <cell r="B3187" t="str">
            <v>SCC - Bookstore</v>
          </cell>
          <cell r="C3187">
            <v>581011</v>
          </cell>
          <cell r="D3187">
            <v>811102581011</v>
          </cell>
          <cell r="E3187" t="str">
            <v>Division Discounts</v>
          </cell>
          <cell r="F3187">
            <v>-100387.65</v>
          </cell>
          <cell r="G3187">
            <v>-93576.65</v>
          </cell>
          <cell r="H3187">
            <v>-100000</v>
          </cell>
          <cell r="I3187">
            <v>-43964.68</v>
          </cell>
          <cell r="J3187">
            <v>-95000</v>
          </cell>
          <cell r="K3187">
            <v>310010</v>
          </cell>
          <cell r="L3187" t="str">
            <v>General Auxiliaries</v>
          </cell>
          <cell r="M3187">
            <v>510</v>
          </cell>
          <cell r="N3187" t="str">
            <v>Auxiliary - Bookstore</v>
          </cell>
          <cell r="O3187">
            <v>31</v>
          </cell>
          <cell r="P3187" t="str">
            <v>Auxiliary Enterprises Fund</v>
          </cell>
          <cell r="Q3187">
            <v>58</v>
          </cell>
          <cell r="R3187" t="str">
            <v>Sales and Services - Auxiliary</v>
          </cell>
          <cell r="S3187">
            <v>80</v>
          </cell>
          <cell r="T3187" t="str">
            <v>Auxiliaries</v>
          </cell>
          <cell r="U3187">
            <v>9</v>
          </cell>
          <cell r="V3187" t="str">
            <v>Husted, David S.</v>
          </cell>
        </row>
        <row r="3188">
          <cell r="A3188">
            <v>811102</v>
          </cell>
          <cell r="B3188" t="str">
            <v>SCC - Bookstore</v>
          </cell>
          <cell r="C3188">
            <v>590004</v>
          </cell>
          <cell r="D3188">
            <v>811102590004</v>
          </cell>
          <cell r="E3188" t="str">
            <v>Commissions</v>
          </cell>
          <cell r="F3188">
            <v>0</v>
          </cell>
          <cell r="G3188">
            <v>0</v>
          </cell>
          <cell r="H3188">
            <v>0</v>
          </cell>
          <cell r="I3188">
            <v>0</v>
          </cell>
          <cell r="J3188">
            <v>0</v>
          </cell>
          <cell r="K3188">
            <v>310010</v>
          </cell>
          <cell r="L3188" t="str">
            <v>General Auxiliaries</v>
          </cell>
          <cell r="M3188">
            <v>510</v>
          </cell>
          <cell r="N3188" t="str">
            <v>Auxiliary - Bookstore</v>
          </cell>
          <cell r="O3188">
            <v>31</v>
          </cell>
          <cell r="P3188" t="str">
            <v>Auxiliary Enterprises Fund</v>
          </cell>
          <cell r="Q3188">
            <v>59</v>
          </cell>
          <cell r="R3188" t="str">
            <v>Other Revenues</v>
          </cell>
          <cell r="S3188">
            <v>80</v>
          </cell>
          <cell r="T3188" t="str">
            <v>Auxiliaries</v>
          </cell>
          <cell r="U3188">
            <v>9</v>
          </cell>
          <cell r="V3188" t="str">
            <v>Husted, David S.</v>
          </cell>
        </row>
        <row r="3189">
          <cell r="A3189">
            <v>811102</v>
          </cell>
          <cell r="B3189" t="str">
            <v>SCC - Bookstore</v>
          </cell>
          <cell r="C3189">
            <v>590099</v>
          </cell>
          <cell r="D3189">
            <v>811102590099</v>
          </cell>
          <cell r="E3189" t="str">
            <v>Miscellaneous Revenue</v>
          </cell>
          <cell r="F3189">
            <v>20432.28</v>
          </cell>
          <cell r="G3189">
            <v>38348.080000000002</v>
          </cell>
          <cell r="H3189">
            <v>10000</v>
          </cell>
          <cell r="I3189">
            <v>10871.52</v>
          </cell>
          <cell r="J3189">
            <v>20000</v>
          </cell>
          <cell r="K3189">
            <v>310010</v>
          </cell>
          <cell r="L3189" t="str">
            <v>General Auxiliaries</v>
          </cell>
          <cell r="M3189">
            <v>510</v>
          </cell>
          <cell r="N3189" t="str">
            <v>Auxiliary - Bookstore</v>
          </cell>
          <cell r="O3189">
            <v>31</v>
          </cell>
          <cell r="P3189" t="str">
            <v>Auxiliary Enterprises Fund</v>
          </cell>
          <cell r="Q3189">
            <v>59</v>
          </cell>
          <cell r="R3189" t="str">
            <v>Other Revenues</v>
          </cell>
          <cell r="S3189">
            <v>80</v>
          </cell>
          <cell r="T3189" t="str">
            <v>Auxiliaries</v>
          </cell>
          <cell r="U3189">
            <v>9</v>
          </cell>
          <cell r="V3189" t="str">
            <v>Husted, David S.</v>
          </cell>
        </row>
        <row r="3190">
          <cell r="A3190">
            <v>811102</v>
          </cell>
          <cell r="B3190" t="str">
            <v>SCC - Bookstore</v>
          </cell>
          <cell r="C3190">
            <v>611210</v>
          </cell>
          <cell r="D3190">
            <v>811102611210</v>
          </cell>
          <cell r="E3190" t="str">
            <v>Admin Salaries - Full-time</v>
          </cell>
          <cell r="F3190">
            <v>51950.63</v>
          </cell>
          <cell r="G3190">
            <v>51950.75</v>
          </cell>
          <cell r="H3190">
            <v>80769</v>
          </cell>
          <cell r="I3190">
            <v>26884.51</v>
          </cell>
          <cell r="J3190">
            <v>114207</v>
          </cell>
          <cell r="K3190">
            <v>310010</v>
          </cell>
          <cell r="L3190" t="str">
            <v>General Auxiliaries</v>
          </cell>
          <cell r="M3190">
            <v>510</v>
          </cell>
          <cell r="N3190" t="str">
            <v>Auxiliary - Bookstore</v>
          </cell>
          <cell r="O3190">
            <v>31</v>
          </cell>
          <cell r="P3190" t="str">
            <v>Auxiliary Enterprises Fund</v>
          </cell>
          <cell r="Q3190">
            <v>61</v>
          </cell>
          <cell r="R3190" t="str">
            <v>Salaries and Wages</v>
          </cell>
          <cell r="S3190">
            <v>80</v>
          </cell>
          <cell r="T3190" t="str">
            <v>Auxiliaries</v>
          </cell>
          <cell r="U3190">
            <v>9</v>
          </cell>
          <cell r="V3190" t="str">
            <v>Husted, David S.</v>
          </cell>
        </row>
        <row r="3191">
          <cell r="A3191">
            <v>811102</v>
          </cell>
          <cell r="B3191" t="str">
            <v>SCC - Bookstore</v>
          </cell>
          <cell r="C3191">
            <v>611310</v>
          </cell>
          <cell r="D3191">
            <v>811102611310</v>
          </cell>
          <cell r="E3191" t="str">
            <v>Supervisory Support Staff - Exempt</v>
          </cell>
          <cell r="F3191">
            <v>45237.84</v>
          </cell>
          <cell r="G3191">
            <v>0</v>
          </cell>
          <cell r="H3191">
            <v>0</v>
          </cell>
          <cell r="I3191">
            <v>0</v>
          </cell>
          <cell r="J3191">
            <v>0</v>
          </cell>
          <cell r="K3191">
            <v>310010</v>
          </cell>
          <cell r="L3191" t="str">
            <v>General Auxiliaries</v>
          </cell>
          <cell r="M3191">
            <v>510</v>
          </cell>
          <cell r="N3191" t="str">
            <v>Auxiliary - Bookstore</v>
          </cell>
          <cell r="O3191">
            <v>31</v>
          </cell>
          <cell r="P3191" t="str">
            <v>Auxiliary Enterprises Fund</v>
          </cell>
          <cell r="Q3191">
            <v>61</v>
          </cell>
          <cell r="R3191" t="str">
            <v>Salaries and Wages</v>
          </cell>
          <cell r="S3191">
            <v>80</v>
          </cell>
          <cell r="T3191" t="str">
            <v>Auxiliaries</v>
          </cell>
          <cell r="U3191">
            <v>9</v>
          </cell>
          <cell r="V3191" t="str">
            <v>Husted, David S.</v>
          </cell>
        </row>
        <row r="3192">
          <cell r="A3192">
            <v>811102</v>
          </cell>
          <cell r="B3192" t="str">
            <v>SCC - Bookstore</v>
          </cell>
          <cell r="C3192">
            <v>611410</v>
          </cell>
          <cell r="D3192">
            <v>811102611410</v>
          </cell>
          <cell r="E3192" t="str">
            <v>Supervisory Supp Staff - Non-Exempt</v>
          </cell>
          <cell r="F3192">
            <v>0</v>
          </cell>
          <cell r="G3192">
            <v>45237.84</v>
          </cell>
          <cell r="H3192">
            <v>46821</v>
          </cell>
          <cell r="I3192">
            <v>23410.560000000001</v>
          </cell>
          <cell r="J3192">
            <v>49162</v>
          </cell>
          <cell r="K3192">
            <v>310010</v>
          </cell>
          <cell r="L3192" t="str">
            <v>General Auxiliaries</v>
          </cell>
          <cell r="M3192">
            <v>510</v>
          </cell>
          <cell r="N3192" t="str">
            <v>Auxiliary - Bookstore</v>
          </cell>
          <cell r="O3192">
            <v>31</v>
          </cell>
          <cell r="P3192" t="str">
            <v>Auxiliary Enterprises Fund</v>
          </cell>
          <cell r="Q3192">
            <v>61</v>
          </cell>
          <cell r="R3192" t="str">
            <v>Salaries and Wages</v>
          </cell>
          <cell r="S3192">
            <v>80</v>
          </cell>
          <cell r="T3192" t="str">
            <v>Auxiliaries</v>
          </cell>
          <cell r="U3192">
            <v>9</v>
          </cell>
          <cell r="V3192" t="str">
            <v>Husted, David S.</v>
          </cell>
        </row>
        <row r="3193">
          <cell r="A3193">
            <v>811102</v>
          </cell>
          <cell r="B3193" t="str">
            <v>SCC - Bookstore</v>
          </cell>
          <cell r="C3193">
            <v>611420</v>
          </cell>
          <cell r="D3193">
            <v>811102611420</v>
          </cell>
          <cell r="E3193" t="str">
            <v>Non-Supervisory Supp - Non-Exempt</v>
          </cell>
          <cell r="F3193">
            <v>51662.41</v>
          </cell>
          <cell r="G3193">
            <v>150101.51999999999</v>
          </cell>
          <cell r="H3193">
            <v>163896</v>
          </cell>
          <cell r="I3193">
            <v>78353.42</v>
          </cell>
          <cell r="J3193">
            <v>172090</v>
          </cell>
          <cell r="K3193">
            <v>310010</v>
          </cell>
          <cell r="L3193" t="str">
            <v>General Auxiliaries</v>
          </cell>
          <cell r="M3193">
            <v>510</v>
          </cell>
          <cell r="N3193" t="str">
            <v>Auxiliary - Bookstore</v>
          </cell>
          <cell r="O3193">
            <v>31</v>
          </cell>
          <cell r="P3193" t="str">
            <v>Auxiliary Enterprises Fund</v>
          </cell>
          <cell r="Q3193">
            <v>61</v>
          </cell>
          <cell r="R3193" t="str">
            <v>Salaries and Wages</v>
          </cell>
          <cell r="S3193">
            <v>80</v>
          </cell>
          <cell r="T3193" t="str">
            <v>Auxiliaries</v>
          </cell>
          <cell r="U3193">
            <v>9</v>
          </cell>
          <cell r="V3193" t="str">
            <v>Husted, David S.</v>
          </cell>
        </row>
        <row r="3194">
          <cell r="A3194">
            <v>811102</v>
          </cell>
          <cell r="B3194" t="str">
            <v>SCC - Bookstore</v>
          </cell>
          <cell r="C3194">
            <v>611440</v>
          </cell>
          <cell r="D3194">
            <v>811102611440</v>
          </cell>
          <cell r="E3194" t="str">
            <v>Clerical - Non-Exempt</v>
          </cell>
          <cell r="F3194">
            <v>96436.68</v>
          </cell>
          <cell r="G3194">
            <v>0</v>
          </cell>
          <cell r="H3194">
            <v>0</v>
          </cell>
          <cell r="I3194">
            <v>0</v>
          </cell>
          <cell r="J3194">
            <v>0</v>
          </cell>
          <cell r="K3194">
            <v>310010</v>
          </cell>
          <cell r="L3194" t="str">
            <v>General Auxiliaries</v>
          </cell>
          <cell r="M3194">
            <v>510</v>
          </cell>
          <cell r="N3194" t="str">
            <v>Auxiliary - Bookstore</v>
          </cell>
          <cell r="O3194">
            <v>31</v>
          </cell>
          <cell r="P3194" t="str">
            <v>Auxiliary Enterprises Fund</v>
          </cell>
          <cell r="Q3194">
            <v>61</v>
          </cell>
          <cell r="R3194" t="str">
            <v>Salaries and Wages</v>
          </cell>
          <cell r="S3194">
            <v>80</v>
          </cell>
          <cell r="T3194" t="str">
            <v>Auxiliaries</v>
          </cell>
          <cell r="U3194">
            <v>9</v>
          </cell>
          <cell r="V3194" t="str">
            <v>Husted, David S.</v>
          </cell>
        </row>
        <row r="3195">
          <cell r="A3195">
            <v>811102</v>
          </cell>
          <cell r="B3195" t="str">
            <v>SCC - Bookstore</v>
          </cell>
          <cell r="C3195">
            <v>611460</v>
          </cell>
          <cell r="D3195">
            <v>811102611460</v>
          </cell>
          <cell r="E3195" t="str">
            <v>Support Staff PT - Non-Exempt</v>
          </cell>
          <cell r="F3195">
            <v>12250.64</v>
          </cell>
          <cell r="G3195">
            <v>13472.83</v>
          </cell>
          <cell r="H3195">
            <v>12979</v>
          </cell>
          <cell r="I3195">
            <v>7875.41</v>
          </cell>
          <cell r="J3195">
            <v>12000</v>
          </cell>
          <cell r="K3195">
            <v>310010</v>
          </cell>
          <cell r="L3195" t="str">
            <v>General Auxiliaries</v>
          </cell>
          <cell r="M3195">
            <v>510</v>
          </cell>
          <cell r="N3195" t="str">
            <v>Auxiliary - Bookstore</v>
          </cell>
          <cell r="O3195">
            <v>31</v>
          </cell>
          <cell r="P3195" t="str">
            <v>Auxiliary Enterprises Fund</v>
          </cell>
          <cell r="Q3195">
            <v>61</v>
          </cell>
          <cell r="R3195" t="str">
            <v>Salaries and Wages</v>
          </cell>
          <cell r="S3195">
            <v>80</v>
          </cell>
          <cell r="T3195" t="str">
            <v>Auxiliaries</v>
          </cell>
          <cell r="U3195">
            <v>9</v>
          </cell>
          <cell r="V3195" t="str">
            <v>Husted, David S.</v>
          </cell>
        </row>
        <row r="3196">
          <cell r="A3196">
            <v>811102</v>
          </cell>
          <cell r="B3196" t="str">
            <v>SCC - Bookstore</v>
          </cell>
          <cell r="C3196">
            <v>611491</v>
          </cell>
          <cell r="D3196">
            <v>811102611491</v>
          </cell>
          <cell r="E3196" t="str">
            <v>Comp Time Payoff</v>
          </cell>
          <cell r="F3196">
            <v>0</v>
          </cell>
          <cell r="G3196">
            <v>297.69</v>
          </cell>
          <cell r="H3196">
            <v>0</v>
          </cell>
          <cell r="I3196">
            <v>0</v>
          </cell>
          <cell r="J3196">
            <v>300</v>
          </cell>
          <cell r="K3196">
            <v>310010</v>
          </cell>
          <cell r="L3196" t="str">
            <v>General Auxiliaries</v>
          </cell>
          <cell r="M3196">
            <v>510</v>
          </cell>
          <cell r="N3196" t="str">
            <v>Auxiliary - Bookstore</v>
          </cell>
          <cell r="O3196">
            <v>31</v>
          </cell>
          <cell r="P3196" t="str">
            <v>Auxiliary Enterprises Fund</v>
          </cell>
          <cell r="Q3196">
            <v>61</v>
          </cell>
          <cell r="R3196" t="str">
            <v>Salaries and Wages</v>
          </cell>
          <cell r="S3196">
            <v>80</v>
          </cell>
          <cell r="T3196" t="str">
            <v>Auxiliaries</v>
          </cell>
          <cell r="U3196">
            <v>9</v>
          </cell>
          <cell r="V3196" t="str">
            <v>Husted, David S.</v>
          </cell>
        </row>
        <row r="3197">
          <cell r="A3197">
            <v>811102</v>
          </cell>
          <cell r="B3197" t="str">
            <v>SCC - Bookstore</v>
          </cell>
          <cell r="C3197">
            <v>611492</v>
          </cell>
          <cell r="D3197">
            <v>811102611492</v>
          </cell>
          <cell r="E3197" t="str">
            <v>Regular Overtime</v>
          </cell>
          <cell r="F3197">
            <v>20239.29</v>
          </cell>
          <cell r="G3197">
            <v>17573.810000000001</v>
          </cell>
          <cell r="H3197">
            <v>26910</v>
          </cell>
          <cell r="I3197">
            <v>10800.11</v>
          </cell>
          <cell r="J3197">
            <v>27000</v>
          </cell>
          <cell r="K3197">
            <v>310010</v>
          </cell>
          <cell r="L3197" t="str">
            <v>General Auxiliaries</v>
          </cell>
          <cell r="M3197">
            <v>510</v>
          </cell>
          <cell r="N3197" t="str">
            <v>Auxiliary - Bookstore</v>
          </cell>
          <cell r="O3197">
            <v>31</v>
          </cell>
          <cell r="P3197" t="str">
            <v>Auxiliary Enterprises Fund</v>
          </cell>
          <cell r="Q3197">
            <v>61</v>
          </cell>
          <cell r="R3197" t="str">
            <v>Salaries and Wages</v>
          </cell>
          <cell r="S3197">
            <v>80</v>
          </cell>
          <cell r="T3197" t="str">
            <v>Auxiliaries</v>
          </cell>
          <cell r="U3197">
            <v>9</v>
          </cell>
          <cell r="V3197" t="str">
            <v>Husted, David S.</v>
          </cell>
        </row>
        <row r="3198">
          <cell r="A3198">
            <v>811102</v>
          </cell>
          <cell r="B3198" t="str">
            <v>SCC - Bookstore</v>
          </cell>
          <cell r="C3198">
            <v>611493</v>
          </cell>
          <cell r="D3198">
            <v>811102611493</v>
          </cell>
          <cell r="E3198" t="str">
            <v>Vacation Payoff</v>
          </cell>
          <cell r="F3198">
            <v>21.68</v>
          </cell>
          <cell r="G3198">
            <v>0</v>
          </cell>
          <cell r="H3198">
            <v>200</v>
          </cell>
          <cell r="I3198">
            <v>0</v>
          </cell>
          <cell r="J3198">
            <v>300</v>
          </cell>
          <cell r="K3198">
            <v>310010</v>
          </cell>
          <cell r="L3198" t="str">
            <v>General Auxiliaries</v>
          </cell>
          <cell r="M3198">
            <v>510</v>
          </cell>
          <cell r="N3198" t="str">
            <v>Auxiliary - Bookstore</v>
          </cell>
          <cell r="O3198">
            <v>31</v>
          </cell>
          <cell r="P3198" t="str">
            <v>Auxiliary Enterprises Fund</v>
          </cell>
          <cell r="Q3198">
            <v>61</v>
          </cell>
          <cell r="R3198" t="str">
            <v>Salaries and Wages</v>
          </cell>
          <cell r="S3198">
            <v>80</v>
          </cell>
          <cell r="T3198" t="str">
            <v>Auxiliaries</v>
          </cell>
          <cell r="U3198">
            <v>9</v>
          </cell>
          <cell r="V3198" t="str">
            <v>Husted, David S.</v>
          </cell>
        </row>
        <row r="3199">
          <cell r="A3199">
            <v>811102</v>
          </cell>
          <cell r="B3199" t="str">
            <v>SCC - Bookstore</v>
          </cell>
          <cell r="C3199">
            <v>611515</v>
          </cell>
          <cell r="D3199">
            <v>811102611515</v>
          </cell>
          <cell r="E3199" t="str">
            <v>Student Assistants - Non-WS&lt;6 hrs</v>
          </cell>
          <cell r="F3199">
            <v>0</v>
          </cell>
          <cell r="G3199">
            <v>0</v>
          </cell>
          <cell r="H3199">
            <v>2000</v>
          </cell>
          <cell r="I3199">
            <v>0</v>
          </cell>
          <cell r="J3199">
            <v>2000</v>
          </cell>
          <cell r="K3199">
            <v>310010</v>
          </cell>
          <cell r="L3199" t="str">
            <v>General Auxiliaries</v>
          </cell>
          <cell r="M3199">
            <v>510</v>
          </cell>
          <cell r="N3199" t="str">
            <v>Auxiliary - Bookstore</v>
          </cell>
          <cell r="O3199">
            <v>31</v>
          </cell>
          <cell r="P3199" t="str">
            <v>Auxiliary Enterprises Fund</v>
          </cell>
          <cell r="Q3199">
            <v>61</v>
          </cell>
          <cell r="R3199" t="str">
            <v>Salaries and Wages</v>
          </cell>
          <cell r="S3199">
            <v>80</v>
          </cell>
          <cell r="T3199" t="str">
            <v>Auxiliaries</v>
          </cell>
          <cell r="U3199">
            <v>9</v>
          </cell>
          <cell r="V3199" t="str">
            <v>Husted, David S.</v>
          </cell>
        </row>
        <row r="3200">
          <cell r="A3200">
            <v>811102</v>
          </cell>
          <cell r="B3200" t="str">
            <v>SCC - Bookstore</v>
          </cell>
          <cell r="C3200">
            <v>642110</v>
          </cell>
          <cell r="D3200">
            <v>811102642110</v>
          </cell>
          <cell r="E3200" t="str">
            <v>Medical Insurance</v>
          </cell>
          <cell r="F3200">
            <v>39225.120000000003</v>
          </cell>
          <cell r="G3200">
            <v>54321.440000000002</v>
          </cell>
          <cell r="H3200">
            <v>80000</v>
          </cell>
          <cell r="I3200">
            <v>26751.24</v>
          </cell>
          <cell r="J3200">
            <v>70000</v>
          </cell>
          <cell r="K3200">
            <v>310010</v>
          </cell>
          <cell r="L3200" t="str">
            <v>General Auxiliaries</v>
          </cell>
          <cell r="M3200">
            <v>510</v>
          </cell>
          <cell r="N3200" t="str">
            <v>Auxiliary - Bookstore</v>
          </cell>
          <cell r="O3200">
            <v>31</v>
          </cell>
          <cell r="P3200" t="str">
            <v>Auxiliary Enterprises Fund</v>
          </cell>
          <cell r="Q3200">
            <v>64</v>
          </cell>
          <cell r="R3200" t="str">
            <v>Benefits</v>
          </cell>
          <cell r="S3200">
            <v>80</v>
          </cell>
          <cell r="T3200" t="str">
            <v>Auxiliaries</v>
          </cell>
          <cell r="U3200">
            <v>9</v>
          </cell>
          <cell r="V3200" t="str">
            <v>Husted, David S.</v>
          </cell>
        </row>
        <row r="3201">
          <cell r="A3201">
            <v>811102</v>
          </cell>
          <cell r="B3201" t="str">
            <v>SCC - Bookstore</v>
          </cell>
          <cell r="C3201">
            <v>642164</v>
          </cell>
          <cell r="D3201">
            <v>811102642164</v>
          </cell>
          <cell r="E3201" t="str">
            <v>TRS Benefits</v>
          </cell>
          <cell r="F3201">
            <v>0</v>
          </cell>
          <cell r="G3201">
            <v>0</v>
          </cell>
          <cell r="H3201">
            <v>0</v>
          </cell>
          <cell r="I3201">
            <v>0</v>
          </cell>
          <cell r="J3201">
            <v>20352</v>
          </cell>
          <cell r="K3201">
            <v>310010</v>
          </cell>
          <cell r="L3201" t="str">
            <v>General Auxiliaries</v>
          </cell>
          <cell r="M3201">
            <v>510</v>
          </cell>
          <cell r="N3201" t="str">
            <v>Auxiliary - Bookstore</v>
          </cell>
          <cell r="O3201">
            <v>31</v>
          </cell>
          <cell r="P3201" t="str">
            <v>Auxiliary Enterprises Fund</v>
          </cell>
          <cell r="Q3201">
            <v>64</v>
          </cell>
          <cell r="R3201" t="str">
            <v>Benefits</v>
          </cell>
          <cell r="S3201">
            <v>80</v>
          </cell>
          <cell r="T3201" t="str">
            <v>Auxiliaries</v>
          </cell>
          <cell r="U3201">
            <v>9</v>
          </cell>
          <cell r="V3201" t="str">
            <v>Husted, David S.</v>
          </cell>
        </row>
        <row r="3202">
          <cell r="A3202">
            <v>811102</v>
          </cell>
          <cell r="B3202" t="str">
            <v>SCC - Bookstore</v>
          </cell>
          <cell r="C3202">
            <v>642165</v>
          </cell>
          <cell r="D3202">
            <v>811102642165</v>
          </cell>
          <cell r="E3202" t="str">
            <v>ORP - Others (State, Grant, Aux)</v>
          </cell>
          <cell r="F3202">
            <v>1979.05</v>
          </cell>
          <cell r="G3202">
            <v>4452.96</v>
          </cell>
          <cell r="H3202">
            <v>4750</v>
          </cell>
          <cell r="I3202">
            <v>2304.36</v>
          </cell>
          <cell r="J3202">
            <v>4750</v>
          </cell>
          <cell r="K3202">
            <v>310010</v>
          </cell>
          <cell r="L3202" t="str">
            <v>General Auxiliaries</v>
          </cell>
          <cell r="M3202">
            <v>510</v>
          </cell>
          <cell r="N3202" t="str">
            <v>Auxiliary - Bookstore</v>
          </cell>
          <cell r="O3202">
            <v>31</v>
          </cell>
          <cell r="P3202" t="str">
            <v>Auxiliary Enterprises Fund</v>
          </cell>
          <cell r="Q3202">
            <v>64</v>
          </cell>
          <cell r="R3202" t="str">
            <v>Benefits</v>
          </cell>
          <cell r="S3202">
            <v>80</v>
          </cell>
          <cell r="T3202" t="str">
            <v>Auxiliaries</v>
          </cell>
          <cell r="U3202">
            <v>9</v>
          </cell>
          <cell r="V3202" t="str">
            <v>Husted, David S.</v>
          </cell>
        </row>
        <row r="3203">
          <cell r="A3203">
            <v>811102</v>
          </cell>
          <cell r="B3203" t="str">
            <v>SCC - Bookstore</v>
          </cell>
          <cell r="C3203">
            <v>712355</v>
          </cell>
          <cell r="D3203">
            <v>811102712355</v>
          </cell>
          <cell r="E3203" t="str">
            <v>Contract Labor - Temporary Agencies</v>
          </cell>
          <cell r="F3203">
            <v>188883.8</v>
          </cell>
          <cell r="G3203">
            <v>194598.55</v>
          </cell>
          <cell r="H3203">
            <v>215000</v>
          </cell>
          <cell r="I3203">
            <v>106222.53</v>
          </cell>
          <cell r="J3203">
            <v>215000</v>
          </cell>
          <cell r="K3203">
            <v>310010</v>
          </cell>
          <cell r="L3203" t="str">
            <v>General Auxiliaries</v>
          </cell>
          <cell r="M3203">
            <v>510</v>
          </cell>
          <cell r="N3203" t="str">
            <v>Auxiliary - Bookstore</v>
          </cell>
          <cell r="O3203">
            <v>31</v>
          </cell>
          <cell r="P3203" t="str">
            <v>Auxiliary Enterprises Fund</v>
          </cell>
          <cell r="Q3203">
            <v>71</v>
          </cell>
          <cell r="R3203" t="str">
            <v>Contractual Services</v>
          </cell>
          <cell r="S3203">
            <v>80</v>
          </cell>
          <cell r="T3203" t="str">
            <v>Auxiliaries</v>
          </cell>
          <cell r="U3203">
            <v>9</v>
          </cell>
          <cell r="V3203" t="str">
            <v>Husted, David S.</v>
          </cell>
        </row>
        <row r="3204">
          <cell r="A3204">
            <v>811102</v>
          </cell>
          <cell r="B3204" t="str">
            <v>SCC - Bookstore</v>
          </cell>
          <cell r="C3204">
            <v>712370</v>
          </cell>
          <cell r="D3204">
            <v>811102712370</v>
          </cell>
          <cell r="E3204" t="str">
            <v>Other Contract Services</v>
          </cell>
          <cell r="F3204">
            <v>0</v>
          </cell>
          <cell r="G3204">
            <v>0</v>
          </cell>
          <cell r="H3204">
            <v>8000</v>
          </cell>
          <cell r="I3204">
            <v>0</v>
          </cell>
          <cell r="J3204">
            <v>8000</v>
          </cell>
          <cell r="K3204">
            <v>310010</v>
          </cell>
          <cell r="L3204" t="str">
            <v>General Auxiliaries</v>
          </cell>
          <cell r="M3204">
            <v>510</v>
          </cell>
          <cell r="N3204" t="str">
            <v>Auxiliary - Bookstore</v>
          </cell>
          <cell r="O3204">
            <v>31</v>
          </cell>
          <cell r="P3204" t="str">
            <v>Auxiliary Enterprises Fund</v>
          </cell>
          <cell r="Q3204">
            <v>71</v>
          </cell>
          <cell r="R3204" t="str">
            <v>Contractual Services</v>
          </cell>
          <cell r="S3204">
            <v>80</v>
          </cell>
          <cell r="T3204" t="str">
            <v>Auxiliaries</v>
          </cell>
          <cell r="U3204">
            <v>9</v>
          </cell>
          <cell r="V3204" t="str">
            <v>Husted, David S.</v>
          </cell>
        </row>
        <row r="3205">
          <cell r="A3205">
            <v>811102</v>
          </cell>
          <cell r="B3205" t="str">
            <v>SCC - Bookstore</v>
          </cell>
          <cell r="C3205">
            <v>712420</v>
          </cell>
          <cell r="D3205">
            <v>811102712420</v>
          </cell>
          <cell r="E3205" t="str">
            <v>Rental - Furniture and Equipment</v>
          </cell>
          <cell r="F3205">
            <v>1292.29</v>
          </cell>
          <cell r="G3205">
            <v>1265.18</v>
          </cell>
          <cell r="H3205">
            <v>1300</v>
          </cell>
          <cell r="I3205">
            <v>628.02</v>
          </cell>
          <cell r="J3205">
            <v>1300</v>
          </cell>
          <cell r="K3205">
            <v>310010</v>
          </cell>
          <cell r="L3205" t="str">
            <v>General Auxiliaries</v>
          </cell>
          <cell r="M3205">
            <v>510</v>
          </cell>
          <cell r="N3205" t="str">
            <v>Auxiliary - Bookstore</v>
          </cell>
          <cell r="O3205">
            <v>31</v>
          </cell>
          <cell r="P3205" t="str">
            <v>Auxiliary Enterprises Fund</v>
          </cell>
          <cell r="Q3205">
            <v>71</v>
          </cell>
          <cell r="R3205" t="str">
            <v>Contractual Services</v>
          </cell>
          <cell r="S3205">
            <v>80</v>
          </cell>
          <cell r="T3205" t="str">
            <v>Auxiliaries</v>
          </cell>
          <cell r="U3205">
            <v>9</v>
          </cell>
          <cell r="V3205" t="str">
            <v>Husted, David S.</v>
          </cell>
        </row>
        <row r="3206">
          <cell r="A3206">
            <v>811102</v>
          </cell>
          <cell r="B3206" t="str">
            <v>SCC - Bookstore</v>
          </cell>
          <cell r="C3206">
            <v>712430</v>
          </cell>
          <cell r="D3206">
            <v>811102712430</v>
          </cell>
          <cell r="E3206" t="str">
            <v>Rental - Equipment Overage</v>
          </cell>
          <cell r="F3206">
            <v>336.1</v>
          </cell>
          <cell r="G3206">
            <v>329.99</v>
          </cell>
          <cell r="H3206">
            <v>1500</v>
          </cell>
          <cell r="I3206">
            <v>213.07</v>
          </cell>
          <cell r="J3206">
            <v>1500</v>
          </cell>
          <cell r="K3206">
            <v>310010</v>
          </cell>
          <cell r="L3206" t="str">
            <v>General Auxiliaries</v>
          </cell>
          <cell r="M3206">
            <v>510</v>
          </cell>
          <cell r="N3206" t="str">
            <v>Auxiliary - Bookstore</v>
          </cell>
          <cell r="O3206">
            <v>31</v>
          </cell>
          <cell r="P3206" t="str">
            <v>Auxiliary Enterprises Fund</v>
          </cell>
          <cell r="Q3206">
            <v>71</v>
          </cell>
          <cell r="R3206" t="str">
            <v>Contractual Services</v>
          </cell>
          <cell r="S3206">
            <v>80</v>
          </cell>
          <cell r="T3206" t="str">
            <v>Auxiliaries</v>
          </cell>
          <cell r="U3206">
            <v>9</v>
          </cell>
          <cell r="V3206" t="str">
            <v>Husted, David S.</v>
          </cell>
        </row>
        <row r="3207">
          <cell r="A3207">
            <v>811102</v>
          </cell>
          <cell r="B3207" t="str">
            <v>SCC - Bookstore</v>
          </cell>
          <cell r="C3207">
            <v>712510</v>
          </cell>
          <cell r="D3207">
            <v>811102712510</v>
          </cell>
          <cell r="E3207" t="str">
            <v>Maintenance Agreements</v>
          </cell>
          <cell r="F3207">
            <v>15194.32</v>
          </cell>
          <cell r="G3207">
            <v>15288.68</v>
          </cell>
          <cell r="H3207">
            <v>20000</v>
          </cell>
          <cell r="I3207">
            <v>11344.66</v>
          </cell>
          <cell r="J3207">
            <v>25000</v>
          </cell>
          <cell r="K3207">
            <v>310010</v>
          </cell>
          <cell r="L3207" t="str">
            <v>General Auxiliaries</v>
          </cell>
          <cell r="M3207">
            <v>510</v>
          </cell>
          <cell r="N3207" t="str">
            <v>Auxiliary - Bookstore</v>
          </cell>
          <cell r="O3207">
            <v>31</v>
          </cell>
          <cell r="P3207" t="str">
            <v>Auxiliary Enterprises Fund</v>
          </cell>
          <cell r="Q3207">
            <v>71</v>
          </cell>
          <cell r="R3207" t="str">
            <v>Contractual Services</v>
          </cell>
          <cell r="S3207">
            <v>80</v>
          </cell>
          <cell r="T3207" t="str">
            <v>Auxiliaries</v>
          </cell>
          <cell r="U3207">
            <v>9</v>
          </cell>
          <cell r="V3207" t="str">
            <v>Husted, David S.</v>
          </cell>
        </row>
        <row r="3208">
          <cell r="A3208">
            <v>811102</v>
          </cell>
          <cell r="B3208" t="str">
            <v>SCC - Bookstore</v>
          </cell>
          <cell r="C3208">
            <v>712655</v>
          </cell>
          <cell r="D3208">
            <v>811102712655</v>
          </cell>
          <cell r="E3208" t="str">
            <v>Meetings Expense</v>
          </cell>
          <cell r="F3208">
            <v>0</v>
          </cell>
          <cell r="G3208">
            <v>0</v>
          </cell>
          <cell r="H3208">
            <v>500</v>
          </cell>
          <cell r="I3208">
            <v>0</v>
          </cell>
          <cell r="J3208">
            <v>500</v>
          </cell>
          <cell r="K3208">
            <v>310010</v>
          </cell>
          <cell r="L3208" t="str">
            <v>General Auxiliaries</v>
          </cell>
          <cell r="M3208">
            <v>510</v>
          </cell>
          <cell r="N3208" t="str">
            <v>Auxiliary - Bookstore</v>
          </cell>
          <cell r="O3208">
            <v>31</v>
          </cell>
          <cell r="P3208" t="str">
            <v>Auxiliary Enterprises Fund</v>
          </cell>
          <cell r="Q3208">
            <v>71</v>
          </cell>
          <cell r="R3208" t="str">
            <v>Contractual Services</v>
          </cell>
          <cell r="S3208">
            <v>80</v>
          </cell>
          <cell r="T3208" t="str">
            <v>Auxiliaries</v>
          </cell>
          <cell r="U3208">
            <v>9</v>
          </cell>
          <cell r="V3208" t="str">
            <v>Husted, David S.</v>
          </cell>
        </row>
        <row r="3209">
          <cell r="A3209">
            <v>811102</v>
          </cell>
          <cell r="B3209" t="str">
            <v>SCC - Bookstore</v>
          </cell>
          <cell r="C3209">
            <v>733120</v>
          </cell>
          <cell r="D3209">
            <v>811102733120</v>
          </cell>
          <cell r="E3209" t="str">
            <v>Office Supplies</v>
          </cell>
          <cell r="F3209">
            <v>10276.209999999999</v>
          </cell>
          <cell r="G3209">
            <v>10057.370000000001</v>
          </cell>
          <cell r="H3209">
            <v>10000</v>
          </cell>
          <cell r="I3209">
            <v>3529.23</v>
          </cell>
          <cell r="J3209">
            <v>11000</v>
          </cell>
          <cell r="K3209">
            <v>310010</v>
          </cell>
          <cell r="L3209" t="str">
            <v>General Auxiliaries</v>
          </cell>
          <cell r="M3209">
            <v>510</v>
          </cell>
          <cell r="N3209" t="str">
            <v>Auxiliary - Bookstore</v>
          </cell>
          <cell r="O3209">
            <v>31</v>
          </cell>
          <cell r="P3209" t="str">
            <v>Auxiliary Enterprises Fund</v>
          </cell>
          <cell r="Q3209">
            <v>73</v>
          </cell>
          <cell r="R3209" t="str">
            <v>Supplies</v>
          </cell>
          <cell r="S3209">
            <v>80</v>
          </cell>
          <cell r="T3209" t="str">
            <v>Auxiliaries</v>
          </cell>
          <cell r="U3209">
            <v>9</v>
          </cell>
          <cell r="V3209" t="str">
            <v>Husted, David S.</v>
          </cell>
        </row>
        <row r="3210">
          <cell r="A3210">
            <v>811102</v>
          </cell>
          <cell r="B3210" t="str">
            <v>SCC - Bookstore</v>
          </cell>
          <cell r="C3210">
            <v>733490</v>
          </cell>
          <cell r="D3210">
            <v>811102733490</v>
          </cell>
          <cell r="E3210" t="str">
            <v>Bookstore Operating Expenses</v>
          </cell>
          <cell r="F3210">
            <v>10138.06</v>
          </cell>
          <cell r="G3210">
            <v>10365.25</v>
          </cell>
          <cell r="H3210">
            <v>14000</v>
          </cell>
          <cell r="I3210">
            <v>1463.35</v>
          </cell>
          <cell r="J3210">
            <v>14000</v>
          </cell>
          <cell r="K3210">
            <v>310010</v>
          </cell>
          <cell r="L3210" t="str">
            <v>General Auxiliaries</v>
          </cell>
          <cell r="M3210">
            <v>510</v>
          </cell>
          <cell r="N3210" t="str">
            <v>Auxiliary - Bookstore</v>
          </cell>
          <cell r="O3210">
            <v>31</v>
          </cell>
          <cell r="P3210" t="str">
            <v>Auxiliary Enterprises Fund</v>
          </cell>
          <cell r="Q3210">
            <v>73</v>
          </cell>
          <cell r="R3210" t="str">
            <v>Supplies</v>
          </cell>
          <cell r="S3210">
            <v>80</v>
          </cell>
          <cell r="T3210" t="str">
            <v>Auxiliaries</v>
          </cell>
          <cell r="U3210">
            <v>9</v>
          </cell>
          <cell r="V3210" t="str">
            <v>Husted, David S.</v>
          </cell>
        </row>
        <row r="3211">
          <cell r="A3211">
            <v>811102</v>
          </cell>
          <cell r="B3211" t="str">
            <v>SCC - Bookstore</v>
          </cell>
          <cell r="C3211">
            <v>744210</v>
          </cell>
          <cell r="D3211">
            <v>811102744210</v>
          </cell>
          <cell r="E3211" t="str">
            <v>Local Travel</v>
          </cell>
          <cell r="F3211">
            <v>108</v>
          </cell>
          <cell r="G3211">
            <v>261.5</v>
          </cell>
          <cell r="H3211">
            <v>3000</v>
          </cell>
          <cell r="I3211">
            <v>79.5</v>
          </cell>
          <cell r="J3211">
            <v>3000</v>
          </cell>
          <cell r="K3211">
            <v>310010</v>
          </cell>
          <cell r="L3211" t="str">
            <v>General Auxiliaries</v>
          </cell>
          <cell r="M3211">
            <v>510</v>
          </cell>
          <cell r="N3211" t="str">
            <v>Auxiliary - Bookstore</v>
          </cell>
          <cell r="O3211">
            <v>31</v>
          </cell>
          <cell r="P3211" t="str">
            <v>Auxiliary Enterprises Fund</v>
          </cell>
          <cell r="Q3211">
            <v>74</v>
          </cell>
          <cell r="R3211" t="str">
            <v>Travel</v>
          </cell>
          <cell r="S3211">
            <v>80</v>
          </cell>
          <cell r="T3211" t="str">
            <v>Auxiliaries</v>
          </cell>
          <cell r="U3211">
            <v>9</v>
          </cell>
          <cell r="V3211" t="str">
            <v>Husted, David S.</v>
          </cell>
        </row>
        <row r="3212">
          <cell r="A3212">
            <v>811102</v>
          </cell>
          <cell r="B3212" t="str">
            <v>SCC - Bookstore</v>
          </cell>
          <cell r="C3212">
            <v>744220</v>
          </cell>
          <cell r="D3212">
            <v>811102744220</v>
          </cell>
          <cell r="E3212" t="str">
            <v>Professional Development / Travel</v>
          </cell>
          <cell r="F3212">
            <v>97.15</v>
          </cell>
          <cell r="G3212">
            <v>0</v>
          </cell>
          <cell r="H3212">
            <v>10000</v>
          </cell>
          <cell r="I3212">
            <v>4624.5200000000004</v>
          </cell>
          <cell r="J3212">
            <v>5000</v>
          </cell>
          <cell r="K3212">
            <v>310010</v>
          </cell>
          <cell r="L3212" t="str">
            <v>General Auxiliaries</v>
          </cell>
          <cell r="M3212">
            <v>510</v>
          </cell>
          <cell r="N3212" t="str">
            <v>Auxiliary - Bookstore</v>
          </cell>
          <cell r="O3212">
            <v>31</v>
          </cell>
          <cell r="P3212" t="str">
            <v>Auxiliary Enterprises Fund</v>
          </cell>
          <cell r="Q3212">
            <v>74</v>
          </cell>
          <cell r="R3212" t="str">
            <v>Travel</v>
          </cell>
          <cell r="S3212">
            <v>80</v>
          </cell>
          <cell r="T3212" t="str">
            <v>Auxiliaries</v>
          </cell>
          <cell r="U3212">
            <v>9</v>
          </cell>
          <cell r="V3212" t="str">
            <v>Husted, David S.</v>
          </cell>
        </row>
        <row r="3213">
          <cell r="A3213">
            <v>811102</v>
          </cell>
          <cell r="B3213" t="str">
            <v>SCC - Bookstore</v>
          </cell>
          <cell r="C3213">
            <v>744230</v>
          </cell>
          <cell r="D3213">
            <v>811102744230</v>
          </cell>
          <cell r="E3213" t="str">
            <v>In-House Professional Development</v>
          </cell>
          <cell r="F3213">
            <v>0</v>
          </cell>
          <cell r="G3213">
            <v>0</v>
          </cell>
          <cell r="H3213">
            <v>2000</v>
          </cell>
          <cell r="I3213">
            <v>1500</v>
          </cell>
          <cell r="J3213">
            <v>1000</v>
          </cell>
          <cell r="K3213">
            <v>310010</v>
          </cell>
          <cell r="L3213" t="str">
            <v>General Auxiliaries</v>
          </cell>
          <cell r="M3213">
            <v>510</v>
          </cell>
          <cell r="N3213" t="str">
            <v>Auxiliary - Bookstore</v>
          </cell>
          <cell r="O3213">
            <v>31</v>
          </cell>
          <cell r="P3213" t="str">
            <v>Auxiliary Enterprises Fund</v>
          </cell>
          <cell r="Q3213">
            <v>74</v>
          </cell>
          <cell r="R3213" t="str">
            <v>Travel</v>
          </cell>
          <cell r="S3213">
            <v>80</v>
          </cell>
          <cell r="T3213" t="str">
            <v>Auxiliaries</v>
          </cell>
          <cell r="U3213">
            <v>9</v>
          </cell>
          <cell r="V3213" t="str">
            <v>Husted, David S.</v>
          </cell>
        </row>
        <row r="3214">
          <cell r="A3214">
            <v>811102</v>
          </cell>
          <cell r="B3214" t="str">
            <v>SCC - Bookstore</v>
          </cell>
          <cell r="C3214">
            <v>744370</v>
          </cell>
          <cell r="D3214">
            <v>811102744370</v>
          </cell>
          <cell r="E3214" t="str">
            <v>Vehicle Operating Expense</v>
          </cell>
          <cell r="F3214">
            <v>2841.76</v>
          </cell>
          <cell r="G3214">
            <v>4210.05</v>
          </cell>
          <cell r="H3214">
            <v>6000</v>
          </cell>
          <cell r="I3214">
            <v>933.49</v>
          </cell>
          <cell r="J3214">
            <v>5000</v>
          </cell>
          <cell r="K3214">
            <v>310010</v>
          </cell>
          <cell r="L3214" t="str">
            <v>General Auxiliaries</v>
          </cell>
          <cell r="M3214">
            <v>510</v>
          </cell>
          <cell r="N3214" t="str">
            <v>Auxiliary - Bookstore</v>
          </cell>
          <cell r="O3214">
            <v>31</v>
          </cell>
          <cell r="P3214" t="str">
            <v>Auxiliary Enterprises Fund</v>
          </cell>
          <cell r="Q3214">
            <v>74</v>
          </cell>
          <cell r="R3214" t="str">
            <v>Travel</v>
          </cell>
          <cell r="S3214">
            <v>80</v>
          </cell>
          <cell r="T3214" t="str">
            <v>Auxiliaries</v>
          </cell>
          <cell r="U3214">
            <v>9</v>
          </cell>
          <cell r="V3214" t="str">
            <v>Husted, David S.</v>
          </cell>
        </row>
        <row r="3215">
          <cell r="A3215">
            <v>811102</v>
          </cell>
          <cell r="B3215" t="str">
            <v>SCC - Bookstore</v>
          </cell>
          <cell r="C3215">
            <v>752001</v>
          </cell>
          <cell r="D3215">
            <v>811102752001</v>
          </cell>
          <cell r="E3215" t="str">
            <v>New Book - COGS</v>
          </cell>
          <cell r="F3215">
            <v>2768085.72</v>
          </cell>
          <cell r="G3215">
            <v>2512557.9700000002</v>
          </cell>
          <cell r="H3215">
            <v>2896875</v>
          </cell>
          <cell r="I3215">
            <v>1260678.23</v>
          </cell>
          <cell r="J3215">
            <v>3487550</v>
          </cell>
          <cell r="K3215">
            <v>310010</v>
          </cell>
          <cell r="L3215" t="str">
            <v>General Auxiliaries</v>
          </cell>
          <cell r="M3215">
            <v>510</v>
          </cell>
          <cell r="N3215" t="str">
            <v>Auxiliary - Bookstore</v>
          </cell>
          <cell r="O3215">
            <v>31</v>
          </cell>
          <cell r="P3215" t="str">
            <v>Auxiliary Enterprises Fund</v>
          </cell>
          <cell r="Q3215">
            <v>75</v>
          </cell>
          <cell r="R3215" t="str">
            <v>Other Operating Expenses</v>
          </cell>
          <cell r="S3215">
            <v>80</v>
          </cell>
          <cell r="T3215" t="str">
            <v>Auxiliaries</v>
          </cell>
          <cell r="U3215">
            <v>9</v>
          </cell>
          <cell r="V3215" t="str">
            <v>Husted, David S.</v>
          </cell>
        </row>
        <row r="3216">
          <cell r="A3216">
            <v>811102</v>
          </cell>
          <cell r="B3216" t="str">
            <v>SCC - Bookstore</v>
          </cell>
          <cell r="C3216">
            <v>752002</v>
          </cell>
          <cell r="D3216">
            <v>811102752002</v>
          </cell>
          <cell r="E3216" t="str">
            <v>Used Book - COGS</v>
          </cell>
          <cell r="F3216">
            <v>105376.3</v>
          </cell>
          <cell r="G3216">
            <v>100740.85</v>
          </cell>
          <cell r="H3216">
            <v>127300</v>
          </cell>
          <cell r="I3216">
            <v>22165.39</v>
          </cell>
          <cell r="J3216">
            <v>0</v>
          </cell>
          <cell r="K3216">
            <v>310010</v>
          </cell>
          <cell r="L3216" t="str">
            <v>General Auxiliaries</v>
          </cell>
          <cell r="M3216">
            <v>510</v>
          </cell>
          <cell r="N3216" t="str">
            <v>Auxiliary - Bookstore</v>
          </cell>
          <cell r="O3216">
            <v>31</v>
          </cell>
          <cell r="P3216" t="str">
            <v>Auxiliary Enterprises Fund</v>
          </cell>
          <cell r="Q3216">
            <v>75</v>
          </cell>
          <cell r="R3216" t="str">
            <v>Other Operating Expenses</v>
          </cell>
          <cell r="S3216">
            <v>80</v>
          </cell>
          <cell r="T3216" t="str">
            <v>Auxiliaries</v>
          </cell>
          <cell r="U3216">
            <v>9</v>
          </cell>
          <cell r="V3216" t="str">
            <v>Husted, David S.</v>
          </cell>
        </row>
        <row r="3217">
          <cell r="A3217">
            <v>811102</v>
          </cell>
          <cell r="B3217" t="str">
            <v>SCC - Bookstore</v>
          </cell>
          <cell r="C3217">
            <v>752003</v>
          </cell>
          <cell r="D3217">
            <v>811102752003</v>
          </cell>
          <cell r="E3217" t="str">
            <v>Trade Book - COGS</v>
          </cell>
          <cell r="F3217">
            <v>31879.26</v>
          </cell>
          <cell r="G3217">
            <v>26528.35</v>
          </cell>
          <cell r="H3217">
            <v>33000</v>
          </cell>
          <cell r="I3217">
            <v>14259.83</v>
          </cell>
          <cell r="J3217">
            <v>0</v>
          </cell>
          <cell r="K3217">
            <v>310010</v>
          </cell>
          <cell r="L3217" t="str">
            <v>General Auxiliaries</v>
          </cell>
          <cell r="M3217">
            <v>510</v>
          </cell>
          <cell r="N3217" t="str">
            <v>Auxiliary - Bookstore</v>
          </cell>
          <cell r="O3217">
            <v>31</v>
          </cell>
          <cell r="P3217" t="str">
            <v>Auxiliary Enterprises Fund</v>
          </cell>
          <cell r="Q3217">
            <v>75</v>
          </cell>
          <cell r="R3217" t="str">
            <v>Other Operating Expenses</v>
          </cell>
          <cell r="S3217">
            <v>80</v>
          </cell>
          <cell r="T3217" t="str">
            <v>Auxiliaries</v>
          </cell>
          <cell r="U3217">
            <v>9</v>
          </cell>
          <cell r="V3217" t="str">
            <v>Husted, David S.</v>
          </cell>
        </row>
        <row r="3218">
          <cell r="A3218">
            <v>811102</v>
          </cell>
          <cell r="B3218" t="str">
            <v>SCC - Bookstore</v>
          </cell>
          <cell r="C3218">
            <v>752004</v>
          </cell>
          <cell r="D3218">
            <v>811102752004</v>
          </cell>
          <cell r="E3218" t="str">
            <v>Supplies - COGS</v>
          </cell>
          <cell r="F3218">
            <v>187164.27</v>
          </cell>
          <cell r="G3218">
            <v>176027.11</v>
          </cell>
          <cell r="H3218">
            <v>187000</v>
          </cell>
          <cell r="I3218">
            <v>90951.44</v>
          </cell>
          <cell r="J3218">
            <v>0</v>
          </cell>
          <cell r="K3218">
            <v>310010</v>
          </cell>
          <cell r="L3218" t="str">
            <v>General Auxiliaries</v>
          </cell>
          <cell r="M3218">
            <v>510</v>
          </cell>
          <cell r="N3218" t="str">
            <v>Auxiliary - Bookstore</v>
          </cell>
          <cell r="O3218">
            <v>31</v>
          </cell>
          <cell r="P3218" t="str">
            <v>Auxiliary Enterprises Fund</v>
          </cell>
          <cell r="Q3218">
            <v>75</v>
          </cell>
          <cell r="R3218" t="str">
            <v>Other Operating Expenses</v>
          </cell>
          <cell r="S3218">
            <v>80</v>
          </cell>
          <cell r="T3218" t="str">
            <v>Auxiliaries</v>
          </cell>
          <cell r="U3218">
            <v>9</v>
          </cell>
          <cell r="V3218" t="str">
            <v>Husted, David S.</v>
          </cell>
        </row>
        <row r="3219">
          <cell r="A3219">
            <v>811102</v>
          </cell>
          <cell r="B3219" t="str">
            <v>SCC - Bookstore</v>
          </cell>
          <cell r="C3219">
            <v>752005</v>
          </cell>
          <cell r="D3219">
            <v>811102752005</v>
          </cell>
          <cell r="E3219" t="str">
            <v>Toner Cartridge - COGS</v>
          </cell>
          <cell r="F3219">
            <v>109716.59</v>
          </cell>
          <cell r="G3219">
            <v>104582.24</v>
          </cell>
          <cell r="H3219">
            <v>108000</v>
          </cell>
          <cell r="I3219">
            <v>53017.95</v>
          </cell>
          <cell r="J3219">
            <v>0</v>
          </cell>
          <cell r="K3219">
            <v>310010</v>
          </cell>
          <cell r="L3219" t="str">
            <v>General Auxiliaries</v>
          </cell>
          <cell r="M3219">
            <v>510</v>
          </cell>
          <cell r="N3219" t="str">
            <v>Auxiliary - Bookstore</v>
          </cell>
          <cell r="O3219">
            <v>31</v>
          </cell>
          <cell r="P3219" t="str">
            <v>Auxiliary Enterprises Fund</v>
          </cell>
          <cell r="Q3219">
            <v>75</v>
          </cell>
          <cell r="R3219" t="str">
            <v>Other Operating Expenses</v>
          </cell>
          <cell r="S3219">
            <v>80</v>
          </cell>
          <cell r="T3219" t="str">
            <v>Auxiliaries</v>
          </cell>
          <cell r="U3219">
            <v>9</v>
          </cell>
          <cell r="V3219" t="str">
            <v>Husted, David S.</v>
          </cell>
        </row>
        <row r="3220">
          <cell r="A3220">
            <v>811102</v>
          </cell>
          <cell r="B3220" t="str">
            <v>SCC - Bookstore</v>
          </cell>
          <cell r="C3220">
            <v>752006</v>
          </cell>
          <cell r="D3220">
            <v>811102752006</v>
          </cell>
          <cell r="E3220" t="str">
            <v>Novelties/Soft Goods - COGS</v>
          </cell>
          <cell r="F3220">
            <v>57534.720000000001</v>
          </cell>
          <cell r="G3220">
            <v>56477</v>
          </cell>
          <cell r="H3220">
            <v>56650</v>
          </cell>
          <cell r="I3220">
            <v>24393.69</v>
          </cell>
          <cell r="J3220">
            <v>0</v>
          </cell>
          <cell r="K3220">
            <v>310010</v>
          </cell>
          <cell r="L3220" t="str">
            <v>General Auxiliaries</v>
          </cell>
          <cell r="M3220">
            <v>510</v>
          </cell>
          <cell r="N3220" t="str">
            <v>Auxiliary - Bookstore</v>
          </cell>
          <cell r="O3220">
            <v>31</v>
          </cell>
          <cell r="P3220" t="str">
            <v>Auxiliary Enterprises Fund</v>
          </cell>
          <cell r="Q3220">
            <v>75</v>
          </cell>
          <cell r="R3220" t="str">
            <v>Other Operating Expenses</v>
          </cell>
          <cell r="S3220">
            <v>80</v>
          </cell>
          <cell r="T3220" t="str">
            <v>Auxiliaries</v>
          </cell>
          <cell r="U3220">
            <v>9</v>
          </cell>
          <cell r="V3220" t="str">
            <v>Husted, David S.</v>
          </cell>
        </row>
        <row r="3221">
          <cell r="A3221">
            <v>811102</v>
          </cell>
          <cell r="B3221" t="str">
            <v>SCC - Bookstore</v>
          </cell>
          <cell r="C3221">
            <v>752007</v>
          </cell>
          <cell r="D3221">
            <v>811102752007</v>
          </cell>
          <cell r="E3221" t="str">
            <v>Candy/Sundry - COGS</v>
          </cell>
          <cell r="F3221">
            <v>236121</v>
          </cell>
          <cell r="G3221">
            <v>374344.5</v>
          </cell>
          <cell r="H3221">
            <v>243750</v>
          </cell>
          <cell r="I3221">
            <v>179026.86</v>
          </cell>
          <cell r="J3221">
            <v>0</v>
          </cell>
          <cell r="K3221">
            <v>310010</v>
          </cell>
          <cell r="L3221" t="str">
            <v>General Auxiliaries</v>
          </cell>
          <cell r="M3221">
            <v>510</v>
          </cell>
          <cell r="N3221" t="str">
            <v>Auxiliary - Bookstore</v>
          </cell>
          <cell r="O3221">
            <v>31</v>
          </cell>
          <cell r="P3221" t="str">
            <v>Auxiliary Enterprises Fund</v>
          </cell>
          <cell r="Q3221">
            <v>75</v>
          </cell>
          <cell r="R3221" t="str">
            <v>Other Operating Expenses</v>
          </cell>
          <cell r="S3221">
            <v>80</v>
          </cell>
          <cell r="T3221" t="str">
            <v>Auxiliaries</v>
          </cell>
          <cell r="U3221">
            <v>9</v>
          </cell>
          <cell r="V3221" t="str">
            <v>Husted, David S.</v>
          </cell>
        </row>
        <row r="3222">
          <cell r="A3222">
            <v>811102</v>
          </cell>
          <cell r="B3222" t="str">
            <v>SCC - Bookstore</v>
          </cell>
          <cell r="C3222">
            <v>755240</v>
          </cell>
          <cell r="D3222">
            <v>811102755240</v>
          </cell>
          <cell r="E3222" t="str">
            <v>DP - Software</v>
          </cell>
          <cell r="F3222">
            <v>0</v>
          </cell>
          <cell r="G3222">
            <v>0</v>
          </cell>
          <cell r="H3222">
            <v>18300</v>
          </cell>
          <cell r="I3222">
            <v>750</v>
          </cell>
          <cell r="J3222">
            <v>2000</v>
          </cell>
          <cell r="K3222">
            <v>310010</v>
          </cell>
          <cell r="L3222" t="str">
            <v>General Auxiliaries</v>
          </cell>
          <cell r="M3222">
            <v>510</v>
          </cell>
          <cell r="N3222" t="str">
            <v>Auxiliary - Bookstore</v>
          </cell>
          <cell r="O3222">
            <v>31</v>
          </cell>
          <cell r="P3222" t="str">
            <v>Auxiliary Enterprises Fund</v>
          </cell>
          <cell r="Q3222">
            <v>75</v>
          </cell>
          <cell r="R3222" t="str">
            <v>Other Operating Expenses</v>
          </cell>
          <cell r="S3222">
            <v>80</v>
          </cell>
          <cell r="T3222" t="str">
            <v>Auxiliaries</v>
          </cell>
          <cell r="U3222">
            <v>9</v>
          </cell>
          <cell r="V3222" t="str">
            <v>Husted, David S.</v>
          </cell>
        </row>
        <row r="3223">
          <cell r="A3223">
            <v>811102</v>
          </cell>
          <cell r="B3223" t="str">
            <v>SCC - Bookstore</v>
          </cell>
          <cell r="C3223">
            <v>755310</v>
          </cell>
          <cell r="D3223">
            <v>811102755310</v>
          </cell>
          <cell r="E3223" t="str">
            <v>Copier Expense</v>
          </cell>
          <cell r="F3223">
            <v>0</v>
          </cell>
          <cell r="G3223">
            <v>0</v>
          </cell>
          <cell r="H3223">
            <v>1000</v>
          </cell>
          <cell r="I3223">
            <v>0</v>
          </cell>
          <cell r="J3223">
            <v>1000</v>
          </cell>
          <cell r="K3223">
            <v>310010</v>
          </cell>
          <cell r="L3223" t="str">
            <v>General Auxiliaries</v>
          </cell>
          <cell r="M3223">
            <v>510</v>
          </cell>
          <cell r="N3223" t="str">
            <v>Auxiliary - Bookstore</v>
          </cell>
          <cell r="O3223">
            <v>31</v>
          </cell>
          <cell r="P3223" t="str">
            <v>Auxiliary Enterprises Fund</v>
          </cell>
          <cell r="Q3223">
            <v>75</v>
          </cell>
          <cell r="R3223" t="str">
            <v>Other Operating Expenses</v>
          </cell>
          <cell r="S3223">
            <v>80</v>
          </cell>
          <cell r="T3223" t="str">
            <v>Auxiliaries</v>
          </cell>
          <cell r="U3223">
            <v>9</v>
          </cell>
          <cell r="V3223" t="str">
            <v>Husted, David S.</v>
          </cell>
        </row>
        <row r="3224">
          <cell r="A3224">
            <v>811102</v>
          </cell>
          <cell r="B3224" t="str">
            <v>SCC - Bookstore</v>
          </cell>
          <cell r="C3224">
            <v>755340</v>
          </cell>
          <cell r="D3224">
            <v>811102755340</v>
          </cell>
          <cell r="E3224" t="str">
            <v>Printing - Forms</v>
          </cell>
          <cell r="F3224">
            <v>0</v>
          </cell>
          <cell r="G3224">
            <v>0</v>
          </cell>
          <cell r="H3224">
            <v>1000</v>
          </cell>
          <cell r="I3224">
            <v>0</v>
          </cell>
          <cell r="J3224">
            <v>1000</v>
          </cell>
          <cell r="K3224">
            <v>310010</v>
          </cell>
          <cell r="L3224" t="str">
            <v>General Auxiliaries</v>
          </cell>
          <cell r="M3224">
            <v>510</v>
          </cell>
          <cell r="N3224" t="str">
            <v>Auxiliary - Bookstore</v>
          </cell>
          <cell r="O3224">
            <v>31</v>
          </cell>
          <cell r="P3224" t="str">
            <v>Auxiliary Enterprises Fund</v>
          </cell>
          <cell r="Q3224">
            <v>75</v>
          </cell>
          <cell r="R3224" t="str">
            <v>Other Operating Expenses</v>
          </cell>
          <cell r="S3224">
            <v>80</v>
          </cell>
          <cell r="T3224" t="str">
            <v>Auxiliaries</v>
          </cell>
          <cell r="U3224">
            <v>9</v>
          </cell>
          <cell r="V3224" t="str">
            <v>Husted, David S.</v>
          </cell>
        </row>
        <row r="3225">
          <cell r="A3225">
            <v>811102</v>
          </cell>
          <cell r="B3225" t="str">
            <v>SCC - Bookstore</v>
          </cell>
          <cell r="C3225">
            <v>755360</v>
          </cell>
          <cell r="D3225">
            <v>811102755360</v>
          </cell>
          <cell r="E3225" t="str">
            <v>Printing - Other</v>
          </cell>
          <cell r="F3225">
            <v>3900.21</v>
          </cell>
          <cell r="G3225">
            <v>1768.25</v>
          </cell>
          <cell r="H3225">
            <v>2000</v>
          </cell>
          <cell r="I3225">
            <v>803.4</v>
          </cell>
          <cell r="J3225">
            <v>2000</v>
          </cell>
          <cell r="K3225">
            <v>310010</v>
          </cell>
          <cell r="L3225" t="str">
            <v>General Auxiliaries</v>
          </cell>
          <cell r="M3225">
            <v>510</v>
          </cell>
          <cell r="N3225" t="str">
            <v>Auxiliary - Bookstore</v>
          </cell>
          <cell r="O3225">
            <v>31</v>
          </cell>
          <cell r="P3225" t="str">
            <v>Auxiliary Enterprises Fund</v>
          </cell>
          <cell r="Q3225">
            <v>75</v>
          </cell>
          <cell r="R3225" t="str">
            <v>Other Operating Expenses</v>
          </cell>
          <cell r="S3225">
            <v>80</v>
          </cell>
          <cell r="T3225" t="str">
            <v>Auxiliaries</v>
          </cell>
          <cell r="U3225">
            <v>9</v>
          </cell>
          <cell r="V3225" t="str">
            <v>Husted, David S.</v>
          </cell>
        </row>
        <row r="3226">
          <cell r="A3226">
            <v>811102</v>
          </cell>
          <cell r="B3226" t="str">
            <v>SCC - Bookstore</v>
          </cell>
          <cell r="C3226">
            <v>755510</v>
          </cell>
          <cell r="D3226">
            <v>811102755510</v>
          </cell>
          <cell r="E3226" t="str">
            <v>Repairs - Equipment</v>
          </cell>
          <cell r="F3226">
            <v>0</v>
          </cell>
          <cell r="G3226">
            <v>390</v>
          </cell>
          <cell r="H3226">
            <v>500</v>
          </cell>
          <cell r="I3226">
            <v>0</v>
          </cell>
          <cell r="J3226">
            <v>500</v>
          </cell>
          <cell r="K3226">
            <v>310010</v>
          </cell>
          <cell r="L3226" t="str">
            <v>General Auxiliaries</v>
          </cell>
          <cell r="M3226">
            <v>510</v>
          </cell>
          <cell r="N3226" t="str">
            <v>Auxiliary - Bookstore</v>
          </cell>
          <cell r="O3226">
            <v>31</v>
          </cell>
          <cell r="P3226" t="str">
            <v>Auxiliary Enterprises Fund</v>
          </cell>
          <cell r="Q3226">
            <v>75</v>
          </cell>
          <cell r="R3226" t="str">
            <v>Other Operating Expenses</v>
          </cell>
          <cell r="S3226">
            <v>80</v>
          </cell>
          <cell r="T3226" t="str">
            <v>Auxiliaries</v>
          </cell>
          <cell r="U3226">
            <v>9</v>
          </cell>
          <cell r="V3226" t="str">
            <v>Husted, David S.</v>
          </cell>
        </row>
        <row r="3227">
          <cell r="A3227">
            <v>811102</v>
          </cell>
          <cell r="B3227" t="str">
            <v>SCC - Bookstore</v>
          </cell>
          <cell r="C3227">
            <v>755540</v>
          </cell>
          <cell r="D3227">
            <v>811102755540</v>
          </cell>
          <cell r="E3227" t="str">
            <v>Repairs - Vehicle</v>
          </cell>
          <cell r="F3227">
            <v>0</v>
          </cell>
          <cell r="G3227">
            <v>689.92</v>
          </cell>
          <cell r="H3227">
            <v>1000</v>
          </cell>
          <cell r="I3227">
            <v>0</v>
          </cell>
          <cell r="J3227">
            <v>1000</v>
          </cell>
          <cell r="K3227">
            <v>310010</v>
          </cell>
          <cell r="L3227" t="str">
            <v>General Auxiliaries</v>
          </cell>
          <cell r="M3227">
            <v>510</v>
          </cell>
          <cell r="N3227" t="str">
            <v>Auxiliary - Bookstore</v>
          </cell>
          <cell r="O3227">
            <v>31</v>
          </cell>
          <cell r="P3227" t="str">
            <v>Auxiliary Enterprises Fund</v>
          </cell>
          <cell r="Q3227">
            <v>75</v>
          </cell>
          <cell r="R3227" t="str">
            <v>Other Operating Expenses</v>
          </cell>
          <cell r="S3227">
            <v>80</v>
          </cell>
          <cell r="T3227" t="str">
            <v>Auxiliaries</v>
          </cell>
          <cell r="U3227">
            <v>9</v>
          </cell>
          <cell r="V3227" t="str">
            <v>Husted, David S.</v>
          </cell>
        </row>
        <row r="3228">
          <cell r="A3228">
            <v>811102</v>
          </cell>
          <cell r="B3228" t="str">
            <v>SCC - Bookstore</v>
          </cell>
          <cell r="C3228">
            <v>755560</v>
          </cell>
          <cell r="D3228">
            <v>811102755560</v>
          </cell>
          <cell r="E3228" t="str">
            <v>Other Repairs</v>
          </cell>
          <cell r="F3228">
            <v>0</v>
          </cell>
          <cell r="G3228">
            <v>200</v>
          </cell>
          <cell r="H3228">
            <v>300</v>
          </cell>
          <cell r="I3228">
            <v>0</v>
          </cell>
          <cell r="J3228">
            <v>300</v>
          </cell>
          <cell r="K3228">
            <v>310010</v>
          </cell>
          <cell r="L3228" t="str">
            <v>General Auxiliaries</v>
          </cell>
          <cell r="M3228">
            <v>510</v>
          </cell>
          <cell r="N3228" t="str">
            <v>Auxiliary - Bookstore</v>
          </cell>
          <cell r="O3228">
            <v>31</v>
          </cell>
          <cell r="P3228" t="str">
            <v>Auxiliary Enterprises Fund</v>
          </cell>
          <cell r="Q3228">
            <v>75</v>
          </cell>
          <cell r="R3228" t="str">
            <v>Other Operating Expenses</v>
          </cell>
          <cell r="S3228">
            <v>80</v>
          </cell>
          <cell r="T3228" t="str">
            <v>Auxiliaries</v>
          </cell>
          <cell r="U3228">
            <v>9</v>
          </cell>
          <cell r="V3228" t="str">
            <v>Husted, David S.</v>
          </cell>
        </row>
        <row r="3229">
          <cell r="A3229">
            <v>811102</v>
          </cell>
          <cell r="B3229" t="str">
            <v>SCC - Bookstore</v>
          </cell>
          <cell r="C3229">
            <v>755705</v>
          </cell>
          <cell r="D3229">
            <v>811102755705</v>
          </cell>
          <cell r="E3229" t="str">
            <v>Postage</v>
          </cell>
          <cell r="F3229">
            <v>830.54</v>
          </cell>
          <cell r="G3229">
            <v>899.4</v>
          </cell>
          <cell r="H3229">
            <v>1000</v>
          </cell>
          <cell r="I3229">
            <v>428.72</v>
          </cell>
          <cell r="J3229">
            <v>1000</v>
          </cell>
          <cell r="K3229">
            <v>310010</v>
          </cell>
          <cell r="L3229" t="str">
            <v>General Auxiliaries</v>
          </cell>
          <cell r="M3229">
            <v>510</v>
          </cell>
          <cell r="N3229" t="str">
            <v>Auxiliary - Bookstore</v>
          </cell>
          <cell r="O3229">
            <v>31</v>
          </cell>
          <cell r="P3229" t="str">
            <v>Auxiliary Enterprises Fund</v>
          </cell>
          <cell r="Q3229">
            <v>75</v>
          </cell>
          <cell r="R3229" t="str">
            <v>Other Operating Expenses</v>
          </cell>
          <cell r="S3229">
            <v>80</v>
          </cell>
          <cell r="T3229" t="str">
            <v>Auxiliaries</v>
          </cell>
          <cell r="U3229">
            <v>9</v>
          </cell>
          <cell r="V3229" t="str">
            <v>Husted, David S.</v>
          </cell>
        </row>
        <row r="3230">
          <cell r="A3230">
            <v>811102</v>
          </cell>
          <cell r="B3230" t="str">
            <v>SCC - Bookstore</v>
          </cell>
          <cell r="C3230">
            <v>755710</v>
          </cell>
          <cell r="D3230">
            <v>811102755710</v>
          </cell>
          <cell r="E3230" t="str">
            <v>Cash Over/Short</v>
          </cell>
          <cell r="F3230">
            <v>-0.21</v>
          </cell>
          <cell r="G3230">
            <v>592.70000000000005</v>
          </cell>
          <cell r="H3230">
            <v>1500</v>
          </cell>
          <cell r="I3230">
            <v>-44.66</v>
          </cell>
          <cell r="J3230">
            <v>800</v>
          </cell>
          <cell r="K3230">
            <v>310010</v>
          </cell>
          <cell r="L3230" t="str">
            <v>General Auxiliaries</v>
          </cell>
          <cell r="M3230">
            <v>510</v>
          </cell>
          <cell r="N3230" t="str">
            <v>Auxiliary - Bookstore</v>
          </cell>
          <cell r="O3230">
            <v>31</v>
          </cell>
          <cell r="P3230" t="str">
            <v>Auxiliary Enterprises Fund</v>
          </cell>
          <cell r="Q3230">
            <v>75</v>
          </cell>
          <cell r="R3230" t="str">
            <v>Other Operating Expenses</v>
          </cell>
          <cell r="S3230">
            <v>80</v>
          </cell>
          <cell r="T3230" t="str">
            <v>Auxiliaries</v>
          </cell>
          <cell r="U3230">
            <v>9</v>
          </cell>
          <cell r="V3230" t="str">
            <v>Husted, David S.</v>
          </cell>
        </row>
        <row r="3231">
          <cell r="A3231">
            <v>811102</v>
          </cell>
          <cell r="B3231" t="str">
            <v>SCC - Bookstore</v>
          </cell>
          <cell r="C3231">
            <v>755715</v>
          </cell>
          <cell r="D3231">
            <v>811102755715</v>
          </cell>
          <cell r="E3231" t="str">
            <v>Bad Debt Expense</v>
          </cell>
          <cell r="F3231">
            <v>11948.71</v>
          </cell>
          <cell r="G3231">
            <v>23075.33</v>
          </cell>
          <cell r="H3231">
            <v>10000</v>
          </cell>
          <cell r="I3231">
            <v>-364.87</v>
          </cell>
          <cell r="J3231">
            <v>20000</v>
          </cell>
          <cell r="K3231">
            <v>310010</v>
          </cell>
          <cell r="L3231" t="str">
            <v>General Auxiliaries</v>
          </cell>
          <cell r="M3231">
            <v>510</v>
          </cell>
          <cell r="N3231" t="str">
            <v>Auxiliary - Bookstore</v>
          </cell>
          <cell r="O3231">
            <v>31</v>
          </cell>
          <cell r="P3231" t="str">
            <v>Auxiliary Enterprises Fund</v>
          </cell>
          <cell r="Q3231">
            <v>75</v>
          </cell>
          <cell r="R3231" t="str">
            <v>Other Operating Expenses</v>
          </cell>
          <cell r="S3231">
            <v>80</v>
          </cell>
          <cell r="T3231" t="str">
            <v>Auxiliaries</v>
          </cell>
          <cell r="U3231">
            <v>9</v>
          </cell>
          <cell r="V3231" t="str">
            <v>Husted, David S.</v>
          </cell>
        </row>
        <row r="3232">
          <cell r="A3232">
            <v>811102</v>
          </cell>
          <cell r="B3232" t="str">
            <v>SCC - Bookstore</v>
          </cell>
          <cell r="C3232">
            <v>755725</v>
          </cell>
          <cell r="D3232">
            <v>811102755725</v>
          </cell>
          <cell r="E3232" t="str">
            <v>Inventory Variance</v>
          </cell>
          <cell r="F3232">
            <v>59447.66</v>
          </cell>
          <cell r="G3232">
            <v>70470.399999999994</v>
          </cell>
          <cell r="H3232">
            <v>35000</v>
          </cell>
          <cell r="I3232">
            <v>-477.11</v>
          </cell>
          <cell r="J3232">
            <v>35000</v>
          </cell>
          <cell r="K3232">
            <v>310010</v>
          </cell>
          <cell r="L3232" t="str">
            <v>General Auxiliaries</v>
          </cell>
          <cell r="M3232">
            <v>510</v>
          </cell>
          <cell r="N3232" t="str">
            <v>Auxiliary - Bookstore</v>
          </cell>
          <cell r="O3232">
            <v>31</v>
          </cell>
          <cell r="P3232" t="str">
            <v>Auxiliary Enterprises Fund</v>
          </cell>
          <cell r="Q3232">
            <v>75</v>
          </cell>
          <cell r="R3232" t="str">
            <v>Other Operating Expenses</v>
          </cell>
          <cell r="S3232">
            <v>80</v>
          </cell>
          <cell r="T3232" t="str">
            <v>Auxiliaries</v>
          </cell>
          <cell r="U3232">
            <v>9</v>
          </cell>
          <cell r="V3232" t="str">
            <v>Husted, David S.</v>
          </cell>
        </row>
        <row r="3233">
          <cell r="A3233">
            <v>811102</v>
          </cell>
          <cell r="B3233" t="str">
            <v>SCC - Bookstore</v>
          </cell>
          <cell r="C3233">
            <v>755727</v>
          </cell>
          <cell r="D3233">
            <v>811102755727</v>
          </cell>
          <cell r="E3233" t="str">
            <v>Inventory Loss</v>
          </cell>
          <cell r="F3233">
            <v>0</v>
          </cell>
          <cell r="G3233">
            <v>0</v>
          </cell>
          <cell r="H3233">
            <v>2000</v>
          </cell>
          <cell r="I3233">
            <v>0</v>
          </cell>
          <cell r="J3233">
            <v>2000</v>
          </cell>
          <cell r="K3233">
            <v>310010</v>
          </cell>
          <cell r="L3233" t="str">
            <v>General Auxiliaries</v>
          </cell>
          <cell r="M3233">
            <v>510</v>
          </cell>
          <cell r="N3233" t="str">
            <v>Auxiliary - Bookstore</v>
          </cell>
          <cell r="O3233">
            <v>31</v>
          </cell>
          <cell r="P3233" t="str">
            <v>Auxiliary Enterprises Fund</v>
          </cell>
          <cell r="Q3233">
            <v>75</v>
          </cell>
          <cell r="R3233" t="str">
            <v>Other Operating Expenses</v>
          </cell>
          <cell r="S3233">
            <v>80</v>
          </cell>
          <cell r="T3233" t="str">
            <v>Auxiliaries</v>
          </cell>
          <cell r="U3233">
            <v>9</v>
          </cell>
          <cell r="V3233" t="str">
            <v>Husted, David S.</v>
          </cell>
        </row>
        <row r="3234">
          <cell r="A3234">
            <v>811102</v>
          </cell>
          <cell r="B3234" t="str">
            <v>SCC - Bookstore</v>
          </cell>
          <cell r="C3234">
            <v>755730</v>
          </cell>
          <cell r="D3234">
            <v>811102755730</v>
          </cell>
          <cell r="E3234" t="str">
            <v>Memberships</v>
          </cell>
          <cell r="F3234">
            <v>525.05999999999995</v>
          </cell>
          <cell r="G3234">
            <v>1824.96</v>
          </cell>
          <cell r="H3234">
            <v>2700</v>
          </cell>
          <cell r="I3234">
            <v>749.98</v>
          </cell>
          <cell r="J3234">
            <v>2700</v>
          </cell>
          <cell r="K3234">
            <v>310010</v>
          </cell>
          <cell r="L3234" t="str">
            <v>General Auxiliaries</v>
          </cell>
          <cell r="M3234">
            <v>510</v>
          </cell>
          <cell r="N3234" t="str">
            <v>Auxiliary - Bookstore</v>
          </cell>
          <cell r="O3234">
            <v>31</v>
          </cell>
          <cell r="P3234" t="str">
            <v>Auxiliary Enterprises Fund</v>
          </cell>
          <cell r="Q3234">
            <v>75</v>
          </cell>
          <cell r="R3234" t="str">
            <v>Other Operating Expenses</v>
          </cell>
          <cell r="S3234">
            <v>80</v>
          </cell>
          <cell r="T3234" t="str">
            <v>Auxiliaries</v>
          </cell>
          <cell r="U3234">
            <v>9</v>
          </cell>
          <cell r="V3234" t="str">
            <v>Husted, David S.</v>
          </cell>
        </row>
        <row r="3235">
          <cell r="A3235">
            <v>811102</v>
          </cell>
          <cell r="B3235" t="str">
            <v>SCC - Bookstore</v>
          </cell>
          <cell r="C3235">
            <v>755740</v>
          </cell>
          <cell r="D3235">
            <v>811102755740</v>
          </cell>
          <cell r="E3235" t="str">
            <v>Advertising</v>
          </cell>
          <cell r="F3235">
            <v>0</v>
          </cell>
          <cell r="G3235">
            <v>0</v>
          </cell>
          <cell r="H3235">
            <v>1000</v>
          </cell>
          <cell r="I3235">
            <v>0.7</v>
          </cell>
          <cell r="J3235">
            <v>1000</v>
          </cell>
          <cell r="K3235">
            <v>310010</v>
          </cell>
          <cell r="L3235" t="str">
            <v>General Auxiliaries</v>
          </cell>
          <cell r="M3235">
            <v>510</v>
          </cell>
          <cell r="N3235" t="str">
            <v>Auxiliary - Bookstore</v>
          </cell>
          <cell r="O3235">
            <v>31</v>
          </cell>
          <cell r="P3235" t="str">
            <v>Auxiliary Enterprises Fund</v>
          </cell>
          <cell r="Q3235">
            <v>75</v>
          </cell>
          <cell r="R3235" t="str">
            <v>Other Operating Expenses</v>
          </cell>
          <cell r="S3235">
            <v>80</v>
          </cell>
          <cell r="T3235" t="str">
            <v>Auxiliaries</v>
          </cell>
          <cell r="U3235">
            <v>9</v>
          </cell>
          <cell r="V3235" t="str">
            <v>Husted, David S.</v>
          </cell>
        </row>
        <row r="3236">
          <cell r="A3236">
            <v>811102</v>
          </cell>
          <cell r="B3236" t="str">
            <v>SCC - Bookstore</v>
          </cell>
          <cell r="C3236">
            <v>755750</v>
          </cell>
          <cell r="D3236">
            <v>811102755750</v>
          </cell>
          <cell r="E3236" t="str">
            <v>Freight</v>
          </cell>
          <cell r="F3236">
            <v>109389.42</v>
          </cell>
          <cell r="G3236">
            <v>110652.15</v>
          </cell>
          <cell r="H3236">
            <v>110000</v>
          </cell>
          <cell r="I3236">
            <v>52196.5</v>
          </cell>
          <cell r="J3236">
            <v>115000</v>
          </cell>
          <cell r="K3236">
            <v>310010</v>
          </cell>
          <cell r="L3236" t="str">
            <v>General Auxiliaries</v>
          </cell>
          <cell r="M3236">
            <v>510</v>
          </cell>
          <cell r="N3236" t="str">
            <v>Auxiliary - Bookstore</v>
          </cell>
          <cell r="O3236">
            <v>31</v>
          </cell>
          <cell r="P3236" t="str">
            <v>Auxiliary Enterprises Fund</v>
          </cell>
          <cell r="Q3236">
            <v>75</v>
          </cell>
          <cell r="R3236" t="str">
            <v>Other Operating Expenses</v>
          </cell>
          <cell r="S3236">
            <v>80</v>
          </cell>
          <cell r="T3236" t="str">
            <v>Auxiliaries</v>
          </cell>
          <cell r="U3236">
            <v>9</v>
          </cell>
          <cell r="V3236" t="str">
            <v>Husted, David S.</v>
          </cell>
        </row>
        <row r="3237">
          <cell r="A3237">
            <v>811102</v>
          </cell>
          <cell r="B3237" t="str">
            <v>SCC - Bookstore</v>
          </cell>
          <cell r="C3237">
            <v>755760</v>
          </cell>
          <cell r="D3237">
            <v>811102755760</v>
          </cell>
          <cell r="E3237" t="str">
            <v>Bank Service Charge</v>
          </cell>
          <cell r="F3237">
            <v>2354.2199999999998</v>
          </cell>
          <cell r="G3237">
            <v>2000.22</v>
          </cell>
          <cell r="H3237">
            <v>8000</v>
          </cell>
          <cell r="I3237">
            <v>1104.1400000000001</v>
          </cell>
          <cell r="J3237">
            <v>2500</v>
          </cell>
          <cell r="K3237">
            <v>310010</v>
          </cell>
          <cell r="L3237" t="str">
            <v>General Auxiliaries</v>
          </cell>
          <cell r="M3237">
            <v>510</v>
          </cell>
          <cell r="N3237" t="str">
            <v>Auxiliary - Bookstore</v>
          </cell>
          <cell r="O3237">
            <v>31</v>
          </cell>
          <cell r="P3237" t="str">
            <v>Auxiliary Enterprises Fund</v>
          </cell>
          <cell r="Q3237">
            <v>75</v>
          </cell>
          <cell r="R3237" t="str">
            <v>Other Operating Expenses</v>
          </cell>
          <cell r="S3237">
            <v>80</v>
          </cell>
          <cell r="T3237" t="str">
            <v>Auxiliaries</v>
          </cell>
          <cell r="U3237">
            <v>9</v>
          </cell>
          <cell r="V3237" t="str">
            <v>Husted, David S.</v>
          </cell>
        </row>
        <row r="3238">
          <cell r="A3238">
            <v>811102</v>
          </cell>
          <cell r="B3238" t="str">
            <v>SCC - Bookstore</v>
          </cell>
          <cell r="C3238">
            <v>755761</v>
          </cell>
          <cell r="D3238">
            <v>811102755761</v>
          </cell>
          <cell r="E3238" t="str">
            <v>Credit Card Charges</v>
          </cell>
          <cell r="F3238">
            <v>80536.52</v>
          </cell>
          <cell r="G3238">
            <v>76084.289999999994</v>
          </cell>
          <cell r="H3238">
            <v>85000</v>
          </cell>
          <cell r="I3238">
            <v>35491.07</v>
          </cell>
          <cell r="J3238">
            <v>80000</v>
          </cell>
          <cell r="K3238">
            <v>310010</v>
          </cell>
          <cell r="L3238" t="str">
            <v>General Auxiliaries</v>
          </cell>
          <cell r="M3238">
            <v>510</v>
          </cell>
          <cell r="N3238" t="str">
            <v>Auxiliary - Bookstore</v>
          </cell>
          <cell r="O3238">
            <v>31</v>
          </cell>
          <cell r="P3238" t="str">
            <v>Auxiliary Enterprises Fund</v>
          </cell>
          <cell r="Q3238">
            <v>75</v>
          </cell>
          <cell r="R3238" t="str">
            <v>Other Operating Expenses</v>
          </cell>
          <cell r="S3238">
            <v>80</v>
          </cell>
          <cell r="T3238" t="str">
            <v>Auxiliaries</v>
          </cell>
          <cell r="U3238">
            <v>9</v>
          </cell>
          <cell r="V3238" t="str">
            <v>Husted, David S.</v>
          </cell>
        </row>
        <row r="3239">
          <cell r="A3239">
            <v>811102</v>
          </cell>
          <cell r="B3239" t="str">
            <v>SCC - Bookstore</v>
          </cell>
          <cell r="C3239">
            <v>765425</v>
          </cell>
          <cell r="D3239">
            <v>811102765425</v>
          </cell>
          <cell r="E3239" t="str">
            <v>Telephone - Cellular</v>
          </cell>
          <cell r="F3239">
            <v>449.35</v>
          </cell>
          <cell r="G3239">
            <v>452.8</v>
          </cell>
          <cell r="H3239">
            <v>1000</v>
          </cell>
          <cell r="I3239">
            <v>192.78</v>
          </cell>
          <cell r="J3239">
            <v>500</v>
          </cell>
          <cell r="K3239">
            <v>310010</v>
          </cell>
          <cell r="L3239" t="str">
            <v>General Auxiliaries</v>
          </cell>
          <cell r="M3239">
            <v>510</v>
          </cell>
          <cell r="N3239" t="str">
            <v>Auxiliary - Bookstore</v>
          </cell>
          <cell r="O3239">
            <v>31</v>
          </cell>
          <cell r="P3239" t="str">
            <v>Auxiliary Enterprises Fund</v>
          </cell>
          <cell r="Q3239">
            <v>76</v>
          </cell>
          <cell r="R3239" t="str">
            <v>Utilities</v>
          </cell>
          <cell r="S3239">
            <v>80</v>
          </cell>
          <cell r="T3239" t="str">
            <v>Auxiliaries</v>
          </cell>
          <cell r="U3239">
            <v>9</v>
          </cell>
          <cell r="V3239" t="str">
            <v>Husted, David S.</v>
          </cell>
        </row>
        <row r="3240">
          <cell r="A3240">
            <v>811102</v>
          </cell>
          <cell r="B3240" t="str">
            <v>SCC - Bookstore</v>
          </cell>
          <cell r="C3240">
            <v>765490</v>
          </cell>
          <cell r="D3240">
            <v>811102765490</v>
          </cell>
          <cell r="E3240" t="str">
            <v>Utility Allocation</v>
          </cell>
          <cell r="F3240">
            <v>20456.16</v>
          </cell>
          <cell r="G3240">
            <v>16294.26</v>
          </cell>
          <cell r="H3240">
            <v>19000</v>
          </cell>
          <cell r="I3240">
            <v>8379.82</v>
          </cell>
          <cell r="J3240">
            <v>19000</v>
          </cell>
          <cell r="K3240">
            <v>310010</v>
          </cell>
          <cell r="L3240" t="str">
            <v>General Auxiliaries</v>
          </cell>
          <cell r="M3240">
            <v>510</v>
          </cell>
          <cell r="N3240" t="str">
            <v>Auxiliary - Bookstore</v>
          </cell>
          <cell r="O3240">
            <v>31</v>
          </cell>
          <cell r="P3240" t="str">
            <v>Auxiliary Enterprises Fund</v>
          </cell>
          <cell r="Q3240">
            <v>76</v>
          </cell>
          <cell r="R3240" t="str">
            <v>Utilities</v>
          </cell>
          <cell r="S3240">
            <v>80</v>
          </cell>
          <cell r="T3240" t="str">
            <v>Auxiliaries</v>
          </cell>
          <cell r="U3240">
            <v>9</v>
          </cell>
          <cell r="V3240" t="str">
            <v>Husted, David S.</v>
          </cell>
        </row>
        <row r="3241">
          <cell r="A3241">
            <v>811102</v>
          </cell>
          <cell r="B3241" t="str">
            <v>SCC - Bookstore</v>
          </cell>
          <cell r="C3241">
            <v>777412</v>
          </cell>
          <cell r="D3241">
            <v>811102777412</v>
          </cell>
          <cell r="E3241" t="str">
            <v>Equipment/Furniture - SCC</v>
          </cell>
          <cell r="F3241">
            <v>0</v>
          </cell>
          <cell r="G3241">
            <v>0</v>
          </cell>
          <cell r="H3241">
            <v>9000</v>
          </cell>
          <cell r="I3241">
            <v>0</v>
          </cell>
          <cell r="J3241">
            <v>10000</v>
          </cell>
          <cell r="K3241">
            <v>310010</v>
          </cell>
          <cell r="L3241" t="str">
            <v>General Auxiliaries</v>
          </cell>
          <cell r="M3241">
            <v>510</v>
          </cell>
          <cell r="N3241" t="str">
            <v>Auxiliary - Bookstore</v>
          </cell>
          <cell r="O3241">
            <v>31</v>
          </cell>
          <cell r="P3241" t="str">
            <v>Auxiliary Enterprises Fund</v>
          </cell>
          <cell r="Q3241">
            <v>77</v>
          </cell>
          <cell r="R3241" t="str">
            <v>Capital Outlay</v>
          </cell>
          <cell r="S3241">
            <v>80</v>
          </cell>
          <cell r="T3241" t="str">
            <v>Auxiliaries</v>
          </cell>
          <cell r="U3241">
            <v>9</v>
          </cell>
          <cell r="V3241" t="str">
            <v>Husted, David S.</v>
          </cell>
        </row>
        <row r="3242">
          <cell r="A3242">
            <v>811102</v>
          </cell>
          <cell r="B3242" t="str">
            <v>SCC - Bookstore</v>
          </cell>
          <cell r="C3242">
            <v>787410</v>
          </cell>
          <cell r="D3242">
            <v>811102787410</v>
          </cell>
          <cell r="E3242" t="str">
            <v>Equipment/Furniture Non-Depreciable</v>
          </cell>
          <cell r="F3242">
            <v>840</v>
          </cell>
          <cell r="G3242">
            <v>0</v>
          </cell>
          <cell r="H3242">
            <v>0</v>
          </cell>
          <cell r="I3242">
            <v>0</v>
          </cell>
          <cell r="J3242">
            <v>5000</v>
          </cell>
          <cell r="K3242">
            <v>310010</v>
          </cell>
          <cell r="L3242" t="str">
            <v>General Auxiliaries</v>
          </cell>
          <cell r="M3242">
            <v>510</v>
          </cell>
          <cell r="N3242" t="str">
            <v>Auxiliary - Bookstore</v>
          </cell>
          <cell r="O3242">
            <v>31</v>
          </cell>
          <cell r="P3242" t="str">
            <v>Auxiliary Enterprises Fund</v>
          </cell>
          <cell r="Q3242">
            <v>78</v>
          </cell>
          <cell r="R3242" t="str">
            <v>Non-Capital Outlay</v>
          </cell>
          <cell r="S3242">
            <v>80</v>
          </cell>
          <cell r="T3242" t="str">
            <v>Auxiliaries</v>
          </cell>
          <cell r="U3242">
            <v>9</v>
          </cell>
          <cell r="V3242" t="str">
            <v>Husted, David S.</v>
          </cell>
        </row>
        <row r="3243">
          <cell r="A3243">
            <v>811102</v>
          </cell>
          <cell r="B3243" t="str">
            <v>SCC - Bookstore</v>
          </cell>
          <cell r="C3243">
            <v>787430</v>
          </cell>
          <cell r="D3243">
            <v>811102787430</v>
          </cell>
          <cell r="E3243" t="str">
            <v>Computer/Media Equip</v>
          </cell>
          <cell r="F3243">
            <v>0</v>
          </cell>
          <cell r="G3243">
            <v>0</v>
          </cell>
          <cell r="H3243">
            <v>12000</v>
          </cell>
          <cell r="I3243">
            <v>599</v>
          </cell>
          <cell r="J3243">
            <v>0</v>
          </cell>
          <cell r="K3243">
            <v>310010</v>
          </cell>
          <cell r="L3243" t="str">
            <v>General Auxiliaries</v>
          </cell>
          <cell r="M3243">
            <v>510</v>
          </cell>
          <cell r="N3243" t="str">
            <v>Auxiliary - Bookstore</v>
          </cell>
          <cell r="O3243">
            <v>31</v>
          </cell>
          <cell r="P3243" t="str">
            <v>Auxiliary Enterprises Fund</v>
          </cell>
          <cell r="Q3243">
            <v>78</v>
          </cell>
          <cell r="R3243" t="str">
            <v>Non-Capital Outlay</v>
          </cell>
          <cell r="S3243">
            <v>80</v>
          </cell>
          <cell r="T3243" t="str">
            <v>Auxiliaries</v>
          </cell>
          <cell r="U3243">
            <v>9</v>
          </cell>
          <cell r="V3243" t="str">
            <v>Husted, David S.</v>
          </cell>
        </row>
        <row r="3244">
          <cell r="A3244">
            <v>811102</v>
          </cell>
          <cell r="B3244" t="str">
            <v>SCC - Bookstore</v>
          </cell>
          <cell r="C3244">
            <v>810992</v>
          </cell>
          <cell r="D3244">
            <v>811102810992</v>
          </cell>
          <cell r="E3244" t="str">
            <v>Transfers from Other Funds</v>
          </cell>
          <cell r="F3244">
            <v>256691.38</v>
          </cell>
          <cell r="G3244">
            <v>269045.57</v>
          </cell>
          <cell r="H3244">
            <v>0</v>
          </cell>
          <cell r="I3244">
            <v>0</v>
          </cell>
          <cell r="J3244">
            <v>0</v>
          </cell>
          <cell r="K3244">
            <v>310010</v>
          </cell>
          <cell r="L3244" t="str">
            <v>General Auxiliaries</v>
          </cell>
          <cell r="M3244">
            <v>510</v>
          </cell>
          <cell r="N3244" t="str">
            <v>Auxiliary - Bookstore</v>
          </cell>
          <cell r="O3244">
            <v>31</v>
          </cell>
          <cell r="P3244" t="str">
            <v>Auxiliary Enterprises Fund</v>
          </cell>
          <cell r="Q3244">
            <v>81</v>
          </cell>
          <cell r="R3244" t="str">
            <v>Transfers In</v>
          </cell>
          <cell r="S3244">
            <v>80</v>
          </cell>
          <cell r="T3244" t="str">
            <v>Auxiliaries</v>
          </cell>
          <cell r="U3244">
            <v>9</v>
          </cell>
          <cell r="V3244" t="str">
            <v>Husted, David S.</v>
          </cell>
        </row>
        <row r="3245">
          <cell r="A3245">
            <v>811104</v>
          </cell>
          <cell r="B3245" t="str">
            <v>CYC - Bookstore</v>
          </cell>
          <cell r="C3245">
            <v>581001</v>
          </cell>
          <cell r="D3245">
            <v>811104581001</v>
          </cell>
          <cell r="E3245" t="str">
            <v>New Book - Sales</v>
          </cell>
          <cell r="F3245">
            <v>240117.55</v>
          </cell>
          <cell r="G3245">
            <v>304302.40999999997</v>
          </cell>
          <cell r="H3245">
            <v>290000</v>
          </cell>
          <cell r="I3245">
            <v>174504.14</v>
          </cell>
          <cell r="J3245">
            <v>352000</v>
          </cell>
          <cell r="K3245">
            <v>310010</v>
          </cell>
          <cell r="L3245" t="str">
            <v>General Auxiliaries</v>
          </cell>
          <cell r="M3245">
            <v>510</v>
          </cell>
          <cell r="N3245" t="str">
            <v>Auxiliary - Bookstore</v>
          </cell>
          <cell r="O3245">
            <v>31</v>
          </cell>
          <cell r="P3245" t="str">
            <v>Auxiliary Enterprises Fund</v>
          </cell>
          <cell r="Q3245">
            <v>58</v>
          </cell>
          <cell r="R3245" t="str">
            <v>Sales and Services - Auxiliary</v>
          </cell>
          <cell r="S3245">
            <v>80</v>
          </cell>
          <cell r="T3245" t="str">
            <v>Auxiliaries</v>
          </cell>
          <cell r="U3245">
            <v>9</v>
          </cell>
          <cell r="V3245" t="str">
            <v>Husted, David S.</v>
          </cell>
        </row>
        <row r="3246">
          <cell r="A3246">
            <v>811104</v>
          </cell>
          <cell r="B3246" t="str">
            <v>CYC - Bookstore</v>
          </cell>
          <cell r="C3246">
            <v>581002</v>
          </cell>
          <cell r="D3246">
            <v>811104581002</v>
          </cell>
          <cell r="E3246" t="str">
            <v>Used Book - Sales</v>
          </cell>
          <cell r="F3246">
            <v>342.75</v>
          </cell>
          <cell r="G3246">
            <v>35.75</v>
          </cell>
          <cell r="H3246">
            <v>200</v>
          </cell>
          <cell r="I3246">
            <v>0</v>
          </cell>
          <cell r="J3246">
            <v>0</v>
          </cell>
          <cell r="K3246">
            <v>310010</v>
          </cell>
          <cell r="L3246" t="str">
            <v>General Auxiliaries</v>
          </cell>
          <cell r="M3246">
            <v>510</v>
          </cell>
          <cell r="N3246" t="str">
            <v>Auxiliary - Bookstore</v>
          </cell>
          <cell r="O3246">
            <v>31</v>
          </cell>
          <cell r="P3246" t="str">
            <v>Auxiliary Enterprises Fund</v>
          </cell>
          <cell r="Q3246">
            <v>58</v>
          </cell>
          <cell r="R3246" t="str">
            <v>Sales and Services - Auxiliary</v>
          </cell>
          <cell r="S3246">
            <v>80</v>
          </cell>
          <cell r="T3246" t="str">
            <v>Auxiliaries</v>
          </cell>
          <cell r="U3246">
            <v>9</v>
          </cell>
          <cell r="V3246" t="str">
            <v>Husted, David S.</v>
          </cell>
        </row>
        <row r="3247">
          <cell r="A3247">
            <v>811104</v>
          </cell>
          <cell r="B3247" t="str">
            <v>CYC - Bookstore</v>
          </cell>
          <cell r="C3247">
            <v>581003</v>
          </cell>
          <cell r="D3247">
            <v>811104581003</v>
          </cell>
          <cell r="E3247" t="str">
            <v>Trade Book - Sales</v>
          </cell>
          <cell r="F3247">
            <v>8164.53</v>
          </cell>
          <cell r="G3247">
            <v>5771.99</v>
          </cell>
          <cell r="H3247">
            <v>10000</v>
          </cell>
          <cell r="I3247">
            <v>4154.6499999999996</v>
          </cell>
          <cell r="J3247">
            <v>0</v>
          </cell>
          <cell r="K3247">
            <v>310010</v>
          </cell>
          <cell r="L3247" t="str">
            <v>General Auxiliaries</v>
          </cell>
          <cell r="M3247">
            <v>510</v>
          </cell>
          <cell r="N3247" t="str">
            <v>Auxiliary - Bookstore</v>
          </cell>
          <cell r="O3247">
            <v>31</v>
          </cell>
          <cell r="P3247" t="str">
            <v>Auxiliary Enterprises Fund</v>
          </cell>
          <cell r="Q3247">
            <v>58</v>
          </cell>
          <cell r="R3247" t="str">
            <v>Sales and Services - Auxiliary</v>
          </cell>
          <cell r="S3247">
            <v>80</v>
          </cell>
          <cell r="T3247" t="str">
            <v>Auxiliaries</v>
          </cell>
          <cell r="U3247">
            <v>9</v>
          </cell>
          <cell r="V3247" t="str">
            <v>Husted, David S.</v>
          </cell>
        </row>
        <row r="3248">
          <cell r="A3248">
            <v>811104</v>
          </cell>
          <cell r="B3248" t="str">
            <v>CYC - Bookstore</v>
          </cell>
          <cell r="C3248">
            <v>581004</v>
          </cell>
          <cell r="D3248">
            <v>811104581004</v>
          </cell>
          <cell r="E3248" t="str">
            <v>Supplies - Sales</v>
          </cell>
          <cell r="F3248">
            <v>12396.12</v>
          </cell>
          <cell r="G3248">
            <v>11741.6</v>
          </cell>
          <cell r="H3248">
            <v>15000</v>
          </cell>
          <cell r="I3248">
            <v>9443.5499999999993</v>
          </cell>
          <cell r="J3248">
            <v>0</v>
          </cell>
          <cell r="K3248">
            <v>310010</v>
          </cell>
          <cell r="L3248" t="str">
            <v>General Auxiliaries</v>
          </cell>
          <cell r="M3248">
            <v>510</v>
          </cell>
          <cell r="N3248" t="str">
            <v>Auxiliary - Bookstore</v>
          </cell>
          <cell r="O3248">
            <v>31</v>
          </cell>
          <cell r="P3248" t="str">
            <v>Auxiliary Enterprises Fund</v>
          </cell>
          <cell r="Q3248">
            <v>58</v>
          </cell>
          <cell r="R3248" t="str">
            <v>Sales and Services - Auxiliary</v>
          </cell>
          <cell r="S3248">
            <v>80</v>
          </cell>
          <cell r="T3248" t="str">
            <v>Auxiliaries</v>
          </cell>
          <cell r="U3248">
            <v>9</v>
          </cell>
          <cell r="V3248" t="str">
            <v>Husted, David S.</v>
          </cell>
        </row>
        <row r="3249">
          <cell r="A3249">
            <v>811104</v>
          </cell>
          <cell r="B3249" t="str">
            <v>CYC - Bookstore</v>
          </cell>
          <cell r="C3249">
            <v>581005</v>
          </cell>
          <cell r="D3249">
            <v>811104581005</v>
          </cell>
          <cell r="E3249" t="str">
            <v>Toner Cartridge - Sales</v>
          </cell>
          <cell r="F3249">
            <v>18635.330000000002</v>
          </cell>
          <cell r="G3249">
            <v>22580.67</v>
          </cell>
          <cell r="H3249">
            <v>25000</v>
          </cell>
          <cell r="I3249">
            <v>9456.02</v>
          </cell>
          <cell r="J3249">
            <v>0</v>
          </cell>
          <cell r="K3249">
            <v>310010</v>
          </cell>
          <cell r="L3249" t="str">
            <v>General Auxiliaries</v>
          </cell>
          <cell r="M3249">
            <v>510</v>
          </cell>
          <cell r="N3249" t="str">
            <v>Auxiliary - Bookstore</v>
          </cell>
          <cell r="O3249">
            <v>31</v>
          </cell>
          <cell r="P3249" t="str">
            <v>Auxiliary Enterprises Fund</v>
          </cell>
          <cell r="Q3249">
            <v>58</v>
          </cell>
          <cell r="R3249" t="str">
            <v>Sales and Services - Auxiliary</v>
          </cell>
          <cell r="S3249">
            <v>80</v>
          </cell>
          <cell r="T3249" t="str">
            <v>Auxiliaries</v>
          </cell>
          <cell r="U3249">
            <v>9</v>
          </cell>
          <cell r="V3249" t="str">
            <v>Husted, David S.</v>
          </cell>
        </row>
        <row r="3250">
          <cell r="A3250">
            <v>811104</v>
          </cell>
          <cell r="B3250" t="str">
            <v>CYC - Bookstore</v>
          </cell>
          <cell r="C3250">
            <v>581006</v>
          </cell>
          <cell r="D3250">
            <v>811104581006</v>
          </cell>
          <cell r="E3250" t="str">
            <v>Novelties/Soft Good - Sales</v>
          </cell>
          <cell r="F3250">
            <v>784.84</v>
          </cell>
          <cell r="G3250">
            <v>1443.46</v>
          </cell>
          <cell r="H3250">
            <v>1200</v>
          </cell>
          <cell r="I3250">
            <v>574.49</v>
          </cell>
          <cell r="J3250">
            <v>0</v>
          </cell>
          <cell r="K3250">
            <v>310010</v>
          </cell>
          <cell r="L3250" t="str">
            <v>General Auxiliaries</v>
          </cell>
          <cell r="M3250">
            <v>510</v>
          </cell>
          <cell r="N3250" t="str">
            <v>Auxiliary - Bookstore</v>
          </cell>
          <cell r="O3250">
            <v>31</v>
          </cell>
          <cell r="P3250" t="str">
            <v>Auxiliary Enterprises Fund</v>
          </cell>
          <cell r="Q3250">
            <v>58</v>
          </cell>
          <cell r="R3250" t="str">
            <v>Sales and Services - Auxiliary</v>
          </cell>
          <cell r="S3250">
            <v>80</v>
          </cell>
          <cell r="T3250" t="str">
            <v>Auxiliaries</v>
          </cell>
          <cell r="U3250">
            <v>9</v>
          </cell>
          <cell r="V3250" t="str">
            <v>Husted, David S.</v>
          </cell>
        </row>
        <row r="3251">
          <cell r="A3251">
            <v>811104</v>
          </cell>
          <cell r="B3251" t="str">
            <v>CYC - Bookstore</v>
          </cell>
          <cell r="C3251">
            <v>581007</v>
          </cell>
          <cell r="D3251">
            <v>811104581007</v>
          </cell>
          <cell r="E3251" t="str">
            <v>Candy/Sundry - Sales</v>
          </cell>
          <cell r="F3251">
            <v>7304</v>
          </cell>
          <cell r="G3251">
            <v>6579.81</v>
          </cell>
          <cell r="H3251">
            <v>8000</v>
          </cell>
          <cell r="I3251">
            <v>4427.01</v>
          </cell>
          <cell r="J3251">
            <v>0</v>
          </cell>
          <cell r="K3251">
            <v>310010</v>
          </cell>
          <cell r="L3251" t="str">
            <v>General Auxiliaries</v>
          </cell>
          <cell r="M3251">
            <v>510</v>
          </cell>
          <cell r="N3251" t="str">
            <v>Auxiliary - Bookstore</v>
          </cell>
          <cell r="O3251">
            <v>31</v>
          </cell>
          <cell r="P3251" t="str">
            <v>Auxiliary Enterprises Fund</v>
          </cell>
          <cell r="Q3251">
            <v>58</v>
          </cell>
          <cell r="R3251" t="str">
            <v>Sales and Services - Auxiliary</v>
          </cell>
          <cell r="S3251">
            <v>80</v>
          </cell>
          <cell r="T3251" t="str">
            <v>Auxiliaries</v>
          </cell>
          <cell r="U3251">
            <v>9</v>
          </cell>
          <cell r="V3251" t="str">
            <v>Husted, David S.</v>
          </cell>
        </row>
        <row r="3252">
          <cell r="A3252">
            <v>811104</v>
          </cell>
          <cell r="B3252" t="str">
            <v>CYC - Bookstore</v>
          </cell>
          <cell r="C3252">
            <v>581011</v>
          </cell>
          <cell r="D3252">
            <v>811104581011</v>
          </cell>
          <cell r="E3252" t="str">
            <v>Division Discounts</v>
          </cell>
          <cell r="F3252">
            <v>-9451.9699999999993</v>
          </cell>
          <cell r="G3252">
            <v>-11228.43</v>
          </cell>
          <cell r="H3252">
            <v>-9000</v>
          </cell>
          <cell r="I3252">
            <v>-6798.7</v>
          </cell>
          <cell r="J3252">
            <v>-9000</v>
          </cell>
          <cell r="K3252">
            <v>310010</v>
          </cell>
          <cell r="L3252" t="str">
            <v>General Auxiliaries</v>
          </cell>
          <cell r="M3252">
            <v>510</v>
          </cell>
          <cell r="N3252" t="str">
            <v>Auxiliary - Bookstore</v>
          </cell>
          <cell r="O3252">
            <v>31</v>
          </cell>
          <cell r="P3252" t="str">
            <v>Auxiliary Enterprises Fund</v>
          </cell>
          <cell r="Q3252">
            <v>58</v>
          </cell>
          <cell r="R3252" t="str">
            <v>Sales and Services - Auxiliary</v>
          </cell>
          <cell r="S3252">
            <v>80</v>
          </cell>
          <cell r="T3252" t="str">
            <v>Auxiliaries</v>
          </cell>
          <cell r="U3252">
            <v>9</v>
          </cell>
          <cell r="V3252" t="str">
            <v>Husted, David S.</v>
          </cell>
        </row>
        <row r="3253">
          <cell r="A3253">
            <v>811104</v>
          </cell>
          <cell r="B3253" t="str">
            <v>CYC - Bookstore</v>
          </cell>
          <cell r="C3253">
            <v>590004</v>
          </cell>
          <cell r="D3253">
            <v>811104590004</v>
          </cell>
          <cell r="E3253" t="str">
            <v>Commissions</v>
          </cell>
          <cell r="F3253">
            <v>0</v>
          </cell>
          <cell r="G3253">
            <v>0</v>
          </cell>
          <cell r="H3253">
            <v>100</v>
          </cell>
          <cell r="I3253">
            <v>0</v>
          </cell>
          <cell r="J3253">
            <v>0</v>
          </cell>
          <cell r="K3253">
            <v>310010</v>
          </cell>
          <cell r="L3253" t="str">
            <v>General Auxiliaries</v>
          </cell>
          <cell r="M3253">
            <v>510</v>
          </cell>
          <cell r="N3253" t="str">
            <v>Auxiliary - Bookstore</v>
          </cell>
          <cell r="O3253">
            <v>31</v>
          </cell>
          <cell r="P3253" t="str">
            <v>Auxiliary Enterprises Fund</v>
          </cell>
          <cell r="Q3253">
            <v>59</v>
          </cell>
          <cell r="R3253" t="str">
            <v>Other Revenues</v>
          </cell>
          <cell r="S3253">
            <v>80</v>
          </cell>
          <cell r="T3253" t="str">
            <v>Auxiliaries</v>
          </cell>
          <cell r="U3253">
            <v>9</v>
          </cell>
          <cell r="V3253" t="str">
            <v>Husted, David S.</v>
          </cell>
        </row>
        <row r="3254">
          <cell r="A3254">
            <v>811104</v>
          </cell>
          <cell r="B3254" t="str">
            <v>CYC - Bookstore</v>
          </cell>
          <cell r="C3254">
            <v>590099</v>
          </cell>
          <cell r="D3254">
            <v>811104590099</v>
          </cell>
          <cell r="E3254" t="str">
            <v>Miscellaneous Revenue</v>
          </cell>
          <cell r="F3254">
            <v>120.42</v>
          </cell>
          <cell r="G3254">
            <v>146.33000000000001</v>
          </cell>
          <cell r="H3254">
            <v>200</v>
          </cell>
          <cell r="I3254">
            <v>45.38</v>
          </cell>
          <cell r="J3254">
            <v>150</v>
          </cell>
          <cell r="K3254">
            <v>310010</v>
          </cell>
          <cell r="L3254" t="str">
            <v>General Auxiliaries</v>
          </cell>
          <cell r="M3254">
            <v>510</v>
          </cell>
          <cell r="N3254" t="str">
            <v>Auxiliary - Bookstore</v>
          </cell>
          <cell r="O3254">
            <v>31</v>
          </cell>
          <cell r="P3254" t="str">
            <v>Auxiliary Enterprises Fund</v>
          </cell>
          <cell r="Q3254">
            <v>59</v>
          </cell>
          <cell r="R3254" t="str">
            <v>Other Revenues</v>
          </cell>
          <cell r="S3254">
            <v>80</v>
          </cell>
          <cell r="T3254" t="str">
            <v>Auxiliaries</v>
          </cell>
          <cell r="U3254">
            <v>9</v>
          </cell>
          <cell r="V3254" t="str">
            <v>Husted, David S.</v>
          </cell>
        </row>
        <row r="3255">
          <cell r="A3255">
            <v>811104</v>
          </cell>
          <cell r="B3255" t="str">
            <v>CYC - Bookstore</v>
          </cell>
          <cell r="C3255">
            <v>611420</v>
          </cell>
          <cell r="D3255">
            <v>811104611420</v>
          </cell>
          <cell r="E3255" t="str">
            <v>Non-Supervisory Supp - Non-Exempt</v>
          </cell>
          <cell r="F3255">
            <v>0</v>
          </cell>
          <cell r="G3255">
            <v>27192.959999999999</v>
          </cell>
          <cell r="H3255">
            <v>28145</v>
          </cell>
          <cell r="I3255">
            <v>14072.4</v>
          </cell>
          <cell r="J3255">
            <v>29552</v>
          </cell>
          <cell r="K3255">
            <v>310010</v>
          </cell>
          <cell r="L3255" t="str">
            <v>General Auxiliaries</v>
          </cell>
          <cell r="M3255">
            <v>510</v>
          </cell>
          <cell r="N3255" t="str">
            <v>Auxiliary - Bookstore</v>
          </cell>
          <cell r="O3255">
            <v>31</v>
          </cell>
          <cell r="P3255" t="str">
            <v>Auxiliary Enterprises Fund</v>
          </cell>
          <cell r="Q3255">
            <v>61</v>
          </cell>
          <cell r="R3255" t="str">
            <v>Salaries and Wages</v>
          </cell>
          <cell r="S3255">
            <v>80</v>
          </cell>
          <cell r="T3255" t="str">
            <v>Auxiliaries</v>
          </cell>
          <cell r="U3255">
            <v>9</v>
          </cell>
          <cell r="V3255" t="str">
            <v>Husted, David S.</v>
          </cell>
        </row>
        <row r="3256">
          <cell r="A3256">
            <v>811104</v>
          </cell>
          <cell r="B3256" t="str">
            <v>CYC - Bookstore</v>
          </cell>
          <cell r="C3256">
            <v>611440</v>
          </cell>
          <cell r="D3256">
            <v>811104611440</v>
          </cell>
          <cell r="E3256" t="str">
            <v>Clerical - Non-Exempt</v>
          </cell>
          <cell r="F3256">
            <v>27192.959999999999</v>
          </cell>
          <cell r="G3256">
            <v>0</v>
          </cell>
          <cell r="H3256">
            <v>0</v>
          </cell>
          <cell r="I3256">
            <v>0</v>
          </cell>
          <cell r="J3256">
            <v>0</v>
          </cell>
          <cell r="K3256">
            <v>310010</v>
          </cell>
          <cell r="L3256" t="str">
            <v>General Auxiliaries</v>
          </cell>
          <cell r="M3256">
            <v>510</v>
          </cell>
          <cell r="N3256" t="str">
            <v>Auxiliary - Bookstore</v>
          </cell>
          <cell r="O3256">
            <v>31</v>
          </cell>
          <cell r="P3256" t="str">
            <v>Auxiliary Enterprises Fund</v>
          </cell>
          <cell r="Q3256">
            <v>61</v>
          </cell>
          <cell r="R3256" t="str">
            <v>Salaries and Wages</v>
          </cell>
          <cell r="S3256">
            <v>80</v>
          </cell>
          <cell r="T3256" t="str">
            <v>Auxiliaries</v>
          </cell>
          <cell r="U3256">
            <v>9</v>
          </cell>
          <cell r="V3256" t="str">
            <v>Husted, David S.</v>
          </cell>
        </row>
        <row r="3257">
          <cell r="A3257">
            <v>811104</v>
          </cell>
          <cell r="B3257" t="str">
            <v>CYC - Bookstore</v>
          </cell>
          <cell r="C3257">
            <v>611492</v>
          </cell>
          <cell r="D3257">
            <v>811104611492</v>
          </cell>
          <cell r="E3257" t="str">
            <v>Regular Overtime</v>
          </cell>
          <cell r="F3257">
            <v>2657.24</v>
          </cell>
          <cell r="G3257">
            <v>2323.87</v>
          </cell>
          <cell r="H3257">
            <v>4000</v>
          </cell>
          <cell r="I3257">
            <v>1349.76</v>
          </cell>
          <cell r="J3257">
            <v>3000</v>
          </cell>
          <cell r="K3257">
            <v>310010</v>
          </cell>
          <cell r="L3257" t="str">
            <v>General Auxiliaries</v>
          </cell>
          <cell r="M3257">
            <v>510</v>
          </cell>
          <cell r="N3257" t="str">
            <v>Auxiliary - Bookstore</v>
          </cell>
          <cell r="O3257">
            <v>31</v>
          </cell>
          <cell r="P3257" t="str">
            <v>Auxiliary Enterprises Fund</v>
          </cell>
          <cell r="Q3257">
            <v>61</v>
          </cell>
          <cell r="R3257" t="str">
            <v>Salaries and Wages</v>
          </cell>
          <cell r="S3257">
            <v>80</v>
          </cell>
          <cell r="T3257" t="str">
            <v>Auxiliaries</v>
          </cell>
          <cell r="U3257">
            <v>9</v>
          </cell>
          <cell r="V3257" t="str">
            <v>Husted, David S.</v>
          </cell>
        </row>
        <row r="3258">
          <cell r="A3258">
            <v>811104</v>
          </cell>
          <cell r="B3258" t="str">
            <v>CYC - Bookstore</v>
          </cell>
          <cell r="C3258">
            <v>642110</v>
          </cell>
          <cell r="D3258">
            <v>811104642110</v>
          </cell>
          <cell r="E3258" t="str">
            <v>Medical Insurance</v>
          </cell>
          <cell r="F3258">
            <v>6858.24</v>
          </cell>
          <cell r="G3258">
            <v>9289.2000000000007</v>
          </cell>
          <cell r="H3258">
            <v>7500</v>
          </cell>
          <cell r="I3258">
            <v>3903.72</v>
          </cell>
          <cell r="J3258">
            <v>9500</v>
          </cell>
          <cell r="K3258">
            <v>310010</v>
          </cell>
          <cell r="L3258" t="str">
            <v>General Auxiliaries</v>
          </cell>
          <cell r="M3258">
            <v>510</v>
          </cell>
          <cell r="N3258" t="str">
            <v>Auxiliary - Bookstore</v>
          </cell>
          <cell r="O3258">
            <v>31</v>
          </cell>
          <cell r="P3258" t="str">
            <v>Auxiliary Enterprises Fund</v>
          </cell>
          <cell r="Q3258">
            <v>64</v>
          </cell>
          <cell r="R3258" t="str">
            <v>Benefits</v>
          </cell>
          <cell r="S3258">
            <v>80</v>
          </cell>
          <cell r="T3258" t="str">
            <v>Auxiliaries</v>
          </cell>
          <cell r="U3258">
            <v>9</v>
          </cell>
          <cell r="V3258" t="str">
            <v>Husted, David S.</v>
          </cell>
        </row>
        <row r="3259">
          <cell r="A3259">
            <v>811104</v>
          </cell>
          <cell r="B3259" t="str">
            <v>CYC - Bookstore</v>
          </cell>
          <cell r="C3259">
            <v>642164</v>
          </cell>
          <cell r="D3259">
            <v>811104642164</v>
          </cell>
          <cell r="E3259" t="str">
            <v>TRS Benefits</v>
          </cell>
          <cell r="F3259">
            <v>0</v>
          </cell>
          <cell r="G3259">
            <v>0</v>
          </cell>
          <cell r="H3259">
            <v>0</v>
          </cell>
          <cell r="I3259">
            <v>0</v>
          </cell>
          <cell r="J3259">
            <v>1922</v>
          </cell>
          <cell r="K3259">
            <v>310010</v>
          </cell>
          <cell r="L3259" t="str">
            <v>General Auxiliaries</v>
          </cell>
          <cell r="M3259">
            <v>510</v>
          </cell>
          <cell r="N3259" t="str">
            <v>Auxiliary - Bookstore</v>
          </cell>
          <cell r="O3259">
            <v>31</v>
          </cell>
          <cell r="P3259" t="str">
            <v>Auxiliary Enterprises Fund</v>
          </cell>
          <cell r="Q3259">
            <v>64</v>
          </cell>
          <cell r="R3259" t="str">
            <v>Benefits</v>
          </cell>
          <cell r="S3259">
            <v>80</v>
          </cell>
          <cell r="T3259" t="str">
            <v>Auxiliaries</v>
          </cell>
          <cell r="U3259">
            <v>9</v>
          </cell>
          <cell r="V3259" t="str">
            <v>Husted, David S.</v>
          </cell>
        </row>
        <row r="3260">
          <cell r="A3260">
            <v>811104</v>
          </cell>
          <cell r="B3260" t="str">
            <v>CYC - Bookstore</v>
          </cell>
          <cell r="C3260">
            <v>712355</v>
          </cell>
          <cell r="D3260">
            <v>811104712355</v>
          </cell>
          <cell r="E3260" t="str">
            <v>Contract Labor - Temporary Agencies</v>
          </cell>
          <cell r="F3260">
            <v>21200.53</v>
          </cell>
          <cell r="G3260">
            <v>17679.64</v>
          </cell>
          <cell r="H3260">
            <v>22000</v>
          </cell>
          <cell r="I3260">
            <v>9979.3700000000008</v>
          </cell>
          <cell r="J3260">
            <v>22000</v>
          </cell>
          <cell r="K3260">
            <v>310010</v>
          </cell>
          <cell r="L3260" t="str">
            <v>General Auxiliaries</v>
          </cell>
          <cell r="M3260">
            <v>510</v>
          </cell>
          <cell r="N3260" t="str">
            <v>Auxiliary - Bookstore</v>
          </cell>
          <cell r="O3260">
            <v>31</v>
          </cell>
          <cell r="P3260" t="str">
            <v>Auxiliary Enterprises Fund</v>
          </cell>
          <cell r="Q3260">
            <v>71</v>
          </cell>
          <cell r="R3260" t="str">
            <v>Contractual Services</v>
          </cell>
          <cell r="S3260">
            <v>80</v>
          </cell>
          <cell r="T3260" t="str">
            <v>Auxiliaries</v>
          </cell>
          <cell r="U3260">
            <v>9</v>
          </cell>
          <cell r="V3260" t="str">
            <v>Husted, David S.</v>
          </cell>
        </row>
        <row r="3261">
          <cell r="A3261">
            <v>811104</v>
          </cell>
          <cell r="B3261" t="str">
            <v>CYC - Bookstore</v>
          </cell>
          <cell r="C3261">
            <v>712420</v>
          </cell>
          <cell r="D3261">
            <v>811104712420</v>
          </cell>
          <cell r="E3261" t="str">
            <v>Rental - Furniture and Equipment</v>
          </cell>
          <cell r="F3261">
            <v>977.41</v>
          </cell>
          <cell r="G3261">
            <v>978.72</v>
          </cell>
          <cell r="H3261">
            <v>1200</v>
          </cell>
          <cell r="I3261">
            <v>489.36</v>
          </cell>
          <cell r="J3261">
            <v>1200</v>
          </cell>
          <cell r="K3261">
            <v>310010</v>
          </cell>
          <cell r="L3261" t="str">
            <v>General Auxiliaries</v>
          </cell>
          <cell r="M3261">
            <v>510</v>
          </cell>
          <cell r="N3261" t="str">
            <v>Auxiliary - Bookstore</v>
          </cell>
          <cell r="O3261">
            <v>31</v>
          </cell>
          <cell r="P3261" t="str">
            <v>Auxiliary Enterprises Fund</v>
          </cell>
          <cell r="Q3261">
            <v>71</v>
          </cell>
          <cell r="R3261" t="str">
            <v>Contractual Services</v>
          </cell>
          <cell r="S3261">
            <v>80</v>
          </cell>
          <cell r="T3261" t="str">
            <v>Auxiliaries</v>
          </cell>
          <cell r="U3261">
            <v>9</v>
          </cell>
          <cell r="V3261" t="str">
            <v>Husted, David S.</v>
          </cell>
        </row>
        <row r="3262">
          <cell r="A3262">
            <v>811104</v>
          </cell>
          <cell r="B3262" t="str">
            <v>CYC - Bookstore</v>
          </cell>
          <cell r="C3262">
            <v>712430</v>
          </cell>
          <cell r="D3262">
            <v>811104712430</v>
          </cell>
          <cell r="E3262" t="str">
            <v>Rental - Equipment Overage</v>
          </cell>
          <cell r="F3262">
            <v>0</v>
          </cell>
          <cell r="G3262">
            <v>0</v>
          </cell>
          <cell r="H3262">
            <v>100</v>
          </cell>
          <cell r="I3262">
            <v>0</v>
          </cell>
          <cell r="J3262">
            <v>100</v>
          </cell>
          <cell r="K3262">
            <v>310010</v>
          </cell>
          <cell r="L3262" t="str">
            <v>General Auxiliaries</v>
          </cell>
          <cell r="M3262">
            <v>510</v>
          </cell>
          <cell r="N3262" t="str">
            <v>Auxiliary - Bookstore</v>
          </cell>
          <cell r="O3262">
            <v>31</v>
          </cell>
          <cell r="P3262" t="str">
            <v>Auxiliary Enterprises Fund</v>
          </cell>
          <cell r="Q3262">
            <v>71</v>
          </cell>
          <cell r="R3262" t="str">
            <v>Contractual Services</v>
          </cell>
          <cell r="S3262">
            <v>80</v>
          </cell>
          <cell r="T3262" t="str">
            <v>Auxiliaries</v>
          </cell>
          <cell r="U3262">
            <v>9</v>
          </cell>
          <cell r="V3262" t="str">
            <v>Husted, David S.</v>
          </cell>
        </row>
        <row r="3263">
          <cell r="A3263">
            <v>811104</v>
          </cell>
          <cell r="B3263" t="str">
            <v>CYC - Bookstore</v>
          </cell>
          <cell r="C3263">
            <v>712510</v>
          </cell>
          <cell r="D3263">
            <v>811104712510</v>
          </cell>
          <cell r="E3263" t="str">
            <v>Maintenance Agreements</v>
          </cell>
          <cell r="F3263">
            <v>0</v>
          </cell>
          <cell r="G3263">
            <v>0</v>
          </cell>
          <cell r="H3263">
            <v>200</v>
          </cell>
          <cell r="I3263">
            <v>0</v>
          </cell>
          <cell r="J3263">
            <v>200</v>
          </cell>
          <cell r="K3263">
            <v>310010</v>
          </cell>
          <cell r="L3263" t="str">
            <v>General Auxiliaries</v>
          </cell>
          <cell r="M3263">
            <v>510</v>
          </cell>
          <cell r="N3263" t="str">
            <v>Auxiliary - Bookstore</v>
          </cell>
          <cell r="O3263">
            <v>31</v>
          </cell>
          <cell r="P3263" t="str">
            <v>Auxiliary Enterprises Fund</v>
          </cell>
          <cell r="Q3263">
            <v>71</v>
          </cell>
          <cell r="R3263" t="str">
            <v>Contractual Services</v>
          </cell>
          <cell r="S3263">
            <v>80</v>
          </cell>
          <cell r="T3263" t="str">
            <v>Auxiliaries</v>
          </cell>
          <cell r="U3263">
            <v>9</v>
          </cell>
          <cell r="V3263" t="str">
            <v>Husted, David S.</v>
          </cell>
        </row>
        <row r="3264">
          <cell r="A3264">
            <v>811104</v>
          </cell>
          <cell r="B3264" t="str">
            <v>CYC - Bookstore</v>
          </cell>
          <cell r="C3264">
            <v>733120</v>
          </cell>
          <cell r="D3264">
            <v>811104733120</v>
          </cell>
          <cell r="E3264" t="str">
            <v>Office Supplies</v>
          </cell>
          <cell r="F3264">
            <v>731.96</v>
          </cell>
          <cell r="G3264">
            <v>677.91</v>
          </cell>
          <cell r="H3264">
            <v>1500</v>
          </cell>
          <cell r="I3264">
            <v>324.72000000000003</v>
          </cell>
          <cell r="J3264">
            <v>1200</v>
          </cell>
          <cell r="K3264">
            <v>310010</v>
          </cell>
          <cell r="L3264" t="str">
            <v>General Auxiliaries</v>
          </cell>
          <cell r="M3264">
            <v>510</v>
          </cell>
          <cell r="N3264" t="str">
            <v>Auxiliary - Bookstore</v>
          </cell>
          <cell r="O3264">
            <v>31</v>
          </cell>
          <cell r="P3264" t="str">
            <v>Auxiliary Enterprises Fund</v>
          </cell>
          <cell r="Q3264">
            <v>73</v>
          </cell>
          <cell r="R3264" t="str">
            <v>Supplies</v>
          </cell>
          <cell r="S3264">
            <v>80</v>
          </cell>
          <cell r="T3264" t="str">
            <v>Auxiliaries</v>
          </cell>
          <cell r="U3264">
            <v>9</v>
          </cell>
          <cell r="V3264" t="str">
            <v>Husted, David S.</v>
          </cell>
        </row>
        <row r="3265">
          <cell r="A3265">
            <v>811104</v>
          </cell>
          <cell r="B3265" t="str">
            <v>CYC - Bookstore</v>
          </cell>
          <cell r="C3265">
            <v>733490</v>
          </cell>
          <cell r="D3265">
            <v>811104733490</v>
          </cell>
          <cell r="E3265" t="str">
            <v>Bookstore Operating Expenses</v>
          </cell>
          <cell r="F3265">
            <v>0</v>
          </cell>
          <cell r="G3265">
            <v>0</v>
          </cell>
          <cell r="H3265">
            <v>500</v>
          </cell>
          <cell r="I3265">
            <v>0</v>
          </cell>
          <cell r="J3265">
            <v>500</v>
          </cell>
          <cell r="K3265">
            <v>310010</v>
          </cell>
          <cell r="L3265" t="str">
            <v>General Auxiliaries</v>
          </cell>
          <cell r="M3265">
            <v>510</v>
          </cell>
          <cell r="N3265" t="str">
            <v>Auxiliary - Bookstore</v>
          </cell>
          <cell r="O3265">
            <v>31</v>
          </cell>
          <cell r="P3265" t="str">
            <v>Auxiliary Enterprises Fund</v>
          </cell>
          <cell r="Q3265">
            <v>73</v>
          </cell>
          <cell r="R3265" t="str">
            <v>Supplies</v>
          </cell>
          <cell r="S3265">
            <v>80</v>
          </cell>
          <cell r="T3265" t="str">
            <v>Auxiliaries</v>
          </cell>
          <cell r="U3265">
            <v>9</v>
          </cell>
          <cell r="V3265" t="str">
            <v>Husted, David S.</v>
          </cell>
        </row>
        <row r="3266">
          <cell r="A3266">
            <v>811104</v>
          </cell>
          <cell r="B3266" t="str">
            <v>CYC - Bookstore</v>
          </cell>
          <cell r="C3266">
            <v>744210</v>
          </cell>
          <cell r="D3266">
            <v>811104744210</v>
          </cell>
          <cell r="E3266" t="str">
            <v>Local Travel</v>
          </cell>
          <cell r="F3266">
            <v>0</v>
          </cell>
          <cell r="G3266">
            <v>0</v>
          </cell>
          <cell r="H3266">
            <v>200</v>
          </cell>
          <cell r="I3266">
            <v>0</v>
          </cell>
          <cell r="J3266">
            <v>200</v>
          </cell>
          <cell r="K3266">
            <v>310010</v>
          </cell>
          <cell r="L3266" t="str">
            <v>General Auxiliaries</v>
          </cell>
          <cell r="M3266">
            <v>510</v>
          </cell>
          <cell r="N3266" t="str">
            <v>Auxiliary - Bookstore</v>
          </cell>
          <cell r="O3266">
            <v>31</v>
          </cell>
          <cell r="P3266" t="str">
            <v>Auxiliary Enterprises Fund</v>
          </cell>
          <cell r="Q3266">
            <v>74</v>
          </cell>
          <cell r="R3266" t="str">
            <v>Travel</v>
          </cell>
          <cell r="S3266">
            <v>80</v>
          </cell>
          <cell r="T3266" t="str">
            <v>Auxiliaries</v>
          </cell>
          <cell r="U3266">
            <v>9</v>
          </cell>
          <cell r="V3266" t="str">
            <v>Husted, David S.</v>
          </cell>
        </row>
        <row r="3267">
          <cell r="A3267">
            <v>811104</v>
          </cell>
          <cell r="B3267" t="str">
            <v>CYC - Bookstore</v>
          </cell>
          <cell r="C3267">
            <v>752001</v>
          </cell>
          <cell r="D3267">
            <v>811104752001</v>
          </cell>
          <cell r="E3267" t="str">
            <v>New Book - COGS</v>
          </cell>
          <cell r="F3267">
            <v>175381.55</v>
          </cell>
          <cell r="G3267">
            <v>218012.38</v>
          </cell>
          <cell r="H3267">
            <v>217500</v>
          </cell>
          <cell r="I3267">
            <v>127294.53</v>
          </cell>
          <cell r="J3267">
            <v>255000</v>
          </cell>
          <cell r="K3267">
            <v>310010</v>
          </cell>
          <cell r="L3267" t="str">
            <v>General Auxiliaries</v>
          </cell>
          <cell r="M3267">
            <v>510</v>
          </cell>
          <cell r="N3267" t="str">
            <v>Auxiliary - Bookstore</v>
          </cell>
          <cell r="O3267">
            <v>31</v>
          </cell>
          <cell r="P3267" t="str">
            <v>Auxiliary Enterprises Fund</v>
          </cell>
          <cell r="Q3267">
            <v>75</v>
          </cell>
          <cell r="R3267" t="str">
            <v>Other Operating Expenses</v>
          </cell>
          <cell r="S3267">
            <v>80</v>
          </cell>
          <cell r="T3267" t="str">
            <v>Auxiliaries</v>
          </cell>
          <cell r="U3267">
            <v>9</v>
          </cell>
          <cell r="V3267" t="str">
            <v>Husted, David S.</v>
          </cell>
        </row>
        <row r="3268">
          <cell r="A3268">
            <v>811104</v>
          </cell>
          <cell r="B3268" t="str">
            <v>CYC - Bookstore</v>
          </cell>
          <cell r="C3268">
            <v>752002</v>
          </cell>
          <cell r="D3268">
            <v>811104752002</v>
          </cell>
          <cell r="E3268" t="str">
            <v>Used Book - COGS</v>
          </cell>
          <cell r="F3268">
            <v>198.75</v>
          </cell>
          <cell r="G3268">
            <v>24</v>
          </cell>
          <cell r="H3268">
            <v>134</v>
          </cell>
          <cell r="I3268">
            <v>0</v>
          </cell>
          <cell r="J3268">
            <v>0</v>
          </cell>
          <cell r="K3268">
            <v>310010</v>
          </cell>
          <cell r="L3268" t="str">
            <v>General Auxiliaries</v>
          </cell>
          <cell r="M3268">
            <v>510</v>
          </cell>
          <cell r="N3268" t="str">
            <v>Auxiliary - Bookstore</v>
          </cell>
          <cell r="O3268">
            <v>31</v>
          </cell>
          <cell r="P3268" t="str">
            <v>Auxiliary Enterprises Fund</v>
          </cell>
          <cell r="Q3268">
            <v>75</v>
          </cell>
          <cell r="R3268" t="str">
            <v>Other Operating Expenses</v>
          </cell>
          <cell r="S3268">
            <v>80</v>
          </cell>
          <cell r="T3268" t="str">
            <v>Auxiliaries</v>
          </cell>
          <cell r="U3268">
            <v>9</v>
          </cell>
          <cell r="V3268" t="str">
            <v>Husted, David S.</v>
          </cell>
        </row>
        <row r="3269">
          <cell r="A3269">
            <v>811104</v>
          </cell>
          <cell r="B3269" t="str">
            <v>CYC - Bookstore</v>
          </cell>
          <cell r="C3269">
            <v>752003</v>
          </cell>
          <cell r="D3269">
            <v>811104752003</v>
          </cell>
          <cell r="E3269" t="str">
            <v>Trade Book - COGS</v>
          </cell>
          <cell r="F3269">
            <v>4728.47</v>
          </cell>
          <cell r="G3269">
            <v>3292.08</v>
          </cell>
          <cell r="H3269">
            <v>5500</v>
          </cell>
          <cell r="I3269">
            <v>2521.87</v>
          </cell>
          <cell r="J3269">
            <v>0</v>
          </cell>
          <cell r="K3269">
            <v>310010</v>
          </cell>
          <cell r="L3269" t="str">
            <v>General Auxiliaries</v>
          </cell>
          <cell r="M3269">
            <v>510</v>
          </cell>
          <cell r="N3269" t="str">
            <v>Auxiliary - Bookstore</v>
          </cell>
          <cell r="O3269">
            <v>31</v>
          </cell>
          <cell r="P3269" t="str">
            <v>Auxiliary Enterprises Fund</v>
          </cell>
          <cell r="Q3269">
            <v>75</v>
          </cell>
          <cell r="R3269" t="str">
            <v>Other Operating Expenses</v>
          </cell>
          <cell r="S3269">
            <v>80</v>
          </cell>
          <cell r="T3269" t="str">
            <v>Auxiliaries</v>
          </cell>
          <cell r="U3269">
            <v>9</v>
          </cell>
          <cell r="V3269" t="str">
            <v>Husted, David S.</v>
          </cell>
        </row>
        <row r="3270">
          <cell r="A3270">
            <v>811104</v>
          </cell>
          <cell r="B3270" t="str">
            <v>CYC - Bookstore</v>
          </cell>
          <cell r="C3270">
            <v>752004</v>
          </cell>
          <cell r="D3270">
            <v>811104752004</v>
          </cell>
          <cell r="E3270" t="str">
            <v>Supplies - COGS</v>
          </cell>
          <cell r="F3270">
            <v>7256.37</v>
          </cell>
          <cell r="G3270">
            <v>7116.36</v>
          </cell>
          <cell r="H3270">
            <v>8250</v>
          </cell>
          <cell r="I3270">
            <v>5217.66</v>
          </cell>
          <cell r="J3270">
            <v>0</v>
          </cell>
          <cell r="K3270">
            <v>310010</v>
          </cell>
          <cell r="L3270" t="str">
            <v>General Auxiliaries</v>
          </cell>
          <cell r="M3270">
            <v>510</v>
          </cell>
          <cell r="N3270" t="str">
            <v>Auxiliary - Bookstore</v>
          </cell>
          <cell r="O3270">
            <v>31</v>
          </cell>
          <cell r="P3270" t="str">
            <v>Auxiliary Enterprises Fund</v>
          </cell>
          <cell r="Q3270">
            <v>75</v>
          </cell>
          <cell r="R3270" t="str">
            <v>Other Operating Expenses</v>
          </cell>
          <cell r="S3270">
            <v>80</v>
          </cell>
          <cell r="T3270" t="str">
            <v>Auxiliaries</v>
          </cell>
          <cell r="U3270">
            <v>9</v>
          </cell>
          <cell r="V3270" t="str">
            <v>Husted, David S.</v>
          </cell>
        </row>
        <row r="3271">
          <cell r="A3271">
            <v>811104</v>
          </cell>
          <cell r="B3271" t="str">
            <v>CYC - Bookstore</v>
          </cell>
          <cell r="C3271">
            <v>752005</v>
          </cell>
          <cell r="D3271">
            <v>811104752005</v>
          </cell>
          <cell r="E3271" t="str">
            <v>Toner Cartridge - COGS</v>
          </cell>
          <cell r="F3271">
            <v>10729.47</v>
          </cell>
          <cell r="G3271">
            <v>13162.97</v>
          </cell>
          <cell r="H3271">
            <v>13750</v>
          </cell>
          <cell r="I3271">
            <v>5954.26</v>
          </cell>
          <cell r="J3271">
            <v>0</v>
          </cell>
          <cell r="K3271">
            <v>310010</v>
          </cell>
          <cell r="L3271" t="str">
            <v>General Auxiliaries</v>
          </cell>
          <cell r="M3271">
            <v>510</v>
          </cell>
          <cell r="N3271" t="str">
            <v>Auxiliary - Bookstore</v>
          </cell>
          <cell r="O3271">
            <v>31</v>
          </cell>
          <cell r="P3271" t="str">
            <v>Auxiliary Enterprises Fund</v>
          </cell>
          <cell r="Q3271">
            <v>75</v>
          </cell>
          <cell r="R3271" t="str">
            <v>Other Operating Expenses</v>
          </cell>
          <cell r="S3271">
            <v>80</v>
          </cell>
          <cell r="T3271" t="str">
            <v>Auxiliaries</v>
          </cell>
          <cell r="U3271">
            <v>9</v>
          </cell>
          <cell r="V3271" t="str">
            <v>Husted, David S.</v>
          </cell>
        </row>
        <row r="3272">
          <cell r="A3272">
            <v>811104</v>
          </cell>
          <cell r="B3272" t="str">
            <v>CYC - Bookstore</v>
          </cell>
          <cell r="C3272">
            <v>752006</v>
          </cell>
          <cell r="D3272">
            <v>811104752006</v>
          </cell>
          <cell r="E3272" t="str">
            <v>Novelties/Soft Goods - COGS</v>
          </cell>
          <cell r="F3272">
            <v>530.41</v>
          </cell>
          <cell r="G3272">
            <v>1059.5999999999999</v>
          </cell>
          <cell r="H3272">
            <v>660</v>
          </cell>
          <cell r="I3272">
            <v>366.76</v>
          </cell>
          <cell r="J3272">
            <v>0</v>
          </cell>
          <cell r="K3272">
            <v>310010</v>
          </cell>
          <cell r="L3272" t="str">
            <v>General Auxiliaries</v>
          </cell>
          <cell r="M3272">
            <v>510</v>
          </cell>
          <cell r="N3272" t="str">
            <v>Auxiliary - Bookstore</v>
          </cell>
          <cell r="O3272">
            <v>31</v>
          </cell>
          <cell r="P3272" t="str">
            <v>Auxiliary Enterprises Fund</v>
          </cell>
          <cell r="Q3272">
            <v>75</v>
          </cell>
          <cell r="R3272" t="str">
            <v>Other Operating Expenses</v>
          </cell>
          <cell r="S3272">
            <v>80</v>
          </cell>
          <cell r="T3272" t="str">
            <v>Auxiliaries</v>
          </cell>
          <cell r="U3272">
            <v>9</v>
          </cell>
          <cell r="V3272" t="str">
            <v>Husted, David S.</v>
          </cell>
        </row>
        <row r="3273">
          <cell r="A3273">
            <v>811104</v>
          </cell>
          <cell r="B3273" t="str">
            <v>CYC - Bookstore</v>
          </cell>
          <cell r="C3273">
            <v>752007</v>
          </cell>
          <cell r="D3273">
            <v>811104752007</v>
          </cell>
          <cell r="E3273" t="str">
            <v>Candy/Sundry - COGS</v>
          </cell>
          <cell r="F3273">
            <v>5176.43</v>
          </cell>
          <cell r="G3273">
            <v>4786.84</v>
          </cell>
          <cell r="H3273">
            <v>6000</v>
          </cell>
          <cell r="I3273">
            <v>3195.84</v>
          </cell>
          <cell r="J3273">
            <v>0</v>
          </cell>
          <cell r="K3273">
            <v>310010</v>
          </cell>
          <cell r="L3273" t="str">
            <v>General Auxiliaries</v>
          </cell>
          <cell r="M3273">
            <v>510</v>
          </cell>
          <cell r="N3273" t="str">
            <v>Auxiliary - Bookstore</v>
          </cell>
          <cell r="O3273">
            <v>31</v>
          </cell>
          <cell r="P3273" t="str">
            <v>Auxiliary Enterprises Fund</v>
          </cell>
          <cell r="Q3273">
            <v>75</v>
          </cell>
          <cell r="R3273" t="str">
            <v>Other Operating Expenses</v>
          </cell>
          <cell r="S3273">
            <v>80</v>
          </cell>
          <cell r="T3273" t="str">
            <v>Auxiliaries</v>
          </cell>
          <cell r="U3273">
            <v>9</v>
          </cell>
          <cell r="V3273" t="str">
            <v>Husted, David S.</v>
          </cell>
        </row>
        <row r="3274">
          <cell r="A3274">
            <v>811104</v>
          </cell>
          <cell r="B3274" t="str">
            <v>CYC - Bookstore</v>
          </cell>
          <cell r="C3274">
            <v>755310</v>
          </cell>
          <cell r="D3274">
            <v>811104755310</v>
          </cell>
          <cell r="E3274" t="str">
            <v>Copier Expense</v>
          </cell>
          <cell r="F3274">
            <v>0</v>
          </cell>
          <cell r="G3274">
            <v>1.8</v>
          </cell>
          <cell r="H3274">
            <v>100</v>
          </cell>
          <cell r="I3274">
            <v>0</v>
          </cell>
          <cell r="J3274">
            <v>100</v>
          </cell>
          <cell r="K3274">
            <v>310010</v>
          </cell>
          <cell r="L3274" t="str">
            <v>General Auxiliaries</v>
          </cell>
          <cell r="M3274">
            <v>510</v>
          </cell>
          <cell r="N3274" t="str">
            <v>Auxiliary - Bookstore</v>
          </cell>
          <cell r="O3274">
            <v>31</v>
          </cell>
          <cell r="P3274" t="str">
            <v>Auxiliary Enterprises Fund</v>
          </cell>
          <cell r="Q3274">
            <v>75</v>
          </cell>
          <cell r="R3274" t="str">
            <v>Other Operating Expenses</v>
          </cell>
          <cell r="S3274">
            <v>80</v>
          </cell>
          <cell r="T3274" t="str">
            <v>Auxiliaries</v>
          </cell>
          <cell r="U3274">
            <v>9</v>
          </cell>
          <cell r="V3274" t="str">
            <v>Husted, David S.</v>
          </cell>
        </row>
        <row r="3275">
          <cell r="A3275">
            <v>811104</v>
          </cell>
          <cell r="B3275" t="str">
            <v>CYC - Bookstore</v>
          </cell>
          <cell r="C3275">
            <v>755360</v>
          </cell>
          <cell r="D3275">
            <v>811104755360</v>
          </cell>
          <cell r="E3275" t="str">
            <v>Printing - Other</v>
          </cell>
          <cell r="F3275">
            <v>80</v>
          </cell>
          <cell r="G3275">
            <v>0</v>
          </cell>
          <cell r="H3275">
            <v>200</v>
          </cell>
          <cell r="I3275">
            <v>0</v>
          </cell>
          <cell r="J3275">
            <v>200</v>
          </cell>
          <cell r="K3275">
            <v>310010</v>
          </cell>
          <cell r="L3275" t="str">
            <v>General Auxiliaries</v>
          </cell>
          <cell r="M3275">
            <v>510</v>
          </cell>
          <cell r="N3275" t="str">
            <v>Auxiliary - Bookstore</v>
          </cell>
          <cell r="O3275">
            <v>31</v>
          </cell>
          <cell r="P3275" t="str">
            <v>Auxiliary Enterprises Fund</v>
          </cell>
          <cell r="Q3275">
            <v>75</v>
          </cell>
          <cell r="R3275" t="str">
            <v>Other Operating Expenses</v>
          </cell>
          <cell r="S3275">
            <v>80</v>
          </cell>
          <cell r="T3275" t="str">
            <v>Auxiliaries</v>
          </cell>
          <cell r="U3275">
            <v>9</v>
          </cell>
          <cell r="V3275" t="str">
            <v>Husted, David S.</v>
          </cell>
        </row>
        <row r="3276">
          <cell r="A3276">
            <v>811104</v>
          </cell>
          <cell r="B3276" t="str">
            <v>CYC - Bookstore</v>
          </cell>
          <cell r="C3276">
            <v>755510</v>
          </cell>
          <cell r="D3276">
            <v>811104755510</v>
          </cell>
          <cell r="E3276" t="str">
            <v>Repairs - Equipment</v>
          </cell>
          <cell r="F3276">
            <v>0</v>
          </cell>
          <cell r="G3276">
            <v>0</v>
          </cell>
          <cell r="H3276">
            <v>100</v>
          </cell>
          <cell r="I3276">
            <v>0</v>
          </cell>
          <cell r="J3276">
            <v>100</v>
          </cell>
          <cell r="K3276">
            <v>310010</v>
          </cell>
          <cell r="L3276" t="str">
            <v>General Auxiliaries</v>
          </cell>
          <cell r="M3276">
            <v>510</v>
          </cell>
          <cell r="N3276" t="str">
            <v>Auxiliary - Bookstore</v>
          </cell>
          <cell r="O3276">
            <v>31</v>
          </cell>
          <cell r="P3276" t="str">
            <v>Auxiliary Enterprises Fund</v>
          </cell>
          <cell r="Q3276">
            <v>75</v>
          </cell>
          <cell r="R3276" t="str">
            <v>Other Operating Expenses</v>
          </cell>
          <cell r="S3276">
            <v>80</v>
          </cell>
          <cell r="T3276" t="str">
            <v>Auxiliaries</v>
          </cell>
          <cell r="U3276">
            <v>9</v>
          </cell>
          <cell r="V3276" t="str">
            <v>Husted, David S.</v>
          </cell>
        </row>
        <row r="3277">
          <cell r="A3277">
            <v>811104</v>
          </cell>
          <cell r="B3277" t="str">
            <v>CYC - Bookstore</v>
          </cell>
          <cell r="C3277">
            <v>755705</v>
          </cell>
          <cell r="D3277">
            <v>811104755705</v>
          </cell>
          <cell r="E3277" t="str">
            <v>Postage</v>
          </cell>
          <cell r="F3277">
            <v>0</v>
          </cell>
          <cell r="G3277">
            <v>0</v>
          </cell>
          <cell r="H3277">
            <v>100</v>
          </cell>
          <cell r="I3277">
            <v>0</v>
          </cell>
          <cell r="J3277">
            <v>100</v>
          </cell>
          <cell r="K3277">
            <v>310010</v>
          </cell>
          <cell r="L3277" t="str">
            <v>General Auxiliaries</v>
          </cell>
          <cell r="M3277">
            <v>510</v>
          </cell>
          <cell r="N3277" t="str">
            <v>Auxiliary - Bookstore</v>
          </cell>
          <cell r="O3277">
            <v>31</v>
          </cell>
          <cell r="P3277" t="str">
            <v>Auxiliary Enterprises Fund</v>
          </cell>
          <cell r="Q3277">
            <v>75</v>
          </cell>
          <cell r="R3277" t="str">
            <v>Other Operating Expenses</v>
          </cell>
          <cell r="S3277">
            <v>80</v>
          </cell>
          <cell r="T3277" t="str">
            <v>Auxiliaries</v>
          </cell>
          <cell r="U3277">
            <v>9</v>
          </cell>
          <cell r="V3277" t="str">
            <v>Husted, David S.</v>
          </cell>
        </row>
        <row r="3278">
          <cell r="A3278">
            <v>811104</v>
          </cell>
          <cell r="B3278" t="str">
            <v>CYC - Bookstore</v>
          </cell>
          <cell r="C3278">
            <v>755710</v>
          </cell>
          <cell r="D3278">
            <v>811104755710</v>
          </cell>
          <cell r="E3278" t="str">
            <v>Cash Over/Short</v>
          </cell>
          <cell r="F3278">
            <v>-1.51</v>
          </cell>
          <cell r="G3278">
            <v>104.4</v>
          </cell>
          <cell r="H3278">
            <v>300</v>
          </cell>
          <cell r="I3278">
            <v>-12.17</v>
          </cell>
          <cell r="J3278">
            <v>300</v>
          </cell>
          <cell r="K3278">
            <v>310010</v>
          </cell>
          <cell r="L3278" t="str">
            <v>General Auxiliaries</v>
          </cell>
          <cell r="M3278">
            <v>510</v>
          </cell>
          <cell r="N3278" t="str">
            <v>Auxiliary - Bookstore</v>
          </cell>
          <cell r="O3278">
            <v>31</v>
          </cell>
          <cell r="P3278" t="str">
            <v>Auxiliary Enterprises Fund</v>
          </cell>
          <cell r="Q3278">
            <v>75</v>
          </cell>
          <cell r="R3278" t="str">
            <v>Other Operating Expenses</v>
          </cell>
          <cell r="S3278">
            <v>80</v>
          </cell>
          <cell r="T3278" t="str">
            <v>Auxiliaries</v>
          </cell>
          <cell r="U3278">
            <v>9</v>
          </cell>
          <cell r="V3278" t="str">
            <v>Husted, David S.</v>
          </cell>
        </row>
        <row r="3279">
          <cell r="A3279">
            <v>811104</v>
          </cell>
          <cell r="B3279" t="str">
            <v>CYC - Bookstore</v>
          </cell>
          <cell r="C3279">
            <v>755725</v>
          </cell>
          <cell r="D3279">
            <v>811104755725</v>
          </cell>
          <cell r="E3279" t="str">
            <v>Inventory Variance</v>
          </cell>
          <cell r="F3279">
            <v>1662.49</v>
          </cell>
          <cell r="G3279">
            <v>-3344.2</v>
          </cell>
          <cell r="H3279">
            <v>3000</v>
          </cell>
          <cell r="I3279">
            <v>113.21</v>
          </cell>
          <cell r="J3279">
            <v>3000</v>
          </cell>
          <cell r="K3279">
            <v>310010</v>
          </cell>
          <cell r="L3279" t="str">
            <v>General Auxiliaries</v>
          </cell>
          <cell r="M3279">
            <v>510</v>
          </cell>
          <cell r="N3279" t="str">
            <v>Auxiliary - Bookstore</v>
          </cell>
          <cell r="O3279">
            <v>31</v>
          </cell>
          <cell r="P3279" t="str">
            <v>Auxiliary Enterprises Fund</v>
          </cell>
          <cell r="Q3279">
            <v>75</v>
          </cell>
          <cell r="R3279" t="str">
            <v>Other Operating Expenses</v>
          </cell>
          <cell r="S3279">
            <v>80</v>
          </cell>
          <cell r="T3279" t="str">
            <v>Auxiliaries</v>
          </cell>
          <cell r="U3279">
            <v>9</v>
          </cell>
          <cell r="V3279" t="str">
            <v>Husted, David S.</v>
          </cell>
        </row>
        <row r="3280">
          <cell r="A3280">
            <v>811104</v>
          </cell>
          <cell r="B3280" t="str">
            <v>CYC - Bookstore</v>
          </cell>
          <cell r="C3280">
            <v>755750</v>
          </cell>
          <cell r="D3280">
            <v>811104755750</v>
          </cell>
          <cell r="E3280" t="str">
            <v>Freight</v>
          </cell>
          <cell r="F3280">
            <v>4030.18</v>
          </cell>
          <cell r="G3280">
            <v>4001.23</v>
          </cell>
          <cell r="H3280">
            <v>5000</v>
          </cell>
          <cell r="I3280">
            <v>3424.43</v>
          </cell>
          <cell r="J3280">
            <v>5000</v>
          </cell>
          <cell r="K3280">
            <v>310010</v>
          </cell>
          <cell r="L3280" t="str">
            <v>General Auxiliaries</v>
          </cell>
          <cell r="M3280">
            <v>510</v>
          </cell>
          <cell r="N3280" t="str">
            <v>Auxiliary - Bookstore</v>
          </cell>
          <cell r="O3280">
            <v>31</v>
          </cell>
          <cell r="P3280" t="str">
            <v>Auxiliary Enterprises Fund</v>
          </cell>
          <cell r="Q3280">
            <v>75</v>
          </cell>
          <cell r="R3280" t="str">
            <v>Other Operating Expenses</v>
          </cell>
          <cell r="S3280">
            <v>80</v>
          </cell>
          <cell r="T3280" t="str">
            <v>Auxiliaries</v>
          </cell>
          <cell r="U3280">
            <v>9</v>
          </cell>
          <cell r="V3280" t="str">
            <v>Husted, David S.</v>
          </cell>
        </row>
        <row r="3281">
          <cell r="A3281">
            <v>811104</v>
          </cell>
          <cell r="B3281" t="str">
            <v>CYC - Bookstore</v>
          </cell>
          <cell r="C3281">
            <v>765490</v>
          </cell>
          <cell r="D3281">
            <v>811104765490</v>
          </cell>
          <cell r="E3281" t="str">
            <v>Utility Allocation</v>
          </cell>
          <cell r="F3281">
            <v>2381.34</v>
          </cell>
          <cell r="G3281">
            <v>1660.29</v>
          </cell>
          <cell r="H3281">
            <v>5000</v>
          </cell>
          <cell r="I3281">
            <v>668.9</v>
          </cell>
          <cell r="J3281">
            <v>2000</v>
          </cell>
          <cell r="K3281">
            <v>310010</v>
          </cell>
          <cell r="L3281" t="str">
            <v>General Auxiliaries</v>
          </cell>
          <cell r="M3281">
            <v>510</v>
          </cell>
          <cell r="N3281" t="str">
            <v>Auxiliary - Bookstore</v>
          </cell>
          <cell r="O3281">
            <v>31</v>
          </cell>
          <cell r="P3281" t="str">
            <v>Auxiliary Enterprises Fund</v>
          </cell>
          <cell r="Q3281">
            <v>76</v>
          </cell>
          <cell r="R3281" t="str">
            <v>Utilities</v>
          </cell>
          <cell r="S3281">
            <v>80</v>
          </cell>
          <cell r="T3281" t="str">
            <v>Auxiliaries</v>
          </cell>
          <cell r="U3281">
            <v>9</v>
          </cell>
          <cell r="V3281" t="str">
            <v>Husted, David S.</v>
          </cell>
        </row>
        <row r="3282">
          <cell r="A3282">
            <v>811106</v>
          </cell>
          <cell r="B3282" t="str">
            <v>PRC - Bookstore</v>
          </cell>
          <cell r="C3282">
            <v>581001</v>
          </cell>
          <cell r="D3282">
            <v>811106581001</v>
          </cell>
          <cell r="E3282" t="str">
            <v>New Book - Sales</v>
          </cell>
          <cell r="F3282">
            <v>1737712.2</v>
          </cell>
          <cell r="G3282">
            <v>1635249.43</v>
          </cell>
          <cell r="H3282">
            <v>1699000</v>
          </cell>
          <cell r="I3282">
            <v>827905.75</v>
          </cell>
          <cell r="J3282">
            <v>2359000</v>
          </cell>
          <cell r="K3282">
            <v>310010</v>
          </cell>
          <cell r="L3282" t="str">
            <v>General Auxiliaries</v>
          </cell>
          <cell r="M3282">
            <v>510</v>
          </cell>
          <cell r="N3282" t="str">
            <v>Auxiliary - Bookstore</v>
          </cell>
          <cell r="O3282">
            <v>31</v>
          </cell>
          <cell r="P3282" t="str">
            <v>Auxiliary Enterprises Fund</v>
          </cell>
          <cell r="Q3282">
            <v>58</v>
          </cell>
          <cell r="R3282" t="str">
            <v>Sales and Services - Auxiliary</v>
          </cell>
          <cell r="S3282">
            <v>80</v>
          </cell>
          <cell r="T3282" t="str">
            <v>Auxiliaries</v>
          </cell>
          <cell r="U3282">
            <v>9</v>
          </cell>
          <cell r="V3282" t="str">
            <v>Husted, David S.</v>
          </cell>
        </row>
        <row r="3283">
          <cell r="A3283">
            <v>811106</v>
          </cell>
          <cell r="B3283" t="str">
            <v>PRC - Bookstore</v>
          </cell>
          <cell r="C3283">
            <v>581002</v>
          </cell>
          <cell r="D3283">
            <v>811106581002</v>
          </cell>
          <cell r="E3283" t="str">
            <v>Used Book - Sales</v>
          </cell>
          <cell r="F3283">
            <v>30109.54</v>
          </cell>
          <cell r="G3283">
            <v>22548.15</v>
          </cell>
          <cell r="H3283">
            <v>30900</v>
          </cell>
          <cell r="I3283">
            <v>6257.1</v>
          </cell>
          <cell r="J3283">
            <v>0</v>
          </cell>
          <cell r="K3283">
            <v>310010</v>
          </cell>
          <cell r="L3283" t="str">
            <v>General Auxiliaries</v>
          </cell>
          <cell r="M3283">
            <v>510</v>
          </cell>
          <cell r="N3283" t="str">
            <v>Auxiliary - Bookstore</v>
          </cell>
          <cell r="O3283">
            <v>31</v>
          </cell>
          <cell r="P3283" t="str">
            <v>Auxiliary Enterprises Fund</v>
          </cell>
          <cell r="Q3283">
            <v>58</v>
          </cell>
          <cell r="R3283" t="str">
            <v>Sales and Services - Auxiliary</v>
          </cell>
          <cell r="S3283">
            <v>80</v>
          </cell>
          <cell r="T3283" t="str">
            <v>Auxiliaries</v>
          </cell>
          <cell r="U3283">
            <v>9</v>
          </cell>
          <cell r="V3283" t="str">
            <v>Husted, David S.</v>
          </cell>
        </row>
        <row r="3284">
          <cell r="A3284">
            <v>811106</v>
          </cell>
          <cell r="B3284" t="str">
            <v>PRC - Bookstore</v>
          </cell>
          <cell r="C3284">
            <v>581003</v>
          </cell>
          <cell r="D3284">
            <v>811106581003</v>
          </cell>
          <cell r="E3284" t="str">
            <v>Trade Book - Sales</v>
          </cell>
          <cell r="F3284">
            <v>20229.88</v>
          </cell>
          <cell r="G3284">
            <v>16529.27</v>
          </cell>
          <cell r="H3284">
            <v>20600</v>
          </cell>
          <cell r="I3284">
            <v>10934.27</v>
          </cell>
          <cell r="J3284">
            <v>0</v>
          </cell>
          <cell r="K3284">
            <v>310010</v>
          </cell>
          <cell r="L3284" t="str">
            <v>General Auxiliaries</v>
          </cell>
          <cell r="M3284">
            <v>510</v>
          </cell>
          <cell r="N3284" t="str">
            <v>Auxiliary - Bookstore</v>
          </cell>
          <cell r="O3284">
            <v>31</v>
          </cell>
          <cell r="P3284" t="str">
            <v>Auxiliary Enterprises Fund</v>
          </cell>
          <cell r="Q3284">
            <v>58</v>
          </cell>
          <cell r="R3284" t="str">
            <v>Sales and Services - Auxiliary</v>
          </cell>
          <cell r="S3284">
            <v>80</v>
          </cell>
          <cell r="T3284" t="str">
            <v>Auxiliaries</v>
          </cell>
          <cell r="U3284">
            <v>9</v>
          </cell>
          <cell r="V3284" t="str">
            <v>Husted, David S.</v>
          </cell>
        </row>
        <row r="3285">
          <cell r="A3285">
            <v>811106</v>
          </cell>
          <cell r="B3285" t="str">
            <v>PRC - Bookstore</v>
          </cell>
          <cell r="C3285">
            <v>581004</v>
          </cell>
          <cell r="D3285">
            <v>811106581004</v>
          </cell>
          <cell r="E3285" t="str">
            <v>Supplies - Sales</v>
          </cell>
          <cell r="F3285">
            <v>147357.81</v>
          </cell>
          <cell r="G3285">
            <v>158139.32</v>
          </cell>
          <cell r="H3285">
            <v>151000</v>
          </cell>
          <cell r="I3285">
            <v>90670.25</v>
          </cell>
          <cell r="J3285">
            <v>0</v>
          </cell>
          <cell r="K3285">
            <v>310010</v>
          </cell>
          <cell r="L3285" t="str">
            <v>General Auxiliaries</v>
          </cell>
          <cell r="M3285">
            <v>510</v>
          </cell>
          <cell r="N3285" t="str">
            <v>Auxiliary - Bookstore</v>
          </cell>
          <cell r="O3285">
            <v>31</v>
          </cell>
          <cell r="P3285" t="str">
            <v>Auxiliary Enterprises Fund</v>
          </cell>
          <cell r="Q3285">
            <v>58</v>
          </cell>
          <cell r="R3285" t="str">
            <v>Sales and Services - Auxiliary</v>
          </cell>
          <cell r="S3285">
            <v>80</v>
          </cell>
          <cell r="T3285" t="str">
            <v>Auxiliaries</v>
          </cell>
          <cell r="U3285">
            <v>9</v>
          </cell>
          <cell r="V3285" t="str">
            <v>Husted, David S.</v>
          </cell>
        </row>
        <row r="3286">
          <cell r="A3286">
            <v>811106</v>
          </cell>
          <cell r="B3286" t="str">
            <v>PRC - Bookstore</v>
          </cell>
          <cell r="C3286">
            <v>581005</v>
          </cell>
          <cell r="D3286">
            <v>811106581005</v>
          </cell>
          <cell r="E3286" t="str">
            <v>Toner Cartridge - Sales</v>
          </cell>
          <cell r="F3286">
            <v>91291.07</v>
          </cell>
          <cell r="G3286">
            <v>104018.09</v>
          </cell>
          <cell r="H3286">
            <v>93730</v>
          </cell>
          <cell r="I3286">
            <v>60386.89</v>
          </cell>
          <cell r="J3286">
            <v>0</v>
          </cell>
          <cell r="K3286">
            <v>310010</v>
          </cell>
          <cell r="L3286" t="str">
            <v>General Auxiliaries</v>
          </cell>
          <cell r="M3286">
            <v>510</v>
          </cell>
          <cell r="N3286" t="str">
            <v>Auxiliary - Bookstore</v>
          </cell>
          <cell r="O3286">
            <v>31</v>
          </cell>
          <cell r="P3286" t="str">
            <v>Auxiliary Enterprises Fund</v>
          </cell>
          <cell r="Q3286">
            <v>58</v>
          </cell>
          <cell r="R3286" t="str">
            <v>Sales and Services - Auxiliary</v>
          </cell>
          <cell r="S3286">
            <v>80</v>
          </cell>
          <cell r="T3286" t="str">
            <v>Auxiliaries</v>
          </cell>
          <cell r="U3286">
            <v>9</v>
          </cell>
          <cell r="V3286" t="str">
            <v>Husted, David S.</v>
          </cell>
        </row>
        <row r="3287">
          <cell r="A3287">
            <v>811106</v>
          </cell>
          <cell r="B3287" t="str">
            <v>PRC - Bookstore</v>
          </cell>
          <cell r="C3287">
            <v>581006</v>
          </cell>
          <cell r="D3287">
            <v>811106581006</v>
          </cell>
          <cell r="E3287" t="str">
            <v>Novelties/Soft Good - Sales</v>
          </cell>
          <cell r="F3287">
            <v>34553.379999999997</v>
          </cell>
          <cell r="G3287">
            <v>43699.38</v>
          </cell>
          <cell r="H3287">
            <v>36000</v>
          </cell>
          <cell r="I3287">
            <v>16975.13</v>
          </cell>
          <cell r="J3287">
            <v>0</v>
          </cell>
          <cell r="K3287">
            <v>310010</v>
          </cell>
          <cell r="L3287" t="str">
            <v>General Auxiliaries</v>
          </cell>
          <cell r="M3287">
            <v>510</v>
          </cell>
          <cell r="N3287" t="str">
            <v>Auxiliary - Bookstore</v>
          </cell>
          <cell r="O3287">
            <v>31</v>
          </cell>
          <cell r="P3287" t="str">
            <v>Auxiliary Enterprises Fund</v>
          </cell>
          <cell r="Q3287">
            <v>58</v>
          </cell>
          <cell r="R3287" t="str">
            <v>Sales and Services - Auxiliary</v>
          </cell>
          <cell r="S3287">
            <v>80</v>
          </cell>
          <cell r="T3287" t="str">
            <v>Auxiliaries</v>
          </cell>
          <cell r="U3287">
            <v>9</v>
          </cell>
          <cell r="V3287" t="str">
            <v>Husted, David S.</v>
          </cell>
        </row>
        <row r="3288">
          <cell r="A3288">
            <v>811106</v>
          </cell>
          <cell r="B3288" t="str">
            <v>PRC - Bookstore</v>
          </cell>
          <cell r="C3288">
            <v>581007</v>
          </cell>
          <cell r="D3288">
            <v>811106581007</v>
          </cell>
          <cell r="E3288" t="str">
            <v>Candy/Sundry - Sales</v>
          </cell>
          <cell r="F3288">
            <v>278365.56</v>
          </cell>
          <cell r="G3288">
            <v>317744</v>
          </cell>
          <cell r="H3288">
            <v>286000</v>
          </cell>
          <cell r="I3288">
            <v>178691.27</v>
          </cell>
          <cell r="J3288">
            <v>0</v>
          </cell>
          <cell r="K3288">
            <v>310010</v>
          </cell>
          <cell r="L3288" t="str">
            <v>General Auxiliaries</v>
          </cell>
          <cell r="M3288">
            <v>510</v>
          </cell>
          <cell r="N3288" t="str">
            <v>Auxiliary - Bookstore</v>
          </cell>
          <cell r="O3288">
            <v>31</v>
          </cell>
          <cell r="P3288" t="str">
            <v>Auxiliary Enterprises Fund</v>
          </cell>
          <cell r="Q3288">
            <v>58</v>
          </cell>
          <cell r="R3288" t="str">
            <v>Sales and Services - Auxiliary</v>
          </cell>
          <cell r="S3288">
            <v>80</v>
          </cell>
          <cell r="T3288" t="str">
            <v>Auxiliaries</v>
          </cell>
          <cell r="U3288">
            <v>9</v>
          </cell>
          <cell r="V3288" t="str">
            <v>Husted, David S.</v>
          </cell>
        </row>
        <row r="3289">
          <cell r="A3289">
            <v>811106</v>
          </cell>
          <cell r="B3289" t="str">
            <v>PRC - Bookstore</v>
          </cell>
          <cell r="C3289">
            <v>581011</v>
          </cell>
          <cell r="D3289">
            <v>811106581011</v>
          </cell>
          <cell r="E3289" t="str">
            <v>Division Discounts</v>
          </cell>
          <cell r="F3289">
            <v>-42787.13</v>
          </cell>
          <cell r="G3289">
            <v>-48974.84</v>
          </cell>
          <cell r="H3289">
            <v>-44000</v>
          </cell>
          <cell r="I3289">
            <v>-25950.89</v>
          </cell>
          <cell r="J3289">
            <v>-50000</v>
          </cell>
          <cell r="K3289">
            <v>310010</v>
          </cell>
          <cell r="L3289" t="str">
            <v>General Auxiliaries</v>
          </cell>
          <cell r="M3289">
            <v>510</v>
          </cell>
          <cell r="N3289" t="str">
            <v>Auxiliary - Bookstore</v>
          </cell>
          <cell r="O3289">
            <v>31</v>
          </cell>
          <cell r="P3289" t="str">
            <v>Auxiliary Enterprises Fund</v>
          </cell>
          <cell r="Q3289">
            <v>58</v>
          </cell>
          <cell r="R3289" t="str">
            <v>Sales and Services - Auxiliary</v>
          </cell>
          <cell r="S3289">
            <v>80</v>
          </cell>
          <cell r="T3289" t="str">
            <v>Auxiliaries</v>
          </cell>
          <cell r="U3289">
            <v>9</v>
          </cell>
          <cell r="V3289" t="str">
            <v>Husted, David S.</v>
          </cell>
        </row>
        <row r="3290">
          <cell r="A3290">
            <v>811106</v>
          </cell>
          <cell r="B3290" t="str">
            <v>PRC - Bookstore</v>
          </cell>
          <cell r="C3290">
            <v>590004</v>
          </cell>
          <cell r="D3290">
            <v>811106590004</v>
          </cell>
          <cell r="E3290" t="str">
            <v>Commissions</v>
          </cell>
          <cell r="F3290">
            <v>0</v>
          </cell>
          <cell r="G3290">
            <v>0</v>
          </cell>
          <cell r="H3290">
            <v>200</v>
          </cell>
          <cell r="I3290">
            <v>0</v>
          </cell>
          <cell r="J3290">
            <v>0</v>
          </cell>
          <cell r="K3290">
            <v>310010</v>
          </cell>
          <cell r="L3290" t="str">
            <v>General Auxiliaries</v>
          </cell>
          <cell r="M3290">
            <v>510</v>
          </cell>
          <cell r="N3290" t="str">
            <v>Auxiliary - Bookstore</v>
          </cell>
          <cell r="O3290">
            <v>31</v>
          </cell>
          <cell r="P3290" t="str">
            <v>Auxiliary Enterprises Fund</v>
          </cell>
          <cell r="Q3290">
            <v>59</v>
          </cell>
          <cell r="R3290" t="str">
            <v>Other Revenues</v>
          </cell>
          <cell r="S3290">
            <v>80</v>
          </cell>
          <cell r="T3290" t="str">
            <v>Auxiliaries</v>
          </cell>
          <cell r="U3290">
            <v>9</v>
          </cell>
          <cell r="V3290" t="str">
            <v>Husted, David S.</v>
          </cell>
        </row>
        <row r="3291">
          <cell r="A3291">
            <v>811106</v>
          </cell>
          <cell r="B3291" t="str">
            <v>PRC - Bookstore</v>
          </cell>
          <cell r="C3291">
            <v>590099</v>
          </cell>
          <cell r="D3291">
            <v>811106590099</v>
          </cell>
          <cell r="E3291" t="str">
            <v>Miscellaneous Revenue</v>
          </cell>
          <cell r="F3291">
            <v>2496.04</v>
          </cell>
          <cell r="G3291">
            <v>2179.71</v>
          </cell>
          <cell r="H3291">
            <v>1500</v>
          </cell>
          <cell r="I3291">
            <v>1364.44</v>
          </cell>
          <cell r="J3291">
            <v>2000</v>
          </cell>
          <cell r="K3291">
            <v>310010</v>
          </cell>
          <cell r="L3291" t="str">
            <v>General Auxiliaries</v>
          </cell>
          <cell r="M3291">
            <v>510</v>
          </cell>
          <cell r="N3291" t="str">
            <v>Auxiliary - Bookstore</v>
          </cell>
          <cell r="O3291">
            <v>31</v>
          </cell>
          <cell r="P3291" t="str">
            <v>Auxiliary Enterprises Fund</v>
          </cell>
          <cell r="Q3291">
            <v>59</v>
          </cell>
          <cell r="R3291" t="str">
            <v>Other Revenues</v>
          </cell>
          <cell r="S3291">
            <v>80</v>
          </cell>
          <cell r="T3291" t="str">
            <v>Auxiliaries</v>
          </cell>
          <cell r="U3291">
            <v>9</v>
          </cell>
          <cell r="V3291" t="str">
            <v>Husted, David S.</v>
          </cell>
        </row>
        <row r="3292">
          <cell r="A3292">
            <v>811106</v>
          </cell>
          <cell r="B3292" t="str">
            <v>PRC - Bookstore</v>
          </cell>
          <cell r="C3292">
            <v>611420</v>
          </cell>
          <cell r="D3292">
            <v>811106611420</v>
          </cell>
          <cell r="E3292" t="str">
            <v>Non-Supervisory Supp - Non-Exempt</v>
          </cell>
          <cell r="F3292">
            <v>0</v>
          </cell>
          <cell r="G3292">
            <v>52939.32</v>
          </cell>
          <cell r="H3292">
            <v>69952</v>
          </cell>
          <cell r="I3292">
            <v>43534.8</v>
          </cell>
          <cell r="J3292">
            <v>73450</v>
          </cell>
          <cell r="K3292">
            <v>310010</v>
          </cell>
          <cell r="L3292" t="str">
            <v>General Auxiliaries</v>
          </cell>
          <cell r="M3292">
            <v>510</v>
          </cell>
          <cell r="N3292" t="str">
            <v>Auxiliary - Bookstore</v>
          </cell>
          <cell r="O3292">
            <v>31</v>
          </cell>
          <cell r="P3292" t="str">
            <v>Auxiliary Enterprises Fund</v>
          </cell>
          <cell r="Q3292">
            <v>61</v>
          </cell>
          <cell r="R3292" t="str">
            <v>Salaries and Wages</v>
          </cell>
          <cell r="S3292">
            <v>80</v>
          </cell>
          <cell r="T3292" t="str">
            <v>Auxiliaries</v>
          </cell>
          <cell r="U3292">
            <v>9</v>
          </cell>
          <cell r="V3292" t="str">
            <v>Husted, David S.</v>
          </cell>
        </row>
        <row r="3293">
          <cell r="A3293">
            <v>811106</v>
          </cell>
          <cell r="B3293" t="str">
            <v>PRC - Bookstore</v>
          </cell>
          <cell r="C3293">
            <v>611440</v>
          </cell>
          <cell r="D3293">
            <v>811106611440</v>
          </cell>
          <cell r="E3293" t="str">
            <v>Clerical - Non-Exempt</v>
          </cell>
          <cell r="F3293">
            <v>59620.67</v>
          </cell>
          <cell r="G3293">
            <v>17154</v>
          </cell>
          <cell r="H3293">
            <v>18376</v>
          </cell>
          <cell r="I3293">
            <v>0</v>
          </cell>
          <cell r="J3293">
            <v>19295</v>
          </cell>
          <cell r="K3293">
            <v>310010</v>
          </cell>
          <cell r="L3293" t="str">
            <v>General Auxiliaries</v>
          </cell>
          <cell r="M3293">
            <v>510</v>
          </cell>
          <cell r="N3293" t="str">
            <v>Auxiliary - Bookstore</v>
          </cell>
          <cell r="O3293">
            <v>31</v>
          </cell>
          <cell r="P3293" t="str">
            <v>Auxiliary Enterprises Fund</v>
          </cell>
          <cell r="Q3293">
            <v>61</v>
          </cell>
          <cell r="R3293" t="str">
            <v>Salaries and Wages</v>
          </cell>
          <cell r="S3293">
            <v>80</v>
          </cell>
          <cell r="T3293" t="str">
            <v>Auxiliaries</v>
          </cell>
          <cell r="U3293">
            <v>9</v>
          </cell>
          <cell r="V3293" t="str">
            <v>Husted, David S.</v>
          </cell>
        </row>
        <row r="3294">
          <cell r="A3294">
            <v>811106</v>
          </cell>
          <cell r="B3294" t="str">
            <v>PRC - Bookstore</v>
          </cell>
          <cell r="C3294">
            <v>611491</v>
          </cell>
          <cell r="D3294">
            <v>811106611491</v>
          </cell>
          <cell r="E3294" t="str">
            <v>Comp Time Payoff</v>
          </cell>
          <cell r="F3294">
            <v>107.66</v>
          </cell>
          <cell r="G3294">
            <v>258.52999999999997</v>
          </cell>
          <cell r="H3294">
            <v>250</v>
          </cell>
          <cell r="I3294">
            <v>0</v>
          </cell>
          <cell r="J3294">
            <v>250</v>
          </cell>
          <cell r="K3294">
            <v>310010</v>
          </cell>
          <cell r="L3294" t="str">
            <v>General Auxiliaries</v>
          </cell>
          <cell r="M3294">
            <v>510</v>
          </cell>
          <cell r="N3294" t="str">
            <v>Auxiliary - Bookstore</v>
          </cell>
          <cell r="O3294">
            <v>31</v>
          </cell>
          <cell r="P3294" t="str">
            <v>Auxiliary Enterprises Fund</v>
          </cell>
          <cell r="Q3294">
            <v>61</v>
          </cell>
          <cell r="R3294" t="str">
            <v>Salaries and Wages</v>
          </cell>
          <cell r="S3294">
            <v>80</v>
          </cell>
          <cell r="T3294" t="str">
            <v>Auxiliaries</v>
          </cell>
          <cell r="U3294">
            <v>9</v>
          </cell>
          <cell r="V3294" t="str">
            <v>Husted, David S.</v>
          </cell>
        </row>
        <row r="3295">
          <cell r="A3295">
            <v>811106</v>
          </cell>
          <cell r="B3295" t="str">
            <v>PRC - Bookstore</v>
          </cell>
          <cell r="C3295">
            <v>611492</v>
          </cell>
          <cell r="D3295">
            <v>811106611492</v>
          </cell>
          <cell r="E3295" t="str">
            <v>Regular Overtime</v>
          </cell>
          <cell r="F3295">
            <v>5880.43</v>
          </cell>
          <cell r="G3295">
            <v>6349.82</v>
          </cell>
          <cell r="H3295">
            <v>8000</v>
          </cell>
          <cell r="I3295">
            <v>3221.63</v>
          </cell>
          <cell r="J3295">
            <v>7500</v>
          </cell>
          <cell r="K3295">
            <v>310010</v>
          </cell>
          <cell r="L3295" t="str">
            <v>General Auxiliaries</v>
          </cell>
          <cell r="M3295">
            <v>510</v>
          </cell>
          <cell r="N3295" t="str">
            <v>Auxiliary - Bookstore</v>
          </cell>
          <cell r="O3295">
            <v>31</v>
          </cell>
          <cell r="P3295" t="str">
            <v>Auxiliary Enterprises Fund</v>
          </cell>
          <cell r="Q3295">
            <v>61</v>
          </cell>
          <cell r="R3295" t="str">
            <v>Salaries and Wages</v>
          </cell>
          <cell r="S3295">
            <v>80</v>
          </cell>
          <cell r="T3295" t="str">
            <v>Auxiliaries</v>
          </cell>
          <cell r="U3295">
            <v>9</v>
          </cell>
          <cell r="V3295" t="str">
            <v>Husted, David S.</v>
          </cell>
        </row>
        <row r="3296">
          <cell r="A3296">
            <v>811106</v>
          </cell>
          <cell r="B3296" t="str">
            <v>PRC - Bookstore</v>
          </cell>
          <cell r="C3296">
            <v>611493</v>
          </cell>
          <cell r="D3296">
            <v>811106611493</v>
          </cell>
          <cell r="E3296" t="str">
            <v>Vacation Payoff</v>
          </cell>
          <cell r="F3296">
            <v>0</v>
          </cell>
          <cell r="G3296">
            <v>0</v>
          </cell>
          <cell r="H3296">
            <v>200</v>
          </cell>
          <cell r="I3296">
            <v>0</v>
          </cell>
          <cell r="J3296">
            <v>200</v>
          </cell>
          <cell r="K3296">
            <v>310010</v>
          </cell>
          <cell r="L3296" t="str">
            <v>General Auxiliaries</v>
          </cell>
          <cell r="M3296">
            <v>510</v>
          </cell>
          <cell r="N3296" t="str">
            <v>Auxiliary - Bookstore</v>
          </cell>
          <cell r="O3296">
            <v>31</v>
          </cell>
          <cell r="P3296" t="str">
            <v>Auxiliary Enterprises Fund</v>
          </cell>
          <cell r="Q3296">
            <v>61</v>
          </cell>
          <cell r="R3296" t="str">
            <v>Salaries and Wages</v>
          </cell>
          <cell r="S3296">
            <v>80</v>
          </cell>
          <cell r="T3296" t="str">
            <v>Auxiliaries</v>
          </cell>
          <cell r="U3296">
            <v>9</v>
          </cell>
          <cell r="V3296" t="str">
            <v>Husted, David S.</v>
          </cell>
        </row>
        <row r="3297">
          <cell r="A3297">
            <v>811106</v>
          </cell>
          <cell r="B3297" t="str">
            <v>PRC - Bookstore</v>
          </cell>
          <cell r="C3297">
            <v>642110</v>
          </cell>
          <cell r="D3297">
            <v>811106642110</v>
          </cell>
          <cell r="E3297" t="str">
            <v>Medical Insurance</v>
          </cell>
          <cell r="F3297">
            <v>11817.36</v>
          </cell>
          <cell r="G3297">
            <v>15257.5</v>
          </cell>
          <cell r="H3297">
            <v>14000</v>
          </cell>
          <cell r="I3297">
            <v>9548.2800000000007</v>
          </cell>
          <cell r="J3297">
            <v>16000</v>
          </cell>
          <cell r="K3297">
            <v>310010</v>
          </cell>
          <cell r="L3297" t="str">
            <v>General Auxiliaries</v>
          </cell>
          <cell r="M3297">
            <v>510</v>
          </cell>
          <cell r="N3297" t="str">
            <v>Auxiliary - Bookstore</v>
          </cell>
          <cell r="O3297">
            <v>31</v>
          </cell>
          <cell r="P3297" t="str">
            <v>Auxiliary Enterprises Fund</v>
          </cell>
          <cell r="Q3297">
            <v>64</v>
          </cell>
          <cell r="R3297" t="str">
            <v>Benefits</v>
          </cell>
          <cell r="S3297">
            <v>80</v>
          </cell>
          <cell r="T3297" t="str">
            <v>Auxiliaries</v>
          </cell>
          <cell r="U3297">
            <v>9</v>
          </cell>
          <cell r="V3297" t="str">
            <v>Husted, David S.</v>
          </cell>
        </row>
        <row r="3298">
          <cell r="A3298">
            <v>811106</v>
          </cell>
          <cell r="B3298" t="str">
            <v>PRC - Bookstore</v>
          </cell>
          <cell r="C3298">
            <v>642164</v>
          </cell>
          <cell r="D3298">
            <v>811106642164</v>
          </cell>
          <cell r="E3298" t="str">
            <v>TRS Benefits</v>
          </cell>
          <cell r="F3298">
            <v>0</v>
          </cell>
          <cell r="G3298">
            <v>0</v>
          </cell>
          <cell r="H3298">
            <v>0</v>
          </cell>
          <cell r="I3298">
            <v>0</v>
          </cell>
          <cell r="J3298">
            <v>6213</v>
          </cell>
          <cell r="K3298">
            <v>310010</v>
          </cell>
          <cell r="L3298" t="str">
            <v>General Auxiliaries</v>
          </cell>
          <cell r="M3298">
            <v>510</v>
          </cell>
          <cell r="N3298" t="str">
            <v>Auxiliary - Bookstore</v>
          </cell>
          <cell r="O3298">
            <v>31</v>
          </cell>
          <cell r="P3298" t="str">
            <v>Auxiliary Enterprises Fund</v>
          </cell>
          <cell r="Q3298">
            <v>64</v>
          </cell>
          <cell r="R3298" t="str">
            <v>Benefits</v>
          </cell>
          <cell r="S3298">
            <v>80</v>
          </cell>
          <cell r="T3298" t="str">
            <v>Auxiliaries</v>
          </cell>
          <cell r="U3298">
            <v>9</v>
          </cell>
          <cell r="V3298" t="str">
            <v>Husted, David S.</v>
          </cell>
        </row>
        <row r="3299">
          <cell r="A3299">
            <v>811106</v>
          </cell>
          <cell r="B3299" t="str">
            <v>PRC - Bookstore</v>
          </cell>
          <cell r="C3299">
            <v>712355</v>
          </cell>
          <cell r="D3299">
            <v>811106712355</v>
          </cell>
          <cell r="E3299" t="str">
            <v>Contract Labor - Temporary Agencies</v>
          </cell>
          <cell r="F3299">
            <v>99081.97</v>
          </cell>
          <cell r="G3299">
            <v>96058.67</v>
          </cell>
          <cell r="H3299">
            <v>95000</v>
          </cell>
          <cell r="I3299">
            <v>52223.56</v>
          </cell>
          <cell r="J3299">
            <v>98000</v>
          </cell>
          <cell r="K3299">
            <v>310010</v>
          </cell>
          <cell r="L3299" t="str">
            <v>General Auxiliaries</v>
          </cell>
          <cell r="M3299">
            <v>510</v>
          </cell>
          <cell r="N3299" t="str">
            <v>Auxiliary - Bookstore</v>
          </cell>
          <cell r="O3299">
            <v>31</v>
          </cell>
          <cell r="P3299" t="str">
            <v>Auxiliary Enterprises Fund</v>
          </cell>
          <cell r="Q3299">
            <v>71</v>
          </cell>
          <cell r="R3299" t="str">
            <v>Contractual Services</v>
          </cell>
          <cell r="S3299">
            <v>80</v>
          </cell>
          <cell r="T3299" t="str">
            <v>Auxiliaries</v>
          </cell>
          <cell r="U3299">
            <v>9</v>
          </cell>
          <cell r="V3299" t="str">
            <v>Husted, David S.</v>
          </cell>
        </row>
        <row r="3300">
          <cell r="A3300">
            <v>811106</v>
          </cell>
          <cell r="B3300" t="str">
            <v>PRC - Bookstore</v>
          </cell>
          <cell r="C3300">
            <v>712420</v>
          </cell>
          <cell r="D3300">
            <v>811106712420</v>
          </cell>
          <cell r="E3300" t="str">
            <v>Rental - Furniture and Equipment</v>
          </cell>
          <cell r="F3300">
            <v>1024.2</v>
          </cell>
          <cell r="G3300">
            <v>1024.2</v>
          </cell>
          <cell r="H3300">
            <v>2000</v>
          </cell>
          <cell r="I3300">
            <v>276.89999999999998</v>
          </cell>
          <cell r="J3300">
            <v>1500</v>
          </cell>
          <cell r="K3300">
            <v>310010</v>
          </cell>
          <cell r="L3300" t="str">
            <v>General Auxiliaries</v>
          </cell>
          <cell r="M3300">
            <v>510</v>
          </cell>
          <cell r="N3300" t="str">
            <v>Auxiliary - Bookstore</v>
          </cell>
          <cell r="O3300">
            <v>31</v>
          </cell>
          <cell r="P3300" t="str">
            <v>Auxiliary Enterprises Fund</v>
          </cell>
          <cell r="Q3300">
            <v>71</v>
          </cell>
          <cell r="R3300" t="str">
            <v>Contractual Services</v>
          </cell>
          <cell r="S3300">
            <v>80</v>
          </cell>
          <cell r="T3300" t="str">
            <v>Auxiliaries</v>
          </cell>
          <cell r="U3300">
            <v>9</v>
          </cell>
          <cell r="V3300" t="str">
            <v>Husted, David S.</v>
          </cell>
        </row>
        <row r="3301">
          <cell r="A3301">
            <v>811106</v>
          </cell>
          <cell r="B3301" t="str">
            <v>PRC - Bookstore</v>
          </cell>
          <cell r="C3301">
            <v>712430</v>
          </cell>
          <cell r="D3301">
            <v>811106712430</v>
          </cell>
          <cell r="E3301" t="str">
            <v>Rental - Equipment Overage</v>
          </cell>
          <cell r="F3301">
            <v>59.53</v>
          </cell>
          <cell r="G3301">
            <v>20.54</v>
          </cell>
          <cell r="H3301">
            <v>200</v>
          </cell>
          <cell r="I3301">
            <v>0</v>
          </cell>
          <cell r="J3301">
            <v>200</v>
          </cell>
          <cell r="K3301">
            <v>310010</v>
          </cell>
          <cell r="L3301" t="str">
            <v>General Auxiliaries</v>
          </cell>
          <cell r="M3301">
            <v>510</v>
          </cell>
          <cell r="N3301" t="str">
            <v>Auxiliary - Bookstore</v>
          </cell>
          <cell r="O3301">
            <v>31</v>
          </cell>
          <cell r="P3301" t="str">
            <v>Auxiliary Enterprises Fund</v>
          </cell>
          <cell r="Q3301">
            <v>71</v>
          </cell>
          <cell r="R3301" t="str">
            <v>Contractual Services</v>
          </cell>
          <cell r="S3301">
            <v>80</v>
          </cell>
          <cell r="T3301" t="str">
            <v>Auxiliaries</v>
          </cell>
          <cell r="U3301">
            <v>9</v>
          </cell>
          <cell r="V3301" t="str">
            <v>Husted, David S.</v>
          </cell>
        </row>
        <row r="3302">
          <cell r="A3302">
            <v>811106</v>
          </cell>
          <cell r="B3302" t="str">
            <v>PRC - Bookstore</v>
          </cell>
          <cell r="C3302">
            <v>712510</v>
          </cell>
          <cell r="D3302">
            <v>811106712510</v>
          </cell>
          <cell r="E3302" t="str">
            <v>Maintenance Agreements</v>
          </cell>
          <cell r="F3302">
            <v>666.68</v>
          </cell>
          <cell r="G3302">
            <v>333.32</v>
          </cell>
          <cell r="H3302">
            <v>1200</v>
          </cell>
          <cell r="I3302">
            <v>0</v>
          </cell>
          <cell r="J3302">
            <v>1200</v>
          </cell>
          <cell r="K3302">
            <v>310010</v>
          </cell>
          <cell r="L3302" t="str">
            <v>General Auxiliaries</v>
          </cell>
          <cell r="M3302">
            <v>510</v>
          </cell>
          <cell r="N3302" t="str">
            <v>Auxiliary - Bookstore</v>
          </cell>
          <cell r="O3302">
            <v>31</v>
          </cell>
          <cell r="P3302" t="str">
            <v>Auxiliary Enterprises Fund</v>
          </cell>
          <cell r="Q3302">
            <v>71</v>
          </cell>
          <cell r="R3302" t="str">
            <v>Contractual Services</v>
          </cell>
          <cell r="S3302">
            <v>80</v>
          </cell>
          <cell r="T3302" t="str">
            <v>Auxiliaries</v>
          </cell>
          <cell r="U3302">
            <v>9</v>
          </cell>
          <cell r="V3302" t="str">
            <v>Husted, David S.</v>
          </cell>
        </row>
        <row r="3303">
          <cell r="A3303">
            <v>811106</v>
          </cell>
          <cell r="B3303" t="str">
            <v>PRC - Bookstore</v>
          </cell>
          <cell r="C3303">
            <v>733120</v>
          </cell>
          <cell r="D3303">
            <v>811106733120</v>
          </cell>
          <cell r="E3303" t="str">
            <v>Office Supplies</v>
          </cell>
          <cell r="F3303">
            <v>2856.07</v>
          </cell>
          <cell r="G3303">
            <v>4277.22</v>
          </cell>
          <cell r="H3303">
            <v>3000</v>
          </cell>
          <cell r="I3303">
            <v>1489.87</v>
          </cell>
          <cell r="J3303">
            <v>5000</v>
          </cell>
          <cell r="K3303">
            <v>310010</v>
          </cell>
          <cell r="L3303" t="str">
            <v>General Auxiliaries</v>
          </cell>
          <cell r="M3303">
            <v>510</v>
          </cell>
          <cell r="N3303" t="str">
            <v>Auxiliary - Bookstore</v>
          </cell>
          <cell r="O3303">
            <v>31</v>
          </cell>
          <cell r="P3303" t="str">
            <v>Auxiliary Enterprises Fund</v>
          </cell>
          <cell r="Q3303">
            <v>73</v>
          </cell>
          <cell r="R3303" t="str">
            <v>Supplies</v>
          </cell>
          <cell r="S3303">
            <v>80</v>
          </cell>
          <cell r="T3303" t="str">
            <v>Auxiliaries</v>
          </cell>
          <cell r="U3303">
            <v>9</v>
          </cell>
          <cell r="V3303" t="str">
            <v>Husted, David S.</v>
          </cell>
        </row>
        <row r="3304">
          <cell r="A3304">
            <v>811106</v>
          </cell>
          <cell r="B3304" t="str">
            <v>PRC - Bookstore</v>
          </cell>
          <cell r="C3304">
            <v>733490</v>
          </cell>
          <cell r="D3304">
            <v>811106733490</v>
          </cell>
          <cell r="E3304" t="str">
            <v>Bookstore Operating Expenses</v>
          </cell>
          <cell r="F3304">
            <v>419.55</v>
          </cell>
          <cell r="G3304">
            <v>0</v>
          </cell>
          <cell r="H3304">
            <v>1000</v>
          </cell>
          <cell r="I3304">
            <v>0</v>
          </cell>
          <cell r="J3304">
            <v>1000</v>
          </cell>
          <cell r="K3304">
            <v>310010</v>
          </cell>
          <cell r="L3304" t="str">
            <v>General Auxiliaries</v>
          </cell>
          <cell r="M3304">
            <v>510</v>
          </cell>
          <cell r="N3304" t="str">
            <v>Auxiliary - Bookstore</v>
          </cell>
          <cell r="O3304">
            <v>31</v>
          </cell>
          <cell r="P3304" t="str">
            <v>Auxiliary Enterprises Fund</v>
          </cell>
          <cell r="Q3304">
            <v>73</v>
          </cell>
          <cell r="R3304" t="str">
            <v>Supplies</v>
          </cell>
          <cell r="S3304">
            <v>80</v>
          </cell>
          <cell r="T3304" t="str">
            <v>Auxiliaries</v>
          </cell>
          <cell r="U3304">
            <v>9</v>
          </cell>
          <cell r="V3304" t="str">
            <v>Husted, David S.</v>
          </cell>
        </row>
        <row r="3305">
          <cell r="A3305">
            <v>811106</v>
          </cell>
          <cell r="B3305" t="str">
            <v>PRC - Bookstore</v>
          </cell>
          <cell r="C3305">
            <v>744210</v>
          </cell>
          <cell r="D3305">
            <v>811106744210</v>
          </cell>
          <cell r="E3305" t="str">
            <v>Local Travel</v>
          </cell>
          <cell r="F3305">
            <v>199</v>
          </cell>
          <cell r="G3305">
            <v>14</v>
          </cell>
          <cell r="H3305">
            <v>1000</v>
          </cell>
          <cell r="I3305">
            <v>0</v>
          </cell>
          <cell r="J3305">
            <v>1000</v>
          </cell>
          <cell r="K3305">
            <v>310010</v>
          </cell>
          <cell r="L3305" t="str">
            <v>General Auxiliaries</v>
          </cell>
          <cell r="M3305">
            <v>510</v>
          </cell>
          <cell r="N3305" t="str">
            <v>Auxiliary - Bookstore</v>
          </cell>
          <cell r="O3305">
            <v>31</v>
          </cell>
          <cell r="P3305" t="str">
            <v>Auxiliary Enterprises Fund</v>
          </cell>
          <cell r="Q3305">
            <v>74</v>
          </cell>
          <cell r="R3305" t="str">
            <v>Travel</v>
          </cell>
          <cell r="S3305">
            <v>80</v>
          </cell>
          <cell r="T3305" t="str">
            <v>Auxiliaries</v>
          </cell>
          <cell r="U3305">
            <v>9</v>
          </cell>
          <cell r="V3305" t="str">
            <v>Husted, David S.</v>
          </cell>
        </row>
        <row r="3306">
          <cell r="A3306">
            <v>811106</v>
          </cell>
          <cell r="B3306" t="str">
            <v>PRC - Bookstore</v>
          </cell>
          <cell r="C3306">
            <v>744220</v>
          </cell>
          <cell r="D3306">
            <v>811106744220</v>
          </cell>
          <cell r="E3306" t="str">
            <v>Professional Development / Travel</v>
          </cell>
          <cell r="F3306">
            <v>0</v>
          </cell>
          <cell r="G3306">
            <v>107.98</v>
          </cell>
          <cell r="H3306">
            <v>0</v>
          </cell>
          <cell r="I3306">
            <v>0</v>
          </cell>
          <cell r="J3306">
            <v>200</v>
          </cell>
          <cell r="K3306">
            <v>310010</v>
          </cell>
          <cell r="L3306" t="str">
            <v>General Auxiliaries</v>
          </cell>
          <cell r="M3306">
            <v>510</v>
          </cell>
          <cell r="N3306" t="str">
            <v>Auxiliary - Bookstore</v>
          </cell>
          <cell r="O3306">
            <v>31</v>
          </cell>
          <cell r="P3306" t="str">
            <v>Auxiliary Enterprises Fund</v>
          </cell>
          <cell r="Q3306">
            <v>74</v>
          </cell>
          <cell r="R3306" t="str">
            <v>Travel</v>
          </cell>
          <cell r="S3306">
            <v>80</v>
          </cell>
          <cell r="T3306" t="str">
            <v>Auxiliaries</v>
          </cell>
          <cell r="U3306">
            <v>9</v>
          </cell>
          <cell r="V3306" t="str">
            <v>Husted, David S.</v>
          </cell>
        </row>
        <row r="3307">
          <cell r="A3307">
            <v>811106</v>
          </cell>
          <cell r="B3307" t="str">
            <v>PRC - Bookstore</v>
          </cell>
          <cell r="C3307">
            <v>752001</v>
          </cell>
          <cell r="D3307">
            <v>811106752001</v>
          </cell>
          <cell r="E3307" t="str">
            <v>New Book - COGS</v>
          </cell>
          <cell r="F3307">
            <v>1294959.1399999999</v>
          </cell>
          <cell r="G3307">
            <v>1212590.25</v>
          </cell>
          <cell r="H3307">
            <v>1274500</v>
          </cell>
          <cell r="I3307">
            <v>611830.66</v>
          </cell>
          <cell r="J3307">
            <v>1716000</v>
          </cell>
          <cell r="K3307">
            <v>310010</v>
          </cell>
          <cell r="L3307" t="str">
            <v>General Auxiliaries</v>
          </cell>
          <cell r="M3307">
            <v>510</v>
          </cell>
          <cell r="N3307" t="str">
            <v>Auxiliary - Bookstore</v>
          </cell>
          <cell r="O3307">
            <v>31</v>
          </cell>
          <cell r="P3307" t="str">
            <v>Auxiliary Enterprises Fund</v>
          </cell>
          <cell r="Q3307">
            <v>75</v>
          </cell>
          <cell r="R3307" t="str">
            <v>Other Operating Expenses</v>
          </cell>
          <cell r="S3307">
            <v>80</v>
          </cell>
          <cell r="T3307" t="str">
            <v>Auxiliaries</v>
          </cell>
          <cell r="U3307">
            <v>9</v>
          </cell>
          <cell r="V3307" t="str">
            <v>Husted, David S.</v>
          </cell>
        </row>
        <row r="3308">
          <cell r="A3308">
            <v>811106</v>
          </cell>
          <cell r="B3308" t="str">
            <v>PRC - Bookstore</v>
          </cell>
          <cell r="C3308">
            <v>752002</v>
          </cell>
          <cell r="D3308">
            <v>811106752002</v>
          </cell>
          <cell r="E3308" t="str">
            <v>Used Book - COGS</v>
          </cell>
          <cell r="F3308">
            <v>15136.28</v>
          </cell>
          <cell r="G3308">
            <v>11571.84</v>
          </cell>
          <cell r="H3308">
            <v>20703</v>
          </cell>
          <cell r="I3308">
            <v>3143.78</v>
          </cell>
          <cell r="J3308">
            <v>0</v>
          </cell>
          <cell r="K3308">
            <v>310010</v>
          </cell>
          <cell r="L3308" t="str">
            <v>General Auxiliaries</v>
          </cell>
          <cell r="M3308">
            <v>510</v>
          </cell>
          <cell r="N3308" t="str">
            <v>Auxiliary - Bookstore</v>
          </cell>
          <cell r="O3308">
            <v>31</v>
          </cell>
          <cell r="P3308" t="str">
            <v>Auxiliary Enterprises Fund</v>
          </cell>
          <cell r="Q3308">
            <v>75</v>
          </cell>
          <cell r="R3308" t="str">
            <v>Other Operating Expenses</v>
          </cell>
          <cell r="S3308">
            <v>80</v>
          </cell>
          <cell r="T3308" t="str">
            <v>Auxiliaries</v>
          </cell>
          <cell r="U3308">
            <v>9</v>
          </cell>
          <cell r="V3308" t="str">
            <v>Husted, David S.</v>
          </cell>
        </row>
        <row r="3309">
          <cell r="A3309">
            <v>811106</v>
          </cell>
          <cell r="B3309" t="str">
            <v>PRC - Bookstore</v>
          </cell>
          <cell r="C3309">
            <v>752003</v>
          </cell>
          <cell r="D3309">
            <v>811106752003</v>
          </cell>
          <cell r="E3309" t="str">
            <v>Trade Book - COGS</v>
          </cell>
          <cell r="F3309">
            <v>13150.62</v>
          </cell>
          <cell r="G3309">
            <v>9459.41</v>
          </cell>
          <cell r="H3309">
            <v>12360</v>
          </cell>
          <cell r="I3309">
            <v>5947.12</v>
          </cell>
          <cell r="J3309">
            <v>0</v>
          </cell>
          <cell r="K3309">
            <v>310010</v>
          </cell>
          <cell r="L3309" t="str">
            <v>General Auxiliaries</v>
          </cell>
          <cell r="M3309">
            <v>510</v>
          </cell>
          <cell r="N3309" t="str">
            <v>Auxiliary - Bookstore</v>
          </cell>
          <cell r="O3309">
            <v>31</v>
          </cell>
          <cell r="P3309" t="str">
            <v>Auxiliary Enterprises Fund</v>
          </cell>
          <cell r="Q3309">
            <v>75</v>
          </cell>
          <cell r="R3309" t="str">
            <v>Other Operating Expenses</v>
          </cell>
          <cell r="S3309">
            <v>80</v>
          </cell>
          <cell r="T3309" t="str">
            <v>Auxiliaries</v>
          </cell>
          <cell r="U3309">
            <v>9</v>
          </cell>
          <cell r="V3309" t="str">
            <v>Husted, David S.</v>
          </cell>
        </row>
        <row r="3310">
          <cell r="A3310">
            <v>811106</v>
          </cell>
          <cell r="B3310" t="str">
            <v>PRC - Bookstore</v>
          </cell>
          <cell r="C3310">
            <v>752004</v>
          </cell>
          <cell r="D3310">
            <v>811106752004</v>
          </cell>
          <cell r="E3310" t="str">
            <v>Supplies - COGS</v>
          </cell>
          <cell r="F3310">
            <v>82614.679999999993</v>
          </cell>
          <cell r="G3310">
            <v>89436.14</v>
          </cell>
          <cell r="H3310">
            <v>90600</v>
          </cell>
          <cell r="I3310">
            <v>53746.49</v>
          </cell>
          <cell r="J3310">
            <v>0</v>
          </cell>
          <cell r="K3310">
            <v>310010</v>
          </cell>
          <cell r="L3310" t="str">
            <v>General Auxiliaries</v>
          </cell>
          <cell r="M3310">
            <v>510</v>
          </cell>
          <cell r="N3310" t="str">
            <v>Auxiliary - Bookstore</v>
          </cell>
          <cell r="O3310">
            <v>31</v>
          </cell>
          <cell r="P3310" t="str">
            <v>Auxiliary Enterprises Fund</v>
          </cell>
          <cell r="Q3310">
            <v>75</v>
          </cell>
          <cell r="R3310" t="str">
            <v>Other Operating Expenses</v>
          </cell>
          <cell r="S3310">
            <v>80</v>
          </cell>
          <cell r="T3310" t="str">
            <v>Auxiliaries</v>
          </cell>
          <cell r="U3310">
            <v>9</v>
          </cell>
          <cell r="V3310" t="str">
            <v>Husted, David S.</v>
          </cell>
        </row>
        <row r="3311">
          <cell r="A3311">
            <v>811106</v>
          </cell>
          <cell r="B3311" t="str">
            <v>PRC - Bookstore</v>
          </cell>
          <cell r="C3311">
            <v>752005</v>
          </cell>
          <cell r="D3311">
            <v>811106752005</v>
          </cell>
          <cell r="E3311" t="str">
            <v>Toner Cartridge - COGS</v>
          </cell>
          <cell r="F3311">
            <v>53589.89</v>
          </cell>
          <cell r="G3311">
            <v>62064.01</v>
          </cell>
          <cell r="H3311">
            <v>56238</v>
          </cell>
          <cell r="I3311">
            <v>35988.04</v>
          </cell>
          <cell r="J3311">
            <v>0</v>
          </cell>
          <cell r="K3311">
            <v>310010</v>
          </cell>
          <cell r="L3311" t="str">
            <v>General Auxiliaries</v>
          </cell>
          <cell r="M3311">
            <v>510</v>
          </cell>
          <cell r="N3311" t="str">
            <v>Auxiliary - Bookstore</v>
          </cell>
          <cell r="O3311">
            <v>31</v>
          </cell>
          <cell r="P3311" t="str">
            <v>Auxiliary Enterprises Fund</v>
          </cell>
          <cell r="Q3311">
            <v>75</v>
          </cell>
          <cell r="R3311" t="str">
            <v>Other Operating Expenses</v>
          </cell>
          <cell r="S3311">
            <v>80</v>
          </cell>
          <cell r="T3311" t="str">
            <v>Auxiliaries</v>
          </cell>
          <cell r="U3311">
            <v>9</v>
          </cell>
          <cell r="V3311" t="str">
            <v>Husted, David S.</v>
          </cell>
        </row>
        <row r="3312">
          <cell r="A3312">
            <v>811106</v>
          </cell>
          <cell r="B3312" t="str">
            <v>PRC - Bookstore</v>
          </cell>
          <cell r="C3312">
            <v>752006</v>
          </cell>
          <cell r="D3312">
            <v>811106752006</v>
          </cell>
          <cell r="E3312" t="str">
            <v>Novelties/Soft Goods - COGS</v>
          </cell>
          <cell r="F3312">
            <v>20679.580000000002</v>
          </cell>
          <cell r="G3312">
            <v>27749.41</v>
          </cell>
          <cell r="H3312">
            <v>19800</v>
          </cell>
          <cell r="I3312">
            <v>14053.9</v>
          </cell>
          <cell r="J3312">
            <v>0</v>
          </cell>
          <cell r="K3312">
            <v>310010</v>
          </cell>
          <cell r="L3312" t="str">
            <v>General Auxiliaries</v>
          </cell>
          <cell r="M3312">
            <v>510</v>
          </cell>
          <cell r="N3312" t="str">
            <v>Auxiliary - Bookstore</v>
          </cell>
          <cell r="O3312">
            <v>31</v>
          </cell>
          <cell r="P3312" t="str">
            <v>Auxiliary Enterprises Fund</v>
          </cell>
          <cell r="Q3312">
            <v>75</v>
          </cell>
          <cell r="R3312" t="str">
            <v>Other Operating Expenses</v>
          </cell>
          <cell r="S3312">
            <v>80</v>
          </cell>
          <cell r="T3312" t="str">
            <v>Auxiliaries</v>
          </cell>
          <cell r="U3312">
            <v>9</v>
          </cell>
          <cell r="V3312" t="str">
            <v>Husted, David S.</v>
          </cell>
        </row>
        <row r="3313">
          <cell r="A3313">
            <v>811106</v>
          </cell>
          <cell r="B3313" t="str">
            <v>PRC - Bookstore</v>
          </cell>
          <cell r="C3313">
            <v>752007</v>
          </cell>
          <cell r="D3313">
            <v>811106752007</v>
          </cell>
          <cell r="E3313" t="str">
            <v>Candy/Sundry - COGS</v>
          </cell>
          <cell r="F3313">
            <v>213908.62</v>
          </cell>
          <cell r="G3313">
            <v>241726.36</v>
          </cell>
          <cell r="H3313">
            <v>214500</v>
          </cell>
          <cell r="I3313">
            <v>132660.96</v>
          </cell>
          <cell r="J3313">
            <v>0</v>
          </cell>
          <cell r="K3313">
            <v>310010</v>
          </cell>
          <cell r="L3313" t="str">
            <v>General Auxiliaries</v>
          </cell>
          <cell r="M3313">
            <v>510</v>
          </cell>
          <cell r="N3313" t="str">
            <v>Auxiliary - Bookstore</v>
          </cell>
          <cell r="O3313">
            <v>31</v>
          </cell>
          <cell r="P3313" t="str">
            <v>Auxiliary Enterprises Fund</v>
          </cell>
          <cell r="Q3313">
            <v>75</v>
          </cell>
          <cell r="R3313" t="str">
            <v>Other Operating Expenses</v>
          </cell>
          <cell r="S3313">
            <v>80</v>
          </cell>
          <cell r="T3313" t="str">
            <v>Auxiliaries</v>
          </cell>
          <cell r="U3313">
            <v>9</v>
          </cell>
          <cell r="V3313" t="str">
            <v>Husted, David S.</v>
          </cell>
        </row>
        <row r="3314">
          <cell r="A3314">
            <v>811106</v>
          </cell>
          <cell r="B3314" t="str">
            <v>PRC - Bookstore</v>
          </cell>
          <cell r="C3314">
            <v>755240</v>
          </cell>
          <cell r="D3314">
            <v>811106755240</v>
          </cell>
          <cell r="E3314" t="str">
            <v>DP - Software</v>
          </cell>
          <cell r="F3314">
            <v>0</v>
          </cell>
          <cell r="G3314">
            <v>0</v>
          </cell>
          <cell r="H3314">
            <v>12500</v>
          </cell>
          <cell r="I3314">
            <v>0</v>
          </cell>
          <cell r="J3314">
            <v>2000</v>
          </cell>
          <cell r="K3314">
            <v>310010</v>
          </cell>
          <cell r="L3314" t="str">
            <v>General Auxiliaries</v>
          </cell>
          <cell r="M3314">
            <v>510</v>
          </cell>
          <cell r="N3314" t="str">
            <v>Auxiliary - Bookstore</v>
          </cell>
          <cell r="O3314">
            <v>31</v>
          </cell>
          <cell r="P3314" t="str">
            <v>Auxiliary Enterprises Fund</v>
          </cell>
          <cell r="Q3314">
            <v>75</v>
          </cell>
          <cell r="R3314" t="str">
            <v>Other Operating Expenses</v>
          </cell>
          <cell r="S3314">
            <v>80</v>
          </cell>
          <cell r="T3314" t="str">
            <v>Auxiliaries</v>
          </cell>
          <cell r="U3314">
            <v>9</v>
          </cell>
          <cell r="V3314" t="str">
            <v>Husted, David S.</v>
          </cell>
        </row>
        <row r="3315">
          <cell r="A3315">
            <v>811106</v>
          </cell>
          <cell r="B3315" t="str">
            <v>PRC - Bookstore</v>
          </cell>
          <cell r="C3315">
            <v>755310</v>
          </cell>
          <cell r="D3315">
            <v>811106755310</v>
          </cell>
          <cell r="E3315" t="str">
            <v>Copier Expense</v>
          </cell>
          <cell r="F3315">
            <v>249.12</v>
          </cell>
          <cell r="G3315">
            <v>562.91999999999996</v>
          </cell>
          <cell r="H3315">
            <v>350</v>
          </cell>
          <cell r="I3315">
            <v>0</v>
          </cell>
          <cell r="J3315">
            <v>600</v>
          </cell>
          <cell r="K3315">
            <v>310010</v>
          </cell>
          <cell r="L3315" t="str">
            <v>General Auxiliaries</v>
          </cell>
          <cell r="M3315">
            <v>510</v>
          </cell>
          <cell r="N3315" t="str">
            <v>Auxiliary - Bookstore</v>
          </cell>
          <cell r="O3315">
            <v>31</v>
          </cell>
          <cell r="P3315" t="str">
            <v>Auxiliary Enterprises Fund</v>
          </cell>
          <cell r="Q3315">
            <v>75</v>
          </cell>
          <cell r="R3315" t="str">
            <v>Other Operating Expenses</v>
          </cell>
          <cell r="S3315">
            <v>80</v>
          </cell>
          <cell r="T3315" t="str">
            <v>Auxiliaries</v>
          </cell>
          <cell r="U3315">
            <v>9</v>
          </cell>
          <cell r="V3315" t="str">
            <v>Husted, David S.</v>
          </cell>
        </row>
        <row r="3316">
          <cell r="A3316">
            <v>811106</v>
          </cell>
          <cell r="B3316" t="str">
            <v>PRC - Bookstore</v>
          </cell>
          <cell r="C3316">
            <v>755340</v>
          </cell>
          <cell r="D3316">
            <v>811106755340</v>
          </cell>
          <cell r="E3316" t="str">
            <v>Printing - Forms</v>
          </cell>
          <cell r="F3316">
            <v>0</v>
          </cell>
          <cell r="G3316">
            <v>0</v>
          </cell>
          <cell r="H3316">
            <v>200</v>
          </cell>
          <cell r="I3316">
            <v>0</v>
          </cell>
          <cell r="J3316">
            <v>200</v>
          </cell>
          <cell r="K3316">
            <v>310010</v>
          </cell>
          <cell r="L3316" t="str">
            <v>General Auxiliaries</v>
          </cell>
          <cell r="M3316">
            <v>510</v>
          </cell>
          <cell r="N3316" t="str">
            <v>Auxiliary - Bookstore</v>
          </cell>
          <cell r="O3316">
            <v>31</v>
          </cell>
          <cell r="P3316" t="str">
            <v>Auxiliary Enterprises Fund</v>
          </cell>
          <cell r="Q3316">
            <v>75</v>
          </cell>
          <cell r="R3316" t="str">
            <v>Other Operating Expenses</v>
          </cell>
          <cell r="S3316">
            <v>80</v>
          </cell>
          <cell r="T3316" t="str">
            <v>Auxiliaries</v>
          </cell>
          <cell r="U3316">
            <v>9</v>
          </cell>
          <cell r="V3316" t="str">
            <v>Husted, David S.</v>
          </cell>
        </row>
        <row r="3317">
          <cell r="A3317">
            <v>811106</v>
          </cell>
          <cell r="B3317" t="str">
            <v>PRC - Bookstore</v>
          </cell>
          <cell r="C3317">
            <v>755360</v>
          </cell>
          <cell r="D3317">
            <v>811106755360</v>
          </cell>
          <cell r="E3317" t="str">
            <v>Printing - Other</v>
          </cell>
          <cell r="F3317">
            <v>948.39</v>
          </cell>
          <cell r="G3317">
            <v>1017</v>
          </cell>
          <cell r="H3317">
            <v>1500</v>
          </cell>
          <cell r="I3317">
            <v>0</v>
          </cell>
          <cell r="J3317">
            <v>1000</v>
          </cell>
          <cell r="K3317">
            <v>310010</v>
          </cell>
          <cell r="L3317" t="str">
            <v>General Auxiliaries</v>
          </cell>
          <cell r="M3317">
            <v>510</v>
          </cell>
          <cell r="N3317" t="str">
            <v>Auxiliary - Bookstore</v>
          </cell>
          <cell r="O3317">
            <v>31</v>
          </cell>
          <cell r="P3317" t="str">
            <v>Auxiliary Enterprises Fund</v>
          </cell>
          <cell r="Q3317">
            <v>75</v>
          </cell>
          <cell r="R3317" t="str">
            <v>Other Operating Expenses</v>
          </cell>
          <cell r="S3317">
            <v>80</v>
          </cell>
          <cell r="T3317" t="str">
            <v>Auxiliaries</v>
          </cell>
          <cell r="U3317">
            <v>9</v>
          </cell>
          <cell r="V3317" t="str">
            <v>Husted, David S.</v>
          </cell>
        </row>
        <row r="3318">
          <cell r="A3318">
            <v>811106</v>
          </cell>
          <cell r="B3318" t="str">
            <v>PRC - Bookstore</v>
          </cell>
          <cell r="C3318">
            <v>755510</v>
          </cell>
          <cell r="D3318">
            <v>811106755510</v>
          </cell>
          <cell r="E3318" t="str">
            <v>Repairs - Equipment</v>
          </cell>
          <cell r="F3318">
            <v>0</v>
          </cell>
          <cell r="G3318">
            <v>0</v>
          </cell>
          <cell r="H3318">
            <v>100</v>
          </cell>
          <cell r="I3318">
            <v>200</v>
          </cell>
          <cell r="J3318">
            <v>200</v>
          </cell>
          <cell r="K3318">
            <v>310010</v>
          </cell>
          <cell r="L3318" t="str">
            <v>General Auxiliaries</v>
          </cell>
          <cell r="M3318">
            <v>510</v>
          </cell>
          <cell r="N3318" t="str">
            <v>Auxiliary - Bookstore</v>
          </cell>
          <cell r="O3318">
            <v>31</v>
          </cell>
          <cell r="P3318" t="str">
            <v>Auxiliary Enterprises Fund</v>
          </cell>
          <cell r="Q3318">
            <v>75</v>
          </cell>
          <cell r="R3318" t="str">
            <v>Other Operating Expenses</v>
          </cell>
          <cell r="S3318">
            <v>80</v>
          </cell>
          <cell r="T3318" t="str">
            <v>Auxiliaries</v>
          </cell>
          <cell r="U3318">
            <v>9</v>
          </cell>
          <cell r="V3318" t="str">
            <v>Husted, David S.</v>
          </cell>
        </row>
        <row r="3319">
          <cell r="A3319">
            <v>811106</v>
          </cell>
          <cell r="B3319" t="str">
            <v>PRC - Bookstore</v>
          </cell>
          <cell r="C3319">
            <v>755705</v>
          </cell>
          <cell r="D3319">
            <v>811106755705</v>
          </cell>
          <cell r="E3319" t="str">
            <v>Postage</v>
          </cell>
          <cell r="F3319">
            <v>0</v>
          </cell>
          <cell r="G3319">
            <v>0</v>
          </cell>
          <cell r="H3319">
            <v>200</v>
          </cell>
          <cell r="I3319">
            <v>0</v>
          </cell>
          <cell r="J3319">
            <v>200</v>
          </cell>
          <cell r="K3319">
            <v>310010</v>
          </cell>
          <cell r="L3319" t="str">
            <v>General Auxiliaries</v>
          </cell>
          <cell r="M3319">
            <v>510</v>
          </cell>
          <cell r="N3319" t="str">
            <v>Auxiliary - Bookstore</v>
          </cell>
          <cell r="O3319">
            <v>31</v>
          </cell>
          <cell r="P3319" t="str">
            <v>Auxiliary Enterprises Fund</v>
          </cell>
          <cell r="Q3319">
            <v>75</v>
          </cell>
          <cell r="R3319" t="str">
            <v>Other Operating Expenses</v>
          </cell>
          <cell r="S3319">
            <v>80</v>
          </cell>
          <cell r="T3319" t="str">
            <v>Auxiliaries</v>
          </cell>
          <cell r="U3319">
            <v>9</v>
          </cell>
          <cell r="V3319" t="str">
            <v>Husted, David S.</v>
          </cell>
        </row>
        <row r="3320">
          <cell r="A3320">
            <v>811106</v>
          </cell>
          <cell r="B3320" t="str">
            <v>PRC - Bookstore</v>
          </cell>
          <cell r="C3320">
            <v>755710</v>
          </cell>
          <cell r="D3320">
            <v>811106755710</v>
          </cell>
          <cell r="E3320" t="str">
            <v>Cash Over/Short</v>
          </cell>
          <cell r="F3320">
            <v>-274.39999999999998</v>
          </cell>
          <cell r="G3320">
            <v>20.91</v>
          </cell>
          <cell r="H3320">
            <v>1000</v>
          </cell>
          <cell r="I3320">
            <v>324.33999999999997</v>
          </cell>
          <cell r="J3320">
            <v>500</v>
          </cell>
          <cell r="K3320">
            <v>310010</v>
          </cell>
          <cell r="L3320" t="str">
            <v>General Auxiliaries</v>
          </cell>
          <cell r="M3320">
            <v>510</v>
          </cell>
          <cell r="N3320" t="str">
            <v>Auxiliary - Bookstore</v>
          </cell>
          <cell r="O3320">
            <v>31</v>
          </cell>
          <cell r="P3320" t="str">
            <v>Auxiliary Enterprises Fund</v>
          </cell>
          <cell r="Q3320">
            <v>75</v>
          </cell>
          <cell r="R3320" t="str">
            <v>Other Operating Expenses</v>
          </cell>
          <cell r="S3320">
            <v>80</v>
          </cell>
          <cell r="T3320" t="str">
            <v>Auxiliaries</v>
          </cell>
          <cell r="U3320">
            <v>9</v>
          </cell>
          <cell r="V3320" t="str">
            <v>Husted, David S.</v>
          </cell>
        </row>
        <row r="3321">
          <cell r="A3321">
            <v>811106</v>
          </cell>
          <cell r="B3321" t="str">
            <v>PRC - Bookstore</v>
          </cell>
          <cell r="C3321">
            <v>755725</v>
          </cell>
          <cell r="D3321">
            <v>811106755725</v>
          </cell>
          <cell r="E3321" t="str">
            <v>Inventory Variance</v>
          </cell>
          <cell r="F3321">
            <v>41064.43</v>
          </cell>
          <cell r="G3321">
            <v>47206.39</v>
          </cell>
          <cell r="H3321">
            <v>20000</v>
          </cell>
          <cell r="I3321">
            <v>504.36</v>
          </cell>
          <cell r="J3321">
            <v>25000</v>
          </cell>
          <cell r="K3321">
            <v>310010</v>
          </cell>
          <cell r="L3321" t="str">
            <v>General Auxiliaries</v>
          </cell>
          <cell r="M3321">
            <v>510</v>
          </cell>
          <cell r="N3321" t="str">
            <v>Auxiliary - Bookstore</v>
          </cell>
          <cell r="O3321">
            <v>31</v>
          </cell>
          <cell r="P3321" t="str">
            <v>Auxiliary Enterprises Fund</v>
          </cell>
          <cell r="Q3321">
            <v>75</v>
          </cell>
          <cell r="R3321" t="str">
            <v>Other Operating Expenses</v>
          </cell>
          <cell r="S3321">
            <v>80</v>
          </cell>
          <cell r="T3321" t="str">
            <v>Auxiliaries</v>
          </cell>
          <cell r="U3321">
            <v>9</v>
          </cell>
          <cell r="V3321" t="str">
            <v>Husted, David S.</v>
          </cell>
        </row>
        <row r="3322">
          <cell r="A3322">
            <v>811106</v>
          </cell>
          <cell r="B3322" t="str">
            <v>PRC - Bookstore</v>
          </cell>
          <cell r="C3322">
            <v>755730</v>
          </cell>
          <cell r="D3322">
            <v>811106755730</v>
          </cell>
          <cell r="E3322" t="str">
            <v>Memberships</v>
          </cell>
          <cell r="F3322">
            <v>0</v>
          </cell>
          <cell r="G3322">
            <v>137.52000000000001</v>
          </cell>
          <cell r="H3322">
            <v>500</v>
          </cell>
          <cell r="I3322">
            <v>412.48</v>
          </cell>
          <cell r="J3322">
            <v>500</v>
          </cell>
          <cell r="K3322">
            <v>310010</v>
          </cell>
          <cell r="L3322" t="str">
            <v>General Auxiliaries</v>
          </cell>
          <cell r="M3322">
            <v>510</v>
          </cell>
          <cell r="N3322" t="str">
            <v>Auxiliary - Bookstore</v>
          </cell>
          <cell r="O3322">
            <v>31</v>
          </cell>
          <cell r="P3322" t="str">
            <v>Auxiliary Enterprises Fund</v>
          </cell>
          <cell r="Q3322">
            <v>75</v>
          </cell>
          <cell r="R3322" t="str">
            <v>Other Operating Expenses</v>
          </cell>
          <cell r="S3322">
            <v>80</v>
          </cell>
          <cell r="T3322" t="str">
            <v>Auxiliaries</v>
          </cell>
          <cell r="U3322">
            <v>9</v>
          </cell>
          <cell r="V3322" t="str">
            <v>Husted, David S.</v>
          </cell>
        </row>
        <row r="3323">
          <cell r="A3323">
            <v>811106</v>
          </cell>
          <cell r="B3323" t="str">
            <v>PRC - Bookstore</v>
          </cell>
          <cell r="C3323">
            <v>755750</v>
          </cell>
          <cell r="D3323">
            <v>811106755750</v>
          </cell>
          <cell r="E3323" t="str">
            <v>Freight</v>
          </cell>
          <cell r="F3323">
            <v>63958.58</v>
          </cell>
          <cell r="G3323">
            <v>59682.32</v>
          </cell>
          <cell r="H3323">
            <v>64000</v>
          </cell>
          <cell r="I3323">
            <v>26739.93</v>
          </cell>
          <cell r="J3323">
            <v>62000</v>
          </cell>
          <cell r="K3323">
            <v>310010</v>
          </cell>
          <cell r="L3323" t="str">
            <v>General Auxiliaries</v>
          </cell>
          <cell r="M3323">
            <v>510</v>
          </cell>
          <cell r="N3323" t="str">
            <v>Auxiliary - Bookstore</v>
          </cell>
          <cell r="O3323">
            <v>31</v>
          </cell>
          <cell r="P3323" t="str">
            <v>Auxiliary Enterprises Fund</v>
          </cell>
          <cell r="Q3323">
            <v>75</v>
          </cell>
          <cell r="R3323" t="str">
            <v>Other Operating Expenses</v>
          </cell>
          <cell r="S3323">
            <v>80</v>
          </cell>
          <cell r="T3323" t="str">
            <v>Auxiliaries</v>
          </cell>
          <cell r="U3323">
            <v>9</v>
          </cell>
          <cell r="V3323" t="str">
            <v>Husted, David S.</v>
          </cell>
        </row>
        <row r="3324">
          <cell r="A3324">
            <v>811106</v>
          </cell>
          <cell r="B3324" t="str">
            <v>PRC - Bookstore</v>
          </cell>
          <cell r="C3324">
            <v>765490</v>
          </cell>
          <cell r="D3324">
            <v>811106765490</v>
          </cell>
          <cell r="E3324" t="str">
            <v>Utility Allocation</v>
          </cell>
          <cell r="F3324">
            <v>6636.37</v>
          </cell>
          <cell r="G3324">
            <v>6056.17</v>
          </cell>
          <cell r="H3324">
            <v>6000</v>
          </cell>
          <cell r="I3324">
            <v>2565.2600000000002</v>
          </cell>
          <cell r="J3324">
            <v>6200</v>
          </cell>
          <cell r="K3324">
            <v>310010</v>
          </cell>
          <cell r="L3324" t="str">
            <v>General Auxiliaries</v>
          </cell>
          <cell r="M3324">
            <v>510</v>
          </cell>
          <cell r="N3324" t="str">
            <v>Auxiliary - Bookstore</v>
          </cell>
          <cell r="O3324">
            <v>31</v>
          </cell>
          <cell r="P3324" t="str">
            <v>Auxiliary Enterprises Fund</v>
          </cell>
          <cell r="Q3324">
            <v>76</v>
          </cell>
          <cell r="R3324" t="str">
            <v>Utilities</v>
          </cell>
          <cell r="S3324">
            <v>80</v>
          </cell>
          <cell r="T3324" t="str">
            <v>Auxiliaries</v>
          </cell>
          <cell r="U3324">
            <v>9</v>
          </cell>
          <cell r="V3324" t="str">
            <v>Husted, David S.</v>
          </cell>
        </row>
        <row r="3325">
          <cell r="A3325">
            <v>811106</v>
          </cell>
          <cell r="B3325" t="str">
            <v>PRC - Bookstore</v>
          </cell>
          <cell r="C3325">
            <v>777410</v>
          </cell>
          <cell r="D3325">
            <v>811106777410</v>
          </cell>
          <cell r="E3325" t="str">
            <v>Equipment/Furniture - CPC</v>
          </cell>
          <cell r="F3325">
            <v>0</v>
          </cell>
          <cell r="G3325">
            <v>0</v>
          </cell>
          <cell r="H3325">
            <v>12500</v>
          </cell>
          <cell r="I3325">
            <v>0</v>
          </cell>
          <cell r="J3325">
            <v>0</v>
          </cell>
          <cell r="K3325">
            <v>310010</v>
          </cell>
          <cell r="L3325" t="str">
            <v>General Auxiliaries</v>
          </cell>
          <cell r="M3325">
            <v>510</v>
          </cell>
          <cell r="N3325" t="str">
            <v>Auxiliary - Bookstore</v>
          </cell>
          <cell r="O3325">
            <v>31</v>
          </cell>
          <cell r="P3325" t="str">
            <v>Auxiliary Enterprises Fund</v>
          </cell>
          <cell r="Q3325">
            <v>77</v>
          </cell>
          <cell r="R3325" t="str">
            <v>Capital Outlay</v>
          </cell>
          <cell r="S3325">
            <v>80</v>
          </cell>
          <cell r="T3325" t="str">
            <v>Auxiliaries</v>
          </cell>
          <cell r="U3325">
            <v>9</v>
          </cell>
          <cell r="V3325" t="str">
            <v>Husted, David S.</v>
          </cell>
        </row>
        <row r="3326">
          <cell r="A3326">
            <v>811106</v>
          </cell>
          <cell r="B3326" t="str">
            <v>PRC - Bookstore</v>
          </cell>
          <cell r="C3326">
            <v>777416</v>
          </cell>
          <cell r="D3326">
            <v>811106777416</v>
          </cell>
          <cell r="E3326" t="str">
            <v>Equipment/Furniture - PRC</v>
          </cell>
          <cell r="F3326">
            <v>0</v>
          </cell>
          <cell r="G3326">
            <v>0</v>
          </cell>
          <cell r="H3326">
            <v>12500</v>
          </cell>
          <cell r="I3326">
            <v>0</v>
          </cell>
          <cell r="J3326">
            <v>3000</v>
          </cell>
          <cell r="K3326">
            <v>310010</v>
          </cell>
          <cell r="L3326" t="str">
            <v>General Auxiliaries</v>
          </cell>
          <cell r="M3326">
            <v>510</v>
          </cell>
          <cell r="N3326" t="str">
            <v>Auxiliary - Bookstore</v>
          </cell>
          <cell r="O3326">
            <v>31</v>
          </cell>
          <cell r="P3326" t="str">
            <v>Auxiliary Enterprises Fund</v>
          </cell>
          <cell r="Q3326">
            <v>77</v>
          </cell>
          <cell r="R3326" t="str">
            <v>Capital Outlay</v>
          </cell>
          <cell r="S3326">
            <v>80</v>
          </cell>
          <cell r="T3326" t="str">
            <v>Auxiliaries</v>
          </cell>
          <cell r="U3326">
            <v>9</v>
          </cell>
          <cell r="V3326" t="str">
            <v>Husted, David S.</v>
          </cell>
        </row>
        <row r="3327">
          <cell r="A3327">
            <v>811106</v>
          </cell>
          <cell r="B3327" t="str">
            <v>PRC - Bookstore</v>
          </cell>
          <cell r="C3327">
            <v>787410</v>
          </cell>
          <cell r="D3327">
            <v>811106787410</v>
          </cell>
          <cell r="E3327" t="str">
            <v>Equipment/Furniture Non-Depreciable</v>
          </cell>
          <cell r="F3327">
            <v>4450</v>
          </cell>
          <cell r="G3327">
            <v>0</v>
          </cell>
          <cell r="H3327">
            <v>0</v>
          </cell>
          <cell r="I3327">
            <v>0</v>
          </cell>
          <cell r="J3327">
            <v>0</v>
          </cell>
          <cell r="K3327">
            <v>310010</v>
          </cell>
          <cell r="L3327" t="str">
            <v>General Auxiliaries</v>
          </cell>
          <cell r="M3327">
            <v>510</v>
          </cell>
          <cell r="N3327" t="str">
            <v>Auxiliary - Bookstore</v>
          </cell>
          <cell r="O3327">
            <v>31</v>
          </cell>
          <cell r="P3327" t="str">
            <v>Auxiliary Enterprises Fund</v>
          </cell>
          <cell r="Q3327">
            <v>78</v>
          </cell>
          <cell r="R3327" t="str">
            <v>Non-Capital Outlay</v>
          </cell>
          <cell r="S3327">
            <v>80</v>
          </cell>
          <cell r="T3327" t="str">
            <v>Auxiliaries</v>
          </cell>
          <cell r="U3327">
            <v>9</v>
          </cell>
          <cell r="V3327" t="str">
            <v>Husted, David S.</v>
          </cell>
        </row>
        <row r="3328">
          <cell r="A3328">
            <v>812205</v>
          </cell>
          <cell r="B3328" t="str">
            <v>Printshop</v>
          </cell>
          <cell r="C3328">
            <v>581004</v>
          </cell>
          <cell r="D3328">
            <v>812205581004</v>
          </cell>
          <cell r="E3328" t="str">
            <v>Supplies - Sales</v>
          </cell>
          <cell r="F3328">
            <v>93.54</v>
          </cell>
          <cell r="G3328">
            <v>79.25</v>
          </cell>
          <cell r="H3328">
            <v>300</v>
          </cell>
          <cell r="I3328">
            <v>23.55</v>
          </cell>
          <cell r="J3328">
            <v>0</v>
          </cell>
          <cell r="K3328">
            <v>310010</v>
          </cell>
          <cell r="L3328" t="str">
            <v>General Auxiliaries</v>
          </cell>
          <cell r="M3328">
            <v>590</v>
          </cell>
          <cell r="N3328" t="str">
            <v>Auxiliary - Other</v>
          </cell>
          <cell r="O3328">
            <v>31</v>
          </cell>
          <cell r="P3328" t="str">
            <v>Auxiliary Enterprises Fund</v>
          </cell>
          <cell r="Q3328">
            <v>58</v>
          </cell>
          <cell r="R3328" t="str">
            <v>Sales and Services - Auxiliary</v>
          </cell>
          <cell r="S3328">
            <v>80</v>
          </cell>
          <cell r="T3328" t="str">
            <v>Auxiliaries</v>
          </cell>
          <cell r="U3328">
            <v>9</v>
          </cell>
          <cell r="V3328" t="str">
            <v>Husted, David S.</v>
          </cell>
        </row>
        <row r="3329">
          <cell r="A3329">
            <v>812205</v>
          </cell>
          <cell r="B3329" t="str">
            <v>Printshop</v>
          </cell>
          <cell r="C3329">
            <v>581008</v>
          </cell>
          <cell r="D3329">
            <v>812205581008</v>
          </cell>
          <cell r="E3329" t="str">
            <v>Print Shop - Sales</v>
          </cell>
          <cell r="F3329">
            <v>552636.98</v>
          </cell>
          <cell r="G3329">
            <v>547356.84</v>
          </cell>
          <cell r="H3329">
            <v>595000</v>
          </cell>
          <cell r="I3329">
            <v>147131.6</v>
          </cell>
          <cell r="J3329">
            <v>605518</v>
          </cell>
          <cell r="K3329">
            <v>310010</v>
          </cell>
          <cell r="L3329" t="str">
            <v>General Auxiliaries</v>
          </cell>
          <cell r="M3329">
            <v>590</v>
          </cell>
          <cell r="N3329" t="str">
            <v>Auxiliary - Other</v>
          </cell>
          <cell r="O3329">
            <v>31</v>
          </cell>
          <cell r="P3329" t="str">
            <v>Auxiliary Enterprises Fund</v>
          </cell>
          <cell r="Q3329">
            <v>58</v>
          </cell>
          <cell r="R3329" t="str">
            <v>Sales and Services - Auxiliary</v>
          </cell>
          <cell r="S3329">
            <v>80</v>
          </cell>
          <cell r="T3329" t="str">
            <v>Auxiliaries</v>
          </cell>
          <cell r="U3329">
            <v>9</v>
          </cell>
          <cell r="V3329" t="str">
            <v>Husted, David S.</v>
          </cell>
        </row>
        <row r="3330">
          <cell r="A3330">
            <v>812205</v>
          </cell>
          <cell r="B3330" t="str">
            <v>Printshop</v>
          </cell>
          <cell r="C3330">
            <v>581009</v>
          </cell>
          <cell r="D3330">
            <v>812205581009</v>
          </cell>
          <cell r="E3330" t="str">
            <v>Copier - Sales</v>
          </cell>
          <cell r="F3330">
            <v>15173.21</v>
          </cell>
          <cell r="G3330">
            <v>13049.76</v>
          </cell>
          <cell r="H3330">
            <v>16000</v>
          </cell>
          <cell r="I3330">
            <v>3423.53</v>
          </cell>
          <cell r="J3330">
            <v>14000</v>
          </cell>
          <cell r="K3330">
            <v>310010</v>
          </cell>
          <cell r="L3330" t="str">
            <v>General Auxiliaries</v>
          </cell>
          <cell r="M3330">
            <v>590</v>
          </cell>
          <cell r="N3330" t="str">
            <v>Auxiliary - Other</v>
          </cell>
          <cell r="O3330">
            <v>31</v>
          </cell>
          <cell r="P3330" t="str">
            <v>Auxiliary Enterprises Fund</v>
          </cell>
          <cell r="Q3330">
            <v>58</v>
          </cell>
          <cell r="R3330" t="str">
            <v>Sales and Services - Auxiliary</v>
          </cell>
          <cell r="S3330">
            <v>80</v>
          </cell>
          <cell r="T3330" t="str">
            <v>Auxiliaries</v>
          </cell>
          <cell r="U3330">
            <v>9</v>
          </cell>
          <cell r="V3330" t="str">
            <v>Husted, David S.</v>
          </cell>
        </row>
        <row r="3331">
          <cell r="A3331">
            <v>812205</v>
          </cell>
          <cell r="B3331" t="str">
            <v>Printshop</v>
          </cell>
          <cell r="C3331">
            <v>581011</v>
          </cell>
          <cell r="D3331">
            <v>812205581011</v>
          </cell>
          <cell r="E3331" t="str">
            <v>Division Discounts</v>
          </cell>
          <cell r="F3331">
            <v>-128113.08</v>
          </cell>
          <cell r="G3331">
            <v>-132346.47</v>
          </cell>
          <cell r="H3331">
            <v>-92531</v>
          </cell>
          <cell r="I3331">
            <v>0</v>
          </cell>
          <cell r="J3331">
            <v>-85118</v>
          </cell>
          <cell r="K3331">
            <v>310010</v>
          </cell>
          <cell r="L3331" t="str">
            <v>General Auxiliaries</v>
          </cell>
          <cell r="M3331">
            <v>590</v>
          </cell>
          <cell r="N3331" t="str">
            <v>Auxiliary - Other</v>
          </cell>
          <cell r="O3331">
            <v>31</v>
          </cell>
          <cell r="P3331" t="str">
            <v>Auxiliary Enterprises Fund</v>
          </cell>
          <cell r="Q3331">
            <v>58</v>
          </cell>
          <cell r="R3331" t="str">
            <v>Sales and Services - Auxiliary</v>
          </cell>
          <cell r="S3331">
            <v>80</v>
          </cell>
          <cell r="T3331" t="str">
            <v>Auxiliaries</v>
          </cell>
          <cell r="U3331">
            <v>9</v>
          </cell>
          <cell r="V3331" t="str">
            <v>Husted, David S.</v>
          </cell>
        </row>
        <row r="3332">
          <cell r="A3332">
            <v>812205</v>
          </cell>
          <cell r="B3332" t="str">
            <v>Printshop</v>
          </cell>
          <cell r="C3332">
            <v>590099</v>
          </cell>
          <cell r="D3332">
            <v>812205590099</v>
          </cell>
          <cell r="E3332" t="str">
            <v>Miscellaneous Revenue</v>
          </cell>
          <cell r="F3332">
            <v>150.97999999999999</v>
          </cell>
          <cell r="G3332">
            <v>606.28</v>
          </cell>
          <cell r="H3332">
            <v>300</v>
          </cell>
          <cell r="I3332">
            <v>480.3</v>
          </cell>
          <cell r="J3332">
            <v>650</v>
          </cell>
          <cell r="K3332">
            <v>310010</v>
          </cell>
          <cell r="L3332" t="str">
            <v>General Auxiliaries</v>
          </cell>
          <cell r="M3332">
            <v>590</v>
          </cell>
          <cell r="N3332" t="str">
            <v>Auxiliary - Other</v>
          </cell>
          <cell r="O3332">
            <v>31</v>
          </cell>
          <cell r="P3332" t="str">
            <v>Auxiliary Enterprises Fund</v>
          </cell>
          <cell r="Q3332">
            <v>59</v>
          </cell>
          <cell r="R3332" t="str">
            <v>Other Revenues</v>
          </cell>
          <cell r="S3332">
            <v>80</v>
          </cell>
          <cell r="T3332" t="str">
            <v>Auxiliaries</v>
          </cell>
          <cell r="U3332">
            <v>9</v>
          </cell>
          <cell r="V3332" t="str">
            <v>Husted, David S.</v>
          </cell>
        </row>
        <row r="3333">
          <cell r="A3333">
            <v>812205</v>
          </cell>
          <cell r="B3333" t="str">
            <v>Printshop</v>
          </cell>
          <cell r="C3333">
            <v>611210</v>
          </cell>
          <cell r="D3333">
            <v>812205611210</v>
          </cell>
          <cell r="E3333" t="str">
            <v>Admin Salaries - Full-time</v>
          </cell>
          <cell r="F3333">
            <v>22264.57</v>
          </cell>
          <cell r="G3333">
            <v>22264.57</v>
          </cell>
          <cell r="H3333">
            <v>23044</v>
          </cell>
          <cell r="I3333">
            <v>11521.91</v>
          </cell>
          <cell r="J3333">
            <v>24196</v>
          </cell>
          <cell r="K3333">
            <v>310010</v>
          </cell>
          <cell r="L3333" t="str">
            <v>General Auxiliaries</v>
          </cell>
          <cell r="M3333">
            <v>590</v>
          </cell>
          <cell r="N3333" t="str">
            <v>Auxiliary - Other</v>
          </cell>
          <cell r="O3333">
            <v>31</v>
          </cell>
          <cell r="P3333" t="str">
            <v>Auxiliary Enterprises Fund</v>
          </cell>
          <cell r="Q3333">
            <v>61</v>
          </cell>
          <cell r="R3333" t="str">
            <v>Salaries and Wages</v>
          </cell>
          <cell r="S3333">
            <v>80</v>
          </cell>
          <cell r="T3333" t="str">
            <v>Auxiliaries</v>
          </cell>
          <cell r="U3333">
            <v>9</v>
          </cell>
          <cell r="V3333" t="str">
            <v>Husted, David S.</v>
          </cell>
        </row>
        <row r="3334">
          <cell r="A3334">
            <v>812205</v>
          </cell>
          <cell r="B3334" t="str">
            <v>Printshop</v>
          </cell>
          <cell r="C3334">
            <v>611310</v>
          </cell>
          <cell r="D3334">
            <v>812205611310</v>
          </cell>
          <cell r="E3334" t="str">
            <v>Supervisory Support Staff - Exempt</v>
          </cell>
          <cell r="F3334">
            <v>39080.400000000001</v>
          </cell>
          <cell r="G3334">
            <v>0</v>
          </cell>
          <cell r="H3334">
            <v>0</v>
          </cell>
          <cell r="I3334">
            <v>0</v>
          </cell>
          <cell r="J3334">
            <v>0</v>
          </cell>
          <cell r="K3334">
            <v>310010</v>
          </cell>
          <cell r="L3334" t="str">
            <v>General Auxiliaries</v>
          </cell>
          <cell r="M3334">
            <v>590</v>
          </cell>
          <cell r="N3334" t="str">
            <v>Auxiliary - Other</v>
          </cell>
          <cell r="O3334">
            <v>31</v>
          </cell>
          <cell r="P3334" t="str">
            <v>Auxiliary Enterprises Fund</v>
          </cell>
          <cell r="Q3334">
            <v>61</v>
          </cell>
          <cell r="R3334" t="str">
            <v>Salaries and Wages</v>
          </cell>
          <cell r="S3334">
            <v>80</v>
          </cell>
          <cell r="T3334" t="str">
            <v>Auxiliaries</v>
          </cell>
          <cell r="U3334">
            <v>9</v>
          </cell>
          <cell r="V3334" t="str">
            <v>Husted, David S.</v>
          </cell>
        </row>
        <row r="3335">
          <cell r="A3335">
            <v>812205</v>
          </cell>
          <cell r="B3335" t="str">
            <v>Printshop</v>
          </cell>
          <cell r="C3335">
            <v>611410</v>
          </cell>
          <cell r="D3335">
            <v>812205611410</v>
          </cell>
          <cell r="E3335" t="str">
            <v>Supervisory Supp Staff - Non-Exempt</v>
          </cell>
          <cell r="F3335">
            <v>0</v>
          </cell>
          <cell r="G3335">
            <v>39080.400000000001</v>
          </cell>
          <cell r="H3335">
            <v>40449</v>
          </cell>
          <cell r="I3335">
            <v>20224.080000000002</v>
          </cell>
          <cell r="J3335">
            <v>42471</v>
          </cell>
          <cell r="K3335">
            <v>310010</v>
          </cell>
          <cell r="L3335" t="str">
            <v>General Auxiliaries</v>
          </cell>
          <cell r="M3335">
            <v>590</v>
          </cell>
          <cell r="N3335" t="str">
            <v>Auxiliary - Other</v>
          </cell>
          <cell r="O3335">
            <v>31</v>
          </cell>
          <cell r="P3335" t="str">
            <v>Auxiliary Enterprises Fund</v>
          </cell>
          <cell r="Q3335">
            <v>61</v>
          </cell>
          <cell r="R3335" t="str">
            <v>Salaries and Wages</v>
          </cell>
          <cell r="S3335">
            <v>80</v>
          </cell>
          <cell r="T3335" t="str">
            <v>Auxiliaries</v>
          </cell>
          <cell r="U3335">
            <v>9</v>
          </cell>
          <cell r="V3335" t="str">
            <v>Husted, David S.</v>
          </cell>
        </row>
        <row r="3336">
          <cell r="A3336">
            <v>812205</v>
          </cell>
          <cell r="B3336" t="str">
            <v>Printshop</v>
          </cell>
          <cell r="C3336">
            <v>611420</v>
          </cell>
          <cell r="D3336">
            <v>812205611420</v>
          </cell>
          <cell r="E3336" t="str">
            <v>Non-Supervisory Supp - Non-Exempt</v>
          </cell>
          <cell r="F3336">
            <v>24903.599999999999</v>
          </cell>
          <cell r="G3336">
            <v>24903.599999999999</v>
          </cell>
          <cell r="H3336">
            <v>25776</v>
          </cell>
          <cell r="I3336">
            <v>12887.58</v>
          </cell>
          <cell r="J3336">
            <v>27065</v>
          </cell>
          <cell r="K3336">
            <v>310010</v>
          </cell>
          <cell r="L3336" t="str">
            <v>General Auxiliaries</v>
          </cell>
          <cell r="M3336">
            <v>590</v>
          </cell>
          <cell r="N3336" t="str">
            <v>Auxiliary - Other</v>
          </cell>
          <cell r="O3336">
            <v>31</v>
          </cell>
          <cell r="P3336" t="str">
            <v>Auxiliary Enterprises Fund</v>
          </cell>
          <cell r="Q3336">
            <v>61</v>
          </cell>
          <cell r="R3336" t="str">
            <v>Salaries and Wages</v>
          </cell>
          <cell r="S3336">
            <v>80</v>
          </cell>
          <cell r="T3336" t="str">
            <v>Auxiliaries</v>
          </cell>
          <cell r="U3336">
            <v>9</v>
          </cell>
          <cell r="V3336" t="str">
            <v>Husted, David S.</v>
          </cell>
        </row>
        <row r="3337">
          <cell r="A3337">
            <v>812205</v>
          </cell>
          <cell r="B3337" t="str">
            <v>Printshop</v>
          </cell>
          <cell r="C3337">
            <v>611460</v>
          </cell>
          <cell r="D3337">
            <v>812205611460</v>
          </cell>
          <cell r="E3337" t="str">
            <v>Support Staff PT - Non-Exempt</v>
          </cell>
          <cell r="F3337">
            <v>0</v>
          </cell>
          <cell r="G3337">
            <v>0</v>
          </cell>
          <cell r="H3337">
            <v>8000</v>
          </cell>
          <cell r="I3337">
            <v>0</v>
          </cell>
          <cell r="J3337">
            <v>8000</v>
          </cell>
          <cell r="K3337">
            <v>310010</v>
          </cell>
          <cell r="L3337" t="str">
            <v>General Auxiliaries</v>
          </cell>
          <cell r="M3337">
            <v>590</v>
          </cell>
          <cell r="N3337" t="str">
            <v>Auxiliary - Other</v>
          </cell>
          <cell r="O3337">
            <v>31</v>
          </cell>
          <cell r="P3337" t="str">
            <v>Auxiliary Enterprises Fund</v>
          </cell>
          <cell r="Q3337">
            <v>61</v>
          </cell>
          <cell r="R3337" t="str">
            <v>Salaries and Wages</v>
          </cell>
          <cell r="S3337">
            <v>80</v>
          </cell>
          <cell r="T3337" t="str">
            <v>Auxiliaries</v>
          </cell>
          <cell r="U3337">
            <v>9</v>
          </cell>
          <cell r="V3337" t="str">
            <v>Husted, David S.</v>
          </cell>
        </row>
        <row r="3338">
          <cell r="A3338">
            <v>812205</v>
          </cell>
          <cell r="B3338" t="str">
            <v>Printshop</v>
          </cell>
          <cell r="C3338">
            <v>611492</v>
          </cell>
          <cell r="D3338">
            <v>812205611492</v>
          </cell>
          <cell r="E3338" t="str">
            <v>Regular Overtime</v>
          </cell>
          <cell r="F3338">
            <v>4631.6400000000003</v>
          </cell>
          <cell r="G3338">
            <v>4125.1400000000003</v>
          </cell>
          <cell r="H3338">
            <v>7000</v>
          </cell>
          <cell r="I3338">
            <v>2997.05</v>
          </cell>
          <cell r="J3338">
            <v>7000</v>
          </cell>
          <cell r="K3338">
            <v>310010</v>
          </cell>
          <cell r="L3338" t="str">
            <v>General Auxiliaries</v>
          </cell>
          <cell r="M3338">
            <v>590</v>
          </cell>
          <cell r="N3338" t="str">
            <v>Auxiliary - Other</v>
          </cell>
          <cell r="O3338">
            <v>31</v>
          </cell>
          <cell r="P3338" t="str">
            <v>Auxiliary Enterprises Fund</v>
          </cell>
          <cell r="Q3338">
            <v>61</v>
          </cell>
          <cell r="R3338" t="str">
            <v>Salaries and Wages</v>
          </cell>
          <cell r="S3338">
            <v>80</v>
          </cell>
          <cell r="T3338" t="str">
            <v>Auxiliaries</v>
          </cell>
          <cell r="U3338">
            <v>9</v>
          </cell>
          <cell r="V3338" t="str">
            <v>Husted, David S.</v>
          </cell>
        </row>
        <row r="3339">
          <cell r="A3339">
            <v>812205</v>
          </cell>
          <cell r="B3339" t="str">
            <v>Printshop</v>
          </cell>
          <cell r="C3339">
            <v>611510</v>
          </cell>
          <cell r="D3339">
            <v>812205611510</v>
          </cell>
          <cell r="E3339" t="str">
            <v>Student Assistants - Non-Work Study</v>
          </cell>
          <cell r="F3339">
            <v>11552.79</v>
          </cell>
          <cell r="G3339">
            <v>7026.66</v>
          </cell>
          <cell r="H3339">
            <v>13500</v>
          </cell>
          <cell r="I3339">
            <v>4357.93</v>
          </cell>
          <cell r="J3339">
            <v>15000</v>
          </cell>
          <cell r="K3339">
            <v>310010</v>
          </cell>
          <cell r="L3339" t="str">
            <v>General Auxiliaries</v>
          </cell>
          <cell r="M3339">
            <v>590</v>
          </cell>
          <cell r="N3339" t="str">
            <v>Auxiliary - Other</v>
          </cell>
          <cell r="O3339">
            <v>31</v>
          </cell>
          <cell r="P3339" t="str">
            <v>Auxiliary Enterprises Fund</v>
          </cell>
          <cell r="Q3339">
            <v>61</v>
          </cell>
          <cell r="R3339" t="str">
            <v>Salaries and Wages</v>
          </cell>
          <cell r="S3339">
            <v>80</v>
          </cell>
          <cell r="T3339" t="str">
            <v>Auxiliaries</v>
          </cell>
          <cell r="U3339">
            <v>9</v>
          </cell>
          <cell r="V3339" t="str">
            <v>Husted, David S.</v>
          </cell>
        </row>
        <row r="3340">
          <cell r="A3340">
            <v>812205</v>
          </cell>
          <cell r="B3340" t="str">
            <v>Printshop</v>
          </cell>
          <cell r="C3340">
            <v>642110</v>
          </cell>
          <cell r="D3340">
            <v>812205642110</v>
          </cell>
          <cell r="E3340" t="str">
            <v>Medical Insurance</v>
          </cell>
          <cell r="F3340">
            <v>11817.36</v>
          </cell>
          <cell r="G3340">
            <v>14380.9</v>
          </cell>
          <cell r="H3340">
            <v>11000</v>
          </cell>
          <cell r="I3340">
            <v>6726</v>
          </cell>
          <cell r="J3340">
            <v>15000</v>
          </cell>
          <cell r="K3340">
            <v>310010</v>
          </cell>
          <cell r="L3340" t="str">
            <v>General Auxiliaries</v>
          </cell>
          <cell r="M3340">
            <v>590</v>
          </cell>
          <cell r="N3340" t="str">
            <v>Auxiliary - Other</v>
          </cell>
          <cell r="O3340">
            <v>31</v>
          </cell>
          <cell r="P3340" t="str">
            <v>Auxiliary Enterprises Fund</v>
          </cell>
          <cell r="Q3340">
            <v>64</v>
          </cell>
          <cell r="R3340" t="str">
            <v>Benefits</v>
          </cell>
          <cell r="S3340">
            <v>80</v>
          </cell>
          <cell r="T3340" t="str">
            <v>Auxiliaries</v>
          </cell>
          <cell r="U3340">
            <v>9</v>
          </cell>
          <cell r="V3340" t="str">
            <v>Husted, David S.</v>
          </cell>
        </row>
        <row r="3341">
          <cell r="A3341">
            <v>812205</v>
          </cell>
          <cell r="B3341" t="str">
            <v>Printshop</v>
          </cell>
          <cell r="C3341">
            <v>642164</v>
          </cell>
          <cell r="D3341">
            <v>812205642164</v>
          </cell>
          <cell r="E3341" t="str">
            <v>TRS</v>
          </cell>
          <cell r="F3341">
            <v>0</v>
          </cell>
          <cell r="G3341">
            <v>0</v>
          </cell>
          <cell r="H3341">
            <v>0</v>
          </cell>
          <cell r="I3341">
            <v>0</v>
          </cell>
          <cell r="J3341">
            <v>5518</v>
          </cell>
          <cell r="K3341">
            <v>310010</v>
          </cell>
          <cell r="L3341" t="str">
            <v>General Auxiliaries</v>
          </cell>
          <cell r="M3341">
            <v>590</v>
          </cell>
          <cell r="N3341" t="str">
            <v>Auxiliary - Other</v>
          </cell>
          <cell r="O3341">
            <v>31</v>
          </cell>
          <cell r="P3341" t="str">
            <v>Auxiliary Enterprises Fund</v>
          </cell>
          <cell r="Q3341">
            <v>64</v>
          </cell>
          <cell r="R3341" t="str">
            <v>Benefits</v>
          </cell>
          <cell r="S3341">
            <v>80</v>
          </cell>
          <cell r="T3341" t="str">
            <v>Auxiliaries</v>
          </cell>
          <cell r="U3341">
            <v>9</v>
          </cell>
          <cell r="V3341" t="str">
            <v>Husted, David S.</v>
          </cell>
        </row>
        <row r="3342">
          <cell r="A3342">
            <v>812205</v>
          </cell>
          <cell r="B3342" t="str">
            <v>Printshop</v>
          </cell>
          <cell r="C3342">
            <v>712355</v>
          </cell>
          <cell r="D3342">
            <v>812205712355</v>
          </cell>
          <cell r="E3342" t="str">
            <v>Contract Labor - Temporary Agencies</v>
          </cell>
          <cell r="F3342">
            <v>28489.56</v>
          </cell>
          <cell r="G3342">
            <v>22330.44</v>
          </cell>
          <cell r="H3342">
            <v>35000</v>
          </cell>
          <cell r="I3342">
            <v>9929.0400000000009</v>
          </cell>
          <cell r="J3342">
            <v>35000</v>
          </cell>
          <cell r="K3342">
            <v>310010</v>
          </cell>
          <cell r="L3342" t="str">
            <v>General Auxiliaries</v>
          </cell>
          <cell r="M3342">
            <v>590</v>
          </cell>
          <cell r="N3342" t="str">
            <v>Auxiliary - Other</v>
          </cell>
          <cell r="O3342">
            <v>31</v>
          </cell>
          <cell r="P3342" t="str">
            <v>Auxiliary Enterprises Fund</v>
          </cell>
          <cell r="Q3342">
            <v>71</v>
          </cell>
          <cell r="R3342" t="str">
            <v>Contractual Services</v>
          </cell>
          <cell r="S3342">
            <v>80</v>
          </cell>
          <cell r="T3342" t="str">
            <v>Auxiliaries</v>
          </cell>
          <cell r="U3342">
            <v>9</v>
          </cell>
          <cell r="V3342" t="str">
            <v>Husted, David S.</v>
          </cell>
        </row>
        <row r="3343">
          <cell r="A3343">
            <v>812205</v>
          </cell>
          <cell r="B3343" t="str">
            <v>Printshop</v>
          </cell>
          <cell r="C3343">
            <v>712420</v>
          </cell>
          <cell r="D3343">
            <v>812205712420</v>
          </cell>
          <cell r="E3343" t="str">
            <v>Rental - Furniture and Equipment</v>
          </cell>
          <cell r="F3343">
            <v>199043.69</v>
          </cell>
          <cell r="G3343">
            <v>210911.55</v>
          </cell>
          <cell r="H3343">
            <v>240000</v>
          </cell>
          <cell r="I3343">
            <v>140312.35999999999</v>
          </cell>
          <cell r="J3343">
            <v>240000</v>
          </cell>
          <cell r="K3343">
            <v>310010</v>
          </cell>
          <cell r="L3343" t="str">
            <v>General Auxiliaries</v>
          </cell>
          <cell r="M3343">
            <v>590</v>
          </cell>
          <cell r="N3343" t="str">
            <v>Auxiliary - Other</v>
          </cell>
          <cell r="O3343">
            <v>31</v>
          </cell>
          <cell r="P3343" t="str">
            <v>Auxiliary Enterprises Fund</v>
          </cell>
          <cell r="Q3343">
            <v>71</v>
          </cell>
          <cell r="R3343" t="str">
            <v>Contractual Services</v>
          </cell>
          <cell r="S3343">
            <v>80</v>
          </cell>
          <cell r="T3343" t="str">
            <v>Auxiliaries</v>
          </cell>
          <cell r="U3343">
            <v>9</v>
          </cell>
          <cell r="V3343" t="str">
            <v>Husted, David S.</v>
          </cell>
        </row>
        <row r="3344">
          <cell r="A3344">
            <v>812205</v>
          </cell>
          <cell r="B3344" t="str">
            <v>Printshop</v>
          </cell>
          <cell r="C3344">
            <v>712430</v>
          </cell>
          <cell r="D3344">
            <v>812205712430</v>
          </cell>
          <cell r="E3344" t="str">
            <v>Rental - Equipment Overage</v>
          </cell>
          <cell r="F3344">
            <v>9788.34</v>
          </cell>
          <cell r="G3344">
            <v>4874.5200000000004</v>
          </cell>
          <cell r="H3344">
            <v>15000</v>
          </cell>
          <cell r="I3344">
            <v>9847.51</v>
          </cell>
          <cell r="J3344">
            <v>15000</v>
          </cell>
          <cell r="K3344">
            <v>310010</v>
          </cell>
          <cell r="L3344" t="str">
            <v>General Auxiliaries</v>
          </cell>
          <cell r="M3344">
            <v>590</v>
          </cell>
          <cell r="N3344" t="str">
            <v>Auxiliary - Other</v>
          </cell>
          <cell r="O3344">
            <v>31</v>
          </cell>
          <cell r="P3344" t="str">
            <v>Auxiliary Enterprises Fund</v>
          </cell>
          <cell r="Q3344">
            <v>71</v>
          </cell>
          <cell r="R3344" t="str">
            <v>Contractual Services</v>
          </cell>
          <cell r="S3344">
            <v>80</v>
          </cell>
          <cell r="T3344" t="str">
            <v>Auxiliaries</v>
          </cell>
          <cell r="U3344">
            <v>9</v>
          </cell>
          <cell r="V3344" t="str">
            <v>Husted, David S.</v>
          </cell>
        </row>
        <row r="3345">
          <cell r="A3345">
            <v>812205</v>
          </cell>
          <cell r="B3345" t="str">
            <v>Printshop</v>
          </cell>
          <cell r="C3345">
            <v>712510</v>
          </cell>
          <cell r="D3345">
            <v>812205712510</v>
          </cell>
          <cell r="E3345" t="str">
            <v>Maintenance Agreements</v>
          </cell>
          <cell r="F3345">
            <v>0</v>
          </cell>
          <cell r="G3345">
            <v>0</v>
          </cell>
          <cell r="H3345">
            <v>500</v>
          </cell>
          <cell r="I3345">
            <v>0</v>
          </cell>
          <cell r="J3345">
            <v>500</v>
          </cell>
          <cell r="K3345">
            <v>310010</v>
          </cell>
          <cell r="L3345" t="str">
            <v>General Auxiliaries</v>
          </cell>
          <cell r="M3345">
            <v>590</v>
          </cell>
          <cell r="N3345" t="str">
            <v>Auxiliary - Other</v>
          </cell>
          <cell r="O3345">
            <v>31</v>
          </cell>
          <cell r="P3345" t="str">
            <v>Auxiliary Enterprises Fund</v>
          </cell>
          <cell r="Q3345">
            <v>71</v>
          </cell>
          <cell r="R3345" t="str">
            <v>Contractual Services</v>
          </cell>
          <cell r="S3345">
            <v>80</v>
          </cell>
          <cell r="T3345" t="str">
            <v>Auxiliaries</v>
          </cell>
          <cell r="U3345">
            <v>9</v>
          </cell>
          <cell r="V3345" t="str">
            <v>Husted, David S.</v>
          </cell>
        </row>
        <row r="3346">
          <cell r="A3346">
            <v>812205</v>
          </cell>
          <cell r="B3346" t="str">
            <v>Printshop</v>
          </cell>
          <cell r="C3346">
            <v>712655</v>
          </cell>
          <cell r="D3346">
            <v>812205712655</v>
          </cell>
          <cell r="E3346" t="str">
            <v>Meetings Expense</v>
          </cell>
          <cell r="F3346">
            <v>0</v>
          </cell>
          <cell r="G3346">
            <v>0</v>
          </cell>
          <cell r="H3346">
            <v>100</v>
          </cell>
          <cell r="I3346">
            <v>0</v>
          </cell>
          <cell r="J3346">
            <v>100</v>
          </cell>
          <cell r="K3346">
            <v>310010</v>
          </cell>
          <cell r="L3346" t="str">
            <v>General Auxiliaries</v>
          </cell>
          <cell r="M3346">
            <v>590</v>
          </cell>
          <cell r="N3346" t="str">
            <v>Auxiliary - Other</v>
          </cell>
          <cell r="O3346">
            <v>31</v>
          </cell>
          <cell r="P3346" t="str">
            <v>Auxiliary Enterprises Fund</v>
          </cell>
          <cell r="Q3346">
            <v>71</v>
          </cell>
          <cell r="R3346" t="str">
            <v>Contractual Services</v>
          </cell>
          <cell r="S3346">
            <v>80</v>
          </cell>
          <cell r="T3346" t="str">
            <v>Auxiliaries</v>
          </cell>
          <cell r="U3346">
            <v>9</v>
          </cell>
          <cell r="V3346" t="str">
            <v>Husted, David S.</v>
          </cell>
        </row>
        <row r="3347">
          <cell r="A3347">
            <v>812205</v>
          </cell>
          <cell r="B3347" t="str">
            <v>Printshop</v>
          </cell>
          <cell r="C3347">
            <v>733120</v>
          </cell>
          <cell r="D3347">
            <v>812205733120</v>
          </cell>
          <cell r="E3347" t="str">
            <v>Office Supplies</v>
          </cell>
          <cell r="F3347">
            <v>2970.87</v>
          </cell>
          <cell r="G3347">
            <v>4511.82</v>
          </cell>
          <cell r="H3347">
            <v>7000</v>
          </cell>
          <cell r="I3347">
            <v>1570.1</v>
          </cell>
          <cell r="J3347">
            <v>5500</v>
          </cell>
          <cell r="K3347">
            <v>310010</v>
          </cell>
          <cell r="L3347" t="str">
            <v>General Auxiliaries</v>
          </cell>
          <cell r="M3347">
            <v>590</v>
          </cell>
          <cell r="N3347" t="str">
            <v>Auxiliary - Other</v>
          </cell>
          <cell r="O3347">
            <v>31</v>
          </cell>
          <cell r="P3347" t="str">
            <v>Auxiliary Enterprises Fund</v>
          </cell>
          <cell r="Q3347">
            <v>73</v>
          </cell>
          <cell r="R3347" t="str">
            <v>Supplies</v>
          </cell>
          <cell r="S3347">
            <v>80</v>
          </cell>
          <cell r="T3347" t="str">
            <v>Auxiliaries</v>
          </cell>
          <cell r="U3347">
            <v>9</v>
          </cell>
          <cell r="V3347" t="str">
            <v>Husted, David S.</v>
          </cell>
        </row>
        <row r="3348">
          <cell r="A3348">
            <v>812205</v>
          </cell>
          <cell r="B3348" t="str">
            <v>Printshop</v>
          </cell>
          <cell r="C3348">
            <v>744210</v>
          </cell>
          <cell r="D3348">
            <v>812205744210</v>
          </cell>
          <cell r="E3348" t="str">
            <v>Local Travel</v>
          </cell>
          <cell r="F3348">
            <v>0</v>
          </cell>
          <cell r="G3348">
            <v>0</v>
          </cell>
          <cell r="H3348">
            <v>1000</v>
          </cell>
          <cell r="I3348">
            <v>0</v>
          </cell>
          <cell r="J3348">
            <v>1000</v>
          </cell>
          <cell r="K3348">
            <v>310010</v>
          </cell>
          <cell r="L3348" t="str">
            <v>General Auxiliaries</v>
          </cell>
          <cell r="M3348">
            <v>590</v>
          </cell>
          <cell r="N3348" t="str">
            <v>Auxiliary - Other</v>
          </cell>
          <cell r="O3348">
            <v>31</v>
          </cell>
          <cell r="P3348" t="str">
            <v>Auxiliary Enterprises Fund</v>
          </cell>
          <cell r="Q3348">
            <v>74</v>
          </cell>
          <cell r="R3348" t="str">
            <v>Travel</v>
          </cell>
          <cell r="S3348">
            <v>80</v>
          </cell>
          <cell r="T3348" t="str">
            <v>Auxiliaries</v>
          </cell>
          <cell r="U3348">
            <v>9</v>
          </cell>
          <cell r="V3348" t="str">
            <v>Husted, David S.</v>
          </cell>
        </row>
        <row r="3349">
          <cell r="A3349">
            <v>812205</v>
          </cell>
          <cell r="B3349" t="str">
            <v>Printshop</v>
          </cell>
          <cell r="C3349">
            <v>744220</v>
          </cell>
          <cell r="D3349">
            <v>812205744220</v>
          </cell>
          <cell r="E3349" t="str">
            <v>Professional Development / Travel</v>
          </cell>
          <cell r="F3349">
            <v>0</v>
          </cell>
          <cell r="G3349">
            <v>0</v>
          </cell>
          <cell r="H3349">
            <v>300</v>
          </cell>
          <cell r="I3349">
            <v>0</v>
          </cell>
          <cell r="J3349">
            <v>300</v>
          </cell>
          <cell r="K3349">
            <v>310010</v>
          </cell>
          <cell r="L3349" t="str">
            <v>General Auxiliaries</v>
          </cell>
          <cell r="M3349">
            <v>590</v>
          </cell>
          <cell r="N3349" t="str">
            <v>Auxiliary - Other</v>
          </cell>
          <cell r="O3349">
            <v>31</v>
          </cell>
          <cell r="P3349" t="str">
            <v>Auxiliary Enterprises Fund</v>
          </cell>
          <cell r="Q3349">
            <v>74</v>
          </cell>
          <cell r="R3349" t="str">
            <v>Travel</v>
          </cell>
          <cell r="S3349">
            <v>80</v>
          </cell>
          <cell r="T3349" t="str">
            <v>Auxiliaries</v>
          </cell>
          <cell r="U3349">
            <v>9</v>
          </cell>
          <cell r="V3349" t="str">
            <v>Husted, David S.</v>
          </cell>
        </row>
        <row r="3350">
          <cell r="A3350">
            <v>812205</v>
          </cell>
          <cell r="B3350" t="str">
            <v>Printshop</v>
          </cell>
          <cell r="C3350">
            <v>744370</v>
          </cell>
          <cell r="D3350">
            <v>812205744370</v>
          </cell>
          <cell r="E3350" t="str">
            <v>Vehicle Operating Expense</v>
          </cell>
          <cell r="F3350">
            <v>0</v>
          </cell>
          <cell r="G3350">
            <v>0</v>
          </cell>
          <cell r="H3350">
            <v>500</v>
          </cell>
          <cell r="I3350">
            <v>0</v>
          </cell>
          <cell r="J3350">
            <v>500</v>
          </cell>
          <cell r="K3350">
            <v>310010</v>
          </cell>
          <cell r="L3350" t="str">
            <v>General Auxiliaries</v>
          </cell>
          <cell r="M3350">
            <v>590</v>
          </cell>
          <cell r="N3350" t="str">
            <v>Auxiliary - Other</v>
          </cell>
          <cell r="O3350">
            <v>31</v>
          </cell>
          <cell r="P3350" t="str">
            <v>Auxiliary Enterprises Fund</v>
          </cell>
          <cell r="Q3350">
            <v>74</v>
          </cell>
          <cell r="R3350" t="str">
            <v>Travel</v>
          </cell>
          <cell r="S3350">
            <v>80</v>
          </cell>
          <cell r="T3350" t="str">
            <v>Auxiliaries</v>
          </cell>
          <cell r="U3350">
            <v>9</v>
          </cell>
          <cell r="V3350" t="str">
            <v>Husted, David S.</v>
          </cell>
        </row>
        <row r="3351">
          <cell r="A3351">
            <v>812205</v>
          </cell>
          <cell r="B3351" t="str">
            <v>Printshop</v>
          </cell>
          <cell r="C3351">
            <v>752004</v>
          </cell>
          <cell r="D3351">
            <v>812205752004</v>
          </cell>
          <cell r="E3351" t="str">
            <v>Supplies - COGS</v>
          </cell>
          <cell r="F3351">
            <v>44.27</v>
          </cell>
          <cell r="G3351">
            <v>33.15</v>
          </cell>
          <cell r="H3351">
            <v>200</v>
          </cell>
          <cell r="I3351">
            <v>11.61</v>
          </cell>
          <cell r="J3351">
            <v>0</v>
          </cell>
          <cell r="K3351">
            <v>310010</v>
          </cell>
          <cell r="L3351" t="str">
            <v>General Auxiliaries</v>
          </cell>
          <cell r="M3351">
            <v>590</v>
          </cell>
          <cell r="N3351" t="str">
            <v>Auxiliary - Other</v>
          </cell>
          <cell r="O3351">
            <v>31</v>
          </cell>
          <cell r="P3351" t="str">
            <v>Auxiliary Enterprises Fund</v>
          </cell>
          <cell r="Q3351">
            <v>75</v>
          </cell>
          <cell r="R3351" t="str">
            <v>Other Operating Expenses</v>
          </cell>
          <cell r="S3351">
            <v>80</v>
          </cell>
          <cell r="T3351" t="str">
            <v>Auxiliaries</v>
          </cell>
          <cell r="U3351">
            <v>9</v>
          </cell>
          <cell r="V3351" t="str">
            <v>Husted, David S.</v>
          </cell>
        </row>
        <row r="3352">
          <cell r="A3352">
            <v>812205</v>
          </cell>
          <cell r="B3352" t="str">
            <v>Printshop</v>
          </cell>
          <cell r="C3352">
            <v>752008</v>
          </cell>
          <cell r="D3352">
            <v>812205752008</v>
          </cell>
          <cell r="E3352" t="str">
            <v>Print Shop - COGS</v>
          </cell>
          <cell r="F3352">
            <v>75148.800000000003</v>
          </cell>
          <cell r="G3352">
            <v>68610.240000000005</v>
          </cell>
          <cell r="H3352">
            <v>75000</v>
          </cell>
          <cell r="I3352">
            <v>22993.59</v>
          </cell>
          <cell r="J3352">
            <v>75000</v>
          </cell>
          <cell r="K3352">
            <v>310010</v>
          </cell>
          <cell r="L3352" t="str">
            <v>General Auxiliaries</v>
          </cell>
          <cell r="M3352">
            <v>590</v>
          </cell>
          <cell r="N3352" t="str">
            <v>Auxiliary - Other</v>
          </cell>
          <cell r="O3352">
            <v>31</v>
          </cell>
          <cell r="P3352" t="str">
            <v>Auxiliary Enterprises Fund</v>
          </cell>
          <cell r="Q3352">
            <v>75</v>
          </cell>
          <cell r="R3352" t="str">
            <v>Other Operating Expenses</v>
          </cell>
          <cell r="S3352">
            <v>80</v>
          </cell>
          <cell r="T3352" t="str">
            <v>Auxiliaries</v>
          </cell>
          <cell r="U3352">
            <v>9</v>
          </cell>
          <cell r="V3352" t="str">
            <v>Husted, David S.</v>
          </cell>
        </row>
        <row r="3353">
          <cell r="A3353">
            <v>812205</v>
          </cell>
          <cell r="B3353" t="str">
            <v>Printshop</v>
          </cell>
          <cell r="C3353">
            <v>752009</v>
          </cell>
          <cell r="D3353">
            <v>812205752009</v>
          </cell>
          <cell r="E3353" t="str">
            <v>Copier - COGS</v>
          </cell>
          <cell r="F3353">
            <v>667</v>
          </cell>
          <cell r="G3353">
            <v>668</v>
          </cell>
          <cell r="H3353">
            <v>2000</v>
          </cell>
          <cell r="I3353">
            <v>1101.8900000000001</v>
          </cell>
          <cell r="J3353">
            <v>2000</v>
          </cell>
          <cell r="K3353">
            <v>310010</v>
          </cell>
          <cell r="L3353" t="str">
            <v>General Auxiliaries</v>
          </cell>
          <cell r="M3353">
            <v>590</v>
          </cell>
          <cell r="N3353" t="str">
            <v>Auxiliary - Other</v>
          </cell>
          <cell r="O3353">
            <v>31</v>
          </cell>
          <cell r="P3353" t="str">
            <v>Auxiliary Enterprises Fund</v>
          </cell>
          <cell r="Q3353">
            <v>75</v>
          </cell>
          <cell r="R3353" t="str">
            <v>Other Operating Expenses</v>
          </cell>
          <cell r="S3353">
            <v>80</v>
          </cell>
          <cell r="T3353" t="str">
            <v>Auxiliaries</v>
          </cell>
          <cell r="U3353">
            <v>9</v>
          </cell>
          <cell r="V3353" t="str">
            <v>Husted, David S.</v>
          </cell>
        </row>
        <row r="3354">
          <cell r="A3354">
            <v>812205</v>
          </cell>
          <cell r="B3354" t="str">
            <v>Printshop</v>
          </cell>
          <cell r="C3354">
            <v>755240</v>
          </cell>
          <cell r="D3354">
            <v>812205755240</v>
          </cell>
          <cell r="E3354" t="str">
            <v>DP - Software</v>
          </cell>
          <cell r="F3354">
            <v>0</v>
          </cell>
          <cell r="G3354">
            <v>0</v>
          </cell>
          <cell r="H3354">
            <v>1000</v>
          </cell>
          <cell r="I3354">
            <v>0</v>
          </cell>
          <cell r="J3354">
            <v>1000</v>
          </cell>
          <cell r="K3354">
            <v>310010</v>
          </cell>
          <cell r="L3354" t="str">
            <v>General Auxiliaries</v>
          </cell>
          <cell r="M3354">
            <v>590</v>
          </cell>
          <cell r="N3354" t="str">
            <v>Auxiliary - Other</v>
          </cell>
          <cell r="O3354">
            <v>31</v>
          </cell>
          <cell r="P3354" t="str">
            <v>Auxiliary Enterprises Fund</v>
          </cell>
          <cell r="Q3354">
            <v>75</v>
          </cell>
          <cell r="R3354" t="str">
            <v>Other Operating Expenses</v>
          </cell>
          <cell r="S3354">
            <v>80</v>
          </cell>
          <cell r="T3354" t="str">
            <v>Auxiliaries</v>
          </cell>
          <cell r="U3354">
            <v>9</v>
          </cell>
          <cell r="V3354" t="str">
            <v>Husted, David S.</v>
          </cell>
        </row>
        <row r="3355">
          <cell r="A3355">
            <v>812205</v>
          </cell>
          <cell r="B3355" t="str">
            <v>Printshop</v>
          </cell>
          <cell r="C3355">
            <v>755310</v>
          </cell>
          <cell r="D3355">
            <v>812205755310</v>
          </cell>
          <cell r="E3355" t="str">
            <v>Copier Expense</v>
          </cell>
          <cell r="F3355">
            <v>876.47</v>
          </cell>
          <cell r="G3355">
            <v>1275.33</v>
          </cell>
          <cell r="H3355">
            <v>2000</v>
          </cell>
          <cell r="I3355">
            <v>980.48</v>
          </cell>
          <cell r="J3355">
            <v>2000</v>
          </cell>
          <cell r="K3355">
            <v>310010</v>
          </cell>
          <cell r="L3355" t="str">
            <v>General Auxiliaries</v>
          </cell>
          <cell r="M3355">
            <v>590</v>
          </cell>
          <cell r="N3355" t="str">
            <v>Auxiliary - Other</v>
          </cell>
          <cell r="O3355">
            <v>31</v>
          </cell>
          <cell r="P3355" t="str">
            <v>Auxiliary Enterprises Fund</v>
          </cell>
          <cell r="Q3355">
            <v>75</v>
          </cell>
          <cell r="R3355" t="str">
            <v>Other Operating Expenses</v>
          </cell>
          <cell r="S3355">
            <v>80</v>
          </cell>
          <cell r="T3355" t="str">
            <v>Auxiliaries</v>
          </cell>
          <cell r="U3355">
            <v>9</v>
          </cell>
          <cell r="V3355" t="str">
            <v>Husted, David S.</v>
          </cell>
        </row>
        <row r="3356">
          <cell r="A3356">
            <v>812205</v>
          </cell>
          <cell r="B3356" t="str">
            <v>Printshop</v>
          </cell>
          <cell r="C3356">
            <v>755340</v>
          </cell>
          <cell r="D3356">
            <v>812205755340</v>
          </cell>
          <cell r="E3356" t="str">
            <v>Printing - Forms</v>
          </cell>
          <cell r="F3356">
            <v>0</v>
          </cell>
          <cell r="G3356">
            <v>0</v>
          </cell>
          <cell r="H3356">
            <v>100</v>
          </cell>
          <cell r="I3356">
            <v>0</v>
          </cell>
          <cell r="J3356">
            <v>100</v>
          </cell>
          <cell r="K3356">
            <v>310010</v>
          </cell>
          <cell r="L3356" t="str">
            <v>General Auxiliaries</v>
          </cell>
          <cell r="M3356">
            <v>590</v>
          </cell>
          <cell r="N3356" t="str">
            <v>Auxiliary - Other</v>
          </cell>
          <cell r="O3356">
            <v>31</v>
          </cell>
          <cell r="P3356" t="str">
            <v>Auxiliary Enterprises Fund</v>
          </cell>
          <cell r="Q3356">
            <v>75</v>
          </cell>
          <cell r="R3356" t="str">
            <v>Other Operating Expenses</v>
          </cell>
          <cell r="S3356">
            <v>80</v>
          </cell>
          <cell r="T3356" t="str">
            <v>Auxiliaries</v>
          </cell>
          <cell r="U3356">
            <v>9</v>
          </cell>
          <cell r="V3356" t="str">
            <v>Husted, David S.</v>
          </cell>
        </row>
        <row r="3357">
          <cell r="A3357">
            <v>812205</v>
          </cell>
          <cell r="B3357" t="str">
            <v>Printshop</v>
          </cell>
          <cell r="C3357">
            <v>755360</v>
          </cell>
          <cell r="D3357">
            <v>812205755360</v>
          </cell>
          <cell r="E3357" t="str">
            <v>Printing - Other</v>
          </cell>
          <cell r="F3357">
            <v>30</v>
          </cell>
          <cell r="G3357">
            <v>0</v>
          </cell>
          <cell r="H3357">
            <v>2000</v>
          </cell>
          <cell r="I3357">
            <v>0</v>
          </cell>
          <cell r="J3357">
            <v>2000</v>
          </cell>
          <cell r="K3357">
            <v>310010</v>
          </cell>
          <cell r="L3357" t="str">
            <v>General Auxiliaries</v>
          </cell>
          <cell r="M3357">
            <v>590</v>
          </cell>
          <cell r="N3357" t="str">
            <v>Auxiliary - Other</v>
          </cell>
          <cell r="O3357">
            <v>31</v>
          </cell>
          <cell r="P3357" t="str">
            <v>Auxiliary Enterprises Fund</v>
          </cell>
          <cell r="Q3357">
            <v>75</v>
          </cell>
          <cell r="R3357" t="str">
            <v>Other Operating Expenses</v>
          </cell>
          <cell r="S3357">
            <v>80</v>
          </cell>
          <cell r="T3357" t="str">
            <v>Auxiliaries</v>
          </cell>
          <cell r="U3357">
            <v>9</v>
          </cell>
          <cell r="V3357" t="str">
            <v>Husted, David S.</v>
          </cell>
        </row>
        <row r="3358">
          <cell r="A3358">
            <v>812205</v>
          </cell>
          <cell r="B3358" t="str">
            <v>Printshop</v>
          </cell>
          <cell r="C3358">
            <v>755390</v>
          </cell>
          <cell r="D3358">
            <v>812205755390</v>
          </cell>
          <cell r="E3358" t="str">
            <v>Printing - Outsource</v>
          </cell>
          <cell r="F3358">
            <v>0</v>
          </cell>
          <cell r="G3358">
            <v>0</v>
          </cell>
          <cell r="H3358">
            <v>0</v>
          </cell>
          <cell r="I3358">
            <v>0</v>
          </cell>
          <cell r="J3358">
            <v>0</v>
          </cell>
          <cell r="K3358">
            <v>310010</v>
          </cell>
          <cell r="L3358" t="str">
            <v>General Auxiliaries</v>
          </cell>
          <cell r="M3358">
            <v>590</v>
          </cell>
          <cell r="N3358" t="str">
            <v>Auxiliary - Other</v>
          </cell>
          <cell r="O3358">
            <v>31</v>
          </cell>
          <cell r="P3358" t="str">
            <v>Auxiliary Enterprises Fund</v>
          </cell>
          <cell r="Q3358">
            <v>75</v>
          </cell>
          <cell r="R3358" t="str">
            <v>Other Operating Expenses</v>
          </cell>
          <cell r="S3358">
            <v>80</v>
          </cell>
          <cell r="T3358" t="str">
            <v>Auxiliaries</v>
          </cell>
          <cell r="U3358">
            <v>9</v>
          </cell>
          <cell r="V3358" t="str">
            <v>Husted, David S.</v>
          </cell>
        </row>
        <row r="3359">
          <cell r="A3359">
            <v>812205</v>
          </cell>
          <cell r="B3359" t="str">
            <v>Printshop</v>
          </cell>
          <cell r="C3359">
            <v>755510</v>
          </cell>
          <cell r="D3359">
            <v>812205755510</v>
          </cell>
          <cell r="E3359" t="str">
            <v>Repairs - Equipment</v>
          </cell>
          <cell r="F3359">
            <v>0</v>
          </cell>
          <cell r="G3359">
            <v>200</v>
          </cell>
          <cell r="H3359">
            <v>1000</v>
          </cell>
          <cell r="I3359">
            <v>0</v>
          </cell>
          <cell r="J3359">
            <v>1000</v>
          </cell>
          <cell r="K3359">
            <v>310010</v>
          </cell>
          <cell r="L3359" t="str">
            <v>General Auxiliaries</v>
          </cell>
          <cell r="M3359">
            <v>590</v>
          </cell>
          <cell r="N3359" t="str">
            <v>Auxiliary - Other</v>
          </cell>
          <cell r="O3359">
            <v>31</v>
          </cell>
          <cell r="P3359" t="str">
            <v>Auxiliary Enterprises Fund</v>
          </cell>
          <cell r="Q3359">
            <v>75</v>
          </cell>
          <cell r="R3359" t="str">
            <v>Other Operating Expenses</v>
          </cell>
          <cell r="S3359">
            <v>80</v>
          </cell>
          <cell r="T3359" t="str">
            <v>Auxiliaries</v>
          </cell>
          <cell r="U3359">
            <v>9</v>
          </cell>
          <cell r="V3359" t="str">
            <v>Husted, David S.</v>
          </cell>
        </row>
        <row r="3360">
          <cell r="A3360">
            <v>812205</v>
          </cell>
          <cell r="B3360" t="str">
            <v>Printshop</v>
          </cell>
          <cell r="C3360">
            <v>755705</v>
          </cell>
          <cell r="D3360">
            <v>812205755705</v>
          </cell>
          <cell r="E3360" t="str">
            <v>Postage</v>
          </cell>
          <cell r="F3360">
            <v>0</v>
          </cell>
          <cell r="G3360">
            <v>1.92</v>
          </cell>
          <cell r="H3360">
            <v>400</v>
          </cell>
          <cell r="I3360">
            <v>0</v>
          </cell>
          <cell r="J3360">
            <v>200</v>
          </cell>
          <cell r="K3360">
            <v>310010</v>
          </cell>
          <cell r="L3360" t="str">
            <v>General Auxiliaries</v>
          </cell>
          <cell r="M3360">
            <v>590</v>
          </cell>
          <cell r="N3360" t="str">
            <v>Auxiliary - Other</v>
          </cell>
          <cell r="O3360">
            <v>31</v>
          </cell>
          <cell r="P3360" t="str">
            <v>Auxiliary Enterprises Fund</v>
          </cell>
          <cell r="Q3360">
            <v>75</v>
          </cell>
          <cell r="R3360" t="str">
            <v>Other Operating Expenses</v>
          </cell>
          <cell r="S3360">
            <v>80</v>
          </cell>
          <cell r="T3360" t="str">
            <v>Auxiliaries</v>
          </cell>
          <cell r="U3360">
            <v>9</v>
          </cell>
          <cell r="V3360" t="str">
            <v>Husted, David S.</v>
          </cell>
        </row>
        <row r="3361">
          <cell r="A3361">
            <v>812205</v>
          </cell>
          <cell r="B3361" t="str">
            <v>Printshop</v>
          </cell>
          <cell r="C3361">
            <v>755710</v>
          </cell>
          <cell r="D3361">
            <v>812205755710</v>
          </cell>
          <cell r="E3361" t="str">
            <v>Cash Over/Short</v>
          </cell>
          <cell r="F3361">
            <v>38</v>
          </cell>
          <cell r="G3361">
            <v>9</v>
          </cell>
          <cell r="H3361">
            <v>300</v>
          </cell>
          <cell r="I3361">
            <v>9</v>
          </cell>
          <cell r="J3361">
            <v>200</v>
          </cell>
          <cell r="K3361">
            <v>310010</v>
          </cell>
          <cell r="L3361" t="str">
            <v>General Auxiliaries</v>
          </cell>
          <cell r="M3361">
            <v>590</v>
          </cell>
          <cell r="N3361" t="str">
            <v>Auxiliary - Other</v>
          </cell>
          <cell r="O3361">
            <v>31</v>
          </cell>
          <cell r="P3361" t="str">
            <v>Auxiliary Enterprises Fund</v>
          </cell>
          <cell r="Q3361">
            <v>75</v>
          </cell>
          <cell r="R3361" t="str">
            <v>Other Operating Expenses</v>
          </cell>
          <cell r="S3361">
            <v>80</v>
          </cell>
          <cell r="T3361" t="str">
            <v>Auxiliaries</v>
          </cell>
          <cell r="U3361">
            <v>9</v>
          </cell>
          <cell r="V3361" t="str">
            <v>Husted, David S.</v>
          </cell>
        </row>
        <row r="3362">
          <cell r="A3362">
            <v>812205</v>
          </cell>
          <cell r="B3362" t="str">
            <v>Printshop</v>
          </cell>
          <cell r="C3362">
            <v>755715</v>
          </cell>
          <cell r="D3362">
            <v>812205755715</v>
          </cell>
          <cell r="E3362" t="str">
            <v>Bad Debt Expense</v>
          </cell>
          <cell r="F3362">
            <v>0</v>
          </cell>
          <cell r="G3362">
            <v>0</v>
          </cell>
          <cell r="H3362">
            <v>500</v>
          </cell>
          <cell r="I3362">
            <v>0</v>
          </cell>
          <cell r="J3362">
            <v>500</v>
          </cell>
          <cell r="K3362">
            <v>310010</v>
          </cell>
          <cell r="L3362" t="str">
            <v>General Auxiliaries</v>
          </cell>
          <cell r="M3362">
            <v>590</v>
          </cell>
          <cell r="N3362" t="str">
            <v>Auxiliary - Other</v>
          </cell>
          <cell r="O3362">
            <v>31</v>
          </cell>
          <cell r="P3362" t="str">
            <v>Auxiliary Enterprises Fund</v>
          </cell>
          <cell r="Q3362">
            <v>75</v>
          </cell>
          <cell r="R3362" t="str">
            <v>Other Operating Expenses</v>
          </cell>
          <cell r="S3362">
            <v>80</v>
          </cell>
          <cell r="T3362" t="str">
            <v>Auxiliaries</v>
          </cell>
          <cell r="U3362">
            <v>9</v>
          </cell>
          <cell r="V3362" t="str">
            <v>Husted, David S.</v>
          </cell>
        </row>
        <row r="3363">
          <cell r="A3363">
            <v>812205</v>
          </cell>
          <cell r="B3363" t="str">
            <v>Printshop</v>
          </cell>
          <cell r="C3363">
            <v>755725</v>
          </cell>
          <cell r="D3363">
            <v>812205755725</v>
          </cell>
          <cell r="E3363" t="str">
            <v>Inventory Variance</v>
          </cell>
          <cell r="F3363">
            <v>53.05</v>
          </cell>
          <cell r="G3363">
            <v>29.58</v>
          </cell>
          <cell r="H3363">
            <v>1000</v>
          </cell>
          <cell r="I3363">
            <v>0</v>
          </cell>
          <cell r="J3363">
            <v>1000</v>
          </cell>
          <cell r="K3363">
            <v>310010</v>
          </cell>
          <cell r="L3363" t="str">
            <v>General Auxiliaries</v>
          </cell>
          <cell r="M3363">
            <v>590</v>
          </cell>
          <cell r="N3363" t="str">
            <v>Auxiliary - Other</v>
          </cell>
          <cell r="O3363">
            <v>31</v>
          </cell>
          <cell r="P3363" t="str">
            <v>Auxiliary Enterprises Fund</v>
          </cell>
          <cell r="Q3363">
            <v>75</v>
          </cell>
          <cell r="R3363" t="str">
            <v>Other Operating Expenses</v>
          </cell>
          <cell r="S3363">
            <v>80</v>
          </cell>
          <cell r="T3363" t="str">
            <v>Auxiliaries</v>
          </cell>
          <cell r="U3363">
            <v>9</v>
          </cell>
          <cell r="V3363" t="str">
            <v>Husted, David S.</v>
          </cell>
        </row>
        <row r="3364">
          <cell r="A3364">
            <v>812205</v>
          </cell>
          <cell r="B3364" t="str">
            <v>Printshop</v>
          </cell>
          <cell r="C3364">
            <v>755730</v>
          </cell>
          <cell r="D3364">
            <v>812205755730</v>
          </cell>
          <cell r="E3364" t="str">
            <v>Memberships</v>
          </cell>
          <cell r="F3364">
            <v>0</v>
          </cell>
          <cell r="G3364">
            <v>0</v>
          </cell>
          <cell r="H3364">
            <v>500</v>
          </cell>
          <cell r="I3364">
            <v>0</v>
          </cell>
          <cell r="J3364">
            <v>500</v>
          </cell>
          <cell r="K3364">
            <v>310010</v>
          </cell>
          <cell r="L3364" t="str">
            <v>General Auxiliaries</v>
          </cell>
          <cell r="M3364">
            <v>590</v>
          </cell>
          <cell r="N3364" t="str">
            <v>Auxiliary - Other</v>
          </cell>
          <cell r="O3364">
            <v>31</v>
          </cell>
          <cell r="P3364" t="str">
            <v>Auxiliary Enterprises Fund</v>
          </cell>
          <cell r="Q3364">
            <v>75</v>
          </cell>
          <cell r="R3364" t="str">
            <v>Other Operating Expenses</v>
          </cell>
          <cell r="S3364">
            <v>80</v>
          </cell>
          <cell r="T3364" t="str">
            <v>Auxiliaries</v>
          </cell>
          <cell r="U3364">
            <v>9</v>
          </cell>
          <cell r="V3364" t="str">
            <v>Husted, David S.</v>
          </cell>
        </row>
        <row r="3365">
          <cell r="A3365">
            <v>812205</v>
          </cell>
          <cell r="B3365" t="str">
            <v>Printshop</v>
          </cell>
          <cell r="C3365">
            <v>755740</v>
          </cell>
          <cell r="D3365">
            <v>812205755740</v>
          </cell>
          <cell r="E3365" t="str">
            <v>Advertising</v>
          </cell>
          <cell r="F3365">
            <v>0</v>
          </cell>
          <cell r="G3365">
            <v>0</v>
          </cell>
          <cell r="H3365">
            <v>400</v>
          </cell>
          <cell r="I3365">
            <v>0</v>
          </cell>
          <cell r="J3365">
            <v>400</v>
          </cell>
          <cell r="K3365">
            <v>310010</v>
          </cell>
          <cell r="L3365" t="str">
            <v>General Auxiliaries</v>
          </cell>
          <cell r="M3365">
            <v>590</v>
          </cell>
          <cell r="N3365" t="str">
            <v>Auxiliary - Other</v>
          </cell>
          <cell r="O3365">
            <v>31</v>
          </cell>
          <cell r="P3365" t="str">
            <v>Auxiliary Enterprises Fund</v>
          </cell>
          <cell r="Q3365">
            <v>75</v>
          </cell>
          <cell r="R3365" t="str">
            <v>Other Operating Expenses</v>
          </cell>
          <cell r="S3365">
            <v>80</v>
          </cell>
          <cell r="T3365" t="str">
            <v>Auxiliaries</v>
          </cell>
          <cell r="U3365">
            <v>9</v>
          </cell>
          <cell r="V3365" t="str">
            <v>Husted, David S.</v>
          </cell>
        </row>
        <row r="3366">
          <cell r="A3366">
            <v>812205</v>
          </cell>
          <cell r="B3366" t="str">
            <v>Printshop</v>
          </cell>
          <cell r="C3366">
            <v>755750</v>
          </cell>
          <cell r="D3366">
            <v>812205755750</v>
          </cell>
          <cell r="E3366" t="str">
            <v>Freight</v>
          </cell>
          <cell r="F3366">
            <v>0</v>
          </cell>
          <cell r="G3366">
            <v>250</v>
          </cell>
          <cell r="H3366">
            <v>3000</v>
          </cell>
          <cell r="I3366">
            <v>0</v>
          </cell>
          <cell r="J3366">
            <v>2000</v>
          </cell>
          <cell r="K3366">
            <v>310010</v>
          </cell>
          <cell r="L3366" t="str">
            <v>General Auxiliaries</v>
          </cell>
          <cell r="M3366">
            <v>590</v>
          </cell>
          <cell r="N3366" t="str">
            <v>Auxiliary - Other</v>
          </cell>
          <cell r="O3366">
            <v>31</v>
          </cell>
          <cell r="P3366" t="str">
            <v>Auxiliary Enterprises Fund</v>
          </cell>
          <cell r="Q3366">
            <v>75</v>
          </cell>
          <cell r="R3366" t="str">
            <v>Other Operating Expenses</v>
          </cell>
          <cell r="S3366">
            <v>80</v>
          </cell>
          <cell r="T3366" t="str">
            <v>Auxiliaries</v>
          </cell>
          <cell r="U3366">
            <v>9</v>
          </cell>
          <cell r="V3366" t="str">
            <v>Husted, David S.</v>
          </cell>
        </row>
        <row r="3367">
          <cell r="A3367">
            <v>812205</v>
          </cell>
          <cell r="B3367" t="str">
            <v>Printshop</v>
          </cell>
          <cell r="C3367">
            <v>765490</v>
          </cell>
          <cell r="D3367">
            <v>812205765490</v>
          </cell>
          <cell r="E3367" t="str">
            <v>Utility Allocation</v>
          </cell>
          <cell r="F3367">
            <v>4091.22</v>
          </cell>
          <cell r="G3367">
            <v>3258.84</v>
          </cell>
          <cell r="H3367">
            <v>6000</v>
          </cell>
          <cell r="I3367">
            <v>1675.97</v>
          </cell>
          <cell r="J3367">
            <v>5000</v>
          </cell>
          <cell r="K3367">
            <v>310010</v>
          </cell>
          <cell r="L3367" t="str">
            <v>General Auxiliaries</v>
          </cell>
          <cell r="M3367">
            <v>590</v>
          </cell>
          <cell r="N3367" t="str">
            <v>Auxiliary - Other</v>
          </cell>
          <cell r="O3367">
            <v>31</v>
          </cell>
          <cell r="P3367" t="str">
            <v>Auxiliary Enterprises Fund</v>
          </cell>
          <cell r="Q3367">
            <v>76</v>
          </cell>
          <cell r="R3367" t="str">
            <v>Utilities</v>
          </cell>
          <cell r="S3367">
            <v>80</v>
          </cell>
          <cell r="T3367" t="str">
            <v>Auxiliaries</v>
          </cell>
          <cell r="U3367">
            <v>9</v>
          </cell>
          <cell r="V3367" t="str">
            <v>Husted, David S.</v>
          </cell>
        </row>
        <row r="3368">
          <cell r="A3368">
            <v>812205</v>
          </cell>
          <cell r="B3368" t="str">
            <v>Printshop</v>
          </cell>
          <cell r="C3368">
            <v>777412</v>
          </cell>
          <cell r="D3368">
            <v>812205777412</v>
          </cell>
          <cell r="E3368" t="str">
            <v>Equipment/Furniture - SCC</v>
          </cell>
          <cell r="F3368">
            <v>0</v>
          </cell>
          <cell r="G3368">
            <v>0</v>
          </cell>
          <cell r="H3368">
            <v>180</v>
          </cell>
          <cell r="I3368">
            <v>0</v>
          </cell>
          <cell r="J3368">
            <v>0</v>
          </cell>
          <cell r="K3368">
            <v>310010</v>
          </cell>
          <cell r="L3368" t="str">
            <v>General Auxiliaries</v>
          </cell>
          <cell r="M3368">
            <v>590</v>
          </cell>
          <cell r="N3368" t="str">
            <v>Auxiliary - Other</v>
          </cell>
          <cell r="O3368">
            <v>31</v>
          </cell>
          <cell r="P3368" t="str">
            <v>Auxiliary Enterprises Fund</v>
          </cell>
          <cell r="Q3368">
            <v>77</v>
          </cell>
          <cell r="R3368" t="str">
            <v>Capital Outlay</v>
          </cell>
          <cell r="S3368">
            <v>80</v>
          </cell>
          <cell r="T3368" t="str">
            <v>Auxiliaries</v>
          </cell>
          <cell r="U3368">
            <v>9</v>
          </cell>
          <cell r="V3368" t="str">
            <v>Husted, David S.</v>
          </cell>
        </row>
        <row r="3369">
          <cell r="A3369">
            <v>812205</v>
          </cell>
          <cell r="B3369" t="str">
            <v>Printshop</v>
          </cell>
          <cell r="C3369">
            <v>787410</v>
          </cell>
          <cell r="D3369">
            <v>812205787410</v>
          </cell>
          <cell r="E3369" t="str">
            <v>Equipment/Furniture Non-Depreciable</v>
          </cell>
          <cell r="F3369">
            <v>4450</v>
          </cell>
          <cell r="G3369">
            <v>0</v>
          </cell>
          <cell r="H3369">
            <v>0</v>
          </cell>
          <cell r="I3369">
            <v>0</v>
          </cell>
          <cell r="J3369">
            <v>0</v>
          </cell>
          <cell r="K3369">
            <v>310010</v>
          </cell>
          <cell r="L3369" t="str">
            <v>General Auxiliaries</v>
          </cell>
          <cell r="M3369">
            <v>590</v>
          </cell>
          <cell r="N3369" t="str">
            <v>Auxiliary - Other</v>
          </cell>
          <cell r="O3369">
            <v>31</v>
          </cell>
          <cell r="P3369" t="str">
            <v>Auxiliary Enterprises Fund</v>
          </cell>
          <cell r="Q3369">
            <v>78</v>
          </cell>
          <cell r="R3369" t="str">
            <v>Non-Capital Outlay</v>
          </cell>
          <cell r="S3369">
            <v>80</v>
          </cell>
          <cell r="T3369" t="str">
            <v>Auxiliaries</v>
          </cell>
          <cell r="U3369">
            <v>9</v>
          </cell>
          <cell r="V3369" t="str">
            <v>Husted, David S.</v>
          </cell>
        </row>
        <row r="3370">
          <cell r="A3370">
            <v>813005</v>
          </cell>
          <cell r="B3370" t="str">
            <v>Food Services</v>
          </cell>
          <cell r="C3370">
            <v>581010</v>
          </cell>
          <cell r="D3370">
            <v>813005581010</v>
          </cell>
          <cell r="E3370" t="str">
            <v>Food Service Income</v>
          </cell>
          <cell r="F3370">
            <v>73511.66</v>
          </cell>
          <cell r="G3370">
            <v>75386.850000000006</v>
          </cell>
          <cell r="H3370">
            <v>73000</v>
          </cell>
          <cell r="I3370">
            <v>39383.06</v>
          </cell>
          <cell r="J3370">
            <v>100000</v>
          </cell>
          <cell r="K3370">
            <v>310010</v>
          </cell>
          <cell r="L3370" t="str">
            <v>General Auxiliaries</v>
          </cell>
          <cell r="M3370">
            <v>590</v>
          </cell>
          <cell r="N3370" t="str">
            <v>Auxiliary - Other</v>
          </cell>
          <cell r="O3370">
            <v>31</v>
          </cell>
          <cell r="P3370" t="str">
            <v>Auxiliary Enterprises Fund</v>
          </cell>
          <cell r="Q3370">
            <v>58</v>
          </cell>
          <cell r="R3370" t="str">
            <v>Sales and Services - Auxiliary</v>
          </cell>
          <cell r="S3370">
            <v>80</v>
          </cell>
          <cell r="T3370" t="str">
            <v>Auxiliaries</v>
          </cell>
          <cell r="U3370">
            <v>9</v>
          </cell>
          <cell r="V3370" t="str">
            <v>Husted, David S.</v>
          </cell>
        </row>
        <row r="3371">
          <cell r="A3371">
            <v>813005</v>
          </cell>
          <cell r="B3371" t="str">
            <v>Food Services</v>
          </cell>
          <cell r="C3371">
            <v>590003</v>
          </cell>
          <cell r="D3371">
            <v>813005590003</v>
          </cell>
          <cell r="E3371" t="str">
            <v>Vending Machines</v>
          </cell>
          <cell r="F3371">
            <v>0</v>
          </cell>
          <cell r="G3371">
            <v>0</v>
          </cell>
          <cell r="H3371">
            <v>0</v>
          </cell>
          <cell r="I3371">
            <v>0</v>
          </cell>
          <cell r="J3371">
            <v>0</v>
          </cell>
          <cell r="K3371">
            <v>310010</v>
          </cell>
          <cell r="L3371" t="str">
            <v>General Auxiliaries</v>
          </cell>
          <cell r="M3371">
            <v>590</v>
          </cell>
          <cell r="N3371" t="str">
            <v>Auxiliary - Other</v>
          </cell>
          <cell r="O3371">
            <v>31</v>
          </cell>
          <cell r="P3371" t="str">
            <v>Auxiliary Enterprises Fund</v>
          </cell>
          <cell r="Q3371">
            <v>59</v>
          </cell>
          <cell r="R3371" t="str">
            <v>Other Revenues</v>
          </cell>
          <cell r="S3371">
            <v>80</v>
          </cell>
          <cell r="T3371" t="str">
            <v>Auxiliaries</v>
          </cell>
          <cell r="U3371">
            <v>9</v>
          </cell>
          <cell r="V3371" t="str">
            <v>Husted, David S.</v>
          </cell>
        </row>
        <row r="3372">
          <cell r="A3372">
            <v>813005</v>
          </cell>
          <cell r="B3372" t="str">
            <v>Food Services</v>
          </cell>
          <cell r="C3372">
            <v>590003</v>
          </cell>
          <cell r="D3372">
            <v>813005590003</v>
          </cell>
          <cell r="E3372" t="str">
            <v>Vending Machines</v>
          </cell>
          <cell r="F3372">
            <v>9999.9599999999991</v>
          </cell>
          <cell r="G3372">
            <v>9999.9599999999991</v>
          </cell>
          <cell r="H3372">
            <v>9000</v>
          </cell>
          <cell r="I3372">
            <v>4166.6499999999996</v>
          </cell>
          <cell r="J3372">
            <v>0</v>
          </cell>
          <cell r="K3372">
            <v>310010</v>
          </cell>
          <cell r="L3372" t="str">
            <v>General Auxiliaries</v>
          </cell>
          <cell r="M3372">
            <v>590</v>
          </cell>
          <cell r="N3372" t="str">
            <v>Auxiliary - Other</v>
          </cell>
          <cell r="O3372">
            <v>31</v>
          </cell>
          <cell r="P3372" t="str">
            <v>Auxiliary Enterprises Fund</v>
          </cell>
          <cell r="Q3372">
            <v>59</v>
          </cell>
          <cell r="R3372" t="str">
            <v>Other Revenues</v>
          </cell>
          <cell r="S3372">
            <v>80</v>
          </cell>
          <cell r="T3372" t="str">
            <v>Auxiliaries</v>
          </cell>
          <cell r="U3372">
            <v>9</v>
          </cell>
          <cell r="V3372" t="str">
            <v>Husted, David S.</v>
          </cell>
        </row>
        <row r="3373">
          <cell r="A3373">
            <v>813005</v>
          </cell>
          <cell r="B3373" t="str">
            <v>Food Services</v>
          </cell>
          <cell r="C3373">
            <v>712510</v>
          </cell>
          <cell r="D3373">
            <v>813005712510</v>
          </cell>
          <cell r="E3373" t="str">
            <v>Maintenance Agreements</v>
          </cell>
          <cell r="F3373">
            <v>6041.12</v>
          </cell>
          <cell r="G3373">
            <v>14864</v>
          </cell>
          <cell r="H3373">
            <v>18000</v>
          </cell>
          <cell r="I3373">
            <v>10344.07</v>
          </cell>
          <cell r="J3373">
            <v>18000</v>
          </cell>
          <cell r="K3373">
            <v>310010</v>
          </cell>
          <cell r="L3373" t="str">
            <v>General Auxiliaries</v>
          </cell>
          <cell r="M3373">
            <v>590</v>
          </cell>
          <cell r="N3373" t="str">
            <v>Auxiliary - Other</v>
          </cell>
          <cell r="O3373">
            <v>31</v>
          </cell>
          <cell r="P3373" t="str">
            <v>Auxiliary Enterprises Fund</v>
          </cell>
          <cell r="Q3373">
            <v>71</v>
          </cell>
          <cell r="R3373" t="str">
            <v>Contractual Services</v>
          </cell>
          <cell r="S3373">
            <v>80</v>
          </cell>
          <cell r="T3373" t="str">
            <v>Auxiliaries</v>
          </cell>
          <cell r="U3373">
            <v>9</v>
          </cell>
          <cell r="V3373" t="str">
            <v>Husted, David S.</v>
          </cell>
        </row>
        <row r="3374">
          <cell r="A3374">
            <v>813005</v>
          </cell>
          <cell r="B3374" t="str">
            <v>Food Services</v>
          </cell>
          <cell r="C3374">
            <v>755530</v>
          </cell>
          <cell r="D3374">
            <v>813005755530</v>
          </cell>
          <cell r="E3374" t="str">
            <v>Repairs - Machinery</v>
          </cell>
          <cell r="F3374">
            <v>7991.61</v>
          </cell>
          <cell r="G3374">
            <v>0</v>
          </cell>
          <cell r="H3374">
            <v>2000</v>
          </cell>
          <cell r="I3374">
            <v>0</v>
          </cell>
          <cell r="J3374">
            <v>5000</v>
          </cell>
          <cell r="K3374">
            <v>310010</v>
          </cell>
          <cell r="L3374" t="str">
            <v>General Auxiliaries</v>
          </cell>
          <cell r="M3374">
            <v>590</v>
          </cell>
          <cell r="N3374" t="str">
            <v>Auxiliary - Other</v>
          </cell>
          <cell r="O3374">
            <v>31</v>
          </cell>
          <cell r="P3374" t="str">
            <v>Auxiliary Enterprises Fund</v>
          </cell>
          <cell r="Q3374">
            <v>75</v>
          </cell>
          <cell r="R3374" t="str">
            <v>Other Operating Expenses</v>
          </cell>
          <cell r="S3374">
            <v>80</v>
          </cell>
          <cell r="T3374" t="str">
            <v>Auxiliaries</v>
          </cell>
          <cell r="U3374">
            <v>9</v>
          </cell>
          <cell r="V3374" t="str">
            <v>Husted, David S.</v>
          </cell>
        </row>
        <row r="3375">
          <cell r="A3375">
            <v>813005</v>
          </cell>
          <cell r="B3375" t="str">
            <v>Food Services</v>
          </cell>
          <cell r="C3375">
            <v>765490</v>
          </cell>
          <cell r="D3375">
            <v>813005765490</v>
          </cell>
          <cell r="E3375" t="str">
            <v>Utility Allocation</v>
          </cell>
          <cell r="F3375">
            <v>23183.66</v>
          </cell>
          <cell r="G3375">
            <v>18466.84</v>
          </cell>
          <cell r="H3375">
            <v>24000</v>
          </cell>
          <cell r="I3375">
            <v>9497.15</v>
          </cell>
          <cell r="J3375">
            <v>19000</v>
          </cell>
          <cell r="K3375">
            <v>310010</v>
          </cell>
          <cell r="L3375" t="str">
            <v>General Auxiliaries</v>
          </cell>
          <cell r="M3375">
            <v>590</v>
          </cell>
          <cell r="N3375" t="str">
            <v>Auxiliary - Other</v>
          </cell>
          <cell r="O3375">
            <v>31</v>
          </cell>
          <cell r="P3375" t="str">
            <v>Auxiliary Enterprises Fund</v>
          </cell>
          <cell r="Q3375">
            <v>76</v>
          </cell>
          <cell r="R3375" t="str">
            <v>Utilities</v>
          </cell>
          <cell r="S3375">
            <v>80</v>
          </cell>
          <cell r="T3375" t="str">
            <v>Auxiliaries</v>
          </cell>
          <cell r="U3375">
            <v>9</v>
          </cell>
          <cell r="V3375" t="str">
            <v>Husted, David S.</v>
          </cell>
        </row>
        <row r="3376">
          <cell r="A3376">
            <v>813005</v>
          </cell>
          <cell r="B3376" t="str">
            <v>Food Services</v>
          </cell>
          <cell r="C3376">
            <v>810992</v>
          </cell>
          <cell r="D3376">
            <v>813005810992</v>
          </cell>
          <cell r="E3376" t="str">
            <v>Transfers from Other Funds</v>
          </cell>
          <cell r="F3376">
            <v>0</v>
          </cell>
          <cell r="G3376">
            <v>0</v>
          </cell>
          <cell r="H3376">
            <v>0</v>
          </cell>
          <cell r="I3376">
            <v>0</v>
          </cell>
          <cell r="J3376">
            <v>0</v>
          </cell>
          <cell r="K3376">
            <v>310010</v>
          </cell>
          <cell r="L3376" t="str">
            <v>General Auxiliaries</v>
          </cell>
          <cell r="M3376">
            <v>590</v>
          </cell>
          <cell r="N3376" t="str">
            <v>Auxiliary - Other</v>
          </cell>
          <cell r="O3376">
            <v>31</v>
          </cell>
          <cell r="P3376" t="str">
            <v>Auxiliary Enterprises Fund</v>
          </cell>
          <cell r="Q3376">
            <v>81</v>
          </cell>
          <cell r="R3376" t="str">
            <v>Transfers In</v>
          </cell>
          <cell r="S3376">
            <v>80</v>
          </cell>
          <cell r="T3376" t="str">
            <v>Auxiliaries</v>
          </cell>
          <cell r="U3376">
            <v>9</v>
          </cell>
          <cell r="V3376" t="str">
            <v>Husted, David S.</v>
          </cell>
        </row>
        <row r="3377">
          <cell r="A3377">
            <v>221145</v>
          </cell>
          <cell r="B3377" t="str">
            <v>Destination College-Admin</v>
          </cell>
          <cell r="C3377">
            <v>611310</v>
          </cell>
          <cell r="D3377">
            <v>221145611310</v>
          </cell>
          <cell r="E3377" t="str">
            <v>Supervisory Support Staff - Exempt</v>
          </cell>
          <cell r="F3377">
            <v>45010.8</v>
          </cell>
          <cell r="G3377">
            <v>45010.8</v>
          </cell>
          <cell r="H3377">
            <v>46587</v>
          </cell>
          <cell r="I3377">
            <v>23293.08</v>
          </cell>
          <cell r="J3377">
            <v>46587</v>
          </cell>
          <cell r="K3377">
            <v>110010</v>
          </cell>
          <cell r="L3377" t="str">
            <v>Current Unrestricted</v>
          </cell>
          <cell r="M3377">
            <v>30</v>
          </cell>
          <cell r="N3377" t="str">
            <v>Student Services</v>
          </cell>
          <cell r="O3377">
            <v>11</v>
          </cell>
          <cell r="P3377" t="str">
            <v>Current Unrestricted Funds</v>
          </cell>
          <cell r="Q3377">
            <v>61</v>
          </cell>
          <cell r="R3377" t="str">
            <v>Salaries and Wages</v>
          </cell>
          <cell r="S3377">
            <v>60</v>
          </cell>
          <cell r="T3377" t="str">
            <v>Student Development</v>
          </cell>
          <cell r="U3377">
            <v>9</v>
          </cell>
          <cell r="V3377" t="str">
            <v>Ingersoll, Lindsey B</v>
          </cell>
        </row>
        <row r="3378">
          <cell r="A3378">
            <v>221145</v>
          </cell>
          <cell r="B3378" t="str">
            <v>Destination College-Admin</v>
          </cell>
          <cell r="C3378">
            <v>611430</v>
          </cell>
          <cell r="D3378">
            <v>221145611430</v>
          </cell>
          <cell r="E3378" t="str">
            <v>Clerical - Non-Exempt</v>
          </cell>
          <cell r="F3378">
            <v>25156.68</v>
          </cell>
          <cell r="G3378">
            <v>26545.83</v>
          </cell>
          <cell r="H3378">
            <v>24382</v>
          </cell>
          <cell r="I3378">
            <v>11288.3</v>
          </cell>
          <cell r="J3378">
            <v>26187</v>
          </cell>
          <cell r="K3378">
            <v>110010</v>
          </cell>
          <cell r="L3378" t="str">
            <v>Current Unrestricted</v>
          </cell>
          <cell r="M3378">
            <v>30</v>
          </cell>
          <cell r="N3378" t="str">
            <v>Student Services</v>
          </cell>
          <cell r="O3378">
            <v>11</v>
          </cell>
          <cell r="P3378" t="str">
            <v>Current Unrestricted Funds</v>
          </cell>
          <cell r="Q3378">
            <v>61</v>
          </cell>
          <cell r="R3378" t="str">
            <v>Salaries and Wages</v>
          </cell>
          <cell r="S3378">
            <v>60</v>
          </cell>
          <cell r="T3378" t="str">
            <v>Student Development</v>
          </cell>
          <cell r="U3378">
            <v>9</v>
          </cell>
          <cell r="V3378" t="str">
            <v>Ingersoll, Lindsey B</v>
          </cell>
        </row>
        <row r="3379">
          <cell r="A3379">
            <v>221145</v>
          </cell>
          <cell r="B3379" t="str">
            <v>Destination College-Admin</v>
          </cell>
          <cell r="C3379">
            <v>611492</v>
          </cell>
          <cell r="D3379">
            <v>221145611492</v>
          </cell>
          <cell r="E3379" t="str">
            <v>Regular Overtime</v>
          </cell>
          <cell r="F3379">
            <v>0</v>
          </cell>
          <cell r="G3379">
            <v>0</v>
          </cell>
          <cell r="H3379">
            <v>0</v>
          </cell>
          <cell r="I3379">
            <v>0</v>
          </cell>
          <cell r="J3379">
            <v>100</v>
          </cell>
          <cell r="K3379">
            <v>110010</v>
          </cell>
          <cell r="L3379" t="str">
            <v>Current Unrestricted</v>
          </cell>
          <cell r="M3379">
            <v>30</v>
          </cell>
          <cell r="N3379" t="str">
            <v>Student Services</v>
          </cell>
          <cell r="O3379">
            <v>11</v>
          </cell>
          <cell r="P3379" t="str">
            <v>Current Unrestricted Funds</v>
          </cell>
          <cell r="Q3379">
            <v>61</v>
          </cell>
          <cell r="R3379" t="str">
            <v>Salaries and Wages</v>
          </cell>
          <cell r="S3379">
            <v>60</v>
          </cell>
          <cell r="T3379" t="str">
            <v>Student Development</v>
          </cell>
          <cell r="U3379">
            <v>9</v>
          </cell>
          <cell r="V3379" t="str">
            <v>Ingersoll, Lindsey B</v>
          </cell>
        </row>
        <row r="3380">
          <cell r="A3380">
            <v>221145</v>
          </cell>
          <cell r="B3380" t="str">
            <v>Destination College-Admin</v>
          </cell>
          <cell r="C3380">
            <v>712320</v>
          </cell>
          <cell r="D3380">
            <v>221145712320</v>
          </cell>
          <cell r="E3380" t="str">
            <v>Guest Lecturers</v>
          </cell>
          <cell r="F3380">
            <v>900</v>
          </cell>
          <cell r="G3380">
            <v>600</v>
          </cell>
          <cell r="H3380">
            <v>600</v>
          </cell>
          <cell r="I3380">
            <v>200</v>
          </cell>
          <cell r="J3380">
            <v>800</v>
          </cell>
          <cell r="K3380">
            <v>110010</v>
          </cell>
          <cell r="L3380" t="str">
            <v>Current Unrestricted</v>
          </cell>
          <cell r="M3380">
            <v>30</v>
          </cell>
          <cell r="N3380" t="str">
            <v>Student Services</v>
          </cell>
          <cell r="O3380">
            <v>11</v>
          </cell>
          <cell r="P3380" t="str">
            <v>Current Unrestricted Funds</v>
          </cell>
          <cell r="Q3380">
            <v>71</v>
          </cell>
          <cell r="R3380" t="str">
            <v>Contractual Services</v>
          </cell>
          <cell r="S3380">
            <v>60</v>
          </cell>
          <cell r="T3380" t="str">
            <v>Student Development</v>
          </cell>
          <cell r="U3380">
            <v>9</v>
          </cell>
          <cell r="V3380" t="str">
            <v>Ingersoll, Lindsey B</v>
          </cell>
        </row>
        <row r="3381">
          <cell r="A3381">
            <v>221145</v>
          </cell>
          <cell r="B3381" t="str">
            <v>Destination College-Admin</v>
          </cell>
          <cell r="C3381">
            <v>712655</v>
          </cell>
          <cell r="D3381">
            <v>221145712655</v>
          </cell>
          <cell r="E3381" t="str">
            <v>Meetings Expense</v>
          </cell>
          <cell r="F3381">
            <v>19078.77</v>
          </cell>
          <cell r="G3381">
            <v>15110.9</v>
          </cell>
          <cell r="H3381">
            <v>21039</v>
          </cell>
          <cell r="I3381">
            <v>11383.1</v>
          </cell>
          <cell r="J3381">
            <v>17000</v>
          </cell>
          <cell r="K3381">
            <v>110010</v>
          </cell>
          <cell r="L3381" t="str">
            <v>Current Unrestricted</v>
          </cell>
          <cell r="M3381">
            <v>30</v>
          </cell>
          <cell r="N3381" t="str">
            <v>Student Services</v>
          </cell>
          <cell r="O3381">
            <v>11</v>
          </cell>
          <cell r="P3381" t="str">
            <v>Current Unrestricted Funds</v>
          </cell>
          <cell r="Q3381">
            <v>71</v>
          </cell>
          <cell r="R3381" t="str">
            <v>Contractual Services</v>
          </cell>
          <cell r="S3381">
            <v>60</v>
          </cell>
          <cell r="T3381" t="str">
            <v>Student Development</v>
          </cell>
          <cell r="U3381">
            <v>9</v>
          </cell>
          <cell r="V3381" t="str">
            <v>Ingersoll, Lindsey B</v>
          </cell>
        </row>
        <row r="3382">
          <cell r="A3382">
            <v>221145</v>
          </cell>
          <cell r="B3382" t="str">
            <v>Destination College-Admin</v>
          </cell>
          <cell r="C3382">
            <v>733120</v>
          </cell>
          <cell r="D3382">
            <v>221145733120</v>
          </cell>
          <cell r="E3382" t="str">
            <v>Office Supplies</v>
          </cell>
          <cell r="F3382">
            <v>571.71</v>
          </cell>
          <cell r="G3382">
            <v>805.36</v>
          </cell>
          <cell r="H3382">
            <v>750</v>
          </cell>
          <cell r="I3382">
            <v>507.37</v>
          </cell>
          <cell r="J3382">
            <v>575</v>
          </cell>
          <cell r="K3382">
            <v>110010</v>
          </cell>
          <cell r="L3382" t="str">
            <v>Current Unrestricted</v>
          </cell>
          <cell r="M3382">
            <v>30</v>
          </cell>
          <cell r="N3382" t="str">
            <v>Student Services</v>
          </cell>
          <cell r="O3382">
            <v>11</v>
          </cell>
          <cell r="P3382" t="str">
            <v>Current Unrestricted Funds</v>
          </cell>
          <cell r="Q3382">
            <v>73</v>
          </cell>
          <cell r="R3382" t="str">
            <v>Supplies</v>
          </cell>
          <cell r="S3382">
            <v>60</v>
          </cell>
          <cell r="T3382" t="str">
            <v>Student Development</v>
          </cell>
          <cell r="U3382">
            <v>9</v>
          </cell>
          <cell r="V3382" t="str">
            <v>Ingersoll, Lindsey B</v>
          </cell>
        </row>
        <row r="3383">
          <cell r="A3383">
            <v>221145</v>
          </cell>
          <cell r="B3383" t="str">
            <v>Destination College-Admin</v>
          </cell>
          <cell r="C3383">
            <v>733210</v>
          </cell>
          <cell r="D3383">
            <v>221145733210</v>
          </cell>
          <cell r="E3383" t="str">
            <v>Division Books and Booklets</v>
          </cell>
          <cell r="F3383">
            <v>15</v>
          </cell>
          <cell r="G3383">
            <v>86.89</v>
          </cell>
          <cell r="H3383">
            <v>100</v>
          </cell>
          <cell r="I3383">
            <v>0</v>
          </cell>
          <cell r="J3383">
            <v>100</v>
          </cell>
          <cell r="K3383">
            <v>110010</v>
          </cell>
          <cell r="L3383" t="str">
            <v>Current Unrestricted</v>
          </cell>
          <cell r="M3383">
            <v>30</v>
          </cell>
          <cell r="N3383" t="str">
            <v>Student Services</v>
          </cell>
          <cell r="O3383">
            <v>11</v>
          </cell>
          <cell r="P3383" t="str">
            <v>Current Unrestricted Funds</v>
          </cell>
          <cell r="Q3383">
            <v>73</v>
          </cell>
          <cell r="R3383" t="str">
            <v>Supplies</v>
          </cell>
          <cell r="S3383">
            <v>60</v>
          </cell>
          <cell r="T3383" t="str">
            <v>Student Development</v>
          </cell>
          <cell r="U3383">
            <v>9</v>
          </cell>
          <cell r="V3383" t="str">
            <v>Ingersoll, Lindsey B</v>
          </cell>
        </row>
        <row r="3384">
          <cell r="A3384">
            <v>221145</v>
          </cell>
          <cell r="B3384" t="str">
            <v>Destination College-Admin</v>
          </cell>
          <cell r="C3384">
            <v>733220</v>
          </cell>
          <cell r="D3384">
            <v>221145733220</v>
          </cell>
          <cell r="E3384" t="str">
            <v>Subscriptions</v>
          </cell>
          <cell r="F3384">
            <v>495</v>
          </cell>
          <cell r="G3384">
            <v>1008</v>
          </cell>
          <cell r="H3384">
            <v>1500</v>
          </cell>
          <cell r="I3384">
            <v>0</v>
          </cell>
          <cell r="J3384">
            <v>1600</v>
          </cell>
          <cell r="K3384">
            <v>110010</v>
          </cell>
          <cell r="L3384" t="str">
            <v>Current Unrestricted</v>
          </cell>
          <cell r="M3384">
            <v>30</v>
          </cell>
          <cell r="N3384" t="str">
            <v>Student Services</v>
          </cell>
          <cell r="O3384">
            <v>11</v>
          </cell>
          <cell r="P3384" t="str">
            <v>Current Unrestricted Funds</v>
          </cell>
          <cell r="Q3384">
            <v>73</v>
          </cell>
          <cell r="R3384" t="str">
            <v>Supplies</v>
          </cell>
          <cell r="S3384">
            <v>60</v>
          </cell>
          <cell r="T3384" t="str">
            <v>Student Development</v>
          </cell>
          <cell r="U3384">
            <v>9</v>
          </cell>
          <cell r="V3384" t="str">
            <v>Ingersoll, Lindsey B</v>
          </cell>
        </row>
        <row r="3385">
          <cell r="A3385">
            <v>221145</v>
          </cell>
          <cell r="B3385" t="str">
            <v>Destination College-Admin</v>
          </cell>
          <cell r="C3385">
            <v>744210</v>
          </cell>
          <cell r="D3385">
            <v>221145744210</v>
          </cell>
          <cell r="E3385" t="str">
            <v>Local Travel</v>
          </cell>
          <cell r="F3385">
            <v>439.5</v>
          </cell>
          <cell r="G3385">
            <v>622.5</v>
          </cell>
          <cell r="H3385">
            <v>1200</v>
          </cell>
          <cell r="I3385">
            <v>113</v>
          </cell>
          <cell r="J3385">
            <v>600</v>
          </cell>
          <cell r="K3385">
            <v>110010</v>
          </cell>
          <cell r="L3385" t="str">
            <v>Current Unrestricted</v>
          </cell>
          <cell r="M3385">
            <v>30</v>
          </cell>
          <cell r="N3385" t="str">
            <v>Student Services</v>
          </cell>
          <cell r="O3385">
            <v>11</v>
          </cell>
          <cell r="P3385" t="str">
            <v>Current Unrestricted Funds</v>
          </cell>
          <cell r="Q3385">
            <v>74</v>
          </cell>
          <cell r="R3385" t="str">
            <v>Travel</v>
          </cell>
          <cell r="S3385">
            <v>60</v>
          </cell>
          <cell r="T3385" t="str">
            <v>Student Development</v>
          </cell>
          <cell r="U3385">
            <v>9</v>
          </cell>
          <cell r="V3385" t="str">
            <v>Ingersoll, Lindsey B</v>
          </cell>
        </row>
        <row r="3386">
          <cell r="A3386">
            <v>221145</v>
          </cell>
          <cell r="B3386" t="str">
            <v>Destination College-Admin</v>
          </cell>
          <cell r="C3386">
            <v>744220</v>
          </cell>
          <cell r="D3386">
            <v>221145744220</v>
          </cell>
          <cell r="E3386" t="str">
            <v>Professional Development / Travel</v>
          </cell>
          <cell r="F3386">
            <v>314.5</v>
          </cell>
          <cell r="G3386">
            <v>60</v>
          </cell>
          <cell r="H3386">
            <v>1000</v>
          </cell>
          <cell r="I3386">
            <v>628.88</v>
          </cell>
          <cell r="J3386">
            <v>700</v>
          </cell>
          <cell r="K3386">
            <v>110010</v>
          </cell>
          <cell r="L3386" t="str">
            <v>Current Unrestricted</v>
          </cell>
          <cell r="M3386">
            <v>30</v>
          </cell>
          <cell r="N3386" t="str">
            <v>Student Services</v>
          </cell>
          <cell r="O3386">
            <v>11</v>
          </cell>
          <cell r="P3386" t="str">
            <v>Current Unrestricted Funds</v>
          </cell>
          <cell r="Q3386">
            <v>74</v>
          </cell>
          <cell r="R3386" t="str">
            <v>Travel</v>
          </cell>
          <cell r="S3386">
            <v>60</v>
          </cell>
          <cell r="T3386" t="str">
            <v>Student Development</v>
          </cell>
          <cell r="U3386">
            <v>9</v>
          </cell>
          <cell r="V3386" t="str">
            <v>Ingersoll, Lindsey B</v>
          </cell>
        </row>
        <row r="3387">
          <cell r="A3387">
            <v>221145</v>
          </cell>
          <cell r="B3387" t="str">
            <v>Destination College-Admin</v>
          </cell>
          <cell r="C3387">
            <v>755310</v>
          </cell>
          <cell r="D3387">
            <v>221145755310</v>
          </cell>
          <cell r="E3387" t="str">
            <v>Copier Expense</v>
          </cell>
          <cell r="F3387">
            <v>37.44</v>
          </cell>
          <cell r="G3387">
            <v>122</v>
          </cell>
          <cell r="H3387">
            <v>100</v>
          </cell>
          <cell r="I3387">
            <v>0</v>
          </cell>
          <cell r="J3387">
            <v>100</v>
          </cell>
          <cell r="K3387">
            <v>110010</v>
          </cell>
          <cell r="L3387" t="str">
            <v>Current Unrestricted</v>
          </cell>
          <cell r="M3387">
            <v>30</v>
          </cell>
          <cell r="N3387" t="str">
            <v>Student Services</v>
          </cell>
          <cell r="O3387">
            <v>11</v>
          </cell>
          <cell r="P3387" t="str">
            <v>Current Unrestricted Funds</v>
          </cell>
          <cell r="Q3387">
            <v>75</v>
          </cell>
          <cell r="R3387" t="str">
            <v>Other Operating Expenses</v>
          </cell>
          <cell r="S3387">
            <v>60</v>
          </cell>
          <cell r="T3387" t="str">
            <v>Student Development</v>
          </cell>
          <cell r="U3387">
            <v>9</v>
          </cell>
          <cell r="V3387" t="str">
            <v>Ingersoll, Lindsey B</v>
          </cell>
        </row>
        <row r="3388">
          <cell r="A3388">
            <v>221145</v>
          </cell>
          <cell r="B3388" t="str">
            <v>Destination College-Admin</v>
          </cell>
          <cell r="C3388">
            <v>755330</v>
          </cell>
          <cell r="D3388">
            <v>221145755330</v>
          </cell>
          <cell r="E3388" t="str">
            <v>Printing - Brochures and Handbooks</v>
          </cell>
          <cell r="F3388">
            <v>12741</v>
          </cell>
          <cell r="G3388">
            <v>10797.01</v>
          </cell>
          <cell r="H3388">
            <v>14000</v>
          </cell>
          <cell r="I3388">
            <v>5768.04</v>
          </cell>
          <cell r="J3388">
            <v>13700</v>
          </cell>
          <cell r="K3388">
            <v>110010</v>
          </cell>
          <cell r="L3388" t="str">
            <v>Current Unrestricted</v>
          </cell>
          <cell r="M3388">
            <v>30</v>
          </cell>
          <cell r="N3388" t="str">
            <v>Student Services</v>
          </cell>
          <cell r="O3388">
            <v>11</v>
          </cell>
          <cell r="P3388" t="str">
            <v>Current Unrestricted Funds</v>
          </cell>
          <cell r="Q3388">
            <v>75</v>
          </cell>
          <cell r="R3388" t="str">
            <v>Other Operating Expenses</v>
          </cell>
          <cell r="S3388">
            <v>60</v>
          </cell>
          <cell r="T3388" t="str">
            <v>Student Development</v>
          </cell>
          <cell r="U3388">
            <v>9</v>
          </cell>
          <cell r="V3388" t="str">
            <v>Ingersoll, Lindsey B</v>
          </cell>
        </row>
        <row r="3389">
          <cell r="A3389">
            <v>221145</v>
          </cell>
          <cell r="B3389" t="str">
            <v>Destination College-Admin</v>
          </cell>
          <cell r="C3389">
            <v>755360</v>
          </cell>
          <cell r="D3389">
            <v>221145755360</v>
          </cell>
          <cell r="E3389" t="str">
            <v>Printing - Other</v>
          </cell>
          <cell r="F3389">
            <v>5109.55</v>
          </cell>
          <cell r="G3389">
            <v>3754.15</v>
          </cell>
          <cell r="H3389">
            <v>5500</v>
          </cell>
          <cell r="I3389">
            <v>914.35</v>
          </cell>
          <cell r="J3389">
            <v>4800</v>
          </cell>
          <cell r="K3389">
            <v>110010</v>
          </cell>
          <cell r="L3389" t="str">
            <v>Current Unrestricted</v>
          </cell>
          <cell r="M3389">
            <v>30</v>
          </cell>
          <cell r="N3389" t="str">
            <v>Student Services</v>
          </cell>
          <cell r="O3389">
            <v>11</v>
          </cell>
          <cell r="P3389" t="str">
            <v>Current Unrestricted Funds</v>
          </cell>
          <cell r="Q3389">
            <v>75</v>
          </cell>
          <cell r="R3389" t="str">
            <v>Other Operating Expenses</v>
          </cell>
          <cell r="S3389">
            <v>60</v>
          </cell>
          <cell r="T3389" t="str">
            <v>Student Development</v>
          </cell>
          <cell r="U3389">
            <v>9</v>
          </cell>
          <cell r="V3389" t="str">
            <v>Ingersoll, Lindsey B</v>
          </cell>
        </row>
        <row r="3390">
          <cell r="A3390">
            <v>221145</v>
          </cell>
          <cell r="B3390" t="str">
            <v>Destination College-Admin</v>
          </cell>
          <cell r="C3390">
            <v>755705</v>
          </cell>
          <cell r="D3390">
            <v>221145755705</v>
          </cell>
          <cell r="E3390" t="str">
            <v>Postage</v>
          </cell>
          <cell r="F3390">
            <v>1819.82</v>
          </cell>
          <cell r="G3390">
            <v>434.24</v>
          </cell>
          <cell r="H3390">
            <v>2500</v>
          </cell>
          <cell r="I3390">
            <v>51</v>
          </cell>
          <cell r="J3390">
            <v>300</v>
          </cell>
          <cell r="K3390">
            <v>110010</v>
          </cell>
          <cell r="L3390" t="str">
            <v>Current Unrestricted</v>
          </cell>
          <cell r="M3390">
            <v>30</v>
          </cell>
          <cell r="N3390" t="str">
            <v>Student Services</v>
          </cell>
          <cell r="O3390">
            <v>11</v>
          </cell>
          <cell r="P3390" t="str">
            <v>Current Unrestricted Funds</v>
          </cell>
          <cell r="Q3390">
            <v>75</v>
          </cell>
          <cell r="R3390" t="str">
            <v>Other Operating Expenses</v>
          </cell>
          <cell r="S3390">
            <v>60</v>
          </cell>
          <cell r="T3390" t="str">
            <v>Student Development</v>
          </cell>
          <cell r="U3390">
            <v>9</v>
          </cell>
          <cell r="V3390" t="str">
            <v>Ingersoll, Lindsey B</v>
          </cell>
        </row>
        <row r="3391">
          <cell r="A3391">
            <v>221145</v>
          </cell>
          <cell r="B3391" t="str">
            <v>Destination College-Admin</v>
          </cell>
          <cell r="C3391">
            <v>755730</v>
          </cell>
          <cell r="D3391">
            <v>221145755730</v>
          </cell>
          <cell r="E3391" t="str">
            <v>Memberships</v>
          </cell>
          <cell r="F3391">
            <v>165</v>
          </cell>
          <cell r="G3391">
            <v>70</v>
          </cell>
          <cell r="H3391">
            <v>175</v>
          </cell>
          <cell r="I3391">
            <v>0</v>
          </cell>
          <cell r="J3391">
            <v>150</v>
          </cell>
          <cell r="K3391">
            <v>110010</v>
          </cell>
          <cell r="L3391" t="str">
            <v>Current Unrestricted</v>
          </cell>
          <cell r="M3391">
            <v>30</v>
          </cell>
          <cell r="N3391" t="str">
            <v>Student Services</v>
          </cell>
          <cell r="O3391">
            <v>11</v>
          </cell>
          <cell r="P3391" t="str">
            <v>Current Unrestricted Funds</v>
          </cell>
          <cell r="Q3391">
            <v>75</v>
          </cell>
          <cell r="R3391" t="str">
            <v>Other Operating Expenses</v>
          </cell>
          <cell r="S3391">
            <v>60</v>
          </cell>
          <cell r="T3391" t="str">
            <v>Student Development</v>
          </cell>
          <cell r="U3391">
            <v>9</v>
          </cell>
          <cell r="V3391" t="str">
            <v>Ingersoll, Lindsey B</v>
          </cell>
        </row>
        <row r="3392">
          <cell r="A3392">
            <v>221145</v>
          </cell>
          <cell r="B3392" t="str">
            <v>Destination College-Admin</v>
          </cell>
          <cell r="C3392">
            <v>755745</v>
          </cell>
          <cell r="D3392">
            <v>221145755745</v>
          </cell>
          <cell r="E3392" t="str">
            <v>Promotional Activities</v>
          </cell>
          <cell r="F3392">
            <v>6239.33</v>
          </cell>
          <cell r="G3392">
            <v>5899.34</v>
          </cell>
          <cell r="H3392">
            <v>6000</v>
          </cell>
          <cell r="I3392">
            <v>756.52</v>
          </cell>
          <cell r="J3392">
            <v>5276</v>
          </cell>
          <cell r="K3392">
            <v>110010</v>
          </cell>
          <cell r="L3392" t="str">
            <v>Current Unrestricted</v>
          </cell>
          <cell r="M3392">
            <v>30</v>
          </cell>
          <cell r="N3392" t="str">
            <v>Student Services</v>
          </cell>
          <cell r="O3392">
            <v>11</v>
          </cell>
          <cell r="P3392" t="str">
            <v>Current Unrestricted Funds</v>
          </cell>
          <cell r="Q3392">
            <v>75</v>
          </cell>
          <cell r="R3392" t="str">
            <v>Other Operating Expenses</v>
          </cell>
          <cell r="S3392">
            <v>60</v>
          </cell>
          <cell r="T3392" t="str">
            <v>Student Development</v>
          </cell>
          <cell r="U3392">
            <v>9</v>
          </cell>
          <cell r="V3392" t="str">
            <v>Ingersoll, Lindsey B</v>
          </cell>
        </row>
        <row r="3393">
          <cell r="A3393">
            <v>221145</v>
          </cell>
          <cell r="B3393" t="str">
            <v>Destination College-Admin</v>
          </cell>
          <cell r="C3393">
            <v>787430</v>
          </cell>
          <cell r="D3393">
            <v>221145787430</v>
          </cell>
          <cell r="E3393" t="str">
            <v>Computer/Media Equip</v>
          </cell>
          <cell r="F3393">
            <v>0</v>
          </cell>
          <cell r="G3393">
            <v>0</v>
          </cell>
          <cell r="H3393">
            <v>0</v>
          </cell>
          <cell r="I3393">
            <v>0</v>
          </cell>
          <cell r="J3393">
            <v>0</v>
          </cell>
          <cell r="K3393">
            <v>110010</v>
          </cell>
          <cell r="L3393" t="str">
            <v>Current Unrestricted</v>
          </cell>
          <cell r="M3393">
            <v>30</v>
          </cell>
          <cell r="N3393" t="str">
            <v>Student Services</v>
          </cell>
          <cell r="O3393">
            <v>11</v>
          </cell>
          <cell r="P3393" t="str">
            <v>Current Unrestricted Funds</v>
          </cell>
          <cell r="Q3393">
            <v>78</v>
          </cell>
          <cell r="R3393" t="str">
            <v>Non-Capital Outlay</v>
          </cell>
          <cell r="S3393">
            <v>60</v>
          </cell>
          <cell r="T3393" t="str">
            <v>Student Development</v>
          </cell>
          <cell r="U3393">
            <v>9</v>
          </cell>
          <cell r="V3393" t="str">
            <v>Ingersoll, Lindsey B</v>
          </cell>
        </row>
        <row r="3394">
          <cell r="A3394">
            <v>300023</v>
          </cell>
          <cell r="B3394" t="str">
            <v>Destination College</v>
          </cell>
          <cell r="C3394">
            <v>611155</v>
          </cell>
          <cell r="D3394">
            <v>300023611155</v>
          </cell>
          <cell r="E3394" t="str">
            <v>Faculty Full-time - Non-teach Sum</v>
          </cell>
          <cell r="F3394">
            <v>8340</v>
          </cell>
          <cell r="G3394">
            <v>8340</v>
          </cell>
          <cell r="H3394">
            <v>9000</v>
          </cell>
          <cell r="I3394">
            <v>0</v>
          </cell>
          <cell r="J3394">
            <v>0</v>
          </cell>
          <cell r="K3394">
            <v>110010</v>
          </cell>
          <cell r="L3394" t="str">
            <v>Current Unrestricted</v>
          </cell>
          <cell r="M3394">
            <v>25</v>
          </cell>
          <cell r="N3394" t="str">
            <v>Academic Support</v>
          </cell>
          <cell r="O3394">
            <v>11</v>
          </cell>
          <cell r="P3394" t="str">
            <v>Current Unrestricted Funds</v>
          </cell>
          <cell r="Q3394">
            <v>61</v>
          </cell>
          <cell r="R3394" t="str">
            <v>Salaries and Wages</v>
          </cell>
          <cell r="S3394">
            <v>60</v>
          </cell>
          <cell r="T3394" t="str">
            <v>Student Development</v>
          </cell>
          <cell r="U3394">
            <v>9</v>
          </cell>
          <cell r="V3394" t="str">
            <v>Ingersoll, Lindsey B</v>
          </cell>
        </row>
        <row r="3395">
          <cell r="A3395">
            <v>300023</v>
          </cell>
          <cell r="B3395" t="str">
            <v>Destination College</v>
          </cell>
          <cell r="C3395">
            <v>611160</v>
          </cell>
          <cell r="D3395">
            <v>300023611160</v>
          </cell>
          <cell r="E3395" t="str">
            <v>Faculty Part-time - Summer</v>
          </cell>
          <cell r="F3395">
            <v>0</v>
          </cell>
          <cell r="G3395">
            <v>0</v>
          </cell>
          <cell r="H3395">
            <v>0</v>
          </cell>
          <cell r="I3395">
            <v>0</v>
          </cell>
          <cell r="J3395">
            <v>0</v>
          </cell>
          <cell r="K3395">
            <v>110010</v>
          </cell>
          <cell r="L3395" t="str">
            <v>Current Unrestricted</v>
          </cell>
          <cell r="M3395">
            <v>25</v>
          </cell>
          <cell r="N3395" t="str">
            <v>Academic Support</v>
          </cell>
          <cell r="O3395">
            <v>11</v>
          </cell>
          <cell r="P3395" t="str">
            <v>Current Unrestricted Funds</v>
          </cell>
          <cell r="Q3395">
            <v>61</v>
          </cell>
          <cell r="R3395" t="str">
            <v>Salaries and Wages</v>
          </cell>
          <cell r="S3395">
            <v>60</v>
          </cell>
          <cell r="T3395" t="str">
            <v>Student Development</v>
          </cell>
          <cell r="U3395">
            <v>9</v>
          </cell>
          <cell r="V3395" t="str">
            <v>Ingersoll, Lindsey B</v>
          </cell>
        </row>
        <row r="3396">
          <cell r="A3396">
            <v>300023</v>
          </cell>
          <cell r="B3396" t="str">
            <v>Destination College</v>
          </cell>
          <cell r="C3396">
            <v>712655</v>
          </cell>
          <cell r="D3396">
            <v>300023712655</v>
          </cell>
          <cell r="E3396" t="str">
            <v>Meetings Expense</v>
          </cell>
          <cell r="F3396">
            <v>238</v>
          </cell>
          <cell r="G3396">
            <v>445</v>
          </cell>
          <cell r="H3396">
            <v>1200</v>
          </cell>
          <cell r="I3396">
            <v>0</v>
          </cell>
          <cell r="J3396">
            <v>0</v>
          </cell>
          <cell r="K3396">
            <v>110010</v>
          </cell>
          <cell r="L3396" t="str">
            <v>Current Unrestricted</v>
          </cell>
          <cell r="M3396">
            <v>25</v>
          </cell>
          <cell r="N3396" t="str">
            <v>Academic Support</v>
          </cell>
          <cell r="O3396">
            <v>11</v>
          </cell>
          <cell r="P3396" t="str">
            <v>Current Unrestricted Funds</v>
          </cell>
          <cell r="Q3396">
            <v>71</v>
          </cell>
          <cell r="R3396" t="str">
            <v>Contractual Services</v>
          </cell>
          <cell r="S3396">
            <v>60</v>
          </cell>
          <cell r="T3396" t="str">
            <v>Student Development</v>
          </cell>
          <cell r="U3396">
            <v>9</v>
          </cell>
          <cell r="V3396" t="str">
            <v>Ingersoll, Lindsey B</v>
          </cell>
        </row>
        <row r="3397">
          <cell r="A3397">
            <v>300023</v>
          </cell>
          <cell r="B3397" t="str">
            <v>Destination College</v>
          </cell>
          <cell r="C3397">
            <v>733110</v>
          </cell>
          <cell r="D3397">
            <v>300023733110</v>
          </cell>
          <cell r="E3397" t="str">
            <v>Classroom Supplies</v>
          </cell>
          <cell r="F3397">
            <v>1176.1300000000001</v>
          </cell>
          <cell r="G3397">
            <v>0</v>
          </cell>
          <cell r="H3397">
            <v>1500</v>
          </cell>
          <cell r="I3397">
            <v>0</v>
          </cell>
          <cell r="J3397">
            <v>0</v>
          </cell>
          <cell r="K3397">
            <v>110010</v>
          </cell>
          <cell r="L3397" t="str">
            <v>Current Unrestricted</v>
          </cell>
          <cell r="M3397">
            <v>25</v>
          </cell>
          <cell r="N3397" t="str">
            <v>Academic Support</v>
          </cell>
          <cell r="O3397">
            <v>11</v>
          </cell>
          <cell r="P3397" t="str">
            <v>Current Unrestricted Funds</v>
          </cell>
          <cell r="Q3397">
            <v>73</v>
          </cell>
          <cell r="R3397" t="str">
            <v>Supplies</v>
          </cell>
          <cell r="S3397">
            <v>60</v>
          </cell>
          <cell r="T3397" t="str">
            <v>Student Development</v>
          </cell>
          <cell r="U3397">
            <v>9</v>
          </cell>
          <cell r="V3397" t="str">
            <v>Ingersoll, Lindsey B</v>
          </cell>
        </row>
        <row r="3398">
          <cell r="A3398">
            <v>300023</v>
          </cell>
          <cell r="B3398" t="str">
            <v>Destination College</v>
          </cell>
          <cell r="C3398">
            <v>733230</v>
          </cell>
          <cell r="D3398">
            <v>300023733230</v>
          </cell>
          <cell r="E3398" t="str">
            <v>Tests and Testing Services</v>
          </cell>
          <cell r="F3398">
            <v>0</v>
          </cell>
          <cell r="G3398">
            <v>0</v>
          </cell>
          <cell r="H3398">
            <v>1500</v>
          </cell>
          <cell r="I3398">
            <v>0</v>
          </cell>
          <cell r="J3398">
            <v>0</v>
          </cell>
          <cell r="K3398">
            <v>110010</v>
          </cell>
          <cell r="L3398" t="str">
            <v>Current Unrestricted</v>
          </cell>
          <cell r="M3398">
            <v>25</v>
          </cell>
          <cell r="N3398" t="str">
            <v>Academic Support</v>
          </cell>
          <cell r="O3398">
            <v>11</v>
          </cell>
          <cell r="P3398" t="str">
            <v>Current Unrestricted Funds</v>
          </cell>
          <cell r="Q3398">
            <v>73</v>
          </cell>
          <cell r="R3398" t="str">
            <v>Supplies</v>
          </cell>
          <cell r="S3398">
            <v>60</v>
          </cell>
          <cell r="T3398" t="str">
            <v>Student Development</v>
          </cell>
          <cell r="U3398">
            <v>9</v>
          </cell>
          <cell r="V3398" t="str">
            <v>Ingersoll, Lindsey B</v>
          </cell>
        </row>
        <row r="3399">
          <cell r="A3399">
            <v>300023</v>
          </cell>
          <cell r="B3399" t="str">
            <v>Destination College</v>
          </cell>
          <cell r="C3399">
            <v>755310</v>
          </cell>
          <cell r="D3399">
            <v>300023755310</v>
          </cell>
          <cell r="E3399" t="str">
            <v>Copier Expense</v>
          </cell>
          <cell r="F3399">
            <v>53.52</v>
          </cell>
          <cell r="G3399">
            <v>7.92</v>
          </cell>
          <cell r="H3399">
            <v>300</v>
          </cell>
          <cell r="I3399">
            <v>0</v>
          </cell>
          <cell r="J3399">
            <v>0</v>
          </cell>
          <cell r="K3399">
            <v>110010</v>
          </cell>
          <cell r="L3399" t="str">
            <v>Current Unrestricted</v>
          </cell>
          <cell r="M3399">
            <v>25</v>
          </cell>
          <cell r="N3399" t="str">
            <v>Academic Support</v>
          </cell>
          <cell r="O3399">
            <v>11</v>
          </cell>
          <cell r="P3399" t="str">
            <v>Current Unrestricted Funds</v>
          </cell>
          <cell r="Q3399">
            <v>75</v>
          </cell>
          <cell r="R3399" t="str">
            <v>Other Operating Expenses</v>
          </cell>
          <cell r="S3399">
            <v>60</v>
          </cell>
          <cell r="T3399" t="str">
            <v>Student Development</v>
          </cell>
          <cell r="U3399">
            <v>9</v>
          </cell>
          <cell r="V3399" t="str">
            <v>Ingersoll, Lindsey B</v>
          </cell>
        </row>
        <row r="3400">
          <cell r="A3400">
            <v>300023</v>
          </cell>
          <cell r="B3400" t="str">
            <v>Destination College</v>
          </cell>
          <cell r="C3400">
            <v>755360</v>
          </cell>
          <cell r="D3400">
            <v>300023755360</v>
          </cell>
          <cell r="E3400" t="str">
            <v>Printing - Other</v>
          </cell>
          <cell r="F3400">
            <v>1635.25</v>
          </cell>
          <cell r="G3400">
            <v>856.95</v>
          </cell>
          <cell r="H3400">
            <v>955</v>
          </cell>
          <cell r="I3400">
            <v>36.479999999999997</v>
          </cell>
          <cell r="J3400">
            <v>0</v>
          </cell>
          <cell r="K3400">
            <v>110010</v>
          </cell>
          <cell r="L3400" t="str">
            <v>Current Unrestricted</v>
          </cell>
          <cell r="M3400">
            <v>25</v>
          </cell>
          <cell r="N3400" t="str">
            <v>Academic Support</v>
          </cell>
          <cell r="O3400">
            <v>11</v>
          </cell>
          <cell r="P3400" t="str">
            <v>Current Unrestricted Funds</v>
          </cell>
          <cell r="Q3400">
            <v>75</v>
          </cell>
          <cell r="R3400" t="str">
            <v>Other Operating Expenses</v>
          </cell>
          <cell r="S3400">
            <v>60</v>
          </cell>
          <cell r="T3400" t="str">
            <v>Student Development</v>
          </cell>
          <cell r="U3400">
            <v>9</v>
          </cell>
          <cell r="V3400" t="str">
            <v>Ingersoll, Lindsey B</v>
          </cell>
        </row>
        <row r="3401">
          <cell r="A3401">
            <v>300023</v>
          </cell>
          <cell r="B3401" t="str">
            <v>Destination College</v>
          </cell>
          <cell r="C3401">
            <v>755705</v>
          </cell>
          <cell r="D3401">
            <v>300023755705</v>
          </cell>
          <cell r="E3401" t="str">
            <v>Postage</v>
          </cell>
          <cell r="F3401">
            <v>441.59</v>
          </cell>
          <cell r="G3401">
            <v>89.7</v>
          </cell>
          <cell r="H3401">
            <v>800</v>
          </cell>
          <cell r="I3401">
            <v>0</v>
          </cell>
          <cell r="J3401">
            <v>0</v>
          </cell>
          <cell r="K3401">
            <v>110010</v>
          </cell>
          <cell r="L3401" t="str">
            <v>Current Unrestricted</v>
          </cell>
          <cell r="M3401">
            <v>25</v>
          </cell>
          <cell r="N3401" t="str">
            <v>Academic Support</v>
          </cell>
          <cell r="O3401">
            <v>11</v>
          </cell>
          <cell r="P3401" t="str">
            <v>Current Unrestricted Funds</v>
          </cell>
          <cell r="Q3401">
            <v>75</v>
          </cell>
          <cell r="R3401" t="str">
            <v>Other Operating Expenses</v>
          </cell>
          <cell r="S3401">
            <v>60</v>
          </cell>
          <cell r="T3401" t="str">
            <v>Student Development</v>
          </cell>
          <cell r="U3401">
            <v>9</v>
          </cell>
          <cell r="V3401" t="str">
            <v>Ingersoll, Lindsey B</v>
          </cell>
        </row>
        <row r="3402">
          <cell r="A3402">
            <v>300023</v>
          </cell>
          <cell r="B3402" t="str">
            <v>Destination College</v>
          </cell>
          <cell r="C3402">
            <v>755745</v>
          </cell>
          <cell r="D3402">
            <v>300023755745</v>
          </cell>
          <cell r="E3402" t="str">
            <v>Promotional Activities</v>
          </cell>
          <cell r="F3402">
            <v>580.29999999999995</v>
          </cell>
          <cell r="G3402">
            <v>0</v>
          </cell>
          <cell r="H3402">
            <v>500</v>
          </cell>
          <cell r="I3402">
            <v>0</v>
          </cell>
          <cell r="J3402">
            <v>0</v>
          </cell>
          <cell r="K3402">
            <v>110010</v>
          </cell>
          <cell r="L3402" t="str">
            <v>Current Unrestricted</v>
          </cell>
          <cell r="M3402">
            <v>25</v>
          </cell>
          <cell r="N3402" t="str">
            <v>Academic Support</v>
          </cell>
          <cell r="O3402">
            <v>11</v>
          </cell>
          <cell r="P3402" t="str">
            <v>Current Unrestricted Funds</v>
          </cell>
          <cell r="Q3402">
            <v>75</v>
          </cell>
          <cell r="R3402" t="str">
            <v>Other Operating Expenses</v>
          </cell>
          <cell r="S3402">
            <v>60</v>
          </cell>
          <cell r="T3402" t="str">
            <v>Student Development</v>
          </cell>
          <cell r="U3402">
            <v>9</v>
          </cell>
          <cell r="V3402" t="str">
            <v>Ingersoll, Lindsey B</v>
          </cell>
        </row>
        <row r="3403">
          <cell r="A3403">
            <v>210005</v>
          </cell>
          <cell r="B3403" t="str">
            <v>Board of Trustees</v>
          </cell>
          <cell r="C3403">
            <v>611310</v>
          </cell>
          <cell r="D3403">
            <v>210005611310</v>
          </cell>
          <cell r="E3403" t="str">
            <v>Supervisory Support Staff - Exempt</v>
          </cell>
          <cell r="F3403">
            <v>22811.05</v>
          </cell>
          <cell r="G3403">
            <v>22811.040000000001</v>
          </cell>
          <cell r="H3403">
            <v>24740</v>
          </cell>
          <cell r="I3403">
            <v>12352.85</v>
          </cell>
          <cell r="J3403">
            <v>24774</v>
          </cell>
          <cell r="K3403">
            <v>110010</v>
          </cell>
          <cell r="L3403" t="str">
            <v>Current Unrestricted</v>
          </cell>
          <cell r="M3403">
            <v>35</v>
          </cell>
          <cell r="N3403" t="str">
            <v>Institutional Support</v>
          </cell>
          <cell r="O3403">
            <v>11</v>
          </cell>
          <cell r="P3403" t="str">
            <v>Current Unrestricted Funds</v>
          </cell>
          <cell r="Q3403">
            <v>61</v>
          </cell>
          <cell r="R3403" t="str">
            <v>Salaries and Wages</v>
          </cell>
          <cell r="S3403">
            <v>10</v>
          </cell>
          <cell r="T3403" t="str">
            <v>President</v>
          </cell>
          <cell r="U3403">
            <v>9</v>
          </cell>
          <cell r="V3403" t="str">
            <v>Israel, Cary A.</v>
          </cell>
        </row>
        <row r="3404">
          <cell r="A3404">
            <v>210005</v>
          </cell>
          <cell r="B3404" t="str">
            <v>Board of Trustees</v>
          </cell>
          <cell r="C3404">
            <v>611492</v>
          </cell>
          <cell r="D3404">
            <v>210005611492</v>
          </cell>
          <cell r="E3404" t="str">
            <v>Regular Overtime</v>
          </cell>
          <cell r="F3404">
            <v>0</v>
          </cell>
          <cell r="G3404">
            <v>0</v>
          </cell>
          <cell r="H3404">
            <v>0</v>
          </cell>
          <cell r="I3404">
            <v>0</v>
          </cell>
          <cell r="J3404">
            <v>0</v>
          </cell>
          <cell r="K3404">
            <v>110010</v>
          </cell>
          <cell r="L3404" t="str">
            <v>Current Unrestricted</v>
          </cell>
          <cell r="M3404">
            <v>35</v>
          </cell>
          <cell r="N3404" t="str">
            <v>Institutional Support</v>
          </cell>
          <cell r="O3404">
            <v>11</v>
          </cell>
          <cell r="P3404" t="str">
            <v>Current Unrestricted Funds</v>
          </cell>
          <cell r="Q3404">
            <v>61</v>
          </cell>
          <cell r="R3404" t="str">
            <v>Salaries and Wages</v>
          </cell>
          <cell r="S3404">
            <v>10</v>
          </cell>
          <cell r="T3404" t="str">
            <v>President</v>
          </cell>
          <cell r="U3404">
            <v>9</v>
          </cell>
          <cell r="V3404" t="str">
            <v>Israel, Cary A.</v>
          </cell>
        </row>
        <row r="3405">
          <cell r="A3405">
            <v>210005</v>
          </cell>
          <cell r="B3405" t="str">
            <v>Board of Trustees</v>
          </cell>
          <cell r="C3405">
            <v>712655</v>
          </cell>
          <cell r="D3405">
            <v>210005712655</v>
          </cell>
          <cell r="E3405" t="str">
            <v>Meetings Expense</v>
          </cell>
          <cell r="F3405">
            <v>6923.03</v>
          </cell>
          <cell r="G3405">
            <v>4755.83</v>
          </cell>
          <cell r="H3405">
            <v>8500</v>
          </cell>
          <cell r="I3405">
            <v>1373.55</v>
          </cell>
          <cell r="J3405">
            <v>8500</v>
          </cell>
          <cell r="K3405">
            <v>110010</v>
          </cell>
          <cell r="L3405" t="str">
            <v>Current Unrestricted</v>
          </cell>
          <cell r="M3405">
            <v>35</v>
          </cell>
          <cell r="N3405" t="str">
            <v>Institutional Support</v>
          </cell>
          <cell r="O3405">
            <v>11</v>
          </cell>
          <cell r="P3405" t="str">
            <v>Current Unrestricted Funds</v>
          </cell>
          <cell r="Q3405">
            <v>71</v>
          </cell>
          <cell r="R3405" t="str">
            <v>Contractual Services</v>
          </cell>
          <cell r="S3405">
            <v>10</v>
          </cell>
          <cell r="T3405" t="str">
            <v>President</v>
          </cell>
          <cell r="U3405">
            <v>9</v>
          </cell>
          <cell r="V3405" t="str">
            <v>Israel, Cary A.</v>
          </cell>
        </row>
        <row r="3406">
          <cell r="A3406">
            <v>210005</v>
          </cell>
          <cell r="B3406" t="str">
            <v>Board of Trustees</v>
          </cell>
          <cell r="C3406">
            <v>733120</v>
          </cell>
          <cell r="D3406">
            <v>210005733120</v>
          </cell>
          <cell r="E3406" t="str">
            <v>Office Supplies</v>
          </cell>
          <cell r="F3406">
            <v>1335.34</v>
          </cell>
          <cell r="G3406">
            <v>1779.12</v>
          </cell>
          <cell r="H3406">
            <v>1825</v>
          </cell>
          <cell r="I3406">
            <v>262.98</v>
          </cell>
          <cell r="J3406">
            <v>1600</v>
          </cell>
          <cell r="K3406">
            <v>110010</v>
          </cell>
          <cell r="L3406" t="str">
            <v>Current Unrestricted</v>
          </cell>
          <cell r="M3406">
            <v>35</v>
          </cell>
          <cell r="N3406" t="str">
            <v>Institutional Support</v>
          </cell>
          <cell r="O3406">
            <v>11</v>
          </cell>
          <cell r="P3406" t="str">
            <v>Current Unrestricted Funds</v>
          </cell>
          <cell r="Q3406">
            <v>73</v>
          </cell>
          <cell r="R3406" t="str">
            <v>Supplies</v>
          </cell>
          <cell r="S3406">
            <v>10</v>
          </cell>
          <cell r="T3406" t="str">
            <v>President</v>
          </cell>
          <cell r="U3406">
            <v>9</v>
          </cell>
          <cell r="V3406" t="str">
            <v>Israel, Cary A.</v>
          </cell>
        </row>
        <row r="3407">
          <cell r="A3407">
            <v>210005</v>
          </cell>
          <cell r="B3407" t="str">
            <v>Board of Trustees</v>
          </cell>
          <cell r="C3407">
            <v>744210</v>
          </cell>
          <cell r="D3407">
            <v>210005744210</v>
          </cell>
          <cell r="E3407" t="str">
            <v>Local Travel</v>
          </cell>
          <cell r="F3407">
            <v>486.75</v>
          </cell>
          <cell r="G3407">
            <v>634.64</v>
          </cell>
          <cell r="H3407">
            <v>600</v>
          </cell>
          <cell r="I3407">
            <v>296.2</v>
          </cell>
          <cell r="J3407">
            <v>800</v>
          </cell>
          <cell r="K3407">
            <v>110010</v>
          </cell>
          <cell r="L3407" t="str">
            <v>Current Unrestricted</v>
          </cell>
          <cell r="M3407">
            <v>35</v>
          </cell>
          <cell r="N3407" t="str">
            <v>Institutional Support</v>
          </cell>
          <cell r="O3407">
            <v>11</v>
          </cell>
          <cell r="P3407" t="str">
            <v>Current Unrestricted Funds</v>
          </cell>
          <cell r="Q3407">
            <v>74</v>
          </cell>
          <cell r="R3407" t="str">
            <v>Travel</v>
          </cell>
          <cell r="S3407">
            <v>10</v>
          </cell>
          <cell r="T3407" t="str">
            <v>President</v>
          </cell>
          <cell r="U3407">
            <v>9</v>
          </cell>
          <cell r="V3407" t="str">
            <v>Israel, Cary A.</v>
          </cell>
        </row>
        <row r="3408">
          <cell r="A3408">
            <v>210005</v>
          </cell>
          <cell r="B3408" t="str">
            <v>Board of Trustees</v>
          </cell>
          <cell r="C3408">
            <v>744220</v>
          </cell>
          <cell r="D3408">
            <v>210005744220</v>
          </cell>
          <cell r="E3408" t="str">
            <v>Professional Development / Travel</v>
          </cell>
          <cell r="F3408">
            <v>9827.2999999999993</v>
          </cell>
          <cell r="G3408">
            <v>3004.6</v>
          </cell>
          <cell r="H3408">
            <v>19700</v>
          </cell>
          <cell r="I3408">
            <v>6060.86</v>
          </cell>
          <cell r="J3408">
            <v>19700</v>
          </cell>
          <cell r="K3408">
            <v>110010</v>
          </cell>
          <cell r="L3408" t="str">
            <v>Current Unrestricted</v>
          </cell>
          <cell r="M3408">
            <v>35</v>
          </cell>
          <cell r="N3408" t="str">
            <v>Institutional Support</v>
          </cell>
          <cell r="O3408">
            <v>11</v>
          </cell>
          <cell r="P3408" t="str">
            <v>Current Unrestricted Funds</v>
          </cell>
          <cell r="Q3408">
            <v>74</v>
          </cell>
          <cell r="R3408" t="str">
            <v>Travel</v>
          </cell>
          <cell r="S3408">
            <v>10</v>
          </cell>
          <cell r="T3408" t="str">
            <v>President</v>
          </cell>
          <cell r="U3408">
            <v>9</v>
          </cell>
          <cell r="V3408" t="str">
            <v>Israel, Cary A.</v>
          </cell>
        </row>
        <row r="3409">
          <cell r="A3409">
            <v>210005</v>
          </cell>
          <cell r="B3409" t="str">
            <v>Board of Trustees</v>
          </cell>
          <cell r="C3409">
            <v>755310</v>
          </cell>
          <cell r="D3409">
            <v>210005755310</v>
          </cell>
          <cell r="E3409" t="str">
            <v>Copier Expense</v>
          </cell>
          <cell r="F3409">
            <v>2632.74</v>
          </cell>
          <cell r="G3409">
            <v>2591.52</v>
          </cell>
          <cell r="H3409">
            <v>4000</v>
          </cell>
          <cell r="I3409">
            <v>1319.7</v>
          </cell>
          <cell r="J3409">
            <v>4000</v>
          </cell>
          <cell r="K3409">
            <v>110010</v>
          </cell>
          <cell r="L3409" t="str">
            <v>Current Unrestricted</v>
          </cell>
          <cell r="M3409">
            <v>35</v>
          </cell>
          <cell r="N3409" t="str">
            <v>Institutional Support</v>
          </cell>
          <cell r="O3409">
            <v>11</v>
          </cell>
          <cell r="P3409" t="str">
            <v>Current Unrestricted Funds</v>
          </cell>
          <cell r="Q3409">
            <v>75</v>
          </cell>
          <cell r="R3409" t="str">
            <v>Other Operating Expenses</v>
          </cell>
          <cell r="S3409">
            <v>10</v>
          </cell>
          <cell r="T3409" t="str">
            <v>President</v>
          </cell>
          <cell r="U3409">
            <v>9</v>
          </cell>
          <cell r="V3409" t="str">
            <v>Israel, Cary A.</v>
          </cell>
        </row>
        <row r="3410">
          <cell r="A3410">
            <v>210005</v>
          </cell>
          <cell r="B3410" t="str">
            <v>Board of Trustees</v>
          </cell>
          <cell r="C3410">
            <v>755360</v>
          </cell>
          <cell r="D3410">
            <v>210005755360</v>
          </cell>
          <cell r="E3410" t="str">
            <v>Printing - Other</v>
          </cell>
          <cell r="F3410">
            <v>494</v>
          </cell>
          <cell r="G3410">
            <v>174.75</v>
          </cell>
          <cell r="H3410">
            <v>1610</v>
          </cell>
          <cell r="I3410">
            <v>153</v>
          </cell>
          <cell r="J3410">
            <v>1610</v>
          </cell>
          <cell r="K3410">
            <v>110010</v>
          </cell>
          <cell r="L3410" t="str">
            <v>Current Unrestricted</v>
          </cell>
          <cell r="M3410">
            <v>35</v>
          </cell>
          <cell r="N3410" t="str">
            <v>Institutional Support</v>
          </cell>
          <cell r="O3410">
            <v>11</v>
          </cell>
          <cell r="P3410" t="str">
            <v>Current Unrestricted Funds</v>
          </cell>
          <cell r="Q3410">
            <v>75</v>
          </cell>
          <cell r="R3410" t="str">
            <v>Other Operating Expenses</v>
          </cell>
          <cell r="S3410">
            <v>10</v>
          </cell>
          <cell r="T3410" t="str">
            <v>President</v>
          </cell>
          <cell r="U3410">
            <v>9</v>
          </cell>
          <cell r="V3410" t="str">
            <v>Israel, Cary A.</v>
          </cell>
        </row>
        <row r="3411">
          <cell r="A3411">
            <v>210005</v>
          </cell>
          <cell r="B3411" t="str">
            <v>Board of Trustees</v>
          </cell>
          <cell r="C3411">
            <v>755705</v>
          </cell>
          <cell r="D3411">
            <v>210005755705</v>
          </cell>
          <cell r="E3411" t="str">
            <v>Postage</v>
          </cell>
          <cell r="F3411">
            <v>54.88</v>
          </cell>
          <cell r="G3411">
            <v>31.69</v>
          </cell>
          <cell r="H3411">
            <v>300</v>
          </cell>
          <cell r="I3411">
            <v>13.15</v>
          </cell>
          <cell r="J3411">
            <v>300</v>
          </cell>
          <cell r="K3411">
            <v>110010</v>
          </cell>
          <cell r="L3411" t="str">
            <v>Current Unrestricted</v>
          </cell>
          <cell r="M3411">
            <v>35</v>
          </cell>
          <cell r="N3411" t="str">
            <v>Institutional Support</v>
          </cell>
          <cell r="O3411">
            <v>11</v>
          </cell>
          <cell r="P3411" t="str">
            <v>Current Unrestricted Funds</v>
          </cell>
          <cell r="Q3411">
            <v>75</v>
          </cell>
          <cell r="R3411" t="str">
            <v>Other Operating Expenses</v>
          </cell>
          <cell r="S3411">
            <v>10</v>
          </cell>
          <cell r="T3411" t="str">
            <v>President</v>
          </cell>
          <cell r="U3411">
            <v>9</v>
          </cell>
          <cell r="V3411" t="str">
            <v>Israel, Cary A.</v>
          </cell>
        </row>
        <row r="3412">
          <cell r="A3412">
            <v>210005</v>
          </cell>
          <cell r="B3412" t="str">
            <v>Board of Trustees</v>
          </cell>
          <cell r="C3412">
            <v>755765</v>
          </cell>
          <cell r="D3412">
            <v>210005755765</v>
          </cell>
          <cell r="E3412" t="str">
            <v>Miscellaneous Operating Expenses</v>
          </cell>
          <cell r="F3412">
            <v>0</v>
          </cell>
          <cell r="G3412">
            <v>0</v>
          </cell>
          <cell r="H3412">
            <v>329</v>
          </cell>
          <cell r="I3412">
            <v>0</v>
          </cell>
          <cell r="J3412">
            <v>316</v>
          </cell>
          <cell r="K3412">
            <v>110010</v>
          </cell>
          <cell r="L3412" t="str">
            <v>Current Unrestricted</v>
          </cell>
          <cell r="M3412">
            <v>35</v>
          </cell>
          <cell r="N3412" t="str">
            <v>Institutional Support</v>
          </cell>
          <cell r="O3412">
            <v>11</v>
          </cell>
          <cell r="P3412" t="str">
            <v>Current Unrestricted Funds</v>
          </cell>
          <cell r="Q3412">
            <v>75</v>
          </cell>
          <cell r="R3412" t="str">
            <v>Other Operating Expenses</v>
          </cell>
          <cell r="S3412">
            <v>10</v>
          </cell>
          <cell r="T3412" t="str">
            <v>President</v>
          </cell>
          <cell r="U3412">
            <v>9</v>
          </cell>
          <cell r="V3412" t="str">
            <v>Israel, Cary A.</v>
          </cell>
        </row>
        <row r="3413">
          <cell r="A3413">
            <v>210005</v>
          </cell>
          <cell r="B3413" t="str">
            <v>Board of Trustees</v>
          </cell>
          <cell r="C3413">
            <v>755770</v>
          </cell>
          <cell r="D3413">
            <v>210005755770</v>
          </cell>
          <cell r="E3413" t="str">
            <v>Awards and Special Expenses</v>
          </cell>
          <cell r="F3413">
            <v>0</v>
          </cell>
          <cell r="G3413">
            <v>1671</v>
          </cell>
          <cell r="H3413">
            <v>462</v>
          </cell>
          <cell r="I3413">
            <v>0</v>
          </cell>
          <cell r="J3413">
            <v>500</v>
          </cell>
          <cell r="K3413">
            <v>110010</v>
          </cell>
          <cell r="L3413" t="str">
            <v>Current Unrestricted</v>
          </cell>
          <cell r="M3413">
            <v>35</v>
          </cell>
          <cell r="N3413" t="str">
            <v>Institutional Support</v>
          </cell>
          <cell r="O3413">
            <v>11</v>
          </cell>
          <cell r="P3413" t="str">
            <v>Current Unrestricted Funds</v>
          </cell>
          <cell r="Q3413">
            <v>75</v>
          </cell>
          <cell r="R3413" t="str">
            <v>Other Operating Expenses</v>
          </cell>
          <cell r="S3413">
            <v>10</v>
          </cell>
          <cell r="T3413" t="str">
            <v>President</v>
          </cell>
          <cell r="U3413">
            <v>9</v>
          </cell>
          <cell r="V3413" t="str">
            <v>Israel, Cary A.</v>
          </cell>
        </row>
        <row r="3414">
          <cell r="A3414">
            <v>210105</v>
          </cell>
          <cell r="B3414" t="str">
            <v>President Office</v>
          </cell>
          <cell r="C3414">
            <v>611210</v>
          </cell>
          <cell r="D3414">
            <v>210105611210</v>
          </cell>
          <cell r="E3414" t="str">
            <v>Admin Salaries - Full-time</v>
          </cell>
          <cell r="F3414">
            <v>302046.7</v>
          </cell>
          <cell r="G3414">
            <v>302046.71000000002</v>
          </cell>
          <cell r="H3414">
            <v>312602</v>
          </cell>
          <cell r="I3414">
            <v>156300.76</v>
          </cell>
          <cell r="J3414">
            <v>312602</v>
          </cell>
          <cell r="K3414">
            <v>110010</v>
          </cell>
          <cell r="L3414" t="str">
            <v>Current Unrestricted</v>
          </cell>
          <cell r="M3414">
            <v>35</v>
          </cell>
          <cell r="N3414" t="str">
            <v>Institutional Support</v>
          </cell>
          <cell r="O3414">
            <v>11</v>
          </cell>
          <cell r="P3414" t="str">
            <v>Current Unrestricted Funds</v>
          </cell>
          <cell r="Q3414">
            <v>61</v>
          </cell>
          <cell r="R3414" t="str">
            <v>Salaries and Wages</v>
          </cell>
          <cell r="S3414">
            <v>10</v>
          </cell>
          <cell r="T3414" t="str">
            <v>President</v>
          </cell>
          <cell r="U3414">
            <v>9</v>
          </cell>
          <cell r="V3414" t="str">
            <v>Israel, Cary A.</v>
          </cell>
        </row>
        <row r="3415">
          <cell r="A3415">
            <v>210105</v>
          </cell>
          <cell r="B3415" t="str">
            <v>President Office</v>
          </cell>
          <cell r="C3415">
            <v>611212</v>
          </cell>
          <cell r="D3415">
            <v>210105611212</v>
          </cell>
          <cell r="E3415" t="str">
            <v>Admin Salaries - Additional Comp</v>
          </cell>
          <cell r="F3415">
            <v>25000</v>
          </cell>
          <cell r="G3415">
            <v>25000</v>
          </cell>
          <cell r="H3415">
            <v>25000</v>
          </cell>
          <cell r="I3415">
            <v>25000</v>
          </cell>
          <cell r="J3415">
            <v>25000</v>
          </cell>
          <cell r="K3415">
            <v>110010</v>
          </cell>
          <cell r="L3415" t="str">
            <v>Current Unrestricted</v>
          </cell>
          <cell r="M3415">
            <v>35</v>
          </cell>
          <cell r="N3415" t="str">
            <v>Institutional Support</v>
          </cell>
          <cell r="O3415">
            <v>11</v>
          </cell>
          <cell r="P3415" t="str">
            <v>Current Unrestricted Funds</v>
          </cell>
          <cell r="Q3415">
            <v>61</v>
          </cell>
          <cell r="R3415" t="str">
            <v>Salaries and Wages</v>
          </cell>
          <cell r="S3415">
            <v>10</v>
          </cell>
          <cell r="T3415" t="str">
            <v>President</v>
          </cell>
          <cell r="U3415">
            <v>9</v>
          </cell>
          <cell r="V3415" t="str">
            <v>Israel, Cary A.</v>
          </cell>
        </row>
        <row r="3416">
          <cell r="A3416">
            <v>210105</v>
          </cell>
          <cell r="B3416" t="str">
            <v>President Office</v>
          </cell>
          <cell r="C3416">
            <v>611215</v>
          </cell>
          <cell r="D3416">
            <v>210105611215</v>
          </cell>
          <cell r="E3416" t="str">
            <v>Admin Salaries - Annuity</v>
          </cell>
          <cell r="F3416">
            <v>37272.26</v>
          </cell>
          <cell r="G3416">
            <v>37272.25</v>
          </cell>
          <cell r="H3416">
            <v>38577</v>
          </cell>
          <cell r="I3416">
            <v>19288.400000000001</v>
          </cell>
          <cell r="J3416">
            <v>38577</v>
          </cell>
          <cell r="K3416">
            <v>110010</v>
          </cell>
          <cell r="L3416" t="str">
            <v>Current Unrestricted</v>
          </cell>
          <cell r="M3416">
            <v>35</v>
          </cell>
          <cell r="N3416" t="str">
            <v>Institutional Support</v>
          </cell>
          <cell r="O3416">
            <v>11</v>
          </cell>
          <cell r="P3416" t="str">
            <v>Current Unrestricted Funds</v>
          </cell>
          <cell r="Q3416">
            <v>61</v>
          </cell>
          <cell r="R3416" t="str">
            <v>Salaries and Wages</v>
          </cell>
          <cell r="S3416">
            <v>10</v>
          </cell>
          <cell r="T3416" t="str">
            <v>President</v>
          </cell>
          <cell r="U3416">
            <v>9</v>
          </cell>
          <cell r="V3416" t="str">
            <v>Israel, Cary A.</v>
          </cell>
        </row>
        <row r="3417">
          <cell r="A3417">
            <v>210105</v>
          </cell>
          <cell r="B3417" t="str">
            <v>President Office</v>
          </cell>
          <cell r="C3417">
            <v>611310</v>
          </cell>
          <cell r="D3417">
            <v>210105611310</v>
          </cell>
          <cell r="E3417" t="str">
            <v>Supervisory Support Staff - Exempt</v>
          </cell>
          <cell r="F3417">
            <v>34696.550000000003</v>
          </cell>
          <cell r="G3417">
            <v>34696.559999999998</v>
          </cell>
          <cell r="H3417">
            <v>37590</v>
          </cell>
          <cell r="I3417">
            <v>18769.28</v>
          </cell>
          <cell r="J3417">
            <v>37641</v>
          </cell>
          <cell r="K3417">
            <v>110010</v>
          </cell>
          <cell r="L3417" t="str">
            <v>Current Unrestricted</v>
          </cell>
          <cell r="M3417">
            <v>35</v>
          </cell>
          <cell r="N3417" t="str">
            <v>Institutional Support</v>
          </cell>
          <cell r="O3417">
            <v>11</v>
          </cell>
          <cell r="P3417" t="str">
            <v>Current Unrestricted Funds</v>
          </cell>
          <cell r="Q3417">
            <v>61</v>
          </cell>
          <cell r="R3417" t="str">
            <v>Salaries and Wages</v>
          </cell>
          <cell r="S3417">
            <v>10</v>
          </cell>
          <cell r="T3417" t="str">
            <v>President</v>
          </cell>
          <cell r="U3417">
            <v>9</v>
          </cell>
          <cell r="V3417" t="str">
            <v>Israel, Cary A.</v>
          </cell>
        </row>
        <row r="3418">
          <cell r="A3418">
            <v>210105</v>
          </cell>
          <cell r="B3418" t="str">
            <v>President Office</v>
          </cell>
          <cell r="C3418">
            <v>611460</v>
          </cell>
          <cell r="D3418">
            <v>210105611460</v>
          </cell>
          <cell r="E3418" t="str">
            <v>Support Staff PT - Non-Exempt</v>
          </cell>
          <cell r="F3418">
            <v>11807.96</v>
          </cell>
          <cell r="G3418">
            <v>14029.14</v>
          </cell>
          <cell r="H3418">
            <v>16343</v>
          </cell>
          <cell r="I3418">
            <v>5894.61</v>
          </cell>
          <cell r="J3418">
            <v>16893</v>
          </cell>
          <cell r="K3418">
            <v>110010</v>
          </cell>
          <cell r="L3418" t="str">
            <v>Current Unrestricted</v>
          </cell>
          <cell r="M3418">
            <v>35</v>
          </cell>
          <cell r="N3418" t="str">
            <v>Institutional Support</v>
          </cell>
          <cell r="O3418">
            <v>11</v>
          </cell>
          <cell r="P3418" t="str">
            <v>Current Unrestricted Funds</v>
          </cell>
          <cell r="Q3418">
            <v>61</v>
          </cell>
          <cell r="R3418" t="str">
            <v>Salaries and Wages</v>
          </cell>
          <cell r="S3418">
            <v>10</v>
          </cell>
          <cell r="T3418" t="str">
            <v>President</v>
          </cell>
          <cell r="U3418">
            <v>9</v>
          </cell>
          <cell r="V3418" t="str">
            <v>Israel, Cary A.</v>
          </cell>
        </row>
        <row r="3419">
          <cell r="A3419">
            <v>210105</v>
          </cell>
          <cell r="B3419" t="str">
            <v>President Office</v>
          </cell>
          <cell r="C3419">
            <v>611492</v>
          </cell>
          <cell r="D3419">
            <v>210105611492</v>
          </cell>
          <cell r="E3419" t="str">
            <v>Regular Overtime</v>
          </cell>
          <cell r="F3419">
            <v>0</v>
          </cell>
          <cell r="G3419">
            <v>34.65</v>
          </cell>
          <cell r="H3419">
            <v>70</v>
          </cell>
          <cell r="I3419">
            <v>69.099999999999994</v>
          </cell>
          <cell r="J3419">
            <v>0</v>
          </cell>
          <cell r="K3419">
            <v>110010</v>
          </cell>
          <cell r="L3419" t="str">
            <v>Current Unrestricted</v>
          </cell>
          <cell r="M3419">
            <v>35</v>
          </cell>
          <cell r="N3419" t="str">
            <v>Institutional Support</v>
          </cell>
          <cell r="O3419">
            <v>11</v>
          </cell>
          <cell r="P3419" t="str">
            <v>Current Unrestricted Funds</v>
          </cell>
          <cell r="Q3419">
            <v>61</v>
          </cell>
          <cell r="R3419" t="str">
            <v>Salaries and Wages</v>
          </cell>
          <cell r="S3419">
            <v>10</v>
          </cell>
          <cell r="T3419" t="str">
            <v>President</v>
          </cell>
          <cell r="U3419">
            <v>9</v>
          </cell>
          <cell r="V3419" t="str">
            <v>Israel, Cary A.</v>
          </cell>
        </row>
        <row r="3420">
          <cell r="A3420">
            <v>210105</v>
          </cell>
          <cell r="B3420" t="str">
            <v>President Office</v>
          </cell>
          <cell r="C3420">
            <v>712450</v>
          </cell>
          <cell r="D3420">
            <v>210105712450</v>
          </cell>
          <cell r="E3420" t="str">
            <v>Rental - Vehicle</v>
          </cell>
          <cell r="F3420">
            <v>258.83999999999997</v>
          </cell>
          <cell r="G3420">
            <v>0</v>
          </cell>
          <cell r="H3420">
            <v>0</v>
          </cell>
          <cell r="I3420">
            <v>0</v>
          </cell>
          <cell r="J3420">
            <v>0</v>
          </cell>
          <cell r="K3420">
            <v>110010</v>
          </cell>
          <cell r="L3420" t="str">
            <v>Current Unrestricted</v>
          </cell>
          <cell r="M3420">
            <v>35</v>
          </cell>
          <cell r="N3420" t="str">
            <v>Institutional Support</v>
          </cell>
          <cell r="O3420">
            <v>11</v>
          </cell>
          <cell r="P3420" t="str">
            <v>Current Unrestricted Funds</v>
          </cell>
          <cell r="Q3420">
            <v>71</v>
          </cell>
          <cell r="R3420" t="str">
            <v>Contractual Services</v>
          </cell>
          <cell r="S3420">
            <v>10</v>
          </cell>
          <cell r="T3420" t="str">
            <v>President</v>
          </cell>
          <cell r="U3420">
            <v>9</v>
          </cell>
          <cell r="V3420" t="str">
            <v>Israel, Cary A.</v>
          </cell>
        </row>
        <row r="3421">
          <cell r="A3421">
            <v>210105</v>
          </cell>
          <cell r="B3421" t="str">
            <v>President Office</v>
          </cell>
          <cell r="C3421">
            <v>712655</v>
          </cell>
          <cell r="D3421">
            <v>210105712655</v>
          </cell>
          <cell r="E3421" t="str">
            <v>Meetings Expense</v>
          </cell>
          <cell r="F3421">
            <v>4172.96</v>
          </cell>
          <cell r="G3421">
            <v>2521.31</v>
          </cell>
          <cell r="H3421">
            <v>3000</v>
          </cell>
          <cell r="I3421">
            <v>654.07000000000005</v>
          </cell>
          <cell r="J3421">
            <v>3000</v>
          </cell>
          <cell r="K3421">
            <v>110010</v>
          </cell>
          <cell r="L3421" t="str">
            <v>Current Unrestricted</v>
          </cell>
          <cell r="M3421">
            <v>35</v>
          </cell>
          <cell r="N3421" t="str">
            <v>Institutional Support</v>
          </cell>
          <cell r="O3421">
            <v>11</v>
          </cell>
          <cell r="P3421" t="str">
            <v>Current Unrestricted Funds</v>
          </cell>
          <cell r="Q3421">
            <v>71</v>
          </cell>
          <cell r="R3421" t="str">
            <v>Contractual Services</v>
          </cell>
          <cell r="S3421">
            <v>10</v>
          </cell>
          <cell r="T3421" t="str">
            <v>President</v>
          </cell>
          <cell r="U3421">
            <v>9</v>
          </cell>
          <cell r="V3421" t="str">
            <v>Israel, Cary A.</v>
          </cell>
        </row>
        <row r="3422">
          <cell r="A3422">
            <v>210105</v>
          </cell>
          <cell r="B3422" t="str">
            <v>President Office</v>
          </cell>
          <cell r="C3422">
            <v>733120</v>
          </cell>
          <cell r="D3422">
            <v>210105733120</v>
          </cell>
          <cell r="E3422" t="str">
            <v>Office Supplies</v>
          </cell>
          <cell r="F3422">
            <v>4820.26</v>
          </cell>
          <cell r="G3422">
            <v>4164.32</v>
          </cell>
          <cell r="H3422">
            <v>4730</v>
          </cell>
          <cell r="I3422">
            <v>2591.89</v>
          </cell>
          <cell r="J3422">
            <v>3930</v>
          </cell>
          <cell r="K3422">
            <v>110010</v>
          </cell>
          <cell r="L3422" t="str">
            <v>Current Unrestricted</v>
          </cell>
          <cell r="M3422">
            <v>35</v>
          </cell>
          <cell r="N3422" t="str">
            <v>Institutional Support</v>
          </cell>
          <cell r="O3422">
            <v>11</v>
          </cell>
          <cell r="P3422" t="str">
            <v>Current Unrestricted Funds</v>
          </cell>
          <cell r="Q3422">
            <v>73</v>
          </cell>
          <cell r="R3422" t="str">
            <v>Supplies</v>
          </cell>
          <cell r="S3422">
            <v>10</v>
          </cell>
          <cell r="T3422" t="str">
            <v>President</v>
          </cell>
          <cell r="U3422">
            <v>9</v>
          </cell>
          <cell r="V3422" t="str">
            <v>Israel, Cary A.</v>
          </cell>
        </row>
        <row r="3423">
          <cell r="A3423">
            <v>210105</v>
          </cell>
          <cell r="B3423" t="str">
            <v>President Office</v>
          </cell>
          <cell r="C3423">
            <v>733210</v>
          </cell>
          <cell r="D3423">
            <v>210105733210</v>
          </cell>
          <cell r="E3423" t="str">
            <v>Division Books and Booklets</v>
          </cell>
          <cell r="F3423">
            <v>387.38</v>
          </cell>
          <cell r="G3423">
            <v>35.299999999999997</v>
          </cell>
          <cell r="H3423">
            <v>69</v>
          </cell>
          <cell r="I3423">
            <v>0</v>
          </cell>
          <cell r="J3423">
            <v>100</v>
          </cell>
          <cell r="K3423">
            <v>110010</v>
          </cell>
          <cell r="L3423" t="str">
            <v>Current Unrestricted</v>
          </cell>
          <cell r="M3423">
            <v>35</v>
          </cell>
          <cell r="N3423" t="str">
            <v>Institutional Support</v>
          </cell>
          <cell r="O3423">
            <v>11</v>
          </cell>
          <cell r="P3423" t="str">
            <v>Current Unrestricted Funds</v>
          </cell>
          <cell r="Q3423">
            <v>73</v>
          </cell>
          <cell r="R3423" t="str">
            <v>Supplies</v>
          </cell>
          <cell r="S3423">
            <v>10</v>
          </cell>
          <cell r="T3423" t="str">
            <v>President</v>
          </cell>
          <cell r="U3423">
            <v>9</v>
          </cell>
          <cell r="V3423" t="str">
            <v>Israel, Cary A.</v>
          </cell>
        </row>
        <row r="3424">
          <cell r="A3424">
            <v>210105</v>
          </cell>
          <cell r="B3424" t="str">
            <v>President Office</v>
          </cell>
          <cell r="C3424">
            <v>733220</v>
          </cell>
          <cell r="D3424">
            <v>210105733220</v>
          </cell>
          <cell r="E3424" t="str">
            <v>Subscriptions</v>
          </cell>
          <cell r="F3424">
            <v>463</v>
          </cell>
          <cell r="G3424">
            <v>0</v>
          </cell>
          <cell r="H3424">
            <v>401</v>
          </cell>
          <cell r="I3424">
            <v>393.5</v>
          </cell>
          <cell r="J3424">
            <v>400</v>
          </cell>
          <cell r="K3424">
            <v>110010</v>
          </cell>
          <cell r="L3424" t="str">
            <v>Current Unrestricted</v>
          </cell>
          <cell r="M3424">
            <v>35</v>
          </cell>
          <cell r="N3424" t="str">
            <v>Institutional Support</v>
          </cell>
          <cell r="O3424">
            <v>11</v>
          </cell>
          <cell r="P3424" t="str">
            <v>Current Unrestricted Funds</v>
          </cell>
          <cell r="Q3424">
            <v>73</v>
          </cell>
          <cell r="R3424" t="str">
            <v>Supplies</v>
          </cell>
          <cell r="S3424">
            <v>10</v>
          </cell>
          <cell r="T3424" t="str">
            <v>President</v>
          </cell>
          <cell r="U3424">
            <v>9</v>
          </cell>
          <cell r="V3424" t="str">
            <v>Israel, Cary A.</v>
          </cell>
        </row>
        <row r="3425">
          <cell r="A3425">
            <v>210105</v>
          </cell>
          <cell r="B3425" t="str">
            <v>President Office</v>
          </cell>
          <cell r="C3425">
            <v>744210</v>
          </cell>
          <cell r="D3425">
            <v>210105744210</v>
          </cell>
          <cell r="E3425" t="str">
            <v>Local Travel</v>
          </cell>
          <cell r="F3425">
            <v>134.13</v>
          </cell>
          <cell r="G3425">
            <v>362.7</v>
          </cell>
          <cell r="H3425">
            <v>510</v>
          </cell>
          <cell r="I3425">
            <v>176.8</v>
          </cell>
          <cell r="J3425">
            <v>600</v>
          </cell>
          <cell r="K3425">
            <v>110010</v>
          </cell>
          <cell r="L3425" t="str">
            <v>Current Unrestricted</v>
          </cell>
          <cell r="M3425">
            <v>35</v>
          </cell>
          <cell r="N3425" t="str">
            <v>Institutional Support</v>
          </cell>
          <cell r="O3425">
            <v>11</v>
          </cell>
          <cell r="P3425" t="str">
            <v>Current Unrestricted Funds</v>
          </cell>
          <cell r="Q3425">
            <v>74</v>
          </cell>
          <cell r="R3425" t="str">
            <v>Travel</v>
          </cell>
          <cell r="S3425">
            <v>10</v>
          </cell>
          <cell r="T3425" t="str">
            <v>President</v>
          </cell>
          <cell r="U3425">
            <v>9</v>
          </cell>
          <cell r="V3425" t="str">
            <v>Israel, Cary A.</v>
          </cell>
        </row>
        <row r="3426">
          <cell r="A3426">
            <v>210105</v>
          </cell>
          <cell r="B3426" t="str">
            <v>President Office</v>
          </cell>
          <cell r="C3426">
            <v>744220</v>
          </cell>
          <cell r="D3426">
            <v>210105744220</v>
          </cell>
          <cell r="E3426" t="str">
            <v>Professional Development / Travel</v>
          </cell>
          <cell r="F3426">
            <v>2482.96</v>
          </cell>
          <cell r="G3426">
            <v>3220.79</v>
          </cell>
          <cell r="H3426">
            <v>6000</v>
          </cell>
          <cell r="I3426">
            <v>5839.4</v>
          </cell>
          <cell r="J3426">
            <v>6000</v>
          </cell>
          <cell r="K3426">
            <v>110010</v>
          </cell>
          <cell r="L3426" t="str">
            <v>Current Unrestricted</v>
          </cell>
          <cell r="M3426">
            <v>35</v>
          </cell>
          <cell r="N3426" t="str">
            <v>Institutional Support</v>
          </cell>
          <cell r="O3426">
            <v>11</v>
          </cell>
          <cell r="P3426" t="str">
            <v>Current Unrestricted Funds</v>
          </cell>
          <cell r="Q3426">
            <v>74</v>
          </cell>
          <cell r="R3426" t="str">
            <v>Travel</v>
          </cell>
          <cell r="S3426">
            <v>10</v>
          </cell>
          <cell r="T3426" t="str">
            <v>President</v>
          </cell>
          <cell r="U3426">
            <v>9</v>
          </cell>
          <cell r="V3426" t="str">
            <v>Israel, Cary A.</v>
          </cell>
        </row>
        <row r="3427">
          <cell r="A3427">
            <v>210105</v>
          </cell>
          <cell r="B3427" t="str">
            <v>President Office</v>
          </cell>
          <cell r="C3427">
            <v>744370</v>
          </cell>
          <cell r="D3427">
            <v>210105744370</v>
          </cell>
          <cell r="E3427" t="str">
            <v>Vehicle Operating Expense</v>
          </cell>
          <cell r="F3427">
            <v>1378.13</v>
          </cell>
          <cell r="G3427">
            <v>1499.64</v>
          </cell>
          <cell r="H3427">
            <v>3000</v>
          </cell>
          <cell r="I3427">
            <v>2118.89</v>
          </cell>
          <cell r="J3427">
            <v>3000</v>
          </cell>
          <cell r="K3427">
            <v>110010</v>
          </cell>
          <cell r="L3427" t="str">
            <v>Current Unrestricted</v>
          </cell>
          <cell r="M3427">
            <v>35</v>
          </cell>
          <cell r="N3427" t="str">
            <v>Institutional Support</v>
          </cell>
          <cell r="O3427">
            <v>11</v>
          </cell>
          <cell r="P3427" t="str">
            <v>Current Unrestricted Funds</v>
          </cell>
          <cell r="Q3427">
            <v>74</v>
          </cell>
          <cell r="R3427" t="str">
            <v>Travel</v>
          </cell>
          <cell r="S3427">
            <v>10</v>
          </cell>
          <cell r="T3427" t="str">
            <v>President</v>
          </cell>
          <cell r="U3427">
            <v>9</v>
          </cell>
          <cell r="V3427" t="str">
            <v>Israel, Cary A.</v>
          </cell>
        </row>
        <row r="3428">
          <cell r="A3428">
            <v>210105</v>
          </cell>
          <cell r="B3428" t="str">
            <v>President Office</v>
          </cell>
          <cell r="C3428">
            <v>755310</v>
          </cell>
          <cell r="D3428">
            <v>210105755310</v>
          </cell>
          <cell r="E3428" t="str">
            <v>Copier Expense</v>
          </cell>
          <cell r="F3428">
            <v>3467.58</v>
          </cell>
          <cell r="G3428">
            <v>3607.74</v>
          </cell>
          <cell r="H3428">
            <v>2145</v>
          </cell>
          <cell r="I3428">
            <v>1453.26</v>
          </cell>
          <cell r="J3428">
            <v>2145</v>
          </cell>
          <cell r="K3428">
            <v>110010</v>
          </cell>
          <cell r="L3428" t="str">
            <v>Current Unrestricted</v>
          </cell>
          <cell r="M3428">
            <v>35</v>
          </cell>
          <cell r="N3428" t="str">
            <v>Institutional Support</v>
          </cell>
          <cell r="O3428">
            <v>11</v>
          </cell>
          <cell r="P3428" t="str">
            <v>Current Unrestricted Funds</v>
          </cell>
          <cell r="Q3428">
            <v>75</v>
          </cell>
          <cell r="R3428" t="str">
            <v>Other Operating Expenses</v>
          </cell>
          <cell r="S3428">
            <v>10</v>
          </cell>
          <cell r="T3428" t="str">
            <v>President</v>
          </cell>
          <cell r="U3428">
            <v>9</v>
          </cell>
          <cell r="V3428" t="str">
            <v>Israel, Cary A.</v>
          </cell>
        </row>
        <row r="3429">
          <cell r="A3429">
            <v>210105</v>
          </cell>
          <cell r="B3429" t="str">
            <v>President Office</v>
          </cell>
          <cell r="C3429">
            <v>755360</v>
          </cell>
          <cell r="D3429">
            <v>210105755360</v>
          </cell>
          <cell r="E3429" t="str">
            <v>Printing - Other</v>
          </cell>
          <cell r="F3429">
            <v>672</v>
          </cell>
          <cell r="G3429">
            <v>181.8</v>
          </cell>
          <cell r="H3429">
            <v>400</v>
          </cell>
          <cell r="I3429">
            <v>0</v>
          </cell>
          <cell r="J3429">
            <v>400</v>
          </cell>
          <cell r="K3429">
            <v>110010</v>
          </cell>
          <cell r="L3429" t="str">
            <v>Current Unrestricted</v>
          </cell>
          <cell r="M3429">
            <v>35</v>
          </cell>
          <cell r="N3429" t="str">
            <v>Institutional Support</v>
          </cell>
          <cell r="O3429">
            <v>11</v>
          </cell>
          <cell r="P3429" t="str">
            <v>Current Unrestricted Funds</v>
          </cell>
          <cell r="Q3429">
            <v>75</v>
          </cell>
          <cell r="R3429" t="str">
            <v>Other Operating Expenses</v>
          </cell>
          <cell r="S3429">
            <v>10</v>
          </cell>
          <cell r="T3429" t="str">
            <v>President</v>
          </cell>
          <cell r="U3429">
            <v>9</v>
          </cell>
          <cell r="V3429" t="str">
            <v>Israel, Cary A.</v>
          </cell>
        </row>
        <row r="3430">
          <cell r="A3430">
            <v>210105</v>
          </cell>
          <cell r="B3430" t="str">
            <v>President Office</v>
          </cell>
          <cell r="C3430">
            <v>755510</v>
          </cell>
          <cell r="D3430">
            <v>210105755510</v>
          </cell>
          <cell r="E3430" t="str">
            <v>Repairs - Equipment</v>
          </cell>
          <cell r="F3430">
            <v>0</v>
          </cell>
          <cell r="G3430">
            <v>0</v>
          </cell>
          <cell r="H3430">
            <v>600</v>
          </cell>
          <cell r="I3430">
            <v>0</v>
          </cell>
          <cell r="J3430">
            <v>600</v>
          </cell>
          <cell r="K3430">
            <v>110010</v>
          </cell>
          <cell r="L3430" t="str">
            <v>Current Unrestricted</v>
          </cell>
          <cell r="M3430">
            <v>35</v>
          </cell>
          <cell r="N3430" t="str">
            <v>Institutional Support</v>
          </cell>
          <cell r="O3430">
            <v>11</v>
          </cell>
          <cell r="P3430" t="str">
            <v>Current Unrestricted Funds</v>
          </cell>
          <cell r="Q3430">
            <v>75</v>
          </cell>
          <cell r="R3430" t="str">
            <v>Other Operating Expenses</v>
          </cell>
          <cell r="S3430">
            <v>10</v>
          </cell>
          <cell r="T3430" t="str">
            <v>President</v>
          </cell>
          <cell r="U3430">
            <v>9</v>
          </cell>
          <cell r="V3430" t="str">
            <v>Israel, Cary A.</v>
          </cell>
        </row>
        <row r="3431">
          <cell r="A3431">
            <v>210105</v>
          </cell>
          <cell r="B3431" t="str">
            <v>President Office</v>
          </cell>
          <cell r="C3431">
            <v>755540</v>
          </cell>
          <cell r="D3431">
            <v>210105755540</v>
          </cell>
          <cell r="E3431" t="str">
            <v>Repairs - Vehicle</v>
          </cell>
          <cell r="F3431">
            <v>125.02</v>
          </cell>
          <cell r="G3431">
            <v>0</v>
          </cell>
          <cell r="H3431">
            <v>600</v>
          </cell>
          <cell r="I3431">
            <v>0</v>
          </cell>
          <cell r="J3431">
            <v>600</v>
          </cell>
          <cell r="K3431">
            <v>110010</v>
          </cell>
          <cell r="L3431" t="str">
            <v>Current Unrestricted</v>
          </cell>
          <cell r="M3431">
            <v>35</v>
          </cell>
          <cell r="N3431" t="str">
            <v>Institutional Support</v>
          </cell>
          <cell r="O3431">
            <v>11</v>
          </cell>
          <cell r="P3431" t="str">
            <v>Current Unrestricted Funds</v>
          </cell>
          <cell r="Q3431">
            <v>75</v>
          </cell>
          <cell r="R3431" t="str">
            <v>Other Operating Expenses</v>
          </cell>
          <cell r="S3431">
            <v>10</v>
          </cell>
          <cell r="T3431" t="str">
            <v>President</v>
          </cell>
          <cell r="U3431">
            <v>9</v>
          </cell>
          <cell r="V3431" t="str">
            <v>Israel, Cary A.</v>
          </cell>
        </row>
        <row r="3432">
          <cell r="A3432">
            <v>210105</v>
          </cell>
          <cell r="B3432" t="str">
            <v>President Office</v>
          </cell>
          <cell r="C3432">
            <v>755705</v>
          </cell>
          <cell r="D3432">
            <v>210105755705</v>
          </cell>
          <cell r="E3432" t="str">
            <v>Postage</v>
          </cell>
          <cell r="F3432">
            <v>878.4</v>
          </cell>
          <cell r="G3432">
            <v>708.82</v>
          </cell>
          <cell r="H3432">
            <v>700</v>
          </cell>
          <cell r="I3432">
            <v>427.73</v>
          </cell>
          <cell r="J3432">
            <v>900</v>
          </cell>
          <cell r="K3432">
            <v>110010</v>
          </cell>
          <cell r="L3432" t="str">
            <v>Current Unrestricted</v>
          </cell>
          <cell r="M3432">
            <v>35</v>
          </cell>
          <cell r="N3432" t="str">
            <v>Institutional Support</v>
          </cell>
          <cell r="O3432">
            <v>11</v>
          </cell>
          <cell r="P3432" t="str">
            <v>Current Unrestricted Funds</v>
          </cell>
          <cell r="Q3432">
            <v>75</v>
          </cell>
          <cell r="R3432" t="str">
            <v>Other Operating Expenses</v>
          </cell>
          <cell r="S3432">
            <v>10</v>
          </cell>
          <cell r="T3432" t="str">
            <v>President</v>
          </cell>
          <cell r="U3432">
            <v>9</v>
          </cell>
          <cell r="V3432" t="str">
            <v>Israel, Cary A.</v>
          </cell>
        </row>
        <row r="3433">
          <cell r="A3433">
            <v>210105</v>
          </cell>
          <cell r="B3433" t="str">
            <v>President Office</v>
          </cell>
          <cell r="C3433">
            <v>755765</v>
          </cell>
          <cell r="D3433">
            <v>210105755765</v>
          </cell>
          <cell r="E3433" t="str">
            <v>Miscellaneous Operating Expenses</v>
          </cell>
          <cell r="F3433">
            <v>0</v>
          </cell>
          <cell r="G3433">
            <v>0</v>
          </cell>
          <cell r="H3433">
            <v>0</v>
          </cell>
          <cell r="I3433">
            <v>0</v>
          </cell>
          <cell r="J3433">
            <v>0</v>
          </cell>
          <cell r="K3433">
            <v>110010</v>
          </cell>
          <cell r="L3433" t="str">
            <v>Current Unrestricted</v>
          </cell>
          <cell r="M3433">
            <v>35</v>
          </cell>
          <cell r="N3433" t="str">
            <v>Institutional Support</v>
          </cell>
          <cell r="O3433">
            <v>11</v>
          </cell>
          <cell r="P3433" t="str">
            <v>Current Unrestricted Funds</v>
          </cell>
          <cell r="Q3433">
            <v>75</v>
          </cell>
          <cell r="R3433" t="str">
            <v>Other Operating Expenses</v>
          </cell>
          <cell r="S3433">
            <v>10</v>
          </cell>
          <cell r="T3433" t="str">
            <v>President</v>
          </cell>
          <cell r="U3433">
            <v>9</v>
          </cell>
          <cell r="V3433" t="str">
            <v>Israel, Cary A.</v>
          </cell>
        </row>
        <row r="3434">
          <cell r="A3434">
            <v>210105</v>
          </cell>
          <cell r="B3434" t="str">
            <v>President Office</v>
          </cell>
          <cell r="C3434">
            <v>765425</v>
          </cell>
          <cell r="D3434">
            <v>210105765425</v>
          </cell>
          <cell r="E3434" t="str">
            <v>Telephone - Cellular</v>
          </cell>
          <cell r="F3434">
            <v>65.62</v>
          </cell>
          <cell r="G3434">
            <v>0</v>
          </cell>
          <cell r="H3434">
            <v>0</v>
          </cell>
          <cell r="I3434">
            <v>0</v>
          </cell>
          <cell r="J3434">
            <v>0</v>
          </cell>
          <cell r="K3434">
            <v>110010</v>
          </cell>
          <cell r="L3434" t="str">
            <v>Current Unrestricted</v>
          </cell>
          <cell r="M3434">
            <v>35</v>
          </cell>
          <cell r="N3434" t="str">
            <v>Institutional Support</v>
          </cell>
          <cell r="O3434">
            <v>11</v>
          </cell>
          <cell r="P3434" t="str">
            <v>Current Unrestricted Funds</v>
          </cell>
          <cell r="Q3434">
            <v>76</v>
          </cell>
          <cell r="R3434" t="str">
            <v>Utilities</v>
          </cell>
          <cell r="S3434">
            <v>10</v>
          </cell>
          <cell r="T3434" t="str">
            <v>President</v>
          </cell>
          <cell r="U3434">
            <v>9</v>
          </cell>
          <cell r="V3434" t="str">
            <v>Israel, Cary A.</v>
          </cell>
        </row>
        <row r="3435">
          <cell r="A3435">
            <v>230205</v>
          </cell>
          <cell r="B3435" t="str">
            <v>Special Activities</v>
          </cell>
          <cell r="C3435">
            <v>712350</v>
          </cell>
          <cell r="D3435">
            <v>230205712350</v>
          </cell>
          <cell r="E3435" t="str">
            <v>Contract Labor - Individuals</v>
          </cell>
          <cell r="F3435">
            <v>0</v>
          </cell>
          <cell r="G3435">
            <v>0</v>
          </cell>
          <cell r="H3435">
            <v>1000</v>
          </cell>
          <cell r="I3435">
            <v>0</v>
          </cell>
          <cell r="J3435">
            <v>1000</v>
          </cell>
          <cell r="K3435">
            <v>110010</v>
          </cell>
          <cell r="L3435" t="str">
            <v>Current Unrestricted</v>
          </cell>
          <cell r="M3435">
            <v>35</v>
          </cell>
          <cell r="N3435" t="str">
            <v>Institutional Support</v>
          </cell>
          <cell r="O3435">
            <v>11</v>
          </cell>
          <cell r="P3435" t="str">
            <v>Current Unrestricted Funds</v>
          </cell>
          <cell r="Q3435">
            <v>71</v>
          </cell>
          <cell r="R3435" t="str">
            <v>Contractual Services</v>
          </cell>
          <cell r="S3435">
            <v>10</v>
          </cell>
          <cell r="T3435" t="str">
            <v>President</v>
          </cell>
          <cell r="U3435">
            <v>9</v>
          </cell>
          <cell r="V3435" t="str">
            <v>Israel, Cary A.</v>
          </cell>
        </row>
        <row r="3436">
          <cell r="A3436">
            <v>230205</v>
          </cell>
          <cell r="B3436" t="str">
            <v>Special Activities</v>
          </cell>
          <cell r="C3436">
            <v>712655</v>
          </cell>
          <cell r="D3436">
            <v>230205712655</v>
          </cell>
          <cell r="E3436" t="str">
            <v>Meetings Expense</v>
          </cell>
          <cell r="F3436">
            <v>260</v>
          </cell>
          <cell r="G3436">
            <v>378.91</v>
          </cell>
          <cell r="H3436">
            <v>3300</v>
          </cell>
          <cell r="I3436">
            <v>100</v>
          </cell>
          <cell r="J3436">
            <v>1500</v>
          </cell>
          <cell r="K3436">
            <v>110010</v>
          </cell>
          <cell r="L3436" t="str">
            <v>Current Unrestricted</v>
          </cell>
          <cell r="M3436">
            <v>35</v>
          </cell>
          <cell r="N3436" t="str">
            <v>Institutional Support</v>
          </cell>
          <cell r="O3436">
            <v>11</v>
          </cell>
          <cell r="P3436" t="str">
            <v>Current Unrestricted Funds</v>
          </cell>
          <cell r="Q3436">
            <v>71</v>
          </cell>
          <cell r="R3436" t="str">
            <v>Contractual Services</v>
          </cell>
          <cell r="S3436">
            <v>10</v>
          </cell>
          <cell r="T3436" t="str">
            <v>President</v>
          </cell>
          <cell r="U3436">
            <v>9</v>
          </cell>
          <cell r="V3436" t="str">
            <v>Israel, Cary A.</v>
          </cell>
        </row>
        <row r="3437">
          <cell r="A3437">
            <v>230205</v>
          </cell>
          <cell r="B3437" t="str">
            <v>Special Activities</v>
          </cell>
          <cell r="C3437">
            <v>733120</v>
          </cell>
          <cell r="D3437">
            <v>230205733120</v>
          </cell>
          <cell r="E3437" t="str">
            <v>Office Supplies</v>
          </cell>
          <cell r="F3437">
            <v>0</v>
          </cell>
          <cell r="G3437">
            <v>0</v>
          </cell>
          <cell r="H3437">
            <v>500</v>
          </cell>
          <cell r="I3437">
            <v>0</v>
          </cell>
          <cell r="J3437">
            <v>500</v>
          </cell>
          <cell r="K3437">
            <v>110010</v>
          </cell>
          <cell r="L3437" t="str">
            <v>Current Unrestricted</v>
          </cell>
          <cell r="M3437">
            <v>35</v>
          </cell>
          <cell r="N3437" t="str">
            <v>Institutional Support</v>
          </cell>
          <cell r="O3437">
            <v>11</v>
          </cell>
          <cell r="P3437" t="str">
            <v>Current Unrestricted Funds</v>
          </cell>
          <cell r="Q3437">
            <v>73</v>
          </cell>
          <cell r="R3437" t="str">
            <v>Supplies</v>
          </cell>
          <cell r="S3437">
            <v>10</v>
          </cell>
          <cell r="T3437" t="str">
            <v>President</v>
          </cell>
          <cell r="U3437">
            <v>9</v>
          </cell>
          <cell r="V3437" t="str">
            <v>Israel, Cary A.</v>
          </cell>
        </row>
        <row r="3438">
          <cell r="A3438">
            <v>230205</v>
          </cell>
          <cell r="B3438" t="str">
            <v>Special Activities</v>
          </cell>
          <cell r="C3438">
            <v>744220</v>
          </cell>
          <cell r="D3438">
            <v>230205744220</v>
          </cell>
          <cell r="E3438" t="str">
            <v>Professional Development / Travel</v>
          </cell>
          <cell r="F3438">
            <v>3230</v>
          </cell>
          <cell r="G3438">
            <v>13347.66</v>
          </cell>
          <cell r="H3438">
            <v>16250</v>
          </cell>
          <cell r="I3438">
            <v>1603.52</v>
          </cell>
          <cell r="J3438">
            <v>8000</v>
          </cell>
          <cell r="K3438">
            <v>110010</v>
          </cell>
          <cell r="L3438" t="str">
            <v>Current Unrestricted</v>
          </cell>
          <cell r="M3438">
            <v>35</v>
          </cell>
          <cell r="N3438" t="str">
            <v>Institutional Support</v>
          </cell>
          <cell r="O3438">
            <v>11</v>
          </cell>
          <cell r="P3438" t="str">
            <v>Current Unrestricted Funds</v>
          </cell>
          <cell r="Q3438">
            <v>74</v>
          </cell>
          <cell r="R3438" t="str">
            <v>Travel</v>
          </cell>
          <cell r="S3438">
            <v>10</v>
          </cell>
          <cell r="T3438" t="str">
            <v>President</v>
          </cell>
          <cell r="U3438">
            <v>9</v>
          </cell>
          <cell r="V3438" t="str">
            <v>Israel, Cary A.</v>
          </cell>
        </row>
        <row r="3439">
          <cell r="A3439">
            <v>230205</v>
          </cell>
          <cell r="B3439" t="str">
            <v>Special Activities</v>
          </cell>
          <cell r="C3439">
            <v>755360</v>
          </cell>
          <cell r="D3439">
            <v>230205755360</v>
          </cell>
          <cell r="E3439" t="str">
            <v>Printing - Other</v>
          </cell>
          <cell r="F3439">
            <v>70</v>
          </cell>
          <cell r="G3439">
            <v>0</v>
          </cell>
          <cell r="H3439">
            <v>700</v>
          </cell>
          <cell r="I3439">
            <v>0</v>
          </cell>
          <cell r="J3439">
            <v>700</v>
          </cell>
          <cell r="K3439">
            <v>110010</v>
          </cell>
          <cell r="L3439" t="str">
            <v>Current Unrestricted</v>
          </cell>
          <cell r="M3439">
            <v>35</v>
          </cell>
          <cell r="N3439" t="str">
            <v>Institutional Support</v>
          </cell>
          <cell r="O3439">
            <v>11</v>
          </cell>
          <cell r="P3439" t="str">
            <v>Current Unrestricted Funds</v>
          </cell>
          <cell r="Q3439">
            <v>75</v>
          </cell>
          <cell r="R3439" t="str">
            <v>Other Operating Expenses</v>
          </cell>
          <cell r="S3439">
            <v>10</v>
          </cell>
          <cell r="T3439" t="str">
            <v>President</v>
          </cell>
          <cell r="U3439">
            <v>9</v>
          </cell>
          <cell r="V3439" t="str">
            <v>Israel, Cary A.</v>
          </cell>
        </row>
        <row r="3440">
          <cell r="A3440">
            <v>230205</v>
          </cell>
          <cell r="B3440" t="str">
            <v>Special Activities</v>
          </cell>
          <cell r="C3440">
            <v>755705</v>
          </cell>
          <cell r="D3440">
            <v>230205755705</v>
          </cell>
          <cell r="E3440" t="str">
            <v>Postage</v>
          </cell>
          <cell r="F3440">
            <v>0</v>
          </cell>
          <cell r="G3440">
            <v>0</v>
          </cell>
          <cell r="H3440">
            <v>444</v>
          </cell>
          <cell r="I3440">
            <v>0</v>
          </cell>
          <cell r="J3440">
            <v>132</v>
          </cell>
          <cell r="K3440">
            <v>110010</v>
          </cell>
          <cell r="L3440" t="str">
            <v>Current Unrestricted</v>
          </cell>
          <cell r="M3440">
            <v>35</v>
          </cell>
          <cell r="N3440" t="str">
            <v>Institutional Support</v>
          </cell>
          <cell r="O3440">
            <v>11</v>
          </cell>
          <cell r="P3440" t="str">
            <v>Current Unrestricted Funds</v>
          </cell>
          <cell r="Q3440">
            <v>75</v>
          </cell>
          <cell r="R3440" t="str">
            <v>Other Operating Expenses</v>
          </cell>
          <cell r="S3440">
            <v>10</v>
          </cell>
          <cell r="T3440" t="str">
            <v>President</v>
          </cell>
          <cell r="U3440">
            <v>9</v>
          </cell>
          <cell r="V3440" t="str">
            <v>Israel, Cary A.</v>
          </cell>
        </row>
        <row r="3441">
          <cell r="A3441">
            <v>230205</v>
          </cell>
          <cell r="B3441" t="str">
            <v>Special Activities</v>
          </cell>
          <cell r="C3441">
            <v>755730</v>
          </cell>
          <cell r="D3441">
            <v>230205755730</v>
          </cell>
          <cell r="E3441" t="str">
            <v>Memberships</v>
          </cell>
          <cell r="F3441">
            <v>45975.88</v>
          </cell>
          <cell r="G3441">
            <v>60426.82</v>
          </cell>
          <cell r="H3441">
            <v>120000</v>
          </cell>
          <cell r="I3441">
            <v>94368</v>
          </cell>
          <cell r="J3441">
            <v>120000</v>
          </cell>
          <cell r="K3441">
            <v>110010</v>
          </cell>
          <cell r="L3441" t="str">
            <v>Current Unrestricted</v>
          </cell>
          <cell r="M3441">
            <v>35</v>
          </cell>
          <cell r="N3441" t="str">
            <v>Institutional Support</v>
          </cell>
          <cell r="O3441">
            <v>11</v>
          </cell>
          <cell r="P3441" t="str">
            <v>Current Unrestricted Funds</v>
          </cell>
          <cell r="Q3441">
            <v>75</v>
          </cell>
          <cell r="R3441" t="str">
            <v>Other Operating Expenses</v>
          </cell>
          <cell r="S3441">
            <v>10</v>
          </cell>
          <cell r="T3441" t="str">
            <v>President</v>
          </cell>
          <cell r="U3441">
            <v>9</v>
          </cell>
          <cell r="V3441" t="str">
            <v>Israel, Cary A.</v>
          </cell>
        </row>
        <row r="3442">
          <cell r="A3442">
            <v>230205</v>
          </cell>
          <cell r="B3442" t="str">
            <v>Special Activities</v>
          </cell>
          <cell r="C3442">
            <v>755738</v>
          </cell>
          <cell r="D3442">
            <v>230205755738</v>
          </cell>
          <cell r="E3442" t="str">
            <v>Special Functions</v>
          </cell>
          <cell r="F3442">
            <v>17550.11</v>
          </cell>
          <cell r="G3442">
            <v>15274.7</v>
          </cell>
          <cell r="H3442">
            <v>22738</v>
          </cell>
          <cell r="I3442">
            <v>15887.89</v>
          </cell>
          <cell r="J3442">
            <v>20000</v>
          </cell>
          <cell r="K3442">
            <v>110010</v>
          </cell>
          <cell r="L3442" t="str">
            <v>Current Unrestricted</v>
          </cell>
          <cell r="M3442">
            <v>35</v>
          </cell>
          <cell r="N3442" t="str">
            <v>Institutional Support</v>
          </cell>
          <cell r="O3442">
            <v>11</v>
          </cell>
          <cell r="P3442" t="str">
            <v>Current Unrestricted Funds</v>
          </cell>
          <cell r="Q3442">
            <v>75</v>
          </cell>
          <cell r="R3442" t="str">
            <v>Other Operating Expenses</v>
          </cell>
          <cell r="S3442">
            <v>10</v>
          </cell>
          <cell r="T3442" t="str">
            <v>President</v>
          </cell>
          <cell r="U3442">
            <v>9</v>
          </cell>
          <cell r="V3442" t="str">
            <v>Israel, Cary A.</v>
          </cell>
        </row>
        <row r="3443">
          <cell r="A3443">
            <v>230205</v>
          </cell>
          <cell r="B3443" t="str">
            <v>Special Activities</v>
          </cell>
          <cell r="C3443">
            <v>755740</v>
          </cell>
          <cell r="D3443">
            <v>230205755740</v>
          </cell>
          <cell r="E3443" t="str">
            <v>Advertising</v>
          </cell>
          <cell r="F3443">
            <v>277.95</v>
          </cell>
          <cell r="G3443">
            <v>0</v>
          </cell>
          <cell r="H3443">
            <v>1618</v>
          </cell>
          <cell r="I3443">
            <v>0</v>
          </cell>
          <cell r="J3443">
            <v>2000</v>
          </cell>
          <cell r="K3443">
            <v>110010</v>
          </cell>
          <cell r="L3443" t="str">
            <v>Current Unrestricted</v>
          </cell>
          <cell r="M3443">
            <v>35</v>
          </cell>
          <cell r="N3443" t="str">
            <v>Institutional Support</v>
          </cell>
          <cell r="O3443">
            <v>11</v>
          </cell>
          <cell r="P3443" t="str">
            <v>Current Unrestricted Funds</v>
          </cell>
          <cell r="Q3443">
            <v>75</v>
          </cell>
          <cell r="R3443" t="str">
            <v>Other Operating Expenses</v>
          </cell>
          <cell r="S3443">
            <v>10</v>
          </cell>
          <cell r="T3443" t="str">
            <v>President</v>
          </cell>
          <cell r="U3443">
            <v>9</v>
          </cell>
          <cell r="V3443" t="str">
            <v>Israel, Cary A.</v>
          </cell>
        </row>
        <row r="3444">
          <cell r="A3444">
            <v>230205</v>
          </cell>
          <cell r="B3444" t="str">
            <v>Special Activities</v>
          </cell>
          <cell r="C3444">
            <v>755745</v>
          </cell>
          <cell r="D3444">
            <v>230205755745</v>
          </cell>
          <cell r="E3444" t="str">
            <v>Promotional Activities</v>
          </cell>
          <cell r="F3444">
            <v>5001.3100000000004</v>
          </cell>
          <cell r="G3444">
            <v>3566.77</v>
          </cell>
          <cell r="H3444">
            <v>5782</v>
          </cell>
          <cell r="I3444">
            <v>3648.58</v>
          </cell>
          <cell r="J3444">
            <v>5500</v>
          </cell>
          <cell r="K3444">
            <v>110010</v>
          </cell>
          <cell r="L3444" t="str">
            <v>Current Unrestricted</v>
          </cell>
          <cell r="M3444">
            <v>35</v>
          </cell>
          <cell r="N3444" t="str">
            <v>Institutional Support</v>
          </cell>
          <cell r="O3444">
            <v>11</v>
          </cell>
          <cell r="P3444" t="str">
            <v>Current Unrestricted Funds</v>
          </cell>
          <cell r="Q3444">
            <v>75</v>
          </cell>
          <cell r="R3444" t="str">
            <v>Other Operating Expenses</v>
          </cell>
          <cell r="S3444">
            <v>10</v>
          </cell>
          <cell r="T3444" t="str">
            <v>President</v>
          </cell>
          <cell r="U3444">
            <v>9</v>
          </cell>
          <cell r="V3444" t="str">
            <v>Israel, Cary A.</v>
          </cell>
        </row>
        <row r="3445">
          <cell r="A3445">
            <v>230708</v>
          </cell>
          <cell r="B3445" t="str">
            <v>Faculty Council</v>
          </cell>
          <cell r="C3445">
            <v>712655</v>
          </cell>
          <cell r="D3445">
            <v>230708712655</v>
          </cell>
          <cell r="E3445" t="str">
            <v>Meetings Expense</v>
          </cell>
          <cell r="F3445">
            <v>6282.97</v>
          </cell>
          <cell r="G3445">
            <v>4802.92</v>
          </cell>
          <cell r="H3445">
            <v>3500</v>
          </cell>
          <cell r="I3445">
            <v>900</v>
          </cell>
          <cell r="J3445">
            <v>3500</v>
          </cell>
          <cell r="K3445">
            <v>110010</v>
          </cell>
          <cell r="L3445" t="str">
            <v>Current Unrestricted</v>
          </cell>
          <cell r="M3445">
            <v>35</v>
          </cell>
          <cell r="N3445" t="str">
            <v>Institutional Support</v>
          </cell>
          <cell r="O3445">
            <v>11</v>
          </cell>
          <cell r="P3445" t="str">
            <v>Current Unrestricted Funds</v>
          </cell>
          <cell r="Q3445">
            <v>71</v>
          </cell>
          <cell r="R3445" t="str">
            <v>Contractual Services</v>
          </cell>
          <cell r="S3445">
            <v>10</v>
          </cell>
          <cell r="T3445" t="str">
            <v>President</v>
          </cell>
          <cell r="U3445">
            <v>9</v>
          </cell>
          <cell r="V3445" t="str">
            <v>Israel, Cary A.</v>
          </cell>
        </row>
        <row r="3446">
          <cell r="A3446">
            <v>230708</v>
          </cell>
          <cell r="B3446" t="str">
            <v>Faculty Council</v>
          </cell>
          <cell r="C3446">
            <v>733120</v>
          </cell>
          <cell r="D3446">
            <v>230708733120</v>
          </cell>
          <cell r="E3446" t="str">
            <v>Office Supplies</v>
          </cell>
          <cell r="F3446">
            <v>40</v>
          </cell>
          <cell r="G3446">
            <v>40</v>
          </cell>
          <cell r="H3446">
            <v>500</v>
          </cell>
          <cell r="I3446">
            <v>40</v>
          </cell>
          <cell r="J3446">
            <v>100</v>
          </cell>
          <cell r="K3446">
            <v>110010</v>
          </cell>
          <cell r="L3446" t="str">
            <v>Current Unrestricted</v>
          </cell>
          <cell r="M3446">
            <v>35</v>
          </cell>
          <cell r="N3446" t="str">
            <v>Institutional Support</v>
          </cell>
          <cell r="O3446">
            <v>11</v>
          </cell>
          <cell r="P3446" t="str">
            <v>Current Unrestricted Funds</v>
          </cell>
          <cell r="Q3446">
            <v>73</v>
          </cell>
          <cell r="R3446" t="str">
            <v>Supplies</v>
          </cell>
          <cell r="S3446">
            <v>10</v>
          </cell>
          <cell r="T3446" t="str">
            <v>President</v>
          </cell>
          <cell r="U3446">
            <v>9</v>
          </cell>
          <cell r="V3446" t="str">
            <v>Israel, Cary A.</v>
          </cell>
        </row>
        <row r="3447">
          <cell r="A3447">
            <v>230708</v>
          </cell>
          <cell r="B3447" t="str">
            <v>Faculty Council</v>
          </cell>
          <cell r="C3447">
            <v>744210</v>
          </cell>
          <cell r="D3447">
            <v>230708744210</v>
          </cell>
          <cell r="E3447" t="str">
            <v>Local Travel</v>
          </cell>
          <cell r="F3447">
            <v>0</v>
          </cell>
          <cell r="G3447">
            <v>0</v>
          </cell>
          <cell r="H3447">
            <v>300</v>
          </cell>
          <cell r="I3447">
            <v>0</v>
          </cell>
          <cell r="J3447">
            <v>0</v>
          </cell>
          <cell r="K3447">
            <v>110010</v>
          </cell>
          <cell r="L3447" t="str">
            <v>Current Unrestricted</v>
          </cell>
          <cell r="M3447">
            <v>35</v>
          </cell>
          <cell r="N3447" t="str">
            <v>Institutional Support</v>
          </cell>
          <cell r="O3447">
            <v>11</v>
          </cell>
          <cell r="P3447" t="str">
            <v>Current Unrestricted Funds</v>
          </cell>
          <cell r="Q3447">
            <v>74</v>
          </cell>
          <cell r="R3447" t="str">
            <v>Travel</v>
          </cell>
          <cell r="S3447">
            <v>10</v>
          </cell>
          <cell r="T3447" t="str">
            <v>President</v>
          </cell>
          <cell r="U3447">
            <v>9</v>
          </cell>
          <cell r="V3447" t="str">
            <v>Israel, Cary A.</v>
          </cell>
        </row>
        <row r="3448">
          <cell r="A3448">
            <v>230708</v>
          </cell>
          <cell r="B3448" t="str">
            <v>Faculty Council</v>
          </cell>
          <cell r="C3448">
            <v>744220</v>
          </cell>
          <cell r="D3448">
            <v>230708744220</v>
          </cell>
          <cell r="E3448" t="str">
            <v>Professional Development / Travel</v>
          </cell>
          <cell r="F3448">
            <v>1688.32</v>
          </cell>
          <cell r="G3448">
            <v>422.54</v>
          </cell>
          <cell r="H3448">
            <v>2000</v>
          </cell>
          <cell r="I3448">
            <v>467.61</v>
          </cell>
          <cell r="J3448">
            <v>2000</v>
          </cell>
          <cell r="K3448">
            <v>110010</v>
          </cell>
          <cell r="L3448" t="str">
            <v>Current Unrestricted</v>
          </cell>
          <cell r="M3448">
            <v>35</v>
          </cell>
          <cell r="N3448" t="str">
            <v>Institutional Support</v>
          </cell>
          <cell r="O3448">
            <v>11</v>
          </cell>
          <cell r="P3448" t="str">
            <v>Current Unrestricted Funds</v>
          </cell>
          <cell r="Q3448">
            <v>74</v>
          </cell>
          <cell r="R3448" t="str">
            <v>Travel</v>
          </cell>
          <cell r="S3448">
            <v>10</v>
          </cell>
          <cell r="T3448" t="str">
            <v>President</v>
          </cell>
          <cell r="U3448">
            <v>9</v>
          </cell>
          <cell r="V3448" t="str">
            <v>Israel, Cary A.</v>
          </cell>
        </row>
        <row r="3449">
          <cell r="A3449">
            <v>230708</v>
          </cell>
          <cell r="B3449" t="str">
            <v>Faculty Council</v>
          </cell>
          <cell r="C3449">
            <v>755310</v>
          </cell>
          <cell r="D3449">
            <v>230708755310</v>
          </cell>
          <cell r="E3449" t="str">
            <v>Copier Expense</v>
          </cell>
          <cell r="F3449">
            <v>0</v>
          </cell>
          <cell r="G3449">
            <v>0</v>
          </cell>
          <cell r="H3449">
            <v>50</v>
          </cell>
          <cell r="I3449">
            <v>0</v>
          </cell>
          <cell r="J3449">
            <v>100</v>
          </cell>
          <cell r="K3449">
            <v>110010</v>
          </cell>
          <cell r="L3449" t="str">
            <v>Current Unrestricted</v>
          </cell>
          <cell r="M3449">
            <v>35</v>
          </cell>
          <cell r="N3449" t="str">
            <v>Institutional Support</v>
          </cell>
          <cell r="O3449">
            <v>11</v>
          </cell>
          <cell r="P3449" t="str">
            <v>Current Unrestricted Funds</v>
          </cell>
          <cell r="Q3449">
            <v>75</v>
          </cell>
          <cell r="R3449" t="str">
            <v>Other Operating Expenses</v>
          </cell>
          <cell r="S3449">
            <v>10</v>
          </cell>
          <cell r="T3449" t="str">
            <v>President</v>
          </cell>
          <cell r="U3449">
            <v>9</v>
          </cell>
          <cell r="V3449" t="str">
            <v>Israel, Cary A.</v>
          </cell>
        </row>
        <row r="3450">
          <cell r="A3450">
            <v>230708</v>
          </cell>
          <cell r="B3450" t="str">
            <v>Faculty Council</v>
          </cell>
          <cell r="C3450">
            <v>755360</v>
          </cell>
          <cell r="D3450">
            <v>230708755360</v>
          </cell>
          <cell r="E3450" t="str">
            <v>Printing - Other</v>
          </cell>
          <cell r="F3450">
            <v>0</v>
          </cell>
          <cell r="G3450">
            <v>0</v>
          </cell>
          <cell r="H3450">
            <v>250</v>
          </cell>
          <cell r="I3450">
            <v>0</v>
          </cell>
          <cell r="J3450">
            <v>0</v>
          </cell>
          <cell r="K3450">
            <v>110010</v>
          </cell>
          <cell r="L3450" t="str">
            <v>Current Unrestricted</v>
          </cell>
          <cell r="M3450">
            <v>35</v>
          </cell>
          <cell r="N3450" t="str">
            <v>Institutional Support</v>
          </cell>
          <cell r="O3450">
            <v>11</v>
          </cell>
          <cell r="P3450" t="str">
            <v>Current Unrestricted Funds</v>
          </cell>
          <cell r="Q3450">
            <v>75</v>
          </cell>
          <cell r="R3450" t="str">
            <v>Other Operating Expenses</v>
          </cell>
          <cell r="S3450">
            <v>10</v>
          </cell>
          <cell r="T3450" t="str">
            <v>President</v>
          </cell>
          <cell r="U3450">
            <v>9</v>
          </cell>
          <cell r="V3450" t="str">
            <v>Israel, Cary A.</v>
          </cell>
        </row>
        <row r="3451">
          <cell r="A3451">
            <v>230708</v>
          </cell>
          <cell r="B3451" t="str">
            <v>Faculty Council</v>
          </cell>
          <cell r="C3451">
            <v>755705</v>
          </cell>
          <cell r="D3451">
            <v>230708755705</v>
          </cell>
          <cell r="E3451" t="str">
            <v>Postage</v>
          </cell>
          <cell r="F3451">
            <v>0</v>
          </cell>
          <cell r="G3451">
            <v>0</v>
          </cell>
          <cell r="H3451">
            <v>200</v>
          </cell>
          <cell r="I3451">
            <v>0</v>
          </cell>
          <cell r="J3451">
            <v>86</v>
          </cell>
          <cell r="K3451">
            <v>110010</v>
          </cell>
          <cell r="L3451" t="str">
            <v>Current Unrestricted</v>
          </cell>
          <cell r="M3451">
            <v>35</v>
          </cell>
          <cell r="N3451" t="str">
            <v>Institutional Support</v>
          </cell>
          <cell r="O3451">
            <v>11</v>
          </cell>
          <cell r="P3451" t="str">
            <v>Current Unrestricted Funds</v>
          </cell>
          <cell r="Q3451">
            <v>75</v>
          </cell>
          <cell r="R3451" t="str">
            <v>Other Operating Expenses</v>
          </cell>
          <cell r="S3451">
            <v>10</v>
          </cell>
          <cell r="T3451" t="str">
            <v>President</v>
          </cell>
          <cell r="U3451">
            <v>9</v>
          </cell>
          <cell r="V3451" t="str">
            <v>Israel, Cary A.</v>
          </cell>
        </row>
        <row r="3452">
          <cell r="A3452">
            <v>211205</v>
          </cell>
          <cell r="B3452" t="str">
            <v>Financial Services</v>
          </cell>
          <cell r="C3452">
            <v>611210</v>
          </cell>
          <cell r="D3452">
            <v>211205611210</v>
          </cell>
          <cell r="E3452" t="str">
            <v>Admin Salaries - Full-time</v>
          </cell>
          <cell r="F3452">
            <v>49705.14</v>
          </cell>
          <cell r="G3452">
            <v>98402.96</v>
          </cell>
          <cell r="H3452">
            <v>182915</v>
          </cell>
          <cell r="I3452">
            <v>50873.760000000002</v>
          </cell>
          <cell r="J3452">
            <v>101748</v>
          </cell>
          <cell r="K3452">
            <v>110010</v>
          </cell>
          <cell r="L3452" t="str">
            <v>Current Unrestricted</v>
          </cell>
          <cell r="M3452">
            <v>35</v>
          </cell>
          <cell r="N3452" t="str">
            <v>Institutional Support</v>
          </cell>
          <cell r="O3452">
            <v>11</v>
          </cell>
          <cell r="P3452" t="str">
            <v>Current Unrestricted Funds</v>
          </cell>
          <cell r="Q3452">
            <v>61</v>
          </cell>
          <cell r="R3452" t="str">
            <v>Salaries and Wages</v>
          </cell>
          <cell r="S3452">
            <v>50</v>
          </cell>
          <cell r="T3452" t="str">
            <v>Administrative Services</v>
          </cell>
          <cell r="U3452">
            <v>9</v>
          </cell>
          <cell r="V3452" t="str">
            <v>Jindra, Barbara A</v>
          </cell>
        </row>
        <row r="3453">
          <cell r="A3453">
            <v>211205</v>
          </cell>
          <cell r="B3453" t="str">
            <v>Financial Services</v>
          </cell>
          <cell r="C3453">
            <v>611310</v>
          </cell>
          <cell r="D3453">
            <v>211205611310</v>
          </cell>
          <cell r="E3453" t="str">
            <v>Supervisory Support Staff - Exempt</v>
          </cell>
          <cell r="F3453">
            <v>122714.58</v>
          </cell>
          <cell r="G3453">
            <v>81543.199999999997</v>
          </cell>
          <cell r="H3453">
            <v>100225</v>
          </cell>
          <cell r="I3453">
            <v>50112.12</v>
          </cell>
          <cell r="J3453">
            <v>100225</v>
          </cell>
          <cell r="K3453">
            <v>110010</v>
          </cell>
          <cell r="L3453" t="str">
            <v>Current Unrestricted</v>
          </cell>
          <cell r="M3453">
            <v>35</v>
          </cell>
          <cell r="N3453" t="str">
            <v>Institutional Support</v>
          </cell>
          <cell r="O3453">
            <v>11</v>
          </cell>
          <cell r="P3453" t="str">
            <v>Current Unrestricted Funds</v>
          </cell>
          <cell r="Q3453">
            <v>61</v>
          </cell>
          <cell r="R3453" t="str">
            <v>Salaries and Wages</v>
          </cell>
          <cell r="S3453">
            <v>50</v>
          </cell>
          <cell r="T3453" t="str">
            <v>Administrative Services</v>
          </cell>
          <cell r="U3453">
            <v>9</v>
          </cell>
          <cell r="V3453" t="str">
            <v>Jindra, Barbara A</v>
          </cell>
        </row>
        <row r="3454">
          <cell r="A3454">
            <v>211205</v>
          </cell>
          <cell r="B3454" t="str">
            <v>Financial Services</v>
          </cell>
          <cell r="C3454">
            <v>611320</v>
          </cell>
          <cell r="D3454">
            <v>211205611320</v>
          </cell>
          <cell r="E3454" t="str">
            <v>Non-Supervisory Supp Staff - Exempt</v>
          </cell>
          <cell r="F3454">
            <v>64938.52</v>
          </cell>
          <cell r="G3454">
            <v>92873.16</v>
          </cell>
          <cell r="H3454">
            <v>109675</v>
          </cell>
          <cell r="I3454">
            <v>54837.18</v>
          </cell>
          <cell r="J3454">
            <v>109676</v>
          </cell>
          <cell r="K3454">
            <v>110010</v>
          </cell>
          <cell r="L3454" t="str">
            <v>Current Unrestricted</v>
          </cell>
          <cell r="M3454">
            <v>35</v>
          </cell>
          <cell r="N3454" t="str">
            <v>Institutional Support</v>
          </cell>
          <cell r="O3454">
            <v>11</v>
          </cell>
          <cell r="P3454" t="str">
            <v>Current Unrestricted Funds</v>
          </cell>
          <cell r="Q3454">
            <v>61</v>
          </cell>
          <cell r="R3454" t="str">
            <v>Salaries and Wages</v>
          </cell>
          <cell r="S3454">
            <v>50</v>
          </cell>
          <cell r="T3454" t="str">
            <v>Administrative Services</v>
          </cell>
          <cell r="U3454">
            <v>9</v>
          </cell>
          <cell r="V3454" t="str">
            <v>Jindra, Barbara A</v>
          </cell>
        </row>
        <row r="3455">
          <cell r="A3455">
            <v>211205</v>
          </cell>
          <cell r="B3455" t="str">
            <v>Financial Services</v>
          </cell>
          <cell r="C3455">
            <v>611325</v>
          </cell>
          <cell r="D3455">
            <v>211205611325</v>
          </cell>
          <cell r="E3455" t="str">
            <v>Non-Supervisory - PT - Exempt</v>
          </cell>
          <cell r="F3455">
            <v>26370.89</v>
          </cell>
          <cell r="G3455">
            <v>0</v>
          </cell>
          <cell r="H3455">
            <v>0</v>
          </cell>
          <cell r="I3455">
            <v>0</v>
          </cell>
          <cell r="J3455">
            <v>0</v>
          </cell>
          <cell r="K3455">
            <v>110010</v>
          </cell>
          <cell r="L3455" t="str">
            <v>Current Unrestricted</v>
          </cell>
          <cell r="M3455">
            <v>35</v>
          </cell>
          <cell r="N3455" t="str">
            <v>Institutional Support</v>
          </cell>
          <cell r="O3455">
            <v>11</v>
          </cell>
          <cell r="P3455" t="str">
            <v>Current Unrestricted Funds</v>
          </cell>
          <cell r="Q3455">
            <v>61</v>
          </cell>
          <cell r="R3455" t="str">
            <v>Salaries and Wages</v>
          </cell>
          <cell r="S3455">
            <v>50</v>
          </cell>
          <cell r="T3455" t="str">
            <v>Administrative Services</v>
          </cell>
          <cell r="U3455">
            <v>9</v>
          </cell>
          <cell r="V3455" t="str">
            <v>Jindra, Barbara A</v>
          </cell>
        </row>
        <row r="3456">
          <cell r="A3456">
            <v>211205</v>
          </cell>
          <cell r="B3456" t="str">
            <v>Financial Services</v>
          </cell>
          <cell r="C3456">
            <v>611410</v>
          </cell>
          <cell r="D3456">
            <v>211205611410</v>
          </cell>
          <cell r="E3456" t="str">
            <v>Supervisory Supp Staff - Non-Exempt</v>
          </cell>
          <cell r="F3456">
            <v>73297.08</v>
          </cell>
          <cell r="G3456">
            <v>113524.8</v>
          </cell>
          <cell r="H3456">
            <v>117499</v>
          </cell>
          <cell r="I3456">
            <v>58749.120000000003</v>
          </cell>
          <cell r="J3456">
            <v>117499</v>
          </cell>
          <cell r="K3456">
            <v>110010</v>
          </cell>
          <cell r="L3456" t="str">
            <v>Current Unrestricted</v>
          </cell>
          <cell r="M3456">
            <v>35</v>
          </cell>
          <cell r="N3456" t="str">
            <v>Institutional Support</v>
          </cell>
          <cell r="O3456">
            <v>11</v>
          </cell>
          <cell r="P3456" t="str">
            <v>Current Unrestricted Funds</v>
          </cell>
          <cell r="Q3456">
            <v>61</v>
          </cell>
          <cell r="R3456" t="str">
            <v>Salaries and Wages</v>
          </cell>
          <cell r="S3456">
            <v>50</v>
          </cell>
          <cell r="T3456" t="str">
            <v>Administrative Services</v>
          </cell>
          <cell r="U3456">
            <v>9</v>
          </cell>
          <cell r="V3456" t="str">
            <v>Jindra, Barbara A</v>
          </cell>
        </row>
        <row r="3457">
          <cell r="A3457">
            <v>211205</v>
          </cell>
          <cell r="B3457" t="str">
            <v>Financial Services</v>
          </cell>
          <cell r="C3457">
            <v>611420</v>
          </cell>
          <cell r="D3457">
            <v>211205611420</v>
          </cell>
          <cell r="E3457" t="str">
            <v>Non-Supervisory Supp - Non-Exempt</v>
          </cell>
          <cell r="F3457">
            <v>343561.11</v>
          </cell>
          <cell r="G3457">
            <v>342221.06</v>
          </cell>
          <cell r="H3457">
            <v>371340</v>
          </cell>
          <cell r="I3457">
            <v>184112.24</v>
          </cell>
          <cell r="J3457">
            <v>374460</v>
          </cell>
          <cell r="K3457">
            <v>110010</v>
          </cell>
          <cell r="L3457" t="str">
            <v>Current Unrestricted</v>
          </cell>
          <cell r="M3457">
            <v>35</v>
          </cell>
          <cell r="N3457" t="str">
            <v>Institutional Support</v>
          </cell>
          <cell r="O3457">
            <v>11</v>
          </cell>
          <cell r="P3457" t="str">
            <v>Current Unrestricted Funds</v>
          </cell>
          <cell r="Q3457">
            <v>61</v>
          </cell>
          <cell r="R3457" t="str">
            <v>Salaries and Wages</v>
          </cell>
          <cell r="S3457">
            <v>50</v>
          </cell>
          <cell r="T3457" t="str">
            <v>Administrative Services</v>
          </cell>
          <cell r="U3457">
            <v>9</v>
          </cell>
          <cell r="V3457" t="str">
            <v>Jindra, Barbara A</v>
          </cell>
        </row>
        <row r="3458">
          <cell r="A3458">
            <v>211205</v>
          </cell>
          <cell r="B3458" t="str">
            <v>Financial Services</v>
          </cell>
          <cell r="C3458">
            <v>611430</v>
          </cell>
          <cell r="D3458">
            <v>211205611430</v>
          </cell>
          <cell r="E3458" t="str">
            <v>Clerical - Non-Exempt</v>
          </cell>
          <cell r="F3458">
            <v>0</v>
          </cell>
          <cell r="G3458">
            <v>110194.17</v>
          </cell>
          <cell r="H3458">
            <v>69263</v>
          </cell>
          <cell r="I3458">
            <v>34631.4</v>
          </cell>
          <cell r="J3458">
            <v>103264</v>
          </cell>
          <cell r="K3458">
            <v>110010</v>
          </cell>
          <cell r="L3458" t="str">
            <v>Current Unrestricted</v>
          </cell>
          <cell r="M3458">
            <v>35</v>
          </cell>
          <cell r="N3458" t="str">
            <v>Institutional Support</v>
          </cell>
          <cell r="O3458">
            <v>11</v>
          </cell>
          <cell r="P3458" t="str">
            <v>Current Unrestricted Funds</v>
          </cell>
          <cell r="Q3458">
            <v>61</v>
          </cell>
          <cell r="R3458" t="str">
            <v>Salaries and Wages</v>
          </cell>
          <cell r="S3458">
            <v>50</v>
          </cell>
          <cell r="T3458" t="str">
            <v>Administrative Services</v>
          </cell>
          <cell r="U3458">
            <v>9</v>
          </cell>
          <cell r="V3458" t="str">
            <v>Jindra, Barbara A</v>
          </cell>
        </row>
        <row r="3459">
          <cell r="A3459">
            <v>211205</v>
          </cell>
          <cell r="B3459" t="str">
            <v>Financial Services</v>
          </cell>
          <cell r="C3459">
            <v>611440</v>
          </cell>
          <cell r="D3459">
            <v>211205611440</v>
          </cell>
          <cell r="E3459" t="str">
            <v>Clerical - Non-Exempt</v>
          </cell>
          <cell r="F3459">
            <v>141103.92000000001</v>
          </cell>
          <cell r="G3459">
            <v>0</v>
          </cell>
          <cell r="H3459">
            <v>0</v>
          </cell>
          <cell r="I3459">
            <v>0</v>
          </cell>
          <cell r="J3459">
            <v>0</v>
          </cell>
          <cell r="K3459">
            <v>110010</v>
          </cell>
          <cell r="L3459" t="str">
            <v>Current Unrestricted</v>
          </cell>
          <cell r="M3459">
            <v>35</v>
          </cell>
          <cell r="N3459" t="str">
            <v>Institutional Support</v>
          </cell>
          <cell r="O3459">
            <v>11</v>
          </cell>
          <cell r="P3459" t="str">
            <v>Current Unrestricted Funds</v>
          </cell>
          <cell r="Q3459">
            <v>61</v>
          </cell>
          <cell r="R3459" t="str">
            <v>Salaries and Wages</v>
          </cell>
          <cell r="S3459">
            <v>50</v>
          </cell>
          <cell r="T3459" t="str">
            <v>Administrative Services</v>
          </cell>
          <cell r="U3459">
            <v>9</v>
          </cell>
          <cell r="V3459" t="str">
            <v>Jindra, Barbara A</v>
          </cell>
        </row>
        <row r="3460">
          <cell r="A3460">
            <v>211205</v>
          </cell>
          <cell r="B3460" t="str">
            <v>Financial Services</v>
          </cell>
          <cell r="C3460">
            <v>611460</v>
          </cell>
          <cell r="D3460">
            <v>211205611460</v>
          </cell>
          <cell r="E3460" t="str">
            <v>Support Staff PT - Non-Exempt</v>
          </cell>
          <cell r="F3460">
            <v>70403.45</v>
          </cell>
          <cell r="G3460">
            <v>108514.76</v>
          </cell>
          <cell r="H3460">
            <v>77902</v>
          </cell>
          <cell r="I3460">
            <v>43708.28</v>
          </cell>
          <cell r="J3460">
            <v>100000</v>
          </cell>
          <cell r="K3460">
            <v>110010</v>
          </cell>
          <cell r="L3460" t="str">
            <v>Current Unrestricted</v>
          </cell>
          <cell r="M3460">
            <v>35</v>
          </cell>
          <cell r="N3460" t="str">
            <v>Institutional Support</v>
          </cell>
          <cell r="O3460">
            <v>11</v>
          </cell>
          <cell r="P3460" t="str">
            <v>Current Unrestricted Funds</v>
          </cell>
          <cell r="Q3460">
            <v>61</v>
          </cell>
          <cell r="R3460" t="str">
            <v>Salaries and Wages</v>
          </cell>
          <cell r="S3460">
            <v>50</v>
          </cell>
          <cell r="T3460" t="str">
            <v>Administrative Services</v>
          </cell>
          <cell r="U3460">
            <v>9</v>
          </cell>
          <cell r="V3460" t="str">
            <v>Jindra, Barbara A</v>
          </cell>
        </row>
        <row r="3461">
          <cell r="A3461">
            <v>211205</v>
          </cell>
          <cell r="B3461" t="str">
            <v>Financial Services</v>
          </cell>
          <cell r="C3461">
            <v>611491</v>
          </cell>
          <cell r="D3461">
            <v>211205611491</v>
          </cell>
          <cell r="E3461" t="str">
            <v>Comp Time Payoff</v>
          </cell>
          <cell r="F3461">
            <v>898.24</v>
          </cell>
          <cell r="G3461">
            <v>605.51</v>
          </cell>
          <cell r="H3461">
            <v>0</v>
          </cell>
          <cell r="I3461">
            <v>0</v>
          </cell>
          <cell r="J3461">
            <v>1500</v>
          </cell>
          <cell r="K3461">
            <v>110010</v>
          </cell>
          <cell r="L3461" t="str">
            <v>Current Unrestricted</v>
          </cell>
          <cell r="M3461">
            <v>35</v>
          </cell>
          <cell r="N3461" t="str">
            <v>Institutional Support</v>
          </cell>
          <cell r="O3461">
            <v>11</v>
          </cell>
          <cell r="P3461" t="str">
            <v>Current Unrestricted Funds</v>
          </cell>
          <cell r="Q3461">
            <v>61</v>
          </cell>
          <cell r="R3461" t="str">
            <v>Salaries and Wages</v>
          </cell>
          <cell r="S3461">
            <v>50</v>
          </cell>
          <cell r="T3461" t="str">
            <v>Administrative Services</v>
          </cell>
          <cell r="U3461">
            <v>9</v>
          </cell>
          <cell r="V3461" t="str">
            <v>Jindra, Barbara A</v>
          </cell>
        </row>
        <row r="3462">
          <cell r="A3462">
            <v>211205</v>
          </cell>
          <cell r="B3462" t="str">
            <v>Financial Services</v>
          </cell>
          <cell r="C3462">
            <v>611492</v>
          </cell>
          <cell r="D3462">
            <v>211205611492</v>
          </cell>
          <cell r="E3462" t="str">
            <v>Regular Overtime</v>
          </cell>
          <cell r="F3462">
            <v>7995.5</v>
          </cell>
          <cell r="G3462">
            <v>5631.76</v>
          </cell>
          <cell r="H3462">
            <v>7741</v>
          </cell>
          <cell r="I3462">
            <v>3522.01</v>
          </cell>
          <cell r="J3462">
            <v>7700</v>
          </cell>
          <cell r="K3462">
            <v>110010</v>
          </cell>
          <cell r="L3462" t="str">
            <v>Current Unrestricted</v>
          </cell>
          <cell r="M3462">
            <v>35</v>
          </cell>
          <cell r="N3462" t="str">
            <v>Institutional Support</v>
          </cell>
          <cell r="O3462">
            <v>11</v>
          </cell>
          <cell r="P3462" t="str">
            <v>Current Unrestricted Funds</v>
          </cell>
          <cell r="Q3462">
            <v>61</v>
          </cell>
          <cell r="R3462" t="str">
            <v>Salaries and Wages</v>
          </cell>
          <cell r="S3462">
            <v>50</v>
          </cell>
          <cell r="T3462" t="str">
            <v>Administrative Services</v>
          </cell>
          <cell r="U3462">
            <v>9</v>
          </cell>
          <cell r="V3462" t="str">
            <v>Jindra, Barbara A</v>
          </cell>
        </row>
        <row r="3463">
          <cell r="A3463">
            <v>211205</v>
          </cell>
          <cell r="B3463" t="str">
            <v>Financial Services</v>
          </cell>
          <cell r="C3463">
            <v>611493</v>
          </cell>
          <cell r="D3463">
            <v>211205611493</v>
          </cell>
          <cell r="E3463" t="str">
            <v>Vacation Payoff</v>
          </cell>
          <cell r="F3463">
            <v>1730.5</v>
          </cell>
          <cell r="G3463">
            <v>5601.26</v>
          </cell>
          <cell r="H3463">
            <v>432</v>
          </cell>
          <cell r="I3463">
            <v>431.68</v>
          </cell>
          <cell r="J3463">
            <v>0</v>
          </cell>
          <cell r="K3463">
            <v>110010</v>
          </cell>
          <cell r="L3463" t="str">
            <v>Current Unrestricted</v>
          </cell>
          <cell r="M3463">
            <v>35</v>
          </cell>
          <cell r="N3463" t="str">
            <v>Institutional Support</v>
          </cell>
          <cell r="O3463">
            <v>11</v>
          </cell>
          <cell r="P3463" t="str">
            <v>Current Unrestricted Funds</v>
          </cell>
          <cell r="Q3463">
            <v>61</v>
          </cell>
          <cell r="R3463" t="str">
            <v>Salaries and Wages</v>
          </cell>
          <cell r="S3463">
            <v>50</v>
          </cell>
          <cell r="T3463" t="str">
            <v>Administrative Services</v>
          </cell>
          <cell r="U3463">
            <v>9</v>
          </cell>
          <cell r="V3463" t="str">
            <v>Jindra, Barbara A</v>
          </cell>
        </row>
        <row r="3464">
          <cell r="A3464">
            <v>211205</v>
          </cell>
          <cell r="B3464" t="str">
            <v>Financial Services</v>
          </cell>
          <cell r="C3464">
            <v>611510</v>
          </cell>
          <cell r="D3464">
            <v>211205611510</v>
          </cell>
          <cell r="E3464" t="str">
            <v>Student Assistants - Non-Work Study</v>
          </cell>
          <cell r="F3464">
            <v>0</v>
          </cell>
          <cell r="G3464">
            <v>0</v>
          </cell>
          <cell r="H3464">
            <v>0</v>
          </cell>
          <cell r="I3464">
            <v>0</v>
          </cell>
          <cell r="J3464">
            <v>0</v>
          </cell>
          <cell r="K3464">
            <v>110010</v>
          </cell>
          <cell r="L3464" t="str">
            <v>Current Unrestricted</v>
          </cell>
          <cell r="M3464">
            <v>35</v>
          </cell>
          <cell r="N3464" t="str">
            <v>Institutional Support</v>
          </cell>
          <cell r="O3464">
            <v>11</v>
          </cell>
          <cell r="P3464" t="str">
            <v>Current Unrestricted Funds</v>
          </cell>
          <cell r="Q3464">
            <v>61</v>
          </cell>
          <cell r="R3464" t="str">
            <v>Salaries and Wages</v>
          </cell>
          <cell r="S3464">
            <v>50</v>
          </cell>
          <cell r="T3464" t="str">
            <v>Administrative Services</v>
          </cell>
          <cell r="U3464">
            <v>9</v>
          </cell>
          <cell r="V3464" t="str">
            <v>Jindra, Barbara A</v>
          </cell>
        </row>
        <row r="3465">
          <cell r="A3465">
            <v>211205</v>
          </cell>
          <cell r="B3465" t="str">
            <v>Financial Services</v>
          </cell>
          <cell r="C3465">
            <v>712355</v>
          </cell>
          <cell r="D3465">
            <v>211205712355</v>
          </cell>
          <cell r="E3465" t="str">
            <v>Contract Labor - Temporary Agencies</v>
          </cell>
          <cell r="F3465">
            <v>0</v>
          </cell>
          <cell r="G3465">
            <v>0</v>
          </cell>
          <cell r="H3465">
            <v>0</v>
          </cell>
          <cell r="I3465">
            <v>0</v>
          </cell>
          <cell r="J3465">
            <v>0</v>
          </cell>
          <cell r="K3465">
            <v>110010</v>
          </cell>
          <cell r="L3465" t="str">
            <v>Current Unrestricted</v>
          </cell>
          <cell r="M3465">
            <v>35</v>
          </cell>
          <cell r="N3465" t="str">
            <v>Institutional Support</v>
          </cell>
          <cell r="O3465">
            <v>11</v>
          </cell>
          <cell r="P3465" t="str">
            <v>Current Unrestricted Funds</v>
          </cell>
          <cell r="Q3465">
            <v>71</v>
          </cell>
          <cell r="R3465" t="str">
            <v>Contractual Services</v>
          </cell>
          <cell r="S3465">
            <v>50</v>
          </cell>
          <cell r="T3465" t="str">
            <v>Administrative Services</v>
          </cell>
          <cell r="U3465">
            <v>9</v>
          </cell>
          <cell r="V3465" t="str">
            <v>Jindra, Barbara A</v>
          </cell>
        </row>
        <row r="3466">
          <cell r="A3466">
            <v>211205</v>
          </cell>
          <cell r="B3466" t="str">
            <v>Financial Services</v>
          </cell>
          <cell r="C3466">
            <v>712370</v>
          </cell>
          <cell r="D3466">
            <v>211205712370</v>
          </cell>
          <cell r="E3466" t="str">
            <v>Other Contract Services</v>
          </cell>
          <cell r="F3466">
            <v>42154.25</v>
          </cell>
          <cell r="G3466">
            <v>41725.300000000003</v>
          </cell>
          <cell r="H3466">
            <v>60372</v>
          </cell>
          <cell r="I3466">
            <v>32192.76</v>
          </cell>
          <cell r="J3466">
            <v>50000</v>
          </cell>
          <cell r="K3466">
            <v>110010</v>
          </cell>
          <cell r="L3466" t="str">
            <v>Current Unrestricted</v>
          </cell>
          <cell r="M3466">
            <v>35</v>
          </cell>
          <cell r="N3466" t="str">
            <v>Institutional Support</v>
          </cell>
          <cell r="O3466">
            <v>11</v>
          </cell>
          <cell r="P3466" t="str">
            <v>Current Unrestricted Funds</v>
          </cell>
          <cell r="Q3466">
            <v>71</v>
          </cell>
          <cell r="R3466" t="str">
            <v>Contractual Services</v>
          </cell>
          <cell r="S3466">
            <v>50</v>
          </cell>
          <cell r="T3466" t="str">
            <v>Administrative Services</v>
          </cell>
          <cell r="U3466">
            <v>9</v>
          </cell>
          <cell r="V3466" t="str">
            <v>Jindra, Barbara A</v>
          </cell>
        </row>
        <row r="3467">
          <cell r="A3467">
            <v>211205</v>
          </cell>
          <cell r="B3467" t="str">
            <v>Financial Services</v>
          </cell>
          <cell r="C3467">
            <v>712420</v>
          </cell>
          <cell r="D3467">
            <v>211205712420</v>
          </cell>
          <cell r="E3467" t="str">
            <v>Rental - Furniture and Equipment</v>
          </cell>
          <cell r="F3467">
            <v>0</v>
          </cell>
          <cell r="G3467">
            <v>0</v>
          </cell>
          <cell r="H3467">
            <v>0</v>
          </cell>
          <cell r="I3467">
            <v>0</v>
          </cell>
          <cell r="J3467">
            <v>0</v>
          </cell>
          <cell r="K3467">
            <v>110010</v>
          </cell>
          <cell r="L3467" t="str">
            <v>Current Unrestricted</v>
          </cell>
          <cell r="M3467">
            <v>35</v>
          </cell>
          <cell r="N3467" t="str">
            <v>Institutional Support</v>
          </cell>
          <cell r="O3467">
            <v>11</v>
          </cell>
          <cell r="P3467" t="str">
            <v>Current Unrestricted Funds</v>
          </cell>
          <cell r="Q3467">
            <v>71</v>
          </cell>
          <cell r="R3467" t="str">
            <v>Contractual Services</v>
          </cell>
          <cell r="S3467">
            <v>50</v>
          </cell>
          <cell r="T3467" t="str">
            <v>Administrative Services</v>
          </cell>
          <cell r="U3467">
            <v>9</v>
          </cell>
          <cell r="V3467" t="str">
            <v>Jindra, Barbara A</v>
          </cell>
        </row>
        <row r="3468">
          <cell r="A3468">
            <v>211205</v>
          </cell>
          <cell r="B3468" t="str">
            <v>Financial Services</v>
          </cell>
          <cell r="C3468">
            <v>712510</v>
          </cell>
          <cell r="D3468">
            <v>211205712510</v>
          </cell>
          <cell r="E3468" t="str">
            <v>Maintenance Agreements</v>
          </cell>
          <cell r="F3468">
            <v>2194.5</v>
          </cell>
          <cell r="G3468">
            <v>3376.56</v>
          </cell>
          <cell r="H3468">
            <v>5628</v>
          </cell>
          <cell r="I3468">
            <v>4126.6400000000003</v>
          </cell>
          <cell r="J3468">
            <v>5000</v>
          </cell>
          <cell r="K3468">
            <v>110010</v>
          </cell>
          <cell r="L3468" t="str">
            <v>Current Unrestricted</v>
          </cell>
          <cell r="M3468">
            <v>35</v>
          </cell>
          <cell r="N3468" t="str">
            <v>Institutional Support</v>
          </cell>
          <cell r="O3468">
            <v>11</v>
          </cell>
          <cell r="P3468" t="str">
            <v>Current Unrestricted Funds</v>
          </cell>
          <cell r="Q3468">
            <v>71</v>
          </cell>
          <cell r="R3468" t="str">
            <v>Contractual Services</v>
          </cell>
          <cell r="S3468">
            <v>50</v>
          </cell>
          <cell r="T3468" t="str">
            <v>Administrative Services</v>
          </cell>
          <cell r="U3468">
            <v>9</v>
          </cell>
          <cell r="V3468" t="str">
            <v>Jindra, Barbara A</v>
          </cell>
        </row>
        <row r="3469">
          <cell r="A3469">
            <v>211205</v>
          </cell>
          <cell r="B3469" t="str">
            <v>Financial Services</v>
          </cell>
          <cell r="C3469">
            <v>712655</v>
          </cell>
          <cell r="D3469">
            <v>211205712655</v>
          </cell>
          <cell r="E3469" t="str">
            <v>Meetings Expense</v>
          </cell>
          <cell r="F3469">
            <v>620.66999999999996</v>
          </cell>
          <cell r="G3469">
            <v>768.69</v>
          </cell>
          <cell r="H3469">
            <v>700</v>
          </cell>
          <cell r="I3469">
            <v>0</v>
          </cell>
          <cell r="J3469">
            <v>1000</v>
          </cell>
          <cell r="K3469">
            <v>110010</v>
          </cell>
          <cell r="L3469" t="str">
            <v>Current Unrestricted</v>
          </cell>
          <cell r="M3469">
            <v>35</v>
          </cell>
          <cell r="N3469" t="str">
            <v>Institutional Support</v>
          </cell>
          <cell r="O3469">
            <v>11</v>
          </cell>
          <cell r="P3469" t="str">
            <v>Current Unrestricted Funds</v>
          </cell>
          <cell r="Q3469">
            <v>71</v>
          </cell>
          <cell r="R3469" t="str">
            <v>Contractual Services</v>
          </cell>
          <cell r="S3469">
            <v>50</v>
          </cell>
          <cell r="T3469" t="str">
            <v>Administrative Services</v>
          </cell>
          <cell r="U3469">
            <v>9</v>
          </cell>
          <cell r="V3469" t="str">
            <v>Jindra, Barbara A</v>
          </cell>
        </row>
        <row r="3470">
          <cell r="A3470">
            <v>211205</v>
          </cell>
          <cell r="B3470" t="str">
            <v>Financial Services</v>
          </cell>
          <cell r="C3470">
            <v>733120</v>
          </cell>
          <cell r="D3470">
            <v>211205733120</v>
          </cell>
          <cell r="E3470" t="str">
            <v>Office Supplies</v>
          </cell>
          <cell r="F3470">
            <v>21192.17</v>
          </cell>
          <cell r="G3470">
            <v>20996.55</v>
          </cell>
          <cell r="H3470">
            <v>30000</v>
          </cell>
          <cell r="I3470">
            <v>13910.71</v>
          </cell>
          <cell r="J3470">
            <v>30000</v>
          </cell>
          <cell r="K3470">
            <v>110010</v>
          </cell>
          <cell r="L3470" t="str">
            <v>Current Unrestricted</v>
          </cell>
          <cell r="M3470">
            <v>35</v>
          </cell>
          <cell r="N3470" t="str">
            <v>Institutional Support</v>
          </cell>
          <cell r="O3470">
            <v>11</v>
          </cell>
          <cell r="P3470" t="str">
            <v>Current Unrestricted Funds</v>
          </cell>
          <cell r="Q3470">
            <v>73</v>
          </cell>
          <cell r="R3470" t="str">
            <v>Supplies</v>
          </cell>
          <cell r="S3470">
            <v>50</v>
          </cell>
          <cell r="T3470" t="str">
            <v>Administrative Services</v>
          </cell>
          <cell r="U3470">
            <v>9</v>
          </cell>
          <cell r="V3470" t="str">
            <v>Jindra, Barbara A</v>
          </cell>
        </row>
        <row r="3471">
          <cell r="A3471">
            <v>211205</v>
          </cell>
          <cell r="B3471" t="str">
            <v>Financial Services</v>
          </cell>
          <cell r="C3471">
            <v>733210</v>
          </cell>
          <cell r="D3471">
            <v>211205733210</v>
          </cell>
          <cell r="E3471" t="str">
            <v>Division Books and Booklets</v>
          </cell>
          <cell r="F3471">
            <v>0</v>
          </cell>
          <cell r="G3471">
            <v>105</v>
          </cell>
          <cell r="H3471">
            <v>150</v>
          </cell>
          <cell r="I3471">
            <v>137.19</v>
          </cell>
          <cell r="J3471">
            <v>1000</v>
          </cell>
          <cell r="K3471">
            <v>110010</v>
          </cell>
          <cell r="L3471" t="str">
            <v>Current Unrestricted</v>
          </cell>
          <cell r="M3471">
            <v>35</v>
          </cell>
          <cell r="N3471" t="str">
            <v>Institutional Support</v>
          </cell>
          <cell r="O3471">
            <v>11</v>
          </cell>
          <cell r="P3471" t="str">
            <v>Current Unrestricted Funds</v>
          </cell>
          <cell r="Q3471">
            <v>73</v>
          </cell>
          <cell r="R3471" t="str">
            <v>Supplies</v>
          </cell>
          <cell r="S3471">
            <v>50</v>
          </cell>
          <cell r="T3471" t="str">
            <v>Administrative Services</v>
          </cell>
          <cell r="U3471">
            <v>9</v>
          </cell>
          <cell r="V3471" t="str">
            <v>Jindra, Barbara A</v>
          </cell>
        </row>
        <row r="3472">
          <cell r="A3472">
            <v>211205</v>
          </cell>
          <cell r="B3472" t="str">
            <v>Financial Services</v>
          </cell>
          <cell r="C3472">
            <v>733220</v>
          </cell>
          <cell r="D3472">
            <v>211205733220</v>
          </cell>
          <cell r="E3472" t="str">
            <v>Subscriptions</v>
          </cell>
          <cell r="F3472">
            <v>621</v>
          </cell>
          <cell r="G3472">
            <v>748</v>
          </cell>
          <cell r="H3472">
            <v>750</v>
          </cell>
          <cell r="I3472">
            <v>0</v>
          </cell>
          <cell r="J3472">
            <v>1000</v>
          </cell>
          <cell r="K3472">
            <v>110010</v>
          </cell>
          <cell r="L3472" t="str">
            <v>Current Unrestricted</v>
          </cell>
          <cell r="M3472">
            <v>35</v>
          </cell>
          <cell r="N3472" t="str">
            <v>Institutional Support</v>
          </cell>
          <cell r="O3472">
            <v>11</v>
          </cell>
          <cell r="P3472" t="str">
            <v>Current Unrestricted Funds</v>
          </cell>
          <cell r="Q3472">
            <v>73</v>
          </cell>
          <cell r="R3472" t="str">
            <v>Supplies</v>
          </cell>
          <cell r="S3472">
            <v>50</v>
          </cell>
          <cell r="T3472" t="str">
            <v>Administrative Services</v>
          </cell>
          <cell r="U3472">
            <v>9</v>
          </cell>
          <cell r="V3472" t="str">
            <v>Jindra, Barbara A</v>
          </cell>
        </row>
        <row r="3473">
          <cell r="A3473">
            <v>211205</v>
          </cell>
          <cell r="B3473" t="str">
            <v>Financial Services</v>
          </cell>
          <cell r="C3473">
            <v>744210</v>
          </cell>
          <cell r="D3473">
            <v>211205744210</v>
          </cell>
          <cell r="E3473" t="str">
            <v>Local Travel</v>
          </cell>
          <cell r="F3473">
            <v>115</v>
          </cell>
          <cell r="G3473">
            <v>177</v>
          </cell>
          <cell r="H3473">
            <v>200</v>
          </cell>
          <cell r="I3473">
            <v>225</v>
          </cell>
          <cell r="J3473">
            <v>500</v>
          </cell>
          <cell r="K3473">
            <v>110010</v>
          </cell>
          <cell r="L3473" t="str">
            <v>Current Unrestricted</v>
          </cell>
          <cell r="M3473">
            <v>35</v>
          </cell>
          <cell r="N3473" t="str">
            <v>Institutional Support</v>
          </cell>
          <cell r="O3473">
            <v>11</v>
          </cell>
          <cell r="P3473" t="str">
            <v>Current Unrestricted Funds</v>
          </cell>
          <cell r="Q3473">
            <v>74</v>
          </cell>
          <cell r="R3473" t="str">
            <v>Travel</v>
          </cell>
          <cell r="S3473">
            <v>50</v>
          </cell>
          <cell r="T3473" t="str">
            <v>Administrative Services</v>
          </cell>
          <cell r="U3473">
            <v>9</v>
          </cell>
          <cell r="V3473" t="str">
            <v>Jindra, Barbara A</v>
          </cell>
        </row>
        <row r="3474">
          <cell r="A3474">
            <v>211205</v>
          </cell>
          <cell r="B3474" t="str">
            <v>Financial Services</v>
          </cell>
          <cell r="C3474">
            <v>744220</v>
          </cell>
          <cell r="D3474">
            <v>211205744220</v>
          </cell>
          <cell r="E3474" t="str">
            <v>Professional Development / Travel</v>
          </cell>
          <cell r="F3474">
            <v>5817.82</v>
          </cell>
          <cell r="G3474">
            <v>5590.28</v>
          </cell>
          <cell r="H3474">
            <v>16000</v>
          </cell>
          <cell r="I3474">
            <v>5201.1099999999997</v>
          </cell>
          <cell r="J3474">
            <v>16000</v>
          </cell>
          <cell r="K3474">
            <v>110010</v>
          </cell>
          <cell r="L3474" t="str">
            <v>Current Unrestricted</v>
          </cell>
          <cell r="M3474">
            <v>35</v>
          </cell>
          <cell r="N3474" t="str">
            <v>Institutional Support</v>
          </cell>
          <cell r="O3474">
            <v>11</v>
          </cell>
          <cell r="P3474" t="str">
            <v>Current Unrestricted Funds</v>
          </cell>
          <cell r="Q3474">
            <v>74</v>
          </cell>
          <cell r="R3474" t="str">
            <v>Travel</v>
          </cell>
          <cell r="S3474">
            <v>50</v>
          </cell>
          <cell r="T3474" t="str">
            <v>Administrative Services</v>
          </cell>
          <cell r="U3474">
            <v>9</v>
          </cell>
          <cell r="V3474" t="str">
            <v>Jindra, Barbara A</v>
          </cell>
        </row>
        <row r="3475">
          <cell r="A3475">
            <v>211205</v>
          </cell>
          <cell r="B3475" t="str">
            <v>Financial Services</v>
          </cell>
          <cell r="C3475">
            <v>744230</v>
          </cell>
          <cell r="D3475">
            <v>211205744230</v>
          </cell>
          <cell r="E3475" t="str">
            <v>In-House Professional Development</v>
          </cell>
          <cell r="F3475">
            <v>342.46</v>
          </cell>
          <cell r="G3475">
            <v>30.23</v>
          </cell>
          <cell r="H3475">
            <v>0</v>
          </cell>
          <cell r="I3475">
            <v>0</v>
          </cell>
          <cell r="J3475">
            <v>3000</v>
          </cell>
          <cell r="K3475">
            <v>110010</v>
          </cell>
          <cell r="L3475" t="str">
            <v>Current Unrestricted</v>
          </cell>
          <cell r="M3475">
            <v>35</v>
          </cell>
          <cell r="N3475" t="str">
            <v>Institutional Support</v>
          </cell>
          <cell r="O3475">
            <v>11</v>
          </cell>
          <cell r="P3475" t="str">
            <v>Current Unrestricted Funds</v>
          </cell>
          <cell r="Q3475">
            <v>74</v>
          </cell>
          <cell r="R3475" t="str">
            <v>Travel</v>
          </cell>
          <cell r="S3475">
            <v>50</v>
          </cell>
          <cell r="T3475" t="str">
            <v>Administrative Services</v>
          </cell>
          <cell r="U3475">
            <v>9</v>
          </cell>
          <cell r="V3475" t="str">
            <v>Jindra, Barbara A</v>
          </cell>
        </row>
        <row r="3476">
          <cell r="A3476">
            <v>211205</v>
          </cell>
          <cell r="B3476" t="str">
            <v>Financial Services</v>
          </cell>
          <cell r="C3476">
            <v>755240</v>
          </cell>
          <cell r="D3476">
            <v>211205755240</v>
          </cell>
          <cell r="E3476" t="str">
            <v>DP - Software</v>
          </cell>
          <cell r="F3476">
            <v>4196.95</v>
          </cell>
          <cell r="G3476">
            <v>2373.5</v>
          </cell>
          <cell r="H3476">
            <v>2500</v>
          </cell>
          <cell r="I3476">
            <v>0</v>
          </cell>
          <cell r="J3476">
            <v>3000</v>
          </cell>
          <cell r="K3476">
            <v>110010</v>
          </cell>
          <cell r="L3476" t="str">
            <v>Current Unrestricted</v>
          </cell>
          <cell r="M3476">
            <v>35</v>
          </cell>
          <cell r="N3476" t="str">
            <v>Institutional Support</v>
          </cell>
          <cell r="O3476">
            <v>11</v>
          </cell>
          <cell r="P3476" t="str">
            <v>Current Unrestricted Funds</v>
          </cell>
          <cell r="Q3476">
            <v>75</v>
          </cell>
          <cell r="R3476" t="str">
            <v>Other Operating Expenses</v>
          </cell>
          <cell r="S3476">
            <v>50</v>
          </cell>
          <cell r="T3476" t="str">
            <v>Administrative Services</v>
          </cell>
          <cell r="U3476">
            <v>9</v>
          </cell>
          <cell r="V3476" t="str">
            <v>Jindra, Barbara A</v>
          </cell>
        </row>
        <row r="3477">
          <cell r="A3477">
            <v>211205</v>
          </cell>
          <cell r="B3477" t="str">
            <v>Financial Services</v>
          </cell>
          <cell r="C3477">
            <v>755310</v>
          </cell>
          <cell r="D3477">
            <v>211205755310</v>
          </cell>
          <cell r="E3477" t="str">
            <v>Copier Expense</v>
          </cell>
          <cell r="F3477">
            <v>3262.28</v>
          </cell>
          <cell r="G3477">
            <v>4879.16</v>
          </cell>
          <cell r="H3477">
            <v>4500</v>
          </cell>
          <cell r="I3477">
            <v>826.54</v>
          </cell>
          <cell r="J3477">
            <v>5000</v>
          </cell>
          <cell r="K3477">
            <v>110010</v>
          </cell>
          <cell r="L3477" t="str">
            <v>Current Unrestricted</v>
          </cell>
          <cell r="M3477">
            <v>35</v>
          </cell>
          <cell r="N3477" t="str">
            <v>Institutional Support</v>
          </cell>
          <cell r="O3477">
            <v>11</v>
          </cell>
          <cell r="P3477" t="str">
            <v>Current Unrestricted Funds</v>
          </cell>
          <cell r="Q3477">
            <v>75</v>
          </cell>
          <cell r="R3477" t="str">
            <v>Other Operating Expenses</v>
          </cell>
          <cell r="S3477">
            <v>50</v>
          </cell>
          <cell r="T3477" t="str">
            <v>Administrative Services</v>
          </cell>
          <cell r="U3477">
            <v>9</v>
          </cell>
          <cell r="V3477" t="str">
            <v>Jindra, Barbara A</v>
          </cell>
        </row>
        <row r="3478">
          <cell r="A3478">
            <v>211205</v>
          </cell>
          <cell r="B3478" t="str">
            <v>Financial Services</v>
          </cell>
          <cell r="C3478">
            <v>755340</v>
          </cell>
          <cell r="D3478">
            <v>211205755340</v>
          </cell>
          <cell r="E3478" t="str">
            <v>Printing - Forms</v>
          </cell>
          <cell r="F3478">
            <v>0</v>
          </cell>
          <cell r="G3478">
            <v>0</v>
          </cell>
          <cell r="H3478">
            <v>0</v>
          </cell>
          <cell r="I3478">
            <v>0</v>
          </cell>
          <cell r="J3478">
            <v>0</v>
          </cell>
          <cell r="K3478">
            <v>110010</v>
          </cell>
          <cell r="L3478" t="str">
            <v>Current Unrestricted</v>
          </cell>
          <cell r="M3478">
            <v>35</v>
          </cell>
          <cell r="N3478" t="str">
            <v>Institutional Support</v>
          </cell>
          <cell r="O3478">
            <v>11</v>
          </cell>
          <cell r="P3478" t="str">
            <v>Current Unrestricted Funds</v>
          </cell>
          <cell r="Q3478">
            <v>75</v>
          </cell>
          <cell r="R3478" t="str">
            <v>Other Operating Expenses</v>
          </cell>
          <cell r="S3478">
            <v>50</v>
          </cell>
          <cell r="T3478" t="str">
            <v>Administrative Services</v>
          </cell>
          <cell r="U3478">
            <v>9</v>
          </cell>
          <cell r="V3478" t="str">
            <v>Jindra, Barbara A</v>
          </cell>
        </row>
        <row r="3479">
          <cell r="A3479">
            <v>211205</v>
          </cell>
          <cell r="B3479" t="str">
            <v>Financial Services</v>
          </cell>
          <cell r="C3479">
            <v>755360</v>
          </cell>
          <cell r="D3479">
            <v>211205755360</v>
          </cell>
          <cell r="E3479" t="str">
            <v>Printing - Other</v>
          </cell>
          <cell r="F3479">
            <v>4830.8999999999996</v>
          </cell>
          <cell r="G3479">
            <v>6087.95</v>
          </cell>
          <cell r="H3479">
            <v>6000</v>
          </cell>
          <cell r="I3479">
            <v>4372</v>
          </cell>
          <cell r="J3479">
            <v>7500</v>
          </cell>
          <cell r="K3479">
            <v>110010</v>
          </cell>
          <cell r="L3479" t="str">
            <v>Current Unrestricted</v>
          </cell>
          <cell r="M3479">
            <v>35</v>
          </cell>
          <cell r="N3479" t="str">
            <v>Institutional Support</v>
          </cell>
          <cell r="O3479">
            <v>11</v>
          </cell>
          <cell r="P3479" t="str">
            <v>Current Unrestricted Funds</v>
          </cell>
          <cell r="Q3479">
            <v>75</v>
          </cell>
          <cell r="R3479" t="str">
            <v>Other Operating Expenses</v>
          </cell>
          <cell r="S3479">
            <v>50</v>
          </cell>
          <cell r="T3479" t="str">
            <v>Administrative Services</v>
          </cell>
          <cell r="U3479">
            <v>9</v>
          </cell>
          <cell r="V3479" t="str">
            <v>Jindra, Barbara A</v>
          </cell>
        </row>
        <row r="3480">
          <cell r="A3480">
            <v>211205</v>
          </cell>
          <cell r="B3480" t="str">
            <v>Financial Services</v>
          </cell>
          <cell r="C3480">
            <v>755510</v>
          </cell>
          <cell r="D3480">
            <v>211205755510</v>
          </cell>
          <cell r="E3480" t="str">
            <v>Repairs - Equipment</v>
          </cell>
          <cell r="F3480">
            <v>0</v>
          </cell>
          <cell r="G3480">
            <v>130</v>
          </cell>
          <cell r="H3480">
            <v>500</v>
          </cell>
          <cell r="I3480">
            <v>340</v>
          </cell>
          <cell r="J3480">
            <v>1000</v>
          </cell>
          <cell r="K3480">
            <v>110010</v>
          </cell>
          <cell r="L3480" t="str">
            <v>Current Unrestricted</v>
          </cell>
          <cell r="M3480">
            <v>35</v>
          </cell>
          <cell r="N3480" t="str">
            <v>Institutional Support</v>
          </cell>
          <cell r="O3480">
            <v>11</v>
          </cell>
          <cell r="P3480" t="str">
            <v>Current Unrestricted Funds</v>
          </cell>
          <cell r="Q3480">
            <v>75</v>
          </cell>
          <cell r="R3480" t="str">
            <v>Other Operating Expenses</v>
          </cell>
          <cell r="S3480">
            <v>50</v>
          </cell>
          <cell r="T3480" t="str">
            <v>Administrative Services</v>
          </cell>
          <cell r="U3480">
            <v>9</v>
          </cell>
          <cell r="V3480" t="str">
            <v>Jindra, Barbara A</v>
          </cell>
        </row>
        <row r="3481">
          <cell r="A3481">
            <v>211205</v>
          </cell>
          <cell r="B3481" t="str">
            <v>Financial Services</v>
          </cell>
          <cell r="C3481">
            <v>755560</v>
          </cell>
          <cell r="D3481">
            <v>211205755560</v>
          </cell>
          <cell r="E3481" t="str">
            <v>Other Repairs</v>
          </cell>
          <cell r="F3481">
            <v>0</v>
          </cell>
          <cell r="G3481">
            <v>0</v>
          </cell>
          <cell r="H3481">
            <v>0</v>
          </cell>
          <cell r="I3481">
            <v>0</v>
          </cell>
          <cell r="J3481">
            <v>0</v>
          </cell>
          <cell r="K3481">
            <v>110010</v>
          </cell>
          <cell r="L3481" t="str">
            <v>Current Unrestricted</v>
          </cell>
          <cell r="M3481">
            <v>35</v>
          </cell>
          <cell r="N3481" t="str">
            <v>Institutional Support</v>
          </cell>
          <cell r="O3481">
            <v>11</v>
          </cell>
          <cell r="P3481" t="str">
            <v>Current Unrestricted Funds</v>
          </cell>
          <cell r="Q3481">
            <v>75</v>
          </cell>
          <cell r="R3481" t="str">
            <v>Other Operating Expenses</v>
          </cell>
          <cell r="S3481">
            <v>50</v>
          </cell>
          <cell r="T3481" t="str">
            <v>Administrative Services</v>
          </cell>
          <cell r="U3481">
            <v>9</v>
          </cell>
          <cell r="V3481" t="str">
            <v>Jindra, Barbara A</v>
          </cell>
        </row>
        <row r="3482">
          <cell r="A3482">
            <v>211205</v>
          </cell>
          <cell r="B3482" t="str">
            <v>Financial Services</v>
          </cell>
          <cell r="C3482">
            <v>755705</v>
          </cell>
          <cell r="D3482">
            <v>211205755705</v>
          </cell>
          <cell r="E3482" t="str">
            <v>Postage</v>
          </cell>
          <cell r="F3482">
            <v>23353.22</v>
          </cell>
          <cell r="G3482">
            <v>22992.98</v>
          </cell>
          <cell r="H3482">
            <v>23000</v>
          </cell>
          <cell r="I3482">
            <v>6297.15</v>
          </cell>
          <cell r="J3482">
            <v>23000</v>
          </cell>
          <cell r="K3482">
            <v>110010</v>
          </cell>
          <cell r="L3482" t="str">
            <v>Current Unrestricted</v>
          </cell>
          <cell r="M3482">
            <v>35</v>
          </cell>
          <cell r="N3482" t="str">
            <v>Institutional Support</v>
          </cell>
          <cell r="O3482">
            <v>11</v>
          </cell>
          <cell r="P3482" t="str">
            <v>Current Unrestricted Funds</v>
          </cell>
          <cell r="Q3482">
            <v>75</v>
          </cell>
          <cell r="R3482" t="str">
            <v>Other Operating Expenses</v>
          </cell>
          <cell r="S3482">
            <v>50</v>
          </cell>
          <cell r="T3482" t="str">
            <v>Administrative Services</v>
          </cell>
          <cell r="U3482">
            <v>9</v>
          </cell>
          <cell r="V3482" t="str">
            <v>Jindra, Barbara A</v>
          </cell>
        </row>
        <row r="3483">
          <cell r="A3483">
            <v>211205</v>
          </cell>
          <cell r="B3483" t="str">
            <v>Financial Services</v>
          </cell>
          <cell r="C3483">
            <v>755710</v>
          </cell>
          <cell r="D3483">
            <v>211205755710</v>
          </cell>
          <cell r="E3483" t="str">
            <v>Cash Over/Short</v>
          </cell>
          <cell r="F3483">
            <v>189.22</v>
          </cell>
          <cell r="G3483">
            <v>98.22</v>
          </cell>
          <cell r="H3483">
            <v>100</v>
          </cell>
          <cell r="I3483">
            <v>25.1</v>
          </cell>
          <cell r="J3483">
            <v>100</v>
          </cell>
          <cell r="K3483">
            <v>110010</v>
          </cell>
          <cell r="L3483" t="str">
            <v>Current Unrestricted</v>
          </cell>
          <cell r="M3483">
            <v>35</v>
          </cell>
          <cell r="N3483" t="str">
            <v>Institutional Support</v>
          </cell>
          <cell r="O3483">
            <v>11</v>
          </cell>
          <cell r="P3483" t="str">
            <v>Current Unrestricted Funds</v>
          </cell>
          <cell r="Q3483">
            <v>75</v>
          </cell>
          <cell r="R3483" t="str">
            <v>Other Operating Expenses</v>
          </cell>
          <cell r="S3483">
            <v>50</v>
          </cell>
          <cell r="T3483" t="str">
            <v>Administrative Services</v>
          </cell>
          <cell r="U3483">
            <v>9</v>
          </cell>
          <cell r="V3483" t="str">
            <v>Jindra, Barbara A</v>
          </cell>
        </row>
        <row r="3484">
          <cell r="A3484">
            <v>211205</v>
          </cell>
          <cell r="B3484" t="str">
            <v>Financial Services</v>
          </cell>
          <cell r="C3484">
            <v>755730</v>
          </cell>
          <cell r="D3484">
            <v>211205755730</v>
          </cell>
          <cell r="E3484" t="str">
            <v>Memberships</v>
          </cell>
          <cell r="F3484">
            <v>820</v>
          </cell>
          <cell r="G3484">
            <v>946</v>
          </cell>
          <cell r="H3484">
            <v>1500</v>
          </cell>
          <cell r="I3484">
            <v>580</v>
          </cell>
          <cell r="J3484">
            <v>1500</v>
          </cell>
          <cell r="K3484">
            <v>110010</v>
          </cell>
          <cell r="L3484" t="str">
            <v>Current Unrestricted</v>
          </cell>
          <cell r="M3484">
            <v>35</v>
          </cell>
          <cell r="N3484" t="str">
            <v>Institutional Support</v>
          </cell>
          <cell r="O3484">
            <v>11</v>
          </cell>
          <cell r="P3484" t="str">
            <v>Current Unrestricted Funds</v>
          </cell>
          <cell r="Q3484">
            <v>75</v>
          </cell>
          <cell r="R3484" t="str">
            <v>Other Operating Expenses</v>
          </cell>
          <cell r="S3484">
            <v>50</v>
          </cell>
          <cell r="T3484" t="str">
            <v>Administrative Services</v>
          </cell>
          <cell r="U3484">
            <v>9</v>
          </cell>
          <cell r="V3484" t="str">
            <v>Jindra, Barbara A</v>
          </cell>
        </row>
        <row r="3485">
          <cell r="A3485">
            <v>211205</v>
          </cell>
          <cell r="B3485" t="str">
            <v>Financial Services</v>
          </cell>
          <cell r="C3485">
            <v>787410</v>
          </cell>
          <cell r="D3485">
            <v>211205787410</v>
          </cell>
          <cell r="E3485" t="str">
            <v>Equipment/Furniture Non-Depreciable</v>
          </cell>
          <cell r="F3485">
            <v>516.6</v>
          </cell>
          <cell r="G3485">
            <v>0</v>
          </cell>
          <cell r="H3485">
            <v>1500</v>
          </cell>
          <cell r="I3485">
            <v>0</v>
          </cell>
          <cell r="J3485">
            <v>4247</v>
          </cell>
          <cell r="K3485">
            <v>110010</v>
          </cell>
          <cell r="L3485" t="str">
            <v>Current Unrestricted</v>
          </cell>
          <cell r="M3485">
            <v>35</v>
          </cell>
          <cell r="N3485" t="str">
            <v>Institutional Support</v>
          </cell>
          <cell r="O3485">
            <v>11</v>
          </cell>
          <cell r="P3485" t="str">
            <v>Current Unrestricted Funds</v>
          </cell>
          <cell r="Q3485">
            <v>78</v>
          </cell>
          <cell r="R3485" t="str">
            <v>Non-Capital Outlay</v>
          </cell>
          <cell r="S3485">
            <v>50</v>
          </cell>
          <cell r="T3485" t="str">
            <v>Administrative Services</v>
          </cell>
          <cell r="U3485">
            <v>9</v>
          </cell>
          <cell r="V3485" t="str">
            <v>Jindra, Barbara A</v>
          </cell>
        </row>
        <row r="3486">
          <cell r="A3486">
            <v>211205</v>
          </cell>
          <cell r="B3486" t="str">
            <v>Financial Services</v>
          </cell>
          <cell r="C3486">
            <v>787430</v>
          </cell>
          <cell r="D3486">
            <v>211205787430</v>
          </cell>
          <cell r="E3486" t="str">
            <v>Computer/Media Equip</v>
          </cell>
          <cell r="F3486">
            <v>9869.4</v>
          </cell>
          <cell r="G3486">
            <v>7576.71</v>
          </cell>
          <cell r="H3486">
            <v>3999</v>
          </cell>
          <cell r="I3486">
            <v>0</v>
          </cell>
          <cell r="J3486">
            <v>18000</v>
          </cell>
          <cell r="K3486">
            <v>110010</v>
          </cell>
          <cell r="L3486" t="str">
            <v>Current Unrestricted</v>
          </cell>
          <cell r="M3486">
            <v>35</v>
          </cell>
          <cell r="N3486" t="str">
            <v>Institutional Support</v>
          </cell>
          <cell r="O3486">
            <v>11</v>
          </cell>
          <cell r="P3486" t="str">
            <v>Current Unrestricted Funds</v>
          </cell>
          <cell r="Q3486">
            <v>78</v>
          </cell>
          <cell r="R3486" t="str">
            <v>Non-Capital Outlay</v>
          </cell>
          <cell r="S3486">
            <v>50</v>
          </cell>
          <cell r="T3486" t="str">
            <v>Administrative Services</v>
          </cell>
          <cell r="U3486">
            <v>9</v>
          </cell>
          <cell r="V3486" t="str">
            <v>Jindra, Barbara A</v>
          </cell>
        </row>
        <row r="3487">
          <cell r="A3487">
            <v>300050</v>
          </cell>
          <cell r="B3487" t="str">
            <v>Dean - Health Sciences &amp; Emerg Svc</v>
          </cell>
          <cell r="C3487">
            <v>611130</v>
          </cell>
          <cell r="D3487">
            <v>300050611130</v>
          </cell>
          <cell r="E3487" t="str">
            <v>Faculty Full-time Non-teaching ES</v>
          </cell>
          <cell r="F3487">
            <v>0</v>
          </cell>
          <cell r="G3487">
            <v>14708.02</v>
          </cell>
          <cell r="H3487">
            <v>13065</v>
          </cell>
          <cell r="I3487">
            <v>6532.5</v>
          </cell>
          <cell r="J3487">
            <v>0</v>
          </cell>
          <cell r="K3487">
            <v>110010</v>
          </cell>
          <cell r="L3487" t="str">
            <v>Current Unrestricted</v>
          </cell>
          <cell r="M3487">
            <v>25</v>
          </cell>
          <cell r="N3487" t="str">
            <v>Academic Support</v>
          </cell>
          <cell r="O3487">
            <v>11</v>
          </cell>
          <cell r="P3487" t="str">
            <v>Current Unrestricted Funds</v>
          </cell>
          <cell r="Q3487">
            <v>61</v>
          </cell>
          <cell r="R3487" t="str">
            <v>Salaries and Wages</v>
          </cell>
          <cell r="S3487">
            <v>30</v>
          </cell>
          <cell r="T3487" t="str">
            <v>Vice President / Provost - CPC</v>
          </cell>
          <cell r="U3487">
            <v>9</v>
          </cell>
          <cell r="V3487" t="str">
            <v>Johnson, Abbey</v>
          </cell>
        </row>
        <row r="3488">
          <cell r="A3488">
            <v>300050</v>
          </cell>
          <cell r="B3488" t="str">
            <v>Dean - Health Sciences &amp; Emerg Svc</v>
          </cell>
          <cell r="C3488">
            <v>611210</v>
          </cell>
          <cell r="D3488">
            <v>300050611210</v>
          </cell>
          <cell r="E3488" t="str">
            <v>Admin Salaries - Full-time</v>
          </cell>
          <cell r="F3488">
            <v>83906.880000000005</v>
          </cell>
          <cell r="G3488">
            <v>83906.880000000005</v>
          </cell>
          <cell r="H3488">
            <v>86844</v>
          </cell>
          <cell r="I3488">
            <v>43421.82</v>
          </cell>
          <cell r="J3488">
            <v>86844</v>
          </cell>
          <cell r="K3488">
            <v>110010</v>
          </cell>
          <cell r="L3488" t="str">
            <v>Current Unrestricted</v>
          </cell>
          <cell r="M3488">
            <v>25</v>
          </cell>
          <cell r="N3488" t="str">
            <v>Academic Support</v>
          </cell>
          <cell r="O3488">
            <v>11</v>
          </cell>
          <cell r="P3488" t="str">
            <v>Current Unrestricted Funds</v>
          </cell>
          <cell r="Q3488">
            <v>61</v>
          </cell>
          <cell r="R3488" t="str">
            <v>Salaries and Wages</v>
          </cell>
          <cell r="S3488">
            <v>30</v>
          </cell>
          <cell r="T3488" t="str">
            <v>Vice President / Provost - CPC</v>
          </cell>
          <cell r="U3488">
            <v>9</v>
          </cell>
          <cell r="V3488" t="str">
            <v>Johnson, Abbey</v>
          </cell>
        </row>
        <row r="3489">
          <cell r="A3489">
            <v>300050</v>
          </cell>
          <cell r="B3489" t="str">
            <v>Dean - Health Sciences &amp; Emerg Svc</v>
          </cell>
          <cell r="C3489">
            <v>611320</v>
          </cell>
          <cell r="D3489">
            <v>300050611320</v>
          </cell>
          <cell r="E3489" t="str">
            <v>Non-Supervisory Supp Staff - Exempt</v>
          </cell>
          <cell r="F3489">
            <v>39387</v>
          </cell>
          <cell r="G3489">
            <v>0</v>
          </cell>
          <cell r="H3489">
            <v>0</v>
          </cell>
          <cell r="I3489">
            <v>0</v>
          </cell>
          <cell r="J3489">
            <v>0</v>
          </cell>
          <cell r="K3489">
            <v>110010</v>
          </cell>
          <cell r="L3489" t="str">
            <v>Current Unrestricted</v>
          </cell>
          <cell r="M3489">
            <v>25</v>
          </cell>
          <cell r="N3489" t="str">
            <v>Academic Support</v>
          </cell>
          <cell r="O3489">
            <v>11</v>
          </cell>
          <cell r="P3489" t="str">
            <v>Current Unrestricted Funds</v>
          </cell>
          <cell r="Q3489">
            <v>61</v>
          </cell>
          <cell r="R3489" t="str">
            <v>Salaries and Wages</v>
          </cell>
          <cell r="S3489">
            <v>30</v>
          </cell>
          <cell r="T3489" t="str">
            <v>Vice President / Provost - CPC</v>
          </cell>
          <cell r="U3489">
            <v>9</v>
          </cell>
          <cell r="V3489" t="str">
            <v>Johnson, Abbey</v>
          </cell>
        </row>
        <row r="3490">
          <cell r="A3490">
            <v>300050</v>
          </cell>
          <cell r="B3490" t="str">
            <v>Dean - Health Sciences &amp; Emerg Svc</v>
          </cell>
          <cell r="C3490">
            <v>611420</v>
          </cell>
          <cell r="D3490">
            <v>300050611420</v>
          </cell>
          <cell r="E3490" t="str">
            <v>Non-Supervisory Supp - Non-Exempt</v>
          </cell>
          <cell r="F3490">
            <v>32089.46</v>
          </cell>
          <cell r="G3490">
            <v>70259.240000000005</v>
          </cell>
          <cell r="H3490">
            <v>73078</v>
          </cell>
          <cell r="I3490">
            <v>36538.620000000003</v>
          </cell>
          <cell r="J3490">
            <v>73078</v>
          </cell>
          <cell r="K3490">
            <v>110010</v>
          </cell>
          <cell r="L3490" t="str">
            <v>Current Unrestricted</v>
          </cell>
          <cell r="M3490">
            <v>25</v>
          </cell>
          <cell r="N3490" t="str">
            <v>Academic Support</v>
          </cell>
          <cell r="O3490">
            <v>11</v>
          </cell>
          <cell r="P3490" t="str">
            <v>Current Unrestricted Funds</v>
          </cell>
          <cell r="Q3490">
            <v>61</v>
          </cell>
          <cell r="R3490" t="str">
            <v>Salaries and Wages</v>
          </cell>
          <cell r="S3490">
            <v>30</v>
          </cell>
          <cell r="T3490" t="str">
            <v>Vice President / Provost - CPC</v>
          </cell>
          <cell r="U3490">
            <v>9</v>
          </cell>
          <cell r="V3490" t="str">
            <v>Johnson, Abbey</v>
          </cell>
        </row>
        <row r="3491">
          <cell r="A3491">
            <v>300050</v>
          </cell>
          <cell r="B3491" t="str">
            <v>Dean - Health Sciences &amp; Emerg Svc</v>
          </cell>
          <cell r="C3491">
            <v>611430</v>
          </cell>
          <cell r="D3491">
            <v>300050611430</v>
          </cell>
          <cell r="E3491" t="str">
            <v>Clerical - Non-Exempt</v>
          </cell>
          <cell r="F3491">
            <v>23226.99</v>
          </cell>
          <cell r="G3491">
            <v>28293.96</v>
          </cell>
          <cell r="H3491">
            <v>29285</v>
          </cell>
          <cell r="I3491">
            <v>14642.16</v>
          </cell>
          <cell r="J3491">
            <v>29285</v>
          </cell>
          <cell r="K3491">
            <v>110010</v>
          </cell>
          <cell r="L3491" t="str">
            <v>Current Unrestricted</v>
          </cell>
          <cell r="M3491">
            <v>25</v>
          </cell>
          <cell r="N3491" t="str">
            <v>Academic Support</v>
          </cell>
          <cell r="O3491">
            <v>11</v>
          </cell>
          <cell r="P3491" t="str">
            <v>Current Unrestricted Funds</v>
          </cell>
          <cell r="Q3491">
            <v>61</v>
          </cell>
          <cell r="R3491" t="str">
            <v>Salaries and Wages</v>
          </cell>
          <cell r="S3491">
            <v>30</v>
          </cell>
          <cell r="T3491" t="str">
            <v>Vice President / Provost - CPC</v>
          </cell>
          <cell r="U3491">
            <v>9</v>
          </cell>
          <cell r="V3491" t="str">
            <v>Johnson, Abbey</v>
          </cell>
        </row>
        <row r="3492">
          <cell r="A3492">
            <v>300050</v>
          </cell>
          <cell r="B3492" t="str">
            <v>Dean - Health Sciences &amp; Emerg Svc</v>
          </cell>
          <cell r="C3492">
            <v>611460</v>
          </cell>
          <cell r="D3492">
            <v>300050611460</v>
          </cell>
          <cell r="E3492" t="str">
            <v>Support Staff PT - Non-Exempt</v>
          </cell>
          <cell r="F3492">
            <v>0</v>
          </cell>
          <cell r="G3492">
            <v>1432.22</v>
          </cell>
          <cell r="H3492">
            <v>353</v>
          </cell>
          <cell r="I3492">
            <v>352.26</v>
          </cell>
          <cell r="J3492">
            <v>0</v>
          </cell>
          <cell r="K3492">
            <v>110010</v>
          </cell>
          <cell r="L3492" t="str">
            <v>Current Unrestricted</v>
          </cell>
          <cell r="M3492">
            <v>25</v>
          </cell>
          <cell r="N3492" t="str">
            <v>Academic Support</v>
          </cell>
          <cell r="O3492">
            <v>11</v>
          </cell>
          <cell r="P3492" t="str">
            <v>Current Unrestricted Funds</v>
          </cell>
          <cell r="Q3492">
            <v>61</v>
          </cell>
          <cell r="R3492" t="str">
            <v>Salaries and Wages</v>
          </cell>
          <cell r="S3492">
            <v>30</v>
          </cell>
          <cell r="T3492" t="str">
            <v>Vice President / Provost - CPC</v>
          </cell>
          <cell r="U3492">
            <v>9</v>
          </cell>
          <cell r="V3492" t="str">
            <v>Johnson, Abbey</v>
          </cell>
        </row>
        <row r="3493">
          <cell r="A3493">
            <v>300050</v>
          </cell>
          <cell r="B3493" t="str">
            <v>Dean - Health Sciences &amp; Emerg Svc</v>
          </cell>
          <cell r="C3493">
            <v>611491</v>
          </cell>
          <cell r="D3493">
            <v>300050611491</v>
          </cell>
          <cell r="E3493" t="str">
            <v>Comp Time Payoff</v>
          </cell>
          <cell r="F3493">
            <v>0</v>
          </cell>
          <cell r="G3493">
            <v>168.12</v>
          </cell>
          <cell r="H3493">
            <v>0</v>
          </cell>
          <cell r="I3493">
            <v>0</v>
          </cell>
          <cell r="J3493">
            <v>0</v>
          </cell>
          <cell r="K3493">
            <v>110010</v>
          </cell>
          <cell r="L3493" t="str">
            <v>Current Unrestricted</v>
          </cell>
          <cell r="M3493">
            <v>25</v>
          </cell>
          <cell r="N3493" t="str">
            <v>Academic Support</v>
          </cell>
          <cell r="O3493">
            <v>11</v>
          </cell>
          <cell r="P3493" t="str">
            <v>Current Unrestricted Funds</v>
          </cell>
          <cell r="Q3493">
            <v>61</v>
          </cell>
          <cell r="R3493" t="str">
            <v>Salaries and Wages</v>
          </cell>
          <cell r="S3493">
            <v>30</v>
          </cell>
          <cell r="T3493" t="str">
            <v>Vice President / Provost - CPC</v>
          </cell>
          <cell r="U3493">
            <v>9</v>
          </cell>
          <cell r="V3493" t="str">
            <v>Johnson, Abbey</v>
          </cell>
        </row>
        <row r="3494">
          <cell r="A3494">
            <v>300050</v>
          </cell>
          <cell r="B3494" t="str">
            <v>Dean - Health Sciences &amp; Emerg Svc</v>
          </cell>
          <cell r="C3494">
            <v>611510</v>
          </cell>
          <cell r="D3494">
            <v>300050611510</v>
          </cell>
          <cell r="E3494" t="str">
            <v>Student Assistants - Non-Work Study</v>
          </cell>
          <cell r="F3494">
            <v>6668.23</v>
          </cell>
          <cell r="G3494">
            <v>6674.43</v>
          </cell>
          <cell r="H3494">
            <v>8548</v>
          </cell>
          <cell r="I3494">
            <v>3704.61</v>
          </cell>
          <cell r="J3494">
            <v>8600</v>
          </cell>
          <cell r="K3494">
            <v>110010</v>
          </cell>
          <cell r="L3494" t="str">
            <v>Current Unrestricted</v>
          </cell>
          <cell r="M3494">
            <v>25</v>
          </cell>
          <cell r="N3494" t="str">
            <v>Academic Support</v>
          </cell>
          <cell r="O3494">
            <v>11</v>
          </cell>
          <cell r="P3494" t="str">
            <v>Current Unrestricted Funds</v>
          </cell>
          <cell r="Q3494">
            <v>61</v>
          </cell>
          <cell r="R3494" t="str">
            <v>Salaries and Wages</v>
          </cell>
          <cell r="S3494">
            <v>30</v>
          </cell>
          <cell r="T3494" t="str">
            <v>Vice President / Provost - CPC</v>
          </cell>
          <cell r="U3494">
            <v>9</v>
          </cell>
          <cell r="V3494" t="str">
            <v>Johnson, Abbey</v>
          </cell>
        </row>
        <row r="3495">
          <cell r="A3495">
            <v>300050</v>
          </cell>
          <cell r="B3495" t="str">
            <v>Dean - Health Sciences &amp; Emerg Svc</v>
          </cell>
          <cell r="C3495">
            <v>611515</v>
          </cell>
          <cell r="D3495">
            <v>300050611515</v>
          </cell>
          <cell r="E3495" t="str">
            <v>Student Assistants - Non-WS&lt;6 hrs</v>
          </cell>
          <cell r="F3495">
            <v>1436.86</v>
          </cell>
          <cell r="G3495">
            <v>0</v>
          </cell>
          <cell r="H3495">
            <v>0</v>
          </cell>
          <cell r="I3495">
            <v>0</v>
          </cell>
          <cell r="J3495">
            <v>0</v>
          </cell>
          <cell r="K3495">
            <v>110010</v>
          </cell>
          <cell r="L3495" t="str">
            <v>Current Unrestricted</v>
          </cell>
          <cell r="M3495">
            <v>25</v>
          </cell>
          <cell r="N3495" t="str">
            <v>Academic Support</v>
          </cell>
          <cell r="O3495">
            <v>11</v>
          </cell>
          <cell r="P3495" t="str">
            <v>Current Unrestricted Funds</v>
          </cell>
          <cell r="Q3495">
            <v>61</v>
          </cell>
          <cell r="R3495" t="str">
            <v>Salaries and Wages</v>
          </cell>
          <cell r="S3495">
            <v>30</v>
          </cell>
          <cell r="T3495" t="str">
            <v>Vice President / Provost - CPC</v>
          </cell>
          <cell r="U3495">
            <v>9</v>
          </cell>
          <cell r="V3495" t="str">
            <v>Johnson, Abbey</v>
          </cell>
        </row>
        <row r="3496">
          <cell r="A3496">
            <v>300050</v>
          </cell>
          <cell r="B3496" t="str">
            <v>Dean - Health Sciences &amp; Emerg Svc</v>
          </cell>
          <cell r="C3496">
            <v>712310</v>
          </cell>
          <cell r="D3496">
            <v>300050712310</v>
          </cell>
          <cell r="E3496" t="str">
            <v>Consultants</v>
          </cell>
          <cell r="F3496">
            <v>0</v>
          </cell>
          <cell r="G3496">
            <v>0</v>
          </cell>
          <cell r="H3496">
            <v>0</v>
          </cell>
          <cell r="I3496">
            <v>0</v>
          </cell>
          <cell r="J3496">
            <v>0</v>
          </cell>
          <cell r="K3496">
            <v>110010</v>
          </cell>
          <cell r="L3496" t="str">
            <v>Current Unrestricted</v>
          </cell>
          <cell r="M3496">
            <v>25</v>
          </cell>
          <cell r="N3496" t="str">
            <v>Academic Support</v>
          </cell>
          <cell r="O3496">
            <v>11</v>
          </cell>
          <cell r="P3496" t="str">
            <v>Current Unrestricted Funds</v>
          </cell>
          <cell r="Q3496">
            <v>71</v>
          </cell>
          <cell r="R3496" t="str">
            <v>Contractual Services</v>
          </cell>
          <cell r="S3496">
            <v>30</v>
          </cell>
          <cell r="T3496" t="str">
            <v>Vice President / Provost - CPC</v>
          </cell>
          <cell r="U3496">
            <v>9</v>
          </cell>
          <cell r="V3496" t="str">
            <v>Johnson, Abbey</v>
          </cell>
        </row>
        <row r="3497">
          <cell r="A3497">
            <v>300050</v>
          </cell>
          <cell r="B3497" t="str">
            <v>Dean - Health Sciences &amp; Emerg Svc</v>
          </cell>
          <cell r="C3497">
            <v>712420</v>
          </cell>
          <cell r="D3497">
            <v>300050712420</v>
          </cell>
          <cell r="E3497" t="str">
            <v>Rental - Furniture and Equipment</v>
          </cell>
          <cell r="F3497">
            <v>1566.34</v>
          </cell>
          <cell r="G3497">
            <v>1813.75</v>
          </cell>
          <cell r="H3497">
            <v>5165</v>
          </cell>
          <cell r="I3497">
            <v>1482.9</v>
          </cell>
          <cell r="J3497">
            <v>5165</v>
          </cell>
          <cell r="K3497">
            <v>110010</v>
          </cell>
          <cell r="L3497" t="str">
            <v>Current Unrestricted</v>
          </cell>
          <cell r="M3497">
            <v>25</v>
          </cell>
          <cell r="N3497" t="str">
            <v>Academic Support</v>
          </cell>
          <cell r="O3497">
            <v>11</v>
          </cell>
          <cell r="P3497" t="str">
            <v>Current Unrestricted Funds</v>
          </cell>
          <cell r="Q3497">
            <v>71</v>
          </cell>
          <cell r="R3497" t="str">
            <v>Contractual Services</v>
          </cell>
          <cell r="S3497">
            <v>30</v>
          </cell>
          <cell r="T3497" t="str">
            <v>Vice President / Provost - CPC</v>
          </cell>
          <cell r="U3497">
            <v>9</v>
          </cell>
          <cell r="V3497" t="str">
            <v>Johnson, Abbey</v>
          </cell>
        </row>
        <row r="3498">
          <cell r="A3498">
            <v>300050</v>
          </cell>
          <cell r="B3498" t="str">
            <v>Dean - Health Sciences &amp; Emerg Svc</v>
          </cell>
          <cell r="C3498">
            <v>712430</v>
          </cell>
          <cell r="D3498">
            <v>300050712430</v>
          </cell>
          <cell r="E3498" t="str">
            <v>Rental - Equipment Overage</v>
          </cell>
          <cell r="F3498">
            <v>0</v>
          </cell>
          <cell r="G3498">
            <v>0</v>
          </cell>
          <cell r="H3498">
            <v>650</v>
          </cell>
          <cell r="I3498">
            <v>6.58</v>
          </cell>
          <cell r="J3498">
            <v>650</v>
          </cell>
          <cell r="K3498">
            <v>110010</v>
          </cell>
          <cell r="L3498" t="str">
            <v>Current Unrestricted</v>
          </cell>
          <cell r="M3498">
            <v>25</v>
          </cell>
          <cell r="N3498" t="str">
            <v>Academic Support</v>
          </cell>
          <cell r="O3498">
            <v>11</v>
          </cell>
          <cell r="P3498" t="str">
            <v>Current Unrestricted Funds</v>
          </cell>
          <cell r="Q3498">
            <v>71</v>
          </cell>
          <cell r="R3498" t="str">
            <v>Contractual Services</v>
          </cell>
          <cell r="S3498">
            <v>30</v>
          </cell>
          <cell r="T3498" t="str">
            <v>Vice President / Provost - CPC</v>
          </cell>
          <cell r="U3498">
            <v>9</v>
          </cell>
          <cell r="V3498" t="str">
            <v>Johnson, Abbey</v>
          </cell>
        </row>
        <row r="3499">
          <cell r="A3499">
            <v>300050</v>
          </cell>
          <cell r="B3499" t="str">
            <v>Dean - Health Sciences &amp; Emerg Svc</v>
          </cell>
          <cell r="C3499">
            <v>712655</v>
          </cell>
          <cell r="D3499">
            <v>300050712655</v>
          </cell>
          <cell r="E3499" t="str">
            <v>Meetings Expense</v>
          </cell>
          <cell r="F3499">
            <v>1580.9</v>
          </cell>
          <cell r="G3499">
            <v>743.26</v>
          </cell>
          <cell r="H3499">
            <v>1500</v>
          </cell>
          <cell r="I3499">
            <v>0</v>
          </cell>
          <cell r="J3499">
            <v>1000</v>
          </cell>
          <cell r="K3499">
            <v>110010</v>
          </cell>
          <cell r="L3499" t="str">
            <v>Current Unrestricted</v>
          </cell>
          <cell r="M3499">
            <v>25</v>
          </cell>
          <cell r="N3499" t="str">
            <v>Academic Support</v>
          </cell>
          <cell r="O3499">
            <v>11</v>
          </cell>
          <cell r="P3499" t="str">
            <v>Current Unrestricted Funds</v>
          </cell>
          <cell r="Q3499">
            <v>71</v>
          </cell>
          <cell r="R3499" t="str">
            <v>Contractual Services</v>
          </cell>
          <cell r="S3499">
            <v>30</v>
          </cell>
          <cell r="T3499" t="str">
            <v>Vice President / Provost - CPC</v>
          </cell>
          <cell r="U3499">
            <v>9</v>
          </cell>
          <cell r="V3499" t="str">
            <v>Johnson, Abbey</v>
          </cell>
        </row>
        <row r="3500">
          <cell r="A3500">
            <v>300050</v>
          </cell>
          <cell r="B3500" t="str">
            <v>Dean - Health Sciences &amp; Emerg Svc</v>
          </cell>
          <cell r="C3500">
            <v>733120</v>
          </cell>
          <cell r="D3500">
            <v>300050733120</v>
          </cell>
          <cell r="E3500" t="str">
            <v>Office Supplies</v>
          </cell>
          <cell r="F3500">
            <v>6684.61</v>
          </cell>
          <cell r="G3500">
            <v>8403.0300000000007</v>
          </cell>
          <cell r="H3500">
            <v>5300</v>
          </cell>
          <cell r="I3500">
            <v>1127.81</v>
          </cell>
          <cell r="J3500">
            <v>5300</v>
          </cell>
          <cell r="K3500">
            <v>110010</v>
          </cell>
          <cell r="L3500" t="str">
            <v>Current Unrestricted</v>
          </cell>
          <cell r="M3500">
            <v>25</v>
          </cell>
          <cell r="N3500" t="str">
            <v>Academic Support</v>
          </cell>
          <cell r="O3500">
            <v>11</v>
          </cell>
          <cell r="P3500" t="str">
            <v>Current Unrestricted Funds</v>
          </cell>
          <cell r="Q3500">
            <v>73</v>
          </cell>
          <cell r="R3500" t="str">
            <v>Supplies</v>
          </cell>
          <cell r="S3500">
            <v>30</v>
          </cell>
          <cell r="T3500" t="str">
            <v>Vice President / Provost - CPC</v>
          </cell>
          <cell r="U3500">
            <v>9</v>
          </cell>
          <cell r="V3500" t="str">
            <v>Johnson, Abbey</v>
          </cell>
        </row>
        <row r="3501">
          <cell r="A3501">
            <v>300050</v>
          </cell>
          <cell r="B3501" t="str">
            <v>Dean - Health Sciences &amp; Emerg Svc</v>
          </cell>
          <cell r="C3501">
            <v>733210</v>
          </cell>
          <cell r="D3501">
            <v>300050733210</v>
          </cell>
          <cell r="E3501" t="str">
            <v>Division Books and Booklets</v>
          </cell>
          <cell r="F3501">
            <v>227.8</v>
          </cell>
          <cell r="G3501">
            <v>0</v>
          </cell>
          <cell r="H3501">
            <v>0</v>
          </cell>
          <cell r="I3501">
            <v>0</v>
          </cell>
          <cell r="J3501">
            <v>0</v>
          </cell>
          <cell r="K3501">
            <v>110010</v>
          </cell>
          <cell r="L3501" t="str">
            <v>Current Unrestricted</v>
          </cell>
          <cell r="M3501">
            <v>25</v>
          </cell>
          <cell r="N3501" t="str">
            <v>Academic Support</v>
          </cell>
          <cell r="O3501">
            <v>11</v>
          </cell>
          <cell r="P3501" t="str">
            <v>Current Unrestricted Funds</v>
          </cell>
          <cell r="Q3501">
            <v>73</v>
          </cell>
          <cell r="R3501" t="str">
            <v>Supplies</v>
          </cell>
          <cell r="S3501">
            <v>30</v>
          </cell>
          <cell r="T3501" t="str">
            <v>Vice President / Provost - CPC</v>
          </cell>
          <cell r="U3501">
            <v>9</v>
          </cell>
          <cell r="V3501" t="str">
            <v>Johnson, Abbey</v>
          </cell>
        </row>
        <row r="3502">
          <cell r="A3502">
            <v>300050</v>
          </cell>
          <cell r="B3502" t="str">
            <v>Dean - Health Sciences &amp; Emerg Svc</v>
          </cell>
          <cell r="C3502">
            <v>733230</v>
          </cell>
          <cell r="D3502">
            <v>300050733230</v>
          </cell>
          <cell r="E3502" t="str">
            <v>Tests and Testing Services</v>
          </cell>
          <cell r="F3502">
            <v>0</v>
          </cell>
          <cell r="G3502">
            <v>0</v>
          </cell>
          <cell r="H3502">
            <v>8000</v>
          </cell>
          <cell r="I3502">
            <v>6984.73</v>
          </cell>
          <cell r="J3502">
            <v>8000</v>
          </cell>
          <cell r="K3502">
            <v>110010</v>
          </cell>
          <cell r="L3502" t="str">
            <v>Current Unrestricted</v>
          </cell>
          <cell r="M3502">
            <v>25</v>
          </cell>
          <cell r="N3502" t="str">
            <v>Academic Support</v>
          </cell>
          <cell r="O3502">
            <v>11</v>
          </cell>
          <cell r="P3502" t="str">
            <v>Current Unrestricted Funds</v>
          </cell>
          <cell r="Q3502">
            <v>73</v>
          </cell>
          <cell r="R3502" t="str">
            <v>Supplies</v>
          </cell>
          <cell r="S3502">
            <v>30</v>
          </cell>
          <cell r="T3502" t="str">
            <v>Vice President / Provost - CPC</v>
          </cell>
          <cell r="U3502">
            <v>9</v>
          </cell>
          <cell r="V3502" t="str">
            <v>Johnson, Abbey</v>
          </cell>
        </row>
        <row r="3503">
          <cell r="A3503">
            <v>300050</v>
          </cell>
          <cell r="B3503" t="str">
            <v>Dean - Health Sciences &amp; Emerg Svc</v>
          </cell>
          <cell r="C3503">
            <v>744210</v>
          </cell>
          <cell r="D3503">
            <v>300050744210</v>
          </cell>
          <cell r="E3503" t="str">
            <v>Local Travel</v>
          </cell>
          <cell r="F3503">
            <v>589.70000000000005</v>
          </cell>
          <cell r="G3503">
            <v>469</v>
          </cell>
          <cell r="H3503">
            <v>700</v>
          </cell>
          <cell r="I3503">
            <v>64</v>
          </cell>
          <cell r="J3503">
            <v>700</v>
          </cell>
          <cell r="K3503">
            <v>110010</v>
          </cell>
          <cell r="L3503" t="str">
            <v>Current Unrestricted</v>
          </cell>
          <cell r="M3503">
            <v>25</v>
          </cell>
          <cell r="N3503" t="str">
            <v>Academic Support</v>
          </cell>
          <cell r="O3503">
            <v>11</v>
          </cell>
          <cell r="P3503" t="str">
            <v>Current Unrestricted Funds</v>
          </cell>
          <cell r="Q3503">
            <v>74</v>
          </cell>
          <cell r="R3503" t="str">
            <v>Travel</v>
          </cell>
          <cell r="S3503">
            <v>30</v>
          </cell>
          <cell r="T3503" t="str">
            <v>Vice President / Provost - CPC</v>
          </cell>
          <cell r="U3503">
            <v>9</v>
          </cell>
          <cell r="V3503" t="str">
            <v>Johnson, Abbey</v>
          </cell>
        </row>
        <row r="3504">
          <cell r="A3504">
            <v>300050</v>
          </cell>
          <cell r="B3504" t="str">
            <v>Dean - Health Sciences &amp; Emerg Svc</v>
          </cell>
          <cell r="C3504">
            <v>744220</v>
          </cell>
          <cell r="D3504">
            <v>300050744220</v>
          </cell>
          <cell r="E3504" t="str">
            <v>Professional Development / Travel</v>
          </cell>
          <cell r="F3504">
            <v>3153.73</v>
          </cell>
          <cell r="G3504">
            <v>4234.3599999999997</v>
          </cell>
          <cell r="H3504">
            <v>3000</v>
          </cell>
          <cell r="I3504">
            <v>2106.21</v>
          </cell>
          <cell r="J3504">
            <v>3500</v>
          </cell>
          <cell r="K3504">
            <v>110010</v>
          </cell>
          <cell r="L3504" t="str">
            <v>Current Unrestricted</v>
          </cell>
          <cell r="M3504">
            <v>25</v>
          </cell>
          <cell r="N3504" t="str">
            <v>Academic Support</v>
          </cell>
          <cell r="O3504">
            <v>11</v>
          </cell>
          <cell r="P3504" t="str">
            <v>Current Unrestricted Funds</v>
          </cell>
          <cell r="Q3504">
            <v>74</v>
          </cell>
          <cell r="R3504" t="str">
            <v>Travel</v>
          </cell>
          <cell r="S3504">
            <v>30</v>
          </cell>
          <cell r="T3504" t="str">
            <v>Vice President / Provost - CPC</v>
          </cell>
          <cell r="U3504">
            <v>9</v>
          </cell>
          <cell r="V3504" t="str">
            <v>Johnson, Abbey</v>
          </cell>
        </row>
        <row r="3505">
          <cell r="A3505">
            <v>300050</v>
          </cell>
          <cell r="B3505" t="str">
            <v>Dean - Health Sciences &amp; Emerg Svc</v>
          </cell>
          <cell r="C3505">
            <v>755240</v>
          </cell>
          <cell r="D3505">
            <v>300050755240</v>
          </cell>
          <cell r="E3505" t="str">
            <v>DP - Software</v>
          </cell>
          <cell r="F3505">
            <v>0</v>
          </cell>
          <cell r="G3505">
            <v>61</v>
          </cell>
          <cell r="H3505">
            <v>200</v>
          </cell>
          <cell r="I3505">
            <v>0</v>
          </cell>
          <cell r="J3505">
            <v>200</v>
          </cell>
          <cell r="K3505">
            <v>110010</v>
          </cell>
          <cell r="L3505" t="str">
            <v>Current Unrestricted</v>
          </cell>
          <cell r="M3505">
            <v>25</v>
          </cell>
          <cell r="N3505" t="str">
            <v>Academic Support</v>
          </cell>
          <cell r="O3505">
            <v>11</v>
          </cell>
          <cell r="P3505" t="str">
            <v>Current Unrestricted Funds</v>
          </cell>
          <cell r="Q3505">
            <v>75</v>
          </cell>
          <cell r="R3505" t="str">
            <v>Other Operating Expenses</v>
          </cell>
          <cell r="S3505">
            <v>30</v>
          </cell>
          <cell r="T3505" t="str">
            <v>Vice President / Provost - CPC</v>
          </cell>
          <cell r="U3505">
            <v>9</v>
          </cell>
          <cell r="V3505" t="str">
            <v>Johnson, Abbey</v>
          </cell>
        </row>
        <row r="3506">
          <cell r="A3506">
            <v>300050</v>
          </cell>
          <cell r="B3506" t="str">
            <v>Dean - Health Sciences &amp; Emerg Svc</v>
          </cell>
          <cell r="C3506">
            <v>755310</v>
          </cell>
          <cell r="D3506">
            <v>300050755310</v>
          </cell>
          <cell r="E3506" t="str">
            <v>Copier Expense</v>
          </cell>
          <cell r="F3506">
            <v>86.76</v>
          </cell>
          <cell r="G3506">
            <v>95.82</v>
          </cell>
          <cell r="H3506">
            <v>50</v>
          </cell>
          <cell r="I3506">
            <v>91.86</v>
          </cell>
          <cell r="J3506">
            <v>0</v>
          </cell>
          <cell r="K3506">
            <v>110010</v>
          </cell>
          <cell r="L3506" t="str">
            <v>Current Unrestricted</v>
          </cell>
          <cell r="M3506">
            <v>25</v>
          </cell>
          <cell r="N3506" t="str">
            <v>Academic Support</v>
          </cell>
          <cell r="O3506">
            <v>11</v>
          </cell>
          <cell r="P3506" t="str">
            <v>Current Unrestricted Funds</v>
          </cell>
          <cell r="Q3506">
            <v>75</v>
          </cell>
          <cell r="R3506" t="str">
            <v>Other Operating Expenses</v>
          </cell>
          <cell r="S3506">
            <v>30</v>
          </cell>
          <cell r="T3506" t="str">
            <v>Vice President / Provost - CPC</v>
          </cell>
          <cell r="U3506">
            <v>9</v>
          </cell>
          <cell r="V3506" t="str">
            <v>Johnson, Abbey</v>
          </cell>
        </row>
        <row r="3507">
          <cell r="A3507">
            <v>300050</v>
          </cell>
          <cell r="B3507" t="str">
            <v>Dean - Health Sciences &amp; Emerg Svc</v>
          </cell>
          <cell r="C3507">
            <v>755330</v>
          </cell>
          <cell r="D3507">
            <v>300050755330</v>
          </cell>
          <cell r="E3507" t="str">
            <v>Printing - Brochures and Handbooks</v>
          </cell>
          <cell r="F3507">
            <v>0</v>
          </cell>
          <cell r="G3507">
            <v>0</v>
          </cell>
          <cell r="H3507">
            <v>3160</v>
          </cell>
          <cell r="I3507">
            <v>2385</v>
          </cell>
          <cell r="J3507">
            <v>3500</v>
          </cell>
          <cell r="K3507">
            <v>110010</v>
          </cell>
          <cell r="L3507" t="str">
            <v>Current Unrestricted</v>
          </cell>
          <cell r="M3507">
            <v>25</v>
          </cell>
          <cell r="N3507" t="str">
            <v>Academic Support</v>
          </cell>
          <cell r="O3507">
            <v>11</v>
          </cell>
          <cell r="P3507" t="str">
            <v>Current Unrestricted Funds</v>
          </cell>
          <cell r="Q3507">
            <v>75</v>
          </cell>
          <cell r="R3507" t="str">
            <v>Other Operating Expenses</v>
          </cell>
          <cell r="S3507">
            <v>30</v>
          </cell>
          <cell r="T3507" t="str">
            <v>Vice President / Provost - CPC</v>
          </cell>
          <cell r="U3507">
            <v>9</v>
          </cell>
          <cell r="V3507" t="str">
            <v>Johnson, Abbey</v>
          </cell>
        </row>
        <row r="3508">
          <cell r="A3508">
            <v>300050</v>
          </cell>
          <cell r="B3508" t="str">
            <v>Dean - Health Sciences &amp; Emerg Svc</v>
          </cell>
          <cell r="C3508">
            <v>755360</v>
          </cell>
          <cell r="D3508">
            <v>300050755360</v>
          </cell>
          <cell r="E3508" t="str">
            <v>Printing - Other</v>
          </cell>
          <cell r="F3508">
            <v>231.62</v>
          </cell>
          <cell r="G3508">
            <v>308</v>
          </cell>
          <cell r="H3508">
            <v>500</v>
          </cell>
          <cell r="I3508">
            <v>0</v>
          </cell>
          <cell r="J3508">
            <v>500</v>
          </cell>
          <cell r="K3508">
            <v>110010</v>
          </cell>
          <cell r="L3508" t="str">
            <v>Current Unrestricted</v>
          </cell>
          <cell r="M3508">
            <v>25</v>
          </cell>
          <cell r="N3508" t="str">
            <v>Academic Support</v>
          </cell>
          <cell r="O3508">
            <v>11</v>
          </cell>
          <cell r="P3508" t="str">
            <v>Current Unrestricted Funds</v>
          </cell>
          <cell r="Q3508">
            <v>75</v>
          </cell>
          <cell r="R3508" t="str">
            <v>Other Operating Expenses</v>
          </cell>
          <cell r="S3508">
            <v>30</v>
          </cell>
          <cell r="T3508" t="str">
            <v>Vice President / Provost - CPC</v>
          </cell>
          <cell r="U3508">
            <v>9</v>
          </cell>
          <cell r="V3508" t="str">
            <v>Johnson, Abbey</v>
          </cell>
        </row>
        <row r="3509">
          <cell r="A3509">
            <v>300050</v>
          </cell>
          <cell r="B3509" t="str">
            <v>Dean - Health Sciences &amp; Emerg Svc</v>
          </cell>
          <cell r="C3509">
            <v>755510</v>
          </cell>
          <cell r="D3509">
            <v>300050755510</v>
          </cell>
          <cell r="E3509" t="str">
            <v>Repairs - Equipment</v>
          </cell>
          <cell r="F3509">
            <v>0</v>
          </cell>
          <cell r="G3509">
            <v>0</v>
          </cell>
          <cell r="H3509">
            <v>750</v>
          </cell>
          <cell r="I3509">
            <v>0</v>
          </cell>
          <cell r="J3509">
            <v>750</v>
          </cell>
          <cell r="K3509">
            <v>110010</v>
          </cell>
          <cell r="L3509" t="str">
            <v>Current Unrestricted</v>
          </cell>
          <cell r="M3509">
            <v>25</v>
          </cell>
          <cell r="N3509" t="str">
            <v>Academic Support</v>
          </cell>
          <cell r="O3509">
            <v>11</v>
          </cell>
          <cell r="P3509" t="str">
            <v>Current Unrestricted Funds</v>
          </cell>
          <cell r="Q3509">
            <v>75</v>
          </cell>
          <cell r="R3509" t="str">
            <v>Other Operating Expenses</v>
          </cell>
          <cell r="S3509">
            <v>30</v>
          </cell>
          <cell r="T3509" t="str">
            <v>Vice President / Provost - CPC</v>
          </cell>
          <cell r="U3509">
            <v>9</v>
          </cell>
          <cell r="V3509" t="str">
            <v>Johnson, Abbey</v>
          </cell>
        </row>
        <row r="3510">
          <cell r="A3510">
            <v>300050</v>
          </cell>
          <cell r="B3510" t="str">
            <v>Dean - Health Sciences &amp; Emerg Svc</v>
          </cell>
          <cell r="C3510">
            <v>755705</v>
          </cell>
          <cell r="D3510">
            <v>300050755705</v>
          </cell>
          <cell r="E3510" t="str">
            <v>Postage</v>
          </cell>
          <cell r="F3510">
            <v>197.65</v>
          </cell>
          <cell r="G3510">
            <v>297.11</v>
          </cell>
          <cell r="H3510">
            <v>227</v>
          </cell>
          <cell r="I3510">
            <v>133.15</v>
          </cell>
          <cell r="J3510">
            <v>200</v>
          </cell>
          <cell r="K3510">
            <v>110010</v>
          </cell>
          <cell r="L3510" t="str">
            <v>Current Unrestricted</v>
          </cell>
          <cell r="M3510">
            <v>25</v>
          </cell>
          <cell r="N3510" t="str">
            <v>Academic Support</v>
          </cell>
          <cell r="O3510">
            <v>11</v>
          </cell>
          <cell r="P3510" t="str">
            <v>Current Unrestricted Funds</v>
          </cell>
          <cell r="Q3510">
            <v>75</v>
          </cell>
          <cell r="R3510" t="str">
            <v>Other Operating Expenses</v>
          </cell>
          <cell r="S3510">
            <v>30</v>
          </cell>
          <cell r="T3510" t="str">
            <v>Vice President / Provost - CPC</v>
          </cell>
          <cell r="U3510">
            <v>9</v>
          </cell>
          <cell r="V3510" t="str">
            <v>Johnson, Abbey</v>
          </cell>
        </row>
        <row r="3511">
          <cell r="A3511">
            <v>300050</v>
          </cell>
          <cell r="B3511" t="str">
            <v>Dean - Health Sciences &amp; Emerg Svc</v>
          </cell>
          <cell r="C3511">
            <v>755730</v>
          </cell>
          <cell r="D3511">
            <v>300050755730</v>
          </cell>
          <cell r="E3511" t="str">
            <v>Memberships</v>
          </cell>
          <cell r="F3511">
            <v>600</v>
          </cell>
          <cell r="G3511">
            <v>0</v>
          </cell>
          <cell r="H3511">
            <v>600</v>
          </cell>
          <cell r="I3511">
            <v>0</v>
          </cell>
          <cell r="J3511">
            <v>600</v>
          </cell>
          <cell r="K3511">
            <v>110010</v>
          </cell>
          <cell r="L3511" t="str">
            <v>Current Unrestricted</v>
          </cell>
          <cell r="M3511">
            <v>25</v>
          </cell>
          <cell r="N3511" t="str">
            <v>Academic Support</v>
          </cell>
          <cell r="O3511">
            <v>11</v>
          </cell>
          <cell r="P3511" t="str">
            <v>Current Unrestricted Funds</v>
          </cell>
          <cell r="Q3511">
            <v>75</v>
          </cell>
          <cell r="R3511" t="str">
            <v>Other Operating Expenses</v>
          </cell>
          <cell r="S3511">
            <v>30</v>
          </cell>
          <cell r="T3511" t="str">
            <v>Vice President / Provost - CPC</v>
          </cell>
          <cell r="U3511">
            <v>9</v>
          </cell>
          <cell r="V3511" t="str">
            <v>Johnson, Abbey</v>
          </cell>
        </row>
        <row r="3512">
          <cell r="A3512">
            <v>300050</v>
          </cell>
          <cell r="B3512" t="str">
            <v>Dean - Health Sciences &amp; Emerg Svc</v>
          </cell>
          <cell r="C3512">
            <v>755745</v>
          </cell>
          <cell r="D3512">
            <v>300050755745</v>
          </cell>
          <cell r="E3512" t="str">
            <v>Promotional Activities</v>
          </cell>
          <cell r="F3512">
            <v>3109.14</v>
          </cell>
          <cell r="G3512">
            <v>3128.86</v>
          </cell>
          <cell r="H3512">
            <v>4000</v>
          </cell>
          <cell r="I3512">
            <v>524.25</v>
          </cell>
          <cell r="J3512">
            <v>3000</v>
          </cell>
          <cell r="K3512">
            <v>110010</v>
          </cell>
          <cell r="L3512" t="str">
            <v>Current Unrestricted</v>
          </cell>
          <cell r="M3512">
            <v>25</v>
          </cell>
          <cell r="N3512" t="str">
            <v>Academic Support</v>
          </cell>
          <cell r="O3512">
            <v>11</v>
          </cell>
          <cell r="P3512" t="str">
            <v>Current Unrestricted Funds</v>
          </cell>
          <cell r="Q3512">
            <v>75</v>
          </cell>
          <cell r="R3512" t="str">
            <v>Other Operating Expenses</v>
          </cell>
          <cell r="S3512">
            <v>30</v>
          </cell>
          <cell r="T3512" t="str">
            <v>Vice President / Provost - CPC</v>
          </cell>
          <cell r="U3512">
            <v>9</v>
          </cell>
          <cell r="V3512" t="str">
            <v>Johnson, Abbey</v>
          </cell>
        </row>
        <row r="3513">
          <cell r="A3513">
            <v>300050</v>
          </cell>
          <cell r="B3513" t="str">
            <v>Dean - Health Sciences &amp; Emerg Svc</v>
          </cell>
          <cell r="C3513">
            <v>755765</v>
          </cell>
          <cell r="D3513">
            <v>300050755765</v>
          </cell>
          <cell r="E3513" t="str">
            <v>Miscellaneous Operating Expenses</v>
          </cell>
          <cell r="F3513">
            <v>0</v>
          </cell>
          <cell r="G3513">
            <v>0</v>
          </cell>
          <cell r="H3513">
            <v>150</v>
          </cell>
          <cell r="I3513">
            <v>0</v>
          </cell>
          <cell r="J3513">
            <v>150</v>
          </cell>
          <cell r="K3513">
            <v>110010</v>
          </cell>
          <cell r="L3513" t="str">
            <v>Current Unrestricted</v>
          </cell>
          <cell r="M3513">
            <v>25</v>
          </cell>
          <cell r="N3513" t="str">
            <v>Academic Support</v>
          </cell>
          <cell r="O3513">
            <v>11</v>
          </cell>
          <cell r="P3513" t="str">
            <v>Current Unrestricted Funds</v>
          </cell>
          <cell r="Q3513">
            <v>75</v>
          </cell>
          <cell r="R3513" t="str">
            <v>Other Operating Expenses</v>
          </cell>
          <cell r="S3513">
            <v>30</v>
          </cell>
          <cell r="T3513" t="str">
            <v>Vice President / Provost - CPC</v>
          </cell>
          <cell r="U3513">
            <v>9</v>
          </cell>
          <cell r="V3513" t="str">
            <v>Johnson, Abbey</v>
          </cell>
        </row>
        <row r="3514">
          <cell r="A3514">
            <v>300050</v>
          </cell>
          <cell r="B3514" t="str">
            <v>Dean - Health Sciences &amp; Emerg Svc</v>
          </cell>
          <cell r="C3514">
            <v>755770</v>
          </cell>
          <cell r="D3514">
            <v>300050755770</v>
          </cell>
          <cell r="E3514" t="str">
            <v>Awards and Special Expenses</v>
          </cell>
          <cell r="F3514">
            <v>0</v>
          </cell>
          <cell r="G3514">
            <v>98.48</v>
          </cell>
          <cell r="H3514">
            <v>400</v>
          </cell>
          <cell r="I3514">
            <v>139.66</v>
          </cell>
          <cell r="J3514">
            <v>400</v>
          </cell>
          <cell r="K3514">
            <v>110010</v>
          </cell>
          <cell r="L3514" t="str">
            <v>Current Unrestricted</v>
          </cell>
          <cell r="M3514">
            <v>25</v>
          </cell>
          <cell r="N3514" t="str">
            <v>Academic Support</v>
          </cell>
          <cell r="O3514">
            <v>11</v>
          </cell>
          <cell r="P3514" t="str">
            <v>Current Unrestricted Funds</v>
          </cell>
          <cell r="Q3514">
            <v>75</v>
          </cell>
          <cell r="R3514" t="str">
            <v>Other Operating Expenses</v>
          </cell>
          <cell r="S3514">
            <v>30</v>
          </cell>
          <cell r="T3514" t="str">
            <v>Vice President / Provost - CPC</v>
          </cell>
          <cell r="U3514">
            <v>9</v>
          </cell>
          <cell r="V3514" t="str">
            <v>Johnson, Abbey</v>
          </cell>
        </row>
        <row r="3515">
          <cell r="A3515">
            <v>300050</v>
          </cell>
          <cell r="B3515" t="str">
            <v>Dean - Health Sciences &amp; Emerg Svc</v>
          </cell>
          <cell r="C3515">
            <v>787410</v>
          </cell>
          <cell r="D3515">
            <v>300050787410</v>
          </cell>
          <cell r="E3515" t="str">
            <v>Equipment/Furniture Non-Depreciable</v>
          </cell>
          <cell r="F3515">
            <v>0</v>
          </cell>
          <cell r="G3515">
            <v>2266.5500000000002</v>
          </cell>
          <cell r="H3515">
            <v>0</v>
          </cell>
          <cell r="I3515">
            <v>0</v>
          </cell>
          <cell r="J3515">
            <v>0</v>
          </cell>
          <cell r="K3515">
            <v>110010</v>
          </cell>
          <cell r="L3515" t="str">
            <v>Current Unrestricted</v>
          </cell>
          <cell r="M3515">
            <v>25</v>
          </cell>
          <cell r="N3515" t="str">
            <v>Academic Support</v>
          </cell>
          <cell r="O3515">
            <v>11</v>
          </cell>
          <cell r="P3515" t="str">
            <v>Current Unrestricted Funds</v>
          </cell>
          <cell r="Q3515">
            <v>78</v>
          </cell>
          <cell r="R3515" t="str">
            <v>Non-Capital Outlay</v>
          </cell>
          <cell r="S3515">
            <v>30</v>
          </cell>
          <cell r="T3515" t="str">
            <v>Vice President / Provost - CPC</v>
          </cell>
          <cell r="U3515">
            <v>9</v>
          </cell>
          <cell r="V3515" t="str">
            <v>Johnson, Abbey</v>
          </cell>
        </row>
        <row r="3516">
          <cell r="A3516">
            <v>300050</v>
          </cell>
          <cell r="B3516" t="str">
            <v>Dean - Health Sciences &amp; Emerg Svc</v>
          </cell>
          <cell r="C3516">
            <v>787430</v>
          </cell>
          <cell r="D3516">
            <v>300050787430</v>
          </cell>
          <cell r="E3516" t="str">
            <v>Computer/Media Equip</v>
          </cell>
          <cell r="F3516">
            <v>1191.3900000000001</v>
          </cell>
          <cell r="G3516">
            <v>0</v>
          </cell>
          <cell r="H3516">
            <v>0</v>
          </cell>
          <cell r="I3516">
            <v>0</v>
          </cell>
          <cell r="J3516">
            <v>0</v>
          </cell>
          <cell r="K3516">
            <v>110010</v>
          </cell>
          <cell r="L3516" t="str">
            <v>Current Unrestricted</v>
          </cell>
          <cell r="M3516">
            <v>25</v>
          </cell>
          <cell r="N3516" t="str">
            <v>Academic Support</v>
          </cell>
          <cell r="O3516">
            <v>11</v>
          </cell>
          <cell r="P3516" t="str">
            <v>Current Unrestricted Funds</v>
          </cell>
          <cell r="Q3516">
            <v>78</v>
          </cell>
          <cell r="R3516" t="str">
            <v>Non-Capital Outlay</v>
          </cell>
          <cell r="S3516">
            <v>30</v>
          </cell>
          <cell r="T3516" t="str">
            <v>Vice President / Provost - CPC</v>
          </cell>
          <cell r="U3516">
            <v>9</v>
          </cell>
          <cell r="V3516" t="str">
            <v>Johnson, Abbey</v>
          </cell>
        </row>
        <row r="3517">
          <cell r="A3517">
            <v>313130</v>
          </cell>
          <cell r="B3517" t="str">
            <v>Physical Education</v>
          </cell>
          <cell r="C3517">
            <v>611110</v>
          </cell>
          <cell r="D3517">
            <v>313130611110</v>
          </cell>
          <cell r="E3517" t="str">
            <v>Faculty Salaries - Full-time</v>
          </cell>
          <cell r="F3517">
            <v>130869</v>
          </cell>
          <cell r="G3517">
            <v>137305.79999999999</v>
          </cell>
          <cell r="H3517">
            <v>142112</v>
          </cell>
          <cell r="I3517">
            <v>71055.72</v>
          </cell>
          <cell r="J3517">
            <v>142113</v>
          </cell>
          <cell r="K3517">
            <v>110010</v>
          </cell>
          <cell r="L3517" t="str">
            <v>Current Unrestricted</v>
          </cell>
          <cell r="M3517">
            <v>10</v>
          </cell>
          <cell r="N3517" t="str">
            <v>Instruction</v>
          </cell>
          <cell r="O3517">
            <v>11</v>
          </cell>
          <cell r="P3517" t="str">
            <v>Current Unrestricted Funds</v>
          </cell>
          <cell r="Q3517">
            <v>61</v>
          </cell>
          <cell r="R3517" t="str">
            <v>Salaries and Wages</v>
          </cell>
          <cell r="S3517">
            <v>30</v>
          </cell>
          <cell r="T3517" t="str">
            <v>Vice President / Provost - CPC</v>
          </cell>
          <cell r="U3517">
            <v>1</v>
          </cell>
          <cell r="V3517" t="str">
            <v>Johnson, Abbey</v>
          </cell>
        </row>
        <row r="3518">
          <cell r="A3518">
            <v>313130</v>
          </cell>
          <cell r="B3518" t="str">
            <v>Physical Education</v>
          </cell>
          <cell r="C3518">
            <v>611115</v>
          </cell>
          <cell r="D3518">
            <v>313130611115</v>
          </cell>
          <cell r="E3518" t="str">
            <v>Faculty Salaries - Substitute</v>
          </cell>
          <cell r="F3518">
            <v>173.76</v>
          </cell>
          <cell r="G3518">
            <v>95.57</v>
          </cell>
          <cell r="H3518">
            <v>0</v>
          </cell>
          <cell r="I3518">
            <v>0</v>
          </cell>
          <cell r="J3518">
            <v>0</v>
          </cell>
          <cell r="K3518">
            <v>110010</v>
          </cell>
          <cell r="L3518" t="str">
            <v>Current Unrestricted</v>
          </cell>
          <cell r="M3518">
            <v>10</v>
          </cell>
          <cell r="N3518" t="str">
            <v>Instruction</v>
          </cell>
          <cell r="O3518">
            <v>11</v>
          </cell>
          <cell r="P3518" t="str">
            <v>Current Unrestricted Funds</v>
          </cell>
          <cell r="Q3518">
            <v>61</v>
          </cell>
          <cell r="R3518" t="str">
            <v>Salaries and Wages</v>
          </cell>
          <cell r="S3518">
            <v>30</v>
          </cell>
          <cell r="T3518" t="str">
            <v>Vice President / Provost - CPC</v>
          </cell>
          <cell r="U3518">
            <v>1</v>
          </cell>
          <cell r="V3518" t="str">
            <v>Johnson, Abbey</v>
          </cell>
        </row>
        <row r="3519">
          <cell r="A3519">
            <v>313130</v>
          </cell>
          <cell r="B3519" t="str">
            <v>Physical Education</v>
          </cell>
          <cell r="C3519">
            <v>611120</v>
          </cell>
          <cell r="D3519">
            <v>313130611120</v>
          </cell>
          <cell r="E3519" t="str">
            <v>Faculty Salaries - Part-time</v>
          </cell>
          <cell r="F3519">
            <v>52408.84</v>
          </cell>
          <cell r="G3519">
            <v>45870</v>
          </cell>
          <cell r="H3519">
            <v>47490</v>
          </cell>
          <cell r="I3519">
            <v>30838</v>
          </cell>
          <cell r="J3519">
            <v>47490</v>
          </cell>
          <cell r="K3519">
            <v>110010</v>
          </cell>
          <cell r="L3519" t="str">
            <v>Current Unrestricted</v>
          </cell>
          <cell r="M3519">
            <v>10</v>
          </cell>
          <cell r="N3519" t="str">
            <v>Instruction</v>
          </cell>
          <cell r="O3519">
            <v>11</v>
          </cell>
          <cell r="P3519" t="str">
            <v>Current Unrestricted Funds</v>
          </cell>
          <cell r="Q3519">
            <v>61</v>
          </cell>
          <cell r="R3519" t="str">
            <v>Salaries and Wages</v>
          </cell>
          <cell r="S3519">
            <v>30</v>
          </cell>
          <cell r="T3519" t="str">
            <v>Vice President / Provost - CPC</v>
          </cell>
          <cell r="U3519">
            <v>1</v>
          </cell>
          <cell r="V3519" t="str">
            <v>Johnson, Abbey</v>
          </cell>
        </row>
        <row r="3520">
          <cell r="A3520">
            <v>313130</v>
          </cell>
          <cell r="B3520" t="str">
            <v>Physical Education</v>
          </cell>
          <cell r="C3520">
            <v>611150</v>
          </cell>
          <cell r="D3520">
            <v>313130611150</v>
          </cell>
          <cell r="E3520" t="str">
            <v>Faculty Full-time - Summer</v>
          </cell>
          <cell r="F3520">
            <v>7958.38</v>
          </cell>
          <cell r="G3520">
            <v>20890.8</v>
          </cell>
          <cell r="H3520">
            <v>19223</v>
          </cell>
          <cell r="I3520">
            <v>0</v>
          </cell>
          <cell r="J3520">
            <v>20890</v>
          </cell>
          <cell r="K3520">
            <v>110010</v>
          </cell>
          <cell r="L3520" t="str">
            <v>Current Unrestricted</v>
          </cell>
          <cell r="M3520">
            <v>10</v>
          </cell>
          <cell r="N3520" t="str">
            <v>Instruction</v>
          </cell>
          <cell r="O3520">
            <v>11</v>
          </cell>
          <cell r="P3520" t="str">
            <v>Current Unrestricted Funds</v>
          </cell>
          <cell r="Q3520">
            <v>61</v>
          </cell>
          <cell r="R3520" t="str">
            <v>Salaries and Wages</v>
          </cell>
          <cell r="S3520">
            <v>30</v>
          </cell>
          <cell r="T3520" t="str">
            <v>Vice President / Provost - CPC</v>
          </cell>
          <cell r="U3520">
            <v>1</v>
          </cell>
          <cell r="V3520" t="str">
            <v>Johnson, Abbey</v>
          </cell>
        </row>
        <row r="3521">
          <cell r="A3521">
            <v>313130</v>
          </cell>
          <cell r="B3521" t="str">
            <v>Physical Education</v>
          </cell>
          <cell r="C3521">
            <v>611160</v>
          </cell>
          <cell r="D3521">
            <v>313130611160</v>
          </cell>
          <cell r="E3521" t="str">
            <v>Faculty Part-time - Summer</v>
          </cell>
          <cell r="F3521">
            <v>1668</v>
          </cell>
          <cell r="G3521">
            <v>1668</v>
          </cell>
          <cell r="H3521">
            <v>6042</v>
          </cell>
          <cell r="I3521">
            <v>0</v>
          </cell>
          <cell r="J3521">
            <v>1668</v>
          </cell>
          <cell r="K3521">
            <v>110010</v>
          </cell>
          <cell r="L3521" t="str">
            <v>Current Unrestricted</v>
          </cell>
          <cell r="M3521">
            <v>10</v>
          </cell>
          <cell r="N3521" t="str">
            <v>Instruction</v>
          </cell>
          <cell r="O3521">
            <v>11</v>
          </cell>
          <cell r="P3521" t="str">
            <v>Current Unrestricted Funds</v>
          </cell>
          <cell r="Q3521">
            <v>61</v>
          </cell>
          <cell r="R3521" t="str">
            <v>Salaries and Wages</v>
          </cell>
          <cell r="S3521">
            <v>30</v>
          </cell>
          <cell r="T3521" t="str">
            <v>Vice President / Provost - CPC</v>
          </cell>
          <cell r="U3521">
            <v>1</v>
          </cell>
          <cell r="V3521" t="str">
            <v>Johnson, Abbey</v>
          </cell>
        </row>
        <row r="3522">
          <cell r="A3522">
            <v>313130</v>
          </cell>
          <cell r="B3522" t="str">
            <v>Physical Education</v>
          </cell>
          <cell r="C3522">
            <v>611460</v>
          </cell>
          <cell r="D3522">
            <v>313130611460</v>
          </cell>
          <cell r="E3522" t="str">
            <v>Support Staff PT - Non-Exempt</v>
          </cell>
          <cell r="F3522">
            <v>67122.460000000006</v>
          </cell>
          <cell r="G3522">
            <v>42902.82</v>
          </cell>
          <cell r="H3522">
            <v>34784</v>
          </cell>
          <cell r="I3522">
            <v>19577.39</v>
          </cell>
          <cell r="J3522">
            <v>34784</v>
          </cell>
          <cell r="K3522">
            <v>110010</v>
          </cell>
          <cell r="L3522" t="str">
            <v>Current Unrestricted</v>
          </cell>
          <cell r="M3522">
            <v>10</v>
          </cell>
          <cell r="N3522" t="str">
            <v>Instruction</v>
          </cell>
          <cell r="O3522">
            <v>11</v>
          </cell>
          <cell r="P3522" t="str">
            <v>Current Unrestricted Funds</v>
          </cell>
          <cell r="Q3522">
            <v>61</v>
          </cell>
          <cell r="R3522" t="str">
            <v>Salaries and Wages</v>
          </cell>
          <cell r="S3522">
            <v>30</v>
          </cell>
          <cell r="T3522" t="str">
            <v>Vice President / Provost - CPC</v>
          </cell>
          <cell r="U3522">
            <v>1</v>
          </cell>
          <cell r="V3522" t="str">
            <v>Johnson, Abbey</v>
          </cell>
        </row>
        <row r="3523">
          <cell r="A3523">
            <v>313130</v>
          </cell>
          <cell r="B3523" t="str">
            <v>Physical Education</v>
          </cell>
          <cell r="C3523">
            <v>611492</v>
          </cell>
          <cell r="D3523">
            <v>313130611492</v>
          </cell>
          <cell r="E3523" t="str">
            <v>Regular Overtime</v>
          </cell>
          <cell r="F3523">
            <v>139.44</v>
          </cell>
          <cell r="G3523">
            <v>0</v>
          </cell>
          <cell r="H3523">
            <v>0</v>
          </cell>
          <cell r="I3523">
            <v>0</v>
          </cell>
          <cell r="J3523">
            <v>0</v>
          </cell>
          <cell r="K3523">
            <v>110010</v>
          </cell>
          <cell r="L3523" t="str">
            <v>Current Unrestricted</v>
          </cell>
          <cell r="M3523">
            <v>10</v>
          </cell>
          <cell r="N3523" t="str">
            <v>Instruction</v>
          </cell>
          <cell r="O3523">
            <v>11</v>
          </cell>
          <cell r="P3523" t="str">
            <v>Current Unrestricted Funds</v>
          </cell>
          <cell r="Q3523">
            <v>61</v>
          </cell>
          <cell r="R3523" t="str">
            <v>Salaries and Wages</v>
          </cell>
          <cell r="S3523">
            <v>30</v>
          </cell>
          <cell r="T3523" t="str">
            <v>Vice President / Provost - CPC</v>
          </cell>
          <cell r="U3523">
            <v>1</v>
          </cell>
          <cell r="V3523" t="str">
            <v>Johnson, Abbey</v>
          </cell>
        </row>
        <row r="3524">
          <cell r="A3524">
            <v>313130</v>
          </cell>
          <cell r="B3524" t="str">
            <v>Physical Education</v>
          </cell>
          <cell r="C3524">
            <v>611510</v>
          </cell>
          <cell r="D3524">
            <v>313130611510</v>
          </cell>
          <cell r="E3524" t="str">
            <v>Student Assistants - Non-Work Study</v>
          </cell>
          <cell r="F3524">
            <v>7798.4</v>
          </cell>
          <cell r="G3524">
            <v>22162.33</v>
          </cell>
          <cell r="H3524">
            <v>24887</v>
          </cell>
          <cell r="I3524">
            <v>2702.11</v>
          </cell>
          <cell r="J3524">
            <v>15000</v>
          </cell>
          <cell r="K3524">
            <v>110010</v>
          </cell>
          <cell r="L3524" t="str">
            <v>Current Unrestricted</v>
          </cell>
          <cell r="M3524">
            <v>10</v>
          </cell>
          <cell r="N3524" t="str">
            <v>Instruction</v>
          </cell>
          <cell r="O3524">
            <v>11</v>
          </cell>
          <cell r="P3524" t="str">
            <v>Current Unrestricted Funds</v>
          </cell>
          <cell r="Q3524">
            <v>61</v>
          </cell>
          <cell r="R3524" t="str">
            <v>Salaries and Wages</v>
          </cell>
          <cell r="S3524">
            <v>30</v>
          </cell>
          <cell r="T3524" t="str">
            <v>Vice President / Provost - CPC</v>
          </cell>
          <cell r="U3524">
            <v>1</v>
          </cell>
          <cell r="V3524" t="str">
            <v>Johnson, Abbey</v>
          </cell>
        </row>
        <row r="3525">
          <cell r="A3525">
            <v>313130</v>
          </cell>
          <cell r="B3525" t="str">
            <v>Physical Education</v>
          </cell>
          <cell r="C3525">
            <v>611515</v>
          </cell>
          <cell r="D3525">
            <v>313130611515</v>
          </cell>
          <cell r="E3525" t="str">
            <v>Student Assistants - Non-WS&lt;6 hrs</v>
          </cell>
          <cell r="F3525">
            <v>692.93</v>
          </cell>
          <cell r="G3525">
            <v>0</v>
          </cell>
          <cell r="H3525">
            <v>0</v>
          </cell>
          <cell r="I3525">
            <v>0</v>
          </cell>
          <cell r="J3525">
            <v>0</v>
          </cell>
          <cell r="K3525">
            <v>110010</v>
          </cell>
          <cell r="L3525" t="str">
            <v>Current Unrestricted</v>
          </cell>
          <cell r="M3525">
            <v>10</v>
          </cell>
          <cell r="N3525" t="str">
            <v>Instruction</v>
          </cell>
          <cell r="O3525">
            <v>11</v>
          </cell>
          <cell r="P3525" t="str">
            <v>Current Unrestricted Funds</v>
          </cell>
          <cell r="Q3525">
            <v>61</v>
          </cell>
          <cell r="R3525" t="str">
            <v>Salaries and Wages</v>
          </cell>
          <cell r="S3525">
            <v>30</v>
          </cell>
          <cell r="T3525" t="str">
            <v>Vice President / Provost - CPC</v>
          </cell>
          <cell r="U3525">
            <v>1</v>
          </cell>
          <cell r="V3525" t="str">
            <v>Johnson, Abbey</v>
          </cell>
        </row>
        <row r="3526">
          <cell r="A3526">
            <v>313130</v>
          </cell>
          <cell r="B3526" t="str">
            <v>Physical Education</v>
          </cell>
          <cell r="C3526">
            <v>712410</v>
          </cell>
          <cell r="D3526">
            <v>313130712410</v>
          </cell>
          <cell r="E3526" t="str">
            <v>Rental - Building</v>
          </cell>
          <cell r="F3526">
            <v>2250</v>
          </cell>
          <cell r="G3526">
            <v>0</v>
          </cell>
          <cell r="H3526">
            <v>2250</v>
          </cell>
          <cell r="I3526">
            <v>0</v>
          </cell>
          <cell r="J3526">
            <v>2250</v>
          </cell>
          <cell r="K3526">
            <v>110010</v>
          </cell>
          <cell r="L3526" t="str">
            <v>Current Unrestricted</v>
          </cell>
          <cell r="M3526">
            <v>10</v>
          </cell>
          <cell r="N3526" t="str">
            <v>Instruction</v>
          </cell>
          <cell r="O3526">
            <v>11</v>
          </cell>
          <cell r="P3526" t="str">
            <v>Current Unrestricted Funds</v>
          </cell>
          <cell r="Q3526">
            <v>71</v>
          </cell>
          <cell r="R3526" t="str">
            <v>Contractual Services</v>
          </cell>
          <cell r="S3526">
            <v>30</v>
          </cell>
          <cell r="T3526" t="str">
            <v>Vice President / Provost - CPC</v>
          </cell>
          <cell r="U3526">
            <v>4</v>
          </cell>
          <cell r="V3526" t="str">
            <v>Johnson, Abbey</v>
          </cell>
        </row>
        <row r="3527">
          <cell r="A3527">
            <v>313130</v>
          </cell>
          <cell r="B3527" t="str">
            <v>Physical Education</v>
          </cell>
          <cell r="C3527">
            <v>733110</v>
          </cell>
          <cell r="D3527">
            <v>313130733110</v>
          </cell>
          <cell r="E3527" t="str">
            <v>Classroom Supplies</v>
          </cell>
          <cell r="F3527">
            <v>9223.06</v>
          </cell>
          <cell r="G3527">
            <v>2430.1799999999998</v>
          </cell>
          <cell r="H3527">
            <v>4971</v>
          </cell>
          <cell r="I3527">
            <v>3457.21</v>
          </cell>
          <cell r="J3527">
            <v>5000</v>
          </cell>
          <cell r="K3527">
            <v>110010</v>
          </cell>
          <cell r="L3527" t="str">
            <v>Current Unrestricted</v>
          </cell>
          <cell r="M3527">
            <v>10</v>
          </cell>
          <cell r="N3527" t="str">
            <v>Instruction</v>
          </cell>
          <cell r="O3527">
            <v>11</v>
          </cell>
          <cell r="P3527" t="str">
            <v>Current Unrestricted Funds</v>
          </cell>
          <cell r="Q3527">
            <v>73</v>
          </cell>
          <cell r="R3527" t="str">
            <v>Supplies</v>
          </cell>
          <cell r="S3527">
            <v>30</v>
          </cell>
          <cell r="T3527" t="str">
            <v>Vice President / Provost - CPC</v>
          </cell>
          <cell r="U3527">
            <v>4</v>
          </cell>
          <cell r="V3527" t="str">
            <v>Johnson, Abbey</v>
          </cell>
        </row>
        <row r="3528">
          <cell r="A3528">
            <v>313130</v>
          </cell>
          <cell r="B3528" t="str">
            <v>Physical Education</v>
          </cell>
          <cell r="C3528">
            <v>733120</v>
          </cell>
          <cell r="D3528">
            <v>313130733120</v>
          </cell>
          <cell r="E3528" t="str">
            <v>Office Supplies</v>
          </cell>
          <cell r="F3528">
            <v>0</v>
          </cell>
          <cell r="G3528">
            <v>0</v>
          </cell>
          <cell r="H3528">
            <v>29</v>
          </cell>
          <cell r="I3528">
            <v>0</v>
          </cell>
          <cell r="J3528">
            <v>0</v>
          </cell>
          <cell r="K3528">
            <v>110010</v>
          </cell>
          <cell r="L3528" t="str">
            <v>Current Unrestricted</v>
          </cell>
          <cell r="M3528">
            <v>10</v>
          </cell>
          <cell r="N3528" t="str">
            <v>Instruction</v>
          </cell>
          <cell r="O3528">
            <v>11</v>
          </cell>
          <cell r="P3528" t="str">
            <v>Current Unrestricted Funds</v>
          </cell>
          <cell r="Q3528">
            <v>73</v>
          </cell>
          <cell r="R3528" t="str">
            <v>Supplies</v>
          </cell>
          <cell r="S3528">
            <v>30</v>
          </cell>
          <cell r="T3528" t="str">
            <v>Vice President / Provost - CPC</v>
          </cell>
          <cell r="U3528">
            <v>4</v>
          </cell>
          <cell r="V3528" t="str">
            <v>Johnson, Abbey</v>
          </cell>
        </row>
        <row r="3529">
          <cell r="A3529">
            <v>313130</v>
          </cell>
          <cell r="B3529" t="str">
            <v>Physical Education</v>
          </cell>
          <cell r="C3529">
            <v>744220</v>
          </cell>
          <cell r="D3529">
            <v>313130744220</v>
          </cell>
          <cell r="E3529" t="str">
            <v>Professional Development / Travel</v>
          </cell>
          <cell r="F3529">
            <v>1400</v>
          </cell>
          <cell r="G3529">
            <v>941.23</v>
          </cell>
          <cell r="H3529">
            <v>0</v>
          </cell>
          <cell r="I3529">
            <v>0</v>
          </cell>
          <cell r="J3529">
            <v>0</v>
          </cell>
          <cell r="K3529">
            <v>110010</v>
          </cell>
          <cell r="L3529" t="str">
            <v>Current Unrestricted</v>
          </cell>
          <cell r="M3529">
            <v>10</v>
          </cell>
          <cell r="N3529" t="str">
            <v>Instruction</v>
          </cell>
          <cell r="O3529">
            <v>11</v>
          </cell>
          <cell r="P3529" t="str">
            <v>Current Unrestricted Funds</v>
          </cell>
          <cell r="Q3529">
            <v>74</v>
          </cell>
          <cell r="R3529" t="str">
            <v>Travel</v>
          </cell>
          <cell r="S3529">
            <v>30</v>
          </cell>
          <cell r="T3529" t="str">
            <v>Vice President / Provost - CPC</v>
          </cell>
          <cell r="U3529">
            <v>4</v>
          </cell>
          <cell r="V3529" t="str">
            <v>Johnson, Abbey</v>
          </cell>
        </row>
        <row r="3530">
          <cell r="A3530">
            <v>313130</v>
          </cell>
          <cell r="B3530" t="str">
            <v>Physical Education</v>
          </cell>
          <cell r="C3530">
            <v>755310</v>
          </cell>
          <cell r="D3530">
            <v>313130755310</v>
          </cell>
          <cell r="E3530" t="str">
            <v>Copier Expense</v>
          </cell>
          <cell r="F3530">
            <v>217.32</v>
          </cell>
          <cell r="G3530">
            <v>170.04</v>
          </cell>
          <cell r="H3530">
            <v>400</v>
          </cell>
          <cell r="I3530">
            <v>420.84</v>
          </cell>
          <cell r="J3530">
            <v>400</v>
          </cell>
          <cell r="K3530">
            <v>110010</v>
          </cell>
          <cell r="L3530" t="str">
            <v>Current Unrestricted</v>
          </cell>
          <cell r="M3530">
            <v>10</v>
          </cell>
          <cell r="N3530" t="str">
            <v>Instruction</v>
          </cell>
          <cell r="O3530">
            <v>11</v>
          </cell>
          <cell r="P3530" t="str">
            <v>Current Unrestricted Funds</v>
          </cell>
          <cell r="Q3530">
            <v>75</v>
          </cell>
          <cell r="R3530" t="str">
            <v>Other Operating Expenses</v>
          </cell>
          <cell r="S3530">
            <v>30</v>
          </cell>
          <cell r="T3530" t="str">
            <v>Vice President / Provost - CPC</v>
          </cell>
          <cell r="U3530">
            <v>4</v>
          </cell>
          <cell r="V3530" t="str">
            <v>Johnson, Abbey</v>
          </cell>
        </row>
        <row r="3531">
          <cell r="A3531">
            <v>313130</v>
          </cell>
          <cell r="B3531" t="str">
            <v>Physical Education</v>
          </cell>
          <cell r="C3531">
            <v>755705</v>
          </cell>
          <cell r="D3531">
            <v>313130755705</v>
          </cell>
          <cell r="E3531" t="str">
            <v>Postage</v>
          </cell>
          <cell r="F3531">
            <v>11.39</v>
          </cell>
          <cell r="G3531">
            <v>7.2</v>
          </cell>
          <cell r="H3531">
            <v>50</v>
          </cell>
          <cell r="I3531">
            <v>7.2</v>
          </cell>
          <cell r="J3531">
            <v>50</v>
          </cell>
          <cell r="K3531">
            <v>110010</v>
          </cell>
          <cell r="L3531" t="str">
            <v>Current Unrestricted</v>
          </cell>
          <cell r="M3531">
            <v>10</v>
          </cell>
          <cell r="N3531" t="str">
            <v>Instruction</v>
          </cell>
          <cell r="O3531">
            <v>11</v>
          </cell>
          <cell r="P3531" t="str">
            <v>Current Unrestricted Funds</v>
          </cell>
          <cell r="Q3531">
            <v>75</v>
          </cell>
          <cell r="R3531" t="str">
            <v>Other Operating Expenses</v>
          </cell>
          <cell r="S3531">
            <v>30</v>
          </cell>
          <cell r="T3531" t="str">
            <v>Vice President / Provost - CPC</v>
          </cell>
          <cell r="U3531">
            <v>4</v>
          </cell>
          <cell r="V3531" t="str">
            <v>Johnson, Abbey</v>
          </cell>
        </row>
        <row r="3532">
          <cell r="A3532">
            <v>313130</v>
          </cell>
          <cell r="B3532" t="str">
            <v>Physical Education</v>
          </cell>
          <cell r="C3532">
            <v>777410</v>
          </cell>
          <cell r="D3532">
            <v>313130777410</v>
          </cell>
          <cell r="E3532" t="str">
            <v>Equipment/Furniture - CPC</v>
          </cell>
          <cell r="F3532">
            <v>0</v>
          </cell>
          <cell r="G3532">
            <v>0</v>
          </cell>
          <cell r="H3532">
            <v>0</v>
          </cell>
          <cell r="I3532">
            <v>0</v>
          </cell>
          <cell r="J3532">
            <v>5948</v>
          </cell>
          <cell r="K3532">
            <v>110010</v>
          </cell>
          <cell r="L3532" t="str">
            <v>Current Unrestricted</v>
          </cell>
          <cell r="M3532">
            <v>10</v>
          </cell>
          <cell r="N3532" t="str">
            <v>Instruction</v>
          </cell>
          <cell r="O3532">
            <v>11</v>
          </cell>
          <cell r="P3532" t="str">
            <v>Current Unrestricted Funds</v>
          </cell>
          <cell r="Q3532">
            <v>77</v>
          </cell>
          <cell r="R3532" t="str">
            <v>Capital Outlay</v>
          </cell>
          <cell r="S3532">
            <v>30</v>
          </cell>
          <cell r="T3532" t="str">
            <v>Vice President / Provost - CPC</v>
          </cell>
          <cell r="U3532">
            <v>4</v>
          </cell>
          <cell r="V3532" t="str">
            <v>Johnson, Abbey</v>
          </cell>
        </row>
        <row r="3533">
          <cell r="A3533">
            <v>313130</v>
          </cell>
          <cell r="B3533" t="str">
            <v>Physical Education</v>
          </cell>
          <cell r="C3533">
            <v>787410</v>
          </cell>
          <cell r="D3533">
            <v>313130787410</v>
          </cell>
          <cell r="E3533" t="str">
            <v>Equipment/Furniture Non-Depreciable</v>
          </cell>
          <cell r="F3533">
            <v>71322.16</v>
          </cell>
          <cell r="G3533">
            <v>3437</v>
          </cell>
          <cell r="H3533">
            <v>0</v>
          </cell>
          <cell r="I3533">
            <v>0</v>
          </cell>
          <cell r="J3533">
            <v>8604</v>
          </cell>
          <cell r="K3533">
            <v>110010</v>
          </cell>
          <cell r="L3533" t="str">
            <v>Current Unrestricted</v>
          </cell>
          <cell r="M3533">
            <v>10</v>
          </cell>
          <cell r="N3533" t="str">
            <v>Instruction</v>
          </cell>
          <cell r="O3533">
            <v>11</v>
          </cell>
          <cell r="P3533" t="str">
            <v>Current Unrestricted Funds</v>
          </cell>
          <cell r="Q3533">
            <v>78</v>
          </cell>
          <cell r="R3533" t="str">
            <v>Non-Capital Outlay</v>
          </cell>
          <cell r="S3533">
            <v>30</v>
          </cell>
          <cell r="T3533" t="str">
            <v>Vice President / Provost - CPC</v>
          </cell>
          <cell r="U3533">
            <v>4</v>
          </cell>
          <cell r="V3533" t="str">
            <v>Johnson, Abbey</v>
          </cell>
        </row>
        <row r="3534">
          <cell r="A3534">
            <v>313132</v>
          </cell>
          <cell r="B3534" t="str">
            <v>Physical Education</v>
          </cell>
          <cell r="C3534">
            <v>611110</v>
          </cell>
          <cell r="D3534">
            <v>313132611110</v>
          </cell>
          <cell r="E3534" t="str">
            <v>Faculty Salaries - Full-time</v>
          </cell>
          <cell r="F3534">
            <v>242706.18</v>
          </cell>
          <cell r="G3534">
            <v>263128.49</v>
          </cell>
          <cell r="H3534">
            <v>294899</v>
          </cell>
          <cell r="I3534">
            <v>155621.25</v>
          </cell>
          <cell r="J3534">
            <v>280839</v>
          </cell>
          <cell r="K3534">
            <v>110010</v>
          </cell>
          <cell r="L3534" t="str">
            <v>Current Unrestricted</v>
          </cell>
          <cell r="M3534">
            <v>10</v>
          </cell>
          <cell r="N3534" t="str">
            <v>Instruction</v>
          </cell>
          <cell r="O3534">
            <v>11</v>
          </cell>
          <cell r="P3534" t="str">
            <v>Current Unrestricted Funds</v>
          </cell>
          <cell r="Q3534">
            <v>61</v>
          </cell>
          <cell r="R3534" t="str">
            <v>Salaries and Wages</v>
          </cell>
          <cell r="S3534">
            <v>30</v>
          </cell>
          <cell r="T3534" t="str">
            <v>Vice President / Provost - CPC</v>
          </cell>
          <cell r="U3534">
            <v>1</v>
          </cell>
          <cell r="V3534" t="str">
            <v>Johnson, Abbey</v>
          </cell>
        </row>
        <row r="3535">
          <cell r="A3535">
            <v>313132</v>
          </cell>
          <cell r="B3535" t="str">
            <v>Physical Education</v>
          </cell>
          <cell r="C3535">
            <v>611115</v>
          </cell>
          <cell r="D3535">
            <v>313132611115</v>
          </cell>
          <cell r="E3535" t="str">
            <v>Faculty Salaries - Substitute</v>
          </cell>
          <cell r="F3535">
            <v>583.79</v>
          </cell>
          <cell r="G3535">
            <v>390.94</v>
          </cell>
          <cell r="H3535">
            <v>0</v>
          </cell>
          <cell r="I3535">
            <v>0</v>
          </cell>
          <cell r="J3535">
            <v>0</v>
          </cell>
          <cell r="K3535">
            <v>110010</v>
          </cell>
          <cell r="L3535" t="str">
            <v>Current Unrestricted</v>
          </cell>
          <cell r="M3535">
            <v>10</v>
          </cell>
          <cell r="N3535" t="str">
            <v>Instruction</v>
          </cell>
          <cell r="O3535">
            <v>11</v>
          </cell>
          <cell r="P3535" t="str">
            <v>Current Unrestricted Funds</v>
          </cell>
          <cell r="Q3535">
            <v>61</v>
          </cell>
          <cell r="R3535" t="str">
            <v>Salaries and Wages</v>
          </cell>
          <cell r="S3535">
            <v>30</v>
          </cell>
          <cell r="T3535" t="str">
            <v>Vice President / Provost - CPC</v>
          </cell>
          <cell r="U3535">
            <v>1</v>
          </cell>
          <cell r="V3535" t="str">
            <v>Johnson, Abbey</v>
          </cell>
        </row>
        <row r="3536">
          <cell r="A3536">
            <v>313132</v>
          </cell>
          <cell r="B3536" t="str">
            <v>Physical Education</v>
          </cell>
          <cell r="C3536">
            <v>611120</v>
          </cell>
          <cell r="D3536">
            <v>313132611120</v>
          </cell>
          <cell r="E3536" t="str">
            <v>Faculty Salaries - Part-time</v>
          </cell>
          <cell r="F3536">
            <v>129730.45</v>
          </cell>
          <cell r="G3536">
            <v>130979.7</v>
          </cell>
          <cell r="H3536">
            <v>134550</v>
          </cell>
          <cell r="I3536">
            <v>80974</v>
          </cell>
          <cell r="J3536">
            <v>130000</v>
          </cell>
          <cell r="K3536">
            <v>110010</v>
          </cell>
          <cell r="L3536" t="str">
            <v>Current Unrestricted</v>
          </cell>
          <cell r="M3536">
            <v>10</v>
          </cell>
          <cell r="N3536" t="str">
            <v>Instruction</v>
          </cell>
          <cell r="O3536">
            <v>11</v>
          </cell>
          <cell r="P3536" t="str">
            <v>Current Unrestricted Funds</v>
          </cell>
          <cell r="Q3536">
            <v>61</v>
          </cell>
          <cell r="R3536" t="str">
            <v>Salaries and Wages</v>
          </cell>
          <cell r="S3536">
            <v>30</v>
          </cell>
          <cell r="T3536" t="str">
            <v>Vice President / Provost - CPC</v>
          </cell>
          <cell r="U3536">
            <v>1</v>
          </cell>
          <cell r="V3536" t="str">
            <v>Johnson, Abbey</v>
          </cell>
        </row>
        <row r="3537">
          <cell r="A3537">
            <v>313132</v>
          </cell>
          <cell r="B3537" t="str">
            <v>Physical Education</v>
          </cell>
          <cell r="C3537">
            <v>611125</v>
          </cell>
          <cell r="D3537">
            <v>313132611125</v>
          </cell>
          <cell r="E3537" t="str">
            <v>Faculty Full-time Chair Rel</v>
          </cell>
          <cell r="F3537">
            <v>0</v>
          </cell>
          <cell r="G3537">
            <v>0</v>
          </cell>
          <cell r="H3537">
            <v>23009</v>
          </cell>
          <cell r="I3537">
            <v>11504.4</v>
          </cell>
          <cell r="J3537">
            <v>10930</v>
          </cell>
          <cell r="K3537">
            <v>110010</v>
          </cell>
          <cell r="L3537" t="str">
            <v>Current Unrestricted</v>
          </cell>
          <cell r="M3537">
            <v>10</v>
          </cell>
          <cell r="N3537" t="str">
            <v>Instruction</v>
          </cell>
          <cell r="O3537">
            <v>11</v>
          </cell>
          <cell r="P3537" t="str">
            <v>Current Unrestricted Funds</v>
          </cell>
          <cell r="Q3537">
            <v>61</v>
          </cell>
          <cell r="R3537" t="str">
            <v>Salaries and Wages</v>
          </cell>
          <cell r="S3537">
            <v>30</v>
          </cell>
          <cell r="T3537" t="str">
            <v>Vice President / Provost - CPC</v>
          </cell>
          <cell r="U3537">
            <v>1</v>
          </cell>
          <cell r="V3537" t="str">
            <v>Johnson, Abbey</v>
          </cell>
        </row>
        <row r="3538">
          <cell r="A3538">
            <v>313132</v>
          </cell>
          <cell r="B3538" t="str">
            <v>Physical Education</v>
          </cell>
          <cell r="C3538">
            <v>611130</v>
          </cell>
          <cell r="D3538">
            <v>313132611130</v>
          </cell>
          <cell r="E3538" t="str">
            <v>Faculty Full-time Non-teaching ES</v>
          </cell>
          <cell r="F3538">
            <v>8320</v>
          </cell>
          <cell r="G3538">
            <v>8320</v>
          </cell>
          <cell r="H3538">
            <v>8320</v>
          </cell>
          <cell r="I3538">
            <v>5546.64</v>
          </cell>
          <cell r="J3538">
            <v>21385</v>
          </cell>
          <cell r="K3538">
            <v>110010</v>
          </cell>
          <cell r="L3538" t="str">
            <v>Current Unrestricted</v>
          </cell>
          <cell r="M3538">
            <v>10</v>
          </cell>
          <cell r="N3538" t="str">
            <v>Instruction</v>
          </cell>
          <cell r="O3538">
            <v>11</v>
          </cell>
          <cell r="P3538" t="str">
            <v>Current Unrestricted Funds</v>
          </cell>
          <cell r="Q3538">
            <v>61</v>
          </cell>
          <cell r="R3538" t="str">
            <v>Salaries and Wages</v>
          </cell>
          <cell r="S3538">
            <v>30</v>
          </cell>
          <cell r="T3538" t="str">
            <v>Vice President / Provost - CPC</v>
          </cell>
          <cell r="U3538">
            <v>1</v>
          </cell>
          <cell r="V3538" t="str">
            <v>Johnson, Abbey</v>
          </cell>
        </row>
        <row r="3539">
          <cell r="A3539">
            <v>313132</v>
          </cell>
          <cell r="B3539" t="str">
            <v>Physical Education</v>
          </cell>
          <cell r="C3539">
            <v>611135</v>
          </cell>
          <cell r="D3539">
            <v>313132611135</v>
          </cell>
          <cell r="E3539" t="str">
            <v>Faculty Full-time - Release Time</v>
          </cell>
          <cell r="F3539">
            <v>19203.78</v>
          </cell>
          <cell r="G3539">
            <v>3795.3</v>
          </cell>
          <cell r="H3539">
            <v>9136</v>
          </cell>
          <cell r="I3539">
            <v>3928.1</v>
          </cell>
          <cell r="J3539">
            <v>10415</v>
          </cell>
          <cell r="K3539">
            <v>110010</v>
          </cell>
          <cell r="L3539" t="str">
            <v>Current Unrestricted</v>
          </cell>
          <cell r="M3539">
            <v>10</v>
          </cell>
          <cell r="N3539" t="str">
            <v>Instruction</v>
          </cell>
          <cell r="O3539">
            <v>11</v>
          </cell>
          <cell r="P3539" t="str">
            <v>Current Unrestricted Funds</v>
          </cell>
          <cell r="Q3539">
            <v>61</v>
          </cell>
          <cell r="R3539" t="str">
            <v>Salaries and Wages</v>
          </cell>
          <cell r="S3539">
            <v>30</v>
          </cell>
          <cell r="T3539" t="str">
            <v>Vice President / Provost - CPC</v>
          </cell>
          <cell r="U3539">
            <v>1</v>
          </cell>
          <cell r="V3539" t="str">
            <v>Johnson, Abbey</v>
          </cell>
        </row>
        <row r="3540">
          <cell r="A3540">
            <v>313132</v>
          </cell>
          <cell r="B3540" t="str">
            <v>Physical Education</v>
          </cell>
          <cell r="C3540">
            <v>611150</v>
          </cell>
          <cell r="D3540">
            <v>313132611150</v>
          </cell>
          <cell r="E3540" t="str">
            <v>Faculty Full-time - Summer</v>
          </cell>
          <cell r="F3540">
            <v>50051.040000000001</v>
          </cell>
          <cell r="G3540">
            <v>48309.37</v>
          </cell>
          <cell r="H3540">
            <v>42751</v>
          </cell>
          <cell r="I3540">
            <v>0</v>
          </cell>
          <cell r="J3540">
            <v>46460</v>
          </cell>
          <cell r="K3540">
            <v>110010</v>
          </cell>
          <cell r="L3540" t="str">
            <v>Current Unrestricted</v>
          </cell>
          <cell r="M3540">
            <v>10</v>
          </cell>
          <cell r="N3540" t="str">
            <v>Instruction</v>
          </cell>
          <cell r="O3540">
            <v>11</v>
          </cell>
          <cell r="P3540" t="str">
            <v>Current Unrestricted Funds</v>
          </cell>
          <cell r="Q3540">
            <v>61</v>
          </cell>
          <cell r="R3540" t="str">
            <v>Salaries and Wages</v>
          </cell>
          <cell r="S3540">
            <v>30</v>
          </cell>
          <cell r="T3540" t="str">
            <v>Vice President / Provost - CPC</v>
          </cell>
          <cell r="U3540">
            <v>1</v>
          </cell>
          <cell r="V3540" t="str">
            <v>Johnson, Abbey</v>
          </cell>
        </row>
        <row r="3541">
          <cell r="A3541">
            <v>313132</v>
          </cell>
          <cell r="B3541" t="str">
            <v>Physical Education</v>
          </cell>
          <cell r="C3541">
            <v>611160</v>
          </cell>
          <cell r="D3541">
            <v>313132611160</v>
          </cell>
          <cell r="E3541" t="str">
            <v>Faculty Part-time - Summer</v>
          </cell>
          <cell r="F3541">
            <v>27355.200000000001</v>
          </cell>
          <cell r="G3541">
            <v>24186</v>
          </cell>
          <cell r="H3541">
            <v>29348</v>
          </cell>
          <cell r="I3541">
            <v>0</v>
          </cell>
          <cell r="J3541">
            <v>29348</v>
          </cell>
          <cell r="K3541">
            <v>110010</v>
          </cell>
          <cell r="L3541" t="str">
            <v>Current Unrestricted</v>
          </cell>
          <cell r="M3541">
            <v>10</v>
          </cell>
          <cell r="N3541" t="str">
            <v>Instruction</v>
          </cell>
          <cell r="O3541">
            <v>11</v>
          </cell>
          <cell r="P3541" t="str">
            <v>Current Unrestricted Funds</v>
          </cell>
          <cell r="Q3541">
            <v>61</v>
          </cell>
          <cell r="R3541" t="str">
            <v>Salaries and Wages</v>
          </cell>
          <cell r="S3541">
            <v>30</v>
          </cell>
          <cell r="T3541" t="str">
            <v>Vice President / Provost - CPC</v>
          </cell>
          <cell r="U3541">
            <v>1</v>
          </cell>
          <cell r="V3541" t="str">
            <v>Johnson, Abbey</v>
          </cell>
        </row>
        <row r="3542">
          <cell r="A3542">
            <v>313132</v>
          </cell>
          <cell r="B3542" t="str">
            <v>Physical Education</v>
          </cell>
          <cell r="C3542">
            <v>611310</v>
          </cell>
          <cell r="D3542">
            <v>313132611310</v>
          </cell>
          <cell r="E3542" t="str">
            <v>Supervisory Support Staff - Exempt</v>
          </cell>
          <cell r="F3542">
            <v>37961.160000000003</v>
          </cell>
          <cell r="G3542">
            <v>37961.160000000003</v>
          </cell>
          <cell r="H3542">
            <v>39290</v>
          </cell>
          <cell r="I3542">
            <v>19644.900000000001</v>
          </cell>
          <cell r="J3542">
            <v>91290</v>
          </cell>
          <cell r="K3542">
            <v>110010</v>
          </cell>
          <cell r="L3542" t="str">
            <v>Current Unrestricted</v>
          </cell>
          <cell r="M3542">
            <v>10</v>
          </cell>
          <cell r="N3542" t="str">
            <v>Instruction</v>
          </cell>
          <cell r="O3542">
            <v>11</v>
          </cell>
          <cell r="P3542" t="str">
            <v>Current Unrestricted Funds</v>
          </cell>
          <cell r="Q3542">
            <v>61</v>
          </cell>
          <cell r="R3542" t="str">
            <v>Salaries and Wages</v>
          </cell>
          <cell r="S3542">
            <v>30</v>
          </cell>
          <cell r="T3542" t="str">
            <v>Vice President / Provost - CPC</v>
          </cell>
          <cell r="U3542">
            <v>1</v>
          </cell>
          <cell r="V3542" t="str">
            <v>Johnson, Abbey</v>
          </cell>
        </row>
        <row r="3543">
          <cell r="A3543">
            <v>313132</v>
          </cell>
          <cell r="B3543" t="str">
            <v>Physical Education</v>
          </cell>
          <cell r="C3543">
            <v>611340</v>
          </cell>
          <cell r="D3543">
            <v>313132611340</v>
          </cell>
          <cell r="E3543" t="str">
            <v>Supp Staff - Extra Service - Exempt</v>
          </cell>
          <cell r="F3543">
            <v>2047</v>
          </cell>
          <cell r="G3543">
            <v>0</v>
          </cell>
          <cell r="H3543">
            <v>1632</v>
          </cell>
          <cell r="I3543">
            <v>0</v>
          </cell>
          <cell r="J3543">
            <v>1632</v>
          </cell>
          <cell r="K3543">
            <v>110010</v>
          </cell>
          <cell r="L3543" t="str">
            <v>Current Unrestricted</v>
          </cell>
          <cell r="M3543">
            <v>10</v>
          </cell>
          <cell r="N3543" t="str">
            <v>Instruction</v>
          </cell>
          <cell r="O3543">
            <v>11</v>
          </cell>
          <cell r="P3543" t="str">
            <v>Current Unrestricted Funds</v>
          </cell>
          <cell r="Q3543">
            <v>61</v>
          </cell>
          <cell r="R3543" t="str">
            <v>Salaries and Wages</v>
          </cell>
          <cell r="S3543">
            <v>30</v>
          </cell>
          <cell r="T3543" t="str">
            <v>Vice President / Provost - CPC</v>
          </cell>
          <cell r="U3543">
            <v>1</v>
          </cell>
          <cell r="V3543" t="str">
            <v>Johnson, Abbey</v>
          </cell>
        </row>
        <row r="3544">
          <cell r="A3544">
            <v>313132</v>
          </cell>
          <cell r="B3544" t="str">
            <v>Physical Education</v>
          </cell>
          <cell r="C3544">
            <v>611460</v>
          </cell>
          <cell r="D3544">
            <v>313132611460</v>
          </cell>
          <cell r="E3544" t="str">
            <v>Support Staff PT - Non-Exempt</v>
          </cell>
          <cell r="F3544">
            <v>29883.41</v>
          </cell>
          <cell r="G3544">
            <v>38122.43</v>
          </cell>
          <cell r="H3544">
            <v>30845</v>
          </cell>
          <cell r="I3544">
            <v>18254.509999999998</v>
          </cell>
          <cell r="J3544">
            <v>40645</v>
          </cell>
          <cell r="K3544">
            <v>110010</v>
          </cell>
          <cell r="L3544" t="str">
            <v>Current Unrestricted</v>
          </cell>
          <cell r="M3544">
            <v>10</v>
          </cell>
          <cell r="N3544" t="str">
            <v>Instruction</v>
          </cell>
          <cell r="O3544">
            <v>11</v>
          </cell>
          <cell r="P3544" t="str">
            <v>Current Unrestricted Funds</v>
          </cell>
          <cell r="Q3544">
            <v>61</v>
          </cell>
          <cell r="R3544" t="str">
            <v>Salaries and Wages</v>
          </cell>
          <cell r="S3544">
            <v>30</v>
          </cell>
          <cell r="T3544" t="str">
            <v>Vice President / Provost - CPC</v>
          </cell>
          <cell r="U3544">
            <v>1</v>
          </cell>
          <cell r="V3544" t="str">
            <v>Johnson, Abbey</v>
          </cell>
        </row>
        <row r="3545">
          <cell r="A3545">
            <v>313132</v>
          </cell>
          <cell r="B3545" t="str">
            <v>Physical Education</v>
          </cell>
          <cell r="C3545">
            <v>611510</v>
          </cell>
          <cell r="D3545">
            <v>313132611510</v>
          </cell>
          <cell r="E3545" t="str">
            <v>Student Assistants - Non-Work Study</v>
          </cell>
          <cell r="F3545">
            <v>33845.5</v>
          </cell>
          <cell r="G3545">
            <v>23763.7</v>
          </cell>
          <cell r="H3545">
            <v>31766</v>
          </cell>
          <cell r="I3545">
            <v>24288.97</v>
          </cell>
          <cell r="J3545">
            <v>41366</v>
          </cell>
          <cell r="K3545">
            <v>110010</v>
          </cell>
          <cell r="L3545" t="str">
            <v>Current Unrestricted</v>
          </cell>
          <cell r="M3545">
            <v>10</v>
          </cell>
          <cell r="N3545" t="str">
            <v>Instruction</v>
          </cell>
          <cell r="O3545">
            <v>11</v>
          </cell>
          <cell r="P3545" t="str">
            <v>Current Unrestricted Funds</v>
          </cell>
          <cell r="Q3545">
            <v>61</v>
          </cell>
          <cell r="R3545" t="str">
            <v>Salaries and Wages</v>
          </cell>
          <cell r="S3545">
            <v>30</v>
          </cell>
          <cell r="T3545" t="str">
            <v>Vice President / Provost - CPC</v>
          </cell>
          <cell r="U3545">
            <v>1</v>
          </cell>
          <cell r="V3545" t="str">
            <v>Johnson, Abbey</v>
          </cell>
        </row>
        <row r="3546">
          <cell r="A3546">
            <v>313132</v>
          </cell>
          <cell r="B3546" t="str">
            <v>Physical Education</v>
          </cell>
          <cell r="C3546">
            <v>611515</v>
          </cell>
          <cell r="D3546">
            <v>313132611515</v>
          </cell>
          <cell r="E3546" t="str">
            <v>Student Assistants - Non-WS&lt;6 hrs</v>
          </cell>
          <cell r="F3546">
            <v>3120.75</v>
          </cell>
          <cell r="G3546">
            <v>1691.79</v>
          </cell>
          <cell r="H3546">
            <v>0</v>
          </cell>
          <cell r="I3546">
            <v>0</v>
          </cell>
          <cell r="J3546">
            <v>0</v>
          </cell>
          <cell r="K3546">
            <v>110010</v>
          </cell>
          <cell r="L3546" t="str">
            <v>Current Unrestricted</v>
          </cell>
          <cell r="M3546">
            <v>10</v>
          </cell>
          <cell r="N3546" t="str">
            <v>Instruction</v>
          </cell>
          <cell r="O3546">
            <v>11</v>
          </cell>
          <cell r="P3546" t="str">
            <v>Current Unrestricted Funds</v>
          </cell>
          <cell r="Q3546">
            <v>61</v>
          </cell>
          <cell r="R3546" t="str">
            <v>Salaries and Wages</v>
          </cell>
          <cell r="S3546">
            <v>30</v>
          </cell>
          <cell r="T3546" t="str">
            <v>Vice President / Provost - CPC</v>
          </cell>
          <cell r="U3546">
            <v>1</v>
          </cell>
          <cell r="V3546" t="str">
            <v>Johnson, Abbey</v>
          </cell>
        </row>
        <row r="3547">
          <cell r="A3547">
            <v>313132</v>
          </cell>
          <cell r="B3547" t="str">
            <v>Physical Education</v>
          </cell>
          <cell r="C3547">
            <v>712320</v>
          </cell>
          <cell r="D3547">
            <v>313132712320</v>
          </cell>
          <cell r="E3547" t="str">
            <v>Guest Lecturers</v>
          </cell>
          <cell r="F3547">
            <v>100</v>
          </cell>
          <cell r="G3547">
            <v>0</v>
          </cell>
          <cell r="H3547">
            <v>0</v>
          </cell>
          <cell r="I3547">
            <v>0</v>
          </cell>
          <cell r="J3547">
            <v>0</v>
          </cell>
          <cell r="K3547">
            <v>110010</v>
          </cell>
          <cell r="L3547" t="str">
            <v>Current Unrestricted</v>
          </cell>
          <cell r="M3547">
            <v>10</v>
          </cell>
          <cell r="N3547" t="str">
            <v>Instruction</v>
          </cell>
          <cell r="O3547">
            <v>11</v>
          </cell>
          <cell r="P3547" t="str">
            <v>Current Unrestricted Funds</v>
          </cell>
          <cell r="Q3547">
            <v>71</v>
          </cell>
          <cell r="R3547" t="str">
            <v>Contractual Services</v>
          </cell>
          <cell r="S3547">
            <v>30</v>
          </cell>
          <cell r="T3547" t="str">
            <v>Vice President / Provost - CPC</v>
          </cell>
          <cell r="U3547">
            <v>4</v>
          </cell>
          <cell r="V3547" t="str">
            <v>Johnson, Abbey</v>
          </cell>
        </row>
        <row r="3548">
          <cell r="A3548">
            <v>313132</v>
          </cell>
          <cell r="B3548" t="str">
            <v>Physical Education</v>
          </cell>
          <cell r="C3548">
            <v>712410</v>
          </cell>
          <cell r="D3548">
            <v>313132712410</v>
          </cell>
          <cell r="E3548" t="str">
            <v>Rental - Building</v>
          </cell>
          <cell r="F3548">
            <v>16439.5</v>
          </cell>
          <cell r="G3548">
            <v>16700.5</v>
          </cell>
          <cell r="H3548">
            <v>18000</v>
          </cell>
          <cell r="I3548">
            <v>12024</v>
          </cell>
          <cell r="J3548">
            <v>18000</v>
          </cell>
          <cell r="K3548">
            <v>110010</v>
          </cell>
          <cell r="L3548" t="str">
            <v>Current Unrestricted</v>
          </cell>
          <cell r="M3548">
            <v>10</v>
          </cell>
          <cell r="N3548" t="str">
            <v>Instruction</v>
          </cell>
          <cell r="O3548">
            <v>11</v>
          </cell>
          <cell r="P3548" t="str">
            <v>Current Unrestricted Funds</v>
          </cell>
          <cell r="Q3548">
            <v>71</v>
          </cell>
          <cell r="R3548" t="str">
            <v>Contractual Services</v>
          </cell>
          <cell r="S3548">
            <v>30</v>
          </cell>
          <cell r="T3548" t="str">
            <v>Vice President / Provost - CPC</v>
          </cell>
          <cell r="U3548">
            <v>4</v>
          </cell>
          <cell r="V3548" t="str">
            <v>Johnson, Abbey</v>
          </cell>
        </row>
        <row r="3549">
          <cell r="A3549">
            <v>313132</v>
          </cell>
          <cell r="B3549" t="str">
            <v>Physical Education</v>
          </cell>
          <cell r="C3549">
            <v>712420</v>
          </cell>
          <cell r="D3549">
            <v>313132712420</v>
          </cell>
          <cell r="E3549" t="str">
            <v>Rental - Furniture and Equipment</v>
          </cell>
          <cell r="F3549">
            <v>1105</v>
          </cell>
          <cell r="G3549">
            <v>1130</v>
          </cell>
          <cell r="H3549">
            <v>1273</v>
          </cell>
          <cell r="I3549">
            <v>595</v>
          </cell>
          <cell r="J3549">
            <v>1273</v>
          </cell>
          <cell r="K3549">
            <v>110010</v>
          </cell>
          <cell r="L3549" t="str">
            <v>Current Unrestricted</v>
          </cell>
          <cell r="M3549">
            <v>10</v>
          </cell>
          <cell r="N3549" t="str">
            <v>Instruction</v>
          </cell>
          <cell r="O3549">
            <v>11</v>
          </cell>
          <cell r="P3549" t="str">
            <v>Current Unrestricted Funds</v>
          </cell>
          <cell r="Q3549">
            <v>71</v>
          </cell>
          <cell r="R3549" t="str">
            <v>Contractual Services</v>
          </cell>
          <cell r="S3549">
            <v>30</v>
          </cell>
          <cell r="T3549" t="str">
            <v>Vice President / Provost - CPC</v>
          </cell>
          <cell r="U3549">
            <v>4</v>
          </cell>
          <cell r="V3549" t="str">
            <v>Johnson, Abbey</v>
          </cell>
        </row>
        <row r="3550">
          <cell r="A3550">
            <v>313132</v>
          </cell>
          <cell r="B3550" t="str">
            <v>Physical Education</v>
          </cell>
          <cell r="C3550">
            <v>712510</v>
          </cell>
          <cell r="D3550">
            <v>313132712510</v>
          </cell>
          <cell r="E3550" t="str">
            <v>Maintenance Agreements</v>
          </cell>
          <cell r="F3550">
            <v>13568.2</v>
          </cell>
          <cell r="G3550">
            <v>7700</v>
          </cell>
          <cell r="H3550">
            <v>13000</v>
          </cell>
          <cell r="I3550">
            <v>4200</v>
          </cell>
          <cell r="J3550">
            <v>13000</v>
          </cell>
          <cell r="K3550">
            <v>110010</v>
          </cell>
          <cell r="L3550" t="str">
            <v>Current Unrestricted</v>
          </cell>
          <cell r="M3550">
            <v>10</v>
          </cell>
          <cell r="N3550" t="str">
            <v>Instruction</v>
          </cell>
          <cell r="O3550">
            <v>11</v>
          </cell>
          <cell r="P3550" t="str">
            <v>Current Unrestricted Funds</v>
          </cell>
          <cell r="Q3550">
            <v>71</v>
          </cell>
          <cell r="R3550" t="str">
            <v>Contractual Services</v>
          </cell>
          <cell r="S3550">
            <v>30</v>
          </cell>
          <cell r="T3550" t="str">
            <v>Vice President / Provost - CPC</v>
          </cell>
          <cell r="U3550">
            <v>4</v>
          </cell>
          <cell r="V3550" t="str">
            <v>Johnson, Abbey</v>
          </cell>
        </row>
        <row r="3551">
          <cell r="A3551">
            <v>313132</v>
          </cell>
          <cell r="B3551" t="str">
            <v>Physical Education</v>
          </cell>
          <cell r="C3551">
            <v>733110</v>
          </cell>
          <cell r="D3551">
            <v>313132733110</v>
          </cell>
          <cell r="E3551" t="str">
            <v>Classroom Supplies</v>
          </cell>
          <cell r="F3551">
            <v>5509.81</v>
          </cell>
          <cell r="G3551">
            <v>7681.78</v>
          </cell>
          <cell r="H3551">
            <v>10388</v>
          </cell>
          <cell r="I3551">
            <v>5480.04</v>
          </cell>
          <cell r="J3551">
            <v>11000</v>
          </cell>
          <cell r="K3551">
            <v>110010</v>
          </cell>
          <cell r="L3551" t="str">
            <v>Current Unrestricted</v>
          </cell>
          <cell r="M3551">
            <v>10</v>
          </cell>
          <cell r="N3551" t="str">
            <v>Instruction</v>
          </cell>
          <cell r="O3551">
            <v>11</v>
          </cell>
          <cell r="P3551" t="str">
            <v>Current Unrestricted Funds</v>
          </cell>
          <cell r="Q3551">
            <v>73</v>
          </cell>
          <cell r="R3551" t="str">
            <v>Supplies</v>
          </cell>
          <cell r="S3551">
            <v>30</v>
          </cell>
          <cell r="T3551" t="str">
            <v>Vice President / Provost - CPC</v>
          </cell>
          <cell r="U3551">
            <v>4</v>
          </cell>
          <cell r="V3551" t="str">
            <v>Johnson, Abbey</v>
          </cell>
        </row>
        <row r="3552">
          <cell r="A3552">
            <v>313132</v>
          </cell>
          <cell r="B3552" t="str">
            <v>Physical Education</v>
          </cell>
          <cell r="C3552">
            <v>733120</v>
          </cell>
          <cell r="D3552">
            <v>313132733120</v>
          </cell>
          <cell r="E3552" t="str">
            <v>Office Supplies</v>
          </cell>
          <cell r="F3552">
            <v>0</v>
          </cell>
          <cell r="G3552">
            <v>0</v>
          </cell>
          <cell r="H3552">
            <v>0</v>
          </cell>
          <cell r="I3552">
            <v>0</v>
          </cell>
          <cell r="J3552">
            <v>0</v>
          </cell>
          <cell r="K3552">
            <v>110010</v>
          </cell>
          <cell r="L3552" t="str">
            <v>Current Unrestricted</v>
          </cell>
          <cell r="M3552">
            <v>10</v>
          </cell>
          <cell r="N3552" t="str">
            <v>Instruction</v>
          </cell>
          <cell r="O3552">
            <v>11</v>
          </cell>
          <cell r="P3552" t="str">
            <v>Current Unrestricted Funds</v>
          </cell>
          <cell r="Q3552">
            <v>73</v>
          </cell>
          <cell r="R3552" t="str">
            <v>Supplies</v>
          </cell>
          <cell r="S3552">
            <v>30</v>
          </cell>
          <cell r="T3552" t="str">
            <v>Vice President / Provost - CPC</v>
          </cell>
          <cell r="U3552">
            <v>4</v>
          </cell>
          <cell r="V3552" t="str">
            <v>Johnson, Abbey</v>
          </cell>
        </row>
        <row r="3553">
          <cell r="A3553">
            <v>313132</v>
          </cell>
          <cell r="B3553" t="str">
            <v>Physical Education</v>
          </cell>
          <cell r="C3553">
            <v>744220</v>
          </cell>
          <cell r="D3553">
            <v>313132744220</v>
          </cell>
          <cell r="E3553" t="str">
            <v>Professional Development / Travel</v>
          </cell>
          <cell r="F3553">
            <v>2698.69</v>
          </cell>
          <cell r="G3553">
            <v>3317.14</v>
          </cell>
          <cell r="H3553">
            <v>0</v>
          </cell>
          <cell r="I3553">
            <v>0</v>
          </cell>
          <cell r="J3553">
            <v>1000</v>
          </cell>
          <cell r="K3553">
            <v>110010</v>
          </cell>
          <cell r="L3553" t="str">
            <v>Current Unrestricted</v>
          </cell>
          <cell r="M3553">
            <v>10</v>
          </cell>
          <cell r="N3553" t="str">
            <v>Instruction</v>
          </cell>
          <cell r="O3553">
            <v>11</v>
          </cell>
          <cell r="P3553" t="str">
            <v>Current Unrestricted Funds</v>
          </cell>
          <cell r="Q3553">
            <v>74</v>
          </cell>
          <cell r="R3553" t="str">
            <v>Travel</v>
          </cell>
          <cell r="S3553">
            <v>30</v>
          </cell>
          <cell r="T3553" t="str">
            <v>Vice President / Provost - CPC</v>
          </cell>
          <cell r="U3553">
            <v>4</v>
          </cell>
          <cell r="V3553" t="str">
            <v>Johnson, Abbey</v>
          </cell>
        </row>
        <row r="3554">
          <cell r="A3554">
            <v>313132</v>
          </cell>
          <cell r="B3554" t="str">
            <v>Physical Education</v>
          </cell>
          <cell r="C3554">
            <v>755310</v>
          </cell>
          <cell r="D3554">
            <v>313132755310</v>
          </cell>
          <cell r="E3554" t="str">
            <v>Copier Expense</v>
          </cell>
          <cell r="F3554">
            <v>4187.1000000000004</v>
          </cell>
          <cell r="G3554">
            <v>4546.5</v>
          </cell>
          <cell r="H3554">
            <v>2500</v>
          </cell>
          <cell r="I3554">
            <v>868.14</v>
          </cell>
          <cell r="J3554">
            <v>2500</v>
          </cell>
          <cell r="K3554">
            <v>110010</v>
          </cell>
          <cell r="L3554" t="str">
            <v>Current Unrestricted</v>
          </cell>
          <cell r="M3554">
            <v>10</v>
          </cell>
          <cell r="N3554" t="str">
            <v>Instruction</v>
          </cell>
          <cell r="O3554">
            <v>11</v>
          </cell>
          <cell r="P3554" t="str">
            <v>Current Unrestricted Funds</v>
          </cell>
          <cell r="Q3554">
            <v>75</v>
          </cell>
          <cell r="R3554" t="str">
            <v>Other Operating Expenses</v>
          </cell>
          <cell r="S3554">
            <v>30</v>
          </cell>
          <cell r="T3554" t="str">
            <v>Vice President / Provost - CPC</v>
          </cell>
          <cell r="U3554">
            <v>4</v>
          </cell>
          <cell r="V3554" t="str">
            <v>Johnson, Abbey</v>
          </cell>
        </row>
        <row r="3555">
          <cell r="A3555">
            <v>313132</v>
          </cell>
          <cell r="B3555" t="str">
            <v>Physical Education</v>
          </cell>
          <cell r="C3555">
            <v>755360</v>
          </cell>
          <cell r="D3555">
            <v>313132755360</v>
          </cell>
          <cell r="E3555" t="str">
            <v>Printing - Other</v>
          </cell>
          <cell r="F3555">
            <v>1328.48</v>
          </cell>
          <cell r="G3555">
            <v>529.08000000000004</v>
          </cell>
          <cell r="H3555">
            <v>1050</v>
          </cell>
          <cell r="I3555">
            <v>221.2</v>
          </cell>
          <cell r="J3555">
            <v>1050</v>
          </cell>
          <cell r="K3555">
            <v>110010</v>
          </cell>
          <cell r="L3555" t="str">
            <v>Current Unrestricted</v>
          </cell>
          <cell r="M3555">
            <v>10</v>
          </cell>
          <cell r="N3555" t="str">
            <v>Instruction</v>
          </cell>
          <cell r="O3555">
            <v>11</v>
          </cell>
          <cell r="P3555" t="str">
            <v>Current Unrestricted Funds</v>
          </cell>
          <cell r="Q3555">
            <v>75</v>
          </cell>
          <cell r="R3555" t="str">
            <v>Other Operating Expenses</v>
          </cell>
          <cell r="S3555">
            <v>30</v>
          </cell>
          <cell r="T3555" t="str">
            <v>Vice President / Provost - CPC</v>
          </cell>
          <cell r="U3555">
            <v>4</v>
          </cell>
          <cell r="V3555" t="str">
            <v>Johnson, Abbey</v>
          </cell>
        </row>
        <row r="3556">
          <cell r="A3556">
            <v>313132</v>
          </cell>
          <cell r="B3556" t="str">
            <v>Physical Education</v>
          </cell>
          <cell r="C3556">
            <v>755510</v>
          </cell>
          <cell r="D3556">
            <v>313132755510</v>
          </cell>
          <cell r="E3556" t="str">
            <v>Repairs - Equipment</v>
          </cell>
          <cell r="F3556">
            <v>0</v>
          </cell>
          <cell r="G3556">
            <v>4824.95</v>
          </cell>
          <cell r="H3556">
            <v>4900</v>
          </cell>
          <cell r="I3556">
            <v>329.1</v>
          </cell>
          <cell r="J3556">
            <v>4900</v>
          </cell>
          <cell r="K3556">
            <v>110010</v>
          </cell>
          <cell r="L3556" t="str">
            <v>Current Unrestricted</v>
          </cell>
          <cell r="M3556">
            <v>10</v>
          </cell>
          <cell r="N3556" t="str">
            <v>Instruction</v>
          </cell>
          <cell r="O3556">
            <v>11</v>
          </cell>
          <cell r="P3556" t="str">
            <v>Current Unrestricted Funds</v>
          </cell>
          <cell r="Q3556">
            <v>75</v>
          </cell>
          <cell r="R3556" t="str">
            <v>Other Operating Expenses</v>
          </cell>
          <cell r="S3556">
            <v>30</v>
          </cell>
          <cell r="T3556" t="str">
            <v>Vice President / Provost - CPC</v>
          </cell>
          <cell r="U3556">
            <v>4</v>
          </cell>
          <cell r="V3556" t="str">
            <v>Johnson, Abbey</v>
          </cell>
        </row>
        <row r="3557">
          <cell r="A3557">
            <v>313132</v>
          </cell>
          <cell r="B3557" t="str">
            <v>Physical Education</v>
          </cell>
          <cell r="C3557">
            <v>755550</v>
          </cell>
          <cell r="D3557">
            <v>313132755550</v>
          </cell>
          <cell r="E3557" t="str">
            <v>Repairs - Building</v>
          </cell>
          <cell r="F3557">
            <v>0</v>
          </cell>
          <cell r="G3557">
            <v>0</v>
          </cell>
          <cell r="H3557">
            <v>5856</v>
          </cell>
          <cell r="I3557">
            <v>0</v>
          </cell>
          <cell r="J3557">
            <v>0</v>
          </cell>
          <cell r="K3557">
            <v>110010</v>
          </cell>
          <cell r="L3557" t="str">
            <v>Current Unrestricted</v>
          </cell>
          <cell r="M3557">
            <v>10</v>
          </cell>
          <cell r="N3557" t="str">
            <v>Instruction</v>
          </cell>
          <cell r="O3557">
            <v>11</v>
          </cell>
          <cell r="P3557" t="str">
            <v>Current Unrestricted Funds</v>
          </cell>
          <cell r="Q3557">
            <v>75</v>
          </cell>
          <cell r="R3557" t="str">
            <v>Other Operating Expenses</v>
          </cell>
          <cell r="S3557">
            <v>30</v>
          </cell>
          <cell r="T3557" t="str">
            <v>Vice President / Provost - CPC</v>
          </cell>
          <cell r="U3557">
            <v>4</v>
          </cell>
          <cell r="V3557" t="str">
            <v>Johnson, Abbey</v>
          </cell>
        </row>
        <row r="3558">
          <cell r="A3558">
            <v>313132</v>
          </cell>
          <cell r="B3558" t="str">
            <v>Physical Education</v>
          </cell>
          <cell r="C3558">
            <v>755560</v>
          </cell>
          <cell r="D3558">
            <v>313132755560</v>
          </cell>
          <cell r="E3558" t="str">
            <v>Other Repairs</v>
          </cell>
          <cell r="F3558">
            <v>0</v>
          </cell>
          <cell r="G3558">
            <v>24920.97</v>
          </cell>
          <cell r="H3558">
            <v>0</v>
          </cell>
          <cell r="I3558">
            <v>0</v>
          </cell>
          <cell r="J3558">
            <v>0</v>
          </cell>
          <cell r="K3558">
            <v>110010</v>
          </cell>
          <cell r="L3558" t="str">
            <v>Current Unrestricted</v>
          </cell>
          <cell r="M3558">
            <v>10</v>
          </cell>
          <cell r="N3558" t="str">
            <v>Instruction</v>
          </cell>
          <cell r="O3558">
            <v>11</v>
          </cell>
          <cell r="P3558" t="str">
            <v>Current Unrestricted Funds</v>
          </cell>
          <cell r="Q3558">
            <v>75</v>
          </cell>
          <cell r="R3558" t="str">
            <v>Other Operating Expenses</v>
          </cell>
          <cell r="S3558">
            <v>30</v>
          </cell>
          <cell r="T3558" t="str">
            <v>Vice President / Provost - CPC</v>
          </cell>
          <cell r="U3558">
            <v>4</v>
          </cell>
          <cell r="V3558" t="str">
            <v>Johnson, Abbey</v>
          </cell>
        </row>
        <row r="3559">
          <cell r="A3559">
            <v>313132</v>
          </cell>
          <cell r="B3559" t="str">
            <v>Physical Education</v>
          </cell>
          <cell r="C3559">
            <v>755705</v>
          </cell>
          <cell r="D3559">
            <v>313132755705</v>
          </cell>
          <cell r="E3559" t="str">
            <v>Postage</v>
          </cell>
          <cell r="F3559">
            <v>45.7</v>
          </cell>
          <cell r="G3559">
            <v>15.99</v>
          </cell>
          <cell r="H3559">
            <v>100</v>
          </cell>
          <cell r="I3559">
            <v>16.12</v>
          </cell>
          <cell r="J3559">
            <v>100</v>
          </cell>
          <cell r="K3559">
            <v>110010</v>
          </cell>
          <cell r="L3559" t="str">
            <v>Current Unrestricted</v>
          </cell>
          <cell r="M3559">
            <v>10</v>
          </cell>
          <cell r="N3559" t="str">
            <v>Instruction</v>
          </cell>
          <cell r="O3559">
            <v>11</v>
          </cell>
          <cell r="P3559" t="str">
            <v>Current Unrestricted Funds</v>
          </cell>
          <cell r="Q3559">
            <v>75</v>
          </cell>
          <cell r="R3559" t="str">
            <v>Other Operating Expenses</v>
          </cell>
          <cell r="S3559">
            <v>30</v>
          </cell>
          <cell r="T3559" t="str">
            <v>Vice President / Provost - CPC</v>
          </cell>
          <cell r="U3559">
            <v>4</v>
          </cell>
          <cell r="V3559" t="str">
            <v>Johnson, Abbey</v>
          </cell>
        </row>
        <row r="3560">
          <cell r="A3560">
            <v>313132</v>
          </cell>
          <cell r="B3560" t="str">
            <v>Physical Education</v>
          </cell>
          <cell r="C3560">
            <v>777412</v>
          </cell>
          <cell r="D3560">
            <v>313132777412</v>
          </cell>
          <cell r="E3560" t="str">
            <v>Equipment/Furniture - SCC</v>
          </cell>
          <cell r="F3560">
            <v>22097</v>
          </cell>
          <cell r="G3560">
            <v>0</v>
          </cell>
          <cell r="H3560">
            <v>0</v>
          </cell>
          <cell r="I3560">
            <v>0</v>
          </cell>
          <cell r="J3560">
            <v>7500</v>
          </cell>
          <cell r="K3560">
            <v>110010</v>
          </cell>
          <cell r="L3560" t="str">
            <v>Current Unrestricted</v>
          </cell>
          <cell r="M3560">
            <v>10</v>
          </cell>
          <cell r="N3560" t="str">
            <v>Instruction</v>
          </cell>
          <cell r="O3560">
            <v>11</v>
          </cell>
          <cell r="P3560" t="str">
            <v>Current Unrestricted Funds</v>
          </cell>
          <cell r="Q3560">
            <v>77</v>
          </cell>
          <cell r="R3560" t="str">
            <v>Capital Outlay</v>
          </cell>
          <cell r="S3560">
            <v>30</v>
          </cell>
          <cell r="T3560" t="str">
            <v>Vice President / Provost - CPC</v>
          </cell>
          <cell r="U3560">
            <v>4</v>
          </cell>
          <cell r="V3560" t="str">
            <v>Johnson, Abbey</v>
          </cell>
        </row>
        <row r="3561">
          <cell r="A3561">
            <v>313132</v>
          </cell>
          <cell r="B3561" t="str">
            <v>Physical Education</v>
          </cell>
          <cell r="C3561">
            <v>787410</v>
          </cell>
          <cell r="D3561">
            <v>313132787410</v>
          </cell>
          <cell r="E3561" t="str">
            <v>Equipment/Furniture Non-Depreciable</v>
          </cell>
          <cell r="F3561">
            <v>7490.76</v>
          </cell>
          <cell r="G3561">
            <v>4638</v>
          </cell>
          <cell r="H3561">
            <v>1737</v>
          </cell>
          <cell r="I3561">
            <v>1737</v>
          </cell>
          <cell r="J3561">
            <v>21270</v>
          </cell>
          <cell r="K3561">
            <v>110010</v>
          </cell>
          <cell r="L3561" t="str">
            <v>Current Unrestricted</v>
          </cell>
          <cell r="M3561">
            <v>10</v>
          </cell>
          <cell r="N3561" t="str">
            <v>Instruction</v>
          </cell>
          <cell r="O3561">
            <v>11</v>
          </cell>
          <cell r="P3561" t="str">
            <v>Current Unrestricted Funds</v>
          </cell>
          <cell r="Q3561">
            <v>78</v>
          </cell>
          <cell r="R3561" t="str">
            <v>Non-Capital Outlay</v>
          </cell>
          <cell r="S3561">
            <v>30</v>
          </cell>
          <cell r="T3561" t="str">
            <v>Vice President / Provost - CPC</v>
          </cell>
          <cell r="U3561">
            <v>4</v>
          </cell>
          <cell r="V3561" t="str">
            <v>Johnson, Abbey</v>
          </cell>
        </row>
        <row r="3562">
          <cell r="A3562">
            <v>313132</v>
          </cell>
          <cell r="B3562" t="str">
            <v>Physical Education</v>
          </cell>
          <cell r="C3562">
            <v>787430</v>
          </cell>
          <cell r="D3562">
            <v>313132787430</v>
          </cell>
          <cell r="E3562" t="str">
            <v>Computer/Media Equip</v>
          </cell>
          <cell r="F3562">
            <v>0</v>
          </cell>
          <cell r="G3562">
            <v>565</v>
          </cell>
          <cell r="H3562">
            <v>0</v>
          </cell>
          <cell r="I3562">
            <v>0</v>
          </cell>
          <cell r="J3562">
            <v>0</v>
          </cell>
          <cell r="K3562">
            <v>110010</v>
          </cell>
          <cell r="L3562" t="str">
            <v>Current Unrestricted</v>
          </cell>
          <cell r="M3562">
            <v>10</v>
          </cell>
          <cell r="N3562" t="str">
            <v>Instruction</v>
          </cell>
          <cell r="O3562">
            <v>11</v>
          </cell>
          <cell r="P3562" t="str">
            <v>Current Unrestricted Funds</v>
          </cell>
          <cell r="Q3562">
            <v>78</v>
          </cell>
          <cell r="R3562" t="str">
            <v>Non-Capital Outlay</v>
          </cell>
          <cell r="S3562">
            <v>30</v>
          </cell>
          <cell r="T3562" t="str">
            <v>Vice President / Provost - CPC</v>
          </cell>
          <cell r="U3562">
            <v>4</v>
          </cell>
          <cell r="V3562" t="str">
            <v>Johnson, Abbey</v>
          </cell>
        </row>
        <row r="3563">
          <cell r="A3563">
            <v>313136</v>
          </cell>
          <cell r="B3563" t="str">
            <v>Physical Education</v>
          </cell>
          <cell r="C3563">
            <v>611110</v>
          </cell>
          <cell r="D3563">
            <v>313136611110</v>
          </cell>
          <cell r="E3563" t="str">
            <v>Faculty Salaries - Full-time</v>
          </cell>
          <cell r="F3563">
            <v>111153.60000000001</v>
          </cell>
          <cell r="G3563">
            <v>98093.04</v>
          </cell>
          <cell r="H3563">
            <v>78518</v>
          </cell>
          <cell r="I3563">
            <v>33362.76</v>
          </cell>
          <cell r="J3563">
            <v>90310</v>
          </cell>
          <cell r="K3563">
            <v>110010</v>
          </cell>
          <cell r="L3563" t="str">
            <v>Current Unrestricted</v>
          </cell>
          <cell r="M3563">
            <v>10</v>
          </cell>
          <cell r="N3563" t="str">
            <v>Instruction</v>
          </cell>
          <cell r="O3563">
            <v>11</v>
          </cell>
          <cell r="P3563" t="str">
            <v>Current Unrestricted Funds</v>
          </cell>
          <cell r="Q3563">
            <v>61</v>
          </cell>
          <cell r="R3563" t="str">
            <v>Salaries and Wages</v>
          </cell>
          <cell r="S3563">
            <v>30</v>
          </cell>
          <cell r="T3563" t="str">
            <v>Vice President / Provost - CPC</v>
          </cell>
          <cell r="U3563">
            <v>1</v>
          </cell>
          <cell r="V3563" t="str">
            <v>Johnson, Abbey</v>
          </cell>
        </row>
        <row r="3564">
          <cell r="A3564">
            <v>313136</v>
          </cell>
          <cell r="B3564" t="str">
            <v>Physical Education</v>
          </cell>
          <cell r="C3564">
            <v>611120</v>
          </cell>
          <cell r="D3564">
            <v>313136611120</v>
          </cell>
          <cell r="E3564" t="str">
            <v>Faculty Salaries - Part-time</v>
          </cell>
          <cell r="F3564">
            <v>65121.5</v>
          </cell>
          <cell r="G3564">
            <v>75395</v>
          </cell>
          <cell r="H3564">
            <v>77256</v>
          </cell>
          <cell r="I3564">
            <v>53477.5</v>
          </cell>
          <cell r="J3564">
            <v>85821</v>
          </cell>
          <cell r="K3564">
            <v>110010</v>
          </cell>
          <cell r="L3564" t="str">
            <v>Current Unrestricted</v>
          </cell>
          <cell r="M3564">
            <v>10</v>
          </cell>
          <cell r="N3564" t="str">
            <v>Instruction</v>
          </cell>
          <cell r="O3564">
            <v>11</v>
          </cell>
          <cell r="P3564" t="str">
            <v>Current Unrestricted Funds</v>
          </cell>
          <cell r="Q3564">
            <v>61</v>
          </cell>
          <cell r="R3564" t="str">
            <v>Salaries and Wages</v>
          </cell>
          <cell r="S3564">
            <v>30</v>
          </cell>
          <cell r="T3564" t="str">
            <v>Vice President / Provost - CPC</v>
          </cell>
          <cell r="U3564">
            <v>1</v>
          </cell>
          <cell r="V3564" t="str">
            <v>Johnson, Abbey</v>
          </cell>
        </row>
        <row r="3565">
          <cell r="A3565">
            <v>313136</v>
          </cell>
          <cell r="B3565" t="str">
            <v>Physical Education</v>
          </cell>
          <cell r="C3565">
            <v>611125</v>
          </cell>
          <cell r="D3565">
            <v>313136611125</v>
          </cell>
          <cell r="E3565" t="str">
            <v>Faculty Full-time Chair Rel</v>
          </cell>
          <cell r="F3565">
            <v>0</v>
          </cell>
          <cell r="G3565">
            <v>13060.56</v>
          </cell>
          <cell r="H3565">
            <v>0</v>
          </cell>
          <cell r="I3565">
            <v>0</v>
          </cell>
          <cell r="J3565">
            <v>0</v>
          </cell>
          <cell r="K3565">
            <v>110010</v>
          </cell>
          <cell r="L3565" t="str">
            <v>Current Unrestricted</v>
          </cell>
          <cell r="M3565">
            <v>10</v>
          </cell>
          <cell r="N3565" t="str">
            <v>Instruction</v>
          </cell>
          <cell r="O3565">
            <v>11</v>
          </cell>
          <cell r="P3565" t="str">
            <v>Current Unrestricted Funds</v>
          </cell>
          <cell r="Q3565">
            <v>61</v>
          </cell>
          <cell r="R3565" t="str">
            <v>Salaries and Wages</v>
          </cell>
          <cell r="S3565">
            <v>30</v>
          </cell>
          <cell r="T3565" t="str">
            <v>Vice President / Provost - CPC</v>
          </cell>
          <cell r="U3565">
            <v>1</v>
          </cell>
          <cell r="V3565" t="str">
            <v>Johnson, Abbey</v>
          </cell>
        </row>
        <row r="3566">
          <cell r="A3566">
            <v>313136</v>
          </cell>
          <cell r="B3566" t="str">
            <v>Physical Education</v>
          </cell>
          <cell r="C3566">
            <v>611150</v>
          </cell>
          <cell r="D3566">
            <v>313136611150</v>
          </cell>
          <cell r="E3566" t="str">
            <v>Faculty Full-time - Summer</v>
          </cell>
          <cell r="F3566">
            <v>25363.69</v>
          </cell>
          <cell r="G3566">
            <v>10282.74</v>
          </cell>
          <cell r="H3566">
            <v>15561</v>
          </cell>
          <cell r="I3566">
            <v>0</v>
          </cell>
          <cell r="J3566">
            <v>16911</v>
          </cell>
          <cell r="K3566">
            <v>110010</v>
          </cell>
          <cell r="L3566" t="str">
            <v>Current Unrestricted</v>
          </cell>
          <cell r="M3566">
            <v>10</v>
          </cell>
          <cell r="N3566" t="str">
            <v>Instruction</v>
          </cell>
          <cell r="O3566">
            <v>11</v>
          </cell>
          <cell r="P3566" t="str">
            <v>Current Unrestricted Funds</v>
          </cell>
          <cell r="Q3566">
            <v>61</v>
          </cell>
          <cell r="R3566" t="str">
            <v>Salaries and Wages</v>
          </cell>
          <cell r="S3566">
            <v>30</v>
          </cell>
          <cell r="T3566" t="str">
            <v>Vice President / Provost - CPC</v>
          </cell>
          <cell r="U3566">
            <v>1</v>
          </cell>
          <cell r="V3566" t="str">
            <v>Johnson, Abbey</v>
          </cell>
        </row>
        <row r="3567">
          <cell r="A3567">
            <v>313136</v>
          </cell>
          <cell r="B3567" t="str">
            <v>Physical Education</v>
          </cell>
          <cell r="C3567">
            <v>611160</v>
          </cell>
          <cell r="D3567">
            <v>313136611160</v>
          </cell>
          <cell r="E3567" t="str">
            <v>Faculty Part-time - Summer</v>
          </cell>
          <cell r="F3567">
            <v>9174</v>
          </cell>
          <cell r="G3567">
            <v>9174</v>
          </cell>
          <cell r="H3567">
            <v>18650</v>
          </cell>
          <cell r="I3567">
            <v>0</v>
          </cell>
          <cell r="J3567">
            <v>9174</v>
          </cell>
          <cell r="K3567">
            <v>110010</v>
          </cell>
          <cell r="L3567" t="str">
            <v>Current Unrestricted</v>
          </cell>
          <cell r="M3567">
            <v>10</v>
          </cell>
          <cell r="N3567" t="str">
            <v>Instruction</v>
          </cell>
          <cell r="O3567">
            <v>11</v>
          </cell>
          <cell r="P3567" t="str">
            <v>Current Unrestricted Funds</v>
          </cell>
          <cell r="Q3567">
            <v>61</v>
          </cell>
          <cell r="R3567" t="str">
            <v>Salaries and Wages</v>
          </cell>
          <cell r="S3567">
            <v>30</v>
          </cell>
          <cell r="T3567" t="str">
            <v>Vice President / Provost - CPC</v>
          </cell>
          <cell r="U3567">
            <v>1</v>
          </cell>
          <cell r="V3567" t="str">
            <v>Johnson, Abbey</v>
          </cell>
        </row>
        <row r="3568">
          <cell r="A3568">
            <v>313136</v>
          </cell>
          <cell r="B3568" t="str">
            <v>Physical Education</v>
          </cell>
          <cell r="C3568">
            <v>611320</v>
          </cell>
          <cell r="D3568">
            <v>313136611320</v>
          </cell>
          <cell r="E3568" t="str">
            <v>Non-Supervisory Supp Staff - Exempt</v>
          </cell>
          <cell r="F3568">
            <v>37596.120000000003</v>
          </cell>
          <cell r="G3568">
            <v>37596.120000000003</v>
          </cell>
          <cell r="H3568">
            <v>38913</v>
          </cell>
          <cell r="I3568">
            <v>19456.02</v>
          </cell>
          <cell r="J3568">
            <v>38913</v>
          </cell>
          <cell r="K3568">
            <v>110010</v>
          </cell>
          <cell r="L3568" t="str">
            <v>Current Unrestricted</v>
          </cell>
          <cell r="M3568">
            <v>10</v>
          </cell>
          <cell r="N3568" t="str">
            <v>Instruction</v>
          </cell>
          <cell r="O3568">
            <v>11</v>
          </cell>
          <cell r="P3568" t="str">
            <v>Current Unrestricted Funds</v>
          </cell>
          <cell r="Q3568">
            <v>61</v>
          </cell>
          <cell r="R3568" t="str">
            <v>Salaries and Wages</v>
          </cell>
          <cell r="S3568">
            <v>30</v>
          </cell>
          <cell r="T3568" t="str">
            <v>Vice President / Provost - CPC</v>
          </cell>
          <cell r="U3568">
            <v>1</v>
          </cell>
          <cell r="V3568" t="str">
            <v>Johnson, Abbey</v>
          </cell>
        </row>
        <row r="3569">
          <cell r="A3569">
            <v>313136</v>
          </cell>
          <cell r="B3569" t="str">
            <v>Physical Education</v>
          </cell>
          <cell r="C3569">
            <v>611460</v>
          </cell>
          <cell r="D3569">
            <v>313136611460</v>
          </cell>
          <cell r="E3569" t="str">
            <v>Support Staff PT - Non-Exempt</v>
          </cell>
          <cell r="F3569">
            <v>8622.9599999999991</v>
          </cell>
          <cell r="G3569">
            <v>15094.99</v>
          </cell>
          <cell r="H3569">
            <v>21080</v>
          </cell>
          <cell r="I3569">
            <v>11767.42</v>
          </cell>
          <cell r="J3569">
            <v>22000</v>
          </cell>
          <cell r="K3569">
            <v>110010</v>
          </cell>
          <cell r="L3569" t="str">
            <v>Current Unrestricted</v>
          </cell>
          <cell r="M3569">
            <v>10</v>
          </cell>
          <cell r="N3569" t="str">
            <v>Instruction</v>
          </cell>
          <cell r="O3569">
            <v>11</v>
          </cell>
          <cell r="P3569" t="str">
            <v>Current Unrestricted Funds</v>
          </cell>
          <cell r="Q3569">
            <v>61</v>
          </cell>
          <cell r="R3569" t="str">
            <v>Salaries and Wages</v>
          </cell>
          <cell r="S3569">
            <v>30</v>
          </cell>
          <cell r="T3569" t="str">
            <v>Vice President / Provost - CPC</v>
          </cell>
          <cell r="U3569">
            <v>1</v>
          </cell>
          <cell r="V3569" t="str">
            <v>Johnson, Abbey</v>
          </cell>
        </row>
        <row r="3570">
          <cell r="A3570">
            <v>313136</v>
          </cell>
          <cell r="B3570" t="str">
            <v>Physical Education</v>
          </cell>
          <cell r="C3570">
            <v>611510</v>
          </cell>
          <cell r="D3570">
            <v>313136611510</v>
          </cell>
          <cell r="E3570" t="str">
            <v>Student Assistants - Non-Work Study</v>
          </cell>
          <cell r="F3570">
            <v>26554.36</v>
          </cell>
          <cell r="G3570">
            <v>29348.9</v>
          </cell>
          <cell r="H3570">
            <v>27083</v>
          </cell>
          <cell r="I3570">
            <v>13458.97</v>
          </cell>
          <cell r="J3570">
            <v>24000</v>
          </cell>
          <cell r="K3570">
            <v>110010</v>
          </cell>
          <cell r="L3570" t="str">
            <v>Current Unrestricted</v>
          </cell>
          <cell r="M3570">
            <v>10</v>
          </cell>
          <cell r="N3570" t="str">
            <v>Instruction</v>
          </cell>
          <cell r="O3570">
            <v>11</v>
          </cell>
          <cell r="P3570" t="str">
            <v>Current Unrestricted Funds</v>
          </cell>
          <cell r="Q3570">
            <v>61</v>
          </cell>
          <cell r="R3570" t="str">
            <v>Salaries and Wages</v>
          </cell>
          <cell r="S3570">
            <v>30</v>
          </cell>
          <cell r="T3570" t="str">
            <v>Vice President / Provost - CPC</v>
          </cell>
          <cell r="U3570">
            <v>1</v>
          </cell>
          <cell r="V3570" t="str">
            <v>Johnson, Abbey</v>
          </cell>
        </row>
        <row r="3571">
          <cell r="A3571">
            <v>313136</v>
          </cell>
          <cell r="B3571" t="str">
            <v>Physical Education</v>
          </cell>
          <cell r="C3571">
            <v>611515</v>
          </cell>
          <cell r="D3571">
            <v>313136611515</v>
          </cell>
          <cell r="E3571" t="str">
            <v>Student Assistants - Non-WS&lt;6 hrs</v>
          </cell>
          <cell r="F3571">
            <v>10585.32</v>
          </cell>
          <cell r="G3571">
            <v>0</v>
          </cell>
          <cell r="H3571">
            <v>0</v>
          </cell>
          <cell r="I3571">
            <v>0</v>
          </cell>
          <cell r="J3571">
            <v>0</v>
          </cell>
          <cell r="K3571">
            <v>110010</v>
          </cell>
          <cell r="L3571" t="str">
            <v>Current Unrestricted</v>
          </cell>
          <cell r="M3571">
            <v>10</v>
          </cell>
          <cell r="N3571" t="str">
            <v>Instruction</v>
          </cell>
          <cell r="O3571">
            <v>11</v>
          </cell>
          <cell r="P3571" t="str">
            <v>Current Unrestricted Funds</v>
          </cell>
          <cell r="Q3571">
            <v>61</v>
          </cell>
          <cell r="R3571" t="str">
            <v>Salaries and Wages</v>
          </cell>
          <cell r="S3571">
            <v>30</v>
          </cell>
          <cell r="T3571" t="str">
            <v>Vice President / Provost - CPC</v>
          </cell>
          <cell r="U3571">
            <v>1</v>
          </cell>
          <cell r="V3571" t="str">
            <v>Johnson, Abbey</v>
          </cell>
        </row>
        <row r="3572">
          <cell r="A3572">
            <v>313136</v>
          </cell>
          <cell r="B3572" t="str">
            <v>Physical Education</v>
          </cell>
          <cell r="C3572">
            <v>712370</v>
          </cell>
          <cell r="D3572">
            <v>313136712370</v>
          </cell>
          <cell r="E3572" t="str">
            <v>Other Contract Services</v>
          </cell>
          <cell r="F3572">
            <v>350</v>
          </cell>
          <cell r="G3572">
            <v>0</v>
          </cell>
          <cell r="H3572">
            <v>350</v>
          </cell>
          <cell r="I3572">
            <v>0</v>
          </cell>
          <cell r="J3572">
            <v>350</v>
          </cell>
          <cell r="K3572">
            <v>110010</v>
          </cell>
          <cell r="L3572" t="str">
            <v>Current Unrestricted</v>
          </cell>
          <cell r="M3572">
            <v>10</v>
          </cell>
          <cell r="N3572" t="str">
            <v>Instruction</v>
          </cell>
          <cell r="O3572">
            <v>11</v>
          </cell>
          <cell r="P3572" t="str">
            <v>Current Unrestricted Funds</v>
          </cell>
          <cell r="Q3572">
            <v>71</v>
          </cell>
          <cell r="R3572" t="str">
            <v>Contractual Services</v>
          </cell>
          <cell r="S3572">
            <v>30</v>
          </cell>
          <cell r="T3572" t="str">
            <v>Vice President / Provost - CPC</v>
          </cell>
          <cell r="U3572">
            <v>4</v>
          </cell>
          <cell r="V3572" t="str">
            <v>Johnson, Abbey</v>
          </cell>
        </row>
        <row r="3573">
          <cell r="A3573">
            <v>313136</v>
          </cell>
          <cell r="B3573" t="str">
            <v>Physical Education</v>
          </cell>
          <cell r="C3573">
            <v>712410</v>
          </cell>
          <cell r="D3573">
            <v>313136712410</v>
          </cell>
          <cell r="E3573" t="str">
            <v>Rental - Building</v>
          </cell>
          <cell r="F3573">
            <v>7425</v>
          </cell>
          <cell r="G3573">
            <v>6225</v>
          </cell>
          <cell r="H3573">
            <v>9300</v>
          </cell>
          <cell r="I3573">
            <v>6000</v>
          </cell>
          <cell r="J3573">
            <v>9300</v>
          </cell>
          <cell r="K3573">
            <v>110010</v>
          </cell>
          <cell r="L3573" t="str">
            <v>Current Unrestricted</v>
          </cell>
          <cell r="M3573">
            <v>10</v>
          </cell>
          <cell r="N3573" t="str">
            <v>Instruction</v>
          </cell>
          <cell r="O3573">
            <v>11</v>
          </cell>
          <cell r="P3573" t="str">
            <v>Current Unrestricted Funds</v>
          </cell>
          <cell r="Q3573">
            <v>71</v>
          </cell>
          <cell r="R3573" t="str">
            <v>Contractual Services</v>
          </cell>
          <cell r="S3573">
            <v>30</v>
          </cell>
          <cell r="T3573" t="str">
            <v>Vice President / Provost - CPC</v>
          </cell>
          <cell r="U3573">
            <v>4</v>
          </cell>
          <cell r="V3573" t="str">
            <v>Johnson, Abbey</v>
          </cell>
        </row>
        <row r="3574">
          <cell r="A3574">
            <v>313136</v>
          </cell>
          <cell r="B3574" t="str">
            <v>Physical Education</v>
          </cell>
          <cell r="C3574">
            <v>733110</v>
          </cell>
          <cell r="D3574">
            <v>313136733110</v>
          </cell>
          <cell r="E3574" t="str">
            <v>Classroom Supplies</v>
          </cell>
          <cell r="F3574">
            <v>6929.75</v>
          </cell>
          <cell r="G3574">
            <v>3095.01</v>
          </cell>
          <cell r="H3574">
            <v>5268</v>
          </cell>
          <cell r="I3574">
            <v>1258.24</v>
          </cell>
          <cell r="J3574">
            <v>6648</v>
          </cell>
          <cell r="K3574">
            <v>110010</v>
          </cell>
          <cell r="L3574" t="str">
            <v>Current Unrestricted</v>
          </cell>
          <cell r="M3574">
            <v>10</v>
          </cell>
          <cell r="N3574" t="str">
            <v>Instruction</v>
          </cell>
          <cell r="O3574">
            <v>11</v>
          </cell>
          <cell r="P3574" t="str">
            <v>Current Unrestricted Funds</v>
          </cell>
          <cell r="Q3574">
            <v>73</v>
          </cell>
          <cell r="R3574" t="str">
            <v>Supplies</v>
          </cell>
          <cell r="S3574">
            <v>30</v>
          </cell>
          <cell r="T3574" t="str">
            <v>Vice President / Provost - CPC</v>
          </cell>
          <cell r="U3574">
            <v>4</v>
          </cell>
          <cell r="V3574" t="str">
            <v>Johnson, Abbey</v>
          </cell>
        </row>
        <row r="3575">
          <cell r="A3575">
            <v>313136</v>
          </cell>
          <cell r="B3575" t="str">
            <v>Physical Education</v>
          </cell>
          <cell r="C3575">
            <v>733120</v>
          </cell>
          <cell r="D3575">
            <v>313136733120</v>
          </cell>
          <cell r="E3575" t="str">
            <v>Office Supplies</v>
          </cell>
          <cell r="F3575">
            <v>0</v>
          </cell>
          <cell r="G3575">
            <v>0</v>
          </cell>
          <cell r="H3575">
            <v>0</v>
          </cell>
          <cell r="I3575">
            <v>0</v>
          </cell>
          <cell r="J3575">
            <v>0</v>
          </cell>
          <cell r="K3575">
            <v>110010</v>
          </cell>
          <cell r="L3575" t="str">
            <v>Current Unrestricted</v>
          </cell>
          <cell r="M3575">
            <v>10</v>
          </cell>
          <cell r="N3575" t="str">
            <v>Instruction</v>
          </cell>
          <cell r="O3575">
            <v>11</v>
          </cell>
          <cell r="P3575" t="str">
            <v>Current Unrestricted Funds</v>
          </cell>
          <cell r="Q3575">
            <v>73</v>
          </cell>
          <cell r="R3575" t="str">
            <v>Supplies</v>
          </cell>
          <cell r="S3575">
            <v>30</v>
          </cell>
          <cell r="T3575" t="str">
            <v>Vice President / Provost - CPC</v>
          </cell>
          <cell r="U3575">
            <v>4</v>
          </cell>
          <cell r="V3575" t="str">
            <v>Johnson, Abbey</v>
          </cell>
        </row>
        <row r="3576">
          <cell r="A3576">
            <v>313136</v>
          </cell>
          <cell r="B3576" t="str">
            <v>Physical Education</v>
          </cell>
          <cell r="C3576">
            <v>744210</v>
          </cell>
          <cell r="D3576">
            <v>313136744210</v>
          </cell>
          <cell r="E3576" t="str">
            <v>Local Travel</v>
          </cell>
          <cell r="F3576">
            <v>89</v>
          </cell>
          <cell r="G3576">
            <v>0</v>
          </cell>
          <cell r="H3576">
            <v>0</v>
          </cell>
          <cell r="I3576">
            <v>0</v>
          </cell>
          <cell r="J3576">
            <v>0</v>
          </cell>
          <cell r="K3576">
            <v>110010</v>
          </cell>
          <cell r="L3576" t="str">
            <v>Current Unrestricted</v>
          </cell>
          <cell r="M3576">
            <v>10</v>
          </cell>
          <cell r="N3576" t="str">
            <v>Instruction</v>
          </cell>
          <cell r="O3576">
            <v>11</v>
          </cell>
          <cell r="P3576" t="str">
            <v>Current Unrestricted Funds</v>
          </cell>
          <cell r="Q3576">
            <v>74</v>
          </cell>
          <cell r="R3576" t="str">
            <v>Travel</v>
          </cell>
          <cell r="S3576">
            <v>30</v>
          </cell>
          <cell r="T3576" t="str">
            <v>Vice President / Provost - CPC</v>
          </cell>
          <cell r="U3576">
            <v>4</v>
          </cell>
          <cell r="V3576" t="str">
            <v>Johnson, Abbey</v>
          </cell>
        </row>
        <row r="3577">
          <cell r="A3577">
            <v>313136</v>
          </cell>
          <cell r="B3577" t="str">
            <v>Physical Education</v>
          </cell>
          <cell r="C3577">
            <v>744220</v>
          </cell>
          <cell r="D3577">
            <v>313136744220</v>
          </cell>
          <cell r="E3577" t="str">
            <v>Professional Development / Travel</v>
          </cell>
          <cell r="F3577">
            <v>0</v>
          </cell>
          <cell r="G3577">
            <v>0</v>
          </cell>
          <cell r="H3577">
            <v>891</v>
          </cell>
          <cell r="I3577">
            <v>890.44</v>
          </cell>
          <cell r="J3577">
            <v>0</v>
          </cell>
          <cell r="K3577">
            <v>110010</v>
          </cell>
          <cell r="L3577" t="str">
            <v>Current Unrestricted</v>
          </cell>
          <cell r="M3577">
            <v>10</v>
          </cell>
          <cell r="N3577" t="str">
            <v>Instruction</v>
          </cell>
          <cell r="O3577">
            <v>11</v>
          </cell>
          <cell r="P3577" t="str">
            <v>Current Unrestricted Funds</v>
          </cell>
          <cell r="Q3577">
            <v>74</v>
          </cell>
          <cell r="R3577" t="str">
            <v>Travel</v>
          </cell>
          <cell r="S3577">
            <v>30</v>
          </cell>
          <cell r="T3577" t="str">
            <v>Vice President / Provost - CPC</v>
          </cell>
          <cell r="U3577">
            <v>4</v>
          </cell>
          <cell r="V3577" t="str">
            <v>Johnson, Abbey</v>
          </cell>
        </row>
        <row r="3578">
          <cell r="A3578">
            <v>313136</v>
          </cell>
          <cell r="B3578" t="str">
            <v>Physical Education</v>
          </cell>
          <cell r="C3578">
            <v>755310</v>
          </cell>
          <cell r="D3578">
            <v>313136755310</v>
          </cell>
          <cell r="E3578" t="str">
            <v>Copier Expense</v>
          </cell>
          <cell r="F3578">
            <v>3206.7</v>
          </cell>
          <cell r="G3578">
            <v>2522.2800000000002</v>
          </cell>
          <cell r="H3578">
            <v>1707</v>
          </cell>
          <cell r="I3578">
            <v>274.62</v>
          </cell>
          <cell r="J3578">
            <v>1800</v>
          </cell>
          <cell r="K3578">
            <v>110010</v>
          </cell>
          <cell r="L3578" t="str">
            <v>Current Unrestricted</v>
          </cell>
          <cell r="M3578">
            <v>10</v>
          </cell>
          <cell r="N3578" t="str">
            <v>Instruction</v>
          </cell>
          <cell r="O3578">
            <v>11</v>
          </cell>
          <cell r="P3578" t="str">
            <v>Current Unrestricted Funds</v>
          </cell>
          <cell r="Q3578">
            <v>75</v>
          </cell>
          <cell r="R3578" t="str">
            <v>Other Operating Expenses</v>
          </cell>
          <cell r="S3578">
            <v>30</v>
          </cell>
          <cell r="T3578" t="str">
            <v>Vice President / Provost - CPC</v>
          </cell>
          <cell r="U3578">
            <v>4</v>
          </cell>
          <cell r="V3578" t="str">
            <v>Johnson, Abbey</v>
          </cell>
        </row>
        <row r="3579">
          <cell r="A3579">
            <v>313136</v>
          </cell>
          <cell r="B3579" t="str">
            <v>Physical Education</v>
          </cell>
          <cell r="C3579">
            <v>755360</v>
          </cell>
          <cell r="D3579">
            <v>313136755360</v>
          </cell>
          <cell r="E3579" t="str">
            <v>Printing - Other</v>
          </cell>
          <cell r="F3579">
            <v>0</v>
          </cell>
          <cell r="G3579">
            <v>48</v>
          </cell>
          <cell r="H3579">
            <v>600</v>
          </cell>
          <cell r="I3579">
            <v>88</v>
          </cell>
          <cell r="J3579">
            <v>600</v>
          </cell>
          <cell r="K3579">
            <v>110010</v>
          </cell>
          <cell r="L3579" t="str">
            <v>Current Unrestricted</v>
          </cell>
          <cell r="M3579">
            <v>10</v>
          </cell>
          <cell r="N3579" t="str">
            <v>Instruction</v>
          </cell>
          <cell r="O3579">
            <v>11</v>
          </cell>
          <cell r="P3579" t="str">
            <v>Current Unrestricted Funds</v>
          </cell>
          <cell r="Q3579">
            <v>75</v>
          </cell>
          <cell r="R3579" t="str">
            <v>Other Operating Expenses</v>
          </cell>
          <cell r="S3579">
            <v>30</v>
          </cell>
          <cell r="T3579" t="str">
            <v>Vice President / Provost - CPC</v>
          </cell>
          <cell r="U3579">
            <v>4</v>
          </cell>
          <cell r="V3579" t="str">
            <v>Johnson, Abbey</v>
          </cell>
        </row>
        <row r="3580">
          <cell r="A3580">
            <v>313136</v>
          </cell>
          <cell r="B3580" t="str">
            <v>Physical Education</v>
          </cell>
          <cell r="C3580">
            <v>755510</v>
          </cell>
          <cell r="D3580">
            <v>313136755510</v>
          </cell>
          <cell r="E3580" t="str">
            <v>Repairs - Equipment</v>
          </cell>
          <cell r="F3580">
            <v>0</v>
          </cell>
          <cell r="G3580">
            <v>0</v>
          </cell>
          <cell r="H3580">
            <v>850</v>
          </cell>
          <cell r="I3580">
            <v>0</v>
          </cell>
          <cell r="J3580">
            <v>850</v>
          </cell>
          <cell r="K3580">
            <v>110010</v>
          </cell>
          <cell r="L3580" t="str">
            <v>Current Unrestricted</v>
          </cell>
          <cell r="M3580">
            <v>10</v>
          </cell>
          <cell r="N3580" t="str">
            <v>Instruction</v>
          </cell>
          <cell r="O3580">
            <v>11</v>
          </cell>
          <cell r="P3580" t="str">
            <v>Current Unrestricted Funds</v>
          </cell>
          <cell r="Q3580">
            <v>75</v>
          </cell>
          <cell r="R3580" t="str">
            <v>Other Operating Expenses</v>
          </cell>
          <cell r="S3580">
            <v>30</v>
          </cell>
          <cell r="T3580" t="str">
            <v>Vice President / Provost - CPC</v>
          </cell>
          <cell r="U3580">
            <v>4</v>
          </cell>
          <cell r="V3580" t="str">
            <v>Johnson, Abbey</v>
          </cell>
        </row>
        <row r="3581">
          <cell r="A3581">
            <v>313136</v>
          </cell>
          <cell r="B3581" t="str">
            <v>Physical Education</v>
          </cell>
          <cell r="C3581">
            <v>755705</v>
          </cell>
          <cell r="D3581">
            <v>313136755705</v>
          </cell>
          <cell r="E3581" t="str">
            <v>Postage</v>
          </cell>
          <cell r="F3581">
            <v>13.57</v>
          </cell>
          <cell r="G3581">
            <v>12.39</v>
          </cell>
          <cell r="H3581">
            <v>50</v>
          </cell>
          <cell r="I3581">
            <v>0.9</v>
          </cell>
          <cell r="J3581">
            <v>50</v>
          </cell>
          <cell r="K3581">
            <v>110010</v>
          </cell>
          <cell r="L3581" t="str">
            <v>Current Unrestricted</v>
          </cell>
          <cell r="M3581">
            <v>10</v>
          </cell>
          <cell r="N3581" t="str">
            <v>Instruction</v>
          </cell>
          <cell r="O3581">
            <v>11</v>
          </cell>
          <cell r="P3581" t="str">
            <v>Current Unrestricted Funds</v>
          </cell>
          <cell r="Q3581">
            <v>75</v>
          </cell>
          <cell r="R3581" t="str">
            <v>Other Operating Expenses</v>
          </cell>
          <cell r="S3581">
            <v>30</v>
          </cell>
          <cell r="T3581" t="str">
            <v>Vice President / Provost - CPC</v>
          </cell>
          <cell r="U3581">
            <v>4</v>
          </cell>
          <cell r="V3581" t="str">
            <v>Johnson, Abbey</v>
          </cell>
        </row>
        <row r="3582">
          <cell r="A3582">
            <v>343020</v>
          </cell>
          <cell r="B3582" t="str">
            <v>CE - Fire Protection</v>
          </cell>
          <cell r="C3582">
            <v>611120</v>
          </cell>
          <cell r="D3582">
            <v>343020611120</v>
          </cell>
          <cell r="E3582" t="str">
            <v>Faculty Salaries - Part-time</v>
          </cell>
          <cell r="F3582">
            <v>104917.37</v>
          </cell>
          <cell r="G3582">
            <v>86137.9</v>
          </cell>
          <cell r="H3582">
            <v>149259</v>
          </cell>
          <cell r="I3582">
            <v>31923.26</v>
          </cell>
          <cell r="J3582">
            <v>149259</v>
          </cell>
          <cell r="K3582">
            <v>110010</v>
          </cell>
          <cell r="L3582" t="str">
            <v>Current Unrestricted</v>
          </cell>
          <cell r="M3582">
            <v>10</v>
          </cell>
          <cell r="N3582" t="str">
            <v>Instruction</v>
          </cell>
          <cell r="O3582">
            <v>11</v>
          </cell>
          <cell r="P3582" t="str">
            <v>Current Unrestricted Funds</v>
          </cell>
          <cell r="Q3582">
            <v>61</v>
          </cell>
          <cell r="R3582" t="str">
            <v>Salaries and Wages</v>
          </cell>
          <cell r="S3582">
            <v>30</v>
          </cell>
          <cell r="T3582" t="str">
            <v>Vice President / Provost - CPC</v>
          </cell>
          <cell r="U3582">
            <v>3</v>
          </cell>
          <cell r="V3582" t="str">
            <v>Johnson, Abbey</v>
          </cell>
        </row>
        <row r="3583">
          <cell r="A3583">
            <v>343020</v>
          </cell>
          <cell r="B3583" t="str">
            <v>CE - Fire Protection</v>
          </cell>
          <cell r="C3583">
            <v>611320</v>
          </cell>
          <cell r="D3583">
            <v>343020611320</v>
          </cell>
          <cell r="E3583" t="str">
            <v>Non-Supervisory Supp Staff - Exempt</v>
          </cell>
          <cell r="F3583">
            <v>48457.68</v>
          </cell>
          <cell r="G3583">
            <v>48457.68</v>
          </cell>
          <cell r="H3583">
            <v>50154</v>
          </cell>
          <cell r="I3583">
            <v>25076.82</v>
          </cell>
          <cell r="J3583">
            <v>50154</v>
          </cell>
          <cell r="K3583">
            <v>110010</v>
          </cell>
          <cell r="L3583" t="str">
            <v>Current Unrestricted</v>
          </cell>
          <cell r="M3583">
            <v>10</v>
          </cell>
          <cell r="N3583" t="str">
            <v>Instruction</v>
          </cell>
          <cell r="O3583">
            <v>11</v>
          </cell>
          <cell r="P3583" t="str">
            <v>Current Unrestricted Funds</v>
          </cell>
          <cell r="Q3583">
            <v>61</v>
          </cell>
          <cell r="R3583" t="str">
            <v>Salaries and Wages</v>
          </cell>
          <cell r="S3583">
            <v>30</v>
          </cell>
          <cell r="T3583" t="str">
            <v>Vice President / Provost - CPC</v>
          </cell>
          <cell r="U3583">
            <v>3</v>
          </cell>
          <cell r="V3583" t="str">
            <v>Johnson, Abbey</v>
          </cell>
        </row>
        <row r="3584">
          <cell r="A3584">
            <v>343020</v>
          </cell>
          <cell r="B3584" t="str">
            <v>CE - Fire Protection</v>
          </cell>
          <cell r="C3584">
            <v>611460</v>
          </cell>
          <cell r="D3584">
            <v>343020611460</v>
          </cell>
          <cell r="E3584" t="str">
            <v>Support Staff PT - Non-Exempt</v>
          </cell>
          <cell r="F3584">
            <v>12030.8</v>
          </cell>
          <cell r="G3584">
            <v>13122.99</v>
          </cell>
          <cell r="H3584">
            <v>14756</v>
          </cell>
          <cell r="I3584">
            <v>6850.64</v>
          </cell>
          <cell r="J3584">
            <v>14756</v>
          </cell>
          <cell r="K3584">
            <v>110010</v>
          </cell>
          <cell r="L3584" t="str">
            <v>Current Unrestricted</v>
          </cell>
          <cell r="M3584">
            <v>10</v>
          </cell>
          <cell r="N3584" t="str">
            <v>Instruction</v>
          </cell>
          <cell r="O3584">
            <v>11</v>
          </cell>
          <cell r="P3584" t="str">
            <v>Current Unrestricted Funds</v>
          </cell>
          <cell r="Q3584">
            <v>61</v>
          </cell>
          <cell r="R3584" t="str">
            <v>Salaries and Wages</v>
          </cell>
          <cell r="S3584">
            <v>30</v>
          </cell>
          <cell r="T3584" t="str">
            <v>Vice President / Provost - CPC</v>
          </cell>
          <cell r="U3584">
            <v>3</v>
          </cell>
          <cell r="V3584" t="str">
            <v>Johnson, Abbey</v>
          </cell>
        </row>
        <row r="3585">
          <cell r="A3585">
            <v>343020</v>
          </cell>
          <cell r="B3585" t="str">
            <v>CE - Fire Protection</v>
          </cell>
          <cell r="C3585">
            <v>712370</v>
          </cell>
          <cell r="D3585">
            <v>343020712370</v>
          </cell>
          <cell r="E3585" t="str">
            <v>Other Contract Services</v>
          </cell>
          <cell r="F3585">
            <v>0</v>
          </cell>
          <cell r="G3585">
            <v>0</v>
          </cell>
          <cell r="H3585">
            <v>0</v>
          </cell>
          <cell r="I3585">
            <v>0</v>
          </cell>
          <cell r="J3585">
            <v>0</v>
          </cell>
          <cell r="K3585">
            <v>110010</v>
          </cell>
          <cell r="L3585" t="str">
            <v>Current Unrestricted</v>
          </cell>
          <cell r="M3585">
            <v>10</v>
          </cell>
          <cell r="N3585" t="str">
            <v>Instruction</v>
          </cell>
          <cell r="O3585">
            <v>11</v>
          </cell>
          <cell r="P3585" t="str">
            <v>Current Unrestricted Funds</v>
          </cell>
          <cell r="Q3585">
            <v>71</v>
          </cell>
          <cell r="R3585" t="str">
            <v>Contractual Services</v>
          </cell>
          <cell r="S3585">
            <v>30</v>
          </cell>
          <cell r="T3585" t="str">
            <v>Vice President / Provost - CPC</v>
          </cell>
          <cell r="U3585">
            <v>6</v>
          </cell>
          <cell r="V3585" t="str">
            <v>Johnson, Abbey</v>
          </cell>
        </row>
        <row r="3586">
          <cell r="A3586">
            <v>343020</v>
          </cell>
          <cell r="B3586" t="str">
            <v>CE - Fire Protection</v>
          </cell>
          <cell r="C3586">
            <v>712510</v>
          </cell>
          <cell r="D3586">
            <v>343020712510</v>
          </cell>
          <cell r="E3586" t="str">
            <v>Maintenance Agreements</v>
          </cell>
          <cell r="F3586">
            <v>0</v>
          </cell>
          <cell r="G3586">
            <v>0</v>
          </cell>
          <cell r="H3586">
            <v>1160</v>
          </cell>
          <cell r="I3586">
            <v>0</v>
          </cell>
          <cell r="J3586">
            <v>1160</v>
          </cell>
          <cell r="K3586">
            <v>110010</v>
          </cell>
          <cell r="L3586" t="str">
            <v>Current Unrestricted</v>
          </cell>
          <cell r="M3586">
            <v>10</v>
          </cell>
          <cell r="N3586" t="str">
            <v>Instruction</v>
          </cell>
          <cell r="O3586">
            <v>11</v>
          </cell>
          <cell r="P3586" t="str">
            <v>Current Unrestricted Funds</v>
          </cell>
          <cell r="Q3586">
            <v>71</v>
          </cell>
          <cell r="R3586" t="str">
            <v>Contractual Services</v>
          </cell>
          <cell r="S3586">
            <v>30</v>
          </cell>
          <cell r="T3586" t="str">
            <v>Vice President / Provost - CPC</v>
          </cell>
          <cell r="U3586">
            <v>6</v>
          </cell>
          <cell r="V3586" t="str">
            <v>Johnson, Abbey</v>
          </cell>
        </row>
        <row r="3587">
          <cell r="A3587">
            <v>343020</v>
          </cell>
          <cell r="B3587" t="str">
            <v>CE - Fire Protection</v>
          </cell>
          <cell r="C3587">
            <v>733110</v>
          </cell>
          <cell r="D3587">
            <v>343020733110</v>
          </cell>
          <cell r="E3587" t="str">
            <v>Classroom Supplies</v>
          </cell>
          <cell r="F3587">
            <v>5177.1400000000003</v>
          </cell>
          <cell r="G3587">
            <v>10879.44</v>
          </cell>
          <cell r="H3587">
            <v>13000</v>
          </cell>
          <cell r="I3587">
            <v>0</v>
          </cell>
          <cell r="J3587">
            <v>12000</v>
          </cell>
          <cell r="K3587">
            <v>110010</v>
          </cell>
          <cell r="L3587" t="str">
            <v>Current Unrestricted</v>
          </cell>
          <cell r="M3587">
            <v>10</v>
          </cell>
          <cell r="N3587" t="str">
            <v>Instruction</v>
          </cell>
          <cell r="O3587">
            <v>11</v>
          </cell>
          <cell r="P3587" t="str">
            <v>Current Unrestricted Funds</v>
          </cell>
          <cell r="Q3587">
            <v>73</v>
          </cell>
          <cell r="R3587" t="str">
            <v>Supplies</v>
          </cell>
          <cell r="S3587">
            <v>30</v>
          </cell>
          <cell r="T3587" t="str">
            <v>Vice President / Provost - CPC</v>
          </cell>
          <cell r="U3587">
            <v>6</v>
          </cell>
          <cell r="V3587" t="str">
            <v>Johnson, Abbey</v>
          </cell>
        </row>
        <row r="3588">
          <cell r="A3588">
            <v>343020</v>
          </cell>
          <cell r="B3588" t="str">
            <v>CE - Fire Protection</v>
          </cell>
          <cell r="C3588">
            <v>733230</v>
          </cell>
          <cell r="D3588">
            <v>343020733230</v>
          </cell>
          <cell r="E3588" t="str">
            <v>Tests and Testing Services</v>
          </cell>
          <cell r="F3588">
            <v>280</v>
          </cell>
          <cell r="G3588">
            <v>0</v>
          </cell>
          <cell r="H3588">
            <v>6800</v>
          </cell>
          <cell r="I3588">
            <v>0</v>
          </cell>
          <cell r="J3588">
            <v>6800</v>
          </cell>
          <cell r="K3588">
            <v>110010</v>
          </cell>
          <cell r="L3588" t="str">
            <v>Current Unrestricted</v>
          </cell>
          <cell r="M3588">
            <v>10</v>
          </cell>
          <cell r="N3588" t="str">
            <v>Instruction</v>
          </cell>
          <cell r="O3588">
            <v>11</v>
          </cell>
          <cell r="P3588" t="str">
            <v>Current Unrestricted Funds</v>
          </cell>
          <cell r="Q3588">
            <v>73</v>
          </cell>
          <cell r="R3588" t="str">
            <v>Supplies</v>
          </cell>
          <cell r="S3588">
            <v>30</v>
          </cell>
          <cell r="T3588" t="str">
            <v>Vice President / Provost - CPC</v>
          </cell>
          <cell r="U3588">
            <v>6</v>
          </cell>
          <cell r="V3588" t="str">
            <v>Johnson, Abbey</v>
          </cell>
        </row>
        <row r="3589">
          <cell r="A3589">
            <v>343020</v>
          </cell>
          <cell r="B3589" t="str">
            <v>CE - Fire Protection</v>
          </cell>
          <cell r="C3589">
            <v>744210</v>
          </cell>
          <cell r="D3589">
            <v>343020744210</v>
          </cell>
          <cell r="E3589" t="str">
            <v>Local Travel</v>
          </cell>
          <cell r="F3589">
            <v>0</v>
          </cell>
          <cell r="G3589">
            <v>0</v>
          </cell>
          <cell r="H3589">
            <v>300</v>
          </cell>
          <cell r="I3589">
            <v>0</v>
          </cell>
          <cell r="J3589">
            <v>300</v>
          </cell>
          <cell r="K3589">
            <v>110010</v>
          </cell>
          <cell r="L3589" t="str">
            <v>Current Unrestricted</v>
          </cell>
          <cell r="M3589">
            <v>10</v>
          </cell>
          <cell r="N3589" t="str">
            <v>Instruction</v>
          </cell>
          <cell r="O3589">
            <v>11</v>
          </cell>
          <cell r="P3589" t="str">
            <v>Current Unrestricted Funds</v>
          </cell>
          <cell r="Q3589">
            <v>74</v>
          </cell>
          <cell r="R3589" t="str">
            <v>Travel</v>
          </cell>
          <cell r="S3589">
            <v>30</v>
          </cell>
          <cell r="T3589" t="str">
            <v>Vice President / Provost - CPC</v>
          </cell>
          <cell r="U3589">
            <v>6</v>
          </cell>
          <cell r="V3589" t="str">
            <v>Johnson, Abbey</v>
          </cell>
        </row>
        <row r="3590">
          <cell r="A3590">
            <v>343020</v>
          </cell>
          <cell r="B3590" t="str">
            <v>CE - Fire Protection</v>
          </cell>
          <cell r="C3590">
            <v>744220</v>
          </cell>
          <cell r="D3590">
            <v>343020744220</v>
          </cell>
          <cell r="E3590" t="str">
            <v>Professional Development / Travel</v>
          </cell>
          <cell r="F3590">
            <v>0</v>
          </cell>
          <cell r="G3590">
            <v>0</v>
          </cell>
          <cell r="H3590">
            <v>500</v>
          </cell>
          <cell r="I3590">
            <v>0</v>
          </cell>
          <cell r="J3590">
            <v>500</v>
          </cell>
          <cell r="K3590">
            <v>110010</v>
          </cell>
          <cell r="L3590" t="str">
            <v>Current Unrestricted</v>
          </cell>
          <cell r="M3590">
            <v>10</v>
          </cell>
          <cell r="N3590" t="str">
            <v>Instruction</v>
          </cell>
          <cell r="O3590">
            <v>11</v>
          </cell>
          <cell r="P3590" t="str">
            <v>Current Unrestricted Funds</v>
          </cell>
          <cell r="Q3590">
            <v>74</v>
          </cell>
          <cell r="R3590" t="str">
            <v>Travel</v>
          </cell>
          <cell r="S3590">
            <v>30</v>
          </cell>
          <cell r="T3590" t="str">
            <v>Vice President / Provost - CPC</v>
          </cell>
          <cell r="U3590">
            <v>6</v>
          </cell>
          <cell r="V3590" t="str">
            <v>Johnson, Abbey</v>
          </cell>
        </row>
        <row r="3591">
          <cell r="A3591">
            <v>343020</v>
          </cell>
          <cell r="B3591" t="str">
            <v>CE - Fire Protection</v>
          </cell>
          <cell r="C3591">
            <v>744370</v>
          </cell>
          <cell r="D3591">
            <v>343020744370</v>
          </cell>
          <cell r="E3591" t="str">
            <v>Vehicle Operating Expense</v>
          </cell>
          <cell r="F3591">
            <v>0</v>
          </cell>
          <cell r="G3591">
            <v>0</v>
          </cell>
          <cell r="H3591">
            <v>2000</v>
          </cell>
          <cell r="I3591">
            <v>0</v>
          </cell>
          <cell r="J3591">
            <v>2000</v>
          </cell>
          <cell r="K3591">
            <v>110010</v>
          </cell>
          <cell r="L3591" t="str">
            <v>Current Unrestricted</v>
          </cell>
          <cell r="M3591">
            <v>10</v>
          </cell>
          <cell r="N3591" t="str">
            <v>Instruction</v>
          </cell>
          <cell r="O3591">
            <v>11</v>
          </cell>
          <cell r="P3591" t="str">
            <v>Current Unrestricted Funds</v>
          </cell>
          <cell r="Q3591">
            <v>74</v>
          </cell>
          <cell r="R3591" t="str">
            <v>Travel</v>
          </cell>
          <cell r="S3591">
            <v>30</v>
          </cell>
          <cell r="T3591" t="str">
            <v>Vice President / Provost - CPC</v>
          </cell>
          <cell r="U3591">
            <v>6</v>
          </cell>
          <cell r="V3591" t="str">
            <v>Johnson, Abbey</v>
          </cell>
        </row>
        <row r="3592">
          <cell r="A3592">
            <v>343020</v>
          </cell>
          <cell r="B3592" t="str">
            <v>CE - Fire Protection</v>
          </cell>
          <cell r="C3592">
            <v>755310</v>
          </cell>
          <cell r="D3592">
            <v>343020755310</v>
          </cell>
          <cell r="E3592" t="str">
            <v>Copier Expense</v>
          </cell>
          <cell r="F3592">
            <v>885.18</v>
          </cell>
          <cell r="G3592">
            <v>1055.46</v>
          </cell>
          <cell r="H3592">
            <v>150</v>
          </cell>
          <cell r="I3592">
            <v>0</v>
          </cell>
          <cell r="J3592">
            <v>150</v>
          </cell>
          <cell r="K3592">
            <v>110010</v>
          </cell>
          <cell r="L3592" t="str">
            <v>Current Unrestricted</v>
          </cell>
          <cell r="M3592">
            <v>10</v>
          </cell>
          <cell r="N3592" t="str">
            <v>Instruction</v>
          </cell>
          <cell r="O3592">
            <v>11</v>
          </cell>
          <cell r="P3592" t="str">
            <v>Current Unrestricted Funds</v>
          </cell>
          <cell r="Q3592">
            <v>75</v>
          </cell>
          <cell r="R3592" t="str">
            <v>Other Operating Expenses</v>
          </cell>
          <cell r="S3592">
            <v>30</v>
          </cell>
          <cell r="T3592" t="str">
            <v>Vice President / Provost - CPC</v>
          </cell>
          <cell r="U3592">
            <v>6</v>
          </cell>
          <cell r="V3592" t="str">
            <v>Johnson, Abbey</v>
          </cell>
        </row>
        <row r="3593">
          <cell r="A3593">
            <v>343020</v>
          </cell>
          <cell r="B3593" t="str">
            <v>CE - Fire Protection</v>
          </cell>
          <cell r="C3593">
            <v>755360</v>
          </cell>
          <cell r="D3593">
            <v>343020755360</v>
          </cell>
          <cell r="E3593" t="str">
            <v>Printing - Other</v>
          </cell>
          <cell r="F3593">
            <v>50</v>
          </cell>
          <cell r="G3593">
            <v>125</v>
          </cell>
          <cell r="H3593">
            <v>100</v>
          </cell>
          <cell r="I3593">
            <v>0</v>
          </cell>
          <cell r="J3593">
            <v>100</v>
          </cell>
          <cell r="K3593">
            <v>110010</v>
          </cell>
          <cell r="L3593" t="str">
            <v>Current Unrestricted</v>
          </cell>
          <cell r="M3593">
            <v>10</v>
          </cell>
          <cell r="N3593" t="str">
            <v>Instruction</v>
          </cell>
          <cell r="O3593">
            <v>11</v>
          </cell>
          <cell r="P3593" t="str">
            <v>Current Unrestricted Funds</v>
          </cell>
          <cell r="Q3593">
            <v>75</v>
          </cell>
          <cell r="R3593" t="str">
            <v>Other Operating Expenses</v>
          </cell>
          <cell r="S3593">
            <v>30</v>
          </cell>
          <cell r="T3593" t="str">
            <v>Vice President / Provost - CPC</v>
          </cell>
          <cell r="U3593">
            <v>6</v>
          </cell>
          <cell r="V3593" t="str">
            <v>Johnson, Abbey</v>
          </cell>
        </row>
        <row r="3594">
          <cell r="A3594">
            <v>343020</v>
          </cell>
          <cell r="B3594" t="str">
            <v>CE - Fire Protection</v>
          </cell>
          <cell r="C3594">
            <v>755510</v>
          </cell>
          <cell r="D3594">
            <v>343020755510</v>
          </cell>
          <cell r="E3594" t="str">
            <v>Repairs - Equipment</v>
          </cell>
          <cell r="F3594">
            <v>3186.71</v>
          </cell>
          <cell r="G3594">
            <v>4555.07</v>
          </cell>
          <cell r="H3594">
            <v>1300</v>
          </cell>
          <cell r="I3594">
            <v>0</v>
          </cell>
          <cell r="J3594">
            <v>1300</v>
          </cell>
          <cell r="K3594">
            <v>110010</v>
          </cell>
          <cell r="L3594" t="str">
            <v>Current Unrestricted</v>
          </cell>
          <cell r="M3594">
            <v>10</v>
          </cell>
          <cell r="N3594" t="str">
            <v>Instruction</v>
          </cell>
          <cell r="O3594">
            <v>11</v>
          </cell>
          <cell r="P3594" t="str">
            <v>Current Unrestricted Funds</v>
          </cell>
          <cell r="Q3594">
            <v>75</v>
          </cell>
          <cell r="R3594" t="str">
            <v>Other Operating Expenses</v>
          </cell>
          <cell r="S3594">
            <v>30</v>
          </cell>
          <cell r="T3594" t="str">
            <v>Vice President / Provost - CPC</v>
          </cell>
          <cell r="U3594">
            <v>6</v>
          </cell>
          <cell r="V3594" t="str">
            <v>Johnson, Abbey</v>
          </cell>
        </row>
        <row r="3595">
          <cell r="A3595">
            <v>343020</v>
          </cell>
          <cell r="B3595" t="str">
            <v>CE - Fire Protection</v>
          </cell>
          <cell r="C3595">
            <v>755730</v>
          </cell>
          <cell r="D3595">
            <v>343020755730</v>
          </cell>
          <cell r="E3595" t="str">
            <v>Memberships</v>
          </cell>
          <cell r="F3595">
            <v>100</v>
          </cell>
          <cell r="G3595">
            <v>0</v>
          </cell>
          <cell r="H3595">
            <v>100</v>
          </cell>
          <cell r="I3595">
            <v>0</v>
          </cell>
          <cell r="J3595">
            <v>100</v>
          </cell>
          <cell r="K3595">
            <v>110010</v>
          </cell>
          <cell r="L3595" t="str">
            <v>Current Unrestricted</v>
          </cell>
          <cell r="M3595">
            <v>10</v>
          </cell>
          <cell r="N3595" t="str">
            <v>Instruction</v>
          </cell>
          <cell r="O3595">
            <v>11</v>
          </cell>
          <cell r="P3595" t="str">
            <v>Current Unrestricted Funds</v>
          </cell>
          <cell r="Q3595">
            <v>75</v>
          </cell>
          <cell r="R3595" t="str">
            <v>Other Operating Expenses</v>
          </cell>
          <cell r="S3595">
            <v>30</v>
          </cell>
          <cell r="T3595" t="str">
            <v>Vice President / Provost - CPC</v>
          </cell>
          <cell r="U3595">
            <v>6</v>
          </cell>
          <cell r="V3595" t="str">
            <v>Johnson, Abbey</v>
          </cell>
        </row>
        <row r="3596">
          <cell r="A3596">
            <v>343020</v>
          </cell>
          <cell r="B3596" t="str">
            <v>CE - Fire Protection</v>
          </cell>
          <cell r="C3596">
            <v>755765</v>
          </cell>
          <cell r="D3596">
            <v>343020755765</v>
          </cell>
          <cell r="E3596" t="str">
            <v>Miscellaneous Operating Expenses</v>
          </cell>
          <cell r="F3596">
            <v>0</v>
          </cell>
          <cell r="G3596">
            <v>0</v>
          </cell>
          <cell r="H3596">
            <v>150</v>
          </cell>
          <cell r="I3596">
            <v>0</v>
          </cell>
          <cell r="J3596">
            <v>150</v>
          </cell>
          <cell r="K3596">
            <v>110010</v>
          </cell>
          <cell r="L3596" t="str">
            <v>Current Unrestricted</v>
          </cell>
          <cell r="M3596">
            <v>10</v>
          </cell>
          <cell r="N3596" t="str">
            <v>Instruction</v>
          </cell>
          <cell r="O3596">
            <v>11</v>
          </cell>
          <cell r="P3596" t="str">
            <v>Current Unrestricted Funds</v>
          </cell>
          <cell r="Q3596">
            <v>75</v>
          </cell>
          <cell r="R3596" t="str">
            <v>Other Operating Expenses</v>
          </cell>
          <cell r="S3596">
            <v>30</v>
          </cell>
          <cell r="T3596" t="str">
            <v>Vice President / Provost - CPC</v>
          </cell>
          <cell r="U3596">
            <v>6</v>
          </cell>
          <cell r="V3596" t="str">
            <v>Johnson, Abbey</v>
          </cell>
        </row>
        <row r="3597">
          <cell r="A3597">
            <v>351090</v>
          </cell>
          <cell r="B3597" t="str">
            <v>Surgical</v>
          </cell>
          <cell r="C3597">
            <v>611110</v>
          </cell>
          <cell r="D3597">
            <v>351090611110</v>
          </cell>
          <cell r="E3597" t="str">
            <v>Faculty Salaries - Full-time</v>
          </cell>
          <cell r="F3597">
            <v>56455.199999999997</v>
          </cell>
          <cell r="G3597">
            <v>56455.199999999997</v>
          </cell>
          <cell r="H3597">
            <v>58432</v>
          </cell>
          <cell r="I3597">
            <v>29215.56</v>
          </cell>
          <cell r="J3597">
            <v>58432</v>
          </cell>
          <cell r="K3597">
            <v>110010</v>
          </cell>
          <cell r="L3597" t="str">
            <v>Current Unrestricted</v>
          </cell>
          <cell r="M3597">
            <v>10</v>
          </cell>
          <cell r="N3597" t="str">
            <v>Instruction</v>
          </cell>
          <cell r="O3597">
            <v>11</v>
          </cell>
          <cell r="P3597" t="str">
            <v>Current Unrestricted Funds</v>
          </cell>
          <cell r="Q3597">
            <v>61</v>
          </cell>
          <cell r="R3597" t="str">
            <v>Salaries and Wages</v>
          </cell>
          <cell r="S3597">
            <v>30</v>
          </cell>
          <cell r="T3597" t="str">
            <v>Vice President / Provost - CPC</v>
          </cell>
          <cell r="U3597">
            <v>2</v>
          </cell>
          <cell r="V3597" t="str">
            <v>Johnson, Abbey</v>
          </cell>
        </row>
        <row r="3598">
          <cell r="A3598">
            <v>351090</v>
          </cell>
          <cell r="B3598" t="str">
            <v>Surgical</v>
          </cell>
          <cell r="C3598">
            <v>611120</v>
          </cell>
          <cell r="D3598">
            <v>351090611120</v>
          </cell>
          <cell r="E3598" t="str">
            <v>Faculty Salaries - Part-time</v>
          </cell>
          <cell r="F3598">
            <v>8340</v>
          </cell>
          <cell r="G3598">
            <v>17931.04</v>
          </cell>
          <cell r="H3598">
            <v>40089</v>
          </cell>
          <cell r="I3598">
            <v>17433.75</v>
          </cell>
          <cell r="J3598">
            <v>48262</v>
          </cell>
          <cell r="K3598">
            <v>110010</v>
          </cell>
          <cell r="L3598" t="str">
            <v>Current Unrestricted</v>
          </cell>
          <cell r="M3598">
            <v>10</v>
          </cell>
          <cell r="N3598" t="str">
            <v>Instruction</v>
          </cell>
          <cell r="O3598">
            <v>11</v>
          </cell>
          <cell r="P3598" t="str">
            <v>Current Unrestricted Funds</v>
          </cell>
          <cell r="Q3598">
            <v>61</v>
          </cell>
          <cell r="R3598" t="str">
            <v>Salaries and Wages</v>
          </cell>
          <cell r="S3598">
            <v>30</v>
          </cell>
          <cell r="T3598" t="str">
            <v>Vice President / Provost - CPC</v>
          </cell>
          <cell r="U3598">
            <v>2</v>
          </cell>
          <cell r="V3598" t="str">
            <v>Johnson, Abbey</v>
          </cell>
        </row>
        <row r="3599">
          <cell r="A3599">
            <v>351090</v>
          </cell>
          <cell r="B3599" t="str">
            <v>Surgical</v>
          </cell>
          <cell r="C3599">
            <v>611130</v>
          </cell>
          <cell r="D3599">
            <v>351090611130</v>
          </cell>
          <cell r="E3599" t="str">
            <v>Faculty Full-time Non-teaching ES</v>
          </cell>
          <cell r="F3599">
            <v>0</v>
          </cell>
          <cell r="G3599">
            <v>3000</v>
          </cell>
          <cell r="H3599">
            <v>4200</v>
          </cell>
          <cell r="I3599">
            <v>3199.98</v>
          </cell>
          <cell r="J3599">
            <v>4200</v>
          </cell>
          <cell r="K3599">
            <v>110010</v>
          </cell>
          <cell r="L3599" t="str">
            <v>Current Unrestricted</v>
          </cell>
          <cell r="M3599">
            <v>10</v>
          </cell>
          <cell r="N3599" t="str">
            <v>Instruction</v>
          </cell>
          <cell r="O3599">
            <v>11</v>
          </cell>
          <cell r="P3599" t="str">
            <v>Current Unrestricted Funds</v>
          </cell>
          <cell r="Q3599">
            <v>61</v>
          </cell>
          <cell r="R3599" t="str">
            <v>Salaries and Wages</v>
          </cell>
          <cell r="S3599">
            <v>30</v>
          </cell>
          <cell r="T3599" t="str">
            <v>Vice President / Provost - CPC</v>
          </cell>
          <cell r="U3599">
            <v>2</v>
          </cell>
          <cell r="V3599" t="str">
            <v>Johnson, Abbey</v>
          </cell>
        </row>
        <row r="3600">
          <cell r="A3600">
            <v>351090</v>
          </cell>
          <cell r="B3600" t="str">
            <v>Surgical</v>
          </cell>
          <cell r="C3600">
            <v>611140</v>
          </cell>
          <cell r="D3600">
            <v>351090611140</v>
          </cell>
          <cell r="E3600" t="str">
            <v>Faculty Part-time Non-teaching</v>
          </cell>
          <cell r="F3600">
            <v>2500</v>
          </cell>
          <cell r="G3600">
            <v>4999.99</v>
          </cell>
          <cell r="H3600">
            <v>5000</v>
          </cell>
          <cell r="I3600">
            <v>2500</v>
          </cell>
          <cell r="J3600">
            <v>5000</v>
          </cell>
          <cell r="K3600">
            <v>110010</v>
          </cell>
          <cell r="L3600" t="str">
            <v>Current Unrestricted</v>
          </cell>
          <cell r="M3600">
            <v>10</v>
          </cell>
          <cell r="N3600" t="str">
            <v>Instruction</v>
          </cell>
          <cell r="O3600">
            <v>11</v>
          </cell>
          <cell r="P3600" t="str">
            <v>Current Unrestricted Funds</v>
          </cell>
          <cell r="Q3600">
            <v>61</v>
          </cell>
          <cell r="R3600" t="str">
            <v>Salaries and Wages</v>
          </cell>
          <cell r="S3600">
            <v>30</v>
          </cell>
          <cell r="T3600" t="str">
            <v>Vice President / Provost - CPC</v>
          </cell>
          <cell r="U3600">
            <v>2</v>
          </cell>
          <cell r="V3600" t="str">
            <v>Johnson, Abbey</v>
          </cell>
        </row>
        <row r="3601">
          <cell r="A3601">
            <v>351090</v>
          </cell>
          <cell r="B3601" t="str">
            <v>Surgical</v>
          </cell>
          <cell r="C3601">
            <v>611160</v>
          </cell>
          <cell r="D3601">
            <v>351090611160</v>
          </cell>
          <cell r="E3601" t="str">
            <v>Faculty Part-time - Summer</v>
          </cell>
          <cell r="F3601">
            <v>0</v>
          </cell>
          <cell r="G3601">
            <v>0</v>
          </cell>
          <cell r="H3601">
            <v>3336</v>
          </cell>
          <cell r="I3601">
            <v>0</v>
          </cell>
          <cell r="J3601">
            <v>5752</v>
          </cell>
          <cell r="K3601">
            <v>110010</v>
          </cell>
          <cell r="L3601" t="str">
            <v>Current Unrestricted</v>
          </cell>
          <cell r="M3601">
            <v>10</v>
          </cell>
          <cell r="N3601" t="str">
            <v>Instruction</v>
          </cell>
          <cell r="O3601">
            <v>11</v>
          </cell>
          <cell r="P3601" t="str">
            <v>Current Unrestricted Funds</v>
          </cell>
          <cell r="Q3601">
            <v>61</v>
          </cell>
          <cell r="R3601" t="str">
            <v>Salaries and Wages</v>
          </cell>
          <cell r="S3601">
            <v>30</v>
          </cell>
          <cell r="T3601" t="str">
            <v>Vice President / Provost - CPC</v>
          </cell>
          <cell r="U3601">
            <v>2</v>
          </cell>
          <cell r="V3601" t="str">
            <v>Johnson, Abbey</v>
          </cell>
        </row>
        <row r="3602">
          <cell r="A3602">
            <v>351090</v>
          </cell>
          <cell r="B3602" t="str">
            <v>Surgical</v>
          </cell>
          <cell r="C3602">
            <v>611310</v>
          </cell>
          <cell r="D3602">
            <v>351090611310</v>
          </cell>
          <cell r="E3602" t="str">
            <v>Supervisory Support Staff - Exempt</v>
          </cell>
          <cell r="F3602">
            <v>65197.56</v>
          </cell>
          <cell r="G3602">
            <v>65197.56</v>
          </cell>
          <cell r="H3602">
            <v>67480</v>
          </cell>
          <cell r="I3602">
            <v>33739.74</v>
          </cell>
          <cell r="J3602">
            <v>67480</v>
          </cell>
          <cell r="K3602">
            <v>110010</v>
          </cell>
          <cell r="L3602" t="str">
            <v>Current Unrestricted</v>
          </cell>
          <cell r="M3602">
            <v>10</v>
          </cell>
          <cell r="N3602" t="str">
            <v>Instruction</v>
          </cell>
          <cell r="O3602">
            <v>11</v>
          </cell>
          <cell r="P3602" t="str">
            <v>Current Unrestricted Funds</v>
          </cell>
          <cell r="Q3602">
            <v>61</v>
          </cell>
          <cell r="R3602" t="str">
            <v>Salaries and Wages</v>
          </cell>
          <cell r="S3602">
            <v>30</v>
          </cell>
          <cell r="T3602" t="str">
            <v>Vice President / Provost - CPC</v>
          </cell>
          <cell r="U3602">
            <v>2</v>
          </cell>
          <cell r="V3602" t="str">
            <v>Johnson, Abbey</v>
          </cell>
        </row>
        <row r="3603">
          <cell r="A3603">
            <v>351090</v>
          </cell>
          <cell r="B3603" t="str">
            <v>Surgical</v>
          </cell>
          <cell r="C3603">
            <v>611460</v>
          </cell>
          <cell r="D3603">
            <v>351090611460</v>
          </cell>
          <cell r="E3603" t="str">
            <v>Support Staff PT - Non-Exempt</v>
          </cell>
          <cell r="F3603">
            <v>1230.5899999999999</v>
          </cell>
          <cell r="G3603">
            <v>927</v>
          </cell>
          <cell r="H3603">
            <v>371</v>
          </cell>
          <cell r="I3603">
            <v>370.8</v>
          </cell>
          <cell r="J3603">
            <v>371</v>
          </cell>
          <cell r="K3603">
            <v>110010</v>
          </cell>
          <cell r="L3603" t="str">
            <v>Current Unrestricted</v>
          </cell>
          <cell r="M3603">
            <v>10</v>
          </cell>
          <cell r="N3603" t="str">
            <v>Instruction</v>
          </cell>
          <cell r="O3603">
            <v>11</v>
          </cell>
          <cell r="P3603" t="str">
            <v>Current Unrestricted Funds</v>
          </cell>
          <cell r="Q3603">
            <v>61</v>
          </cell>
          <cell r="R3603" t="str">
            <v>Salaries and Wages</v>
          </cell>
          <cell r="S3603">
            <v>30</v>
          </cell>
          <cell r="T3603" t="str">
            <v>Vice President / Provost - CPC</v>
          </cell>
          <cell r="U3603">
            <v>2</v>
          </cell>
          <cell r="V3603" t="str">
            <v>Johnson, Abbey</v>
          </cell>
        </row>
        <row r="3604">
          <cell r="A3604">
            <v>351090</v>
          </cell>
          <cell r="B3604" t="str">
            <v>Surgical</v>
          </cell>
          <cell r="C3604">
            <v>611510</v>
          </cell>
          <cell r="D3604">
            <v>351090611510</v>
          </cell>
          <cell r="E3604" t="str">
            <v>Student Assistants - Non-Work Study</v>
          </cell>
          <cell r="F3604">
            <v>9048.93</v>
          </cell>
          <cell r="G3604">
            <v>5728.87</v>
          </cell>
          <cell r="H3604">
            <v>12049</v>
          </cell>
          <cell r="I3604">
            <v>2181.35</v>
          </cell>
          <cell r="J3604">
            <v>12000</v>
          </cell>
          <cell r="K3604">
            <v>110010</v>
          </cell>
          <cell r="L3604" t="str">
            <v>Current Unrestricted</v>
          </cell>
          <cell r="M3604">
            <v>10</v>
          </cell>
          <cell r="N3604" t="str">
            <v>Instruction</v>
          </cell>
          <cell r="O3604">
            <v>11</v>
          </cell>
          <cell r="P3604" t="str">
            <v>Current Unrestricted Funds</v>
          </cell>
          <cell r="Q3604">
            <v>61</v>
          </cell>
          <cell r="R3604" t="str">
            <v>Salaries and Wages</v>
          </cell>
          <cell r="S3604">
            <v>30</v>
          </cell>
          <cell r="T3604" t="str">
            <v>Vice President / Provost - CPC</v>
          </cell>
          <cell r="U3604">
            <v>2</v>
          </cell>
          <cell r="V3604" t="str">
            <v>Johnson, Abbey</v>
          </cell>
        </row>
        <row r="3605">
          <cell r="A3605">
            <v>351090</v>
          </cell>
          <cell r="B3605" t="str">
            <v>Surgical</v>
          </cell>
          <cell r="C3605">
            <v>611515</v>
          </cell>
          <cell r="D3605">
            <v>351090611515</v>
          </cell>
          <cell r="E3605" t="str">
            <v>Student Assistants - Non-WS&lt;6 hrs</v>
          </cell>
          <cell r="F3605">
            <v>1390.5</v>
          </cell>
          <cell r="G3605">
            <v>3874.86</v>
          </cell>
          <cell r="H3605">
            <v>0</v>
          </cell>
          <cell r="I3605">
            <v>0</v>
          </cell>
          <cell r="J3605">
            <v>0</v>
          </cell>
          <cell r="K3605">
            <v>110010</v>
          </cell>
          <cell r="L3605" t="str">
            <v>Current Unrestricted</v>
          </cell>
          <cell r="M3605">
            <v>10</v>
          </cell>
          <cell r="N3605" t="str">
            <v>Instruction</v>
          </cell>
          <cell r="O3605">
            <v>11</v>
          </cell>
          <cell r="P3605" t="str">
            <v>Current Unrestricted Funds</v>
          </cell>
          <cell r="Q3605">
            <v>61</v>
          </cell>
          <cell r="R3605" t="str">
            <v>Salaries and Wages</v>
          </cell>
          <cell r="S3605">
            <v>30</v>
          </cell>
          <cell r="T3605" t="str">
            <v>Vice President / Provost - CPC</v>
          </cell>
          <cell r="U3605">
            <v>2</v>
          </cell>
          <cell r="V3605" t="str">
            <v>Johnson, Abbey</v>
          </cell>
        </row>
        <row r="3606">
          <cell r="A3606">
            <v>351090</v>
          </cell>
          <cell r="B3606" t="str">
            <v>Surgical</v>
          </cell>
          <cell r="C3606">
            <v>712320</v>
          </cell>
          <cell r="D3606">
            <v>351090712320</v>
          </cell>
          <cell r="E3606" t="str">
            <v>Guest Lecturers</v>
          </cell>
          <cell r="F3606">
            <v>0</v>
          </cell>
          <cell r="G3606">
            <v>0</v>
          </cell>
          <cell r="H3606">
            <v>300</v>
          </cell>
          <cell r="I3606">
            <v>0</v>
          </cell>
          <cell r="J3606">
            <v>300</v>
          </cell>
          <cell r="K3606">
            <v>110010</v>
          </cell>
          <cell r="L3606" t="str">
            <v>Current Unrestricted</v>
          </cell>
          <cell r="M3606">
            <v>10</v>
          </cell>
          <cell r="N3606" t="str">
            <v>Instruction</v>
          </cell>
          <cell r="O3606">
            <v>11</v>
          </cell>
          <cell r="P3606" t="str">
            <v>Current Unrestricted Funds</v>
          </cell>
          <cell r="Q3606">
            <v>71</v>
          </cell>
          <cell r="R3606" t="str">
            <v>Contractual Services</v>
          </cell>
          <cell r="S3606">
            <v>30</v>
          </cell>
          <cell r="T3606" t="str">
            <v>Vice President / Provost - CPC</v>
          </cell>
          <cell r="U3606">
            <v>5</v>
          </cell>
          <cell r="V3606" t="str">
            <v>Johnson, Abbey</v>
          </cell>
        </row>
        <row r="3607">
          <cell r="A3607">
            <v>351090</v>
          </cell>
          <cell r="B3607" t="str">
            <v>Surgical</v>
          </cell>
          <cell r="C3607">
            <v>712370</v>
          </cell>
          <cell r="D3607">
            <v>351090712370</v>
          </cell>
          <cell r="E3607" t="str">
            <v>Other Contract Services</v>
          </cell>
          <cell r="F3607">
            <v>0</v>
          </cell>
          <cell r="G3607">
            <v>775</v>
          </cell>
          <cell r="H3607">
            <v>775</v>
          </cell>
          <cell r="I3607">
            <v>720</v>
          </cell>
          <cell r="J3607">
            <v>775</v>
          </cell>
          <cell r="K3607">
            <v>110010</v>
          </cell>
          <cell r="L3607" t="str">
            <v>Current Unrestricted</v>
          </cell>
          <cell r="M3607">
            <v>10</v>
          </cell>
          <cell r="N3607" t="str">
            <v>Instruction</v>
          </cell>
          <cell r="O3607">
            <v>11</v>
          </cell>
          <cell r="P3607" t="str">
            <v>Current Unrestricted Funds</v>
          </cell>
          <cell r="Q3607">
            <v>71</v>
          </cell>
          <cell r="R3607" t="str">
            <v>Contractual Services</v>
          </cell>
          <cell r="S3607">
            <v>30</v>
          </cell>
          <cell r="T3607" t="str">
            <v>Vice President / Provost - CPC</v>
          </cell>
          <cell r="U3607">
            <v>5</v>
          </cell>
          <cell r="V3607" t="str">
            <v>Johnson, Abbey</v>
          </cell>
        </row>
        <row r="3608">
          <cell r="A3608">
            <v>351090</v>
          </cell>
          <cell r="B3608" t="str">
            <v>Surgical</v>
          </cell>
          <cell r="C3608">
            <v>712510</v>
          </cell>
          <cell r="D3608">
            <v>351090712510</v>
          </cell>
          <cell r="E3608" t="str">
            <v>Maintenance Agreements</v>
          </cell>
          <cell r="F3608">
            <v>0</v>
          </cell>
          <cell r="G3608">
            <v>0</v>
          </cell>
          <cell r="H3608">
            <v>200</v>
          </cell>
          <cell r="I3608">
            <v>0</v>
          </cell>
          <cell r="J3608">
            <v>200</v>
          </cell>
          <cell r="K3608">
            <v>110010</v>
          </cell>
          <cell r="L3608" t="str">
            <v>Current Unrestricted</v>
          </cell>
          <cell r="M3608">
            <v>10</v>
          </cell>
          <cell r="N3608" t="str">
            <v>Instruction</v>
          </cell>
          <cell r="O3608">
            <v>11</v>
          </cell>
          <cell r="P3608" t="str">
            <v>Current Unrestricted Funds</v>
          </cell>
          <cell r="Q3608">
            <v>71</v>
          </cell>
          <cell r="R3608" t="str">
            <v>Contractual Services</v>
          </cell>
          <cell r="S3608">
            <v>30</v>
          </cell>
          <cell r="T3608" t="str">
            <v>Vice President / Provost - CPC</v>
          </cell>
          <cell r="U3608">
            <v>5</v>
          </cell>
          <cell r="V3608" t="str">
            <v>Johnson, Abbey</v>
          </cell>
        </row>
        <row r="3609">
          <cell r="A3609">
            <v>351090</v>
          </cell>
          <cell r="B3609" t="str">
            <v>Surgical</v>
          </cell>
          <cell r="C3609">
            <v>712630</v>
          </cell>
          <cell r="D3609">
            <v>351090712630</v>
          </cell>
          <cell r="E3609" t="str">
            <v>Accreditation</v>
          </cell>
          <cell r="F3609">
            <v>2055</v>
          </cell>
          <cell r="G3609">
            <v>2725</v>
          </cell>
          <cell r="H3609">
            <v>2950</v>
          </cell>
          <cell r="I3609">
            <v>1500</v>
          </cell>
          <cell r="J3609">
            <v>1950</v>
          </cell>
          <cell r="K3609">
            <v>110010</v>
          </cell>
          <cell r="L3609" t="str">
            <v>Current Unrestricted</v>
          </cell>
          <cell r="M3609">
            <v>10</v>
          </cell>
          <cell r="N3609" t="str">
            <v>Instruction</v>
          </cell>
          <cell r="O3609">
            <v>11</v>
          </cell>
          <cell r="P3609" t="str">
            <v>Current Unrestricted Funds</v>
          </cell>
          <cell r="Q3609">
            <v>71</v>
          </cell>
          <cell r="R3609" t="str">
            <v>Contractual Services</v>
          </cell>
          <cell r="S3609">
            <v>30</v>
          </cell>
          <cell r="T3609" t="str">
            <v>Vice President / Provost - CPC</v>
          </cell>
          <cell r="U3609">
            <v>5</v>
          </cell>
          <cell r="V3609" t="str">
            <v>Johnson, Abbey</v>
          </cell>
        </row>
        <row r="3610">
          <cell r="A3610">
            <v>351090</v>
          </cell>
          <cell r="B3610" t="str">
            <v>Surgical</v>
          </cell>
          <cell r="C3610">
            <v>712655</v>
          </cell>
          <cell r="D3610">
            <v>351090712655</v>
          </cell>
          <cell r="E3610" t="str">
            <v>Meetings Expense</v>
          </cell>
          <cell r="F3610">
            <v>579.79999999999995</v>
          </cell>
          <cell r="G3610">
            <v>474.76</v>
          </cell>
          <cell r="H3610">
            <v>500</v>
          </cell>
          <cell r="I3610">
            <v>320</v>
          </cell>
          <cell r="J3610">
            <v>1356</v>
          </cell>
          <cell r="K3610">
            <v>110010</v>
          </cell>
          <cell r="L3610" t="str">
            <v>Current Unrestricted</v>
          </cell>
          <cell r="M3610">
            <v>10</v>
          </cell>
          <cell r="N3610" t="str">
            <v>Instruction</v>
          </cell>
          <cell r="O3610">
            <v>11</v>
          </cell>
          <cell r="P3610" t="str">
            <v>Current Unrestricted Funds</v>
          </cell>
          <cell r="Q3610">
            <v>71</v>
          </cell>
          <cell r="R3610" t="str">
            <v>Contractual Services</v>
          </cell>
          <cell r="S3610">
            <v>30</v>
          </cell>
          <cell r="T3610" t="str">
            <v>Vice President / Provost - CPC</v>
          </cell>
          <cell r="U3610">
            <v>5</v>
          </cell>
          <cell r="V3610" t="str">
            <v>Johnson, Abbey</v>
          </cell>
        </row>
        <row r="3611">
          <cell r="A3611">
            <v>351090</v>
          </cell>
          <cell r="B3611" t="str">
            <v>Surgical</v>
          </cell>
          <cell r="C3611">
            <v>733110</v>
          </cell>
          <cell r="D3611">
            <v>351090733110</v>
          </cell>
          <cell r="E3611" t="str">
            <v>Classroom Supplies</v>
          </cell>
          <cell r="F3611">
            <v>6420.9</v>
          </cell>
          <cell r="G3611">
            <v>12449.61</v>
          </cell>
          <cell r="H3611">
            <v>11691</v>
          </cell>
          <cell r="I3611">
            <v>1637.63</v>
          </cell>
          <cell r="J3611">
            <v>12000</v>
          </cell>
          <cell r="K3611">
            <v>110010</v>
          </cell>
          <cell r="L3611" t="str">
            <v>Current Unrestricted</v>
          </cell>
          <cell r="M3611">
            <v>10</v>
          </cell>
          <cell r="N3611" t="str">
            <v>Instruction</v>
          </cell>
          <cell r="O3611">
            <v>11</v>
          </cell>
          <cell r="P3611" t="str">
            <v>Current Unrestricted Funds</v>
          </cell>
          <cell r="Q3611">
            <v>73</v>
          </cell>
          <cell r="R3611" t="str">
            <v>Supplies</v>
          </cell>
          <cell r="S3611">
            <v>30</v>
          </cell>
          <cell r="T3611" t="str">
            <v>Vice President / Provost - CPC</v>
          </cell>
          <cell r="U3611">
            <v>5</v>
          </cell>
          <cell r="V3611" t="str">
            <v>Johnson, Abbey</v>
          </cell>
        </row>
        <row r="3612">
          <cell r="A3612">
            <v>351090</v>
          </cell>
          <cell r="B3612" t="str">
            <v>Surgical</v>
          </cell>
          <cell r="C3612">
            <v>733120</v>
          </cell>
          <cell r="D3612">
            <v>351090733120</v>
          </cell>
          <cell r="E3612" t="str">
            <v>Office Supplies</v>
          </cell>
          <cell r="F3612">
            <v>0</v>
          </cell>
          <cell r="G3612">
            <v>0</v>
          </cell>
          <cell r="H3612">
            <v>0</v>
          </cell>
          <cell r="I3612">
            <v>0</v>
          </cell>
          <cell r="J3612">
            <v>0</v>
          </cell>
          <cell r="K3612">
            <v>110010</v>
          </cell>
          <cell r="L3612" t="str">
            <v>Current Unrestricted</v>
          </cell>
          <cell r="M3612">
            <v>10</v>
          </cell>
          <cell r="N3612" t="str">
            <v>Instruction</v>
          </cell>
          <cell r="O3612">
            <v>11</v>
          </cell>
          <cell r="P3612" t="str">
            <v>Current Unrestricted Funds</v>
          </cell>
          <cell r="Q3612">
            <v>73</v>
          </cell>
          <cell r="R3612" t="str">
            <v>Supplies</v>
          </cell>
          <cell r="S3612">
            <v>30</v>
          </cell>
          <cell r="T3612" t="str">
            <v>Vice President / Provost - CPC</v>
          </cell>
          <cell r="U3612">
            <v>5</v>
          </cell>
          <cell r="V3612" t="str">
            <v>Johnson, Abbey</v>
          </cell>
        </row>
        <row r="3613">
          <cell r="A3613">
            <v>351090</v>
          </cell>
          <cell r="B3613" t="str">
            <v>Surgical</v>
          </cell>
          <cell r="C3613">
            <v>733210</v>
          </cell>
          <cell r="D3613">
            <v>351090733210</v>
          </cell>
          <cell r="E3613" t="str">
            <v>Division Books and Booklets</v>
          </cell>
          <cell r="F3613">
            <v>0</v>
          </cell>
          <cell r="G3613">
            <v>0</v>
          </cell>
          <cell r="H3613">
            <v>449</v>
          </cell>
          <cell r="I3613">
            <v>449</v>
          </cell>
          <cell r="J3613">
            <v>450</v>
          </cell>
          <cell r="K3613">
            <v>110010</v>
          </cell>
          <cell r="L3613" t="str">
            <v>Current Unrestricted</v>
          </cell>
          <cell r="M3613">
            <v>10</v>
          </cell>
          <cell r="N3613" t="str">
            <v>Instruction</v>
          </cell>
          <cell r="O3613">
            <v>11</v>
          </cell>
          <cell r="P3613" t="str">
            <v>Current Unrestricted Funds</v>
          </cell>
          <cell r="Q3613">
            <v>73</v>
          </cell>
          <cell r="R3613" t="str">
            <v>Supplies</v>
          </cell>
          <cell r="S3613">
            <v>30</v>
          </cell>
          <cell r="T3613" t="str">
            <v>Vice President / Provost - CPC</v>
          </cell>
          <cell r="U3613">
            <v>5</v>
          </cell>
          <cell r="V3613" t="str">
            <v>Johnson, Abbey</v>
          </cell>
        </row>
        <row r="3614">
          <cell r="A3614">
            <v>351090</v>
          </cell>
          <cell r="B3614" t="str">
            <v>Surgical</v>
          </cell>
          <cell r="C3614">
            <v>733220</v>
          </cell>
          <cell r="D3614">
            <v>351090733220</v>
          </cell>
          <cell r="E3614" t="str">
            <v>Subscriptions</v>
          </cell>
          <cell r="F3614">
            <v>0</v>
          </cell>
          <cell r="G3614">
            <v>0</v>
          </cell>
          <cell r="H3614">
            <v>0</v>
          </cell>
          <cell r="I3614">
            <v>0</v>
          </cell>
          <cell r="J3614">
            <v>0</v>
          </cell>
          <cell r="K3614">
            <v>110010</v>
          </cell>
          <cell r="L3614" t="str">
            <v>Current Unrestricted</v>
          </cell>
          <cell r="M3614">
            <v>10</v>
          </cell>
          <cell r="N3614" t="str">
            <v>Instruction</v>
          </cell>
          <cell r="O3614">
            <v>11</v>
          </cell>
          <cell r="P3614" t="str">
            <v>Current Unrestricted Funds</v>
          </cell>
          <cell r="Q3614">
            <v>73</v>
          </cell>
          <cell r="R3614" t="str">
            <v>Supplies</v>
          </cell>
          <cell r="S3614">
            <v>30</v>
          </cell>
          <cell r="T3614" t="str">
            <v>Vice President / Provost - CPC</v>
          </cell>
          <cell r="U3614">
            <v>5</v>
          </cell>
          <cell r="V3614" t="str">
            <v>Johnson, Abbey</v>
          </cell>
        </row>
        <row r="3615">
          <cell r="A3615">
            <v>351090</v>
          </cell>
          <cell r="B3615" t="str">
            <v>Surgical</v>
          </cell>
          <cell r="C3615">
            <v>733230</v>
          </cell>
          <cell r="D3615">
            <v>351090733230</v>
          </cell>
          <cell r="E3615" t="str">
            <v>Tests and Testing Services</v>
          </cell>
          <cell r="F3615">
            <v>4699.84</v>
          </cell>
          <cell r="G3615">
            <v>3935.7</v>
          </cell>
          <cell r="H3615">
            <v>6620</v>
          </cell>
          <cell r="I3615">
            <v>841.98</v>
          </cell>
          <cell r="J3615">
            <v>6500</v>
          </cell>
          <cell r="K3615">
            <v>110010</v>
          </cell>
          <cell r="L3615" t="str">
            <v>Current Unrestricted</v>
          </cell>
          <cell r="M3615">
            <v>10</v>
          </cell>
          <cell r="N3615" t="str">
            <v>Instruction</v>
          </cell>
          <cell r="O3615">
            <v>11</v>
          </cell>
          <cell r="P3615" t="str">
            <v>Current Unrestricted Funds</v>
          </cell>
          <cell r="Q3615">
            <v>73</v>
          </cell>
          <cell r="R3615" t="str">
            <v>Supplies</v>
          </cell>
          <cell r="S3615">
            <v>30</v>
          </cell>
          <cell r="T3615" t="str">
            <v>Vice President / Provost - CPC</v>
          </cell>
          <cell r="U3615">
            <v>5</v>
          </cell>
          <cell r="V3615" t="str">
            <v>Johnson, Abbey</v>
          </cell>
        </row>
        <row r="3616">
          <cell r="A3616">
            <v>351090</v>
          </cell>
          <cell r="B3616" t="str">
            <v>Surgical</v>
          </cell>
          <cell r="C3616">
            <v>744210</v>
          </cell>
          <cell r="D3616">
            <v>351090744210</v>
          </cell>
          <cell r="E3616" t="str">
            <v>Local Travel</v>
          </cell>
          <cell r="F3616">
            <v>1358.5</v>
          </cell>
          <cell r="G3616">
            <v>2339.5</v>
          </cell>
          <cell r="H3616">
            <v>3000</v>
          </cell>
          <cell r="I3616">
            <v>2304.5</v>
          </cell>
          <cell r="J3616">
            <v>4500</v>
          </cell>
          <cell r="K3616">
            <v>110010</v>
          </cell>
          <cell r="L3616" t="str">
            <v>Current Unrestricted</v>
          </cell>
          <cell r="M3616">
            <v>10</v>
          </cell>
          <cell r="N3616" t="str">
            <v>Instruction</v>
          </cell>
          <cell r="O3616">
            <v>11</v>
          </cell>
          <cell r="P3616" t="str">
            <v>Current Unrestricted Funds</v>
          </cell>
          <cell r="Q3616">
            <v>74</v>
          </cell>
          <cell r="R3616" t="str">
            <v>Travel</v>
          </cell>
          <cell r="S3616">
            <v>30</v>
          </cell>
          <cell r="T3616" t="str">
            <v>Vice President / Provost - CPC</v>
          </cell>
          <cell r="U3616">
            <v>5</v>
          </cell>
          <cell r="V3616" t="str">
            <v>Johnson, Abbey</v>
          </cell>
        </row>
        <row r="3617">
          <cell r="A3617">
            <v>351090</v>
          </cell>
          <cell r="B3617" t="str">
            <v>Surgical</v>
          </cell>
          <cell r="C3617">
            <v>744220</v>
          </cell>
          <cell r="D3617">
            <v>351090744220</v>
          </cell>
          <cell r="E3617" t="str">
            <v>Professional Development / Travel</v>
          </cell>
          <cell r="F3617">
            <v>2258.9</v>
          </cell>
          <cell r="G3617">
            <v>2659.38</v>
          </cell>
          <cell r="H3617">
            <v>3000</v>
          </cell>
          <cell r="I3617">
            <v>0</v>
          </cell>
          <cell r="J3617">
            <v>3000</v>
          </cell>
          <cell r="K3617">
            <v>110010</v>
          </cell>
          <cell r="L3617" t="str">
            <v>Current Unrestricted</v>
          </cell>
          <cell r="M3617">
            <v>10</v>
          </cell>
          <cell r="N3617" t="str">
            <v>Instruction</v>
          </cell>
          <cell r="O3617">
            <v>11</v>
          </cell>
          <cell r="P3617" t="str">
            <v>Current Unrestricted Funds</v>
          </cell>
          <cell r="Q3617">
            <v>74</v>
          </cell>
          <cell r="R3617" t="str">
            <v>Travel</v>
          </cell>
          <cell r="S3617">
            <v>30</v>
          </cell>
          <cell r="T3617" t="str">
            <v>Vice President / Provost - CPC</v>
          </cell>
          <cell r="U3617">
            <v>5</v>
          </cell>
          <cell r="V3617" t="str">
            <v>Johnson, Abbey</v>
          </cell>
        </row>
        <row r="3618">
          <cell r="A3618">
            <v>351090</v>
          </cell>
          <cell r="B3618" t="str">
            <v>Surgical</v>
          </cell>
          <cell r="C3618">
            <v>744230</v>
          </cell>
          <cell r="D3618">
            <v>351090744230</v>
          </cell>
          <cell r="E3618" t="str">
            <v>In-House Professional Development</v>
          </cell>
          <cell r="F3618">
            <v>495</v>
          </cell>
          <cell r="G3618">
            <v>0</v>
          </cell>
          <cell r="H3618">
            <v>0</v>
          </cell>
          <cell r="I3618">
            <v>0</v>
          </cell>
          <cell r="J3618">
            <v>0</v>
          </cell>
          <cell r="K3618">
            <v>110010</v>
          </cell>
          <cell r="L3618" t="str">
            <v>Current Unrestricted</v>
          </cell>
          <cell r="M3618">
            <v>10</v>
          </cell>
          <cell r="N3618" t="str">
            <v>Instruction</v>
          </cell>
          <cell r="O3618">
            <v>11</v>
          </cell>
          <cell r="P3618" t="str">
            <v>Current Unrestricted Funds</v>
          </cell>
          <cell r="Q3618">
            <v>74</v>
          </cell>
          <cell r="R3618" t="str">
            <v>Travel</v>
          </cell>
          <cell r="S3618">
            <v>30</v>
          </cell>
          <cell r="T3618" t="str">
            <v>Vice President / Provost - CPC</v>
          </cell>
          <cell r="U3618">
            <v>5</v>
          </cell>
          <cell r="V3618" t="str">
            <v>Johnson, Abbey</v>
          </cell>
        </row>
        <row r="3619">
          <cell r="A3619">
            <v>351090</v>
          </cell>
          <cell r="B3619" t="str">
            <v>Surgical</v>
          </cell>
          <cell r="C3619">
            <v>755240</v>
          </cell>
          <cell r="D3619">
            <v>351090755240</v>
          </cell>
          <cell r="E3619" t="str">
            <v>DP - Software</v>
          </cell>
          <cell r="F3619">
            <v>1552</v>
          </cell>
          <cell r="G3619">
            <v>0</v>
          </cell>
          <cell r="H3619">
            <v>0</v>
          </cell>
          <cell r="I3619">
            <v>0</v>
          </cell>
          <cell r="J3619">
            <v>0</v>
          </cell>
          <cell r="K3619">
            <v>110010</v>
          </cell>
          <cell r="L3619" t="str">
            <v>Current Unrestricted</v>
          </cell>
          <cell r="M3619">
            <v>10</v>
          </cell>
          <cell r="N3619" t="str">
            <v>Instruction</v>
          </cell>
          <cell r="O3619">
            <v>11</v>
          </cell>
          <cell r="P3619" t="str">
            <v>Current Unrestricted Funds</v>
          </cell>
          <cell r="Q3619">
            <v>75</v>
          </cell>
          <cell r="R3619" t="str">
            <v>Other Operating Expenses</v>
          </cell>
          <cell r="S3619">
            <v>30</v>
          </cell>
          <cell r="T3619" t="str">
            <v>Vice President / Provost - CPC</v>
          </cell>
          <cell r="U3619">
            <v>5</v>
          </cell>
          <cell r="V3619" t="str">
            <v>Johnson, Abbey</v>
          </cell>
        </row>
        <row r="3620">
          <cell r="A3620">
            <v>351090</v>
          </cell>
          <cell r="B3620" t="str">
            <v>Surgical</v>
          </cell>
          <cell r="C3620">
            <v>755240</v>
          </cell>
          <cell r="D3620">
            <v>351090755240</v>
          </cell>
          <cell r="E3620" t="str">
            <v>DP - Software</v>
          </cell>
          <cell r="F3620">
            <v>0</v>
          </cell>
          <cell r="G3620">
            <v>900</v>
          </cell>
          <cell r="H3620">
            <v>500</v>
          </cell>
          <cell r="I3620">
            <v>0</v>
          </cell>
          <cell r="J3620">
            <v>500</v>
          </cell>
          <cell r="K3620">
            <v>110010</v>
          </cell>
          <cell r="L3620" t="str">
            <v>Current Unrestricted</v>
          </cell>
          <cell r="M3620">
            <v>10</v>
          </cell>
          <cell r="N3620" t="str">
            <v>Instruction</v>
          </cell>
          <cell r="O3620">
            <v>11</v>
          </cell>
          <cell r="P3620" t="str">
            <v>Current Unrestricted Funds</v>
          </cell>
          <cell r="Q3620">
            <v>75</v>
          </cell>
          <cell r="R3620" t="str">
            <v>Other Operating Expenses</v>
          </cell>
          <cell r="S3620">
            <v>30</v>
          </cell>
          <cell r="T3620" t="str">
            <v>Vice President / Provost - CPC</v>
          </cell>
          <cell r="U3620">
            <v>5</v>
          </cell>
          <cell r="V3620" t="str">
            <v>Johnson, Abbey</v>
          </cell>
        </row>
        <row r="3621">
          <cell r="A3621">
            <v>351090</v>
          </cell>
          <cell r="B3621" t="str">
            <v>Surgical</v>
          </cell>
          <cell r="C3621">
            <v>755310</v>
          </cell>
          <cell r="D3621">
            <v>351090755310</v>
          </cell>
          <cell r="E3621" t="str">
            <v>Copier Expense</v>
          </cell>
          <cell r="F3621">
            <v>389.58</v>
          </cell>
          <cell r="G3621">
            <v>1142.4000000000001</v>
          </cell>
          <cell r="H3621">
            <v>1250</v>
          </cell>
          <cell r="I3621">
            <v>280.86</v>
          </cell>
          <cell r="J3621">
            <v>1250</v>
          </cell>
          <cell r="K3621">
            <v>110010</v>
          </cell>
          <cell r="L3621" t="str">
            <v>Current Unrestricted</v>
          </cell>
          <cell r="M3621">
            <v>10</v>
          </cell>
          <cell r="N3621" t="str">
            <v>Instruction</v>
          </cell>
          <cell r="O3621">
            <v>11</v>
          </cell>
          <cell r="P3621" t="str">
            <v>Current Unrestricted Funds</v>
          </cell>
          <cell r="Q3621">
            <v>75</v>
          </cell>
          <cell r="R3621" t="str">
            <v>Other Operating Expenses</v>
          </cell>
          <cell r="S3621">
            <v>30</v>
          </cell>
          <cell r="T3621" t="str">
            <v>Vice President / Provost - CPC</v>
          </cell>
          <cell r="U3621">
            <v>5</v>
          </cell>
          <cell r="V3621" t="str">
            <v>Johnson, Abbey</v>
          </cell>
        </row>
        <row r="3622">
          <cell r="A3622">
            <v>351090</v>
          </cell>
          <cell r="B3622" t="str">
            <v>Surgical</v>
          </cell>
          <cell r="C3622">
            <v>755360</v>
          </cell>
          <cell r="D3622">
            <v>351090755360</v>
          </cell>
          <cell r="E3622" t="str">
            <v>Printing - Other</v>
          </cell>
          <cell r="F3622">
            <v>351.01</v>
          </cell>
          <cell r="G3622">
            <v>40.130000000000003</v>
          </cell>
          <cell r="H3622">
            <v>1000</v>
          </cell>
          <cell r="I3622">
            <v>8.85</v>
          </cell>
          <cell r="J3622">
            <v>1000</v>
          </cell>
          <cell r="K3622">
            <v>110010</v>
          </cell>
          <cell r="L3622" t="str">
            <v>Current Unrestricted</v>
          </cell>
          <cell r="M3622">
            <v>10</v>
          </cell>
          <cell r="N3622" t="str">
            <v>Instruction</v>
          </cell>
          <cell r="O3622">
            <v>11</v>
          </cell>
          <cell r="P3622" t="str">
            <v>Current Unrestricted Funds</v>
          </cell>
          <cell r="Q3622">
            <v>75</v>
          </cell>
          <cell r="R3622" t="str">
            <v>Other Operating Expenses</v>
          </cell>
          <cell r="S3622">
            <v>30</v>
          </cell>
          <cell r="T3622" t="str">
            <v>Vice President / Provost - CPC</v>
          </cell>
          <cell r="U3622">
            <v>5</v>
          </cell>
          <cell r="V3622" t="str">
            <v>Johnson, Abbey</v>
          </cell>
        </row>
        <row r="3623">
          <cell r="A3623">
            <v>351090</v>
          </cell>
          <cell r="B3623" t="str">
            <v>Surgical</v>
          </cell>
          <cell r="C3623">
            <v>755510</v>
          </cell>
          <cell r="D3623">
            <v>351090755510</v>
          </cell>
          <cell r="E3623" t="str">
            <v>Repairs - Equipment</v>
          </cell>
          <cell r="F3623">
            <v>0</v>
          </cell>
          <cell r="G3623">
            <v>0</v>
          </cell>
          <cell r="H3623">
            <v>500</v>
          </cell>
          <cell r="I3623">
            <v>0</v>
          </cell>
          <cell r="J3623">
            <v>500</v>
          </cell>
          <cell r="K3623">
            <v>110010</v>
          </cell>
          <cell r="L3623" t="str">
            <v>Current Unrestricted</v>
          </cell>
          <cell r="M3623">
            <v>10</v>
          </cell>
          <cell r="N3623" t="str">
            <v>Instruction</v>
          </cell>
          <cell r="O3623">
            <v>11</v>
          </cell>
          <cell r="P3623" t="str">
            <v>Current Unrestricted Funds</v>
          </cell>
          <cell r="Q3623">
            <v>75</v>
          </cell>
          <cell r="R3623" t="str">
            <v>Other Operating Expenses</v>
          </cell>
          <cell r="S3623">
            <v>30</v>
          </cell>
          <cell r="T3623" t="str">
            <v>Vice President / Provost - CPC</v>
          </cell>
          <cell r="U3623">
            <v>5</v>
          </cell>
          <cell r="V3623" t="str">
            <v>Johnson, Abbey</v>
          </cell>
        </row>
        <row r="3624">
          <cell r="A3624">
            <v>351090</v>
          </cell>
          <cell r="B3624" t="str">
            <v>Surgical</v>
          </cell>
          <cell r="C3624">
            <v>755705</v>
          </cell>
          <cell r="D3624">
            <v>351090755705</v>
          </cell>
          <cell r="E3624" t="str">
            <v>Postage</v>
          </cell>
          <cell r="F3624">
            <v>154.11000000000001</v>
          </cell>
          <cell r="G3624">
            <v>298.62</v>
          </cell>
          <cell r="H3624">
            <v>150</v>
          </cell>
          <cell r="I3624">
            <v>119.93</v>
          </cell>
          <cell r="J3624">
            <v>150</v>
          </cell>
          <cell r="K3624">
            <v>110010</v>
          </cell>
          <cell r="L3624" t="str">
            <v>Current Unrestricted</v>
          </cell>
          <cell r="M3624">
            <v>10</v>
          </cell>
          <cell r="N3624" t="str">
            <v>Instruction</v>
          </cell>
          <cell r="O3624">
            <v>11</v>
          </cell>
          <cell r="P3624" t="str">
            <v>Current Unrestricted Funds</v>
          </cell>
          <cell r="Q3624">
            <v>75</v>
          </cell>
          <cell r="R3624" t="str">
            <v>Other Operating Expenses</v>
          </cell>
          <cell r="S3624">
            <v>30</v>
          </cell>
          <cell r="T3624" t="str">
            <v>Vice President / Provost - CPC</v>
          </cell>
          <cell r="U3624">
            <v>5</v>
          </cell>
          <cell r="V3624" t="str">
            <v>Johnson, Abbey</v>
          </cell>
        </row>
        <row r="3625">
          <cell r="A3625">
            <v>351090</v>
          </cell>
          <cell r="B3625" t="str">
            <v>Surgical</v>
          </cell>
          <cell r="C3625">
            <v>755730</v>
          </cell>
          <cell r="D3625">
            <v>351090755730</v>
          </cell>
          <cell r="E3625" t="str">
            <v>Memberships</v>
          </cell>
          <cell r="F3625">
            <v>0</v>
          </cell>
          <cell r="G3625">
            <v>0</v>
          </cell>
          <cell r="H3625">
            <v>0</v>
          </cell>
          <cell r="I3625">
            <v>0</v>
          </cell>
          <cell r="J3625">
            <v>0</v>
          </cell>
          <cell r="K3625">
            <v>110010</v>
          </cell>
          <cell r="L3625" t="str">
            <v>Current Unrestricted</v>
          </cell>
          <cell r="M3625">
            <v>10</v>
          </cell>
          <cell r="N3625" t="str">
            <v>Instruction</v>
          </cell>
          <cell r="O3625">
            <v>11</v>
          </cell>
          <cell r="P3625" t="str">
            <v>Current Unrestricted Funds</v>
          </cell>
          <cell r="Q3625">
            <v>75</v>
          </cell>
          <cell r="R3625" t="str">
            <v>Other Operating Expenses</v>
          </cell>
          <cell r="S3625">
            <v>30</v>
          </cell>
          <cell r="T3625" t="str">
            <v>Vice President / Provost - CPC</v>
          </cell>
          <cell r="U3625">
            <v>5</v>
          </cell>
          <cell r="V3625" t="str">
            <v>Johnson, Abbey</v>
          </cell>
        </row>
        <row r="3626">
          <cell r="A3626">
            <v>351090</v>
          </cell>
          <cell r="B3626" t="str">
            <v>Surgical</v>
          </cell>
          <cell r="C3626">
            <v>755745</v>
          </cell>
          <cell r="D3626">
            <v>351090755745</v>
          </cell>
          <cell r="E3626" t="str">
            <v>Promotional Activities</v>
          </cell>
          <cell r="F3626">
            <v>0</v>
          </cell>
          <cell r="G3626">
            <v>0</v>
          </cell>
          <cell r="H3626">
            <v>450</v>
          </cell>
          <cell r="I3626">
            <v>0</v>
          </cell>
          <cell r="J3626">
            <v>450</v>
          </cell>
          <cell r="K3626">
            <v>110010</v>
          </cell>
          <cell r="L3626" t="str">
            <v>Current Unrestricted</v>
          </cell>
          <cell r="M3626">
            <v>10</v>
          </cell>
          <cell r="N3626" t="str">
            <v>Instruction</v>
          </cell>
          <cell r="O3626">
            <v>11</v>
          </cell>
          <cell r="P3626" t="str">
            <v>Current Unrestricted Funds</v>
          </cell>
          <cell r="Q3626">
            <v>75</v>
          </cell>
          <cell r="R3626" t="str">
            <v>Other Operating Expenses</v>
          </cell>
          <cell r="S3626">
            <v>30</v>
          </cell>
          <cell r="T3626" t="str">
            <v>Vice President / Provost - CPC</v>
          </cell>
          <cell r="U3626">
            <v>5</v>
          </cell>
          <cell r="V3626" t="str">
            <v>Johnson, Abbey</v>
          </cell>
        </row>
        <row r="3627">
          <cell r="A3627">
            <v>351090</v>
          </cell>
          <cell r="B3627" t="str">
            <v>Surgical</v>
          </cell>
          <cell r="C3627">
            <v>755765</v>
          </cell>
          <cell r="D3627">
            <v>351090755765</v>
          </cell>
          <cell r="E3627" t="str">
            <v>Miscellaneous Operating Expenses</v>
          </cell>
          <cell r="F3627">
            <v>0</v>
          </cell>
          <cell r="G3627">
            <v>0</v>
          </cell>
          <cell r="H3627">
            <v>150</v>
          </cell>
          <cell r="I3627">
            <v>0</v>
          </cell>
          <cell r="J3627">
            <v>150</v>
          </cell>
          <cell r="K3627">
            <v>110010</v>
          </cell>
          <cell r="L3627" t="str">
            <v>Current Unrestricted</v>
          </cell>
          <cell r="M3627">
            <v>10</v>
          </cell>
          <cell r="N3627" t="str">
            <v>Instruction</v>
          </cell>
          <cell r="O3627">
            <v>11</v>
          </cell>
          <cell r="P3627" t="str">
            <v>Current Unrestricted Funds</v>
          </cell>
          <cell r="Q3627">
            <v>75</v>
          </cell>
          <cell r="R3627" t="str">
            <v>Other Operating Expenses</v>
          </cell>
          <cell r="S3627">
            <v>30</v>
          </cell>
          <cell r="T3627" t="str">
            <v>Vice President / Provost - CPC</v>
          </cell>
          <cell r="U3627">
            <v>5</v>
          </cell>
          <cell r="V3627" t="str">
            <v>Johnson, Abbey</v>
          </cell>
        </row>
        <row r="3628">
          <cell r="A3628">
            <v>351090</v>
          </cell>
          <cell r="B3628" t="str">
            <v>Surgical</v>
          </cell>
          <cell r="C3628">
            <v>787410</v>
          </cell>
          <cell r="D3628">
            <v>351090787410</v>
          </cell>
          <cell r="E3628" t="str">
            <v>Equipment/Furniture Non-Depreciable</v>
          </cell>
          <cell r="F3628">
            <v>1860.32</v>
          </cell>
          <cell r="G3628">
            <v>0</v>
          </cell>
          <cell r="H3628">
            <v>0</v>
          </cell>
          <cell r="I3628">
            <v>0</v>
          </cell>
          <cell r="J3628">
            <v>0</v>
          </cell>
          <cell r="K3628">
            <v>110010</v>
          </cell>
          <cell r="L3628" t="str">
            <v>Current Unrestricted</v>
          </cell>
          <cell r="M3628">
            <v>10</v>
          </cell>
          <cell r="N3628" t="str">
            <v>Instruction</v>
          </cell>
          <cell r="O3628">
            <v>11</v>
          </cell>
          <cell r="P3628" t="str">
            <v>Current Unrestricted Funds</v>
          </cell>
          <cell r="Q3628">
            <v>78</v>
          </cell>
          <cell r="R3628" t="str">
            <v>Non-Capital Outlay</v>
          </cell>
          <cell r="S3628">
            <v>30</v>
          </cell>
          <cell r="T3628" t="str">
            <v>Vice President / Provost - CPC</v>
          </cell>
          <cell r="U3628">
            <v>5</v>
          </cell>
          <cell r="V3628" t="str">
            <v>Johnson, Abbey</v>
          </cell>
        </row>
        <row r="3629">
          <cell r="A3629">
            <v>368210</v>
          </cell>
          <cell r="B3629" t="str">
            <v>Fire Protection Tech</v>
          </cell>
          <cell r="C3629">
            <v>611110</v>
          </cell>
          <cell r="D3629">
            <v>368210611110</v>
          </cell>
          <cell r="E3629" t="str">
            <v>Faculty Salaries - Full-time</v>
          </cell>
          <cell r="F3629">
            <v>43256.88</v>
          </cell>
          <cell r="G3629">
            <v>43256.88</v>
          </cell>
          <cell r="H3629">
            <v>44771</v>
          </cell>
          <cell r="I3629">
            <v>22385.46</v>
          </cell>
          <cell r="J3629">
            <v>44771</v>
          </cell>
          <cell r="K3629">
            <v>110010</v>
          </cell>
          <cell r="L3629" t="str">
            <v>Current Unrestricted</v>
          </cell>
          <cell r="M3629">
            <v>10</v>
          </cell>
          <cell r="N3629" t="str">
            <v>Instruction</v>
          </cell>
          <cell r="O3629">
            <v>11</v>
          </cell>
          <cell r="P3629" t="str">
            <v>Current Unrestricted Funds</v>
          </cell>
          <cell r="Q3629">
            <v>61</v>
          </cell>
          <cell r="R3629" t="str">
            <v>Salaries and Wages</v>
          </cell>
          <cell r="S3629">
            <v>30</v>
          </cell>
          <cell r="T3629" t="str">
            <v>Vice President / Provost - CPC</v>
          </cell>
          <cell r="U3629">
            <v>2</v>
          </cell>
          <cell r="V3629" t="str">
            <v>Johnson, Abbey</v>
          </cell>
        </row>
        <row r="3630">
          <cell r="A3630">
            <v>368210</v>
          </cell>
          <cell r="B3630" t="str">
            <v>Fire Protection Tech</v>
          </cell>
          <cell r="C3630">
            <v>611120</v>
          </cell>
          <cell r="D3630">
            <v>368210611120</v>
          </cell>
          <cell r="E3630" t="str">
            <v>Faculty Salaries - Part-time</v>
          </cell>
          <cell r="F3630">
            <v>307305.7</v>
          </cell>
          <cell r="G3630">
            <v>275876.43</v>
          </cell>
          <cell r="H3630">
            <v>249624</v>
          </cell>
          <cell r="I3630">
            <v>144191.6</v>
          </cell>
          <cell r="J3630">
            <v>249624</v>
          </cell>
          <cell r="K3630">
            <v>110010</v>
          </cell>
          <cell r="L3630" t="str">
            <v>Current Unrestricted</v>
          </cell>
          <cell r="M3630">
            <v>10</v>
          </cell>
          <cell r="N3630" t="str">
            <v>Instruction</v>
          </cell>
          <cell r="O3630">
            <v>11</v>
          </cell>
          <cell r="P3630" t="str">
            <v>Current Unrestricted Funds</v>
          </cell>
          <cell r="Q3630">
            <v>61</v>
          </cell>
          <cell r="R3630" t="str">
            <v>Salaries and Wages</v>
          </cell>
          <cell r="S3630">
            <v>30</v>
          </cell>
          <cell r="T3630" t="str">
            <v>Vice President / Provost - CPC</v>
          </cell>
          <cell r="U3630">
            <v>2</v>
          </cell>
          <cell r="V3630" t="str">
            <v>Johnson, Abbey</v>
          </cell>
        </row>
        <row r="3631">
          <cell r="A3631">
            <v>368210</v>
          </cell>
          <cell r="B3631" t="str">
            <v>Fire Protection Tech</v>
          </cell>
          <cell r="C3631">
            <v>611130</v>
          </cell>
          <cell r="D3631">
            <v>368210611130</v>
          </cell>
          <cell r="E3631" t="str">
            <v>Faculty Full-time Non-teaching ES</v>
          </cell>
          <cell r="F3631">
            <v>0</v>
          </cell>
          <cell r="G3631">
            <v>1500</v>
          </cell>
          <cell r="H3631">
            <v>2000</v>
          </cell>
          <cell r="I3631">
            <v>1999.98</v>
          </cell>
          <cell r="J3631">
            <v>2000</v>
          </cell>
          <cell r="K3631">
            <v>110010</v>
          </cell>
          <cell r="L3631" t="str">
            <v>Current Unrestricted</v>
          </cell>
          <cell r="M3631">
            <v>10</v>
          </cell>
          <cell r="N3631" t="str">
            <v>Instruction</v>
          </cell>
          <cell r="O3631">
            <v>11</v>
          </cell>
          <cell r="P3631" t="str">
            <v>Current Unrestricted Funds</v>
          </cell>
          <cell r="Q3631">
            <v>61</v>
          </cell>
          <cell r="R3631" t="str">
            <v>Salaries and Wages</v>
          </cell>
          <cell r="S3631">
            <v>30</v>
          </cell>
          <cell r="T3631" t="str">
            <v>Vice President / Provost - CPC</v>
          </cell>
          <cell r="U3631">
            <v>2</v>
          </cell>
          <cell r="V3631" t="str">
            <v>Johnson, Abbey</v>
          </cell>
        </row>
        <row r="3632">
          <cell r="A3632">
            <v>368210</v>
          </cell>
          <cell r="B3632" t="str">
            <v>Fire Protection Tech</v>
          </cell>
          <cell r="C3632">
            <v>611160</v>
          </cell>
          <cell r="D3632">
            <v>368210611160</v>
          </cell>
          <cell r="E3632" t="str">
            <v>Faculty Part-time - Summer</v>
          </cell>
          <cell r="F3632">
            <v>1251</v>
          </cell>
          <cell r="G3632">
            <v>1251</v>
          </cell>
          <cell r="H3632">
            <v>0</v>
          </cell>
          <cell r="I3632">
            <v>0</v>
          </cell>
          <cell r="J3632">
            <v>0</v>
          </cell>
          <cell r="K3632">
            <v>110010</v>
          </cell>
          <cell r="L3632" t="str">
            <v>Current Unrestricted</v>
          </cell>
          <cell r="M3632">
            <v>10</v>
          </cell>
          <cell r="N3632" t="str">
            <v>Instruction</v>
          </cell>
          <cell r="O3632">
            <v>11</v>
          </cell>
          <cell r="P3632" t="str">
            <v>Current Unrestricted Funds</v>
          </cell>
          <cell r="Q3632">
            <v>61</v>
          </cell>
          <cell r="R3632" t="str">
            <v>Salaries and Wages</v>
          </cell>
          <cell r="S3632">
            <v>30</v>
          </cell>
          <cell r="T3632" t="str">
            <v>Vice President / Provost - CPC</v>
          </cell>
          <cell r="U3632">
            <v>2</v>
          </cell>
          <cell r="V3632" t="str">
            <v>Johnson, Abbey</v>
          </cell>
        </row>
        <row r="3633">
          <cell r="A3633">
            <v>368210</v>
          </cell>
          <cell r="B3633" t="str">
            <v>Fire Protection Tech</v>
          </cell>
          <cell r="C3633">
            <v>611210</v>
          </cell>
          <cell r="D3633">
            <v>368210611210</v>
          </cell>
          <cell r="E3633" t="str">
            <v>Admin Salaries - Full-time</v>
          </cell>
          <cell r="F3633">
            <v>91844.28</v>
          </cell>
          <cell r="G3633">
            <v>91844.28</v>
          </cell>
          <cell r="H3633">
            <v>95059</v>
          </cell>
          <cell r="I3633">
            <v>47529.36</v>
          </cell>
          <cell r="J3633">
            <v>95059</v>
          </cell>
          <cell r="K3633">
            <v>110010</v>
          </cell>
          <cell r="L3633" t="str">
            <v>Current Unrestricted</v>
          </cell>
          <cell r="M3633">
            <v>10</v>
          </cell>
          <cell r="N3633" t="str">
            <v>Instruction</v>
          </cell>
          <cell r="O3633">
            <v>11</v>
          </cell>
          <cell r="P3633" t="str">
            <v>Current Unrestricted Funds</v>
          </cell>
          <cell r="Q3633">
            <v>61</v>
          </cell>
          <cell r="R3633" t="str">
            <v>Salaries and Wages</v>
          </cell>
          <cell r="S3633">
            <v>30</v>
          </cell>
          <cell r="T3633" t="str">
            <v>Vice President / Provost - CPC</v>
          </cell>
          <cell r="U3633">
            <v>2</v>
          </cell>
          <cell r="V3633" t="str">
            <v>Johnson, Abbey</v>
          </cell>
        </row>
        <row r="3634">
          <cell r="A3634">
            <v>368210</v>
          </cell>
          <cell r="B3634" t="str">
            <v>Fire Protection Tech</v>
          </cell>
          <cell r="C3634">
            <v>611350</v>
          </cell>
          <cell r="D3634">
            <v>368210611350</v>
          </cell>
          <cell r="E3634" t="str">
            <v>Supp Staff-FT Instructional-Exempt</v>
          </cell>
          <cell r="F3634">
            <v>0</v>
          </cell>
          <cell r="G3634">
            <v>46249.919999999998</v>
          </cell>
          <cell r="H3634">
            <v>47869</v>
          </cell>
          <cell r="I3634">
            <v>23934.36</v>
          </cell>
          <cell r="J3634">
            <v>52000</v>
          </cell>
          <cell r="K3634">
            <v>110010</v>
          </cell>
          <cell r="L3634" t="str">
            <v>Current Unrestricted</v>
          </cell>
          <cell r="M3634">
            <v>10</v>
          </cell>
          <cell r="N3634" t="str">
            <v>Instruction</v>
          </cell>
          <cell r="O3634">
            <v>11</v>
          </cell>
          <cell r="P3634" t="str">
            <v>Current Unrestricted Funds</v>
          </cell>
          <cell r="Q3634">
            <v>61</v>
          </cell>
          <cell r="R3634" t="str">
            <v>Salaries and Wages</v>
          </cell>
          <cell r="S3634">
            <v>30</v>
          </cell>
          <cell r="T3634" t="str">
            <v>Vice President / Provost - CPC</v>
          </cell>
          <cell r="U3634">
            <v>2</v>
          </cell>
          <cell r="V3634" t="str">
            <v>Johnson, Abbey</v>
          </cell>
        </row>
        <row r="3635">
          <cell r="A3635">
            <v>368210</v>
          </cell>
          <cell r="B3635" t="str">
            <v>Fire Protection Tech</v>
          </cell>
          <cell r="C3635">
            <v>611430</v>
          </cell>
          <cell r="D3635">
            <v>368210611430</v>
          </cell>
          <cell r="E3635" t="str">
            <v>Clerical - Non-Exempt</v>
          </cell>
          <cell r="F3635">
            <v>36099.24</v>
          </cell>
          <cell r="G3635">
            <v>36099.24</v>
          </cell>
          <cell r="H3635">
            <v>37363</v>
          </cell>
          <cell r="I3635">
            <v>18681.36</v>
          </cell>
          <cell r="J3635">
            <v>37363</v>
          </cell>
          <cell r="K3635">
            <v>110010</v>
          </cell>
          <cell r="L3635" t="str">
            <v>Current Unrestricted</v>
          </cell>
          <cell r="M3635">
            <v>10</v>
          </cell>
          <cell r="N3635" t="str">
            <v>Instruction</v>
          </cell>
          <cell r="O3635">
            <v>11</v>
          </cell>
          <cell r="P3635" t="str">
            <v>Current Unrestricted Funds</v>
          </cell>
          <cell r="Q3635">
            <v>61</v>
          </cell>
          <cell r="R3635" t="str">
            <v>Salaries and Wages</v>
          </cell>
          <cell r="S3635">
            <v>30</v>
          </cell>
          <cell r="T3635" t="str">
            <v>Vice President / Provost - CPC</v>
          </cell>
          <cell r="U3635">
            <v>2</v>
          </cell>
          <cell r="V3635" t="str">
            <v>Johnson, Abbey</v>
          </cell>
        </row>
        <row r="3636">
          <cell r="A3636">
            <v>368210</v>
          </cell>
          <cell r="B3636" t="str">
            <v>Fire Protection Tech</v>
          </cell>
          <cell r="C3636">
            <v>611450</v>
          </cell>
          <cell r="D3636">
            <v>368210611450</v>
          </cell>
          <cell r="E3636" t="str">
            <v>Lab Instructor - Non-Exempt</v>
          </cell>
          <cell r="F3636">
            <v>46249.919999999998</v>
          </cell>
          <cell r="G3636">
            <v>0</v>
          </cell>
          <cell r="H3636">
            <v>0</v>
          </cell>
          <cell r="I3636">
            <v>0</v>
          </cell>
          <cell r="J3636">
            <v>0</v>
          </cell>
          <cell r="K3636">
            <v>110010</v>
          </cell>
          <cell r="L3636" t="str">
            <v>Current Unrestricted</v>
          </cell>
          <cell r="M3636">
            <v>10</v>
          </cell>
          <cell r="N3636" t="str">
            <v>Instruction</v>
          </cell>
          <cell r="O3636">
            <v>11</v>
          </cell>
          <cell r="P3636" t="str">
            <v>Current Unrestricted Funds</v>
          </cell>
          <cell r="Q3636">
            <v>61</v>
          </cell>
          <cell r="R3636" t="str">
            <v>Salaries and Wages</v>
          </cell>
          <cell r="S3636">
            <v>30</v>
          </cell>
          <cell r="T3636" t="str">
            <v>Vice President / Provost - CPC</v>
          </cell>
          <cell r="U3636">
            <v>2</v>
          </cell>
          <cell r="V3636" t="str">
            <v>Johnson, Abbey</v>
          </cell>
        </row>
        <row r="3637">
          <cell r="A3637">
            <v>368210</v>
          </cell>
          <cell r="B3637" t="str">
            <v>Fire Protection Tech</v>
          </cell>
          <cell r="C3637">
            <v>611460</v>
          </cell>
          <cell r="D3637">
            <v>368210611460</v>
          </cell>
          <cell r="E3637" t="str">
            <v>Support Staff PT - Non-Exempt</v>
          </cell>
          <cell r="F3637">
            <v>10571.31</v>
          </cell>
          <cell r="G3637">
            <v>11460.1</v>
          </cell>
          <cell r="H3637">
            <v>14597</v>
          </cell>
          <cell r="I3637">
            <v>6106.01</v>
          </cell>
          <cell r="J3637">
            <v>14597</v>
          </cell>
          <cell r="K3637">
            <v>110010</v>
          </cell>
          <cell r="L3637" t="str">
            <v>Current Unrestricted</v>
          </cell>
          <cell r="M3637">
            <v>10</v>
          </cell>
          <cell r="N3637" t="str">
            <v>Instruction</v>
          </cell>
          <cell r="O3637">
            <v>11</v>
          </cell>
          <cell r="P3637" t="str">
            <v>Current Unrestricted Funds</v>
          </cell>
          <cell r="Q3637">
            <v>61</v>
          </cell>
          <cell r="R3637" t="str">
            <v>Salaries and Wages</v>
          </cell>
          <cell r="S3637">
            <v>30</v>
          </cell>
          <cell r="T3637" t="str">
            <v>Vice President / Provost - CPC</v>
          </cell>
          <cell r="U3637">
            <v>2</v>
          </cell>
          <cell r="V3637" t="str">
            <v>Johnson, Abbey</v>
          </cell>
        </row>
        <row r="3638">
          <cell r="A3638">
            <v>368210</v>
          </cell>
          <cell r="B3638" t="str">
            <v>Fire Protection Tech</v>
          </cell>
          <cell r="C3638">
            <v>611491</v>
          </cell>
          <cell r="D3638">
            <v>368210611491</v>
          </cell>
          <cell r="E3638" t="str">
            <v>Comp Time Payoff</v>
          </cell>
          <cell r="F3638">
            <v>1377.87</v>
          </cell>
          <cell r="G3638">
            <v>440.66</v>
          </cell>
          <cell r="H3638">
            <v>0</v>
          </cell>
          <cell r="I3638">
            <v>0</v>
          </cell>
          <cell r="J3638">
            <v>0</v>
          </cell>
          <cell r="K3638">
            <v>110010</v>
          </cell>
          <cell r="L3638" t="str">
            <v>Current Unrestricted</v>
          </cell>
          <cell r="M3638">
            <v>10</v>
          </cell>
          <cell r="N3638" t="str">
            <v>Instruction</v>
          </cell>
          <cell r="O3638">
            <v>11</v>
          </cell>
          <cell r="P3638" t="str">
            <v>Current Unrestricted Funds</v>
          </cell>
          <cell r="Q3638">
            <v>61</v>
          </cell>
          <cell r="R3638" t="str">
            <v>Salaries and Wages</v>
          </cell>
          <cell r="S3638">
            <v>30</v>
          </cell>
          <cell r="T3638" t="str">
            <v>Vice President / Provost - CPC</v>
          </cell>
          <cell r="U3638">
            <v>2</v>
          </cell>
          <cell r="V3638" t="str">
            <v>Johnson, Abbey</v>
          </cell>
        </row>
        <row r="3639">
          <cell r="A3639">
            <v>368210</v>
          </cell>
          <cell r="B3639" t="str">
            <v>Fire Protection Tech</v>
          </cell>
          <cell r="C3639">
            <v>611492</v>
          </cell>
          <cell r="D3639">
            <v>368210611492</v>
          </cell>
          <cell r="E3639" t="str">
            <v>Regular Overtime</v>
          </cell>
          <cell r="F3639">
            <v>0</v>
          </cell>
          <cell r="G3639">
            <v>153.78</v>
          </cell>
          <cell r="H3639">
            <v>0</v>
          </cell>
          <cell r="I3639">
            <v>0</v>
          </cell>
          <cell r="J3639">
            <v>0</v>
          </cell>
          <cell r="K3639">
            <v>110010</v>
          </cell>
          <cell r="L3639" t="str">
            <v>Current Unrestricted</v>
          </cell>
          <cell r="M3639">
            <v>10</v>
          </cell>
          <cell r="N3639" t="str">
            <v>Instruction</v>
          </cell>
          <cell r="O3639">
            <v>11</v>
          </cell>
          <cell r="P3639" t="str">
            <v>Current Unrestricted Funds</v>
          </cell>
          <cell r="Q3639">
            <v>61</v>
          </cell>
          <cell r="R3639" t="str">
            <v>Salaries and Wages</v>
          </cell>
          <cell r="S3639">
            <v>30</v>
          </cell>
          <cell r="T3639" t="str">
            <v>Vice President / Provost - CPC</v>
          </cell>
          <cell r="U3639">
            <v>2</v>
          </cell>
          <cell r="V3639" t="str">
            <v>Johnson, Abbey</v>
          </cell>
        </row>
        <row r="3640">
          <cell r="A3640">
            <v>368210</v>
          </cell>
          <cell r="B3640" t="str">
            <v>Fire Protection Tech</v>
          </cell>
          <cell r="C3640">
            <v>712350</v>
          </cell>
          <cell r="D3640">
            <v>368210712350</v>
          </cell>
          <cell r="E3640" t="str">
            <v>Contract Labor - Individuals</v>
          </cell>
          <cell r="F3640">
            <v>0</v>
          </cell>
          <cell r="G3640">
            <v>0</v>
          </cell>
          <cell r="H3640">
            <v>200</v>
          </cell>
          <cell r="I3640">
            <v>0</v>
          </cell>
          <cell r="J3640">
            <v>300</v>
          </cell>
          <cell r="K3640">
            <v>110010</v>
          </cell>
          <cell r="L3640" t="str">
            <v>Current Unrestricted</v>
          </cell>
          <cell r="M3640">
            <v>10</v>
          </cell>
          <cell r="N3640" t="str">
            <v>Instruction</v>
          </cell>
          <cell r="O3640">
            <v>11</v>
          </cell>
          <cell r="P3640" t="str">
            <v>Current Unrestricted Funds</v>
          </cell>
          <cell r="Q3640">
            <v>71</v>
          </cell>
          <cell r="R3640" t="str">
            <v>Contractual Services</v>
          </cell>
          <cell r="S3640">
            <v>30</v>
          </cell>
          <cell r="T3640" t="str">
            <v>Vice President / Provost - CPC</v>
          </cell>
          <cell r="U3640">
            <v>5</v>
          </cell>
          <cell r="V3640" t="str">
            <v>Johnson, Abbey</v>
          </cell>
        </row>
        <row r="3641">
          <cell r="A3641">
            <v>368210</v>
          </cell>
          <cell r="B3641" t="str">
            <v>Fire Protection Tech</v>
          </cell>
          <cell r="C3641">
            <v>712355</v>
          </cell>
          <cell r="D3641">
            <v>368210712355</v>
          </cell>
          <cell r="E3641" t="str">
            <v>Contract Labor - Temporary Agencies</v>
          </cell>
          <cell r="F3641">
            <v>4675.4399999999996</v>
          </cell>
          <cell r="G3641">
            <v>4500.9799999999996</v>
          </cell>
          <cell r="H3641">
            <v>5600</v>
          </cell>
          <cell r="I3641">
            <v>1168.8599999999999</v>
          </cell>
          <cell r="J3641">
            <v>5600</v>
          </cell>
          <cell r="K3641">
            <v>110010</v>
          </cell>
          <cell r="L3641" t="str">
            <v>Current Unrestricted</v>
          </cell>
          <cell r="M3641">
            <v>10</v>
          </cell>
          <cell r="N3641" t="str">
            <v>Instruction</v>
          </cell>
          <cell r="O3641">
            <v>11</v>
          </cell>
          <cell r="P3641" t="str">
            <v>Current Unrestricted Funds</v>
          </cell>
          <cell r="Q3641">
            <v>71</v>
          </cell>
          <cell r="R3641" t="str">
            <v>Contractual Services</v>
          </cell>
          <cell r="S3641">
            <v>30</v>
          </cell>
          <cell r="T3641" t="str">
            <v>Vice President / Provost - CPC</v>
          </cell>
          <cell r="U3641">
            <v>5</v>
          </cell>
          <cell r="V3641" t="str">
            <v>Johnson, Abbey</v>
          </cell>
        </row>
        <row r="3642">
          <cell r="A3642">
            <v>368210</v>
          </cell>
          <cell r="B3642" t="str">
            <v>Fire Protection Tech</v>
          </cell>
          <cell r="C3642">
            <v>712360</v>
          </cell>
          <cell r="D3642">
            <v>368210712360</v>
          </cell>
          <cell r="E3642" t="str">
            <v>Instructional Service Contract</v>
          </cell>
          <cell r="F3642">
            <v>0</v>
          </cell>
          <cell r="G3642">
            <v>0</v>
          </cell>
          <cell r="H3642">
            <v>150</v>
          </cell>
          <cell r="I3642">
            <v>0</v>
          </cell>
          <cell r="J3642">
            <v>0</v>
          </cell>
          <cell r="K3642">
            <v>110010</v>
          </cell>
          <cell r="L3642" t="str">
            <v>Current Unrestricted</v>
          </cell>
          <cell r="M3642">
            <v>10</v>
          </cell>
          <cell r="N3642" t="str">
            <v>Instruction</v>
          </cell>
          <cell r="O3642">
            <v>11</v>
          </cell>
          <cell r="P3642" t="str">
            <v>Current Unrestricted Funds</v>
          </cell>
          <cell r="Q3642">
            <v>71</v>
          </cell>
          <cell r="R3642" t="str">
            <v>Contractual Services</v>
          </cell>
          <cell r="S3642">
            <v>30</v>
          </cell>
          <cell r="T3642" t="str">
            <v>Vice President / Provost - CPC</v>
          </cell>
          <cell r="U3642">
            <v>5</v>
          </cell>
          <cell r="V3642" t="str">
            <v>Johnson, Abbey</v>
          </cell>
        </row>
        <row r="3643">
          <cell r="A3643">
            <v>368210</v>
          </cell>
          <cell r="B3643" t="str">
            <v>Fire Protection Tech</v>
          </cell>
          <cell r="C3643">
            <v>712370</v>
          </cell>
          <cell r="D3643">
            <v>368210712370</v>
          </cell>
          <cell r="E3643" t="str">
            <v>Other Contract Services</v>
          </cell>
          <cell r="F3643">
            <v>0</v>
          </cell>
          <cell r="G3643">
            <v>0</v>
          </cell>
          <cell r="H3643">
            <v>286</v>
          </cell>
          <cell r="I3643">
            <v>0</v>
          </cell>
          <cell r="J3643">
            <v>0</v>
          </cell>
          <cell r="K3643">
            <v>110010</v>
          </cell>
          <cell r="L3643" t="str">
            <v>Current Unrestricted</v>
          </cell>
          <cell r="M3643">
            <v>10</v>
          </cell>
          <cell r="N3643" t="str">
            <v>Instruction</v>
          </cell>
          <cell r="O3643">
            <v>11</v>
          </cell>
          <cell r="P3643" t="str">
            <v>Current Unrestricted Funds</v>
          </cell>
          <cell r="Q3643">
            <v>71</v>
          </cell>
          <cell r="R3643" t="str">
            <v>Contractual Services</v>
          </cell>
          <cell r="S3643">
            <v>30</v>
          </cell>
          <cell r="T3643" t="str">
            <v>Vice President / Provost - CPC</v>
          </cell>
          <cell r="U3643">
            <v>5</v>
          </cell>
          <cell r="V3643" t="str">
            <v>Johnson, Abbey</v>
          </cell>
        </row>
        <row r="3644">
          <cell r="A3644">
            <v>368210</v>
          </cell>
          <cell r="B3644" t="str">
            <v>Fire Protection Tech</v>
          </cell>
          <cell r="C3644">
            <v>712420</v>
          </cell>
          <cell r="D3644">
            <v>368210712420</v>
          </cell>
          <cell r="E3644" t="str">
            <v>Rental - Furniture and Equipment</v>
          </cell>
          <cell r="F3644">
            <v>6419.96</v>
          </cell>
          <cell r="G3644">
            <v>6592.87</v>
          </cell>
          <cell r="H3644">
            <v>6768</v>
          </cell>
          <cell r="I3644">
            <v>3723.96</v>
          </cell>
          <cell r="J3644">
            <v>7100</v>
          </cell>
          <cell r="K3644">
            <v>110010</v>
          </cell>
          <cell r="L3644" t="str">
            <v>Current Unrestricted</v>
          </cell>
          <cell r="M3644">
            <v>10</v>
          </cell>
          <cell r="N3644" t="str">
            <v>Instruction</v>
          </cell>
          <cell r="O3644">
            <v>11</v>
          </cell>
          <cell r="P3644" t="str">
            <v>Current Unrestricted Funds</v>
          </cell>
          <cell r="Q3644">
            <v>71</v>
          </cell>
          <cell r="R3644" t="str">
            <v>Contractual Services</v>
          </cell>
          <cell r="S3644">
            <v>30</v>
          </cell>
          <cell r="T3644" t="str">
            <v>Vice President / Provost - CPC</v>
          </cell>
          <cell r="U3644">
            <v>5</v>
          </cell>
          <cell r="V3644" t="str">
            <v>Johnson, Abbey</v>
          </cell>
        </row>
        <row r="3645">
          <cell r="A3645">
            <v>368210</v>
          </cell>
          <cell r="B3645" t="str">
            <v>Fire Protection Tech</v>
          </cell>
          <cell r="C3645">
            <v>712430</v>
          </cell>
          <cell r="D3645">
            <v>368210712430</v>
          </cell>
          <cell r="E3645" t="str">
            <v>Rental - Equipment Overage</v>
          </cell>
          <cell r="F3645">
            <v>255.08</v>
          </cell>
          <cell r="G3645">
            <v>204.58</v>
          </cell>
          <cell r="H3645">
            <v>2350</v>
          </cell>
          <cell r="I3645">
            <v>127.22</v>
          </cell>
          <cell r="J3645">
            <v>2350</v>
          </cell>
          <cell r="K3645">
            <v>110010</v>
          </cell>
          <cell r="L3645" t="str">
            <v>Current Unrestricted</v>
          </cell>
          <cell r="M3645">
            <v>10</v>
          </cell>
          <cell r="N3645" t="str">
            <v>Instruction</v>
          </cell>
          <cell r="O3645">
            <v>11</v>
          </cell>
          <cell r="P3645" t="str">
            <v>Current Unrestricted Funds</v>
          </cell>
          <cell r="Q3645">
            <v>71</v>
          </cell>
          <cell r="R3645" t="str">
            <v>Contractual Services</v>
          </cell>
          <cell r="S3645">
            <v>30</v>
          </cell>
          <cell r="T3645" t="str">
            <v>Vice President / Provost - CPC</v>
          </cell>
          <cell r="U3645">
            <v>5</v>
          </cell>
          <cell r="V3645" t="str">
            <v>Johnson, Abbey</v>
          </cell>
        </row>
        <row r="3646">
          <cell r="A3646">
            <v>368210</v>
          </cell>
          <cell r="B3646" t="str">
            <v>Fire Protection Tech</v>
          </cell>
          <cell r="C3646">
            <v>712510</v>
          </cell>
          <cell r="D3646">
            <v>368210712510</v>
          </cell>
          <cell r="E3646" t="str">
            <v>Maintenance Agreements</v>
          </cell>
          <cell r="F3646">
            <v>2195</v>
          </cell>
          <cell r="G3646">
            <v>2200</v>
          </cell>
          <cell r="H3646">
            <v>2900</v>
          </cell>
          <cell r="I3646">
            <v>0</v>
          </cell>
          <cell r="J3646">
            <v>2900</v>
          </cell>
          <cell r="K3646">
            <v>110010</v>
          </cell>
          <cell r="L3646" t="str">
            <v>Current Unrestricted</v>
          </cell>
          <cell r="M3646">
            <v>10</v>
          </cell>
          <cell r="N3646" t="str">
            <v>Instruction</v>
          </cell>
          <cell r="O3646">
            <v>11</v>
          </cell>
          <cell r="P3646" t="str">
            <v>Current Unrestricted Funds</v>
          </cell>
          <cell r="Q3646">
            <v>71</v>
          </cell>
          <cell r="R3646" t="str">
            <v>Contractual Services</v>
          </cell>
          <cell r="S3646">
            <v>30</v>
          </cell>
          <cell r="T3646" t="str">
            <v>Vice President / Provost - CPC</v>
          </cell>
          <cell r="U3646">
            <v>5</v>
          </cell>
          <cell r="V3646" t="str">
            <v>Johnson, Abbey</v>
          </cell>
        </row>
        <row r="3647">
          <cell r="A3647">
            <v>368210</v>
          </cell>
          <cell r="B3647" t="str">
            <v>Fire Protection Tech</v>
          </cell>
          <cell r="C3647">
            <v>712655</v>
          </cell>
          <cell r="D3647">
            <v>368210712655</v>
          </cell>
          <cell r="E3647" t="str">
            <v>Meetings Expense</v>
          </cell>
          <cell r="F3647">
            <v>115.33</v>
          </cell>
          <cell r="G3647">
            <v>537.96</v>
          </cell>
          <cell r="H3647">
            <v>475</v>
          </cell>
          <cell r="I3647">
            <v>89.13</v>
          </cell>
          <cell r="J3647">
            <v>475</v>
          </cell>
          <cell r="K3647">
            <v>110010</v>
          </cell>
          <cell r="L3647" t="str">
            <v>Current Unrestricted</v>
          </cell>
          <cell r="M3647">
            <v>10</v>
          </cell>
          <cell r="N3647" t="str">
            <v>Instruction</v>
          </cell>
          <cell r="O3647">
            <v>11</v>
          </cell>
          <cell r="P3647" t="str">
            <v>Current Unrestricted Funds</v>
          </cell>
          <cell r="Q3647">
            <v>71</v>
          </cell>
          <cell r="R3647" t="str">
            <v>Contractual Services</v>
          </cell>
          <cell r="S3647">
            <v>30</v>
          </cell>
          <cell r="T3647" t="str">
            <v>Vice President / Provost - CPC</v>
          </cell>
          <cell r="U3647">
            <v>5</v>
          </cell>
          <cell r="V3647" t="str">
            <v>Johnson, Abbey</v>
          </cell>
        </row>
        <row r="3648">
          <cell r="A3648">
            <v>368210</v>
          </cell>
          <cell r="B3648" t="str">
            <v>Fire Protection Tech</v>
          </cell>
          <cell r="C3648">
            <v>733110</v>
          </cell>
          <cell r="D3648">
            <v>368210733110</v>
          </cell>
          <cell r="E3648" t="str">
            <v>Classroom Supplies</v>
          </cell>
          <cell r="F3648">
            <v>93482.21</v>
          </cell>
          <cell r="G3648">
            <v>61830.83</v>
          </cell>
          <cell r="H3648">
            <v>86310</v>
          </cell>
          <cell r="I3648">
            <v>42400.93</v>
          </cell>
          <cell r="J3648">
            <v>90310</v>
          </cell>
          <cell r="K3648">
            <v>110010</v>
          </cell>
          <cell r="L3648" t="str">
            <v>Current Unrestricted</v>
          </cell>
          <cell r="M3648">
            <v>10</v>
          </cell>
          <cell r="N3648" t="str">
            <v>Instruction</v>
          </cell>
          <cell r="O3648">
            <v>11</v>
          </cell>
          <cell r="P3648" t="str">
            <v>Current Unrestricted Funds</v>
          </cell>
          <cell r="Q3648">
            <v>73</v>
          </cell>
          <cell r="R3648" t="str">
            <v>Supplies</v>
          </cell>
          <cell r="S3648">
            <v>30</v>
          </cell>
          <cell r="T3648" t="str">
            <v>Vice President / Provost - CPC</v>
          </cell>
          <cell r="U3648">
            <v>5</v>
          </cell>
          <cell r="V3648" t="str">
            <v>Johnson, Abbey</v>
          </cell>
        </row>
        <row r="3649">
          <cell r="A3649">
            <v>368210</v>
          </cell>
          <cell r="B3649" t="str">
            <v>Fire Protection Tech</v>
          </cell>
          <cell r="C3649">
            <v>733120</v>
          </cell>
          <cell r="D3649">
            <v>368210733120</v>
          </cell>
          <cell r="E3649" t="str">
            <v>Office Supplies</v>
          </cell>
          <cell r="F3649">
            <v>0</v>
          </cell>
          <cell r="G3649">
            <v>0</v>
          </cell>
          <cell r="H3649">
            <v>0</v>
          </cell>
          <cell r="I3649">
            <v>84.9</v>
          </cell>
          <cell r="J3649">
            <v>0</v>
          </cell>
          <cell r="K3649">
            <v>110010</v>
          </cell>
          <cell r="L3649" t="str">
            <v>Current Unrestricted</v>
          </cell>
          <cell r="M3649">
            <v>10</v>
          </cell>
          <cell r="N3649" t="str">
            <v>Instruction</v>
          </cell>
          <cell r="O3649">
            <v>11</v>
          </cell>
          <cell r="P3649" t="str">
            <v>Current Unrestricted Funds</v>
          </cell>
          <cell r="Q3649">
            <v>73</v>
          </cell>
          <cell r="R3649" t="str">
            <v>Supplies</v>
          </cell>
          <cell r="S3649">
            <v>30</v>
          </cell>
          <cell r="T3649" t="str">
            <v>Vice President / Provost - CPC</v>
          </cell>
          <cell r="U3649">
            <v>5</v>
          </cell>
          <cell r="V3649" t="str">
            <v>Johnson, Abbey</v>
          </cell>
        </row>
        <row r="3650">
          <cell r="A3650">
            <v>368210</v>
          </cell>
          <cell r="B3650" t="str">
            <v>Fire Protection Tech</v>
          </cell>
          <cell r="C3650">
            <v>733220</v>
          </cell>
          <cell r="D3650">
            <v>368210733220</v>
          </cell>
          <cell r="E3650" t="str">
            <v>Subscriptions</v>
          </cell>
          <cell r="F3650">
            <v>0</v>
          </cell>
          <cell r="G3650">
            <v>0</v>
          </cell>
          <cell r="H3650">
            <v>2000</v>
          </cell>
          <cell r="I3650">
            <v>1955</v>
          </cell>
          <cell r="J3650">
            <v>1955</v>
          </cell>
          <cell r="K3650">
            <v>110010</v>
          </cell>
          <cell r="L3650" t="str">
            <v>Current Unrestricted</v>
          </cell>
          <cell r="M3650">
            <v>10</v>
          </cell>
          <cell r="N3650" t="str">
            <v>Instruction</v>
          </cell>
          <cell r="O3650">
            <v>11</v>
          </cell>
          <cell r="P3650" t="str">
            <v>Current Unrestricted Funds</v>
          </cell>
          <cell r="Q3650">
            <v>73</v>
          </cell>
          <cell r="R3650" t="str">
            <v>Supplies</v>
          </cell>
          <cell r="S3650">
            <v>30</v>
          </cell>
          <cell r="T3650" t="str">
            <v>Vice President / Provost - CPC</v>
          </cell>
          <cell r="U3650">
            <v>5</v>
          </cell>
          <cell r="V3650" t="str">
            <v>Johnson, Abbey</v>
          </cell>
        </row>
        <row r="3651">
          <cell r="A3651">
            <v>368210</v>
          </cell>
          <cell r="B3651" t="str">
            <v>Fire Protection Tech</v>
          </cell>
          <cell r="C3651">
            <v>733230</v>
          </cell>
          <cell r="D3651">
            <v>368210733230</v>
          </cell>
          <cell r="E3651" t="str">
            <v>Tests and Testing Services</v>
          </cell>
          <cell r="F3651">
            <v>14726.71</v>
          </cell>
          <cell r="G3651">
            <v>17425</v>
          </cell>
          <cell r="H3651">
            <v>13000</v>
          </cell>
          <cell r="I3651">
            <v>8309.5400000000009</v>
          </cell>
          <cell r="J3651">
            <v>19125</v>
          </cell>
          <cell r="K3651">
            <v>110010</v>
          </cell>
          <cell r="L3651" t="str">
            <v>Current Unrestricted</v>
          </cell>
          <cell r="M3651">
            <v>10</v>
          </cell>
          <cell r="N3651" t="str">
            <v>Instruction</v>
          </cell>
          <cell r="O3651">
            <v>11</v>
          </cell>
          <cell r="P3651" t="str">
            <v>Current Unrestricted Funds</v>
          </cell>
          <cell r="Q3651">
            <v>73</v>
          </cell>
          <cell r="R3651" t="str">
            <v>Supplies</v>
          </cell>
          <cell r="S3651">
            <v>30</v>
          </cell>
          <cell r="T3651" t="str">
            <v>Vice President / Provost - CPC</v>
          </cell>
          <cell r="U3651">
            <v>5</v>
          </cell>
          <cell r="V3651" t="str">
            <v>Johnson, Abbey</v>
          </cell>
        </row>
        <row r="3652">
          <cell r="A3652">
            <v>368210</v>
          </cell>
          <cell r="B3652" t="str">
            <v>Fire Protection Tech</v>
          </cell>
          <cell r="C3652">
            <v>744210</v>
          </cell>
          <cell r="D3652">
            <v>368210744210</v>
          </cell>
          <cell r="E3652" t="str">
            <v>Local Travel</v>
          </cell>
          <cell r="F3652">
            <v>642.6</v>
          </cell>
          <cell r="G3652">
            <v>620.5</v>
          </cell>
          <cell r="H3652">
            <v>800</v>
          </cell>
          <cell r="I3652">
            <v>257.5</v>
          </cell>
          <cell r="J3652">
            <v>800</v>
          </cell>
          <cell r="K3652">
            <v>110010</v>
          </cell>
          <cell r="L3652" t="str">
            <v>Current Unrestricted</v>
          </cell>
          <cell r="M3652">
            <v>10</v>
          </cell>
          <cell r="N3652" t="str">
            <v>Instruction</v>
          </cell>
          <cell r="O3652">
            <v>11</v>
          </cell>
          <cell r="P3652" t="str">
            <v>Current Unrestricted Funds</v>
          </cell>
          <cell r="Q3652">
            <v>74</v>
          </cell>
          <cell r="R3652" t="str">
            <v>Travel</v>
          </cell>
          <cell r="S3652">
            <v>30</v>
          </cell>
          <cell r="T3652" t="str">
            <v>Vice President / Provost - CPC</v>
          </cell>
          <cell r="U3652">
            <v>5</v>
          </cell>
          <cell r="V3652" t="str">
            <v>Johnson, Abbey</v>
          </cell>
        </row>
        <row r="3653">
          <cell r="A3653">
            <v>368210</v>
          </cell>
          <cell r="B3653" t="str">
            <v>Fire Protection Tech</v>
          </cell>
          <cell r="C3653">
            <v>744220</v>
          </cell>
          <cell r="D3653">
            <v>368210744220</v>
          </cell>
          <cell r="E3653" t="str">
            <v>Professional Development / Travel</v>
          </cell>
          <cell r="F3653">
            <v>2962.07</v>
          </cell>
          <cell r="G3653">
            <v>4377.1099999999997</v>
          </cell>
          <cell r="H3653">
            <v>4500</v>
          </cell>
          <cell r="I3653">
            <v>1924.75</v>
          </cell>
          <cell r="J3653">
            <v>4500</v>
          </cell>
          <cell r="K3653">
            <v>110010</v>
          </cell>
          <cell r="L3653" t="str">
            <v>Current Unrestricted</v>
          </cell>
          <cell r="M3653">
            <v>10</v>
          </cell>
          <cell r="N3653" t="str">
            <v>Instruction</v>
          </cell>
          <cell r="O3653">
            <v>11</v>
          </cell>
          <cell r="P3653" t="str">
            <v>Current Unrestricted Funds</v>
          </cell>
          <cell r="Q3653">
            <v>74</v>
          </cell>
          <cell r="R3653" t="str">
            <v>Travel</v>
          </cell>
          <cell r="S3653">
            <v>30</v>
          </cell>
          <cell r="T3653" t="str">
            <v>Vice President / Provost - CPC</v>
          </cell>
          <cell r="U3653">
            <v>5</v>
          </cell>
          <cell r="V3653" t="str">
            <v>Johnson, Abbey</v>
          </cell>
        </row>
        <row r="3654">
          <cell r="A3654">
            <v>368210</v>
          </cell>
          <cell r="B3654" t="str">
            <v>Fire Protection Tech</v>
          </cell>
          <cell r="C3654">
            <v>744370</v>
          </cell>
          <cell r="D3654">
            <v>368210744370</v>
          </cell>
          <cell r="E3654" t="str">
            <v>Vehicle Operating Expense</v>
          </cell>
          <cell r="F3654">
            <v>2728.68</v>
          </cell>
          <cell r="G3654">
            <v>2480.61</v>
          </cell>
          <cell r="H3654">
            <v>1300</v>
          </cell>
          <cell r="I3654">
            <v>939.14</v>
          </cell>
          <cell r="J3654">
            <v>2300</v>
          </cell>
          <cell r="K3654">
            <v>110010</v>
          </cell>
          <cell r="L3654" t="str">
            <v>Current Unrestricted</v>
          </cell>
          <cell r="M3654">
            <v>10</v>
          </cell>
          <cell r="N3654" t="str">
            <v>Instruction</v>
          </cell>
          <cell r="O3654">
            <v>11</v>
          </cell>
          <cell r="P3654" t="str">
            <v>Current Unrestricted Funds</v>
          </cell>
          <cell r="Q3654">
            <v>74</v>
          </cell>
          <cell r="R3654" t="str">
            <v>Travel</v>
          </cell>
          <cell r="S3654">
            <v>30</v>
          </cell>
          <cell r="T3654" t="str">
            <v>Vice President / Provost - CPC</v>
          </cell>
          <cell r="U3654">
            <v>5</v>
          </cell>
          <cell r="V3654" t="str">
            <v>Johnson, Abbey</v>
          </cell>
        </row>
        <row r="3655">
          <cell r="A3655">
            <v>368210</v>
          </cell>
          <cell r="B3655" t="str">
            <v>Fire Protection Tech</v>
          </cell>
          <cell r="C3655">
            <v>755240</v>
          </cell>
          <cell r="D3655">
            <v>368210755240</v>
          </cell>
          <cell r="E3655" t="str">
            <v>DP - Software</v>
          </cell>
          <cell r="F3655">
            <v>11250</v>
          </cell>
          <cell r="G3655">
            <v>400</v>
          </cell>
          <cell r="H3655">
            <v>400</v>
          </cell>
          <cell r="I3655">
            <v>400</v>
          </cell>
          <cell r="J3655">
            <v>400</v>
          </cell>
          <cell r="K3655">
            <v>110010</v>
          </cell>
          <cell r="L3655" t="str">
            <v>Current Unrestricted</v>
          </cell>
          <cell r="M3655">
            <v>10</v>
          </cell>
          <cell r="N3655" t="str">
            <v>Instruction</v>
          </cell>
          <cell r="O3655">
            <v>11</v>
          </cell>
          <cell r="P3655" t="str">
            <v>Current Unrestricted Funds</v>
          </cell>
          <cell r="Q3655">
            <v>75</v>
          </cell>
          <cell r="R3655" t="str">
            <v>Other Operating Expenses</v>
          </cell>
          <cell r="S3655">
            <v>30</v>
          </cell>
          <cell r="T3655" t="str">
            <v>Vice President / Provost - CPC</v>
          </cell>
          <cell r="U3655">
            <v>5</v>
          </cell>
          <cell r="V3655" t="str">
            <v>Johnson, Abbey</v>
          </cell>
        </row>
        <row r="3656">
          <cell r="A3656">
            <v>368210</v>
          </cell>
          <cell r="B3656" t="str">
            <v>Fire Protection Tech</v>
          </cell>
          <cell r="C3656">
            <v>755310</v>
          </cell>
          <cell r="D3656">
            <v>368210755310</v>
          </cell>
          <cell r="E3656" t="str">
            <v>Copier Expense</v>
          </cell>
          <cell r="F3656">
            <v>24.3</v>
          </cell>
          <cell r="G3656">
            <v>33.06</v>
          </cell>
          <cell r="H3656">
            <v>500</v>
          </cell>
          <cell r="I3656">
            <v>19.559999999999999</v>
          </cell>
          <cell r="J3656">
            <v>100</v>
          </cell>
          <cell r="K3656">
            <v>110010</v>
          </cell>
          <cell r="L3656" t="str">
            <v>Current Unrestricted</v>
          </cell>
          <cell r="M3656">
            <v>10</v>
          </cell>
          <cell r="N3656" t="str">
            <v>Instruction</v>
          </cell>
          <cell r="O3656">
            <v>11</v>
          </cell>
          <cell r="P3656" t="str">
            <v>Current Unrestricted Funds</v>
          </cell>
          <cell r="Q3656">
            <v>75</v>
          </cell>
          <cell r="R3656" t="str">
            <v>Other Operating Expenses</v>
          </cell>
          <cell r="S3656">
            <v>30</v>
          </cell>
          <cell r="T3656" t="str">
            <v>Vice President / Provost - CPC</v>
          </cell>
          <cell r="U3656">
            <v>5</v>
          </cell>
          <cell r="V3656" t="str">
            <v>Johnson, Abbey</v>
          </cell>
        </row>
        <row r="3657">
          <cell r="A3657">
            <v>368210</v>
          </cell>
          <cell r="B3657" t="str">
            <v>Fire Protection Tech</v>
          </cell>
          <cell r="C3657">
            <v>755330</v>
          </cell>
          <cell r="D3657">
            <v>368210755330</v>
          </cell>
          <cell r="E3657" t="str">
            <v>Printing - Brochures and Handbooks</v>
          </cell>
          <cell r="F3657">
            <v>0</v>
          </cell>
          <cell r="G3657">
            <v>885</v>
          </cell>
          <cell r="H3657">
            <v>0</v>
          </cell>
          <cell r="I3657">
            <v>0</v>
          </cell>
          <cell r="J3657">
            <v>0</v>
          </cell>
          <cell r="K3657">
            <v>110010</v>
          </cell>
          <cell r="L3657" t="str">
            <v>Current Unrestricted</v>
          </cell>
          <cell r="M3657">
            <v>10</v>
          </cell>
          <cell r="N3657" t="str">
            <v>Instruction</v>
          </cell>
          <cell r="O3657">
            <v>11</v>
          </cell>
          <cell r="P3657" t="str">
            <v>Current Unrestricted Funds</v>
          </cell>
          <cell r="Q3657">
            <v>75</v>
          </cell>
          <cell r="R3657" t="str">
            <v>Other Operating Expenses</v>
          </cell>
          <cell r="S3657">
            <v>30</v>
          </cell>
          <cell r="T3657" t="str">
            <v>Vice President / Provost - CPC</v>
          </cell>
          <cell r="U3657">
            <v>5</v>
          </cell>
          <cell r="V3657" t="str">
            <v>Johnson, Abbey</v>
          </cell>
        </row>
        <row r="3658">
          <cell r="A3658">
            <v>368210</v>
          </cell>
          <cell r="B3658" t="str">
            <v>Fire Protection Tech</v>
          </cell>
          <cell r="C3658">
            <v>755360</v>
          </cell>
          <cell r="D3658">
            <v>368210755360</v>
          </cell>
          <cell r="E3658" t="str">
            <v>Printing - Other</v>
          </cell>
          <cell r="F3658">
            <v>2857.9</v>
          </cell>
          <cell r="G3658">
            <v>2254.7600000000002</v>
          </cell>
          <cell r="H3658">
            <v>2300</v>
          </cell>
          <cell r="I3658">
            <v>1476.36</v>
          </cell>
          <cell r="J3658">
            <v>2000</v>
          </cell>
          <cell r="K3658">
            <v>110010</v>
          </cell>
          <cell r="L3658" t="str">
            <v>Current Unrestricted</v>
          </cell>
          <cell r="M3658">
            <v>10</v>
          </cell>
          <cell r="N3658" t="str">
            <v>Instruction</v>
          </cell>
          <cell r="O3658">
            <v>11</v>
          </cell>
          <cell r="P3658" t="str">
            <v>Current Unrestricted Funds</v>
          </cell>
          <cell r="Q3658">
            <v>75</v>
          </cell>
          <cell r="R3658" t="str">
            <v>Other Operating Expenses</v>
          </cell>
          <cell r="S3658">
            <v>30</v>
          </cell>
          <cell r="T3658" t="str">
            <v>Vice President / Provost - CPC</v>
          </cell>
          <cell r="U3658">
            <v>5</v>
          </cell>
          <cell r="V3658" t="str">
            <v>Johnson, Abbey</v>
          </cell>
        </row>
        <row r="3659">
          <cell r="A3659">
            <v>368210</v>
          </cell>
          <cell r="B3659" t="str">
            <v>Fire Protection Tech</v>
          </cell>
          <cell r="C3659">
            <v>755510</v>
          </cell>
          <cell r="D3659">
            <v>368210755510</v>
          </cell>
          <cell r="E3659" t="str">
            <v>Repairs - Equipment</v>
          </cell>
          <cell r="F3659">
            <v>29422.81</v>
          </cell>
          <cell r="G3659">
            <v>40050.879999999997</v>
          </cell>
          <cell r="H3659">
            <v>27000</v>
          </cell>
          <cell r="I3659">
            <v>12945.04</v>
          </cell>
          <cell r="J3659">
            <v>21000</v>
          </cell>
          <cell r="K3659">
            <v>110010</v>
          </cell>
          <cell r="L3659" t="str">
            <v>Current Unrestricted</v>
          </cell>
          <cell r="M3659">
            <v>10</v>
          </cell>
          <cell r="N3659" t="str">
            <v>Instruction</v>
          </cell>
          <cell r="O3659">
            <v>11</v>
          </cell>
          <cell r="P3659" t="str">
            <v>Current Unrestricted Funds</v>
          </cell>
          <cell r="Q3659">
            <v>75</v>
          </cell>
          <cell r="R3659" t="str">
            <v>Other Operating Expenses</v>
          </cell>
          <cell r="S3659">
            <v>30</v>
          </cell>
          <cell r="T3659" t="str">
            <v>Vice President / Provost - CPC</v>
          </cell>
          <cell r="U3659">
            <v>5</v>
          </cell>
          <cell r="V3659" t="str">
            <v>Johnson, Abbey</v>
          </cell>
        </row>
        <row r="3660">
          <cell r="A3660">
            <v>368210</v>
          </cell>
          <cell r="B3660" t="str">
            <v>Fire Protection Tech</v>
          </cell>
          <cell r="C3660">
            <v>755540</v>
          </cell>
          <cell r="D3660">
            <v>368210755540</v>
          </cell>
          <cell r="E3660" t="str">
            <v>Repairs - Vehicle</v>
          </cell>
          <cell r="F3660">
            <v>5944.52</v>
          </cell>
          <cell r="G3660">
            <v>0</v>
          </cell>
          <cell r="H3660">
            <v>3500</v>
          </cell>
          <cell r="I3660">
            <v>0</v>
          </cell>
          <cell r="J3660">
            <v>3500</v>
          </cell>
          <cell r="K3660">
            <v>110010</v>
          </cell>
          <cell r="L3660" t="str">
            <v>Current Unrestricted</v>
          </cell>
          <cell r="M3660">
            <v>10</v>
          </cell>
          <cell r="N3660" t="str">
            <v>Instruction</v>
          </cell>
          <cell r="O3660">
            <v>11</v>
          </cell>
          <cell r="P3660" t="str">
            <v>Current Unrestricted Funds</v>
          </cell>
          <cell r="Q3660">
            <v>75</v>
          </cell>
          <cell r="R3660" t="str">
            <v>Other Operating Expenses</v>
          </cell>
          <cell r="S3660">
            <v>30</v>
          </cell>
          <cell r="T3660" t="str">
            <v>Vice President / Provost - CPC</v>
          </cell>
          <cell r="U3660">
            <v>5</v>
          </cell>
          <cell r="V3660" t="str">
            <v>Johnson, Abbey</v>
          </cell>
        </row>
        <row r="3661">
          <cell r="A3661">
            <v>368210</v>
          </cell>
          <cell r="B3661" t="str">
            <v>Fire Protection Tech</v>
          </cell>
          <cell r="C3661">
            <v>755705</v>
          </cell>
          <cell r="D3661">
            <v>368210755705</v>
          </cell>
          <cell r="E3661" t="str">
            <v>Postage</v>
          </cell>
          <cell r="F3661">
            <v>765.81</v>
          </cell>
          <cell r="G3661">
            <v>743.42</v>
          </cell>
          <cell r="H3661">
            <v>1200</v>
          </cell>
          <cell r="I3661">
            <v>435.31</v>
          </cell>
          <cell r="J3661">
            <v>1200</v>
          </cell>
          <cell r="K3661">
            <v>110010</v>
          </cell>
          <cell r="L3661" t="str">
            <v>Current Unrestricted</v>
          </cell>
          <cell r="M3661">
            <v>10</v>
          </cell>
          <cell r="N3661" t="str">
            <v>Instruction</v>
          </cell>
          <cell r="O3661">
            <v>11</v>
          </cell>
          <cell r="P3661" t="str">
            <v>Current Unrestricted Funds</v>
          </cell>
          <cell r="Q3661">
            <v>75</v>
          </cell>
          <cell r="R3661" t="str">
            <v>Other Operating Expenses</v>
          </cell>
          <cell r="S3661">
            <v>30</v>
          </cell>
          <cell r="T3661" t="str">
            <v>Vice President / Provost - CPC</v>
          </cell>
          <cell r="U3661">
            <v>5</v>
          </cell>
          <cell r="V3661" t="str">
            <v>Johnson, Abbey</v>
          </cell>
        </row>
        <row r="3662">
          <cell r="A3662">
            <v>368210</v>
          </cell>
          <cell r="B3662" t="str">
            <v>Fire Protection Tech</v>
          </cell>
          <cell r="C3662">
            <v>755730</v>
          </cell>
          <cell r="D3662">
            <v>368210755730</v>
          </cell>
          <cell r="E3662" t="str">
            <v>Memberships</v>
          </cell>
          <cell r="F3662">
            <v>556</v>
          </cell>
          <cell r="G3662">
            <v>2249</v>
          </cell>
          <cell r="H3662">
            <v>650</v>
          </cell>
          <cell r="I3662">
            <v>460</v>
          </cell>
          <cell r="J3662">
            <v>400</v>
          </cell>
          <cell r="K3662">
            <v>110010</v>
          </cell>
          <cell r="L3662" t="str">
            <v>Current Unrestricted</v>
          </cell>
          <cell r="M3662">
            <v>10</v>
          </cell>
          <cell r="N3662" t="str">
            <v>Instruction</v>
          </cell>
          <cell r="O3662">
            <v>11</v>
          </cell>
          <cell r="P3662" t="str">
            <v>Current Unrestricted Funds</v>
          </cell>
          <cell r="Q3662">
            <v>75</v>
          </cell>
          <cell r="R3662" t="str">
            <v>Other Operating Expenses</v>
          </cell>
          <cell r="S3662">
            <v>30</v>
          </cell>
          <cell r="T3662" t="str">
            <v>Vice President / Provost - CPC</v>
          </cell>
          <cell r="U3662">
            <v>5</v>
          </cell>
          <cell r="V3662" t="str">
            <v>Johnson, Abbey</v>
          </cell>
        </row>
        <row r="3663">
          <cell r="A3663">
            <v>368210</v>
          </cell>
          <cell r="B3663" t="str">
            <v>Fire Protection Tech</v>
          </cell>
          <cell r="C3663">
            <v>755735</v>
          </cell>
          <cell r="D3663">
            <v>368210755735</v>
          </cell>
          <cell r="E3663" t="str">
            <v>Official Functions</v>
          </cell>
          <cell r="F3663">
            <v>555</v>
          </cell>
          <cell r="G3663">
            <v>270</v>
          </cell>
          <cell r="H3663">
            <v>375</v>
          </cell>
          <cell r="I3663">
            <v>90</v>
          </cell>
          <cell r="J3663">
            <v>375</v>
          </cell>
          <cell r="K3663">
            <v>110010</v>
          </cell>
          <cell r="L3663" t="str">
            <v>Current Unrestricted</v>
          </cell>
          <cell r="M3663">
            <v>10</v>
          </cell>
          <cell r="N3663" t="str">
            <v>Instruction</v>
          </cell>
          <cell r="O3663">
            <v>11</v>
          </cell>
          <cell r="P3663" t="str">
            <v>Current Unrestricted Funds</v>
          </cell>
          <cell r="Q3663">
            <v>75</v>
          </cell>
          <cell r="R3663" t="str">
            <v>Other Operating Expenses</v>
          </cell>
          <cell r="S3663">
            <v>30</v>
          </cell>
          <cell r="T3663" t="str">
            <v>Vice President / Provost - CPC</v>
          </cell>
          <cell r="U3663">
            <v>5</v>
          </cell>
          <cell r="V3663" t="str">
            <v>Johnson, Abbey</v>
          </cell>
        </row>
        <row r="3664">
          <cell r="A3664">
            <v>368210</v>
          </cell>
          <cell r="B3664" t="str">
            <v>Fire Protection Tech</v>
          </cell>
          <cell r="C3664">
            <v>755745</v>
          </cell>
          <cell r="D3664">
            <v>368210755745</v>
          </cell>
          <cell r="E3664" t="str">
            <v>Promotional Activities</v>
          </cell>
          <cell r="F3664">
            <v>2969.64</v>
          </cell>
          <cell r="G3664">
            <v>869.16</v>
          </cell>
          <cell r="H3664">
            <v>600</v>
          </cell>
          <cell r="I3664">
            <v>0</v>
          </cell>
          <cell r="J3664">
            <v>600</v>
          </cell>
          <cell r="K3664">
            <v>110010</v>
          </cell>
          <cell r="L3664" t="str">
            <v>Current Unrestricted</v>
          </cell>
          <cell r="M3664">
            <v>10</v>
          </cell>
          <cell r="N3664" t="str">
            <v>Instruction</v>
          </cell>
          <cell r="O3664">
            <v>11</v>
          </cell>
          <cell r="P3664" t="str">
            <v>Current Unrestricted Funds</v>
          </cell>
          <cell r="Q3664">
            <v>75</v>
          </cell>
          <cell r="R3664" t="str">
            <v>Other Operating Expenses</v>
          </cell>
          <cell r="S3664">
            <v>30</v>
          </cell>
          <cell r="T3664" t="str">
            <v>Vice President / Provost - CPC</v>
          </cell>
          <cell r="U3664">
            <v>5</v>
          </cell>
          <cell r="V3664" t="str">
            <v>Johnson, Abbey</v>
          </cell>
        </row>
        <row r="3665">
          <cell r="A3665">
            <v>368210</v>
          </cell>
          <cell r="B3665" t="str">
            <v>Fire Protection Tech</v>
          </cell>
          <cell r="C3665">
            <v>755765</v>
          </cell>
          <cell r="D3665">
            <v>368210755765</v>
          </cell>
          <cell r="E3665" t="str">
            <v>Miscellaneous Operating Expenses</v>
          </cell>
          <cell r="F3665">
            <v>0</v>
          </cell>
          <cell r="G3665">
            <v>0</v>
          </cell>
          <cell r="H3665">
            <v>100</v>
          </cell>
          <cell r="I3665">
            <v>0</v>
          </cell>
          <cell r="J3665">
            <v>100</v>
          </cell>
          <cell r="K3665">
            <v>110010</v>
          </cell>
          <cell r="L3665" t="str">
            <v>Current Unrestricted</v>
          </cell>
          <cell r="M3665">
            <v>10</v>
          </cell>
          <cell r="N3665" t="str">
            <v>Instruction</v>
          </cell>
          <cell r="O3665">
            <v>11</v>
          </cell>
          <cell r="P3665" t="str">
            <v>Current Unrestricted Funds</v>
          </cell>
          <cell r="Q3665">
            <v>75</v>
          </cell>
          <cell r="R3665" t="str">
            <v>Other Operating Expenses</v>
          </cell>
          <cell r="S3665">
            <v>30</v>
          </cell>
          <cell r="T3665" t="str">
            <v>Vice President / Provost - CPC</v>
          </cell>
          <cell r="U3665">
            <v>5</v>
          </cell>
          <cell r="V3665" t="str">
            <v>Johnson, Abbey</v>
          </cell>
        </row>
        <row r="3666">
          <cell r="A3666">
            <v>368210</v>
          </cell>
          <cell r="B3666" t="str">
            <v>Fire Protection Tech</v>
          </cell>
          <cell r="C3666">
            <v>765420</v>
          </cell>
          <cell r="D3666">
            <v>368210765420</v>
          </cell>
          <cell r="E3666" t="str">
            <v>Telephone</v>
          </cell>
          <cell r="F3666">
            <v>0</v>
          </cell>
          <cell r="G3666">
            <v>0</v>
          </cell>
          <cell r="H3666">
            <v>0</v>
          </cell>
          <cell r="I3666">
            <v>0</v>
          </cell>
          <cell r="J3666">
            <v>0</v>
          </cell>
          <cell r="K3666">
            <v>110010</v>
          </cell>
          <cell r="L3666" t="str">
            <v>Current Unrestricted</v>
          </cell>
          <cell r="M3666">
            <v>10</v>
          </cell>
          <cell r="N3666" t="str">
            <v>Instruction</v>
          </cell>
          <cell r="O3666">
            <v>11</v>
          </cell>
          <cell r="P3666" t="str">
            <v>Current Unrestricted Funds</v>
          </cell>
          <cell r="Q3666">
            <v>76</v>
          </cell>
          <cell r="R3666" t="str">
            <v>Utilities</v>
          </cell>
          <cell r="S3666">
            <v>30</v>
          </cell>
          <cell r="T3666" t="str">
            <v>Vice President / Provost - CPC</v>
          </cell>
          <cell r="U3666">
            <v>5</v>
          </cell>
          <cell r="V3666" t="str">
            <v>Johnson, Abbey</v>
          </cell>
        </row>
        <row r="3667">
          <cell r="A3667">
            <v>368210</v>
          </cell>
          <cell r="B3667" t="str">
            <v>Fire Protection Tech</v>
          </cell>
          <cell r="C3667">
            <v>765470</v>
          </cell>
          <cell r="D3667">
            <v>368210765470</v>
          </cell>
          <cell r="E3667" t="str">
            <v>Diesel Fuel</v>
          </cell>
          <cell r="F3667">
            <v>11835.82</v>
          </cell>
          <cell r="G3667">
            <v>11835.09</v>
          </cell>
          <cell r="H3667">
            <v>12200</v>
          </cell>
          <cell r="I3667">
            <v>5567.85</v>
          </cell>
          <cell r="J3667">
            <v>12000</v>
          </cell>
          <cell r="K3667">
            <v>110010</v>
          </cell>
          <cell r="L3667" t="str">
            <v>Current Unrestricted</v>
          </cell>
          <cell r="M3667">
            <v>10</v>
          </cell>
          <cell r="N3667" t="str">
            <v>Instruction</v>
          </cell>
          <cell r="O3667">
            <v>11</v>
          </cell>
          <cell r="P3667" t="str">
            <v>Current Unrestricted Funds</v>
          </cell>
          <cell r="Q3667">
            <v>76</v>
          </cell>
          <cell r="R3667" t="str">
            <v>Utilities</v>
          </cell>
          <cell r="S3667">
            <v>30</v>
          </cell>
          <cell r="T3667" t="str">
            <v>Vice President / Provost - CPC</v>
          </cell>
          <cell r="U3667">
            <v>5</v>
          </cell>
          <cell r="V3667" t="str">
            <v>Johnson, Abbey</v>
          </cell>
        </row>
        <row r="3668">
          <cell r="A3668">
            <v>368210</v>
          </cell>
          <cell r="B3668" t="str">
            <v>Fire Protection Tech</v>
          </cell>
          <cell r="C3668">
            <v>777410</v>
          </cell>
          <cell r="D3668">
            <v>368210777410</v>
          </cell>
          <cell r="E3668" t="str">
            <v>Equipment/Furniture - CPC</v>
          </cell>
          <cell r="F3668">
            <v>0</v>
          </cell>
          <cell r="G3668">
            <v>0</v>
          </cell>
          <cell r="H3668">
            <v>39200</v>
          </cell>
          <cell r="I3668">
            <v>9995</v>
          </cell>
          <cell r="J3668">
            <v>106000</v>
          </cell>
          <cell r="K3668">
            <v>110010</v>
          </cell>
          <cell r="L3668" t="str">
            <v>Current Unrestricted</v>
          </cell>
          <cell r="M3668">
            <v>10</v>
          </cell>
          <cell r="N3668" t="str">
            <v>Instruction</v>
          </cell>
          <cell r="O3668">
            <v>11</v>
          </cell>
          <cell r="P3668" t="str">
            <v>Current Unrestricted Funds</v>
          </cell>
          <cell r="Q3668">
            <v>77</v>
          </cell>
          <cell r="R3668" t="str">
            <v>Capital Outlay</v>
          </cell>
          <cell r="S3668">
            <v>30</v>
          </cell>
          <cell r="T3668" t="str">
            <v>Vice President / Provost - CPC</v>
          </cell>
          <cell r="U3668">
            <v>5</v>
          </cell>
          <cell r="V3668" t="str">
            <v>Johnson, Abbey</v>
          </cell>
        </row>
        <row r="3669">
          <cell r="A3669">
            <v>368210</v>
          </cell>
          <cell r="B3669" t="str">
            <v>Fire Protection Tech</v>
          </cell>
          <cell r="C3669">
            <v>787410</v>
          </cell>
          <cell r="D3669">
            <v>368210787410</v>
          </cell>
          <cell r="E3669" t="str">
            <v>Equipment/Furniture Non-Depreciable</v>
          </cell>
          <cell r="F3669">
            <v>52338.5</v>
          </cell>
          <cell r="G3669">
            <v>6600</v>
          </cell>
          <cell r="H3669">
            <v>9184</v>
          </cell>
          <cell r="I3669">
            <v>7527.39</v>
          </cell>
          <cell r="J3669">
            <v>30600</v>
          </cell>
          <cell r="K3669">
            <v>110010</v>
          </cell>
          <cell r="L3669" t="str">
            <v>Current Unrestricted</v>
          </cell>
          <cell r="M3669">
            <v>10</v>
          </cell>
          <cell r="N3669" t="str">
            <v>Instruction</v>
          </cell>
          <cell r="O3669">
            <v>11</v>
          </cell>
          <cell r="P3669" t="str">
            <v>Current Unrestricted Funds</v>
          </cell>
          <cell r="Q3669">
            <v>78</v>
          </cell>
          <cell r="R3669" t="str">
            <v>Non-Capital Outlay</v>
          </cell>
          <cell r="S3669">
            <v>30</v>
          </cell>
          <cell r="T3669" t="str">
            <v>Vice President / Provost - CPC</v>
          </cell>
          <cell r="U3669">
            <v>5</v>
          </cell>
          <cell r="V3669" t="str">
            <v>Johnson, Abbey</v>
          </cell>
        </row>
        <row r="3670">
          <cell r="A3670">
            <v>380210</v>
          </cell>
          <cell r="B3670" t="str">
            <v>Nursing</v>
          </cell>
          <cell r="C3670">
            <v>611110</v>
          </cell>
          <cell r="D3670">
            <v>380210611110</v>
          </cell>
          <cell r="E3670" t="str">
            <v>Faculty Salaries - Full-time</v>
          </cell>
          <cell r="F3670">
            <v>923040.73</v>
          </cell>
          <cell r="G3670">
            <v>926196.45</v>
          </cell>
          <cell r="H3670">
            <v>855077</v>
          </cell>
          <cell r="I3670">
            <v>471155.24</v>
          </cell>
          <cell r="J3670">
            <v>1022818</v>
          </cell>
          <cell r="K3670">
            <v>110010</v>
          </cell>
          <cell r="L3670" t="str">
            <v>Current Unrestricted</v>
          </cell>
          <cell r="M3670">
            <v>10</v>
          </cell>
          <cell r="N3670" t="str">
            <v>Instruction</v>
          </cell>
          <cell r="O3670">
            <v>11</v>
          </cell>
          <cell r="P3670" t="str">
            <v>Current Unrestricted Funds</v>
          </cell>
          <cell r="Q3670">
            <v>61</v>
          </cell>
          <cell r="R3670" t="str">
            <v>Salaries and Wages</v>
          </cell>
          <cell r="S3670">
            <v>30</v>
          </cell>
          <cell r="T3670" t="str">
            <v>Vice President / Provost - CPC</v>
          </cell>
          <cell r="U3670">
            <v>2</v>
          </cell>
          <cell r="V3670" t="str">
            <v>Johnson, Abbey</v>
          </cell>
        </row>
        <row r="3671">
          <cell r="A3671">
            <v>380210</v>
          </cell>
          <cell r="B3671" t="str">
            <v>Nursing</v>
          </cell>
          <cell r="C3671">
            <v>611115</v>
          </cell>
          <cell r="D3671">
            <v>380210611115</v>
          </cell>
          <cell r="E3671" t="str">
            <v>Faculty Salaries - Substitute</v>
          </cell>
          <cell r="F3671">
            <v>1520.4</v>
          </cell>
          <cell r="G3671">
            <v>738.48</v>
          </cell>
          <cell r="H3671">
            <v>0</v>
          </cell>
          <cell r="I3671">
            <v>0</v>
          </cell>
          <cell r="J3671">
            <v>0</v>
          </cell>
          <cell r="K3671">
            <v>110010</v>
          </cell>
          <cell r="L3671" t="str">
            <v>Current Unrestricted</v>
          </cell>
          <cell r="M3671">
            <v>10</v>
          </cell>
          <cell r="N3671" t="str">
            <v>Instruction</v>
          </cell>
          <cell r="O3671">
            <v>11</v>
          </cell>
          <cell r="P3671" t="str">
            <v>Current Unrestricted Funds</v>
          </cell>
          <cell r="Q3671">
            <v>61</v>
          </cell>
          <cell r="R3671" t="str">
            <v>Salaries and Wages</v>
          </cell>
          <cell r="S3671">
            <v>30</v>
          </cell>
          <cell r="T3671" t="str">
            <v>Vice President / Provost - CPC</v>
          </cell>
          <cell r="U3671">
            <v>2</v>
          </cell>
          <cell r="V3671" t="str">
            <v>Johnson, Abbey</v>
          </cell>
        </row>
        <row r="3672">
          <cell r="A3672">
            <v>380210</v>
          </cell>
          <cell r="B3672" t="str">
            <v>Nursing</v>
          </cell>
          <cell r="C3672">
            <v>611120</v>
          </cell>
          <cell r="D3672">
            <v>380210611120</v>
          </cell>
          <cell r="E3672" t="str">
            <v>Faculty Salaries - Part-time</v>
          </cell>
          <cell r="F3672">
            <v>252203.32</v>
          </cell>
          <cell r="G3672">
            <v>318835.81</v>
          </cell>
          <cell r="H3672">
            <v>347378</v>
          </cell>
          <cell r="I3672">
            <v>194996.26</v>
          </cell>
          <cell r="J3672">
            <v>349434</v>
          </cell>
          <cell r="K3672">
            <v>110010</v>
          </cell>
          <cell r="L3672" t="str">
            <v>Current Unrestricted</v>
          </cell>
          <cell r="M3672">
            <v>10</v>
          </cell>
          <cell r="N3672" t="str">
            <v>Instruction</v>
          </cell>
          <cell r="O3672">
            <v>11</v>
          </cell>
          <cell r="P3672" t="str">
            <v>Current Unrestricted Funds</v>
          </cell>
          <cell r="Q3672">
            <v>61</v>
          </cell>
          <cell r="R3672" t="str">
            <v>Salaries and Wages</v>
          </cell>
          <cell r="S3672">
            <v>30</v>
          </cell>
          <cell r="T3672" t="str">
            <v>Vice President / Provost - CPC</v>
          </cell>
          <cell r="U3672">
            <v>2</v>
          </cell>
          <cell r="V3672" t="str">
            <v>Johnson, Abbey</v>
          </cell>
        </row>
        <row r="3673">
          <cell r="A3673">
            <v>380210</v>
          </cell>
          <cell r="B3673" t="str">
            <v>Nursing</v>
          </cell>
          <cell r="C3673">
            <v>611130</v>
          </cell>
          <cell r="D3673">
            <v>380210611130</v>
          </cell>
          <cell r="E3673" t="str">
            <v>Faculty Full-time Non-teaching ES</v>
          </cell>
          <cell r="F3673">
            <v>243668.19</v>
          </cell>
          <cell r="G3673">
            <v>248152.52</v>
          </cell>
          <cell r="H3673">
            <v>248800</v>
          </cell>
          <cell r="I3673">
            <v>161000.29999999999</v>
          </cell>
          <cell r="J3673">
            <v>259228</v>
          </cell>
          <cell r="K3673">
            <v>110010</v>
          </cell>
          <cell r="L3673" t="str">
            <v>Current Unrestricted</v>
          </cell>
          <cell r="M3673">
            <v>10</v>
          </cell>
          <cell r="N3673" t="str">
            <v>Instruction</v>
          </cell>
          <cell r="O3673">
            <v>11</v>
          </cell>
          <cell r="P3673" t="str">
            <v>Current Unrestricted Funds</v>
          </cell>
          <cell r="Q3673">
            <v>61</v>
          </cell>
          <cell r="R3673" t="str">
            <v>Salaries and Wages</v>
          </cell>
          <cell r="S3673">
            <v>30</v>
          </cell>
          <cell r="T3673" t="str">
            <v>Vice President / Provost - CPC</v>
          </cell>
          <cell r="U3673">
            <v>2</v>
          </cell>
          <cell r="V3673" t="str">
            <v>Johnson, Abbey</v>
          </cell>
        </row>
        <row r="3674">
          <cell r="A3674">
            <v>380210</v>
          </cell>
          <cell r="B3674" t="str">
            <v>Nursing</v>
          </cell>
          <cell r="C3674">
            <v>611135</v>
          </cell>
          <cell r="D3674">
            <v>380210611135</v>
          </cell>
          <cell r="E3674" t="str">
            <v>Faculty Full-time - Release Time</v>
          </cell>
          <cell r="F3674">
            <v>21817.61</v>
          </cell>
          <cell r="G3674">
            <v>21721.16</v>
          </cell>
          <cell r="H3674">
            <v>34864</v>
          </cell>
          <cell r="I3674">
            <v>25412.89</v>
          </cell>
          <cell r="J3674">
            <v>18902</v>
          </cell>
          <cell r="K3674">
            <v>110010</v>
          </cell>
          <cell r="L3674" t="str">
            <v>Current Unrestricted</v>
          </cell>
          <cell r="M3674">
            <v>10</v>
          </cell>
          <cell r="N3674" t="str">
            <v>Instruction</v>
          </cell>
          <cell r="O3674">
            <v>11</v>
          </cell>
          <cell r="P3674" t="str">
            <v>Current Unrestricted Funds</v>
          </cell>
          <cell r="Q3674">
            <v>61</v>
          </cell>
          <cell r="R3674" t="str">
            <v>Salaries and Wages</v>
          </cell>
          <cell r="S3674">
            <v>30</v>
          </cell>
          <cell r="T3674" t="str">
            <v>Vice President / Provost - CPC</v>
          </cell>
          <cell r="U3674">
            <v>2</v>
          </cell>
          <cell r="V3674" t="str">
            <v>Johnson, Abbey</v>
          </cell>
        </row>
        <row r="3675">
          <cell r="A3675">
            <v>380210</v>
          </cell>
          <cell r="B3675" t="str">
            <v>Nursing</v>
          </cell>
          <cell r="C3675">
            <v>611140</v>
          </cell>
          <cell r="D3675">
            <v>380210611140</v>
          </cell>
          <cell r="E3675" t="str">
            <v>Faculty Part-time Non-teaching</v>
          </cell>
          <cell r="F3675">
            <v>13046</v>
          </cell>
          <cell r="G3675">
            <v>16604</v>
          </cell>
          <cell r="H3675">
            <v>18750</v>
          </cell>
          <cell r="I3675">
            <v>10933.87</v>
          </cell>
          <cell r="J3675">
            <v>23294</v>
          </cell>
          <cell r="K3675">
            <v>110010</v>
          </cell>
          <cell r="L3675" t="str">
            <v>Current Unrestricted</v>
          </cell>
          <cell r="M3675">
            <v>10</v>
          </cell>
          <cell r="N3675" t="str">
            <v>Instruction</v>
          </cell>
          <cell r="O3675">
            <v>11</v>
          </cell>
          <cell r="P3675" t="str">
            <v>Current Unrestricted Funds</v>
          </cell>
          <cell r="Q3675">
            <v>61</v>
          </cell>
          <cell r="R3675" t="str">
            <v>Salaries and Wages</v>
          </cell>
          <cell r="S3675">
            <v>30</v>
          </cell>
          <cell r="T3675" t="str">
            <v>Vice President / Provost - CPC</v>
          </cell>
          <cell r="U3675">
            <v>2</v>
          </cell>
          <cell r="V3675" t="str">
            <v>Johnson, Abbey</v>
          </cell>
        </row>
        <row r="3676">
          <cell r="A3676">
            <v>380210</v>
          </cell>
          <cell r="B3676" t="str">
            <v>Nursing</v>
          </cell>
          <cell r="C3676">
            <v>611150</v>
          </cell>
          <cell r="D3676">
            <v>380210611150</v>
          </cell>
          <cell r="E3676" t="str">
            <v>Faculty Full-time - Summer</v>
          </cell>
          <cell r="F3676">
            <v>10404.469999999999</v>
          </cell>
          <cell r="G3676">
            <v>12733.66</v>
          </cell>
          <cell r="H3676">
            <v>19864</v>
          </cell>
          <cell r="I3676">
            <v>0</v>
          </cell>
          <cell r="J3676">
            <v>7644</v>
          </cell>
          <cell r="K3676">
            <v>110010</v>
          </cell>
          <cell r="L3676" t="str">
            <v>Current Unrestricted</v>
          </cell>
          <cell r="M3676">
            <v>10</v>
          </cell>
          <cell r="N3676" t="str">
            <v>Instruction</v>
          </cell>
          <cell r="O3676">
            <v>11</v>
          </cell>
          <cell r="P3676" t="str">
            <v>Current Unrestricted Funds</v>
          </cell>
          <cell r="Q3676">
            <v>61</v>
          </cell>
          <cell r="R3676" t="str">
            <v>Salaries and Wages</v>
          </cell>
          <cell r="S3676">
            <v>30</v>
          </cell>
          <cell r="T3676" t="str">
            <v>Vice President / Provost - CPC</v>
          </cell>
          <cell r="U3676">
            <v>2</v>
          </cell>
          <cell r="V3676" t="str">
            <v>Johnson, Abbey</v>
          </cell>
        </row>
        <row r="3677">
          <cell r="A3677">
            <v>380210</v>
          </cell>
          <cell r="B3677" t="str">
            <v>Nursing</v>
          </cell>
          <cell r="C3677">
            <v>611155</v>
          </cell>
          <cell r="D3677">
            <v>380210611155</v>
          </cell>
          <cell r="E3677" t="str">
            <v>Faculty Full-time - Non-teach Sum</v>
          </cell>
          <cell r="F3677">
            <v>12660</v>
          </cell>
          <cell r="G3677">
            <v>7630.58</v>
          </cell>
          <cell r="H3677">
            <v>7860</v>
          </cell>
          <cell r="I3677">
            <v>0</v>
          </cell>
          <cell r="J3677">
            <v>19000</v>
          </cell>
          <cell r="K3677">
            <v>110010</v>
          </cell>
          <cell r="L3677" t="str">
            <v>Current Unrestricted</v>
          </cell>
          <cell r="M3677">
            <v>10</v>
          </cell>
          <cell r="N3677" t="str">
            <v>Instruction</v>
          </cell>
          <cell r="O3677">
            <v>11</v>
          </cell>
          <cell r="P3677" t="str">
            <v>Current Unrestricted Funds</v>
          </cell>
          <cell r="Q3677">
            <v>61</v>
          </cell>
          <cell r="R3677" t="str">
            <v>Salaries and Wages</v>
          </cell>
          <cell r="S3677">
            <v>30</v>
          </cell>
          <cell r="T3677" t="str">
            <v>Vice President / Provost - CPC</v>
          </cell>
          <cell r="U3677">
            <v>2</v>
          </cell>
          <cell r="V3677" t="str">
            <v>Johnson, Abbey</v>
          </cell>
        </row>
        <row r="3678">
          <cell r="A3678">
            <v>380210</v>
          </cell>
          <cell r="B3678" t="str">
            <v>Nursing</v>
          </cell>
          <cell r="C3678">
            <v>611160</v>
          </cell>
          <cell r="D3678">
            <v>380210611160</v>
          </cell>
          <cell r="E3678" t="str">
            <v>Faculty Part-time - Summer</v>
          </cell>
          <cell r="F3678">
            <v>0</v>
          </cell>
          <cell r="G3678">
            <v>0</v>
          </cell>
          <cell r="H3678">
            <v>10214</v>
          </cell>
          <cell r="I3678">
            <v>0</v>
          </cell>
          <cell r="J3678">
            <v>5033</v>
          </cell>
          <cell r="K3678">
            <v>110010</v>
          </cell>
          <cell r="L3678" t="str">
            <v>Current Unrestricted</v>
          </cell>
          <cell r="M3678">
            <v>10</v>
          </cell>
          <cell r="N3678" t="str">
            <v>Instruction</v>
          </cell>
          <cell r="O3678">
            <v>11</v>
          </cell>
          <cell r="P3678" t="str">
            <v>Current Unrestricted Funds</v>
          </cell>
          <cell r="Q3678">
            <v>61</v>
          </cell>
          <cell r="R3678" t="str">
            <v>Salaries and Wages</v>
          </cell>
          <cell r="S3678">
            <v>30</v>
          </cell>
          <cell r="T3678" t="str">
            <v>Vice President / Provost - CPC</v>
          </cell>
          <cell r="U3678">
            <v>2</v>
          </cell>
          <cell r="V3678" t="str">
            <v>Johnson, Abbey</v>
          </cell>
        </row>
        <row r="3679">
          <cell r="A3679">
            <v>380210</v>
          </cell>
          <cell r="B3679" t="str">
            <v>Nursing</v>
          </cell>
          <cell r="C3679">
            <v>611210</v>
          </cell>
          <cell r="D3679">
            <v>380210611210</v>
          </cell>
          <cell r="E3679" t="str">
            <v>Admin Salaries - Full-time</v>
          </cell>
          <cell r="F3679">
            <v>0</v>
          </cell>
          <cell r="G3679">
            <v>0</v>
          </cell>
          <cell r="H3679">
            <v>48675</v>
          </cell>
          <cell r="I3679">
            <v>11148.88</v>
          </cell>
          <cell r="J3679">
            <v>75051</v>
          </cell>
          <cell r="K3679">
            <v>110010</v>
          </cell>
          <cell r="L3679" t="str">
            <v>Current Unrestricted</v>
          </cell>
          <cell r="M3679">
            <v>10</v>
          </cell>
          <cell r="N3679" t="str">
            <v>Instruction</v>
          </cell>
          <cell r="O3679">
            <v>11</v>
          </cell>
          <cell r="P3679" t="str">
            <v>Current Unrestricted Funds</v>
          </cell>
          <cell r="Q3679">
            <v>61</v>
          </cell>
          <cell r="R3679" t="str">
            <v>Salaries and Wages</v>
          </cell>
          <cell r="S3679">
            <v>30</v>
          </cell>
          <cell r="T3679" t="str">
            <v>Vice President / Provost - CPC</v>
          </cell>
          <cell r="U3679">
            <v>2</v>
          </cell>
          <cell r="V3679" t="str">
            <v>Johnson, Abbey</v>
          </cell>
        </row>
        <row r="3680">
          <cell r="A3680">
            <v>380210</v>
          </cell>
          <cell r="B3680" t="str">
            <v>Nursing</v>
          </cell>
          <cell r="C3680">
            <v>611240</v>
          </cell>
          <cell r="D3680">
            <v>380210611240</v>
          </cell>
          <cell r="E3680" t="str">
            <v>Admin Salaries - Extra Service</v>
          </cell>
          <cell r="F3680">
            <v>7293.52</v>
          </cell>
          <cell r="G3680">
            <v>0</v>
          </cell>
          <cell r="H3680">
            <v>0</v>
          </cell>
          <cell r="I3680">
            <v>0</v>
          </cell>
          <cell r="J3680">
            <v>0</v>
          </cell>
          <cell r="K3680">
            <v>110010</v>
          </cell>
          <cell r="L3680" t="str">
            <v>Current Unrestricted</v>
          </cell>
          <cell r="M3680">
            <v>10</v>
          </cell>
          <cell r="N3680" t="str">
            <v>Instruction</v>
          </cell>
          <cell r="O3680">
            <v>11</v>
          </cell>
          <cell r="P3680" t="str">
            <v>Current Unrestricted Funds</v>
          </cell>
          <cell r="Q3680">
            <v>61</v>
          </cell>
          <cell r="R3680" t="str">
            <v>Salaries and Wages</v>
          </cell>
          <cell r="S3680">
            <v>30</v>
          </cell>
          <cell r="T3680" t="str">
            <v>Vice President / Provost - CPC</v>
          </cell>
          <cell r="U3680">
            <v>2</v>
          </cell>
          <cell r="V3680" t="str">
            <v>Johnson, Abbey</v>
          </cell>
        </row>
        <row r="3681">
          <cell r="A3681">
            <v>380210</v>
          </cell>
          <cell r="B3681" t="str">
            <v>Nursing</v>
          </cell>
          <cell r="C3681">
            <v>611310</v>
          </cell>
          <cell r="D3681">
            <v>380210611310</v>
          </cell>
          <cell r="E3681" t="str">
            <v>Supervisory Support Staff - Exempt</v>
          </cell>
          <cell r="F3681">
            <v>79575.960000000006</v>
          </cell>
          <cell r="G3681">
            <v>81807.27</v>
          </cell>
          <cell r="H3681">
            <v>75416</v>
          </cell>
          <cell r="I3681">
            <v>26777.9</v>
          </cell>
          <cell r="J3681">
            <v>0</v>
          </cell>
          <cell r="K3681">
            <v>110010</v>
          </cell>
          <cell r="L3681" t="str">
            <v>Current Unrestricted</v>
          </cell>
          <cell r="M3681">
            <v>10</v>
          </cell>
          <cell r="N3681" t="str">
            <v>Instruction</v>
          </cell>
          <cell r="O3681">
            <v>11</v>
          </cell>
          <cell r="P3681" t="str">
            <v>Current Unrestricted Funds</v>
          </cell>
          <cell r="Q3681">
            <v>61</v>
          </cell>
          <cell r="R3681" t="str">
            <v>Salaries and Wages</v>
          </cell>
          <cell r="S3681">
            <v>30</v>
          </cell>
          <cell r="T3681" t="str">
            <v>Vice President / Provost - CPC</v>
          </cell>
          <cell r="U3681">
            <v>2</v>
          </cell>
          <cell r="V3681" t="str">
            <v>Johnson, Abbey</v>
          </cell>
        </row>
        <row r="3682">
          <cell r="A3682">
            <v>380210</v>
          </cell>
          <cell r="B3682" t="str">
            <v>Nursing</v>
          </cell>
          <cell r="C3682">
            <v>611320</v>
          </cell>
          <cell r="D3682">
            <v>380210611320</v>
          </cell>
          <cell r="E3682" t="str">
            <v>Non-Supervisory Supp Staff - Exempt</v>
          </cell>
          <cell r="F3682">
            <v>33790.199999999997</v>
          </cell>
          <cell r="G3682">
            <v>19730.72</v>
          </cell>
          <cell r="H3682">
            <v>-48638</v>
          </cell>
          <cell r="I3682">
            <v>0</v>
          </cell>
          <cell r="J3682">
            <v>0</v>
          </cell>
          <cell r="K3682">
            <v>110010</v>
          </cell>
          <cell r="L3682" t="str">
            <v>Current Unrestricted</v>
          </cell>
          <cell r="M3682">
            <v>10</v>
          </cell>
          <cell r="N3682" t="str">
            <v>Instruction</v>
          </cell>
          <cell r="O3682">
            <v>11</v>
          </cell>
          <cell r="P3682" t="str">
            <v>Current Unrestricted Funds</v>
          </cell>
          <cell r="Q3682">
            <v>61</v>
          </cell>
          <cell r="R3682" t="str">
            <v>Salaries and Wages</v>
          </cell>
          <cell r="S3682">
            <v>30</v>
          </cell>
          <cell r="T3682" t="str">
            <v>Vice President / Provost - CPC</v>
          </cell>
          <cell r="U3682">
            <v>2</v>
          </cell>
          <cell r="V3682" t="str">
            <v>Johnson, Abbey</v>
          </cell>
        </row>
        <row r="3683">
          <cell r="A3683">
            <v>380210</v>
          </cell>
          <cell r="B3683" t="str">
            <v>Nursing</v>
          </cell>
          <cell r="C3683">
            <v>611350</v>
          </cell>
          <cell r="D3683">
            <v>380210611350</v>
          </cell>
          <cell r="E3683" t="str">
            <v>Supp Staff-FT Instructional-Exempt</v>
          </cell>
          <cell r="F3683">
            <v>0</v>
          </cell>
          <cell r="G3683">
            <v>13863.69</v>
          </cell>
          <cell r="H3683">
            <v>0</v>
          </cell>
          <cell r="I3683">
            <v>0</v>
          </cell>
          <cell r="J3683">
            <v>0</v>
          </cell>
          <cell r="K3683">
            <v>110010</v>
          </cell>
          <cell r="L3683" t="str">
            <v>Current Unrestricted</v>
          </cell>
          <cell r="M3683">
            <v>10</v>
          </cell>
          <cell r="N3683" t="str">
            <v>Instruction</v>
          </cell>
          <cell r="O3683">
            <v>11</v>
          </cell>
          <cell r="P3683" t="str">
            <v>Current Unrestricted Funds</v>
          </cell>
          <cell r="Q3683">
            <v>61</v>
          </cell>
          <cell r="R3683" t="str">
            <v>Salaries and Wages</v>
          </cell>
          <cell r="S3683">
            <v>30</v>
          </cell>
          <cell r="T3683" t="str">
            <v>Vice President / Provost - CPC</v>
          </cell>
          <cell r="U3683">
            <v>2</v>
          </cell>
          <cell r="V3683" t="str">
            <v>Johnson, Abbey</v>
          </cell>
        </row>
        <row r="3684">
          <cell r="A3684">
            <v>380210</v>
          </cell>
          <cell r="B3684" t="str">
            <v>Nursing</v>
          </cell>
          <cell r="C3684">
            <v>611420</v>
          </cell>
          <cell r="D3684">
            <v>380210611420</v>
          </cell>
          <cell r="E3684" t="str">
            <v>Non-Supervisory Supp - Non-Exempt</v>
          </cell>
          <cell r="F3684">
            <v>0</v>
          </cell>
          <cell r="G3684">
            <v>67135.16</v>
          </cell>
          <cell r="H3684">
            <v>54104</v>
          </cell>
          <cell r="I3684">
            <v>36617.480000000003</v>
          </cell>
          <cell r="J3684">
            <v>74973</v>
          </cell>
          <cell r="K3684">
            <v>110010</v>
          </cell>
          <cell r="L3684" t="str">
            <v>Current Unrestricted</v>
          </cell>
          <cell r="M3684">
            <v>10</v>
          </cell>
          <cell r="N3684" t="str">
            <v>Instruction</v>
          </cell>
          <cell r="O3684">
            <v>11</v>
          </cell>
          <cell r="P3684" t="str">
            <v>Current Unrestricted Funds</v>
          </cell>
          <cell r="Q3684">
            <v>61</v>
          </cell>
          <cell r="R3684" t="str">
            <v>Salaries and Wages</v>
          </cell>
          <cell r="S3684">
            <v>30</v>
          </cell>
          <cell r="T3684" t="str">
            <v>Vice President / Provost - CPC</v>
          </cell>
          <cell r="U3684">
            <v>2</v>
          </cell>
          <cell r="V3684" t="str">
            <v>Johnson, Abbey</v>
          </cell>
        </row>
        <row r="3685">
          <cell r="A3685">
            <v>380210</v>
          </cell>
          <cell r="B3685" t="str">
            <v>Nursing</v>
          </cell>
          <cell r="C3685">
            <v>611450</v>
          </cell>
          <cell r="D3685">
            <v>380210611450</v>
          </cell>
          <cell r="E3685" t="str">
            <v>Lab Instructor - Non-Exempt</v>
          </cell>
          <cell r="F3685">
            <v>50236.800000000003</v>
          </cell>
          <cell r="G3685">
            <v>0</v>
          </cell>
          <cell r="H3685">
            <v>0</v>
          </cell>
          <cell r="I3685">
            <v>0</v>
          </cell>
          <cell r="J3685">
            <v>0</v>
          </cell>
          <cell r="K3685">
            <v>110010</v>
          </cell>
          <cell r="L3685" t="str">
            <v>Current Unrestricted</v>
          </cell>
          <cell r="M3685">
            <v>10</v>
          </cell>
          <cell r="N3685" t="str">
            <v>Instruction</v>
          </cell>
          <cell r="O3685">
            <v>11</v>
          </cell>
          <cell r="P3685" t="str">
            <v>Current Unrestricted Funds</v>
          </cell>
          <cell r="Q3685">
            <v>61</v>
          </cell>
          <cell r="R3685" t="str">
            <v>Salaries and Wages</v>
          </cell>
          <cell r="S3685">
            <v>30</v>
          </cell>
          <cell r="T3685" t="str">
            <v>Vice President / Provost - CPC</v>
          </cell>
          <cell r="U3685">
            <v>2</v>
          </cell>
          <cell r="V3685" t="str">
            <v>Johnson, Abbey</v>
          </cell>
        </row>
        <row r="3686">
          <cell r="A3686">
            <v>380210</v>
          </cell>
          <cell r="B3686" t="str">
            <v>Nursing</v>
          </cell>
          <cell r="C3686">
            <v>611455</v>
          </cell>
          <cell r="D3686">
            <v>380210611455</v>
          </cell>
          <cell r="E3686" t="str">
            <v>PT Instr Assistant - Non-Exempt</v>
          </cell>
          <cell r="F3686">
            <v>13272.32</v>
          </cell>
          <cell r="G3686">
            <v>37224.449999999997</v>
          </cell>
          <cell r="H3686">
            <v>35472</v>
          </cell>
          <cell r="I3686">
            <v>34371.129999999997</v>
          </cell>
          <cell r="J3686">
            <v>90720</v>
          </cell>
          <cell r="K3686">
            <v>110010</v>
          </cell>
          <cell r="L3686" t="str">
            <v>Current Unrestricted</v>
          </cell>
          <cell r="M3686">
            <v>10</v>
          </cell>
          <cell r="N3686" t="str">
            <v>Instruction</v>
          </cell>
          <cell r="O3686">
            <v>11</v>
          </cell>
          <cell r="P3686" t="str">
            <v>Current Unrestricted Funds</v>
          </cell>
          <cell r="Q3686">
            <v>61</v>
          </cell>
          <cell r="R3686" t="str">
            <v>Salaries and Wages</v>
          </cell>
          <cell r="S3686">
            <v>30</v>
          </cell>
          <cell r="T3686" t="str">
            <v>Vice President / Provost - CPC</v>
          </cell>
          <cell r="U3686">
            <v>2</v>
          </cell>
          <cell r="V3686" t="str">
            <v>Johnson, Abbey</v>
          </cell>
        </row>
        <row r="3687">
          <cell r="A3687">
            <v>380210</v>
          </cell>
          <cell r="B3687" t="str">
            <v>Nursing</v>
          </cell>
          <cell r="C3687">
            <v>611460</v>
          </cell>
          <cell r="D3687">
            <v>380210611460</v>
          </cell>
          <cell r="E3687" t="str">
            <v>Support Staff PT - Non-Exempt</v>
          </cell>
          <cell r="F3687">
            <v>40001.93</v>
          </cell>
          <cell r="G3687">
            <v>17508.150000000001</v>
          </cell>
          <cell r="H3687">
            <v>13455</v>
          </cell>
          <cell r="I3687">
            <v>5110.57</v>
          </cell>
          <cell r="J3687">
            <v>13455</v>
          </cell>
          <cell r="K3687">
            <v>110010</v>
          </cell>
          <cell r="L3687" t="str">
            <v>Current Unrestricted</v>
          </cell>
          <cell r="M3687">
            <v>10</v>
          </cell>
          <cell r="N3687" t="str">
            <v>Instruction</v>
          </cell>
          <cell r="O3687">
            <v>11</v>
          </cell>
          <cell r="P3687" t="str">
            <v>Current Unrestricted Funds</v>
          </cell>
          <cell r="Q3687">
            <v>61</v>
          </cell>
          <cell r="R3687" t="str">
            <v>Salaries and Wages</v>
          </cell>
          <cell r="S3687">
            <v>30</v>
          </cell>
          <cell r="T3687" t="str">
            <v>Vice President / Provost - CPC</v>
          </cell>
          <cell r="U3687">
            <v>2</v>
          </cell>
          <cell r="V3687" t="str">
            <v>Johnson, Abbey</v>
          </cell>
        </row>
        <row r="3688">
          <cell r="A3688">
            <v>380210</v>
          </cell>
          <cell r="B3688" t="str">
            <v>Nursing</v>
          </cell>
          <cell r="C3688">
            <v>611491</v>
          </cell>
          <cell r="D3688">
            <v>380210611491</v>
          </cell>
          <cell r="E3688" t="str">
            <v>Comp Time Payoff</v>
          </cell>
          <cell r="F3688">
            <v>0</v>
          </cell>
          <cell r="G3688">
            <v>0</v>
          </cell>
          <cell r="H3688">
            <v>367</v>
          </cell>
          <cell r="I3688">
            <v>366.76</v>
          </cell>
          <cell r="J3688">
            <v>0</v>
          </cell>
          <cell r="K3688">
            <v>110010</v>
          </cell>
          <cell r="L3688" t="str">
            <v>Current Unrestricted</v>
          </cell>
          <cell r="M3688">
            <v>10</v>
          </cell>
          <cell r="N3688" t="str">
            <v>Instruction</v>
          </cell>
          <cell r="O3688">
            <v>11</v>
          </cell>
          <cell r="P3688" t="str">
            <v>Current Unrestricted Funds</v>
          </cell>
          <cell r="Q3688">
            <v>61</v>
          </cell>
          <cell r="R3688" t="str">
            <v>Salaries and Wages</v>
          </cell>
          <cell r="S3688">
            <v>30</v>
          </cell>
          <cell r="T3688" t="str">
            <v>Vice President / Provost - CPC</v>
          </cell>
          <cell r="U3688">
            <v>2</v>
          </cell>
          <cell r="V3688" t="str">
            <v>Johnson, Abbey</v>
          </cell>
        </row>
        <row r="3689">
          <cell r="A3689">
            <v>380210</v>
          </cell>
          <cell r="B3689" t="str">
            <v>Nursing</v>
          </cell>
          <cell r="C3689">
            <v>611493</v>
          </cell>
          <cell r="D3689">
            <v>380210611493</v>
          </cell>
          <cell r="E3689" t="str">
            <v>Vacation Payoff</v>
          </cell>
          <cell r="F3689">
            <v>0</v>
          </cell>
          <cell r="G3689">
            <v>3864.1</v>
          </cell>
          <cell r="H3689">
            <v>3173</v>
          </cell>
          <cell r="I3689">
            <v>3172.41</v>
          </cell>
          <cell r="J3689">
            <v>0</v>
          </cell>
          <cell r="K3689">
            <v>110010</v>
          </cell>
          <cell r="L3689" t="str">
            <v>Current Unrestricted</v>
          </cell>
          <cell r="M3689">
            <v>10</v>
          </cell>
          <cell r="N3689" t="str">
            <v>Instruction</v>
          </cell>
          <cell r="O3689">
            <v>11</v>
          </cell>
          <cell r="P3689" t="str">
            <v>Current Unrestricted Funds</v>
          </cell>
          <cell r="Q3689">
            <v>61</v>
          </cell>
          <cell r="R3689" t="str">
            <v>Salaries and Wages</v>
          </cell>
          <cell r="S3689">
            <v>30</v>
          </cell>
          <cell r="T3689" t="str">
            <v>Vice President / Provost - CPC</v>
          </cell>
          <cell r="U3689">
            <v>2</v>
          </cell>
          <cell r="V3689" t="str">
            <v>Johnson, Abbey</v>
          </cell>
        </row>
        <row r="3690">
          <cell r="A3690">
            <v>380210</v>
          </cell>
          <cell r="B3690" t="str">
            <v>Nursing</v>
          </cell>
          <cell r="C3690">
            <v>611510</v>
          </cell>
          <cell r="D3690">
            <v>380210611510</v>
          </cell>
          <cell r="E3690" t="str">
            <v>Student Assistants - Non-Work Study</v>
          </cell>
          <cell r="F3690">
            <v>17501.07</v>
          </cell>
          <cell r="G3690">
            <v>19038.34</v>
          </cell>
          <cell r="H3690">
            <v>24426</v>
          </cell>
          <cell r="I3690">
            <v>6926.21</v>
          </cell>
          <cell r="J3690">
            <v>23278</v>
          </cell>
          <cell r="K3690">
            <v>110010</v>
          </cell>
          <cell r="L3690" t="str">
            <v>Current Unrestricted</v>
          </cell>
          <cell r="M3690">
            <v>10</v>
          </cell>
          <cell r="N3690" t="str">
            <v>Instruction</v>
          </cell>
          <cell r="O3690">
            <v>11</v>
          </cell>
          <cell r="P3690" t="str">
            <v>Current Unrestricted Funds</v>
          </cell>
          <cell r="Q3690">
            <v>61</v>
          </cell>
          <cell r="R3690" t="str">
            <v>Salaries and Wages</v>
          </cell>
          <cell r="S3690">
            <v>30</v>
          </cell>
          <cell r="T3690" t="str">
            <v>Vice President / Provost - CPC</v>
          </cell>
          <cell r="U3690">
            <v>2</v>
          </cell>
          <cell r="V3690" t="str">
            <v>Johnson, Abbey</v>
          </cell>
        </row>
        <row r="3691">
          <cell r="A3691">
            <v>380210</v>
          </cell>
          <cell r="B3691" t="str">
            <v>Nursing</v>
          </cell>
          <cell r="C3691">
            <v>611515</v>
          </cell>
          <cell r="D3691">
            <v>380210611515</v>
          </cell>
          <cell r="E3691" t="str">
            <v>Student Assistants - Non-WS&lt;6 hrs</v>
          </cell>
          <cell r="F3691">
            <v>259.56</v>
          </cell>
          <cell r="G3691">
            <v>0</v>
          </cell>
          <cell r="H3691">
            <v>0</v>
          </cell>
          <cell r="I3691">
            <v>0</v>
          </cell>
          <cell r="J3691">
            <v>0</v>
          </cell>
          <cell r="K3691">
            <v>110010</v>
          </cell>
          <cell r="L3691" t="str">
            <v>Current Unrestricted</v>
          </cell>
          <cell r="M3691">
            <v>10</v>
          </cell>
          <cell r="N3691" t="str">
            <v>Instruction</v>
          </cell>
          <cell r="O3691">
            <v>11</v>
          </cell>
          <cell r="P3691" t="str">
            <v>Current Unrestricted Funds</v>
          </cell>
          <cell r="Q3691">
            <v>61</v>
          </cell>
          <cell r="R3691" t="str">
            <v>Salaries and Wages</v>
          </cell>
          <cell r="S3691">
            <v>30</v>
          </cell>
          <cell r="T3691" t="str">
            <v>Vice President / Provost - CPC</v>
          </cell>
          <cell r="U3691">
            <v>2</v>
          </cell>
          <cell r="V3691" t="str">
            <v>Johnson, Abbey</v>
          </cell>
        </row>
        <row r="3692">
          <cell r="A3692">
            <v>380210</v>
          </cell>
          <cell r="B3692" t="str">
            <v>Nursing</v>
          </cell>
          <cell r="C3692">
            <v>712310</v>
          </cell>
          <cell r="D3692">
            <v>380210712310</v>
          </cell>
          <cell r="E3692" t="str">
            <v>Consultants</v>
          </cell>
          <cell r="F3692">
            <v>0</v>
          </cell>
          <cell r="G3692">
            <v>0</v>
          </cell>
          <cell r="H3692">
            <v>0</v>
          </cell>
          <cell r="I3692">
            <v>0</v>
          </cell>
          <cell r="J3692">
            <v>6500</v>
          </cell>
          <cell r="K3692">
            <v>110010</v>
          </cell>
          <cell r="L3692" t="str">
            <v>Current Unrestricted</v>
          </cell>
          <cell r="M3692">
            <v>10</v>
          </cell>
          <cell r="N3692" t="str">
            <v>Instruction</v>
          </cell>
          <cell r="O3692">
            <v>11</v>
          </cell>
          <cell r="P3692" t="str">
            <v>Current Unrestricted Funds</v>
          </cell>
          <cell r="Q3692">
            <v>71</v>
          </cell>
          <cell r="R3692" t="str">
            <v>Contractual Services</v>
          </cell>
          <cell r="S3692">
            <v>30</v>
          </cell>
          <cell r="T3692" t="str">
            <v>Vice President / Provost - CPC</v>
          </cell>
          <cell r="U3692">
            <v>5</v>
          </cell>
          <cell r="V3692" t="str">
            <v>Johnson, Abbey</v>
          </cell>
        </row>
        <row r="3693">
          <cell r="A3693">
            <v>380210</v>
          </cell>
          <cell r="B3693" t="str">
            <v>Nursing</v>
          </cell>
          <cell r="C3693">
            <v>712420</v>
          </cell>
          <cell r="D3693">
            <v>380210712420</v>
          </cell>
          <cell r="E3693" t="str">
            <v>Rental - Furniture and Equipment</v>
          </cell>
          <cell r="F3693">
            <v>0</v>
          </cell>
          <cell r="G3693">
            <v>0</v>
          </cell>
          <cell r="H3693">
            <v>6000</v>
          </cell>
          <cell r="I3693">
            <v>0</v>
          </cell>
          <cell r="J3693">
            <v>6000</v>
          </cell>
          <cell r="K3693">
            <v>110010</v>
          </cell>
          <cell r="L3693" t="str">
            <v>Current Unrestricted</v>
          </cell>
          <cell r="M3693">
            <v>10</v>
          </cell>
          <cell r="N3693" t="str">
            <v>Instruction</v>
          </cell>
          <cell r="O3693">
            <v>11</v>
          </cell>
          <cell r="P3693" t="str">
            <v>Current Unrestricted Funds</v>
          </cell>
          <cell r="Q3693">
            <v>71</v>
          </cell>
          <cell r="R3693" t="str">
            <v>Contractual Services</v>
          </cell>
          <cell r="S3693">
            <v>30</v>
          </cell>
          <cell r="T3693" t="str">
            <v>Vice President / Provost - CPC</v>
          </cell>
          <cell r="U3693">
            <v>5</v>
          </cell>
          <cell r="V3693" t="str">
            <v>Johnson, Abbey</v>
          </cell>
        </row>
        <row r="3694">
          <cell r="A3694">
            <v>380210</v>
          </cell>
          <cell r="B3694" t="str">
            <v>Nursing</v>
          </cell>
          <cell r="C3694">
            <v>712430</v>
          </cell>
          <cell r="D3694">
            <v>380210712430</v>
          </cell>
          <cell r="E3694" t="str">
            <v>Rental - Equipment Overage</v>
          </cell>
          <cell r="F3694">
            <v>0</v>
          </cell>
          <cell r="G3694">
            <v>0</v>
          </cell>
          <cell r="H3694">
            <v>300</v>
          </cell>
          <cell r="I3694">
            <v>0</v>
          </cell>
          <cell r="J3694">
            <v>300</v>
          </cell>
          <cell r="K3694">
            <v>110010</v>
          </cell>
          <cell r="L3694" t="str">
            <v>Current Unrestricted</v>
          </cell>
          <cell r="M3694">
            <v>10</v>
          </cell>
          <cell r="N3694" t="str">
            <v>Instruction</v>
          </cell>
          <cell r="O3694">
            <v>11</v>
          </cell>
          <cell r="P3694" t="str">
            <v>Current Unrestricted Funds</v>
          </cell>
          <cell r="Q3694">
            <v>71</v>
          </cell>
          <cell r="R3694" t="str">
            <v>Contractual Services</v>
          </cell>
          <cell r="S3694">
            <v>30</v>
          </cell>
          <cell r="T3694" t="str">
            <v>Vice President / Provost - CPC</v>
          </cell>
          <cell r="U3694">
            <v>5</v>
          </cell>
          <cell r="V3694" t="str">
            <v>Johnson, Abbey</v>
          </cell>
        </row>
        <row r="3695">
          <cell r="A3695">
            <v>380210</v>
          </cell>
          <cell r="B3695" t="str">
            <v>Nursing</v>
          </cell>
          <cell r="C3695">
            <v>712510</v>
          </cell>
          <cell r="D3695">
            <v>380210712510</v>
          </cell>
          <cell r="E3695" t="str">
            <v>Maintenance Agreements</v>
          </cell>
          <cell r="F3695">
            <v>9308.36</v>
          </cell>
          <cell r="G3695">
            <v>686.64</v>
          </cell>
          <cell r="H3695">
            <v>1242</v>
          </cell>
          <cell r="I3695">
            <v>0</v>
          </cell>
          <cell r="J3695">
            <v>1242</v>
          </cell>
          <cell r="K3695">
            <v>110010</v>
          </cell>
          <cell r="L3695" t="str">
            <v>Current Unrestricted</v>
          </cell>
          <cell r="M3695">
            <v>10</v>
          </cell>
          <cell r="N3695" t="str">
            <v>Instruction</v>
          </cell>
          <cell r="O3695">
            <v>11</v>
          </cell>
          <cell r="P3695" t="str">
            <v>Current Unrestricted Funds</v>
          </cell>
          <cell r="Q3695">
            <v>71</v>
          </cell>
          <cell r="R3695" t="str">
            <v>Contractual Services</v>
          </cell>
          <cell r="S3695">
            <v>30</v>
          </cell>
          <cell r="T3695" t="str">
            <v>Vice President / Provost - CPC</v>
          </cell>
          <cell r="U3695">
            <v>5</v>
          </cell>
          <cell r="V3695" t="str">
            <v>Johnson, Abbey</v>
          </cell>
        </row>
        <row r="3696">
          <cell r="A3696">
            <v>380210</v>
          </cell>
          <cell r="B3696" t="str">
            <v>Nursing</v>
          </cell>
          <cell r="C3696">
            <v>712630</v>
          </cell>
          <cell r="D3696">
            <v>380210712630</v>
          </cell>
          <cell r="E3696" t="str">
            <v>Accreditation</v>
          </cell>
          <cell r="F3696">
            <v>4856.5</v>
          </cell>
          <cell r="G3696">
            <v>3283.36</v>
          </cell>
          <cell r="H3696">
            <v>5000</v>
          </cell>
          <cell r="I3696">
            <v>2400</v>
          </cell>
          <cell r="J3696">
            <v>3000</v>
          </cell>
          <cell r="K3696">
            <v>110010</v>
          </cell>
          <cell r="L3696" t="str">
            <v>Current Unrestricted</v>
          </cell>
          <cell r="M3696">
            <v>10</v>
          </cell>
          <cell r="N3696" t="str">
            <v>Instruction</v>
          </cell>
          <cell r="O3696">
            <v>11</v>
          </cell>
          <cell r="P3696" t="str">
            <v>Current Unrestricted Funds</v>
          </cell>
          <cell r="Q3696">
            <v>71</v>
          </cell>
          <cell r="R3696" t="str">
            <v>Contractual Services</v>
          </cell>
          <cell r="S3696">
            <v>30</v>
          </cell>
          <cell r="T3696" t="str">
            <v>Vice President / Provost - CPC</v>
          </cell>
          <cell r="U3696">
            <v>5</v>
          </cell>
          <cell r="V3696" t="str">
            <v>Johnson, Abbey</v>
          </cell>
        </row>
        <row r="3697">
          <cell r="A3697">
            <v>380210</v>
          </cell>
          <cell r="B3697" t="str">
            <v>Nursing</v>
          </cell>
          <cell r="C3697">
            <v>712655</v>
          </cell>
          <cell r="D3697">
            <v>380210712655</v>
          </cell>
          <cell r="E3697" t="str">
            <v>Meetings Expense</v>
          </cell>
          <cell r="F3697">
            <v>1248.8499999999999</v>
          </cell>
          <cell r="G3697">
            <v>785</v>
          </cell>
          <cell r="H3697">
            <v>1800</v>
          </cell>
          <cell r="I3697">
            <v>404</v>
          </cell>
          <cell r="J3697">
            <v>1800</v>
          </cell>
          <cell r="K3697">
            <v>110010</v>
          </cell>
          <cell r="L3697" t="str">
            <v>Current Unrestricted</v>
          </cell>
          <cell r="M3697">
            <v>10</v>
          </cell>
          <cell r="N3697" t="str">
            <v>Instruction</v>
          </cell>
          <cell r="O3697">
            <v>11</v>
          </cell>
          <cell r="P3697" t="str">
            <v>Current Unrestricted Funds</v>
          </cell>
          <cell r="Q3697">
            <v>71</v>
          </cell>
          <cell r="R3697" t="str">
            <v>Contractual Services</v>
          </cell>
          <cell r="S3697">
            <v>30</v>
          </cell>
          <cell r="T3697" t="str">
            <v>Vice President / Provost - CPC</v>
          </cell>
          <cell r="U3697">
            <v>5</v>
          </cell>
          <cell r="V3697" t="str">
            <v>Johnson, Abbey</v>
          </cell>
        </row>
        <row r="3698">
          <cell r="A3698">
            <v>380210</v>
          </cell>
          <cell r="B3698" t="str">
            <v>Nursing</v>
          </cell>
          <cell r="C3698">
            <v>733110</v>
          </cell>
          <cell r="D3698">
            <v>380210733110</v>
          </cell>
          <cell r="E3698" t="str">
            <v>Classroom Supplies</v>
          </cell>
          <cell r="F3698">
            <v>33447.480000000003</v>
          </cell>
          <cell r="G3698">
            <v>34077.51</v>
          </cell>
          <cell r="H3698">
            <v>35000</v>
          </cell>
          <cell r="I3698">
            <v>26964.95</v>
          </cell>
          <cell r="J3698">
            <v>40000</v>
          </cell>
          <cell r="K3698">
            <v>110010</v>
          </cell>
          <cell r="L3698" t="str">
            <v>Current Unrestricted</v>
          </cell>
          <cell r="M3698">
            <v>10</v>
          </cell>
          <cell r="N3698" t="str">
            <v>Instruction</v>
          </cell>
          <cell r="O3698">
            <v>11</v>
          </cell>
          <cell r="P3698" t="str">
            <v>Current Unrestricted Funds</v>
          </cell>
          <cell r="Q3698">
            <v>73</v>
          </cell>
          <cell r="R3698" t="str">
            <v>Supplies</v>
          </cell>
          <cell r="S3698">
            <v>30</v>
          </cell>
          <cell r="T3698" t="str">
            <v>Vice President / Provost - CPC</v>
          </cell>
          <cell r="U3698">
            <v>5</v>
          </cell>
          <cell r="V3698" t="str">
            <v>Johnson, Abbey</v>
          </cell>
        </row>
        <row r="3699">
          <cell r="A3699">
            <v>380210</v>
          </cell>
          <cell r="B3699" t="str">
            <v>Nursing</v>
          </cell>
          <cell r="C3699">
            <v>733120</v>
          </cell>
          <cell r="D3699">
            <v>380210733120</v>
          </cell>
          <cell r="E3699" t="str">
            <v>Office Supplies</v>
          </cell>
          <cell r="F3699">
            <v>0</v>
          </cell>
          <cell r="G3699">
            <v>0</v>
          </cell>
          <cell r="H3699">
            <v>0</v>
          </cell>
          <cell r="I3699">
            <v>0</v>
          </cell>
          <cell r="J3699">
            <v>0</v>
          </cell>
          <cell r="K3699">
            <v>110010</v>
          </cell>
          <cell r="L3699" t="str">
            <v>Current Unrestricted</v>
          </cell>
          <cell r="M3699">
            <v>10</v>
          </cell>
          <cell r="N3699" t="str">
            <v>Instruction</v>
          </cell>
          <cell r="O3699">
            <v>11</v>
          </cell>
          <cell r="P3699" t="str">
            <v>Current Unrestricted Funds</v>
          </cell>
          <cell r="Q3699">
            <v>73</v>
          </cell>
          <cell r="R3699" t="str">
            <v>Supplies</v>
          </cell>
          <cell r="S3699">
            <v>30</v>
          </cell>
          <cell r="T3699" t="str">
            <v>Vice President / Provost - CPC</v>
          </cell>
          <cell r="U3699">
            <v>5</v>
          </cell>
          <cell r="V3699" t="str">
            <v>Johnson, Abbey</v>
          </cell>
        </row>
        <row r="3700">
          <cell r="A3700">
            <v>380210</v>
          </cell>
          <cell r="B3700" t="str">
            <v>Nursing</v>
          </cell>
          <cell r="C3700">
            <v>733210</v>
          </cell>
          <cell r="D3700">
            <v>380210733210</v>
          </cell>
          <cell r="E3700" t="str">
            <v>Division Books and Booklets</v>
          </cell>
          <cell r="F3700">
            <v>0</v>
          </cell>
          <cell r="G3700">
            <v>0</v>
          </cell>
          <cell r="H3700">
            <v>350</v>
          </cell>
          <cell r="I3700">
            <v>0</v>
          </cell>
          <cell r="J3700">
            <v>350</v>
          </cell>
          <cell r="K3700">
            <v>110010</v>
          </cell>
          <cell r="L3700" t="str">
            <v>Current Unrestricted</v>
          </cell>
          <cell r="M3700">
            <v>10</v>
          </cell>
          <cell r="N3700" t="str">
            <v>Instruction</v>
          </cell>
          <cell r="O3700">
            <v>11</v>
          </cell>
          <cell r="P3700" t="str">
            <v>Current Unrestricted Funds</v>
          </cell>
          <cell r="Q3700">
            <v>73</v>
          </cell>
          <cell r="R3700" t="str">
            <v>Supplies</v>
          </cell>
          <cell r="S3700">
            <v>30</v>
          </cell>
          <cell r="T3700" t="str">
            <v>Vice President / Provost - CPC</v>
          </cell>
          <cell r="U3700">
            <v>5</v>
          </cell>
          <cell r="V3700" t="str">
            <v>Johnson, Abbey</v>
          </cell>
        </row>
        <row r="3701">
          <cell r="A3701">
            <v>380210</v>
          </cell>
          <cell r="B3701" t="str">
            <v>Nursing</v>
          </cell>
          <cell r="C3701">
            <v>733230</v>
          </cell>
          <cell r="D3701">
            <v>380210733230</v>
          </cell>
          <cell r="E3701" t="str">
            <v>Tests and Testing Services</v>
          </cell>
          <cell r="F3701">
            <v>53662.36</v>
          </cell>
          <cell r="G3701">
            <v>65087.11</v>
          </cell>
          <cell r="H3701">
            <v>68740</v>
          </cell>
          <cell r="I3701">
            <v>55646.33</v>
          </cell>
          <cell r="J3701">
            <v>81230</v>
          </cell>
          <cell r="K3701">
            <v>110010</v>
          </cell>
          <cell r="L3701" t="str">
            <v>Current Unrestricted</v>
          </cell>
          <cell r="M3701">
            <v>10</v>
          </cell>
          <cell r="N3701" t="str">
            <v>Instruction</v>
          </cell>
          <cell r="O3701">
            <v>11</v>
          </cell>
          <cell r="P3701" t="str">
            <v>Current Unrestricted Funds</v>
          </cell>
          <cell r="Q3701">
            <v>73</v>
          </cell>
          <cell r="R3701" t="str">
            <v>Supplies</v>
          </cell>
          <cell r="S3701">
            <v>30</v>
          </cell>
          <cell r="T3701" t="str">
            <v>Vice President / Provost - CPC</v>
          </cell>
          <cell r="U3701">
            <v>5</v>
          </cell>
          <cell r="V3701" t="str">
            <v>Johnson, Abbey</v>
          </cell>
        </row>
        <row r="3702">
          <cell r="A3702">
            <v>380210</v>
          </cell>
          <cell r="B3702" t="str">
            <v>Nursing</v>
          </cell>
          <cell r="C3702">
            <v>744210</v>
          </cell>
          <cell r="D3702">
            <v>380210744210</v>
          </cell>
          <cell r="E3702" t="str">
            <v>Local Travel</v>
          </cell>
          <cell r="F3702">
            <v>3404.59</v>
          </cell>
          <cell r="G3702">
            <v>2400</v>
          </cell>
          <cell r="H3702">
            <v>4000</v>
          </cell>
          <cell r="I3702">
            <v>535.79999999999995</v>
          </cell>
          <cell r="J3702">
            <v>4000</v>
          </cell>
          <cell r="K3702">
            <v>110010</v>
          </cell>
          <cell r="L3702" t="str">
            <v>Current Unrestricted</v>
          </cell>
          <cell r="M3702">
            <v>10</v>
          </cell>
          <cell r="N3702" t="str">
            <v>Instruction</v>
          </cell>
          <cell r="O3702">
            <v>11</v>
          </cell>
          <cell r="P3702" t="str">
            <v>Current Unrestricted Funds</v>
          </cell>
          <cell r="Q3702">
            <v>74</v>
          </cell>
          <cell r="R3702" t="str">
            <v>Travel</v>
          </cell>
          <cell r="S3702">
            <v>30</v>
          </cell>
          <cell r="T3702" t="str">
            <v>Vice President / Provost - CPC</v>
          </cell>
          <cell r="U3702">
            <v>5</v>
          </cell>
          <cell r="V3702" t="str">
            <v>Johnson, Abbey</v>
          </cell>
        </row>
        <row r="3703">
          <cell r="A3703">
            <v>380210</v>
          </cell>
          <cell r="B3703" t="str">
            <v>Nursing</v>
          </cell>
          <cell r="C3703">
            <v>744220</v>
          </cell>
          <cell r="D3703">
            <v>380210744220</v>
          </cell>
          <cell r="E3703" t="str">
            <v>Professional Development / Travel</v>
          </cell>
          <cell r="F3703">
            <v>18661.37</v>
          </cell>
          <cell r="G3703">
            <v>14498.03</v>
          </cell>
          <cell r="H3703">
            <v>5000</v>
          </cell>
          <cell r="I3703">
            <v>2407</v>
          </cell>
          <cell r="J3703">
            <v>20000</v>
          </cell>
          <cell r="K3703">
            <v>110010</v>
          </cell>
          <cell r="L3703" t="str">
            <v>Current Unrestricted</v>
          </cell>
          <cell r="M3703">
            <v>10</v>
          </cell>
          <cell r="N3703" t="str">
            <v>Instruction</v>
          </cell>
          <cell r="O3703">
            <v>11</v>
          </cell>
          <cell r="P3703" t="str">
            <v>Current Unrestricted Funds</v>
          </cell>
          <cell r="Q3703">
            <v>74</v>
          </cell>
          <cell r="R3703" t="str">
            <v>Travel</v>
          </cell>
          <cell r="S3703">
            <v>30</v>
          </cell>
          <cell r="T3703" t="str">
            <v>Vice President / Provost - CPC</v>
          </cell>
          <cell r="U3703">
            <v>5</v>
          </cell>
          <cell r="V3703" t="str">
            <v>Johnson, Abbey</v>
          </cell>
        </row>
        <row r="3704">
          <cell r="A3704">
            <v>380210</v>
          </cell>
          <cell r="B3704" t="str">
            <v>Nursing</v>
          </cell>
          <cell r="C3704">
            <v>755240</v>
          </cell>
          <cell r="D3704">
            <v>380210755240</v>
          </cell>
          <cell r="E3704" t="str">
            <v>DP - Software</v>
          </cell>
          <cell r="F3704">
            <v>1802</v>
          </cell>
          <cell r="G3704">
            <v>600</v>
          </cell>
          <cell r="H3704">
            <v>725</v>
          </cell>
          <cell r="I3704">
            <v>0</v>
          </cell>
          <cell r="J3704">
            <v>725</v>
          </cell>
          <cell r="K3704">
            <v>110010</v>
          </cell>
          <cell r="L3704" t="str">
            <v>Current Unrestricted</v>
          </cell>
          <cell r="M3704">
            <v>10</v>
          </cell>
          <cell r="N3704" t="str">
            <v>Instruction</v>
          </cell>
          <cell r="O3704">
            <v>11</v>
          </cell>
          <cell r="P3704" t="str">
            <v>Current Unrestricted Funds</v>
          </cell>
          <cell r="Q3704">
            <v>75</v>
          </cell>
          <cell r="R3704" t="str">
            <v>Other Operating Expenses</v>
          </cell>
          <cell r="S3704">
            <v>30</v>
          </cell>
          <cell r="T3704" t="str">
            <v>Vice President / Provost - CPC</v>
          </cell>
          <cell r="U3704">
            <v>5</v>
          </cell>
          <cell r="V3704" t="str">
            <v>Johnson, Abbey</v>
          </cell>
        </row>
        <row r="3705">
          <cell r="A3705">
            <v>380210</v>
          </cell>
          <cell r="B3705" t="str">
            <v>Nursing</v>
          </cell>
          <cell r="C3705">
            <v>755310</v>
          </cell>
          <cell r="D3705">
            <v>380210755310</v>
          </cell>
          <cell r="E3705" t="str">
            <v>Copier Expense</v>
          </cell>
          <cell r="F3705">
            <v>4315.09</v>
          </cell>
          <cell r="G3705">
            <v>3990.55</v>
          </cell>
          <cell r="H3705">
            <v>8000</v>
          </cell>
          <cell r="I3705">
            <v>2997.9</v>
          </cell>
          <cell r="J3705">
            <v>1000</v>
          </cell>
          <cell r="K3705">
            <v>110010</v>
          </cell>
          <cell r="L3705" t="str">
            <v>Current Unrestricted</v>
          </cell>
          <cell r="M3705">
            <v>10</v>
          </cell>
          <cell r="N3705" t="str">
            <v>Instruction</v>
          </cell>
          <cell r="O3705">
            <v>11</v>
          </cell>
          <cell r="P3705" t="str">
            <v>Current Unrestricted Funds</v>
          </cell>
          <cell r="Q3705">
            <v>75</v>
          </cell>
          <cell r="R3705" t="str">
            <v>Other Operating Expenses</v>
          </cell>
          <cell r="S3705">
            <v>30</v>
          </cell>
          <cell r="T3705" t="str">
            <v>Vice President / Provost - CPC</v>
          </cell>
          <cell r="U3705">
            <v>5</v>
          </cell>
          <cell r="V3705" t="str">
            <v>Johnson, Abbey</v>
          </cell>
        </row>
        <row r="3706">
          <cell r="A3706">
            <v>380210</v>
          </cell>
          <cell r="B3706" t="str">
            <v>Nursing</v>
          </cell>
          <cell r="C3706">
            <v>755330</v>
          </cell>
          <cell r="D3706">
            <v>380210755330</v>
          </cell>
          <cell r="E3706" t="str">
            <v>Printing - Brochures and Handbooks</v>
          </cell>
          <cell r="F3706">
            <v>393</v>
          </cell>
          <cell r="G3706">
            <v>0</v>
          </cell>
          <cell r="H3706">
            <v>2760</v>
          </cell>
          <cell r="I3706">
            <v>0</v>
          </cell>
          <cell r="J3706">
            <v>3000</v>
          </cell>
          <cell r="K3706">
            <v>110010</v>
          </cell>
          <cell r="L3706" t="str">
            <v>Current Unrestricted</v>
          </cell>
          <cell r="M3706">
            <v>10</v>
          </cell>
          <cell r="N3706" t="str">
            <v>Instruction</v>
          </cell>
          <cell r="O3706">
            <v>11</v>
          </cell>
          <cell r="P3706" t="str">
            <v>Current Unrestricted Funds</v>
          </cell>
          <cell r="Q3706">
            <v>75</v>
          </cell>
          <cell r="R3706" t="str">
            <v>Other Operating Expenses</v>
          </cell>
          <cell r="S3706">
            <v>30</v>
          </cell>
          <cell r="T3706" t="str">
            <v>Vice President / Provost - CPC</v>
          </cell>
          <cell r="U3706">
            <v>5</v>
          </cell>
          <cell r="V3706" t="str">
            <v>Johnson, Abbey</v>
          </cell>
        </row>
        <row r="3707">
          <cell r="A3707">
            <v>380210</v>
          </cell>
          <cell r="B3707" t="str">
            <v>Nursing</v>
          </cell>
          <cell r="C3707">
            <v>755360</v>
          </cell>
          <cell r="D3707">
            <v>380210755360</v>
          </cell>
          <cell r="E3707" t="str">
            <v>Printing - Other</v>
          </cell>
          <cell r="F3707">
            <v>2105.62</v>
          </cell>
          <cell r="G3707">
            <v>2044.1</v>
          </cell>
          <cell r="H3707">
            <v>500</v>
          </cell>
          <cell r="I3707">
            <v>14.75</v>
          </cell>
          <cell r="J3707">
            <v>500</v>
          </cell>
          <cell r="K3707">
            <v>110010</v>
          </cell>
          <cell r="L3707" t="str">
            <v>Current Unrestricted</v>
          </cell>
          <cell r="M3707">
            <v>10</v>
          </cell>
          <cell r="N3707" t="str">
            <v>Instruction</v>
          </cell>
          <cell r="O3707">
            <v>11</v>
          </cell>
          <cell r="P3707" t="str">
            <v>Current Unrestricted Funds</v>
          </cell>
          <cell r="Q3707">
            <v>75</v>
          </cell>
          <cell r="R3707" t="str">
            <v>Other Operating Expenses</v>
          </cell>
          <cell r="S3707">
            <v>30</v>
          </cell>
          <cell r="T3707" t="str">
            <v>Vice President / Provost - CPC</v>
          </cell>
          <cell r="U3707">
            <v>5</v>
          </cell>
          <cell r="V3707" t="str">
            <v>Johnson, Abbey</v>
          </cell>
        </row>
        <row r="3708">
          <cell r="A3708">
            <v>380210</v>
          </cell>
          <cell r="B3708" t="str">
            <v>Nursing</v>
          </cell>
          <cell r="C3708">
            <v>755510</v>
          </cell>
          <cell r="D3708">
            <v>380210755510</v>
          </cell>
          <cell r="E3708" t="str">
            <v>Repairs - Equipment</v>
          </cell>
          <cell r="F3708">
            <v>457.66</v>
          </cell>
          <cell r="G3708">
            <v>515.08000000000004</v>
          </cell>
          <cell r="H3708">
            <v>500</v>
          </cell>
          <cell r="I3708">
            <v>0</v>
          </cell>
          <cell r="J3708">
            <v>1000</v>
          </cell>
          <cell r="K3708">
            <v>110010</v>
          </cell>
          <cell r="L3708" t="str">
            <v>Current Unrestricted</v>
          </cell>
          <cell r="M3708">
            <v>10</v>
          </cell>
          <cell r="N3708" t="str">
            <v>Instruction</v>
          </cell>
          <cell r="O3708">
            <v>11</v>
          </cell>
          <cell r="P3708" t="str">
            <v>Current Unrestricted Funds</v>
          </cell>
          <cell r="Q3708">
            <v>75</v>
          </cell>
          <cell r="R3708" t="str">
            <v>Other Operating Expenses</v>
          </cell>
          <cell r="S3708">
            <v>30</v>
          </cell>
          <cell r="T3708" t="str">
            <v>Vice President / Provost - CPC</v>
          </cell>
          <cell r="U3708">
            <v>5</v>
          </cell>
          <cell r="V3708" t="str">
            <v>Johnson, Abbey</v>
          </cell>
        </row>
        <row r="3709">
          <cell r="A3709">
            <v>380210</v>
          </cell>
          <cell r="B3709" t="str">
            <v>Nursing</v>
          </cell>
          <cell r="C3709">
            <v>755705</v>
          </cell>
          <cell r="D3709">
            <v>380210755705</v>
          </cell>
          <cell r="E3709" t="str">
            <v>Postage</v>
          </cell>
          <cell r="F3709">
            <v>1621.03</v>
          </cell>
          <cell r="G3709">
            <v>1765.02</v>
          </cell>
          <cell r="H3709">
            <v>1800</v>
          </cell>
          <cell r="I3709">
            <v>500.25</v>
          </cell>
          <cell r="J3709">
            <v>1800</v>
          </cell>
          <cell r="K3709">
            <v>110010</v>
          </cell>
          <cell r="L3709" t="str">
            <v>Current Unrestricted</v>
          </cell>
          <cell r="M3709">
            <v>10</v>
          </cell>
          <cell r="N3709" t="str">
            <v>Instruction</v>
          </cell>
          <cell r="O3709">
            <v>11</v>
          </cell>
          <cell r="P3709" t="str">
            <v>Current Unrestricted Funds</v>
          </cell>
          <cell r="Q3709">
            <v>75</v>
          </cell>
          <cell r="R3709" t="str">
            <v>Other Operating Expenses</v>
          </cell>
          <cell r="S3709">
            <v>30</v>
          </cell>
          <cell r="T3709" t="str">
            <v>Vice President / Provost - CPC</v>
          </cell>
          <cell r="U3709">
            <v>5</v>
          </cell>
          <cell r="V3709" t="str">
            <v>Johnson, Abbey</v>
          </cell>
        </row>
        <row r="3710">
          <cell r="A3710">
            <v>380210</v>
          </cell>
          <cell r="B3710" t="str">
            <v>Nursing</v>
          </cell>
          <cell r="C3710">
            <v>755730</v>
          </cell>
          <cell r="D3710">
            <v>380210755730</v>
          </cell>
          <cell r="E3710" t="str">
            <v>Memberships</v>
          </cell>
          <cell r="F3710">
            <v>2960</v>
          </cell>
          <cell r="G3710">
            <v>2311.12</v>
          </cell>
          <cell r="H3710">
            <v>2500</v>
          </cell>
          <cell r="I3710">
            <v>2241.6799999999998</v>
          </cell>
          <cell r="J3710">
            <v>4520</v>
          </cell>
          <cell r="K3710">
            <v>110010</v>
          </cell>
          <cell r="L3710" t="str">
            <v>Current Unrestricted</v>
          </cell>
          <cell r="M3710">
            <v>10</v>
          </cell>
          <cell r="N3710" t="str">
            <v>Instruction</v>
          </cell>
          <cell r="O3710">
            <v>11</v>
          </cell>
          <cell r="P3710" t="str">
            <v>Current Unrestricted Funds</v>
          </cell>
          <cell r="Q3710">
            <v>75</v>
          </cell>
          <cell r="R3710" t="str">
            <v>Other Operating Expenses</v>
          </cell>
          <cell r="S3710">
            <v>30</v>
          </cell>
          <cell r="T3710" t="str">
            <v>Vice President / Provost - CPC</v>
          </cell>
          <cell r="U3710">
            <v>5</v>
          </cell>
          <cell r="V3710" t="str">
            <v>Johnson, Abbey</v>
          </cell>
        </row>
        <row r="3711">
          <cell r="A3711">
            <v>380210</v>
          </cell>
          <cell r="B3711" t="str">
            <v>Nursing</v>
          </cell>
          <cell r="C3711">
            <v>755745</v>
          </cell>
          <cell r="D3711">
            <v>380210755745</v>
          </cell>
          <cell r="E3711" t="str">
            <v>Promotional Activities</v>
          </cell>
          <cell r="F3711">
            <v>422.5</v>
          </cell>
          <cell r="G3711">
            <v>1192.98</v>
          </cell>
          <cell r="H3711">
            <v>1000</v>
          </cell>
          <cell r="I3711">
            <v>0</v>
          </cell>
          <cell r="J3711">
            <v>2000</v>
          </cell>
          <cell r="K3711">
            <v>110010</v>
          </cell>
          <cell r="L3711" t="str">
            <v>Current Unrestricted</v>
          </cell>
          <cell r="M3711">
            <v>10</v>
          </cell>
          <cell r="N3711" t="str">
            <v>Instruction</v>
          </cell>
          <cell r="O3711">
            <v>11</v>
          </cell>
          <cell r="P3711" t="str">
            <v>Current Unrestricted Funds</v>
          </cell>
          <cell r="Q3711">
            <v>75</v>
          </cell>
          <cell r="R3711" t="str">
            <v>Other Operating Expenses</v>
          </cell>
          <cell r="S3711">
            <v>30</v>
          </cell>
          <cell r="T3711" t="str">
            <v>Vice President / Provost - CPC</v>
          </cell>
          <cell r="U3711">
            <v>5</v>
          </cell>
          <cell r="V3711" t="str">
            <v>Johnson, Abbey</v>
          </cell>
        </row>
        <row r="3712">
          <cell r="A3712">
            <v>380210</v>
          </cell>
          <cell r="B3712" t="str">
            <v>Nursing</v>
          </cell>
          <cell r="C3712">
            <v>755750</v>
          </cell>
          <cell r="D3712">
            <v>380210755750</v>
          </cell>
          <cell r="E3712" t="str">
            <v>Freight</v>
          </cell>
          <cell r="F3712">
            <v>46.26</v>
          </cell>
          <cell r="G3712">
            <v>0</v>
          </cell>
          <cell r="H3712">
            <v>0</v>
          </cell>
          <cell r="I3712">
            <v>0</v>
          </cell>
          <cell r="J3712">
            <v>0</v>
          </cell>
          <cell r="K3712">
            <v>110010</v>
          </cell>
          <cell r="L3712" t="str">
            <v>Current Unrestricted</v>
          </cell>
          <cell r="M3712">
            <v>10</v>
          </cell>
          <cell r="N3712" t="str">
            <v>Instruction</v>
          </cell>
          <cell r="O3712">
            <v>11</v>
          </cell>
          <cell r="P3712" t="str">
            <v>Current Unrestricted Funds</v>
          </cell>
          <cell r="Q3712">
            <v>75</v>
          </cell>
          <cell r="R3712" t="str">
            <v>Other Operating Expenses</v>
          </cell>
          <cell r="S3712">
            <v>30</v>
          </cell>
          <cell r="T3712" t="str">
            <v>Vice President / Provost - CPC</v>
          </cell>
          <cell r="U3712">
            <v>5</v>
          </cell>
          <cell r="V3712" t="str">
            <v>Johnson, Abbey</v>
          </cell>
        </row>
        <row r="3713">
          <cell r="A3713">
            <v>380210</v>
          </cell>
          <cell r="B3713" t="str">
            <v>Nursing</v>
          </cell>
          <cell r="C3713">
            <v>755765</v>
          </cell>
          <cell r="D3713">
            <v>380210755765</v>
          </cell>
          <cell r="E3713" t="str">
            <v>Miscellaneous Operating Expenses</v>
          </cell>
          <cell r="F3713">
            <v>210</v>
          </cell>
          <cell r="G3713">
            <v>0</v>
          </cell>
          <cell r="H3713">
            <v>500</v>
          </cell>
          <cell r="I3713">
            <v>0</v>
          </cell>
          <cell r="J3713">
            <v>500</v>
          </cell>
          <cell r="K3713">
            <v>110010</v>
          </cell>
          <cell r="L3713" t="str">
            <v>Current Unrestricted</v>
          </cell>
          <cell r="M3713">
            <v>10</v>
          </cell>
          <cell r="N3713" t="str">
            <v>Instruction</v>
          </cell>
          <cell r="O3713">
            <v>11</v>
          </cell>
          <cell r="P3713" t="str">
            <v>Current Unrestricted Funds</v>
          </cell>
          <cell r="Q3713">
            <v>75</v>
          </cell>
          <cell r="R3713" t="str">
            <v>Other Operating Expenses</v>
          </cell>
          <cell r="S3713">
            <v>30</v>
          </cell>
          <cell r="T3713" t="str">
            <v>Vice President / Provost - CPC</v>
          </cell>
          <cell r="U3713">
            <v>5</v>
          </cell>
          <cell r="V3713" t="str">
            <v>Johnson, Abbey</v>
          </cell>
        </row>
        <row r="3714">
          <cell r="A3714">
            <v>380210</v>
          </cell>
          <cell r="B3714" t="str">
            <v>Nursing</v>
          </cell>
          <cell r="C3714">
            <v>777410</v>
          </cell>
          <cell r="D3714">
            <v>380210777410</v>
          </cell>
          <cell r="E3714" t="str">
            <v>Equipment/Furniture - CPC</v>
          </cell>
          <cell r="F3714">
            <v>65610.83</v>
          </cell>
          <cell r="G3714">
            <v>0</v>
          </cell>
          <cell r="H3714">
            <v>0</v>
          </cell>
          <cell r="I3714">
            <v>0</v>
          </cell>
          <cell r="J3714">
            <v>0</v>
          </cell>
          <cell r="K3714">
            <v>110010</v>
          </cell>
          <cell r="L3714" t="str">
            <v>Current Unrestricted</v>
          </cell>
          <cell r="M3714">
            <v>10</v>
          </cell>
          <cell r="N3714" t="str">
            <v>Instruction</v>
          </cell>
          <cell r="O3714">
            <v>11</v>
          </cell>
          <cell r="P3714" t="str">
            <v>Current Unrestricted Funds</v>
          </cell>
          <cell r="Q3714">
            <v>77</v>
          </cell>
          <cell r="R3714" t="str">
            <v>Capital Outlay</v>
          </cell>
          <cell r="S3714">
            <v>30</v>
          </cell>
          <cell r="T3714" t="str">
            <v>Vice President / Provost - CPC</v>
          </cell>
          <cell r="U3714">
            <v>5</v>
          </cell>
          <cell r="V3714" t="str">
            <v>Johnson, Abbey</v>
          </cell>
        </row>
        <row r="3715">
          <cell r="A3715">
            <v>380210</v>
          </cell>
          <cell r="B3715" t="str">
            <v>Nursing</v>
          </cell>
          <cell r="C3715">
            <v>787410</v>
          </cell>
          <cell r="D3715">
            <v>380210787410</v>
          </cell>
          <cell r="E3715" t="str">
            <v>Equipment/Furniture Non-Depreciable</v>
          </cell>
          <cell r="F3715">
            <v>14952.47</v>
          </cell>
          <cell r="G3715">
            <v>2034.03</v>
          </cell>
          <cell r="H3715">
            <v>12141</v>
          </cell>
          <cell r="I3715">
            <v>1522.5</v>
          </cell>
          <cell r="J3715">
            <v>17616</v>
          </cell>
          <cell r="K3715">
            <v>110010</v>
          </cell>
          <cell r="L3715" t="str">
            <v>Current Unrestricted</v>
          </cell>
          <cell r="M3715">
            <v>10</v>
          </cell>
          <cell r="N3715" t="str">
            <v>Instruction</v>
          </cell>
          <cell r="O3715">
            <v>11</v>
          </cell>
          <cell r="P3715" t="str">
            <v>Current Unrestricted Funds</v>
          </cell>
          <cell r="Q3715">
            <v>78</v>
          </cell>
          <cell r="R3715" t="str">
            <v>Non-Capital Outlay</v>
          </cell>
          <cell r="S3715">
            <v>30</v>
          </cell>
          <cell r="T3715" t="str">
            <v>Vice President / Provost - CPC</v>
          </cell>
          <cell r="U3715">
            <v>5</v>
          </cell>
          <cell r="V3715" t="str">
            <v>Johnson, Abbey</v>
          </cell>
        </row>
        <row r="3716">
          <cell r="A3716">
            <v>380210</v>
          </cell>
          <cell r="B3716" t="str">
            <v>Nursing</v>
          </cell>
          <cell r="C3716">
            <v>787430</v>
          </cell>
          <cell r="D3716">
            <v>380210787430</v>
          </cell>
          <cell r="E3716" t="str">
            <v>Computer/Media Equip</v>
          </cell>
          <cell r="F3716">
            <v>0</v>
          </cell>
          <cell r="G3716">
            <v>1188.8399999999999</v>
          </cell>
          <cell r="H3716">
            <v>0</v>
          </cell>
          <cell r="I3716">
            <v>0</v>
          </cell>
          <cell r="J3716">
            <v>0</v>
          </cell>
          <cell r="K3716">
            <v>110010</v>
          </cell>
          <cell r="L3716" t="str">
            <v>Current Unrestricted</v>
          </cell>
          <cell r="M3716">
            <v>10</v>
          </cell>
          <cell r="N3716" t="str">
            <v>Instruction</v>
          </cell>
          <cell r="O3716">
            <v>11</v>
          </cell>
          <cell r="P3716" t="str">
            <v>Current Unrestricted Funds</v>
          </cell>
          <cell r="Q3716">
            <v>78</v>
          </cell>
          <cell r="R3716" t="str">
            <v>Non-Capital Outlay</v>
          </cell>
          <cell r="S3716">
            <v>30</v>
          </cell>
          <cell r="T3716" t="str">
            <v>Vice President / Provost - CPC</v>
          </cell>
          <cell r="U3716">
            <v>5</v>
          </cell>
          <cell r="V3716" t="str">
            <v>Johnson, Abbey</v>
          </cell>
        </row>
        <row r="3717">
          <cell r="A3717">
            <v>380220</v>
          </cell>
          <cell r="B3717" t="str">
            <v>Simulation Lab</v>
          </cell>
          <cell r="C3717">
            <v>611120</v>
          </cell>
          <cell r="D3717">
            <v>380220611120</v>
          </cell>
          <cell r="E3717" t="str">
            <v>Faculty Salaries - Part-time</v>
          </cell>
          <cell r="F3717">
            <v>58937.74</v>
          </cell>
          <cell r="G3717">
            <v>86593.33</v>
          </cell>
          <cell r="H3717">
            <v>71101</v>
          </cell>
          <cell r="I3717">
            <v>46561.27</v>
          </cell>
          <cell r="J3717">
            <v>82234</v>
          </cell>
          <cell r="K3717">
            <v>110010</v>
          </cell>
          <cell r="L3717" t="str">
            <v>Current Unrestricted</v>
          </cell>
          <cell r="M3717">
            <v>10</v>
          </cell>
          <cell r="N3717" t="str">
            <v>Instruction</v>
          </cell>
          <cell r="O3717">
            <v>11</v>
          </cell>
          <cell r="P3717" t="str">
            <v>Current Unrestricted Funds</v>
          </cell>
          <cell r="Q3717">
            <v>61</v>
          </cell>
          <cell r="R3717" t="str">
            <v>Salaries and Wages</v>
          </cell>
          <cell r="S3717">
            <v>30</v>
          </cell>
          <cell r="T3717" t="str">
            <v>Vice President / Provost - CPC</v>
          </cell>
          <cell r="U3717">
            <v>2</v>
          </cell>
          <cell r="V3717" t="str">
            <v>Johnson, Abbey</v>
          </cell>
        </row>
        <row r="3718">
          <cell r="A3718">
            <v>380220</v>
          </cell>
          <cell r="B3718" t="str">
            <v>Simulation Lab</v>
          </cell>
          <cell r="C3718">
            <v>611140</v>
          </cell>
          <cell r="D3718">
            <v>380220611140</v>
          </cell>
          <cell r="E3718" t="str">
            <v>Faculty Part-time Non-teaching</v>
          </cell>
          <cell r="F3718">
            <v>0</v>
          </cell>
          <cell r="G3718">
            <v>0</v>
          </cell>
          <cell r="H3718">
            <v>0</v>
          </cell>
          <cell r="I3718">
            <v>0</v>
          </cell>
          <cell r="J3718">
            <v>0</v>
          </cell>
          <cell r="K3718">
            <v>110010</v>
          </cell>
          <cell r="L3718" t="str">
            <v>Current Unrestricted</v>
          </cell>
          <cell r="M3718">
            <v>10</v>
          </cell>
          <cell r="N3718" t="str">
            <v>Instruction</v>
          </cell>
          <cell r="O3718">
            <v>11</v>
          </cell>
          <cell r="P3718" t="str">
            <v>Current Unrestricted Funds</v>
          </cell>
          <cell r="Q3718">
            <v>61</v>
          </cell>
          <cell r="R3718" t="str">
            <v>Salaries and Wages</v>
          </cell>
          <cell r="S3718">
            <v>30</v>
          </cell>
          <cell r="T3718" t="str">
            <v>Vice President / Provost - CPC</v>
          </cell>
          <cell r="U3718">
            <v>2</v>
          </cell>
          <cell r="V3718" t="str">
            <v>Johnson, Abbey</v>
          </cell>
        </row>
        <row r="3719">
          <cell r="A3719">
            <v>380220</v>
          </cell>
          <cell r="B3719" t="str">
            <v>Simulation Lab</v>
          </cell>
          <cell r="C3719">
            <v>611320</v>
          </cell>
          <cell r="D3719">
            <v>380220611320</v>
          </cell>
          <cell r="E3719" t="str">
            <v>Non-Supervisory Supp Staff - Exempt</v>
          </cell>
          <cell r="F3719">
            <v>0</v>
          </cell>
          <cell r="G3719">
            <v>66948.12</v>
          </cell>
          <cell r="H3719">
            <v>69292</v>
          </cell>
          <cell r="I3719">
            <v>34645.620000000003</v>
          </cell>
          <cell r="J3719">
            <v>69292</v>
          </cell>
          <cell r="K3719">
            <v>110010</v>
          </cell>
          <cell r="L3719" t="str">
            <v>Current Unrestricted</v>
          </cell>
          <cell r="M3719">
            <v>10</v>
          </cell>
          <cell r="N3719" t="str">
            <v>Instruction</v>
          </cell>
          <cell r="O3719">
            <v>11</v>
          </cell>
          <cell r="P3719" t="str">
            <v>Current Unrestricted Funds</v>
          </cell>
          <cell r="Q3719">
            <v>61</v>
          </cell>
          <cell r="R3719" t="str">
            <v>Salaries and Wages</v>
          </cell>
          <cell r="S3719">
            <v>30</v>
          </cell>
          <cell r="T3719" t="str">
            <v>Vice President / Provost - CPC</v>
          </cell>
          <cell r="U3719">
            <v>2</v>
          </cell>
          <cell r="V3719" t="str">
            <v>Johnson, Abbey</v>
          </cell>
        </row>
        <row r="3720">
          <cell r="A3720">
            <v>380220</v>
          </cell>
          <cell r="B3720" t="str">
            <v>Simulation Lab</v>
          </cell>
          <cell r="C3720">
            <v>611420</v>
          </cell>
          <cell r="D3720">
            <v>380220611420</v>
          </cell>
          <cell r="E3720" t="str">
            <v>Non-Supervisory Supp - Non-Exempt</v>
          </cell>
          <cell r="F3720">
            <v>66948.12</v>
          </cell>
          <cell r="G3720">
            <v>0</v>
          </cell>
          <cell r="H3720">
            <v>0</v>
          </cell>
          <cell r="I3720">
            <v>0</v>
          </cell>
          <cell r="J3720">
            <v>0</v>
          </cell>
          <cell r="K3720">
            <v>110010</v>
          </cell>
          <cell r="L3720" t="str">
            <v>Current Unrestricted</v>
          </cell>
          <cell r="M3720">
            <v>10</v>
          </cell>
          <cell r="N3720" t="str">
            <v>Instruction</v>
          </cell>
          <cell r="O3720">
            <v>11</v>
          </cell>
          <cell r="P3720" t="str">
            <v>Current Unrestricted Funds</v>
          </cell>
          <cell r="Q3720">
            <v>61</v>
          </cell>
          <cell r="R3720" t="str">
            <v>Salaries and Wages</v>
          </cell>
          <cell r="S3720">
            <v>30</v>
          </cell>
          <cell r="T3720" t="str">
            <v>Vice President / Provost - CPC</v>
          </cell>
          <cell r="U3720">
            <v>2</v>
          </cell>
          <cell r="V3720" t="str">
            <v>Johnson, Abbey</v>
          </cell>
        </row>
        <row r="3721">
          <cell r="A3721">
            <v>380220</v>
          </cell>
          <cell r="B3721" t="str">
            <v>Simulation Lab</v>
          </cell>
          <cell r="C3721">
            <v>611455</v>
          </cell>
          <cell r="D3721">
            <v>380220611455</v>
          </cell>
          <cell r="E3721" t="str">
            <v>PT Instr Assistant - Non-Exempt</v>
          </cell>
          <cell r="F3721">
            <v>0</v>
          </cell>
          <cell r="G3721">
            <v>243.49</v>
          </cell>
          <cell r="H3721">
            <v>5437</v>
          </cell>
          <cell r="I3721">
            <v>0</v>
          </cell>
          <cell r="J3721">
            <v>0</v>
          </cell>
          <cell r="K3721">
            <v>110010</v>
          </cell>
          <cell r="L3721" t="str">
            <v>Current Unrestricted</v>
          </cell>
          <cell r="M3721">
            <v>10</v>
          </cell>
          <cell r="N3721" t="str">
            <v>Instruction</v>
          </cell>
          <cell r="O3721">
            <v>11</v>
          </cell>
          <cell r="P3721" t="str">
            <v>Current Unrestricted Funds</v>
          </cell>
          <cell r="Q3721">
            <v>61</v>
          </cell>
          <cell r="R3721" t="str">
            <v>Salaries and Wages</v>
          </cell>
          <cell r="S3721">
            <v>30</v>
          </cell>
          <cell r="T3721" t="str">
            <v>Vice President / Provost - CPC</v>
          </cell>
          <cell r="U3721">
            <v>2</v>
          </cell>
          <cell r="V3721" t="str">
            <v>Johnson, Abbey</v>
          </cell>
        </row>
        <row r="3722">
          <cell r="A3722">
            <v>380220</v>
          </cell>
          <cell r="B3722" t="str">
            <v>Simulation Lab</v>
          </cell>
          <cell r="C3722">
            <v>611460</v>
          </cell>
          <cell r="D3722">
            <v>380220611460</v>
          </cell>
          <cell r="E3722" t="str">
            <v>Support Staff PT - Non-Exempt</v>
          </cell>
          <cell r="F3722">
            <v>488.99</v>
          </cell>
          <cell r="G3722">
            <v>1075.33</v>
          </cell>
          <cell r="H3722">
            <v>214</v>
          </cell>
          <cell r="I3722">
            <v>213.21</v>
          </cell>
          <cell r="J3722">
            <v>0</v>
          </cell>
          <cell r="K3722">
            <v>110010</v>
          </cell>
          <cell r="L3722" t="str">
            <v>Current Unrestricted</v>
          </cell>
          <cell r="M3722">
            <v>10</v>
          </cell>
          <cell r="N3722" t="str">
            <v>Instruction</v>
          </cell>
          <cell r="O3722">
            <v>11</v>
          </cell>
          <cell r="P3722" t="str">
            <v>Current Unrestricted Funds</v>
          </cell>
          <cell r="Q3722">
            <v>61</v>
          </cell>
          <cell r="R3722" t="str">
            <v>Salaries and Wages</v>
          </cell>
          <cell r="S3722">
            <v>30</v>
          </cell>
          <cell r="T3722" t="str">
            <v>Vice President / Provost - CPC</v>
          </cell>
          <cell r="U3722">
            <v>2</v>
          </cell>
          <cell r="V3722" t="str">
            <v>Johnson, Abbey</v>
          </cell>
        </row>
        <row r="3723">
          <cell r="A3723">
            <v>380220</v>
          </cell>
          <cell r="B3723" t="str">
            <v>Simulation Lab</v>
          </cell>
          <cell r="C3723">
            <v>611510</v>
          </cell>
          <cell r="D3723">
            <v>380220611510</v>
          </cell>
          <cell r="E3723" t="str">
            <v>Student Assistants - Non-Work Study</v>
          </cell>
          <cell r="F3723">
            <v>3275.98</v>
          </cell>
          <cell r="G3723">
            <v>5731.21</v>
          </cell>
          <cell r="H3723">
            <v>12739</v>
          </cell>
          <cell r="I3723">
            <v>7303.82</v>
          </cell>
          <cell r="J3723">
            <v>17189</v>
          </cell>
          <cell r="K3723">
            <v>110010</v>
          </cell>
          <cell r="L3723" t="str">
            <v>Current Unrestricted</v>
          </cell>
          <cell r="M3723">
            <v>10</v>
          </cell>
          <cell r="N3723" t="str">
            <v>Instruction</v>
          </cell>
          <cell r="O3723">
            <v>11</v>
          </cell>
          <cell r="P3723" t="str">
            <v>Current Unrestricted Funds</v>
          </cell>
          <cell r="Q3723">
            <v>61</v>
          </cell>
          <cell r="R3723" t="str">
            <v>Salaries and Wages</v>
          </cell>
          <cell r="S3723">
            <v>30</v>
          </cell>
          <cell r="T3723" t="str">
            <v>Vice President / Provost - CPC</v>
          </cell>
          <cell r="U3723">
            <v>2</v>
          </cell>
          <cell r="V3723" t="str">
            <v>Johnson, Abbey</v>
          </cell>
        </row>
        <row r="3724">
          <cell r="A3724">
            <v>380220</v>
          </cell>
          <cell r="B3724" t="str">
            <v>Simulation Lab</v>
          </cell>
          <cell r="C3724">
            <v>611515</v>
          </cell>
          <cell r="D3724">
            <v>380220611515</v>
          </cell>
          <cell r="E3724" t="str">
            <v>Student Assistants - Non-WS&lt;6 hrs</v>
          </cell>
          <cell r="F3724">
            <v>454.23</v>
          </cell>
          <cell r="G3724">
            <v>0</v>
          </cell>
          <cell r="H3724">
            <v>0</v>
          </cell>
          <cell r="I3724">
            <v>0</v>
          </cell>
          <cell r="J3724">
            <v>0</v>
          </cell>
          <cell r="K3724">
            <v>110010</v>
          </cell>
          <cell r="L3724" t="str">
            <v>Current Unrestricted</v>
          </cell>
          <cell r="M3724">
            <v>10</v>
          </cell>
          <cell r="N3724" t="str">
            <v>Instruction</v>
          </cell>
          <cell r="O3724">
            <v>11</v>
          </cell>
          <cell r="P3724" t="str">
            <v>Current Unrestricted Funds</v>
          </cell>
          <cell r="Q3724">
            <v>61</v>
          </cell>
          <cell r="R3724" t="str">
            <v>Salaries and Wages</v>
          </cell>
          <cell r="S3724">
            <v>30</v>
          </cell>
          <cell r="T3724" t="str">
            <v>Vice President / Provost - CPC</v>
          </cell>
          <cell r="U3724">
            <v>2</v>
          </cell>
          <cell r="V3724" t="str">
            <v>Johnson, Abbey</v>
          </cell>
        </row>
        <row r="3725">
          <cell r="A3725">
            <v>380220</v>
          </cell>
          <cell r="B3725" t="str">
            <v>Simulation Lab</v>
          </cell>
          <cell r="C3725">
            <v>712490</v>
          </cell>
          <cell r="D3725">
            <v>380220712490</v>
          </cell>
          <cell r="E3725" t="str">
            <v>Rental - Other</v>
          </cell>
          <cell r="F3725">
            <v>3312.98</v>
          </cell>
          <cell r="G3725">
            <v>3181.32</v>
          </cell>
          <cell r="H3725">
            <v>7500</v>
          </cell>
          <cell r="I3725">
            <v>2076.9299999999998</v>
          </cell>
          <cell r="J3725">
            <v>7500</v>
          </cell>
          <cell r="K3725">
            <v>110010</v>
          </cell>
          <cell r="L3725" t="str">
            <v>Current Unrestricted</v>
          </cell>
          <cell r="M3725">
            <v>10</v>
          </cell>
          <cell r="N3725" t="str">
            <v>Instruction</v>
          </cell>
          <cell r="O3725">
            <v>11</v>
          </cell>
          <cell r="P3725" t="str">
            <v>Current Unrestricted Funds</v>
          </cell>
          <cell r="Q3725">
            <v>71</v>
          </cell>
          <cell r="R3725" t="str">
            <v>Contractual Services</v>
          </cell>
          <cell r="S3725">
            <v>30</v>
          </cell>
          <cell r="T3725" t="str">
            <v>Vice President / Provost - CPC</v>
          </cell>
          <cell r="U3725">
            <v>5</v>
          </cell>
          <cell r="V3725" t="str">
            <v>Johnson, Abbey</v>
          </cell>
        </row>
        <row r="3726">
          <cell r="A3726">
            <v>380220</v>
          </cell>
          <cell r="B3726" t="str">
            <v>Simulation Lab</v>
          </cell>
          <cell r="C3726">
            <v>712510</v>
          </cell>
          <cell r="D3726">
            <v>380220712510</v>
          </cell>
          <cell r="E3726" t="str">
            <v>Maintenance Agreements</v>
          </cell>
          <cell r="F3726">
            <v>22553.06</v>
          </cell>
          <cell r="G3726">
            <v>26040.6</v>
          </cell>
          <cell r="H3726">
            <v>30000</v>
          </cell>
          <cell r="I3726">
            <v>25210.959999999999</v>
          </cell>
          <cell r="J3726">
            <v>46452</v>
          </cell>
          <cell r="K3726">
            <v>110010</v>
          </cell>
          <cell r="L3726" t="str">
            <v>Current Unrestricted</v>
          </cell>
          <cell r="M3726">
            <v>10</v>
          </cell>
          <cell r="N3726" t="str">
            <v>Instruction</v>
          </cell>
          <cell r="O3726">
            <v>11</v>
          </cell>
          <cell r="P3726" t="str">
            <v>Current Unrestricted Funds</v>
          </cell>
          <cell r="Q3726">
            <v>71</v>
          </cell>
          <cell r="R3726" t="str">
            <v>Contractual Services</v>
          </cell>
          <cell r="S3726">
            <v>30</v>
          </cell>
          <cell r="T3726" t="str">
            <v>Vice President / Provost - CPC</v>
          </cell>
          <cell r="U3726">
            <v>5</v>
          </cell>
          <cell r="V3726" t="str">
            <v>Johnson, Abbey</v>
          </cell>
        </row>
        <row r="3727">
          <cell r="A3727">
            <v>380220</v>
          </cell>
          <cell r="B3727" t="str">
            <v>Simulation Lab</v>
          </cell>
          <cell r="C3727">
            <v>712655</v>
          </cell>
          <cell r="D3727">
            <v>380220712655</v>
          </cell>
          <cell r="E3727" t="str">
            <v>Meetings Expense</v>
          </cell>
          <cell r="F3727">
            <v>231.31</v>
          </cell>
          <cell r="G3727">
            <v>244.96</v>
          </cell>
          <cell r="H3727">
            <v>300</v>
          </cell>
          <cell r="I3727">
            <v>0</v>
          </cell>
          <cell r="J3727">
            <v>300</v>
          </cell>
          <cell r="K3727">
            <v>110010</v>
          </cell>
          <cell r="L3727" t="str">
            <v>Current Unrestricted</v>
          </cell>
          <cell r="M3727">
            <v>10</v>
          </cell>
          <cell r="N3727" t="str">
            <v>Instruction</v>
          </cell>
          <cell r="O3727">
            <v>11</v>
          </cell>
          <cell r="P3727" t="str">
            <v>Current Unrestricted Funds</v>
          </cell>
          <cell r="Q3727">
            <v>71</v>
          </cell>
          <cell r="R3727" t="str">
            <v>Contractual Services</v>
          </cell>
          <cell r="S3727">
            <v>30</v>
          </cell>
          <cell r="T3727" t="str">
            <v>Vice President / Provost - CPC</v>
          </cell>
          <cell r="U3727">
            <v>5</v>
          </cell>
          <cell r="V3727" t="str">
            <v>Johnson, Abbey</v>
          </cell>
        </row>
        <row r="3728">
          <cell r="A3728">
            <v>380220</v>
          </cell>
          <cell r="B3728" t="str">
            <v>Simulation Lab</v>
          </cell>
          <cell r="C3728">
            <v>733110</v>
          </cell>
          <cell r="D3728">
            <v>380220733110</v>
          </cell>
          <cell r="E3728" t="str">
            <v>Classroom Supplies</v>
          </cell>
          <cell r="F3728">
            <v>21525.919999999998</v>
          </cell>
          <cell r="G3728">
            <v>9614.3799999999992</v>
          </cell>
          <cell r="H3728">
            <v>11300</v>
          </cell>
          <cell r="I3728">
            <v>7458.46</v>
          </cell>
          <cell r="J3728">
            <v>11300</v>
          </cell>
          <cell r="K3728">
            <v>110010</v>
          </cell>
          <cell r="L3728" t="str">
            <v>Current Unrestricted</v>
          </cell>
          <cell r="M3728">
            <v>10</v>
          </cell>
          <cell r="N3728" t="str">
            <v>Instruction</v>
          </cell>
          <cell r="O3728">
            <v>11</v>
          </cell>
          <cell r="P3728" t="str">
            <v>Current Unrestricted Funds</v>
          </cell>
          <cell r="Q3728">
            <v>73</v>
          </cell>
          <cell r="R3728" t="str">
            <v>Supplies</v>
          </cell>
          <cell r="S3728">
            <v>30</v>
          </cell>
          <cell r="T3728" t="str">
            <v>Vice President / Provost - CPC</v>
          </cell>
          <cell r="U3728">
            <v>5</v>
          </cell>
          <cell r="V3728" t="str">
            <v>Johnson, Abbey</v>
          </cell>
        </row>
        <row r="3729">
          <cell r="A3729">
            <v>380220</v>
          </cell>
          <cell r="B3729" t="str">
            <v>Simulation Lab</v>
          </cell>
          <cell r="C3729">
            <v>733210</v>
          </cell>
          <cell r="D3729">
            <v>380220733210</v>
          </cell>
          <cell r="E3729" t="str">
            <v>Division Books and Booklets</v>
          </cell>
          <cell r="F3729">
            <v>0</v>
          </cell>
          <cell r="G3729">
            <v>0</v>
          </cell>
          <cell r="H3729">
            <v>150</v>
          </cell>
          <cell r="I3729">
            <v>0</v>
          </cell>
          <cell r="J3729">
            <v>150</v>
          </cell>
          <cell r="K3729">
            <v>110010</v>
          </cell>
          <cell r="L3729" t="str">
            <v>Current Unrestricted</v>
          </cell>
          <cell r="M3729">
            <v>10</v>
          </cell>
          <cell r="N3729" t="str">
            <v>Instruction</v>
          </cell>
          <cell r="O3729">
            <v>11</v>
          </cell>
          <cell r="P3729" t="str">
            <v>Current Unrestricted Funds</v>
          </cell>
          <cell r="Q3729">
            <v>73</v>
          </cell>
          <cell r="R3729" t="str">
            <v>Supplies</v>
          </cell>
          <cell r="S3729">
            <v>30</v>
          </cell>
          <cell r="T3729" t="str">
            <v>Vice President / Provost - CPC</v>
          </cell>
          <cell r="U3729">
            <v>5</v>
          </cell>
          <cell r="V3729" t="str">
            <v>Johnson, Abbey</v>
          </cell>
        </row>
        <row r="3730">
          <cell r="A3730">
            <v>380220</v>
          </cell>
          <cell r="B3730" t="str">
            <v>Simulation Lab</v>
          </cell>
          <cell r="C3730">
            <v>733220</v>
          </cell>
          <cell r="D3730">
            <v>380220733220</v>
          </cell>
          <cell r="E3730" t="str">
            <v>Subscriptions</v>
          </cell>
          <cell r="F3730">
            <v>45</v>
          </cell>
          <cell r="G3730">
            <v>0</v>
          </cell>
          <cell r="H3730">
            <v>0</v>
          </cell>
          <cell r="I3730">
            <v>0</v>
          </cell>
          <cell r="J3730">
            <v>0</v>
          </cell>
          <cell r="K3730">
            <v>110010</v>
          </cell>
          <cell r="L3730" t="str">
            <v>Current Unrestricted</v>
          </cell>
          <cell r="M3730">
            <v>10</v>
          </cell>
          <cell r="N3730" t="str">
            <v>Instruction</v>
          </cell>
          <cell r="O3730">
            <v>11</v>
          </cell>
          <cell r="P3730" t="str">
            <v>Current Unrestricted Funds</v>
          </cell>
          <cell r="Q3730">
            <v>73</v>
          </cell>
          <cell r="R3730" t="str">
            <v>Supplies</v>
          </cell>
          <cell r="S3730">
            <v>30</v>
          </cell>
          <cell r="T3730" t="str">
            <v>Vice President / Provost - CPC</v>
          </cell>
          <cell r="U3730">
            <v>5</v>
          </cell>
          <cell r="V3730" t="str">
            <v>Johnson, Abbey</v>
          </cell>
        </row>
        <row r="3731">
          <cell r="A3731">
            <v>380220</v>
          </cell>
          <cell r="B3731" t="str">
            <v>Simulation Lab</v>
          </cell>
          <cell r="C3731">
            <v>733330</v>
          </cell>
          <cell r="D3731">
            <v>380220733330</v>
          </cell>
          <cell r="E3731" t="str">
            <v>Audio Visual Supplies</v>
          </cell>
          <cell r="F3731">
            <v>368</v>
          </cell>
          <cell r="G3731">
            <v>0</v>
          </cell>
          <cell r="H3731">
            <v>0</v>
          </cell>
          <cell r="I3731">
            <v>0</v>
          </cell>
          <cell r="J3731">
            <v>0</v>
          </cell>
          <cell r="K3731">
            <v>110010</v>
          </cell>
          <cell r="L3731" t="str">
            <v>Current Unrestricted</v>
          </cell>
          <cell r="M3731">
            <v>10</v>
          </cell>
          <cell r="N3731" t="str">
            <v>Instruction</v>
          </cell>
          <cell r="O3731">
            <v>11</v>
          </cell>
          <cell r="P3731" t="str">
            <v>Current Unrestricted Funds</v>
          </cell>
          <cell r="Q3731">
            <v>73</v>
          </cell>
          <cell r="R3731" t="str">
            <v>Supplies</v>
          </cell>
          <cell r="S3731">
            <v>30</v>
          </cell>
          <cell r="T3731" t="str">
            <v>Vice President / Provost - CPC</v>
          </cell>
          <cell r="U3731">
            <v>5</v>
          </cell>
          <cell r="V3731" t="str">
            <v>Johnson, Abbey</v>
          </cell>
        </row>
        <row r="3732">
          <cell r="A3732">
            <v>380220</v>
          </cell>
          <cell r="B3732" t="str">
            <v>Simulation Lab</v>
          </cell>
          <cell r="C3732">
            <v>744210</v>
          </cell>
          <cell r="D3732">
            <v>380220744210</v>
          </cell>
          <cell r="E3732" t="str">
            <v>Local Travel</v>
          </cell>
          <cell r="F3732">
            <v>267.12</v>
          </cell>
          <cell r="G3732">
            <v>296.89999999999998</v>
          </cell>
          <cell r="H3732">
            <v>200</v>
          </cell>
          <cell r="I3732">
            <v>141.1</v>
          </cell>
          <cell r="J3732">
            <v>200</v>
          </cell>
          <cell r="K3732">
            <v>110010</v>
          </cell>
          <cell r="L3732" t="str">
            <v>Current Unrestricted</v>
          </cell>
          <cell r="M3732">
            <v>10</v>
          </cell>
          <cell r="N3732" t="str">
            <v>Instruction</v>
          </cell>
          <cell r="O3732">
            <v>11</v>
          </cell>
          <cell r="P3732" t="str">
            <v>Current Unrestricted Funds</v>
          </cell>
          <cell r="Q3732">
            <v>74</v>
          </cell>
          <cell r="R3732" t="str">
            <v>Travel</v>
          </cell>
          <cell r="S3732">
            <v>30</v>
          </cell>
          <cell r="T3732" t="str">
            <v>Vice President / Provost - CPC</v>
          </cell>
          <cell r="U3732">
            <v>5</v>
          </cell>
          <cell r="V3732" t="str">
            <v>Johnson, Abbey</v>
          </cell>
        </row>
        <row r="3733">
          <cell r="A3733">
            <v>380220</v>
          </cell>
          <cell r="B3733" t="str">
            <v>Simulation Lab</v>
          </cell>
          <cell r="C3733">
            <v>744220</v>
          </cell>
          <cell r="D3733">
            <v>380220744220</v>
          </cell>
          <cell r="E3733" t="str">
            <v>Professional Development / Travel</v>
          </cell>
          <cell r="F3733">
            <v>2414.2399999999998</v>
          </cell>
          <cell r="G3733">
            <v>3444.64</v>
          </cell>
          <cell r="H3733">
            <v>3000</v>
          </cell>
          <cell r="I3733">
            <v>1103.3699999999999</v>
          </cell>
          <cell r="J3733">
            <v>3000</v>
          </cell>
          <cell r="K3733">
            <v>110010</v>
          </cell>
          <cell r="L3733" t="str">
            <v>Current Unrestricted</v>
          </cell>
          <cell r="M3733">
            <v>10</v>
          </cell>
          <cell r="N3733" t="str">
            <v>Instruction</v>
          </cell>
          <cell r="O3733">
            <v>11</v>
          </cell>
          <cell r="P3733" t="str">
            <v>Current Unrestricted Funds</v>
          </cell>
          <cell r="Q3733">
            <v>74</v>
          </cell>
          <cell r="R3733" t="str">
            <v>Travel</v>
          </cell>
          <cell r="S3733">
            <v>30</v>
          </cell>
          <cell r="T3733" t="str">
            <v>Vice President / Provost - CPC</v>
          </cell>
          <cell r="U3733">
            <v>5</v>
          </cell>
          <cell r="V3733" t="str">
            <v>Johnson, Abbey</v>
          </cell>
        </row>
        <row r="3734">
          <cell r="A3734">
            <v>380220</v>
          </cell>
          <cell r="B3734" t="str">
            <v>Simulation Lab</v>
          </cell>
          <cell r="C3734">
            <v>744230</v>
          </cell>
          <cell r="D3734">
            <v>380220744230</v>
          </cell>
          <cell r="E3734" t="str">
            <v>In-House Professional Development</v>
          </cell>
          <cell r="F3734">
            <v>7620.48</v>
          </cell>
          <cell r="G3734">
            <v>0</v>
          </cell>
          <cell r="H3734">
            <v>0</v>
          </cell>
          <cell r="I3734">
            <v>0</v>
          </cell>
          <cell r="J3734">
            <v>0</v>
          </cell>
          <cell r="K3734">
            <v>110010</v>
          </cell>
          <cell r="L3734" t="str">
            <v>Current Unrestricted</v>
          </cell>
          <cell r="M3734">
            <v>10</v>
          </cell>
          <cell r="N3734" t="str">
            <v>Instruction</v>
          </cell>
          <cell r="O3734">
            <v>11</v>
          </cell>
          <cell r="P3734" t="str">
            <v>Current Unrestricted Funds</v>
          </cell>
          <cell r="Q3734">
            <v>74</v>
          </cell>
          <cell r="R3734" t="str">
            <v>Travel</v>
          </cell>
          <cell r="S3734">
            <v>30</v>
          </cell>
          <cell r="T3734" t="str">
            <v>Vice President / Provost - CPC</v>
          </cell>
          <cell r="U3734">
            <v>5</v>
          </cell>
          <cell r="V3734" t="str">
            <v>Johnson, Abbey</v>
          </cell>
        </row>
        <row r="3735">
          <cell r="A3735">
            <v>380220</v>
          </cell>
          <cell r="B3735" t="str">
            <v>Simulation Lab</v>
          </cell>
          <cell r="C3735">
            <v>755240</v>
          </cell>
          <cell r="D3735">
            <v>380220755240</v>
          </cell>
          <cell r="E3735" t="str">
            <v>DP - Software</v>
          </cell>
          <cell r="F3735">
            <v>2638.4</v>
          </cell>
          <cell r="G3735">
            <v>299</v>
          </cell>
          <cell r="H3735">
            <v>500</v>
          </cell>
          <cell r="I3735">
            <v>299</v>
          </cell>
          <cell r="J3735">
            <v>500</v>
          </cell>
          <cell r="K3735">
            <v>110010</v>
          </cell>
          <cell r="L3735" t="str">
            <v>Current Unrestricted</v>
          </cell>
          <cell r="M3735">
            <v>10</v>
          </cell>
          <cell r="N3735" t="str">
            <v>Instruction</v>
          </cell>
          <cell r="O3735">
            <v>11</v>
          </cell>
          <cell r="P3735" t="str">
            <v>Current Unrestricted Funds</v>
          </cell>
          <cell r="Q3735">
            <v>75</v>
          </cell>
          <cell r="R3735" t="str">
            <v>Other Operating Expenses</v>
          </cell>
          <cell r="S3735">
            <v>30</v>
          </cell>
          <cell r="T3735" t="str">
            <v>Vice President / Provost - CPC</v>
          </cell>
          <cell r="U3735">
            <v>5</v>
          </cell>
          <cell r="V3735" t="str">
            <v>Johnson, Abbey</v>
          </cell>
        </row>
        <row r="3736">
          <cell r="A3736">
            <v>380220</v>
          </cell>
          <cell r="B3736" t="str">
            <v>Simulation Lab</v>
          </cell>
          <cell r="C3736">
            <v>755310</v>
          </cell>
          <cell r="D3736">
            <v>380220755310</v>
          </cell>
          <cell r="E3736" t="str">
            <v>Copier Expense</v>
          </cell>
          <cell r="F3736">
            <v>47.58</v>
          </cell>
          <cell r="G3736">
            <v>2.76</v>
          </cell>
          <cell r="H3736">
            <v>100</v>
          </cell>
          <cell r="I3736">
            <v>0</v>
          </cell>
          <cell r="J3736">
            <v>100</v>
          </cell>
          <cell r="K3736">
            <v>110010</v>
          </cell>
          <cell r="L3736" t="str">
            <v>Current Unrestricted</v>
          </cell>
          <cell r="M3736">
            <v>10</v>
          </cell>
          <cell r="N3736" t="str">
            <v>Instruction</v>
          </cell>
          <cell r="O3736">
            <v>11</v>
          </cell>
          <cell r="P3736" t="str">
            <v>Current Unrestricted Funds</v>
          </cell>
          <cell r="Q3736">
            <v>75</v>
          </cell>
          <cell r="R3736" t="str">
            <v>Other Operating Expenses</v>
          </cell>
          <cell r="S3736">
            <v>30</v>
          </cell>
          <cell r="T3736" t="str">
            <v>Vice President / Provost - CPC</v>
          </cell>
          <cell r="U3736">
            <v>5</v>
          </cell>
          <cell r="V3736" t="str">
            <v>Johnson, Abbey</v>
          </cell>
        </row>
        <row r="3737">
          <cell r="A3737">
            <v>380220</v>
          </cell>
          <cell r="B3737" t="str">
            <v>Simulation Lab</v>
          </cell>
          <cell r="C3737">
            <v>755360</v>
          </cell>
          <cell r="D3737">
            <v>380220755360</v>
          </cell>
          <cell r="E3737" t="str">
            <v>Printing - Other</v>
          </cell>
          <cell r="F3737">
            <v>0</v>
          </cell>
          <cell r="G3737">
            <v>0</v>
          </cell>
          <cell r="H3737">
            <v>300</v>
          </cell>
          <cell r="I3737">
            <v>0</v>
          </cell>
          <cell r="J3737">
            <v>300</v>
          </cell>
          <cell r="K3737">
            <v>110010</v>
          </cell>
          <cell r="L3737" t="str">
            <v>Current Unrestricted</v>
          </cell>
          <cell r="M3737">
            <v>10</v>
          </cell>
          <cell r="N3737" t="str">
            <v>Instruction</v>
          </cell>
          <cell r="O3737">
            <v>11</v>
          </cell>
          <cell r="P3737" t="str">
            <v>Current Unrestricted Funds</v>
          </cell>
          <cell r="Q3737">
            <v>75</v>
          </cell>
          <cell r="R3737" t="str">
            <v>Other Operating Expenses</v>
          </cell>
          <cell r="S3737">
            <v>30</v>
          </cell>
          <cell r="T3737" t="str">
            <v>Vice President / Provost - CPC</v>
          </cell>
          <cell r="U3737">
            <v>5</v>
          </cell>
          <cell r="V3737" t="str">
            <v>Johnson, Abbey</v>
          </cell>
        </row>
        <row r="3738">
          <cell r="A3738">
            <v>380220</v>
          </cell>
          <cell r="B3738" t="str">
            <v>Simulation Lab</v>
          </cell>
          <cell r="C3738">
            <v>755510</v>
          </cell>
          <cell r="D3738">
            <v>380220755510</v>
          </cell>
          <cell r="E3738" t="str">
            <v>Repairs - Equipment</v>
          </cell>
          <cell r="F3738">
            <v>0</v>
          </cell>
          <cell r="G3738">
            <v>97.5</v>
          </cell>
          <cell r="H3738">
            <v>500</v>
          </cell>
          <cell r="I3738">
            <v>0</v>
          </cell>
          <cell r="J3738">
            <v>5500</v>
          </cell>
          <cell r="K3738">
            <v>110010</v>
          </cell>
          <cell r="L3738" t="str">
            <v>Current Unrestricted</v>
          </cell>
          <cell r="M3738">
            <v>10</v>
          </cell>
          <cell r="N3738" t="str">
            <v>Instruction</v>
          </cell>
          <cell r="O3738">
            <v>11</v>
          </cell>
          <cell r="P3738" t="str">
            <v>Current Unrestricted Funds</v>
          </cell>
          <cell r="Q3738">
            <v>75</v>
          </cell>
          <cell r="R3738" t="str">
            <v>Other Operating Expenses</v>
          </cell>
          <cell r="S3738">
            <v>30</v>
          </cell>
          <cell r="T3738" t="str">
            <v>Vice President / Provost - CPC</v>
          </cell>
          <cell r="U3738">
            <v>5</v>
          </cell>
          <cell r="V3738" t="str">
            <v>Johnson, Abbey</v>
          </cell>
        </row>
        <row r="3739">
          <cell r="A3739">
            <v>380220</v>
          </cell>
          <cell r="B3739" t="str">
            <v>Simulation Lab</v>
          </cell>
          <cell r="C3739">
            <v>755705</v>
          </cell>
          <cell r="D3739">
            <v>380220755705</v>
          </cell>
          <cell r="E3739" t="str">
            <v>Postage</v>
          </cell>
          <cell r="F3739">
            <v>7.82</v>
          </cell>
          <cell r="G3739">
            <v>22.38</v>
          </cell>
          <cell r="H3739">
            <v>100</v>
          </cell>
          <cell r="I3739">
            <v>0.45</v>
          </cell>
          <cell r="J3739">
            <v>100</v>
          </cell>
          <cell r="K3739">
            <v>110010</v>
          </cell>
          <cell r="L3739" t="str">
            <v>Current Unrestricted</v>
          </cell>
          <cell r="M3739">
            <v>10</v>
          </cell>
          <cell r="N3739" t="str">
            <v>Instruction</v>
          </cell>
          <cell r="O3739">
            <v>11</v>
          </cell>
          <cell r="P3739" t="str">
            <v>Current Unrestricted Funds</v>
          </cell>
          <cell r="Q3739">
            <v>75</v>
          </cell>
          <cell r="R3739" t="str">
            <v>Other Operating Expenses</v>
          </cell>
          <cell r="S3739">
            <v>30</v>
          </cell>
          <cell r="T3739" t="str">
            <v>Vice President / Provost - CPC</v>
          </cell>
          <cell r="U3739">
            <v>5</v>
          </cell>
          <cell r="V3739" t="str">
            <v>Johnson, Abbey</v>
          </cell>
        </row>
        <row r="3740">
          <cell r="A3740">
            <v>380220</v>
          </cell>
          <cell r="B3740" t="str">
            <v>Simulation Lab</v>
          </cell>
          <cell r="C3740">
            <v>755730</v>
          </cell>
          <cell r="D3740">
            <v>380220755730</v>
          </cell>
          <cell r="E3740" t="str">
            <v>Memberships</v>
          </cell>
          <cell r="F3740">
            <v>389</v>
          </cell>
          <cell r="G3740">
            <v>150</v>
          </cell>
          <cell r="H3740">
            <v>0</v>
          </cell>
          <cell r="I3740">
            <v>0</v>
          </cell>
          <cell r="J3740">
            <v>0</v>
          </cell>
          <cell r="K3740">
            <v>110010</v>
          </cell>
          <cell r="L3740" t="str">
            <v>Current Unrestricted</v>
          </cell>
          <cell r="M3740">
            <v>10</v>
          </cell>
          <cell r="N3740" t="str">
            <v>Instruction</v>
          </cell>
          <cell r="O3740">
            <v>11</v>
          </cell>
          <cell r="P3740" t="str">
            <v>Current Unrestricted Funds</v>
          </cell>
          <cell r="Q3740">
            <v>75</v>
          </cell>
          <cell r="R3740" t="str">
            <v>Other Operating Expenses</v>
          </cell>
          <cell r="S3740">
            <v>30</v>
          </cell>
          <cell r="T3740" t="str">
            <v>Vice President / Provost - CPC</v>
          </cell>
          <cell r="U3740">
            <v>5</v>
          </cell>
          <cell r="V3740" t="str">
            <v>Johnson, Abbey</v>
          </cell>
        </row>
        <row r="3741">
          <cell r="A3741">
            <v>380220</v>
          </cell>
          <cell r="B3741" t="str">
            <v>Simulation Lab</v>
          </cell>
          <cell r="C3741">
            <v>755745</v>
          </cell>
          <cell r="D3741">
            <v>380220755745</v>
          </cell>
          <cell r="E3741" t="str">
            <v>Promotional Activities</v>
          </cell>
          <cell r="F3741">
            <v>0</v>
          </cell>
          <cell r="G3741">
            <v>0</v>
          </cell>
          <cell r="H3741">
            <v>200</v>
          </cell>
          <cell r="I3741">
            <v>0</v>
          </cell>
          <cell r="J3741">
            <v>200</v>
          </cell>
          <cell r="K3741">
            <v>110010</v>
          </cell>
          <cell r="L3741" t="str">
            <v>Current Unrestricted</v>
          </cell>
          <cell r="M3741">
            <v>10</v>
          </cell>
          <cell r="N3741" t="str">
            <v>Instruction</v>
          </cell>
          <cell r="O3741">
            <v>11</v>
          </cell>
          <cell r="P3741" t="str">
            <v>Current Unrestricted Funds</v>
          </cell>
          <cell r="Q3741">
            <v>75</v>
          </cell>
          <cell r="R3741" t="str">
            <v>Other Operating Expenses</v>
          </cell>
          <cell r="S3741">
            <v>30</v>
          </cell>
          <cell r="T3741" t="str">
            <v>Vice President / Provost - CPC</v>
          </cell>
          <cell r="U3741">
            <v>5</v>
          </cell>
          <cell r="V3741" t="str">
            <v>Johnson, Abbey</v>
          </cell>
        </row>
        <row r="3742">
          <cell r="A3742">
            <v>380220</v>
          </cell>
          <cell r="B3742" t="str">
            <v>Simulation Lab</v>
          </cell>
          <cell r="C3742">
            <v>755765</v>
          </cell>
          <cell r="D3742">
            <v>380220755765</v>
          </cell>
          <cell r="E3742" t="str">
            <v>Miscellaneous Operating Expenses</v>
          </cell>
          <cell r="F3742">
            <v>0</v>
          </cell>
          <cell r="G3742">
            <v>0</v>
          </cell>
          <cell r="H3742">
            <v>150</v>
          </cell>
          <cell r="I3742">
            <v>0</v>
          </cell>
          <cell r="J3742">
            <v>150</v>
          </cell>
          <cell r="K3742">
            <v>110010</v>
          </cell>
          <cell r="L3742" t="str">
            <v>Current Unrestricted</v>
          </cell>
          <cell r="M3742">
            <v>10</v>
          </cell>
          <cell r="N3742" t="str">
            <v>Instruction</v>
          </cell>
          <cell r="O3742">
            <v>11</v>
          </cell>
          <cell r="P3742" t="str">
            <v>Current Unrestricted Funds</v>
          </cell>
          <cell r="Q3742">
            <v>75</v>
          </cell>
          <cell r="R3742" t="str">
            <v>Other Operating Expenses</v>
          </cell>
          <cell r="S3742">
            <v>30</v>
          </cell>
          <cell r="T3742" t="str">
            <v>Vice President / Provost - CPC</v>
          </cell>
          <cell r="U3742">
            <v>5</v>
          </cell>
          <cell r="V3742" t="str">
            <v>Johnson, Abbey</v>
          </cell>
        </row>
        <row r="3743">
          <cell r="A3743">
            <v>380220</v>
          </cell>
          <cell r="B3743" t="str">
            <v>Simulation Lab</v>
          </cell>
          <cell r="C3743">
            <v>777410</v>
          </cell>
          <cell r="D3743">
            <v>380220777410</v>
          </cell>
          <cell r="E3743" t="str">
            <v>Equipment/Furniture - CPC</v>
          </cell>
          <cell r="F3743">
            <v>41295</v>
          </cell>
          <cell r="G3743">
            <v>0</v>
          </cell>
          <cell r="H3743">
            <v>0</v>
          </cell>
          <cell r="I3743">
            <v>0</v>
          </cell>
          <cell r="J3743">
            <v>0</v>
          </cell>
          <cell r="K3743">
            <v>110010</v>
          </cell>
          <cell r="L3743" t="str">
            <v>Current Unrestricted</v>
          </cell>
          <cell r="M3743">
            <v>10</v>
          </cell>
          <cell r="N3743" t="str">
            <v>Instruction</v>
          </cell>
          <cell r="O3743">
            <v>11</v>
          </cell>
          <cell r="P3743" t="str">
            <v>Current Unrestricted Funds</v>
          </cell>
          <cell r="Q3743">
            <v>77</v>
          </cell>
          <cell r="R3743" t="str">
            <v>Capital Outlay</v>
          </cell>
          <cell r="S3743">
            <v>30</v>
          </cell>
          <cell r="T3743" t="str">
            <v>Vice President / Provost - CPC</v>
          </cell>
          <cell r="U3743">
            <v>5</v>
          </cell>
          <cell r="V3743" t="str">
            <v>Johnson, Abbey</v>
          </cell>
        </row>
        <row r="3744">
          <cell r="A3744">
            <v>380220</v>
          </cell>
          <cell r="B3744" t="str">
            <v>Simulation Lab</v>
          </cell>
          <cell r="C3744">
            <v>787410</v>
          </cell>
          <cell r="D3744">
            <v>380220787410</v>
          </cell>
          <cell r="E3744" t="str">
            <v>Equipment/Furniture Non-Depreciable</v>
          </cell>
          <cell r="F3744">
            <v>3692.12</v>
          </cell>
          <cell r="G3744">
            <v>2160</v>
          </cell>
          <cell r="H3744">
            <v>2160</v>
          </cell>
          <cell r="I3744">
            <v>2160</v>
          </cell>
          <cell r="J3744">
            <v>0</v>
          </cell>
          <cell r="K3744">
            <v>110010</v>
          </cell>
          <cell r="L3744" t="str">
            <v>Current Unrestricted</v>
          </cell>
          <cell r="M3744">
            <v>10</v>
          </cell>
          <cell r="N3744" t="str">
            <v>Instruction</v>
          </cell>
          <cell r="O3744">
            <v>11</v>
          </cell>
          <cell r="P3744" t="str">
            <v>Current Unrestricted Funds</v>
          </cell>
          <cell r="Q3744">
            <v>78</v>
          </cell>
          <cell r="R3744" t="str">
            <v>Non-Capital Outlay</v>
          </cell>
          <cell r="S3744">
            <v>30</v>
          </cell>
          <cell r="T3744" t="str">
            <v>Vice President / Provost - CPC</v>
          </cell>
          <cell r="U3744">
            <v>5</v>
          </cell>
          <cell r="V3744" t="str">
            <v>Johnson, Abbey</v>
          </cell>
        </row>
        <row r="3745">
          <cell r="A3745">
            <v>380250</v>
          </cell>
          <cell r="B3745" t="str">
            <v>Respiratory Therapy</v>
          </cell>
          <cell r="C3745">
            <v>611110</v>
          </cell>
          <cell r="D3745">
            <v>380250611110</v>
          </cell>
          <cell r="E3745" t="str">
            <v>Faculty Salaries - Full-time</v>
          </cell>
          <cell r="F3745">
            <v>103066.23</v>
          </cell>
          <cell r="G3745">
            <v>86030.57</v>
          </cell>
          <cell r="H3745">
            <v>109754</v>
          </cell>
          <cell r="I3745">
            <v>68702.600000000006</v>
          </cell>
          <cell r="J3745">
            <v>280655</v>
          </cell>
          <cell r="K3745">
            <v>110010</v>
          </cell>
          <cell r="L3745" t="str">
            <v>Current Unrestricted</v>
          </cell>
          <cell r="M3745">
            <v>10</v>
          </cell>
          <cell r="N3745" t="str">
            <v>Instruction</v>
          </cell>
          <cell r="O3745">
            <v>11</v>
          </cell>
          <cell r="P3745" t="str">
            <v>Current Unrestricted Funds</v>
          </cell>
          <cell r="Q3745">
            <v>61</v>
          </cell>
          <cell r="R3745" t="str">
            <v>Salaries and Wages</v>
          </cell>
          <cell r="S3745">
            <v>30</v>
          </cell>
          <cell r="T3745" t="str">
            <v>Vice President / Provost - CPC</v>
          </cell>
          <cell r="U3745">
            <v>2</v>
          </cell>
          <cell r="V3745" t="str">
            <v>Johnson, Abbey</v>
          </cell>
        </row>
        <row r="3746">
          <cell r="A3746">
            <v>380250</v>
          </cell>
          <cell r="B3746" t="str">
            <v>Respiratory Therapy</v>
          </cell>
          <cell r="C3746">
            <v>611115</v>
          </cell>
          <cell r="D3746">
            <v>380250611115</v>
          </cell>
          <cell r="E3746" t="str">
            <v>Faculty Salaries - Substitute</v>
          </cell>
          <cell r="F3746">
            <v>4094.46</v>
          </cell>
          <cell r="G3746">
            <v>4163.9799999999996</v>
          </cell>
          <cell r="H3746">
            <v>2375</v>
          </cell>
          <cell r="I3746">
            <v>2374.92</v>
          </cell>
          <cell r="J3746">
            <v>0</v>
          </cell>
          <cell r="K3746">
            <v>110010</v>
          </cell>
          <cell r="L3746" t="str">
            <v>Current Unrestricted</v>
          </cell>
          <cell r="M3746">
            <v>10</v>
          </cell>
          <cell r="N3746" t="str">
            <v>Instruction</v>
          </cell>
          <cell r="O3746">
            <v>11</v>
          </cell>
          <cell r="P3746" t="str">
            <v>Current Unrestricted Funds</v>
          </cell>
          <cell r="Q3746">
            <v>61</v>
          </cell>
          <cell r="R3746" t="str">
            <v>Salaries and Wages</v>
          </cell>
          <cell r="S3746">
            <v>30</v>
          </cell>
          <cell r="T3746" t="str">
            <v>Vice President / Provost - CPC</v>
          </cell>
          <cell r="U3746">
            <v>2</v>
          </cell>
          <cell r="V3746" t="str">
            <v>Johnson, Abbey</v>
          </cell>
        </row>
        <row r="3747">
          <cell r="A3747">
            <v>380250</v>
          </cell>
          <cell r="B3747" t="str">
            <v>Respiratory Therapy</v>
          </cell>
          <cell r="C3747">
            <v>611120</v>
          </cell>
          <cell r="D3747">
            <v>380250611120</v>
          </cell>
          <cell r="E3747" t="str">
            <v>Faculty Salaries - Part-time</v>
          </cell>
          <cell r="F3747">
            <v>180103.35</v>
          </cell>
          <cell r="G3747">
            <v>160700.46</v>
          </cell>
          <cell r="H3747">
            <v>189653</v>
          </cell>
          <cell r="I3747">
            <v>86186.84</v>
          </cell>
          <cell r="J3747">
            <v>189653</v>
          </cell>
          <cell r="K3747">
            <v>110010</v>
          </cell>
          <cell r="L3747" t="str">
            <v>Current Unrestricted</v>
          </cell>
          <cell r="M3747">
            <v>10</v>
          </cell>
          <cell r="N3747" t="str">
            <v>Instruction</v>
          </cell>
          <cell r="O3747">
            <v>11</v>
          </cell>
          <cell r="P3747" t="str">
            <v>Current Unrestricted Funds</v>
          </cell>
          <cell r="Q3747">
            <v>61</v>
          </cell>
          <cell r="R3747" t="str">
            <v>Salaries and Wages</v>
          </cell>
          <cell r="S3747">
            <v>30</v>
          </cell>
          <cell r="T3747" t="str">
            <v>Vice President / Provost - CPC</v>
          </cell>
          <cell r="U3747">
            <v>2</v>
          </cell>
          <cell r="V3747" t="str">
            <v>Johnson, Abbey</v>
          </cell>
        </row>
        <row r="3748">
          <cell r="A3748">
            <v>380250</v>
          </cell>
          <cell r="B3748" t="str">
            <v>Respiratory Therapy</v>
          </cell>
          <cell r="C3748">
            <v>611130</v>
          </cell>
          <cell r="D3748">
            <v>380250611130</v>
          </cell>
          <cell r="E3748" t="str">
            <v>Faculty Full-time Non-teaching ES</v>
          </cell>
          <cell r="F3748">
            <v>3000</v>
          </cell>
          <cell r="G3748">
            <v>3358.38</v>
          </cell>
          <cell r="H3748">
            <v>4500</v>
          </cell>
          <cell r="I3748">
            <v>1875</v>
          </cell>
          <cell r="J3748">
            <v>3000</v>
          </cell>
          <cell r="K3748">
            <v>110010</v>
          </cell>
          <cell r="L3748" t="str">
            <v>Current Unrestricted</v>
          </cell>
          <cell r="M3748">
            <v>10</v>
          </cell>
          <cell r="N3748" t="str">
            <v>Instruction</v>
          </cell>
          <cell r="O3748">
            <v>11</v>
          </cell>
          <cell r="P3748" t="str">
            <v>Current Unrestricted Funds</v>
          </cell>
          <cell r="Q3748">
            <v>61</v>
          </cell>
          <cell r="R3748" t="str">
            <v>Salaries and Wages</v>
          </cell>
          <cell r="S3748">
            <v>30</v>
          </cell>
          <cell r="T3748" t="str">
            <v>Vice President / Provost - CPC</v>
          </cell>
          <cell r="U3748">
            <v>2</v>
          </cell>
          <cell r="V3748" t="str">
            <v>Johnson, Abbey</v>
          </cell>
        </row>
        <row r="3749">
          <cell r="A3749">
            <v>380250</v>
          </cell>
          <cell r="B3749" t="str">
            <v>Respiratory Therapy</v>
          </cell>
          <cell r="C3749">
            <v>611135</v>
          </cell>
          <cell r="D3749">
            <v>380250611135</v>
          </cell>
          <cell r="E3749" t="str">
            <v>Faculty Full-time - Release Time</v>
          </cell>
          <cell r="F3749">
            <v>0</v>
          </cell>
          <cell r="G3749">
            <v>17035.72</v>
          </cell>
          <cell r="H3749">
            <v>0</v>
          </cell>
          <cell r="I3749">
            <v>0</v>
          </cell>
          <cell r="J3749">
            <v>0</v>
          </cell>
          <cell r="K3749">
            <v>110010</v>
          </cell>
          <cell r="L3749" t="str">
            <v>Current Unrestricted</v>
          </cell>
          <cell r="M3749">
            <v>10</v>
          </cell>
          <cell r="N3749" t="str">
            <v>Instruction</v>
          </cell>
          <cell r="O3749">
            <v>11</v>
          </cell>
          <cell r="P3749" t="str">
            <v>Current Unrestricted Funds</v>
          </cell>
          <cell r="Q3749">
            <v>61</v>
          </cell>
          <cell r="R3749" t="str">
            <v>Salaries and Wages</v>
          </cell>
          <cell r="S3749">
            <v>30</v>
          </cell>
          <cell r="T3749" t="str">
            <v>Vice President / Provost - CPC</v>
          </cell>
          <cell r="U3749">
            <v>2</v>
          </cell>
          <cell r="V3749" t="str">
            <v>Johnson, Abbey</v>
          </cell>
        </row>
        <row r="3750">
          <cell r="A3750">
            <v>380250</v>
          </cell>
          <cell r="B3750" t="str">
            <v>Respiratory Therapy</v>
          </cell>
          <cell r="C3750">
            <v>611140</v>
          </cell>
          <cell r="D3750">
            <v>380250611140</v>
          </cell>
          <cell r="E3750" t="str">
            <v>Faculty Part-time Non-teaching</v>
          </cell>
          <cell r="F3750">
            <v>8000</v>
          </cell>
          <cell r="G3750">
            <v>7673.76</v>
          </cell>
          <cell r="H3750">
            <v>7000</v>
          </cell>
          <cell r="I3750">
            <v>4375</v>
          </cell>
          <cell r="J3750">
            <v>7000</v>
          </cell>
          <cell r="K3750">
            <v>110010</v>
          </cell>
          <cell r="L3750" t="str">
            <v>Current Unrestricted</v>
          </cell>
          <cell r="M3750">
            <v>10</v>
          </cell>
          <cell r="N3750" t="str">
            <v>Instruction</v>
          </cell>
          <cell r="O3750">
            <v>11</v>
          </cell>
          <cell r="P3750" t="str">
            <v>Current Unrestricted Funds</v>
          </cell>
          <cell r="Q3750">
            <v>61</v>
          </cell>
          <cell r="R3750" t="str">
            <v>Salaries and Wages</v>
          </cell>
          <cell r="S3750">
            <v>30</v>
          </cell>
          <cell r="T3750" t="str">
            <v>Vice President / Provost - CPC</v>
          </cell>
          <cell r="U3750">
            <v>2</v>
          </cell>
          <cell r="V3750" t="str">
            <v>Johnson, Abbey</v>
          </cell>
        </row>
        <row r="3751">
          <cell r="A3751">
            <v>380250</v>
          </cell>
          <cell r="B3751" t="str">
            <v>Respiratory Therapy</v>
          </cell>
          <cell r="C3751">
            <v>611150</v>
          </cell>
          <cell r="D3751">
            <v>380250611150</v>
          </cell>
          <cell r="E3751" t="str">
            <v>Faculty Full-time - Summer</v>
          </cell>
          <cell r="F3751">
            <v>24993.05</v>
          </cell>
          <cell r="G3751">
            <v>13053.81</v>
          </cell>
          <cell r="H3751">
            <v>14429</v>
          </cell>
          <cell r="I3751">
            <v>0</v>
          </cell>
          <cell r="J3751">
            <v>16845</v>
          </cell>
          <cell r="K3751">
            <v>110010</v>
          </cell>
          <cell r="L3751" t="str">
            <v>Current Unrestricted</v>
          </cell>
          <cell r="M3751">
            <v>10</v>
          </cell>
          <cell r="N3751" t="str">
            <v>Instruction</v>
          </cell>
          <cell r="O3751">
            <v>11</v>
          </cell>
          <cell r="P3751" t="str">
            <v>Current Unrestricted Funds</v>
          </cell>
          <cell r="Q3751">
            <v>61</v>
          </cell>
          <cell r="R3751" t="str">
            <v>Salaries and Wages</v>
          </cell>
          <cell r="S3751">
            <v>30</v>
          </cell>
          <cell r="T3751" t="str">
            <v>Vice President / Provost - CPC</v>
          </cell>
          <cell r="U3751">
            <v>2</v>
          </cell>
          <cell r="V3751" t="str">
            <v>Johnson, Abbey</v>
          </cell>
        </row>
        <row r="3752">
          <cell r="A3752">
            <v>380250</v>
          </cell>
          <cell r="B3752" t="str">
            <v>Respiratory Therapy</v>
          </cell>
          <cell r="C3752">
            <v>611155</v>
          </cell>
          <cell r="D3752">
            <v>380250611155</v>
          </cell>
          <cell r="E3752" t="str">
            <v>Faculty Full-time - Non-teach Sum</v>
          </cell>
          <cell r="F3752">
            <v>1500</v>
          </cell>
          <cell r="G3752">
            <v>4574.7</v>
          </cell>
          <cell r="H3752">
            <v>1500</v>
          </cell>
          <cell r="I3752">
            <v>0</v>
          </cell>
          <cell r="J3752">
            <v>1500</v>
          </cell>
          <cell r="K3752">
            <v>110010</v>
          </cell>
          <cell r="L3752" t="str">
            <v>Current Unrestricted</v>
          </cell>
          <cell r="M3752">
            <v>10</v>
          </cell>
          <cell r="N3752" t="str">
            <v>Instruction</v>
          </cell>
          <cell r="O3752">
            <v>11</v>
          </cell>
          <cell r="P3752" t="str">
            <v>Current Unrestricted Funds</v>
          </cell>
          <cell r="Q3752">
            <v>61</v>
          </cell>
          <cell r="R3752" t="str">
            <v>Salaries and Wages</v>
          </cell>
          <cell r="S3752">
            <v>30</v>
          </cell>
          <cell r="T3752" t="str">
            <v>Vice President / Provost - CPC</v>
          </cell>
          <cell r="U3752">
            <v>2</v>
          </cell>
          <cell r="V3752" t="str">
            <v>Johnson, Abbey</v>
          </cell>
        </row>
        <row r="3753">
          <cell r="A3753">
            <v>380250</v>
          </cell>
          <cell r="B3753" t="str">
            <v>Respiratory Therapy</v>
          </cell>
          <cell r="C3753">
            <v>611160</v>
          </cell>
          <cell r="D3753">
            <v>380250611160</v>
          </cell>
          <cell r="E3753" t="str">
            <v>Faculty Part-time - Summer</v>
          </cell>
          <cell r="F3753">
            <v>24992.73</v>
          </cell>
          <cell r="G3753">
            <v>44718.85</v>
          </cell>
          <cell r="H3753">
            <v>41135</v>
          </cell>
          <cell r="I3753">
            <v>0</v>
          </cell>
          <cell r="J3753">
            <v>41135</v>
          </cell>
          <cell r="K3753">
            <v>110010</v>
          </cell>
          <cell r="L3753" t="str">
            <v>Current Unrestricted</v>
          </cell>
          <cell r="M3753">
            <v>10</v>
          </cell>
          <cell r="N3753" t="str">
            <v>Instruction</v>
          </cell>
          <cell r="O3753">
            <v>11</v>
          </cell>
          <cell r="P3753" t="str">
            <v>Current Unrestricted Funds</v>
          </cell>
          <cell r="Q3753">
            <v>61</v>
          </cell>
          <cell r="R3753" t="str">
            <v>Salaries and Wages</v>
          </cell>
          <cell r="S3753">
            <v>30</v>
          </cell>
          <cell r="T3753" t="str">
            <v>Vice President / Provost - CPC</v>
          </cell>
          <cell r="U3753">
            <v>2</v>
          </cell>
          <cell r="V3753" t="str">
            <v>Johnson, Abbey</v>
          </cell>
        </row>
        <row r="3754">
          <cell r="A3754">
            <v>380250</v>
          </cell>
          <cell r="B3754" t="str">
            <v>Respiratory Therapy</v>
          </cell>
          <cell r="C3754">
            <v>611210</v>
          </cell>
          <cell r="D3754">
            <v>380250611210</v>
          </cell>
          <cell r="E3754" t="str">
            <v>Admin Salaries - Full-time</v>
          </cell>
          <cell r="F3754">
            <v>64307.91</v>
          </cell>
          <cell r="G3754">
            <v>65058.720000000001</v>
          </cell>
          <cell r="H3754">
            <v>67336</v>
          </cell>
          <cell r="I3754">
            <v>33667.86</v>
          </cell>
          <cell r="J3754">
            <v>67336</v>
          </cell>
          <cell r="K3754">
            <v>110010</v>
          </cell>
          <cell r="L3754" t="str">
            <v>Current Unrestricted</v>
          </cell>
          <cell r="M3754">
            <v>10</v>
          </cell>
          <cell r="N3754" t="str">
            <v>Instruction</v>
          </cell>
          <cell r="O3754">
            <v>11</v>
          </cell>
          <cell r="P3754" t="str">
            <v>Current Unrestricted Funds</v>
          </cell>
          <cell r="Q3754">
            <v>61</v>
          </cell>
          <cell r="R3754" t="str">
            <v>Salaries and Wages</v>
          </cell>
          <cell r="S3754">
            <v>30</v>
          </cell>
          <cell r="T3754" t="str">
            <v>Vice President / Provost - CPC</v>
          </cell>
          <cell r="U3754">
            <v>2</v>
          </cell>
          <cell r="V3754" t="str">
            <v>Johnson, Abbey</v>
          </cell>
        </row>
        <row r="3755">
          <cell r="A3755">
            <v>380250</v>
          </cell>
          <cell r="B3755" t="str">
            <v>Respiratory Therapy</v>
          </cell>
          <cell r="C3755">
            <v>611310</v>
          </cell>
          <cell r="D3755">
            <v>380250611310</v>
          </cell>
          <cell r="E3755" t="str">
            <v>Supervisory Support Staff - Exempt</v>
          </cell>
          <cell r="F3755">
            <v>62051.56</v>
          </cell>
          <cell r="G3755">
            <v>58265.66</v>
          </cell>
          <cell r="H3755">
            <v>55974</v>
          </cell>
          <cell r="I3755">
            <v>27987</v>
          </cell>
          <cell r="J3755">
            <v>55975</v>
          </cell>
          <cell r="K3755">
            <v>110010</v>
          </cell>
          <cell r="L3755" t="str">
            <v>Current Unrestricted</v>
          </cell>
          <cell r="M3755">
            <v>10</v>
          </cell>
          <cell r="N3755" t="str">
            <v>Instruction</v>
          </cell>
          <cell r="O3755">
            <v>11</v>
          </cell>
          <cell r="P3755" t="str">
            <v>Current Unrestricted Funds</v>
          </cell>
          <cell r="Q3755">
            <v>61</v>
          </cell>
          <cell r="R3755" t="str">
            <v>Salaries and Wages</v>
          </cell>
          <cell r="S3755">
            <v>30</v>
          </cell>
          <cell r="T3755" t="str">
            <v>Vice President / Provost - CPC</v>
          </cell>
          <cell r="U3755">
            <v>2</v>
          </cell>
          <cell r="V3755" t="str">
            <v>Johnson, Abbey</v>
          </cell>
        </row>
        <row r="3756">
          <cell r="A3756">
            <v>380250</v>
          </cell>
          <cell r="B3756" t="str">
            <v>Respiratory Therapy</v>
          </cell>
          <cell r="C3756">
            <v>611455</v>
          </cell>
          <cell r="D3756">
            <v>380250611455</v>
          </cell>
          <cell r="E3756" t="str">
            <v>PT Instr Assistant - Non-Exempt</v>
          </cell>
          <cell r="F3756">
            <v>781.72</v>
          </cell>
          <cell r="G3756">
            <v>294.75</v>
          </cell>
          <cell r="H3756">
            <v>0</v>
          </cell>
          <cell r="I3756">
            <v>0</v>
          </cell>
          <cell r="J3756">
            <v>0</v>
          </cell>
          <cell r="K3756">
            <v>110010</v>
          </cell>
          <cell r="L3756" t="str">
            <v>Current Unrestricted</v>
          </cell>
          <cell r="M3756">
            <v>10</v>
          </cell>
          <cell r="N3756" t="str">
            <v>Instruction</v>
          </cell>
          <cell r="O3756">
            <v>11</v>
          </cell>
          <cell r="P3756" t="str">
            <v>Current Unrestricted Funds</v>
          </cell>
          <cell r="Q3756">
            <v>61</v>
          </cell>
          <cell r="R3756" t="str">
            <v>Salaries and Wages</v>
          </cell>
          <cell r="S3756">
            <v>30</v>
          </cell>
          <cell r="T3756" t="str">
            <v>Vice President / Provost - CPC</v>
          </cell>
          <cell r="U3756">
            <v>2</v>
          </cell>
          <cell r="V3756" t="str">
            <v>Johnson, Abbey</v>
          </cell>
        </row>
        <row r="3757">
          <cell r="A3757">
            <v>380250</v>
          </cell>
          <cell r="B3757" t="str">
            <v>Respiratory Therapy</v>
          </cell>
          <cell r="C3757">
            <v>611460</v>
          </cell>
          <cell r="D3757">
            <v>380250611460</v>
          </cell>
          <cell r="E3757" t="str">
            <v>Support Staff PT - Non-Exempt</v>
          </cell>
          <cell r="F3757">
            <v>0</v>
          </cell>
          <cell r="G3757">
            <v>927</v>
          </cell>
          <cell r="H3757">
            <v>0</v>
          </cell>
          <cell r="I3757">
            <v>0</v>
          </cell>
          <cell r="J3757">
            <v>0</v>
          </cell>
          <cell r="K3757">
            <v>110010</v>
          </cell>
          <cell r="L3757" t="str">
            <v>Current Unrestricted</v>
          </cell>
          <cell r="M3757">
            <v>10</v>
          </cell>
          <cell r="N3757" t="str">
            <v>Instruction</v>
          </cell>
          <cell r="O3757">
            <v>11</v>
          </cell>
          <cell r="P3757" t="str">
            <v>Current Unrestricted Funds</v>
          </cell>
          <cell r="Q3757">
            <v>61</v>
          </cell>
          <cell r="R3757" t="str">
            <v>Salaries and Wages</v>
          </cell>
          <cell r="S3757">
            <v>30</v>
          </cell>
          <cell r="T3757" t="str">
            <v>Vice President / Provost - CPC</v>
          </cell>
          <cell r="U3757">
            <v>2</v>
          </cell>
          <cell r="V3757" t="str">
            <v>Johnson, Abbey</v>
          </cell>
        </row>
        <row r="3758">
          <cell r="A3758">
            <v>380250</v>
          </cell>
          <cell r="B3758" t="str">
            <v>Respiratory Therapy</v>
          </cell>
          <cell r="C3758">
            <v>611510</v>
          </cell>
          <cell r="D3758">
            <v>380250611510</v>
          </cell>
          <cell r="E3758" t="str">
            <v>Student Assistants - Non-Work Study</v>
          </cell>
          <cell r="F3758">
            <v>2838.93</v>
          </cell>
          <cell r="G3758">
            <v>5870.25</v>
          </cell>
          <cell r="H3758">
            <v>9315</v>
          </cell>
          <cell r="I3758">
            <v>6769.79</v>
          </cell>
          <cell r="J3758">
            <v>9315</v>
          </cell>
          <cell r="K3758">
            <v>110010</v>
          </cell>
          <cell r="L3758" t="str">
            <v>Current Unrestricted</v>
          </cell>
          <cell r="M3758">
            <v>10</v>
          </cell>
          <cell r="N3758" t="str">
            <v>Instruction</v>
          </cell>
          <cell r="O3758">
            <v>11</v>
          </cell>
          <cell r="P3758" t="str">
            <v>Current Unrestricted Funds</v>
          </cell>
          <cell r="Q3758">
            <v>61</v>
          </cell>
          <cell r="R3758" t="str">
            <v>Salaries and Wages</v>
          </cell>
          <cell r="S3758">
            <v>30</v>
          </cell>
          <cell r="T3758" t="str">
            <v>Vice President / Provost - CPC</v>
          </cell>
          <cell r="U3758">
            <v>2</v>
          </cell>
          <cell r="V3758" t="str">
            <v>Johnson, Abbey</v>
          </cell>
        </row>
        <row r="3759">
          <cell r="A3759">
            <v>380250</v>
          </cell>
          <cell r="B3759" t="str">
            <v>Respiratory Therapy</v>
          </cell>
          <cell r="C3759">
            <v>611515</v>
          </cell>
          <cell r="D3759">
            <v>380250611515</v>
          </cell>
          <cell r="E3759" t="str">
            <v>Student Assistants - Non-WS&lt;6 hrs</v>
          </cell>
          <cell r="F3759">
            <v>2507.54</v>
          </cell>
          <cell r="G3759">
            <v>0</v>
          </cell>
          <cell r="H3759">
            <v>0</v>
          </cell>
          <cell r="I3759">
            <v>0</v>
          </cell>
          <cell r="J3759">
            <v>0</v>
          </cell>
          <cell r="K3759">
            <v>110010</v>
          </cell>
          <cell r="L3759" t="str">
            <v>Current Unrestricted</v>
          </cell>
          <cell r="M3759">
            <v>10</v>
          </cell>
          <cell r="N3759" t="str">
            <v>Instruction</v>
          </cell>
          <cell r="O3759">
            <v>11</v>
          </cell>
          <cell r="P3759" t="str">
            <v>Current Unrestricted Funds</v>
          </cell>
          <cell r="Q3759">
            <v>61</v>
          </cell>
          <cell r="R3759" t="str">
            <v>Salaries and Wages</v>
          </cell>
          <cell r="S3759">
            <v>30</v>
          </cell>
          <cell r="T3759" t="str">
            <v>Vice President / Provost - CPC</v>
          </cell>
          <cell r="U3759">
            <v>2</v>
          </cell>
          <cell r="V3759" t="str">
            <v>Johnson, Abbey</v>
          </cell>
        </row>
        <row r="3760">
          <cell r="A3760">
            <v>380250</v>
          </cell>
          <cell r="B3760" t="str">
            <v>Respiratory Therapy</v>
          </cell>
          <cell r="C3760">
            <v>712360</v>
          </cell>
          <cell r="D3760">
            <v>380250712360</v>
          </cell>
          <cell r="E3760" t="str">
            <v>Instructional Service Contract</v>
          </cell>
          <cell r="F3760">
            <v>17968</v>
          </cell>
          <cell r="G3760">
            <v>16254</v>
          </cell>
          <cell r="H3760">
            <v>21000</v>
          </cell>
          <cell r="I3760">
            <v>2100</v>
          </cell>
          <cell r="J3760">
            <v>15000</v>
          </cell>
          <cell r="K3760">
            <v>110010</v>
          </cell>
          <cell r="L3760" t="str">
            <v>Current Unrestricted</v>
          </cell>
          <cell r="M3760">
            <v>10</v>
          </cell>
          <cell r="N3760" t="str">
            <v>Instruction</v>
          </cell>
          <cell r="O3760">
            <v>11</v>
          </cell>
          <cell r="P3760" t="str">
            <v>Current Unrestricted Funds</v>
          </cell>
          <cell r="Q3760">
            <v>71</v>
          </cell>
          <cell r="R3760" t="str">
            <v>Contractual Services</v>
          </cell>
          <cell r="S3760">
            <v>30</v>
          </cell>
          <cell r="T3760" t="str">
            <v>Vice President / Provost - CPC</v>
          </cell>
          <cell r="U3760">
            <v>5</v>
          </cell>
          <cell r="V3760" t="str">
            <v>Johnson, Abbey</v>
          </cell>
        </row>
        <row r="3761">
          <cell r="A3761">
            <v>380250</v>
          </cell>
          <cell r="B3761" t="str">
            <v>Respiratory Therapy</v>
          </cell>
          <cell r="C3761">
            <v>712390</v>
          </cell>
          <cell r="D3761">
            <v>380250712390</v>
          </cell>
          <cell r="E3761" t="str">
            <v>Food Services</v>
          </cell>
          <cell r="F3761">
            <v>0</v>
          </cell>
          <cell r="G3761">
            <v>0</v>
          </cell>
          <cell r="H3761">
            <v>0</v>
          </cell>
          <cell r="I3761">
            <v>0</v>
          </cell>
          <cell r="J3761">
            <v>0</v>
          </cell>
          <cell r="K3761">
            <v>110010</v>
          </cell>
          <cell r="L3761" t="str">
            <v>Current Unrestricted</v>
          </cell>
          <cell r="M3761">
            <v>10</v>
          </cell>
          <cell r="N3761" t="str">
            <v>Instruction</v>
          </cell>
          <cell r="O3761">
            <v>11</v>
          </cell>
          <cell r="P3761" t="str">
            <v>Current Unrestricted Funds</v>
          </cell>
          <cell r="Q3761">
            <v>71</v>
          </cell>
          <cell r="R3761" t="str">
            <v>Contractual Services</v>
          </cell>
          <cell r="S3761">
            <v>30</v>
          </cell>
          <cell r="T3761" t="str">
            <v>Vice President / Provost - CPC</v>
          </cell>
          <cell r="U3761">
            <v>5</v>
          </cell>
          <cell r="V3761" t="str">
            <v>Johnson, Abbey</v>
          </cell>
        </row>
        <row r="3762">
          <cell r="A3762">
            <v>380250</v>
          </cell>
          <cell r="B3762" t="str">
            <v>Respiratory Therapy</v>
          </cell>
          <cell r="C3762">
            <v>712420</v>
          </cell>
          <cell r="D3762">
            <v>380250712420</v>
          </cell>
          <cell r="E3762" t="str">
            <v>Rental - Furniture and Equipment</v>
          </cell>
          <cell r="F3762">
            <v>0</v>
          </cell>
          <cell r="G3762">
            <v>2224.89</v>
          </cell>
          <cell r="H3762">
            <v>1700</v>
          </cell>
          <cell r="I3762">
            <v>547.25</v>
          </cell>
          <cell r="J3762">
            <v>1700</v>
          </cell>
          <cell r="K3762">
            <v>110010</v>
          </cell>
          <cell r="L3762" t="str">
            <v>Current Unrestricted</v>
          </cell>
          <cell r="M3762">
            <v>10</v>
          </cell>
          <cell r="N3762" t="str">
            <v>Instruction</v>
          </cell>
          <cell r="O3762">
            <v>11</v>
          </cell>
          <cell r="P3762" t="str">
            <v>Current Unrestricted Funds</v>
          </cell>
          <cell r="Q3762">
            <v>71</v>
          </cell>
          <cell r="R3762" t="str">
            <v>Contractual Services</v>
          </cell>
          <cell r="S3762">
            <v>30</v>
          </cell>
          <cell r="T3762" t="str">
            <v>Vice President / Provost - CPC</v>
          </cell>
          <cell r="U3762">
            <v>5</v>
          </cell>
          <cell r="V3762" t="str">
            <v>Johnson, Abbey</v>
          </cell>
        </row>
        <row r="3763">
          <cell r="A3763">
            <v>380250</v>
          </cell>
          <cell r="B3763" t="str">
            <v>Respiratory Therapy</v>
          </cell>
          <cell r="C3763">
            <v>712510</v>
          </cell>
          <cell r="D3763">
            <v>380250712510</v>
          </cell>
          <cell r="E3763" t="str">
            <v>Maintenance Agreements</v>
          </cell>
          <cell r="F3763">
            <v>1343.4</v>
          </cell>
          <cell r="G3763">
            <v>70</v>
          </cell>
          <cell r="H3763">
            <v>3000</v>
          </cell>
          <cell r="I3763">
            <v>0</v>
          </cell>
          <cell r="J3763">
            <v>3000</v>
          </cell>
          <cell r="K3763">
            <v>110010</v>
          </cell>
          <cell r="L3763" t="str">
            <v>Current Unrestricted</v>
          </cell>
          <cell r="M3763">
            <v>10</v>
          </cell>
          <cell r="N3763" t="str">
            <v>Instruction</v>
          </cell>
          <cell r="O3763">
            <v>11</v>
          </cell>
          <cell r="P3763" t="str">
            <v>Current Unrestricted Funds</v>
          </cell>
          <cell r="Q3763">
            <v>71</v>
          </cell>
          <cell r="R3763" t="str">
            <v>Contractual Services</v>
          </cell>
          <cell r="S3763">
            <v>30</v>
          </cell>
          <cell r="T3763" t="str">
            <v>Vice President / Provost - CPC</v>
          </cell>
          <cell r="U3763">
            <v>5</v>
          </cell>
          <cell r="V3763" t="str">
            <v>Johnson, Abbey</v>
          </cell>
        </row>
        <row r="3764">
          <cell r="A3764">
            <v>380250</v>
          </cell>
          <cell r="B3764" t="str">
            <v>Respiratory Therapy</v>
          </cell>
          <cell r="C3764">
            <v>712630</v>
          </cell>
          <cell r="D3764">
            <v>380250712630</v>
          </cell>
          <cell r="E3764" t="str">
            <v>Accreditation</v>
          </cell>
          <cell r="F3764">
            <v>1700</v>
          </cell>
          <cell r="G3764">
            <v>1700</v>
          </cell>
          <cell r="H3764">
            <v>1700</v>
          </cell>
          <cell r="I3764">
            <v>1700</v>
          </cell>
          <cell r="J3764">
            <v>1900</v>
          </cell>
          <cell r="K3764">
            <v>110010</v>
          </cell>
          <cell r="L3764" t="str">
            <v>Current Unrestricted</v>
          </cell>
          <cell r="M3764">
            <v>10</v>
          </cell>
          <cell r="N3764" t="str">
            <v>Instruction</v>
          </cell>
          <cell r="O3764">
            <v>11</v>
          </cell>
          <cell r="P3764" t="str">
            <v>Current Unrestricted Funds</v>
          </cell>
          <cell r="Q3764">
            <v>71</v>
          </cell>
          <cell r="R3764" t="str">
            <v>Contractual Services</v>
          </cell>
          <cell r="S3764">
            <v>30</v>
          </cell>
          <cell r="T3764" t="str">
            <v>Vice President / Provost - CPC</v>
          </cell>
          <cell r="U3764">
            <v>5</v>
          </cell>
          <cell r="V3764" t="str">
            <v>Johnson, Abbey</v>
          </cell>
        </row>
        <row r="3765">
          <cell r="A3765">
            <v>380250</v>
          </cell>
          <cell r="B3765" t="str">
            <v>Respiratory Therapy</v>
          </cell>
          <cell r="C3765">
            <v>712655</v>
          </cell>
          <cell r="D3765">
            <v>380250712655</v>
          </cell>
          <cell r="E3765" t="str">
            <v>Meetings Expense</v>
          </cell>
          <cell r="F3765">
            <v>545</v>
          </cell>
          <cell r="G3765">
            <v>300.88</v>
          </cell>
          <cell r="H3765">
            <v>500</v>
          </cell>
          <cell r="I3765">
            <v>155.97</v>
          </cell>
          <cell r="J3765">
            <v>400</v>
          </cell>
          <cell r="K3765">
            <v>110010</v>
          </cell>
          <cell r="L3765" t="str">
            <v>Current Unrestricted</v>
          </cell>
          <cell r="M3765">
            <v>10</v>
          </cell>
          <cell r="N3765" t="str">
            <v>Instruction</v>
          </cell>
          <cell r="O3765">
            <v>11</v>
          </cell>
          <cell r="P3765" t="str">
            <v>Current Unrestricted Funds</v>
          </cell>
          <cell r="Q3765">
            <v>71</v>
          </cell>
          <cell r="R3765" t="str">
            <v>Contractual Services</v>
          </cell>
          <cell r="S3765">
            <v>30</v>
          </cell>
          <cell r="T3765" t="str">
            <v>Vice President / Provost - CPC</v>
          </cell>
          <cell r="U3765">
            <v>5</v>
          </cell>
          <cell r="V3765" t="str">
            <v>Johnson, Abbey</v>
          </cell>
        </row>
        <row r="3766">
          <cell r="A3766">
            <v>380250</v>
          </cell>
          <cell r="B3766" t="str">
            <v>Respiratory Therapy</v>
          </cell>
          <cell r="C3766">
            <v>733110</v>
          </cell>
          <cell r="D3766">
            <v>380250733110</v>
          </cell>
          <cell r="E3766" t="str">
            <v>Classroom Supplies</v>
          </cell>
          <cell r="F3766">
            <v>11052.52</v>
          </cell>
          <cell r="G3766">
            <v>8565.14</v>
          </cell>
          <cell r="H3766">
            <v>9760</v>
          </cell>
          <cell r="I3766">
            <v>3548.42</v>
          </cell>
          <cell r="J3766">
            <v>12760</v>
          </cell>
          <cell r="K3766">
            <v>110010</v>
          </cell>
          <cell r="L3766" t="str">
            <v>Current Unrestricted</v>
          </cell>
          <cell r="M3766">
            <v>10</v>
          </cell>
          <cell r="N3766" t="str">
            <v>Instruction</v>
          </cell>
          <cell r="O3766">
            <v>11</v>
          </cell>
          <cell r="P3766" t="str">
            <v>Current Unrestricted Funds</v>
          </cell>
          <cell r="Q3766">
            <v>73</v>
          </cell>
          <cell r="R3766" t="str">
            <v>Supplies</v>
          </cell>
          <cell r="S3766">
            <v>30</v>
          </cell>
          <cell r="T3766" t="str">
            <v>Vice President / Provost - CPC</v>
          </cell>
          <cell r="U3766">
            <v>5</v>
          </cell>
          <cell r="V3766" t="str">
            <v>Johnson, Abbey</v>
          </cell>
        </row>
        <row r="3767">
          <cell r="A3767">
            <v>380250</v>
          </cell>
          <cell r="B3767" t="str">
            <v>Respiratory Therapy</v>
          </cell>
          <cell r="C3767">
            <v>733210</v>
          </cell>
          <cell r="D3767">
            <v>380250733210</v>
          </cell>
          <cell r="E3767" t="str">
            <v>Division Books and Booklets</v>
          </cell>
          <cell r="F3767">
            <v>0</v>
          </cell>
          <cell r="G3767">
            <v>176.52</v>
          </cell>
          <cell r="H3767">
            <v>275</v>
          </cell>
          <cell r="I3767">
            <v>0</v>
          </cell>
          <cell r="J3767">
            <v>200</v>
          </cell>
          <cell r="K3767">
            <v>110010</v>
          </cell>
          <cell r="L3767" t="str">
            <v>Current Unrestricted</v>
          </cell>
          <cell r="M3767">
            <v>10</v>
          </cell>
          <cell r="N3767" t="str">
            <v>Instruction</v>
          </cell>
          <cell r="O3767">
            <v>11</v>
          </cell>
          <cell r="P3767" t="str">
            <v>Current Unrestricted Funds</v>
          </cell>
          <cell r="Q3767">
            <v>73</v>
          </cell>
          <cell r="R3767" t="str">
            <v>Supplies</v>
          </cell>
          <cell r="S3767">
            <v>30</v>
          </cell>
          <cell r="T3767" t="str">
            <v>Vice President / Provost - CPC</v>
          </cell>
          <cell r="U3767">
            <v>5</v>
          </cell>
          <cell r="V3767" t="str">
            <v>Johnson, Abbey</v>
          </cell>
        </row>
        <row r="3768">
          <cell r="A3768">
            <v>380250</v>
          </cell>
          <cell r="B3768" t="str">
            <v>Respiratory Therapy</v>
          </cell>
          <cell r="C3768">
            <v>733230</v>
          </cell>
          <cell r="D3768">
            <v>380250733230</v>
          </cell>
          <cell r="E3768" t="str">
            <v>Tests and Testing Services</v>
          </cell>
          <cell r="F3768">
            <v>6880.47</v>
          </cell>
          <cell r="G3768">
            <v>5059.1099999999997</v>
          </cell>
          <cell r="H3768">
            <v>8000</v>
          </cell>
          <cell r="I3768">
            <v>3714.5</v>
          </cell>
          <cell r="J3768">
            <v>7500</v>
          </cell>
          <cell r="K3768">
            <v>110010</v>
          </cell>
          <cell r="L3768" t="str">
            <v>Current Unrestricted</v>
          </cell>
          <cell r="M3768">
            <v>10</v>
          </cell>
          <cell r="N3768" t="str">
            <v>Instruction</v>
          </cell>
          <cell r="O3768">
            <v>11</v>
          </cell>
          <cell r="P3768" t="str">
            <v>Current Unrestricted Funds</v>
          </cell>
          <cell r="Q3768">
            <v>73</v>
          </cell>
          <cell r="R3768" t="str">
            <v>Supplies</v>
          </cell>
          <cell r="S3768">
            <v>30</v>
          </cell>
          <cell r="T3768" t="str">
            <v>Vice President / Provost - CPC</v>
          </cell>
          <cell r="U3768">
            <v>5</v>
          </cell>
          <cell r="V3768" t="str">
            <v>Johnson, Abbey</v>
          </cell>
        </row>
        <row r="3769">
          <cell r="A3769">
            <v>380250</v>
          </cell>
          <cell r="B3769" t="str">
            <v>Respiratory Therapy</v>
          </cell>
          <cell r="C3769">
            <v>744210</v>
          </cell>
          <cell r="D3769">
            <v>380250744210</v>
          </cell>
          <cell r="E3769" t="str">
            <v>Local Travel</v>
          </cell>
          <cell r="F3769">
            <v>1454.26</v>
          </cell>
          <cell r="G3769">
            <v>767.5</v>
          </cell>
          <cell r="H3769">
            <v>1200</v>
          </cell>
          <cell r="I3769">
            <v>665.5</v>
          </cell>
          <cell r="J3769">
            <v>1200</v>
          </cell>
          <cell r="K3769">
            <v>110010</v>
          </cell>
          <cell r="L3769" t="str">
            <v>Current Unrestricted</v>
          </cell>
          <cell r="M3769">
            <v>10</v>
          </cell>
          <cell r="N3769" t="str">
            <v>Instruction</v>
          </cell>
          <cell r="O3769">
            <v>11</v>
          </cell>
          <cell r="P3769" t="str">
            <v>Current Unrestricted Funds</v>
          </cell>
          <cell r="Q3769">
            <v>74</v>
          </cell>
          <cell r="R3769" t="str">
            <v>Travel</v>
          </cell>
          <cell r="S3769">
            <v>30</v>
          </cell>
          <cell r="T3769" t="str">
            <v>Vice President / Provost - CPC</v>
          </cell>
          <cell r="U3769">
            <v>5</v>
          </cell>
          <cell r="V3769" t="str">
            <v>Johnson, Abbey</v>
          </cell>
        </row>
        <row r="3770">
          <cell r="A3770">
            <v>380250</v>
          </cell>
          <cell r="B3770" t="str">
            <v>Respiratory Therapy</v>
          </cell>
          <cell r="C3770">
            <v>744220</v>
          </cell>
          <cell r="D3770">
            <v>380250744220</v>
          </cell>
          <cell r="E3770" t="str">
            <v>Professional Development / Travel</v>
          </cell>
          <cell r="F3770">
            <v>4865.2</v>
          </cell>
          <cell r="G3770">
            <v>5482.56</v>
          </cell>
          <cell r="H3770">
            <v>5500</v>
          </cell>
          <cell r="I3770">
            <v>3343.05</v>
          </cell>
          <cell r="J3770">
            <v>5000</v>
          </cell>
          <cell r="K3770">
            <v>110010</v>
          </cell>
          <cell r="L3770" t="str">
            <v>Current Unrestricted</v>
          </cell>
          <cell r="M3770">
            <v>10</v>
          </cell>
          <cell r="N3770" t="str">
            <v>Instruction</v>
          </cell>
          <cell r="O3770">
            <v>11</v>
          </cell>
          <cell r="P3770" t="str">
            <v>Current Unrestricted Funds</v>
          </cell>
          <cell r="Q3770">
            <v>74</v>
          </cell>
          <cell r="R3770" t="str">
            <v>Travel</v>
          </cell>
          <cell r="S3770">
            <v>30</v>
          </cell>
          <cell r="T3770" t="str">
            <v>Vice President / Provost - CPC</v>
          </cell>
          <cell r="U3770">
            <v>5</v>
          </cell>
          <cell r="V3770" t="str">
            <v>Johnson, Abbey</v>
          </cell>
        </row>
        <row r="3771">
          <cell r="A3771">
            <v>380250</v>
          </cell>
          <cell r="B3771" t="str">
            <v>Respiratory Therapy</v>
          </cell>
          <cell r="C3771">
            <v>755240</v>
          </cell>
          <cell r="D3771">
            <v>380250755240</v>
          </cell>
          <cell r="E3771" t="str">
            <v>DP - Software</v>
          </cell>
          <cell r="F3771">
            <v>1730</v>
          </cell>
          <cell r="G3771">
            <v>1130</v>
          </cell>
          <cell r="H3771">
            <v>4000</v>
          </cell>
          <cell r="I3771">
            <v>1430</v>
          </cell>
          <cell r="J3771">
            <v>3500</v>
          </cell>
          <cell r="K3771">
            <v>110010</v>
          </cell>
          <cell r="L3771" t="str">
            <v>Current Unrestricted</v>
          </cell>
          <cell r="M3771">
            <v>10</v>
          </cell>
          <cell r="N3771" t="str">
            <v>Instruction</v>
          </cell>
          <cell r="O3771">
            <v>11</v>
          </cell>
          <cell r="P3771" t="str">
            <v>Current Unrestricted Funds</v>
          </cell>
          <cell r="Q3771">
            <v>75</v>
          </cell>
          <cell r="R3771" t="str">
            <v>Other Operating Expenses</v>
          </cell>
          <cell r="S3771">
            <v>30</v>
          </cell>
          <cell r="T3771" t="str">
            <v>Vice President / Provost - CPC</v>
          </cell>
          <cell r="U3771">
            <v>5</v>
          </cell>
          <cell r="V3771" t="str">
            <v>Johnson, Abbey</v>
          </cell>
        </row>
        <row r="3772">
          <cell r="A3772">
            <v>380250</v>
          </cell>
          <cell r="B3772" t="str">
            <v>Respiratory Therapy</v>
          </cell>
          <cell r="C3772">
            <v>755310</v>
          </cell>
          <cell r="D3772">
            <v>380250755310</v>
          </cell>
          <cell r="E3772" t="str">
            <v>Copier Expense</v>
          </cell>
          <cell r="F3772">
            <v>3848.94</v>
          </cell>
          <cell r="G3772">
            <v>4132.0200000000004</v>
          </cell>
          <cell r="H3772">
            <v>3500</v>
          </cell>
          <cell r="I3772">
            <v>319.44</v>
          </cell>
          <cell r="J3772">
            <v>3250</v>
          </cell>
          <cell r="K3772">
            <v>110010</v>
          </cell>
          <cell r="L3772" t="str">
            <v>Current Unrestricted</v>
          </cell>
          <cell r="M3772">
            <v>10</v>
          </cell>
          <cell r="N3772" t="str">
            <v>Instruction</v>
          </cell>
          <cell r="O3772">
            <v>11</v>
          </cell>
          <cell r="P3772" t="str">
            <v>Current Unrestricted Funds</v>
          </cell>
          <cell r="Q3772">
            <v>75</v>
          </cell>
          <cell r="R3772" t="str">
            <v>Other Operating Expenses</v>
          </cell>
          <cell r="S3772">
            <v>30</v>
          </cell>
          <cell r="T3772" t="str">
            <v>Vice President / Provost - CPC</v>
          </cell>
          <cell r="U3772">
            <v>5</v>
          </cell>
          <cell r="V3772" t="str">
            <v>Johnson, Abbey</v>
          </cell>
        </row>
        <row r="3773">
          <cell r="A3773">
            <v>380250</v>
          </cell>
          <cell r="B3773" t="str">
            <v>Respiratory Therapy</v>
          </cell>
          <cell r="C3773">
            <v>755330</v>
          </cell>
          <cell r="D3773">
            <v>380250755330</v>
          </cell>
          <cell r="E3773" t="str">
            <v>Printing - Brochures and Handbooks</v>
          </cell>
          <cell r="F3773">
            <v>450</v>
          </cell>
          <cell r="G3773">
            <v>0</v>
          </cell>
          <cell r="H3773">
            <v>250</v>
          </cell>
          <cell r="I3773">
            <v>0</v>
          </cell>
          <cell r="J3773">
            <v>450</v>
          </cell>
          <cell r="K3773">
            <v>110010</v>
          </cell>
          <cell r="L3773" t="str">
            <v>Current Unrestricted</v>
          </cell>
          <cell r="M3773">
            <v>10</v>
          </cell>
          <cell r="N3773" t="str">
            <v>Instruction</v>
          </cell>
          <cell r="O3773">
            <v>11</v>
          </cell>
          <cell r="P3773" t="str">
            <v>Current Unrestricted Funds</v>
          </cell>
          <cell r="Q3773">
            <v>75</v>
          </cell>
          <cell r="R3773" t="str">
            <v>Other Operating Expenses</v>
          </cell>
          <cell r="S3773">
            <v>30</v>
          </cell>
          <cell r="T3773" t="str">
            <v>Vice President / Provost - CPC</v>
          </cell>
          <cell r="U3773">
            <v>5</v>
          </cell>
          <cell r="V3773" t="str">
            <v>Johnson, Abbey</v>
          </cell>
        </row>
        <row r="3774">
          <cell r="A3774">
            <v>380250</v>
          </cell>
          <cell r="B3774" t="str">
            <v>Respiratory Therapy</v>
          </cell>
          <cell r="C3774">
            <v>755360</v>
          </cell>
          <cell r="D3774">
            <v>380250755360</v>
          </cell>
          <cell r="E3774" t="str">
            <v>Printing - Other</v>
          </cell>
          <cell r="F3774">
            <v>1432.96</v>
          </cell>
          <cell r="G3774">
            <v>1094.81</v>
          </cell>
          <cell r="H3774">
            <v>2000</v>
          </cell>
          <cell r="I3774">
            <v>585.34</v>
          </cell>
          <cell r="J3774">
            <v>1500</v>
          </cell>
          <cell r="K3774">
            <v>110010</v>
          </cell>
          <cell r="L3774" t="str">
            <v>Current Unrestricted</v>
          </cell>
          <cell r="M3774">
            <v>10</v>
          </cell>
          <cell r="N3774" t="str">
            <v>Instruction</v>
          </cell>
          <cell r="O3774">
            <v>11</v>
          </cell>
          <cell r="P3774" t="str">
            <v>Current Unrestricted Funds</v>
          </cell>
          <cell r="Q3774">
            <v>75</v>
          </cell>
          <cell r="R3774" t="str">
            <v>Other Operating Expenses</v>
          </cell>
          <cell r="S3774">
            <v>30</v>
          </cell>
          <cell r="T3774" t="str">
            <v>Vice President / Provost - CPC</v>
          </cell>
          <cell r="U3774">
            <v>5</v>
          </cell>
          <cell r="V3774" t="str">
            <v>Johnson, Abbey</v>
          </cell>
        </row>
        <row r="3775">
          <cell r="A3775">
            <v>380250</v>
          </cell>
          <cell r="B3775" t="str">
            <v>Respiratory Therapy</v>
          </cell>
          <cell r="C3775">
            <v>755510</v>
          </cell>
          <cell r="D3775">
            <v>380250755510</v>
          </cell>
          <cell r="E3775" t="str">
            <v>Repairs - Equipment</v>
          </cell>
          <cell r="F3775">
            <v>0</v>
          </cell>
          <cell r="G3775">
            <v>1095.33</v>
          </cell>
          <cell r="H3775">
            <v>1500</v>
          </cell>
          <cell r="I3775">
            <v>0</v>
          </cell>
          <cell r="J3775">
            <v>1500</v>
          </cell>
          <cell r="K3775">
            <v>110010</v>
          </cell>
          <cell r="L3775" t="str">
            <v>Current Unrestricted</v>
          </cell>
          <cell r="M3775">
            <v>10</v>
          </cell>
          <cell r="N3775" t="str">
            <v>Instruction</v>
          </cell>
          <cell r="O3775">
            <v>11</v>
          </cell>
          <cell r="P3775" t="str">
            <v>Current Unrestricted Funds</v>
          </cell>
          <cell r="Q3775">
            <v>75</v>
          </cell>
          <cell r="R3775" t="str">
            <v>Other Operating Expenses</v>
          </cell>
          <cell r="S3775">
            <v>30</v>
          </cell>
          <cell r="T3775" t="str">
            <v>Vice President / Provost - CPC</v>
          </cell>
          <cell r="U3775">
            <v>5</v>
          </cell>
          <cell r="V3775" t="str">
            <v>Johnson, Abbey</v>
          </cell>
        </row>
        <row r="3776">
          <cell r="A3776">
            <v>380250</v>
          </cell>
          <cell r="B3776" t="str">
            <v>Respiratory Therapy</v>
          </cell>
          <cell r="C3776">
            <v>755705</v>
          </cell>
          <cell r="D3776">
            <v>380250755705</v>
          </cell>
          <cell r="E3776" t="str">
            <v>Postage</v>
          </cell>
          <cell r="F3776">
            <v>151.34</v>
          </cell>
          <cell r="G3776">
            <v>267.73</v>
          </cell>
          <cell r="H3776">
            <v>300</v>
          </cell>
          <cell r="I3776">
            <v>85.42</v>
          </cell>
          <cell r="J3776">
            <v>200</v>
          </cell>
          <cell r="K3776">
            <v>110010</v>
          </cell>
          <cell r="L3776" t="str">
            <v>Current Unrestricted</v>
          </cell>
          <cell r="M3776">
            <v>10</v>
          </cell>
          <cell r="N3776" t="str">
            <v>Instruction</v>
          </cell>
          <cell r="O3776">
            <v>11</v>
          </cell>
          <cell r="P3776" t="str">
            <v>Current Unrestricted Funds</v>
          </cell>
          <cell r="Q3776">
            <v>75</v>
          </cell>
          <cell r="R3776" t="str">
            <v>Other Operating Expenses</v>
          </cell>
          <cell r="S3776">
            <v>30</v>
          </cell>
          <cell r="T3776" t="str">
            <v>Vice President / Provost - CPC</v>
          </cell>
          <cell r="U3776">
            <v>5</v>
          </cell>
          <cell r="V3776" t="str">
            <v>Johnson, Abbey</v>
          </cell>
        </row>
        <row r="3777">
          <cell r="A3777">
            <v>380250</v>
          </cell>
          <cell r="B3777" t="str">
            <v>Respiratory Therapy</v>
          </cell>
          <cell r="C3777">
            <v>755730</v>
          </cell>
          <cell r="D3777">
            <v>380250755730</v>
          </cell>
          <cell r="E3777" t="str">
            <v>Memberships</v>
          </cell>
          <cell r="F3777">
            <v>165</v>
          </cell>
          <cell r="G3777">
            <v>110</v>
          </cell>
          <cell r="H3777">
            <v>0</v>
          </cell>
          <cell r="I3777">
            <v>0</v>
          </cell>
          <cell r="J3777">
            <v>0</v>
          </cell>
          <cell r="K3777">
            <v>110010</v>
          </cell>
          <cell r="L3777" t="str">
            <v>Current Unrestricted</v>
          </cell>
          <cell r="M3777">
            <v>10</v>
          </cell>
          <cell r="N3777" t="str">
            <v>Instruction</v>
          </cell>
          <cell r="O3777">
            <v>11</v>
          </cell>
          <cell r="P3777" t="str">
            <v>Current Unrestricted Funds</v>
          </cell>
          <cell r="Q3777">
            <v>75</v>
          </cell>
          <cell r="R3777" t="str">
            <v>Other Operating Expenses</v>
          </cell>
          <cell r="S3777">
            <v>30</v>
          </cell>
          <cell r="T3777" t="str">
            <v>Vice President / Provost - CPC</v>
          </cell>
          <cell r="U3777">
            <v>5</v>
          </cell>
          <cell r="V3777" t="str">
            <v>Johnson, Abbey</v>
          </cell>
        </row>
        <row r="3778">
          <cell r="A3778">
            <v>380250</v>
          </cell>
          <cell r="B3778" t="str">
            <v>Respiratory Therapy</v>
          </cell>
          <cell r="C3778">
            <v>755745</v>
          </cell>
          <cell r="D3778">
            <v>380250755745</v>
          </cell>
          <cell r="E3778" t="str">
            <v>Promotional Activities</v>
          </cell>
          <cell r="F3778">
            <v>655.20000000000005</v>
          </cell>
          <cell r="G3778">
            <v>128.6</v>
          </cell>
          <cell r="H3778">
            <v>1000</v>
          </cell>
          <cell r="I3778">
            <v>150.22</v>
          </cell>
          <cell r="J3778">
            <v>700</v>
          </cell>
          <cell r="K3778">
            <v>110010</v>
          </cell>
          <cell r="L3778" t="str">
            <v>Current Unrestricted</v>
          </cell>
          <cell r="M3778">
            <v>10</v>
          </cell>
          <cell r="N3778" t="str">
            <v>Instruction</v>
          </cell>
          <cell r="O3778">
            <v>11</v>
          </cell>
          <cell r="P3778" t="str">
            <v>Current Unrestricted Funds</v>
          </cell>
          <cell r="Q3778">
            <v>75</v>
          </cell>
          <cell r="R3778" t="str">
            <v>Other Operating Expenses</v>
          </cell>
          <cell r="S3778">
            <v>30</v>
          </cell>
          <cell r="T3778" t="str">
            <v>Vice President / Provost - CPC</v>
          </cell>
          <cell r="U3778">
            <v>5</v>
          </cell>
          <cell r="V3778" t="str">
            <v>Johnson, Abbey</v>
          </cell>
        </row>
        <row r="3779">
          <cell r="A3779">
            <v>380250</v>
          </cell>
          <cell r="B3779" t="str">
            <v>Respiratory Therapy</v>
          </cell>
          <cell r="C3779">
            <v>755765</v>
          </cell>
          <cell r="D3779">
            <v>380250755765</v>
          </cell>
          <cell r="E3779" t="str">
            <v>Miscellaneous Operating Expenses</v>
          </cell>
          <cell r="F3779">
            <v>0</v>
          </cell>
          <cell r="G3779">
            <v>0</v>
          </cell>
          <cell r="H3779">
            <v>150</v>
          </cell>
          <cell r="I3779">
            <v>0</v>
          </cell>
          <cell r="J3779">
            <v>150</v>
          </cell>
          <cell r="K3779">
            <v>110010</v>
          </cell>
          <cell r="L3779" t="str">
            <v>Current Unrestricted</v>
          </cell>
          <cell r="M3779">
            <v>10</v>
          </cell>
          <cell r="N3779" t="str">
            <v>Instruction</v>
          </cell>
          <cell r="O3779">
            <v>11</v>
          </cell>
          <cell r="P3779" t="str">
            <v>Current Unrestricted Funds</v>
          </cell>
          <cell r="Q3779">
            <v>75</v>
          </cell>
          <cell r="R3779" t="str">
            <v>Other Operating Expenses</v>
          </cell>
          <cell r="S3779">
            <v>30</v>
          </cell>
          <cell r="T3779" t="str">
            <v>Vice President / Provost - CPC</v>
          </cell>
          <cell r="U3779">
            <v>5</v>
          </cell>
          <cell r="V3779" t="str">
            <v>Johnson, Abbey</v>
          </cell>
        </row>
        <row r="3780">
          <cell r="A3780">
            <v>380250</v>
          </cell>
          <cell r="B3780" t="str">
            <v>Respiratory Therapy</v>
          </cell>
          <cell r="C3780">
            <v>787410</v>
          </cell>
          <cell r="D3780">
            <v>380250787410</v>
          </cell>
          <cell r="E3780" t="str">
            <v>Equipment/Furniture Non-Depreciable</v>
          </cell>
          <cell r="F3780">
            <v>0</v>
          </cell>
          <cell r="G3780">
            <v>0</v>
          </cell>
          <cell r="H3780">
            <v>5685</v>
          </cell>
          <cell r="I3780">
            <v>4495.5</v>
          </cell>
          <cell r="J3780">
            <v>0</v>
          </cell>
          <cell r="K3780">
            <v>110010</v>
          </cell>
          <cell r="L3780" t="str">
            <v>Current Unrestricted</v>
          </cell>
          <cell r="M3780">
            <v>10</v>
          </cell>
          <cell r="N3780" t="str">
            <v>Instruction</v>
          </cell>
          <cell r="O3780">
            <v>11</v>
          </cell>
          <cell r="P3780" t="str">
            <v>Current Unrestricted Funds</v>
          </cell>
          <cell r="Q3780">
            <v>78</v>
          </cell>
          <cell r="R3780" t="str">
            <v>Non-Capital Outlay</v>
          </cell>
          <cell r="S3780">
            <v>30</v>
          </cell>
          <cell r="T3780" t="str">
            <v>Vice President / Provost - CPC</v>
          </cell>
          <cell r="U3780">
            <v>5</v>
          </cell>
          <cell r="V3780" t="str">
            <v>Johnson, Abbey</v>
          </cell>
        </row>
        <row r="3781">
          <cell r="A3781">
            <v>380260</v>
          </cell>
          <cell r="B3781" t="str">
            <v>Polysomnography</v>
          </cell>
          <cell r="C3781">
            <v>611110</v>
          </cell>
          <cell r="D3781">
            <v>380260611110</v>
          </cell>
          <cell r="E3781" t="str">
            <v>Faculty Salaries - Full-time</v>
          </cell>
          <cell r="F3781">
            <v>0</v>
          </cell>
          <cell r="G3781">
            <v>0</v>
          </cell>
          <cell r="H3781">
            <v>20592</v>
          </cell>
          <cell r="I3781">
            <v>11256.78</v>
          </cell>
          <cell r="J3781">
            <v>18670</v>
          </cell>
          <cell r="K3781">
            <v>110010</v>
          </cell>
          <cell r="L3781" t="str">
            <v>Current Unrestricted</v>
          </cell>
          <cell r="M3781">
            <v>10</v>
          </cell>
          <cell r="N3781" t="str">
            <v>Instruction</v>
          </cell>
          <cell r="O3781">
            <v>11</v>
          </cell>
          <cell r="P3781" t="str">
            <v>Current Unrestricted Funds</v>
          </cell>
          <cell r="Q3781">
            <v>61</v>
          </cell>
          <cell r="R3781" t="str">
            <v>Salaries and Wages</v>
          </cell>
          <cell r="S3781">
            <v>30</v>
          </cell>
          <cell r="T3781" t="str">
            <v>Vice President / Provost - CPC</v>
          </cell>
          <cell r="U3781">
            <v>2</v>
          </cell>
          <cell r="V3781" t="str">
            <v>Johnson, Abbey</v>
          </cell>
        </row>
        <row r="3782">
          <cell r="A3782">
            <v>380260</v>
          </cell>
          <cell r="B3782" t="str">
            <v>Polysomnography</v>
          </cell>
          <cell r="C3782">
            <v>611120</v>
          </cell>
          <cell r="D3782">
            <v>380260611120</v>
          </cell>
          <cell r="E3782" t="str">
            <v>Faculty Salaries - Part-time</v>
          </cell>
          <cell r="F3782">
            <v>0</v>
          </cell>
          <cell r="G3782">
            <v>0</v>
          </cell>
          <cell r="H3782">
            <v>3453</v>
          </cell>
          <cell r="I3782">
            <v>2264.25</v>
          </cell>
          <cell r="J3782">
            <v>9200</v>
          </cell>
          <cell r="K3782">
            <v>110010</v>
          </cell>
          <cell r="L3782" t="str">
            <v>Current Unrestricted</v>
          </cell>
          <cell r="M3782">
            <v>10</v>
          </cell>
          <cell r="N3782" t="str">
            <v>Instruction</v>
          </cell>
          <cell r="O3782">
            <v>11</v>
          </cell>
          <cell r="P3782" t="str">
            <v>Current Unrestricted Funds</v>
          </cell>
          <cell r="Q3782">
            <v>61</v>
          </cell>
          <cell r="R3782" t="str">
            <v>Salaries and Wages</v>
          </cell>
          <cell r="S3782">
            <v>30</v>
          </cell>
          <cell r="T3782" t="str">
            <v>Vice President / Provost - CPC</v>
          </cell>
          <cell r="U3782">
            <v>2</v>
          </cell>
          <cell r="V3782" t="str">
            <v>Johnson, Abbey</v>
          </cell>
        </row>
        <row r="3783">
          <cell r="A3783">
            <v>380260</v>
          </cell>
          <cell r="B3783" t="str">
            <v>Polysomnography</v>
          </cell>
          <cell r="C3783">
            <v>611130</v>
          </cell>
          <cell r="D3783">
            <v>380260611130</v>
          </cell>
          <cell r="E3783" t="str">
            <v>Faculty Full-time Non-teaching ES</v>
          </cell>
          <cell r="F3783">
            <v>0</v>
          </cell>
          <cell r="G3783">
            <v>0</v>
          </cell>
          <cell r="H3783">
            <v>1500</v>
          </cell>
          <cell r="I3783">
            <v>0</v>
          </cell>
          <cell r="J3783">
            <v>1500</v>
          </cell>
          <cell r="K3783">
            <v>110010</v>
          </cell>
          <cell r="L3783" t="str">
            <v>Current Unrestricted</v>
          </cell>
          <cell r="M3783">
            <v>10</v>
          </cell>
          <cell r="N3783" t="str">
            <v>Instruction</v>
          </cell>
          <cell r="O3783">
            <v>11</v>
          </cell>
          <cell r="P3783" t="str">
            <v>Current Unrestricted Funds</v>
          </cell>
          <cell r="Q3783">
            <v>61</v>
          </cell>
          <cell r="R3783" t="str">
            <v>Salaries and Wages</v>
          </cell>
          <cell r="S3783">
            <v>30</v>
          </cell>
          <cell r="T3783" t="str">
            <v>Vice President / Provost - CPC</v>
          </cell>
          <cell r="U3783">
            <v>2</v>
          </cell>
          <cell r="V3783" t="str">
            <v>Johnson, Abbey</v>
          </cell>
        </row>
        <row r="3784">
          <cell r="A3784">
            <v>380260</v>
          </cell>
          <cell r="B3784" t="str">
            <v>Polysomnography</v>
          </cell>
          <cell r="C3784">
            <v>611135</v>
          </cell>
          <cell r="D3784">
            <v>380260611135</v>
          </cell>
          <cell r="E3784" t="str">
            <v>Faculty Full-time - Release Time</v>
          </cell>
          <cell r="F3784">
            <v>0</v>
          </cell>
          <cell r="G3784">
            <v>0</v>
          </cell>
          <cell r="H3784">
            <v>32398</v>
          </cell>
          <cell r="I3784">
            <v>16198.74</v>
          </cell>
          <cell r="J3784">
            <v>18670</v>
          </cell>
          <cell r="K3784">
            <v>110010</v>
          </cell>
          <cell r="L3784" t="str">
            <v>Current Unrestricted</v>
          </cell>
          <cell r="M3784">
            <v>10</v>
          </cell>
          <cell r="N3784" t="str">
            <v>Instruction</v>
          </cell>
          <cell r="O3784">
            <v>11</v>
          </cell>
          <cell r="P3784" t="str">
            <v>Current Unrestricted Funds</v>
          </cell>
          <cell r="Q3784">
            <v>61</v>
          </cell>
          <cell r="R3784" t="str">
            <v>Salaries and Wages</v>
          </cell>
          <cell r="S3784">
            <v>30</v>
          </cell>
          <cell r="T3784" t="str">
            <v>Vice President / Provost - CPC</v>
          </cell>
          <cell r="U3784">
            <v>2</v>
          </cell>
          <cell r="V3784" t="str">
            <v>Johnson, Abbey</v>
          </cell>
        </row>
        <row r="3785">
          <cell r="A3785">
            <v>380260</v>
          </cell>
          <cell r="B3785" t="str">
            <v>Polysomnography</v>
          </cell>
          <cell r="C3785">
            <v>611140</v>
          </cell>
          <cell r="D3785">
            <v>380260611140</v>
          </cell>
          <cell r="E3785" t="str">
            <v>Faculty Part-time Non-teaching</v>
          </cell>
          <cell r="F3785">
            <v>0</v>
          </cell>
          <cell r="G3785">
            <v>4000</v>
          </cell>
          <cell r="H3785">
            <v>5000</v>
          </cell>
          <cell r="I3785">
            <v>3125</v>
          </cell>
          <cell r="J3785">
            <v>5000</v>
          </cell>
          <cell r="K3785">
            <v>110010</v>
          </cell>
          <cell r="L3785" t="str">
            <v>Current Unrestricted</v>
          </cell>
          <cell r="M3785">
            <v>10</v>
          </cell>
          <cell r="N3785" t="str">
            <v>Instruction</v>
          </cell>
          <cell r="O3785">
            <v>11</v>
          </cell>
          <cell r="P3785" t="str">
            <v>Current Unrestricted Funds</v>
          </cell>
          <cell r="Q3785">
            <v>61</v>
          </cell>
          <cell r="R3785" t="str">
            <v>Salaries and Wages</v>
          </cell>
          <cell r="S3785">
            <v>30</v>
          </cell>
          <cell r="T3785" t="str">
            <v>Vice President / Provost - CPC</v>
          </cell>
          <cell r="U3785">
            <v>2</v>
          </cell>
          <cell r="V3785" t="str">
            <v>Johnson, Abbey</v>
          </cell>
        </row>
        <row r="3786">
          <cell r="A3786">
            <v>380260</v>
          </cell>
          <cell r="B3786" t="str">
            <v>Polysomnography</v>
          </cell>
          <cell r="C3786">
            <v>611310</v>
          </cell>
          <cell r="D3786">
            <v>380260611310</v>
          </cell>
          <cell r="E3786" t="str">
            <v>Supervisory Support Staff - Exempt</v>
          </cell>
          <cell r="F3786">
            <v>0</v>
          </cell>
          <cell r="G3786">
            <v>46028.62</v>
          </cell>
          <cell r="H3786">
            <v>51971</v>
          </cell>
          <cell r="I3786">
            <v>25985.22</v>
          </cell>
          <cell r="J3786">
            <v>51971</v>
          </cell>
          <cell r="K3786">
            <v>110010</v>
          </cell>
          <cell r="L3786" t="str">
            <v>Current Unrestricted</v>
          </cell>
          <cell r="M3786">
            <v>10</v>
          </cell>
          <cell r="N3786" t="str">
            <v>Instruction</v>
          </cell>
          <cell r="O3786">
            <v>11</v>
          </cell>
          <cell r="P3786" t="str">
            <v>Current Unrestricted Funds</v>
          </cell>
          <cell r="Q3786">
            <v>61</v>
          </cell>
          <cell r="R3786" t="str">
            <v>Salaries and Wages</v>
          </cell>
          <cell r="S3786">
            <v>30</v>
          </cell>
          <cell r="T3786" t="str">
            <v>Vice President / Provost - CPC</v>
          </cell>
          <cell r="U3786">
            <v>2</v>
          </cell>
          <cell r="V3786" t="str">
            <v>Johnson, Abbey</v>
          </cell>
        </row>
        <row r="3787">
          <cell r="A3787">
            <v>380260</v>
          </cell>
          <cell r="B3787" t="str">
            <v>Polysomnography</v>
          </cell>
          <cell r="C3787">
            <v>712310</v>
          </cell>
          <cell r="D3787">
            <v>380260712310</v>
          </cell>
          <cell r="E3787" t="str">
            <v>Consultants</v>
          </cell>
          <cell r="F3787">
            <v>0</v>
          </cell>
          <cell r="G3787">
            <v>0</v>
          </cell>
          <cell r="H3787">
            <v>0</v>
          </cell>
          <cell r="I3787">
            <v>0</v>
          </cell>
          <cell r="J3787">
            <v>0</v>
          </cell>
          <cell r="K3787">
            <v>110010</v>
          </cell>
          <cell r="L3787" t="str">
            <v>Current Unrestricted</v>
          </cell>
          <cell r="M3787">
            <v>10</v>
          </cell>
          <cell r="N3787" t="str">
            <v>Instruction</v>
          </cell>
          <cell r="O3787">
            <v>11</v>
          </cell>
          <cell r="P3787" t="str">
            <v>Current Unrestricted Funds</v>
          </cell>
          <cell r="Q3787">
            <v>71</v>
          </cell>
          <cell r="R3787" t="str">
            <v>Contractual Services</v>
          </cell>
          <cell r="S3787">
            <v>30</v>
          </cell>
          <cell r="T3787" t="str">
            <v>Vice President / Provost - CPC</v>
          </cell>
          <cell r="U3787">
            <v>5</v>
          </cell>
          <cell r="V3787" t="str">
            <v>Johnson, Abbey</v>
          </cell>
        </row>
        <row r="3788">
          <cell r="A3788">
            <v>380260</v>
          </cell>
          <cell r="B3788" t="str">
            <v>Polysomnography</v>
          </cell>
          <cell r="C3788">
            <v>712370</v>
          </cell>
          <cell r="D3788">
            <v>380260712370</v>
          </cell>
          <cell r="E3788" t="str">
            <v>Other Contract Services</v>
          </cell>
          <cell r="F3788">
            <v>0</v>
          </cell>
          <cell r="G3788">
            <v>1600</v>
          </cell>
          <cell r="H3788">
            <v>9000</v>
          </cell>
          <cell r="I3788">
            <v>0</v>
          </cell>
          <cell r="J3788">
            <v>0</v>
          </cell>
          <cell r="K3788">
            <v>110010</v>
          </cell>
          <cell r="L3788" t="str">
            <v>Current Unrestricted</v>
          </cell>
          <cell r="M3788">
            <v>10</v>
          </cell>
          <cell r="N3788" t="str">
            <v>Instruction</v>
          </cell>
          <cell r="O3788">
            <v>11</v>
          </cell>
          <cell r="P3788" t="str">
            <v>Current Unrestricted Funds</v>
          </cell>
          <cell r="Q3788">
            <v>71</v>
          </cell>
          <cell r="R3788" t="str">
            <v>Contractual Services</v>
          </cell>
          <cell r="S3788">
            <v>30</v>
          </cell>
          <cell r="T3788" t="str">
            <v>Vice President / Provost - CPC</v>
          </cell>
          <cell r="U3788">
            <v>5</v>
          </cell>
          <cell r="V3788" t="str">
            <v>Johnson, Abbey</v>
          </cell>
        </row>
        <row r="3789">
          <cell r="A3789">
            <v>380260</v>
          </cell>
          <cell r="B3789" t="str">
            <v>Polysomnography</v>
          </cell>
          <cell r="C3789">
            <v>712630</v>
          </cell>
          <cell r="D3789">
            <v>380260712630</v>
          </cell>
          <cell r="E3789" t="str">
            <v>Accreditation</v>
          </cell>
          <cell r="F3789">
            <v>0</v>
          </cell>
          <cell r="G3789">
            <v>1000</v>
          </cell>
          <cell r="H3789">
            <v>2550</v>
          </cell>
          <cell r="I3789">
            <v>2550</v>
          </cell>
          <cell r="J3789">
            <v>1000</v>
          </cell>
          <cell r="K3789">
            <v>110010</v>
          </cell>
          <cell r="L3789" t="str">
            <v>Current Unrestricted</v>
          </cell>
          <cell r="M3789">
            <v>10</v>
          </cell>
          <cell r="N3789" t="str">
            <v>Instruction</v>
          </cell>
          <cell r="O3789">
            <v>11</v>
          </cell>
          <cell r="P3789" t="str">
            <v>Current Unrestricted Funds</v>
          </cell>
          <cell r="Q3789">
            <v>71</v>
          </cell>
          <cell r="R3789" t="str">
            <v>Contractual Services</v>
          </cell>
          <cell r="S3789">
            <v>30</v>
          </cell>
          <cell r="T3789" t="str">
            <v>Vice President / Provost - CPC</v>
          </cell>
          <cell r="U3789">
            <v>5</v>
          </cell>
          <cell r="V3789" t="str">
            <v>Johnson, Abbey</v>
          </cell>
        </row>
        <row r="3790">
          <cell r="A3790">
            <v>380260</v>
          </cell>
          <cell r="B3790" t="str">
            <v>Polysomnography</v>
          </cell>
          <cell r="C3790">
            <v>712655</v>
          </cell>
          <cell r="D3790">
            <v>380260712655</v>
          </cell>
          <cell r="E3790" t="str">
            <v>Meetings Expense</v>
          </cell>
          <cell r="F3790">
            <v>0</v>
          </cell>
          <cell r="G3790">
            <v>311.45999999999998</v>
          </cell>
          <cell r="H3790">
            <v>400</v>
          </cell>
          <cell r="I3790">
            <v>93.96</v>
          </cell>
          <cell r="J3790">
            <v>400</v>
          </cell>
          <cell r="K3790">
            <v>110010</v>
          </cell>
          <cell r="L3790" t="str">
            <v>Current Unrestricted</v>
          </cell>
          <cell r="M3790">
            <v>10</v>
          </cell>
          <cell r="N3790" t="str">
            <v>Instruction</v>
          </cell>
          <cell r="O3790">
            <v>11</v>
          </cell>
          <cell r="P3790" t="str">
            <v>Current Unrestricted Funds</v>
          </cell>
          <cell r="Q3790">
            <v>71</v>
          </cell>
          <cell r="R3790" t="str">
            <v>Contractual Services</v>
          </cell>
          <cell r="S3790">
            <v>30</v>
          </cell>
          <cell r="T3790" t="str">
            <v>Vice President / Provost - CPC</v>
          </cell>
          <cell r="U3790">
            <v>5</v>
          </cell>
          <cell r="V3790" t="str">
            <v>Johnson, Abbey</v>
          </cell>
        </row>
        <row r="3791">
          <cell r="A3791">
            <v>380260</v>
          </cell>
          <cell r="B3791" t="str">
            <v>Polysomnography</v>
          </cell>
          <cell r="C3791">
            <v>733110</v>
          </cell>
          <cell r="D3791">
            <v>380260733110</v>
          </cell>
          <cell r="E3791" t="str">
            <v>Classroom Supplies</v>
          </cell>
          <cell r="F3791">
            <v>0</v>
          </cell>
          <cell r="G3791">
            <v>11503.88</v>
          </cell>
          <cell r="H3791">
            <v>10985</v>
          </cell>
          <cell r="I3791">
            <v>596.11</v>
          </cell>
          <cell r="J3791">
            <v>13000</v>
          </cell>
          <cell r="K3791">
            <v>110010</v>
          </cell>
          <cell r="L3791" t="str">
            <v>Current Unrestricted</v>
          </cell>
          <cell r="M3791">
            <v>10</v>
          </cell>
          <cell r="N3791" t="str">
            <v>Instruction</v>
          </cell>
          <cell r="O3791">
            <v>11</v>
          </cell>
          <cell r="P3791" t="str">
            <v>Current Unrestricted Funds</v>
          </cell>
          <cell r="Q3791">
            <v>73</v>
          </cell>
          <cell r="R3791" t="str">
            <v>Supplies</v>
          </cell>
          <cell r="S3791">
            <v>30</v>
          </cell>
          <cell r="T3791" t="str">
            <v>Vice President / Provost - CPC</v>
          </cell>
          <cell r="U3791">
            <v>5</v>
          </cell>
          <cell r="V3791" t="str">
            <v>Johnson, Abbey</v>
          </cell>
        </row>
        <row r="3792">
          <cell r="A3792">
            <v>380260</v>
          </cell>
          <cell r="B3792" t="str">
            <v>Polysomnography</v>
          </cell>
          <cell r="C3792">
            <v>733210</v>
          </cell>
          <cell r="D3792">
            <v>380260733210</v>
          </cell>
          <cell r="E3792" t="str">
            <v>Division Books and Booklets</v>
          </cell>
          <cell r="F3792">
            <v>0</v>
          </cell>
          <cell r="G3792">
            <v>0</v>
          </cell>
          <cell r="H3792">
            <v>300</v>
          </cell>
          <cell r="I3792">
            <v>0</v>
          </cell>
          <cell r="J3792">
            <v>300</v>
          </cell>
          <cell r="K3792">
            <v>110010</v>
          </cell>
          <cell r="L3792" t="str">
            <v>Current Unrestricted</v>
          </cell>
          <cell r="M3792">
            <v>10</v>
          </cell>
          <cell r="N3792" t="str">
            <v>Instruction</v>
          </cell>
          <cell r="O3792">
            <v>11</v>
          </cell>
          <cell r="P3792" t="str">
            <v>Current Unrestricted Funds</v>
          </cell>
          <cell r="Q3792">
            <v>73</v>
          </cell>
          <cell r="R3792" t="str">
            <v>Supplies</v>
          </cell>
          <cell r="S3792">
            <v>30</v>
          </cell>
          <cell r="T3792" t="str">
            <v>Vice President / Provost - CPC</v>
          </cell>
          <cell r="U3792">
            <v>5</v>
          </cell>
          <cell r="V3792" t="str">
            <v>Johnson, Abbey</v>
          </cell>
        </row>
        <row r="3793">
          <cell r="A3793">
            <v>380260</v>
          </cell>
          <cell r="B3793" t="str">
            <v>Polysomnography</v>
          </cell>
          <cell r="C3793">
            <v>733230</v>
          </cell>
          <cell r="D3793">
            <v>380260733230</v>
          </cell>
          <cell r="E3793" t="str">
            <v>Tests and Testing Services</v>
          </cell>
          <cell r="F3793">
            <v>0</v>
          </cell>
          <cell r="G3793">
            <v>540.41</v>
          </cell>
          <cell r="H3793">
            <v>1045</v>
          </cell>
          <cell r="I3793">
            <v>369.5</v>
          </cell>
          <cell r="J3793">
            <v>1045</v>
          </cell>
          <cell r="K3793">
            <v>110010</v>
          </cell>
          <cell r="L3793" t="str">
            <v>Current Unrestricted</v>
          </cell>
          <cell r="M3793">
            <v>10</v>
          </cell>
          <cell r="N3793" t="str">
            <v>Instruction</v>
          </cell>
          <cell r="O3793">
            <v>11</v>
          </cell>
          <cell r="P3793" t="str">
            <v>Current Unrestricted Funds</v>
          </cell>
          <cell r="Q3793">
            <v>73</v>
          </cell>
          <cell r="R3793" t="str">
            <v>Supplies</v>
          </cell>
          <cell r="S3793">
            <v>30</v>
          </cell>
          <cell r="T3793" t="str">
            <v>Vice President / Provost - CPC</v>
          </cell>
          <cell r="U3793">
            <v>5</v>
          </cell>
          <cell r="V3793" t="str">
            <v>Johnson, Abbey</v>
          </cell>
        </row>
        <row r="3794">
          <cell r="A3794">
            <v>380260</v>
          </cell>
          <cell r="B3794" t="str">
            <v>Polysomnography</v>
          </cell>
          <cell r="C3794">
            <v>733420</v>
          </cell>
          <cell r="D3794">
            <v>380260733420</v>
          </cell>
          <cell r="E3794" t="str">
            <v>Electrical Supplies</v>
          </cell>
          <cell r="F3794">
            <v>0</v>
          </cell>
          <cell r="G3794">
            <v>796.17</v>
          </cell>
          <cell r="H3794">
            <v>0</v>
          </cell>
          <cell r="I3794">
            <v>0</v>
          </cell>
          <cell r="J3794">
            <v>0</v>
          </cell>
          <cell r="K3794">
            <v>110010</v>
          </cell>
          <cell r="L3794" t="str">
            <v>Current Unrestricted</v>
          </cell>
          <cell r="M3794">
            <v>10</v>
          </cell>
          <cell r="N3794" t="str">
            <v>Instruction</v>
          </cell>
          <cell r="O3794">
            <v>11</v>
          </cell>
          <cell r="P3794" t="str">
            <v>Current Unrestricted Funds</v>
          </cell>
          <cell r="Q3794">
            <v>73</v>
          </cell>
          <cell r="R3794" t="str">
            <v>Supplies</v>
          </cell>
          <cell r="S3794">
            <v>30</v>
          </cell>
          <cell r="T3794" t="str">
            <v>Vice President / Provost - CPC</v>
          </cell>
          <cell r="U3794">
            <v>5</v>
          </cell>
          <cell r="V3794" t="str">
            <v>Johnson, Abbey</v>
          </cell>
        </row>
        <row r="3795">
          <cell r="A3795">
            <v>380260</v>
          </cell>
          <cell r="B3795" t="str">
            <v>Polysomnography</v>
          </cell>
          <cell r="C3795">
            <v>744210</v>
          </cell>
          <cell r="D3795">
            <v>380260744210</v>
          </cell>
          <cell r="E3795" t="str">
            <v>Local Travel</v>
          </cell>
          <cell r="F3795">
            <v>0</v>
          </cell>
          <cell r="G3795">
            <v>27</v>
          </cell>
          <cell r="H3795">
            <v>750</v>
          </cell>
          <cell r="I3795">
            <v>211.5</v>
          </cell>
          <cell r="J3795">
            <v>1000</v>
          </cell>
          <cell r="K3795">
            <v>110010</v>
          </cell>
          <cell r="L3795" t="str">
            <v>Current Unrestricted</v>
          </cell>
          <cell r="M3795">
            <v>10</v>
          </cell>
          <cell r="N3795" t="str">
            <v>Instruction</v>
          </cell>
          <cell r="O3795">
            <v>11</v>
          </cell>
          <cell r="P3795" t="str">
            <v>Current Unrestricted Funds</v>
          </cell>
          <cell r="Q3795">
            <v>74</v>
          </cell>
          <cell r="R3795" t="str">
            <v>Travel</v>
          </cell>
          <cell r="S3795">
            <v>30</v>
          </cell>
          <cell r="T3795" t="str">
            <v>Vice President / Provost - CPC</v>
          </cell>
          <cell r="U3795">
            <v>5</v>
          </cell>
          <cell r="V3795" t="str">
            <v>Johnson, Abbey</v>
          </cell>
        </row>
        <row r="3796">
          <cell r="A3796">
            <v>380260</v>
          </cell>
          <cell r="B3796" t="str">
            <v>Polysomnography</v>
          </cell>
          <cell r="C3796">
            <v>744220</v>
          </cell>
          <cell r="D3796">
            <v>380260744220</v>
          </cell>
          <cell r="E3796" t="str">
            <v>Professional Development / Travel</v>
          </cell>
          <cell r="F3796">
            <v>0</v>
          </cell>
          <cell r="G3796">
            <v>2254.31</v>
          </cell>
          <cell r="H3796">
            <v>3000</v>
          </cell>
          <cell r="I3796">
            <v>1513.49</v>
          </cell>
          <cell r="J3796">
            <v>3000</v>
          </cell>
          <cell r="K3796">
            <v>110010</v>
          </cell>
          <cell r="L3796" t="str">
            <v>Current Unrestricted</v>
          </cell>
          <cell r="M3796">
            <v>10</v>
          </cell>
          <cell r="N3796" t="str">
            <v>Instruction</v>
          </cell>
          <cell r="O3796">
            <v>11</v>
          </cell>
          <cell r="P3796" t="str">
            <v>Current Unrestricted Funds</v>
          </cell>
          <cell r="Q3796">
            <v>74</v>
          </cell>
          <cell r="R3796" t="str">
            <v>Travel</v>
          </cell>
          <cell r="S3796">
            <v>30</v>
          </cell>
          <cell r="T3796" t="str">
            <v>Vice President / Provost - CPC</v>
          </cell>
          <cell r="U3796">
            <v>5</v>
          </cell>
          <cell r="V3796" t="str">
            <v>Johnson, Abbey</v>
          </cell>
        </row>
        <row r="3797">
          <cell r="A3797">
            <v>380260</v>
          </cell>
          <cell r="B3797" t="str">
            <v>Polysomnography</v>
          </cell>
          <cell r="C3797">
            <v>755240</v>
          </cell>
          <cell r="D3797">
            <v>380260755240</v>
          </cell>
          <cell r="E3797" t="str">
            <v>DP - Software</v>
          </cell>
          <cell r="F3797">
            <v>0</v>
          </cell>
          <cell r="G3797">
            <v>0</v>
          </cell>
          <cell r="H3797">
            <v>5000</v>
          </cell>
          <cell r="I3797">
            <v>0</v>
          </cell>
          <cell r="J3797">
            <v>9000</v>
          </cell>
          <cell r="K3797">
            <v>110010</v>
          </cell>
          <cell r="L3797" t="str">
            <v>Current Unrestricted</v>
          </cell>
          <cell r="M3797">
            <v>10</v>
          </cell>
          <cell r="N3797" t="str">
            <v>Instruction</v>
          </cell>
          <cell r="O3797">
            <v>11</v>
          </cell>
          <cell r="P3797" t="str">
            <v>Current Unrestricted Funds</v>
          </cell>
          <cell r="Q3797">
            <v>75</v>
          </cell>
          <cell r="R3797" t="str">
            <v>Other Operating Expenses</v>
          </cell>
          <cell r="S3797">
            <v>30</v>
          </cell>
          <cell r="T3797" t="str">
            <v>Vice President / Provost - CPC</v>
          </cell>
          <cell r="U3797">
            <v>5</v>
          </cell>
          <cell r="V3797" t="str">
            <v>Johnson, Abbey</v>
          </cell>
        </row>
        <row r="3798">
          <cell r="A3798">
            <v>380260</v>
          </cell>
          <cell r="B3798" t="str">
            <v>Polysomnography</v>
          </cell>
          <cell r="C3798">
            <v>755310</v>
          </cell>
          <cell r="D3798">
            <v>380260755310</v>
          </cell>
          <cell r="E3798" t="str">
            <v>Copier Expense</v>
          </cell>
          <cell r="F3798">
            <v>0</v>
          </cell>
          <cell r="G3798">
            <v>0</v>
          </cell>
          <cell r="H3798">
            <v>1000</v>
          </cell>
          <cell r="I3798">
            <v>0</v>
          </cell>
          <cell r="J3798">
            <v>1000</v>
          </cell>
          <cell r="K3798">
            <v>110010</v>
          </cell>
          <cell r="L3798" t="str">
            <v>Current Unrestricted</v>
          </cell>
          <cell r="M3798">
            <v>10</v>
          </cell>
          <cell r="N3798" t="str">
            <v>Instruction</v>
          </cell>
          <cell r="O3798">
            <v>11</v>
          </cell>
          <cell r="P3798" t="str">
            <v>Current Unrestricted Funds</v>
          </cell>
          <cell r="Q3798">
            <v>75</v>
          </cell>
          <cell r="R3798" t="str">
            <v>Other Operating Expenses</v>
          </cell>
          <cell r="S3798">
            <v>30</v>
          </cell>
          <cell r="T3798" t="str">
            <v>Vice President / Provost - CPC</v>
          </cell>
          <cell r="U3798">
            <v>5</v>
          </cell>
          <cell r="V3798" t="str">
            <v>Johnson, Abbey</v>
          </cell>
        </row>
        <row r="3799">
          <cell r="A3799">
            <v>380260</v>
          </cell>
          <cell r="B3799" t="str">
            <v>Polysomnography</v>
          </cell>
          <cell r="C3799">
            <v>755330</v>
          </cell>
          <cell r="D3799">
            <v>380260755330</v>
          </cell>
          <cell r="E3799" t="str">
            <v>Printing - Brochures and Handbooks</v>
          </cell>
          <cell r="F3799">
            <v>0</v>
          </cell>
          <cell r="G3799">
            <v>450</v>
          </cell>
          <cell r="H3799">
            <v>760</v>
          </cell>
          <cell r="I3799">
            <v>0</v>
          </cell>
          <cell r="J3799">
            <v>600</v>
          </cell>
          <cell r="K3799">
            <v>110010</v>
          </cell>
          <cell r="L3799" t="str">
            <v>Current Unrestricted</v>
          </cell>
          <cell r="M3799">
            <v>10</v>
          </cell>
          <cell r="N3799" t="str">
            <v>Instruction</v>
          </cell>
          <cell r="O3799">
            <v>11</v>
          </cell>
          <cell r="P3799" t="str">
            <v>Current Unrestricted Funds</v>
          </cell>
          <cell r="Q3799">
            <v>75</v>
          </cell>
          <cell r="R3799" t="str">
            <v>Other Operating Expenses</v>
          </cell>
          <cell r="S3799">
            <v>30</v>
          </cell>
          <cell r="T3799" t="str">
            <v>Vice President / Provost - CPC</v>
          </cell>
          <cell r="U3799">
            <v>5</v>
          </cell>
          <cell r="V3799" t="str">
            <v>Johnson, Abbey</v>
          </cell>
        </row>
        <row r="3800">
          <cell r="A3800">
            <v>380260</v>
          </cell>
          <cell r="B3800" t="str">
            <v>Polysomnography</v>
          </cell>
          <cell r="C3800">
            <v>755360</v>
          </cell>
          <cell r="D3800">
            <v>380260755360</v>
          </cell>
          <cell r="E3800" t="str">
            <v>Printing - Other</v>
          </cell>
          <cell r="F3800">
            <v>0</v>
          </cell>
          <cell r="G3800">
            <v>74.87</v>
          </cell>
          <cell r="H3800">
            <v>2000</v>
          </cell>
          <cell r="I3800">
            <v>18</v>
          </cell>
          <cell r="J3800">
            <v>1200</v>
          </cell>
          <cell r="K3800">
            <v>110010</v>
          </cell>
          <cell r="L3800" t="str">
            <v>Current Unrestricted</v>
          </cell>
          <cell r="M3800">
            <v>10</v>
          </cell>
          <cell r="N3800" t="str">
            <v>Instruction</v>
          </cell>
          <cell r="O3800">
            <v>11</v>
          </cell>
          <cell r="P3800" t="str">
            <v>Current Unrestricted Funds</v>
          </cell>
          <cell r="Q3800">
            <v>75</v>
          </cell>
          <cell r="R3800" t="str">
            <v>Other Operating Expenses</v>
          </cell>
          <cell r="S3800">
            <v>30</v>
          </cell>
          <cell r="T3800" t="str">
            <v>Vice President / Provost - CPC</v>
          </cell>
          <cell r="U3800">
            <v>5</v>
          </cell>
          <cell r="V3800" t="str">
            <v>Johnson, Abbey</v>
          </cell>
        </row>
        <row r="3801">
          <cell r="A3801">
            <v>380260</v>
          </cell>
          <cell r="B3801" t="str">
            <v>Polysomnography</v>
          </cell>
          <cell r="C3801">
            <v>755510</v>
          </cell>
          <cell r="D3801">
            <v>380260755510</v>
          </cell>
          <cell r="E3801" t="str">
            <v>Repairs - Equipment</v>
          </cell>
          <cell r="F3801">
            <v>0</v>
          </cell>
          <cell r="G3801">
            <v>0</v>
          </cell>
          <cell r="H3801">
            <v>215</v>
          </cell>
          <cell r="I3801">
            <v>0</v>
          </cell>
          <cell r="J3801">
            <v>1000</v>
          </cell>
          <cell r="K3801">
            <v>110010</v>
          </cell>
          <cell r="L3801" t="str">
            <v>Current Unrestricted</v>
          </cell>
          <cell r="M3801">
            <v>10</v>
          </cell>
          <cell r="N3801" t="str">
            <v>Instruction</v>
          </cell>
          <cell r="O3801">
            <v>11</v>
          </cell>
          <cell r="P3801" t="str">
            <v>Current Unrestricted Funds</v>
          </cell>
          <cell r="Q3801">
            <v>75</v>
          </cell>
          <cell r="R3801" t="str">
            <v>Other Operating Expenses</v>
          </cell>
          <cell r="S3801">
            <v>30</v>
          </cell>
          <cell r="T3801" t="str">
            <v>Vice President / Provost - CPC</v>
          </cell>
          <cell r="U3801">
            <v>5</v>
          </cell>
          <cell r="V3801" t="str">
            <v>Johnson, Abbey</v>
          </cell>
        </row>
        <row r="3802">
          <cell r="A3802">
            <v>380260</v>
          </cell>
          <cell r="B3802" t="str">
            <v>Polysomnography</v>
          </cell>
          <cell r="C3802">
            <v>755705</v>
          </cell>
          <cell r="D3802">
            <v>380260755705</v>
          </cell>
          <cell r="E3802" t="str">
            <v>Postage</v>
          </cell>
          <cell r="F3802">
            <v>0</v>
          </cell>
          <cell r="G3802">
            <v>84.62</v>
          </cell>
          <cell r="H3802">
            <v>250</v>
          </cell>
          <cell r="I3802">
            <v>26.54</v>
          </cell>
          <cell r="J3802">
            <v>250</v>
          </cell>
          <cell r="K3802">
            <v>110010</v>
          </cell>
          <cell r="L3802" t="str">
            <v>Current Unrestricted</v>
          </cell>
          <cell r="M3802">
            <v>10</v>
          </cell>
          <cell r="N3802" t="str">
            <v>Instruction</v>
          </cell>
          <cell r="O3802">
            <v>11</v>
          </cell>
          <cell r="P3802" t="str">
            <v>Current Unrestricted Funds</v>
          </cell>
          <cell r="Q3802">
            <v>75</v>
          </cell>
          <cell r="R3802" t="str">
            <v>Other Operating Expenses</v>
          </cell>
          <cell r="S3802">
            <v>30</v>
          </cell>
          <cell r="T3802" t="str">
            <v>Vice President / Provost - CPC</v>
          </cell>
          <cell r="U3802">
            <v>5</v>
          </cell>
          <cell r="V3802" t="str">
            <v>Johnson, Abbey</v>
          </cell>
        </row>
        <row r="3803">
          <cell r="A3803">
            <v>380260</v>
          </cell>
          <cell r="B3803" t="str">
            <v>Polysomnography</v>
          </cell>
          <cell r="C3803">
            <v>755745</v>
          </cell>
          <cell r="D3803">
            <v>380260755745</v>
          </cell>
          <cell r="E3803" t="str">
            <v>Promotional Activities</v>
          </cell>
          <cell r="F3803">
            <v>0</v>
          </cell>
          <cell r="G3803">
            <v>0</v>
          </cell>
          <cell r="H3803">
            <v>800</v>
          </cell>
          <cell r="I3803">
            <v>116.5</v>
          </cell>
          <cell r="J3803">
            <v>500</v>
          </cell>
          <cell r="K3803">
            <v>110010</v>
          </cell>
          <cell r="L3803" t="str">
            <v>Current Unrestricted</v>
          </cell>
          <cell r="M3803">
            <v>10</v>
          </cell>
          <cell r="N3803" t="str">
            <v>Instruction</v>
          </cell>
          <cell r="O3803">
            <v>11</v>
          </cell>
          <cell r="P3803" t="str">
            <v>Current Unrestricted Funds</v>
          </cell>
          <cell r="Q3803">
            <v>75</v>
          </cell>
          <cell r="R3803" t="str">
            <v>Other Operating Expenses</v>
          </cell>
          <cell r="S3803">
            <v>30</v>
          </cell>
          <cell r="T3803" t="str">
            <v>Vice President / Provost - CPC</v>
          </cell>
          <cell r="U3803">
            <v>5</v>
          </cell>
          <cell r="V3803" t="str">
            <v>Johnson, Abbey</v>
          </cell>
        </row>
        <row r="3804">
          <cell r="A3804">
            <v>380260</v>
          </cell>
          <cell r="B3804" t="str">
            <v>Polysomnography</v>
          </cell>
          <cell r="C3804">
            <v>755765</v>
          </cell>
          <cell r="D3804">
            <v>380260755765</v>
          </cell>
          <cell r="E3804" t="str">
            <v>Miscellaneous Operating Expenses</v>
          </cell>
          <cell r="F3804">
            <v>0</v>
          </cell>
          <cell r="G3804">
            <v>0</v>
          </cell>
          <cell r="H3804">
            <v>100</v>
          </cell>
          <cell r="I3804">
            <v>0</v>
          </cell>
          <cell r="J3804">
            <v>100</v>
          </cell>
          <cell r="K3804">
            <v>110010</v>
          </cell>
          <cell r="L3804" t="str">
            <v>Current Unrestricted</v>
          </cell>
          <cell r="M3804">
            <v>10</v>
          </cell>
          <cell r="N3804" t="str">
            <v>Instruction</v>
          </cell>
          <cell r="O3804">
            <v>11</v>
          </cell>
          <cell r="P3804" t="str">
            <v>Current Unrestricted Funds</v>
          </cell>
          <cell r="Q3804">
            <v>75</v>
          </cell>
          <cell r="R3804" t="str">
            <v>Other Operating Expenses</v>
          </cell>
          <cell r="S3804">
            <v>30</v>
          </cell>
          <cell r="T3804" t="str">
            <v>Vice President / Provost - CPC</v>
          </cell>
          <cell r="U3804">
            <v>5</v>
          </cell>
          <cell r="V3804" t="str">
            <v>Johnson, Abbey</v>
          </cell>
        </row>
        <row r="3805">
          <cell r="A3805">
            <v>380260</v>
          </cell>
          <cell r="B3805" t="str">
            <v>Polysomnography</v>
          </cell>
          <cell r="C3805">
            <v>777410</v>
          </cell>
          <cell r="D3805">
            <v>380260777410</v>
          </cell>
          <cell r="E3805" t="str">
            <v>Equipment/Furniture - CPC</v>
          </cell>
          <cell r="F3805">
            <v>0</v>
          </cell>
          <cell r="G3805">
            <v>22060.2</v>
          </cell>
          <cell r="H3805">
            <v>0</v>
          </cell>
          <cell r="I3805">
            <v>0</v>
          </cell>
          <cell r="J3805">
            <v>11300</v>
          </cell>
          <cell r="K3805">
            <v>110010</v>
          </cell>
          <cell r="L3805" t="str">
            <v>Current Unrestricted</v>
          </cell>
          <cell r="M3805">
            <v>10</v>
          </cell>
          <cell r="N3805" t="str">
            <v>Instruction</v>
          </cell>
          <cell r="O3805">
            <v>11</v>
          </cell>
          <cell r="P3805" t="str">
            <v>Current Unrestricted Funds</v>
          </cell>
          <cell r="Q3805">
            <v>77</v>
          </cell>
          <cell r="R3805" t="str">
            <v>Capital Outlay</v>
          </cell>
          <cell r="S3805">
            <v>30</v>
          </cell>
          <cell r="T3805" t="str">
            <v>Vice President / Provost - CPC</v>
          </cell>
          <cell r="U3805">
            <v>5</v>
          </cell>
          <cell r="V3805" t="str">
            <v>Johnson, Abbey</v>
          </cell>
        </row>
        <row r="3806">
          <cell r="A3806">
            <v>380260</v>
          </cell>
          <cell r="B3806" t="str">
            <v>Polysomnography</v>
          </cell>
          <cell r="C3806">
            <v>787410</v>
          </cell>
          <cell r="D3806">
            <v>380260787410</v>
          </cell>
          <cell r="E3806" t="str">
            <v>Equipment/Furniture Non-Depreciable</v>
          </cell>
          <cell r="F3806">
            <v>0</v>
          </cell>
          <cell r="G3806">
            <v>3615.78</v>
          </cell>
          <cell r="H3806">
            <v>0</v>
          </cell>
          <cell r="I3806">
            <v>0</v>
          </cell>
          <cell r="J3806">
            <v>0</v>
          </cell>
          <cell r="K3806">
            <v>110010</v>
          </cell>
          <cell r="L3806" t="str">
            <v>Current Unrestricted</v>
          </cell>
          <cell r="M3806">
            <v>10</v>
          </cell>
          <cell r="N3806" t="str">
            <v>Instruction</v>
          </cell>
          <cell r="O3806">
            <v>11</v>
          </cell>
          <cell r="P3806" t="str">
            <v>Current Unrestricted Funds</v>
          </cell>
          <cell r="Q3806">
            <v>78</v>
          </cell>
          <cell r="R3806" t="str">
            <v>Non-Capital Outlay</v>
          </cell>
          <cell r="S3806">
            <v>30</v>
          </cell>
          <cell r="T3806" t="str">
            <v>Vice President / Provost - CPC</v>
          </cell>
          <cell r="U3806">
            <v>5</v>
          </cell>
          <cell r="V3806" t="str">
            <v>Johnson, Abbey</v>
          </cell>
        </row>
        <row r="3807">
          <cell r="A3807">
            <v>380340</v>
          </cell>
          <cell r="B3807" t="str">
            <v>Dental Hygiene</v>
          </cell>
          <cell r="C3807">
            <v>611110</v>
          </cell>
          <cell r="D3807">
            <v>380340611110</v>
          </cell>
          <cell r="E3807" t="str">
            <v>Faculty Salaries - Full-time</v>
          </cell>
          <cell r="F3807">
            <v>134467.6</v>
          </cell>
          <cell r="G3807">
            <v>130958.91</v>
          </cell>
          <cell r="H3807">
            <v>135543</v>
          </cell>
          <cell r="I3807">
            <v>75144.240000000005</v>
          </cell>
          <cell r="J3807">
            <v>135543</v>
          </cell>
          <cell r="K3807">
            <v>110010</v>
          </cell>
          <cell r="L3807" t="str">
            <v>Current Unrestricted</v>
          </cell>
          <cell r="M3807">
            <v>10</v>
          </cell>
          <cell r="N3807" t="str">
            <v>Instruction</v>
          </cell>
          <cell r="O3807">
            <v>11</v>
          </cell>
          <cell r="P3807" t="str">
            <v>Current Unrestricted Funds</v>
          </cell>
          <cell r="Q3807">
            <v>61</v>
          </cell>
          <cell r="R3807" t="str">
            <v>Salaries and Wages</v>
          </cell>
          <cell r="S3807">
            <v>30</v>
          </cell>
          <cell r="T3807" t="str">
            <v>Vice President / Provost - CPC</v>
          </cell>
          <cell r="U3807">
            <v>2</v>
          </cell>
          <cell r="V3807" t="str">
            <v>Johnson, Abbey</v>
          </cell>
        </row>
        <row r="3808">
          <cell r="A3808">
            <v>380340</v>
          </cell>
          <cell r="B3808" t="str">
            <v>Dental Hygiene</v>
          </cell>
          <cell r="C3808">
            <v>611115</v>
          </cell>
          <cell r="D3808">
            <v>380340611115</v>
          </cell>
          <cell r="E3808" t="str">
            <v>Faculty Salaries - Substitute</v>
          </cell>
          <cell r="F3808">
            <v>477.2</v>
          </cell>
          <cell r="G3808">
            <v>0</v>
          </cell>
          <cell r="H3808">
            <v>0</v>
          </cell>
          <cell r="I3808">
            <v>0</v>
          </cell>
          <cell r="J3808">
            <v>0</v>
          </cell>
          <cell r="K3808">
            <v>110010</v>
          </cell>
          <cell r="L3808" t="str">
            <v>Current Unrestricted</v>
          </cell>
          <cell r="M3808">
            <v>10</v>
          </cell>
          <cell r="N3808" t="str">
            <v>Instruction</v>
          </cell>
          <cell r="O3808">
            <v>11</v>
          </cell>
          <cell r="P3808" t="str">
            <v>Current Unrestricted Funds</v>
          </cell>
          <cell r="Q3808">
            <v>61</v>
          </cell>
          <cell r="R3808" t="str">
            <v>Salaries and Wages</v>
          </cell>
          <cell r="S3808">
            <v>30</v>
          </cell>
          <cell r="T3808" t="str">
            <v>Vice President / Provost - CPC</v>
          </cell>
          <cell r="U3808">
            <v>2</v>
          </cell>
          <cell r="V3808" t="str">
            <v>Johnson, Abbey</v>
          </cell>
        </row>
        <row r="3809">
          <cell r="A3809">
            <v>380340</v>
          </cell>
          <cell r="B3809" t="str">
            <v>Dental Hygiene</v>
          </cell>
          <cell r="C3809">
            <v>611120</v>
          </cell>
          <cell r="D3809">
            <v>380340611120</v>
          </cell>
          <cell r="E3809" t="str">
            <v>Faculty Salaries - Part-time</v>
          </cell>
          <cell r="F3809">
            <v>64636.39</v>
          </cell>
          <cell r="G3809">
            <v>65465.64</v>
          </cell>
          <cell r="H3809">
            <v>73624</v>
          </cell>
          <cell r="I3809">
            <v>47118.75</v>
          </cell>
          <cell r="J3809">
            <v>73624</v>
          </cell>
          <cell r="K3809">
            <v>110010</v>
          </cell>
          <cell r="L3809" t="str">
            <v>Current Unrestricted</v>
          </cell>
          <cell r="M3809">
            <v>10</v>
          </cell>
          <cell r="N3809" t="str">
            <v>Instruction</v>
          </cell>
          <cell r="O3809">
            <v>11</v>
          </cell>
          <cell r="P3809" t="str">
            <v>Current Unrestricted Funds</v>
          </cell>
          <cell r="Q3809">
            <v>61</v>
          </cell>
          <cell r="R3809" t="str">
            <v>Salaries and Wages</v>
          </cell>
          <cell r="S3809">
            <v>30</v>
          </cell>
          <cell r="T3809" t="str">
            <v>Vice President / Provost - CPC</v>
          </cell>
          <cell r="U3809">
            <v>2</v>
          </cell>
          <cell r="V3809" t="str">
            <v>Johnson, Abbey</v>
          </cell>
        </row>
        <row r="3810">
          <cell r="A3810">
            <v>380340</v>
          </cell>
          <cell r="B3810" t="str">
            <v>Dental Hygiene</v>
          </cell>
          <cell r="C3810">
            <v>611130</v>
          </cell>
          <cell r="D3810">
            <v>380340611130</v>
          </cell>
          <cell r="E3810" t="str">
            <v>Faculty Full-time Non-teaching ES</v>
          </cell>
          <cell r="F3810">
            <v>10170</v>
          </cell>
          <cell r="G3810">
            <v>6000</v>
          </cell>
          <cell r="H3810">
            <v>6000</v>
          </cell>
          <cell r="I3810">
            <v>3999.96</v>
          </cell>
          <cell r="J3810">
            <v>6000</v>
          </cell>
          <cell r="K3810">
            <v>110010</v>
          </cell>
          <cell r="L3810" t="str">
            <v>Current Unrestricted</v>
          </cell>
          <cell r="M3810">
            <v>10</v>
          </cell>
          <cell r="N3810" t="str">
            <v>Instruction</v>
          </cell>
          <cell r="O3810">
            <v>11</v>
          </cell>
          <cell r="P3810" t="str">
            <v>Current Unrestricted Funds</v>
          </cell>
          <cell r="Q3810">
            <v>61</v>
          </cell>
          <cell r="R3810" t="str">
            <v>Salaries and Wages</v>
          </cell>
          <cell r="S3810">
            <v>30</v>
          </cell>
          <cell r="T3810" t="str">
            <v>Vice President / Provost - CPC</v>
          </cell>
          <cell r="U3810">
            <v>2</v>
          </cell>
          <cell r="V3810" t="str">
            <v>Johnson, Abbey</v>
          </cell>
        </row>
        <row r="3811">
          <cell r="A3811">
            <v>380340</v>
          </cell>
          <cell r="B3811" t="str">
            <v>Dental Hygiene</v>
          </cell>
          <cell r="C3811">
            <v>611140</v>
          </cell>
          <cell r="D3811">
            <v>380340611140</v>
          </cell>
          <cell r="E3811" t="str">
            <v>Faculty Part-time Non-teaching</v>
          </cell>
          <cell r="F3811">
            <v>32385.599999999999</v>
          </cell>
          <cell r="G3811">
            <v>44113.38</v>
          </cell>
          <cell r="H3811">
            <v>40639</v>
          </cell>
          <cell r="I3811">
            <v>22366.19</v>
          </cell>
          <cell r="J3811">
            <v>40639</v>
          </cell>
          <cell r="K3811">
            <v>110010</v>
          </cell>
          <cell r="L3811" t="str">
            <v>Current Unrestricted</v>
          </cell>
          <cell r="M3811">
            <v>10</v>
          </cell>
          <cell r="N3811" t="str">
            <v>Instruction</v>
          </cell>
          <cell r="O3811">
            <v>11</v>
          </cell>
          <cell r="P3811" t="str">
            <v>Current Unrestricted Funds</v>
          </cell>
          <cell r="Q3811">
            <v>61</v>
          </cell>
          <cell r="R3811" t="str">
            <v>Salaries and Wages</v>
          </cell>
          <cell r="S3811">
            <v>30</v>
          </cell>
          <cell r="T3811" t="str">
            <v>Vice President / Provost - CPC</v>
          </cell>
          <cell r="U3811">
            <v>2</v>
          </cell>
          <cell r="V3811" t="str">
            <v>Johnson, Abbey</v>
          </cell>
        </row>
        <row r="3812">
          <cell r="A3812">
            <v>380340</v>
          </cell>
          <cell r="B3812" t="str">
            <v>Dental Hygiene</v>
          </cell>
          <cell r="C3812">
            <v>611155</v>
          </cell>
          <cell r="D3812">
            <v>380340611155</v>
          </cell>
          <cell r="E3812" t="str">
            <v>Faculty Full-time - Non-teach Sum</v>
          </cell>
          <cell r="F3812">
            <v>1500</v>
          </cell>
          <cell r="G3812">
            <v>1500</v>
          </cell>
          <cell r="H3812">
            <v>1500</v>
          </cell>
          <cell r="I3812">
            <v>0</v>
          </cell>
          <cell r="J3812">
            <v>1500</v>
          </cell>
          <cell r="K3812">
            <v>110010</v>
          </cell>
          <cell r="L3812" t="str">
            <v>Current Unrestricted</v>
          </cell>
          <cell r="M3812">
            <v>10</v>
          </cell>
          <cell r="N3812" t="str">
            <v>Instruction</v>
          </cell>
          <cell r="O3812">
            <v>11</v>
          </cell>
          <cell r="P3812" t="str">
            <v>Current Unrestricted Funds</v>
          </cell>
          <cell r="Q3812">
            <v>61</v>
          </cell>
          <cell r="R3812" t="str">
            <v>Salaries and Wages</v>
          </cell>
          <cell r="S3812">
            <v>30</v>
          </cell>
          <cell r="T3812" t="str">
            <v>Vice President / Provost - CPC</v>
          </cell>
          <cell r="U3812">
            <v>2</v>
          </cell>
          <cell r="V3812" t="str">
            <v>Johnson, Abbey</v>
          </cell>
        </row>
        <row r="3813">
          <cell r="A3813">
            <v>380340</v>
          </cell>
          <cell r="B3813" t="str">
            <v>Dental Hygiene</v>
          </cell>
          <cell r="C3813">
            <v>611210</v>
          </cell>
          <cell r="D3813">
            <v>380340611210</v>
          </cell>
          <cell r="E3813" t="str">
            <v>Admin Salaries - Full-time</v>
          </cell>
          <cell r="F3813">
            <v>70374.84</v>
          </cell>
          <cell r="G3813">
            <v>70374.84</v>
          </cell>
          <cell r="H3813">
            <v>72838</v>
          </cell>
          <cell r="I3813">
            <v>36418.980000000003</v>
          </cell>
          <cell r="J3813">
            <v>72838</v>
          </cell>
          <cell r="K3813">
            <v>110010</v>
          </cell>
          <cell r="L3813" t="str">
            <v>Current Unrestricted</v>
          </cell>
          <cell r="M3813">
            <v>10</v>
          </cell>
          <cell r="N3813" t="str">
            <v>Instruction</v>
          </cell>
          <cell r="O3813">
            <v>11</v>
          </cell>
          <cell r="P3813" t="str">
            <v>Current Unrestricted Funds</v>
          </cell>
          <cell r="Q3813">
            <v>61</v>
          </cell>
          <cell r="R3813" t="str">
            <v>Salaries and Wages</v>
          </cell>
          <cell r="S3813">
            <v>30</v>
          </cell>
          <cell r="T3813" t="str">
            <v>Vice President / Provost - CPC</v>
          </cell>
          <cell r="U3813">
            <v>2</v>
          </cell>
          <cell r="V3813" t="str">
            <v>Johnson, Abbey</v>
          </cell>
        </row>
        <row r="3814">
          <cell r="A3814">
            <v>380340</v>
          </cell>
          <cell r="B3814" t="str">
            <v>Dental Hygiene</v>
          </cell>
          <cell r="C3814">
            <v>611320</v>
          </cell>
          <cell r="D3814">
            <v>380340611320</v>
          </cell>
          <cell r="E3814" t="str">
            <v>Non-Supervisory Supp Staff - Exempt</v>
          </cell>
          <cell r="F3814">
            <v>35934.839999999997</v>
          </cell>
          <cell r="G3814">
            <v>0</v>
          </cell>
          <cell r="H3814">
            <v>0</v>
          </cell>
          <cell r="I3814">
            <v>0</v>
          </cell>
          <cell r="J3814">
            <v>0</v>
          </cell>
          <cell r="K3814">
            <v>110010</v>
          </cell>
          <cell r="L3814" t="str">
            <v>Current Unrestricted</v>
          </cell>
          <cell r="M3814">
            <v>10</v>
          </cell>
          <cell r="N3814" t="str">
            <v>Instruction</v>
          </cell>
          <cell r="O3814">
            <v>11</v>
          </cell>
          <cell r="P3814" t="str">
            <v>Current Unrestricted Funds</v>
          </cell>
          <cell r="Q3814">
            <v>61</v>
          </cell>
          <cell r="R3814" t="str">
            <v>Salaries and Wages</v>
          </cell>
          <cell r="S3814">
            <v>30</v>
          </cell>
          <cell r="T3814" t="str">
            <v>Vice President / Provost - CPC</v>
          </cell>
          <cell r="U3814">
            <v>2</v>
          </cell>
          <cell r="V3814" t="str">
            <v>Johnson, Abbey</v>
          </cell>
        </row>
        <row r="3815">
          <cell r="A3815">
            <v>380340</v>
          </cell>
          <cell r="B3815" t="str">
            <v>Dental Hygiene</v>
          </cell>
          <cell r="C3815">
            <v>611420</v>
          </cell>
          <cell r="D3815">
            <v>380340611420</v>
          </cell>
          <cell r="E3815" t="str">
            <v>Non-Supervisory Supp - Non-Exempt</v>
          </cell>
          <cell r="F3815">
            <v>0</v>
          </cell>
          <cell r="G3815">
            <v>35934.839999999997</v>
          </cell>
          <cell r="H3815">
            <v>37193</v>
          </cell>
          <cell r="I3815">
            <v>18596.28</v>
          </cell>
          <cell r="J3815">
            <v>37193</v>
          </cell>
          <cell r="K3815">
            <v>110010</v>
          </cell>
          <cell r="L3815" t="str">
            <v>Current Unrestricted</v>
          </cell>
          <cell r="M3815">
            <v>10</v>
          </cell>
          <cell r="N3815" t="str">
            <v>Instruction</v>
          </cell>
          <cell r="O3815">
            <v>11</v>
          </cell>
          <cell r="P3815" t="str">
            <v>Current Unrestricted Funds</v>
          </cell>
          <cell r="Q3815">
            <v>61</v>
          </cell>
          <cell r="R3815" t="str">
            <v>Salaries and Wages</v>
          </cell>
          <cell r="S3815">
            <v>30</v>
          </cell>
          <cell r="T3815" t="str">
            <v>Vice President / Provost - CPC</v>
          </cell>
          <cell r="U3815">
            <v>2</v>
          </cell>
          <cell r="V3815" t="str">
            <v>Johnson, Abbey</v>
          </cell>
        </row>
        <row r="3816">
          <cell r="A3816">
            <v>380340</v>
          </cell>
          <cell r="B3816" t="str">
            <v>Dental Hygiene</v>
          </cell>
          <cell r="C3816">
            <v>611476</v>
          </cell>
          <cell r="D3816">
            <v>380340611476</v>
          </cell>
          <cell r="E3816" t="str">
            <v>Lab Assistants PT - Non-Exempt</v>
          </cell>
          <cell r="F3816">
            <v>9956.3700000000008</v>
          </cell>
          <cell r="G3816">
            <v>9918.75</v>
          </cell>
          <cell r="H3816">
            <v>10312</v>
          </cell>
          <cell r="I3816">
            <v>5869.09</v>
          </cell>
          <cell r="J3816">
            <v>10312</v>
          </cell>
          <cell r="K3816">
            <v>110010</v>
          </cell>
          <cell r="L3816" t="str">
            <v>Current Unrestricted</v>
          </cell>
          <cell r="M3816">
            <v>10</v>
          </cell>
          <cell r="N3816" t="str">
            <v>Instruction</v>
          </cell>
          <cell r="O3816">
            <v>11</v>
          </cell>
          <cell r="P3816" t="str">
            <v>Current Unrestricted Funds</v>
          </cell>
          <cell r="Q3816">
            <v>61</v>
          </cell>
          <cell r="R3816" t="str">
            <v>Salaries and Wages</v>
          </cell>
          <cell r="S3816">
            <v>30</v>
          </cell>
          <cell r="T3816" t="str">
            <v>Vice President / Provost - CPC</v>
          </cell>
          <cell r="U3816">
            <v>2</v>
          </cell>
          <cell r="V3816" t="str">
            <v>Johnson, Abbey</v>
          </cell>
        </row>
        <row r="3817">
          <cell r="A3817">
            <v>380340</v>
          </cell>
          <cell r="B3817" t="str">
            <v>Dental Hygiene</v>
          </cell>
          <cell r="C3817">
            <v>611510</v>
          </cell>
          <cell r="D3817">
            <v>380340611510</v>
          </cell>
          <cell r="E3817" t="str">
            <v>Student Assistants - Non-Work Study</v>
          </cell>
          <cell r="F3817">
            <v>3594.63</v>
          </cell>
          <cell r="G3817">
            <v>3821.57</v>
          </cell>
          <cell r="H3817">
            <v>6525</v>
          </cell>
          <cell r="I3817">
            <v>3251.52</v>
          </cell>
          <cell r="J3817">
            <v>6525</v>
          </cell>
          <cell r="K3817">
            <v>110010</v>
          </cell>
          <cell r="L3817" t="str">
            <v>Current Unrestricted</v>
          </cell>
          <cell r="M3817">
            <v>10</v>
          </cell>
          <cell r="N3817" t="str">
            <v>Instruction</v>
          </cell>
          <cell r="O3817">
            <v>11</v>
          </cell>
          <cell r="P3817" t="str">
            <v>Current Unrestricted Funds</v>
          </cell>
          <cell r="Q3817">
            <v>61</v>
          </cell>
          <cell r="R3817" t="str">
            <v>Salaries and Wages</v>
          </cell>
          <cell r="S3817">
            <v>30</v>
          </cell>
          <cell r="T3817" t="str">
            <v>Vice President / Provost - CPC</v>
          </cell>
          <cell r="U3817">
            <v>2</v>
          </cell>
          <cell r="V3817" t="str">
            <v>Johnson, Abbey</v>
          </cell>
        </row>
        <row r="3818">
          <cell r="A3818">
            <v>380340</v>
          </cell>
          <cell r="B3818" t="str">
            <v>Dental Hygiene</v>
          </cell>
          <cell r="C3818">
            <v>712320</v>
          </cell>
          <cell r="D3818">
            <v>380340712320</v>
          </cell>
          <cell r="E3818" t="str">
            <v>Guest Lecturers</v>
          </cell>
          <cell r="F3818">
            <v>0</v>
          </cell>
          <cell r="G3818">
            <v>0</v>
          </cell>
          <cell r="H3818">
            <v>250</v>
          </cell>
          <cell r="I3818">
            <v>0</v>
          </cell>
          <cell r="J3818">
            <v>250</v>
          </cell>
          <cell r="K3818">
            <v>110010</v>
          </cell>
          <cell r="L3818" t="str">
            <v>Current Unrestricted</v>
          </cell>
          <cell r="M3818">
            <v>10</v>
          </cell>
          <cell r="N3818" t="str">
            <v>Instruction</v>
          </cell>
          <cell r="O3818">
            <v>11</v>
          </cell>
          <cell r="P3818" t="str">
            <v>Current Unrestricted Funds</v>
          </cell>
          <cell r="Q3818">
            <v>71</v>
          </cell>
          <cell r="R3818" t="str">
            <v>Contractual Services</v>
          </cell>
          <cell r="S3818">
            <v>30</v>
          </cell>
          <cell r="T3818" t="str">
            <v>Vice President / Provost - CPC</v>
          </cell>
          <cell r="U3818">
            <v>5</v>
          </cell>
          <cell r="V3818" t="str">
            <v>Johnson, Abbey</v>
          </cell>
        </row>
        <row r="3819">
          <cell r="A3819">
            <v>380340</v>
          </cell>
          <cell r="B3819" t="str">
            <v>Dental Hygiene</v>
          </cell>
          <cell r="C3819">
            <v>712350</v>
          </cell>
          <cell r="D3819">
            <v>380340712350</v>
          </cell>
          <cell r="E3819" t="str">
            <v>Contract Labor - Individuals</v>
          </cell>
          <cell r="F3819">
            <v>0</v>
          </cell>
          <cell r="G3819">
            <v>0</v>
          </cell>
          <cell r="H3819">
            <v>300</v>
          </cell>
          <cell r="I3819">
            <v>0</v>
          </cell>
          <cell r="J3819">
            <v>300</v>
          </cell>
          <cell r="K3819">
            <v>110010</v>
          </cell>
          <cell r="L3819" t="str">
            <v>Current Unrestricted</v>
          </cell>
          <cell r="M3819">
            <v>10</v>
          </cell>
          <cell r="N3819" t="str">
            <v>Instruction</v>
          </cell>
          <cell r="O3819">
            <v>11</v>
          </cell>
          <cell r="P3819" t="str">
            <v>Current Unrestricted Funds</v>
          </cell>
          <cell r="Q3819">
            <v>71</v>
          </cell>
          <cell r="R3819" t="str">
            <v>Contractual Services</v>
          </cell>
          <cell r="S3819">
            <v>30</v>
          </cell>
          <cell r="T3819" t="str">
            <v>Vice President / Provost - CPC</v>
          </cell>
          <cell r="U3819">
            <v>5</v>
          </cell>
          <cell r="V3819" t="str">
            <v>Johnson, Abbey</v>
          </cell>
        </row>
        <row r="3820">
          <cell r="A3820">
            <v>380340</v>
          </cell>
          <cell r="B3820" t="str">
            <v>Dental Hygiene</v>
          </cell>
          <cell r="C3820">
            <v>712355</v>
          </cell>
          <cell r="D3820">
            <v>380340712355</v>
          </cell>
          <cell r="E3820" t="str">
            <v>Contract Labor - Temporary Agencies</v>
          </cell>
          <cell r="F3820">
            <v>2430</v>
          </cell>
          <cell r="G3820">
            <v>0</v>
          </cell>
          <cell r="H3820">
            <v>0</v>
          </cell>
          <cell r="I3820">
            <v>0</v>
          </cell>
          <cell r="J3820">
            <v>0</v>
          </cell>
          <cell r="K3820">
            <v>110010</v>
          </cell>
          <cell r="L3820" t="str">
            <v>Current Unrestricted</v>
          </cell>
          <cell r="M3820">
            <v>10</v>
          </cell>
          <cell r="N3820" t="str">
            <v>Instruction</v>
          </cell>
          <cell r="O3820">
            <v>11</v>
          </cell>
          <cell r="P3820" t="str">
            <v>Current Unrestricted Funds</v>
          </cell>
          <cell r="Q3820">
            <v>71</v>
          </cell>
          <cell r="R3820" t="str">
            <v>Contractual Services</v>
          </cell>
          <cell r="S3820">
            <v>30</v>
          </cell>
          <cell r="T3820" t="str">
            <v>Vice President / Provost - CPC</v>
          </cell>
          <cell r="U3820">
            <v>5</v>
          </cell>
          <cell r="V3820" t="str">
            <v>Johnson, Abbey</v>
          </cell>
        </row>
        <row r="3821">
          <cell r="A3821">
            <v>380340</v>
          </cell>
          <cell r="B3821" t="str">
            <v>Dental Hygiene</v>
          </cell>
          <cell r="C3821">
            <v>712370</v>
          </cell>
          <cell r="D3821">
            <v>380340712370</v>
          </cell>
          <cell r="E3821" t="str">
            <v>Other Contract Services</v>
          </cell>
          <cell r="F3821">
            <v>0</v>
          </cell>
          <cell r="G3821">
            <v>552.33000000000004</v>
          </cell>
          <cell r="H3821">
            <v>0</v>
          </cell>
          <cell r="I3821">
            <v>0</v>
          </cell>
          <cell r="J3821">
            <v>0</v>
          </cell>
          <cell r="K3821">
            <v>110010</v>
          </cell>
          <cell r="L3821" t="str">
            <v>Current Unrestricted</v>
          </cell>
          <cell r="M3821">
            <v>10</v>
          </cell>
          <cell r="N3821" t="str">
            <v>Instruction</v>
          </cell>
          <cell r="O3821">
            <v>11</v>
          </cell>
          <cell r="P3821" t="str">
            <v>Current Unrestricted Funds</v>
          </cell>
          <cell r="Q3821">
            <v>71</v>
          </cell>
          <cell r="R3821" t="str">
            <v>Contractual Services</v>
          </cell>
          <cell r="S3821">
            <v>30</v>
          </cell>
          <cell r="T3821" t="str">
            <v>Vice President / Provost - CPC</v>
          </cell>
          <cell r="U3821">
            <v>5</v>
          </cell>
          <cell r="V3821" t="str">
            <v>Johnson, Abbey</v>
          </cell>
        </row>
        <row r="3822">
          <cell r="A3822">
            <v>380340</v>
          </cell>
          <cell r="B3822" t="str">
            <v>Dental Hygiene</v>
          </cell>
          <cell r="C3822">
            <v>712420</v>
          </cell>
          <cell r="D3822">
            <v>380340712420</v>
          </cell>
          <cell r="E3822" t="str">
            <v>Rental - Furniture and Equipment</v>
          </cell>
          <cell r="F3822">
            <v>0</v>
          </cell>
          <cell r="G3822">
            <v>0</v>
          </cell>
          <cell r="H3822">
            <v>3600</v>
          </cell>
          <cell r="I3822">
            <v>0</v>
          </cell>
          <cell r="J3822">
            <v>3600</v>
          </cell>
          <cell r="K3822">
            <v>110010</v>
          </cell>
          <cell r="L3822" t="str">
            <v>Current Unrestricted</v>
          </cell>
          <cell r="M3822">
            <v>10</v>
          </cell>
          <cell r="N3822" t="str">
            <v>Instruction</v>
          </cell>
          <cell r="O3822">
            <v>11</v>
          </cell>
          <cell r="P3822" t="str">
            <v>Current Unrestricted Funds</v>
          </cell>
          <cell r="Q3822">
            <v>71</v>
          </cell>
          <cell r="R3822" t="str">
            <v>Contractual Services</v>
          </cell>
          <cell r="S3822">
            <v>30</v>
          </cell>
          <cell r="T3822" t="str">
            <v>Vice President / Provost - CPC</v>
          </cell>
          <cell r="U3822">
            <v>5</v>
          </cell>
          <cell r="V3822" t="str">
            <v>Johnson, Abbey</v>
          </cell>
        </row>
        <row r="3823">
          <cell r="A3823">
            <v>380340</v>
          </cell>
          <cell r="B3823" t="str">
            <v>Dental Hygiene</v>
          </cell>
          <cell r="C3823">
            <v>712430</v>
          </cell>
          <cell r="D3823">
            <v>380340712430</v>
          </cell>
          <cell r="E3823" t="str">
            <v>Rental - Equipment Overage</v>
          </cell>
          <cell r="F3823">
            <v>0</v>
          </cell>
          <cell r="G3823">
            <v>0</v>
          </cell>
          <cell r="H3823">
            <v>300</v>
          </cell>
          <cell r="I3823">
            <v>0</v>
          </cell>
          <cell r="J3823">
            <v>300</v>
          </cell>
          <cell r="K3823">
            <v>110010</v>
          </cell>
          <cell r="L3823" t="str">
            <v>Current Unrestricted</v>
          </cell>
          <cell r="M3823">
            <v>10</v>
          </cell>
          <cell r="N3823" t="str">
            <v>Instruction</v>
          </cell>
          <cell r="O3823">
            <v>11</v>
          </cell>
          <cell r="P3823" t="str">
            <v>Current Unrestricted Funds</v>
          </cell>
          <cell r="Q3823">
            <v>71</v>
          </cell>
          <cell r="R3823" t="str">
            <v>Contractual Services</v>
          </cell>
          <cell r="S3823">
            <v>30</v>
          </cell>
          <cell r="T3823" t="str">
            <v>Vice President / Provost - CPC</v>
          </cell>
          <cell r="U3823">
            <v>5</v>
          </cell>
          <cell r="V3823" t="str">
            <v>Johnson, Abbey</v>
          </cell>
        </row>
        <row r="3824">
          <cell r="A3824">
            <v>380340</v>
          </cell>
          <cell r="B3824" t="str">
            <v>Dental Hygiene</v>
          </cell>
          <cell r="C3824">
            <v>712510</v>
          </cell>
          <cell r="D3824">
            <v>380340712510</v>
          </cell>
          <cell r="E3824" t="str">
            <v>Maintenance Agreements</v>
          </cell>
          <cell r="F3824">
            <v>1680</v>
          </cell>
          <cell r="G3824">
            <v>0</v>
          </cell>
          <cell r="H3824">
            <v>1500</v>
          </cell>
          <cell r="I3824">
            <v>0</v>
          </cell>
          <cell r="J3824">
            <v>1500</v>
          </cell>
          <cell r="K3824">
            <v>110010</v>
          </cell>
          <cell r="L3824" t="str">
            <v>Current Unrestricted</v>
          </cell>
          <cell r="M3824">
            <v>10</v>
          </cell>
          <cell r="N3824" t="str">
            <v>Instruction</v>
          </cell>
          <cell r="O3824">
            <v>11</v>
          </cell>
          <cell r="P3824" t="str">
            <v>Current Unrestricted Funds</v>
          </cell>
          <cell r="Q3824">
            <v>71</v>
          </cell>
          <cell r="R3824" t="str">
            <v>Contractual Services</v>
          </cell>
          <cell r="S3824">
            <v>30</v>
          </cell>
          <cell r="T3824" t="str">
            <v>Vice President / Provost - CPC</v>
          </cell>
          <cell r="U3824">
            <v>5</v>
          </cell>
          <cell r="V3824" t="str">
            <v>Johnson, Abbey</v>
          </cell>
        </row>
        <row r="3825">
          <cell r="A3825">
            <v>380340</v>
          </cell>
          <cell r="B3825" t="str">
            <v>Dental Hygiene</v>
          </cell>
          <cell r="C3825">
            <v>712630</v>
          </cell>
          <cell r="D3825">
            <v>380340712630</v>
          </cell>
          <cell r="E3825" t="str">
            <v>Accreditation</v>
          </cell>
          <cell r="F3825">
            <v>1256</v>
          </cell>
          <cell r="G3825">
            <v>968</v>
          </cell>
          <cell r="H3825">
            <v>1440</v>
          </cell>
          <cell r="I3825">
            <v>381</v>
          </cell>
          <cell r="J3825">
            <v>1500</v>
          </cell>
          <cell r="K3825">
            <v>110010</v>
          </cell>
          <cell r="L3825" t="str">
            <v>Current Unrestricted</v>
          </cell>
          <cell r="M3825">
            <v>10</v>
          </cell>
          <cell r="N3825" t="str">
            <v>Instruction</v>
          </cell>
          <cell r="O3825">
            <v>11</v>
          </cell>
          <cell r="P3825" t="str">
            <v>Current Unrestricted Funds</v>
          </cell>
          <cell r="Q3825">
            <v>71</v>
          </cell>
          <cell r="R3825" t="str">
            <v>Contractual Services</v>
          </cell>
          <cell r="S3825">
            <v>30</v>
          </cell>
          <cell r="T3825" t="str">
            <v>Vice President / Provost - CPC</v>
          </cell>
          <cell r="U3825">
            <v>5</v>
          </cell>
          <cell r="V3825" t="str">
            <v>Johnson, Abbey</v>
          </cell>
        </row>
        <row r="3826">
          <cell r="A3826">
            <v>380340</v>
          </cell>
          <cell r="B3826" t="str">
            <v>Dental Hygiene</v>
          </cell>
          <cell r="C3826">
            <v>712655</v>
          </cell>
          <cell r="D3826">
            <v>380340712655</v>
          </cell>
          <cell r="E3826" t="str">
            <v>Meetings Expense</v>
          </cell>
          <cell r="F3826">
            <v>285.25</v>
          </cell>
          <cell r="G3826">
            <v>298</v>
          </cell>
          <cell r="H3826">
            <v>450</v>
          </cell>
          <cell r="I3826">
            <v>172.04</v>
          </cell>
          <cell r="J3826">
            <v>700</v>
          </cell>
          <cell r="K3826">
            <v>110010</v>
          </cell>
          <cell r="L3826" t="str">
            <v>Current Unrestricted</v>
          </cell>
          <cell r="M3826">
            <v>10</v>
          </cell>
          <cell r="N3826" t="str">
            <v>Instruction</v>
          </cell>
          <cell r="O3826">
            <v>11</v>
          </cell>
          <cell r="P3826" t="str">
            <v>Current Unrestricted Funds</v>
          </cell>
          <cell r="Q3826">
            <v>71</v>
          </cell>
          <cell r="R3826" t="str">
            <v>Contractual Services</v>
          </cell>
          <cell r="S3826">
            <v>30</v>
          </cell>
          <cell r="T3826" t="str">
            <v>Vice President / Provost - CPC</v>
          </cell>
          <cell r="U3826">
            <v>5</v>
          </cell>
          <cell r="V3826" t="str">
            <v>Johnson, Abbey</v>
          </cell>
        </row>
        <row r="3827">
          <cell r="A3827">
            <v>380340</v>
          </cell>
          <cell r="B3827" t="str">
            <v>Dental Hygiene</v>
          </cell>
          <cell r="C3827">
            <v>733110</v>
          </cell>
          <cell r="D3827">
            <v>380340733110</v>
          </cell>
          <cell r="E3827" t="str">
            <v>Classroom Supplies</v>
          </cell>
          <cell r="F3827">
            <v>42002.16</v>
          </cell>
          <cell r="G3827">
            <v>31964.44</v>
          </cell>
          <cell r="H3827">
            <v>40190</v>
          </cell>
          <cell r="I3827">
            <v>31835.35</v>
          </cell>
          <cell r="J3827">
            <v>42000</v>
          </cell>
          <cell r="K3827">
            <v>110010</v>
          </cell>
          <cell r="L3827" t="str">
            <v>Current Unrestricted</v>
          </cell>
          <cell r="M3827">
            <v>10</v>
          </cell>
          <cell r="N3827" t="str">
            <v>Instruction</v>
          </cell>
          <cell r="O3827">
            <v>11</v>
          </cell>
          <cell r="P3827" t="str">
            <v>Current Unrestricted Funds</v>
          </cell>
          <cell r="Q3827">
            <v>73</v>
          </cell>
          <cell r="R3827" t="str">
            <v>Supplies</v>
          </cell>
          <cell r="S3827">
            <v>30</v>
          </cell>
          <cell r="T3827" t="str">
            <v>Vice President / Provost - CPC</v>
          </cell>
          <cell r="U3827">
            <v>5</v>
          </cell>
          <cell r="V3827" t="str">
            <v>Johnson, Abbey</v>
          </cell>
        </row>
        <row r="3828">
          <cell r="A3828">
            <v>380340</v>
          </cell>
          <cell r="B3828" t="str">
            <v>Dental Hygiene</v>
          </cell>
          <cell r="C3828">
            <v>733210</v>
          </cell>
          <cell r="D3828">
            <v>380340733210</v>
          </cell>
          <cell r="E3828" t="str">
            <v>Division Books and Booklets</v>
          </cell>
          <cell r="F3828">
            <v>0</v>
          </cell>
          <cell r="G3828">
            <v>0</v>
          </cell>
          <cell r="H3828">
            <v>0</v>
          </cell>
          <cell r="I3828">
            <v>0</v>
          </cell>
          <cell r="J3828">
            <v>0</v>
          </cell>
          <cell r="K3828">
            <v>110010</v>
          </cell>
          <cell r="L3828" t="str">
            <v>Current Unrestricted</v>
          </cell>
          <cell r="M3828">
            <v>10</v>
          </cell>
          <cell r="N3828" t="str">
            <v>Instruction</v>
          </cell>
          <cell r="O3828">
            <v>11</v>
          </cell>
          <cell r="P3828" t="str">
            <v>Current Unrestricted Funds</v>
          </cell>
          <cell r="Q3828">
            <v>73</v>
          </cell>
          <cell r="R3828" t="str">
            <v>Supplies</v>
          </cell>
          <cell r="S3828">
            <v>30</v>
          </cell>
          <cell r="T3828" t="str">
            <v>Vice President / Provost - CPC</v>
          </cell>
          <cell r="U3828">
            <v>5</v>
          </cell>
          <cell r="V3828" t="str">
            <v>Johnson, Abbey</v>
          </cell>
        </row>
        <row r="3829">
          <cell r="A3829">
            <v>380340</v>
          </cell>
          <cell r="B3829" t="str">
            <v>Dental Hygiene</v>
          </cell>
          <cell r="C3829">
            <v>733220</v>
          </cell>
          <cell r="D3829">
            <v>380340733220</v>
          </cell>
          <cell r="E3829" t="str">
            <v>Subscriptions</v>
          </cell>
          <cell r="F3829">
            <v>65</v>
          </cell>
          <cell r="G3829">
            <v>0</v>
          </cell>
          <cell r="H3829">
            <v>85</v>
          </cell>
          <cell r="I3829">
            <v>85</v>
          </cell>
          <cell r="J3829">
            <v>85</v>
          </cell>
          <cell r="K3829">
            <v>110010</v>
          </cell>
          <cell r="L3829" t="str">
            <v>Current Unrestricted</v>
          </cell>
          <cell r="M3829">
            <v>10</v>
          </cell>
          <cell r="N3829" t="str">
            <v>Instruction</v>
          </cell>
          <cell r="O3829">
            <v>11</v>
          </cell>
          <cell r="P3829" t="str">
            <v>Current Unrestricted Funds</v>
          </cell>
          <cell r="Q3829">
            <v>73</v>
          </cell>
          <cell r="R3829" t="str">
            <v>Supplies</v>
          </cell>
          <cell r="S3829">
            <v>30</v>
          </cell>
          <cell r="T3829" t="str">
            <v>Vice President / Provost - CPC</v>
          </cell>
          <cell r="U3829">
            <v>5</v>
          </cell>
          <cell r="V3829" t="str">
            <v>Johnson, Abbey</v>
          </cell>
        </row>
        <row r="3830">
          <cell r="A3830">
            <v>380340</v>
          </cell>
          <cell r="B3830" t="str">
            <v>Dental Hygiene</v>
          </cell>
          <cell r="C3830">
            <v>733230</v>
          </cell>
          <cell r="D3830">
            <v>380340733230</v>
          </cell>
          <cell r="E3830" t="str">
            <v>Tests and Testing Services</v>
          </cell>
          <cell r="F3830">
            <v>3871.72</v>
          </cell>
          <cell r="G3830">
            <v>4655.24</v>
          </cell>
          <cell r="H3830">
            <v>4000</v>
          </cell>
          <cell r="I3830">
            <v>1500</v>
          </cell>
          <cell r="J3830">
            <v>4000</v>
          </cell>
          <cell r="K3830">
            <v>110010</v>
          </cell>
          <cell r="L3830" t="str">
            <v>Current Unrestricted</v>
          </cell>
          <cell r="M3830">
            <v>10</v>
          </cell>
          <cell r="N3830" t="str">
            <v>Instruction</v>
          </cell>
          <cell r="O3830">
            <v>11</v>
          </cell>
          <cell r="P3830" t="str">
            <v>Current Unrestricted Funds</v>
          </cell>
          <cell r="Q3830">
            <v>73</v>
          </cell>
          <cell r="R3830" t="str">
            <v>Supplies</v>
          </cell>
          <cell r="S3830">
            <v>30</v>
          </cell>
          <cell r="T3830" t="str">
            <v>Vice President / Provost - CPC</v>
          </cell>
          <cell r="U3830">
            <v>5</v>
          </cell>
          <cell r="V3830" t="str">
            <v>Johnson, Abbey</v>
          </cell>
        </row>
        <row r="3831">
          <cell r="A3831">
            <v>380340</v>
          </cell>
          <cell r="B3831" t="str">
            <v>Dental Hygiene</v>
          </cell>
          <cell r="C3831">
            <v>744210</v>
          </cell>
          <cell r="D3831">
            <v>380340744210</v>
          </cell>
          <cell r="E3831" t="str">
            <v>Local Travel</v>
          </cell>
          <cell r="F3831">
            <v>0</v>
          </cell>
          <cell r="G3831">
            <v>0</v>
          </cell>
          <cell r="H3831">
            <v>150</v>
          </cell>
          <cell r="I3831">
            <v>0</v>
          </cell>
          <cell r="J3831">
            <v>300</v>
          </cell>
          <cell r="K3831">
            <v>110010</v>
          </cell>
          <cell r="L3831" t="str">
            <v>Current Unrestricted</v>
          </cell>
          <cell r="M3831">
            <v>10</v>
          </cell>
          <cell r="N3831" t="str">
            <v>Instruction</v>
          </cell>
          <cell r="O3831">
            <v>11</v>
          </cell>
          <cell r="P3831" t="str">
            <v>Current Unrestricted Funds</v>
          </cell>
          <cell r="Q3831">
            <v>74</v>
          </cell>
          <cell r="R3831" t="str">
            <v>Travel</v>
          </cell>
          <cell r="S3831">
            <v>30</v>
          </cell>
          <cell r="T3831" t="str">
            <v>Vice President / Provost - CPC</v>
          </cell>
          <cell r="U3831">
            <v>5</v>
          </cell>
          <cell r="V3831" t="str">
            <v>Johnson, Abbey</v>
          </cell>
        </row>
        <row r="3832">
          <cell r="A3832">
            <v>380340</v>
          </cell>
          <cell r="B3832" t="str">
            <v>Dental Hygiene</v>
          </cell>
          <cell r="C3832">
            <v>744220</v>
          </cell>
          <cell r="D3832">
            <v>380340744220</v>
          </cell>
          <cell r="E3832" t="str">
            <v>Professional Development / Travel</v>
          </cell>
          <cell r="F3832">
            <v>4764.9799999999996</v>
          </cell>
          <cell r="G3832">
            <v>4560.88</v>
          </cell>
          <cell r="H3832">
            <v>3000</v>
          </cell>
          <cell r="I3832">
            <v>1375.57</v>
          </cell>
          <cell r="J3832">
            <v>3000</v>
          </cell>
          <cell r="K3832">
            <v>110010</v>
          </cell>
          <cell r="L3832" t="str">
            <v>Current Unrestricted</v>
          </cell>
          <cell r="M3832">
            <v>10</v>
          </cell>
          <cell r="N3832" t="str">
            <v>Instruction</v>
          </cell>
          <cell r="O3832">
            <v>11</v>
          </cell>
          <cell r="P3832" t="str">
            <v>Current Unrestricted Funds</v>
          </cell>
          <cell r="Q3832">
            <v>74</v>
          </cell>
          <cell r="R3832" t="str">
            <v>Travel</v>
          </cell>
          <cell r="S3832">
            <v>30</v>
          </cell>
          <cell r="T3832" t="str">
            <v>Vice President / Provost - CPC</v>
          </cell>
          <cell r="U3832">
            <v>5</v>
          </cell>
          <cell r="V3832" t="str">
            <v>Johnson, Abbey</v>
          </cell>
        </row>
        <row r="3833">
          <cell r="A3833">
            <v>380340</v>
          </cell>
          <cell r="B3833" t="str">
            <v>Dental Hygiene</v>
          </cell>
          <cell r="C3833">
            <v>755240</v>
          </cell>
          <cell r="D3833">
            <v>380340755240</v>
          </cell>
          <cell r="E3833" t="str">
            <v>DP - Software</v>
          </cell>
          <cell r="F3833">
            <v>0</v>
          </cell>
          <cell r="G3833">
            <v>1740</v>
          </cell>
          <cell r="H3833">
            <v>1800</v>
          </cell>
          <cell r="I3833">
            <v>1776</v>
          </cell>
          <cell r="J3833">
            <v>1800</v>
          </cell>
          <cell r="K3833">
            <v>110010</v>
          </cell>
          <cell r="L3833" t="str">
            <v>Current Unrestricted</v>
          </cell>
          <cell r="M3833">
            <v>10</v>
          </cell>
          <cell r="N3833" t="str">
            <v>Instruction</v>
          </cell>
          <cell r="O3833">
            <v>11</v>
          </cell>
          <cell r="P3833" t="str">
            <v>Current Unrestricted Funds</v>
          </cell>
          <cell r="Q3833">
            <v>75</v>
          </cell>
          <cell r="R3833" t="str">
            <v>Other Operating Expenses</v>
          </cell>
          <cell r="S3833">
            <v>30</v>
          </cell>
          <cell r="T3833" t="str">
            <v>Vice President / Provost - CPC</v>
          </cell>
          <cell r="U3833">
            <v>5</v>
          </cell>
          <cell r="V3833" t="str">
            <v>Johnson, Abbey</v>
          </cell>
        </row>
        <row r="3834">
          <cell r="A3834">
            <v>380340</v>
          </cell>
          <cell r="B3834" t="str">
            <v>Dental Hygiene</v>
          </cell>
          <cell r="C3834">
            <v>755310</v>
          </cell>
          <cell r="D3834">
            <v>380340755310</v>
          </cell>
          <cell r="E3834" t="str">
            <v>Copier Expense</v>
          </cell>
          <cell r="F3834">
            <v>4619.6400000000003</v>
          </cell>
          <cell r="G3834">
            <v>4834.8599999999997</v>
          </cell>
          <cell r="H3834">
            <v>4000</v>
          </cell>
          <cell r="I3834">
            <v>1110.42</v>
          </cell>
          <cell r="J3834">
            <v>1250</v>
          </cell>
          <cell r="K3834">
            <v>110010</v>
          </cell>
          <cell r="L3834" t="str">
            <v>Current Unrestricted</v>
          </cell>
          <cell r="M3834">
            <v>10</v>
          </cell>
          <cell r="N3834" t="str">
            <v>Instruction</v>
          </cell>
          <cell r="O3834">
            <v>11</v>
          </cell>
          <cell r="P3834" t="str">
            <v>Current Unrestricted Funds</v>
          </cell>
          <cell r="Q3834">
            <v>75</v>
          </cell>
          <cell r="R3834" t="str">
            <v>Other Operating Expenses</v>
          </cell>
          <cell r="S3834">
            <v>30</v>
          </cell>
          <cell r="T3834" t="str">
            <v>Vice President / Provost - CPC</v>
          </cell>
          <cell r="U3834">
            <v>5</v>
          </cell>
          <cell r="V3834" t="str">
            <v>Johnson, Abbey</v>
          </cell>
        </row>
        <row r="3835">
          <cell r="A3835">
            <v>380340</v>
          </cell>
          <cell r="B3835" t="str">
            <v>Dental Hygiene</v>
          </cell>
          <cell r="C3835">
            <v>755330</v>
          </cell>
          <cell r="D3835">
            <v>380340755330</v>
          </cell>
          <cell r="E3835" t="str">
            <v>Printing - Brochures and Handbooks</v>
          </cell>
          <cell r="F3835">
            <v>450</v>
          </cell>
          <cell r="G3835">
            <v>0</v>
          </cell>
          <cell r="H3835">
            <v>450</v>
          </cell>
          <cell r="I3835">
            <v>420</v>
          </cell>
          <cell r="J3835">
            <v>450</v>
          </cell>
          <cell r="K3835">
            <v>110010</v>
          </cell>
          <cell r="L3835" t="str">
            <v>Current Unrestricted</v>
          </cell>
          <cell r="M3835">
            <v>10</v>
          </cell>
          <cell r="N3835" t="str">
            <v>Instruction</v>
          </cell>
          <cell r="O3835">
            <v>11</v>
          </cell>
          <cell r="P3835" t="str">
            <v>Current Unrestricted Funds</v>
          </cell>
          <cell r="Q3835">
            <v>75</v>
          </cell>
          <cell r="R3835" t="str">
            <v>Other Operating Expenses</v>
          </cell>
          <cell r="S3835">
            <v>30</v>
          </cell>
          <cell r="T3835" t="str">
            <v>Vice President / Provost - CPC</v>
          </cell>
          <cell r="U3835">
            <v>5</v>
          </cell>
          <cell r="V3835" t="str">
            <v>Johnson, Abbey</v>
          </cell>
        </row>
        <row r="3836">
          <cell r="A3836">
            <v>380340</v>
          </cell>
          <cell r="B3836" t="str">
            <v>Dental Hygiene</v>
          </cell>
          <cell r="C3836">
            <v>755360</v>
          </cell>
          <cell r="D3836">
            <v>380340755360</v>
          </cell>
          <cell r="E3836" t="str">
            <v>Printing - Other</v>
          </cell>
          <cell r="F3836">
            <v>1957.92</v>
          </cell>
          <cell r="G3836">
            <v>2473.9</v>
          </cell>
          <cell r="H3836">
            <v>2050</v>
          </cell>
          <cell r="I3836">
            <v>1101</v>
          </cell>
          <cell r="J3836">
            <v>2000</v>
          </cell>
          <cell r="K3836">
            <v>110010</v>
          </cell>
          <cell r="L3836" t="str">
            <v>Current Unrestricted</v>
          </cell>
          <cell r="M3836">
            <v>10</v>
          </cell>
          <cell r="N3836" t="str">
            <v>Instruction</v>
          </cell>
          <cell r="O3836">
            <v>11</v>
          </cell>
          <cell r="P3836" t="str">
            <v>Current Unrestricted Funds</v>
          </cell>
          <cell r="Q3836">
            <v>75</v>
          </cell>
          <cell r="R3836" t="str">
            <v>Other Operating Expenses</v>
          </cell>
          <cell r="S3836">
            <v>30</v>
          </cell>
          <cell r="T3836" t="str">
            <v>Vice President / Provost - CPC</v>
          </cell>
          <cell r="U3836">
            <v>5</v>
          </cell>
          <cell r="V3836" t="str">
            <v>Johnson, Abbey</v>
          </cell>
        </row>
        <row r="3837">
          <cell r="A3837">
            <v>380340</v>
          </cell>
          <cell r="B3837" t="str">
            <v>Dental Hygiene</v>
          </cell>
          <cell r="C3837">
            <v>755510</v>
          </cell>
          <cell r="D3837">
            <v>380340755510</v>
          </cell>
          <cell r="E3837" t="str">
            <v>Repairs - Equipment</v>
          </cell>
          <cell r="F3837">
            <v>5907.67</v>
          </cell>
          <cell r="G3837">
            <v>6453.84</v>
          </cell>
          <cell r="H3837">
            <v>5500</v>
          </cell>
          <cell r="I3837">
            <v>2183.13</v>
          </cell>
          <cell r="J3837">
            <v>5500</v>
          </cell>
          <cell r="K3837">
            <v>110010</v>
          </cell>
          <cell r="L3837" t="str">
            <v>Current Unrestricted</v>
          </cell>
          <cell r="M3837">
            <v>10</v>
          </cell>
          <cell r="N3837" t="str">
            <v>Instruction</v>
          </cell>
          <cell r="O3837">
            <v>11</v>
          </cell>
          <cell r="P3837" t="str">
            <v>Current Unrestricted Funds</v>
          </cell>
          <cell r="Q3837">
            <v>75</v>
          </cell>
          <cell r="R3837" t="str">
            <v>Other Operating Expenses</v>
          </cell>
          <cell r="S3837">
            <v>30</v>
          </cell>
          <cell r="T3837" t="str">
            <v>Vice President / Provost - CPC</v>
          </cell>
          <cell r="U3837">
            <v>5</v>
          </cell>
          <cell r="V3837" t="str">
            <v>Johnson, Abbey</v>
          </cell>
        </row>
        <row r="3838">
          <cell r="A3838">
            <v>380340</v>
          </cell>
          <cell r="B3838" t="str">
            <v>Dental Hygiene</v>
          </cell>
          <cell r="C3838">
            <v>755705</v>
          </cell>
          <cell r="D3838">
            <v>380340755705</v>
          </cell>
          <cell r="E3838" t="str">
            <v>Postage</v>
          </cell>
          <cell r="F3838">
            <v>315.64999999999998</v>
          </cell>
          <cell r="G3838">
            <v>328.62</v>
          </cell>
          <cell r="H3838">
            <v>200</v>
          </cell>
          <cell r="I3838">
            <v>76.84</v>
          </cell>
          <cell r="J3838">
            <v>200</v>
          </cell>
          <cell r="K3838">
            <v>110010</v>
          </cell>
          <cell r="L3838" t="str">
            <v>Current Unrestricted</v>
          </cell>
          <cell r="M3838">
            <v>10</v>
          </cell>
          <cell r="N3838" t="str">
            <v>Instruction</v>
          </cell>
          <cell r="O3838">
            <v>11</v>
          </cell>
          <cell r="P3838" t="str">
            <v>Current Unrestricted Funds</v>
          </cell>
          <cell r="Q3838">
            <v>75</v>
          </cell>
          <cell r="R3838" t="str">
            <v>Other Operating Expenses</v>
          </cell>
          <cell r="S3838">
            <v>30</v>
          </cell>
          <cell r="T3838" t="str">
            <v>Vice President / Provost - CPC</v>
          </cell>
          <cell r="U3838">
            <v>5</v>
          </cell>
          <cell r="V3838" t="str">
            <v>Johnson, Abbey</v>
          </cell>
        </row>
        <row r="3839">
          <cell r="A3839">
            <v>380340</v>
          </cell>
          <cell r="B3839" t="str">
            <v>Dental Hygiene</v>
          </cell>
          <cell r="C3839">
            <v>755730</v>
          </cell>
          <cell r="D3839">
            <v>380340755730</v>
          </cell>
          <cell r="E3839" t="str">
            <v>Memberships</v>
          </cell>
          <cell r="F3839">
            <v>1055</v>
          </cell>
          <cell r="G3839">
            <v>587.5</v>
          </cell>
          <cell r="H3839">
            <v>945</v>
          </cell>
          <cell r="I3839">
            <v>472.5</v>
          </cell>
          <cell r="J3839">
            <v>1000</v>
          </cell>
          <cell r="K3839">
            <v>110010</v>
          </cell>
          <cell r="L3839" t="str">
            <v>Current Unrestricted</v>
          </cell>
          <cell r="M3839">
            <v>10</v>
          </cell>
          <cell r="N3839" t="str">
            <v>Instruction</v>
          </cell>
          <cell r="O3839">
            <v>11</v>
          </cell>
          <cell r="P3839" t="str">
            <v>Current Unrestricted Funds</v>
          </cell>
          <cell r="Q3839">
            <v>75</v>
          </cell>
          <cell r="R3839" t="str">
            <v>Other Operating Expenses</v>
          </cell>
          <cell r="S3839">
            <v>30</v>
          </cell>
          <cell r="T3839" t="str">
            <v>Vice President / Provost - CPC</v>
          </cell>
          <cell r="U3839">
            <v>5</v>
          </cell>
          <cell r="V3839" t="str">
            <v>Johnson, Abbey</v>
          </cell>
        </row>
        <row r="3840">
          <cell r="A3840">
            <v>380340</v>
          </cell>
          <cell r="B3840" t="str">
            <v>Dental Hygiene</v>
          </cell>
          <cell r="C3840">
            <v>755745</v>
          </cell>
          <cell r="D3840">
            <v>380340755745</v>
          </cell>
          <cell r="E3840" t="str">
            <v>Promotional Activities</v>
          </cell>
          <cell r="F3840">
            <v>0</v>
          </cell>
          <cell r="G3840">
            <v>0</v>
          </cell>
          <cell r="H3840">
            <v>0</v>
          </cell>
          <cell r="I3840">
            <v>0</v>
          </cell>
          <cell r="J3840">
            <v>0</v>
          </cell>
          <cell r="K3840">
            <v>110010</v>
          </cell>
          <cell r="L3840" t="str">
            <v>Current Unrestricted</v>
          </cell>
          <cell r="M3840">
            <v>10</v>
          </cell>
          <cell r="N3840" t="str">
            <v>Instruction</v>
          </cell>
          <cell r="O3840">
            <v>11</v>
          </cell>
          <cell r="P3840" t="str">
            <v>Current Unrestricted Funds</v>
          </cell>
          <cell r="Q3840">
            <v>75</v>
          </cell>
          <cell r="R3840" t="str">
            <v>Other Operating Expenses</v>
          </cell>
          <cell r="S3840">
            <v>30</v>
          </cell>
          <cell r="T3840" t="str">
            <v>Vice President / Provost - CPC</v>
          </cell>
          <cell r="U3840">
            <v>5</v>
          </cell>
          <cell r="V3840" t="str">
            <v>Johnson, Abbey</v>
          </cell>
        </row>
        <row r="3841">
          <cell r="A3841">
            <v>380340</v>
          </cell>
          <cell r="B3841" t="str">
            <v>Dental Hygiene</v>
          </cell>
          <cell r="C3841">
            <v>755765</v>
          </cell>
          <cell r="D3841">
            <v>380340755765</v>
          </cell>
          <cell r="E3841" t="str">
            <v>Miscellaneous Operating Expenses</v>
          </cell>
          <cell r="F3841">
            <v>0</v>
          </cell>
          <cell r="G3841">
            <v>0</v>
          </cell>
          <cell r="H3841">
            <v>0</v>
          </cell>
          <cell r="I3841">
            <v>0</v>
          </cell>
          <cell r="J3841">
            <v>0</v>
          </cell>
          <cell r="K3841">
            <v>110010</v>
          </cell>
          <cell r="L3841" t="str">
            <v>Current Unrestricted</v>
          </cell>
          <cell r="M3841">
            <v>10</v>
          </cell>
          <cell r="N3841" t="str">
            <v>Instruction</v>
          </cell>
          <cell r="O3841">
            <v>11</v>
          </cell>
          <cell r="P3841" t="str">
            <v>Current Unrestricted Funds</v>
          </cell>
          <cell r="Q3841">
            <v>75</v>
          </cell>
          <cell r="R3841" t="str">
            <v>Other Operating Expenses</v>
          </cell>
          <cell r="S3841">
            <v>30</v>
          </cell>
          <cell r="T3841" t="str">
            <v>Vice President / Provost - CPC</v>
          </cell>
          <cell r="U3841">
            <v>5</v>
          </cell>
          <cell r="V3841" t="str">
            <v>Johnson, Abbey</v>
          </cell>
        </row>
        <row r="3842">
          <cell r="A3842">
            <v>380340</v>
          </cell>
          <cell r="B3842" t="str">
            <v>Dental Hygiene</v>
          </cell>
          <cell r="C3842">
            <v>787410</v>
          </cell>
          <cell r="D3842">
            <v>380340787410</v>
          </cell>
          <cell r="E3842" t="str">
            <v>Equipment/Furniture Non-Depreciable</v>
          </cell>
          <cell r="F3842">
            <v>7350.51</v>
          </cell>
          <cell r="G3842">
            <v>15301</v>
          </cell>
          <cell r="H3842">
            <v>4362</v>
          </cell>
          <cell r="I3842">
            <v>4362</v>
          </cell>
          <cell r="J3842">
            <v>0</v>
          </cell>
          <cell r="K3842">
            <v>110010</v>
          </cell>
          <cell r="L3842" t="str">
            <v>Current Unrestricted</v>
          </cell>
          <cell r="M3842">
            <v>10</v>
          </cell>
          <cell r="N3842" t="str">
            <v>Instruction</v>
          </cell>
          <cell r="O3842">
            <v>11</v>
          </cell>
          <cell r="P3842" t="str">
            <v>Current Unrestricted Funds</v>
          </cell>
          <cell r="Q3842">
            <v>78</v>
          </cell>
          <cell r="R3842" t="str">
            <v>Non-Capital Outlay</v>
          </cell>
          <cell r="S3842">
            <v>30</v>
          </cell>
          <cell r="T3842" t="str">
            <v>Vice President / Provost - CPC</v>
          </cell>
          <cell r="U3842">
            <v>5</v>
          </cell>
          <cell r="V3842" t="str">
            <v>Johnson, Abbey</v>
          </cell>
        </row>
        <row r="3843">
          <cell r="A3843">
            <v>380400</v>
          </cell>
          <cell r="B3843" t="str">
            <v>Emergency Medical Tech</v>
          </cell>
          <cell r="C3843">
            <v>611110</v>
          </cell>
          <cell r="D3843">
            <v>380400611110</v>
          </cell>
          <cell r="E3843" t="str">
            <v>Faculty Salaries - Full-time</v>
          </cell>
          <cell r="F3843">
            <v>96991.56</v>
          </cell>
          <cell r="G3843">
            <v>96991.56</v>
          </cell>
          <cell r="H3843">
            <v>98881</v>
          </cell>
          <cell r="I3843">
            <v>49440.36</v>
          </cell>
          <cell r="J3843">
            <v>98881</v>
          </cell>
          <cell r="K3843">
            <v>110010</v>
          </cell>
          <cell r="L3843" t="str">
            <v>Current Unrestricted</v>
          </cell>
          <cell r="M3843">
            <v>10</v>
          </cell>
          <cell r="N3843" t="str">
            <v>Instruction</v>
          </cell>
          <cell r="O3843">
            <v>11</v>
          </cell>
          <cell r="P3843" t="str">
            <v>Current Unrestricted Funds</v>
          </cell>
          <cell r="Q3843">
            <v>61</v>
          </cell>
          <cell r="R3843" t="str">
            <v>Salaries and Wages</v>
          </cell>
          <cell r="S3843">
            <v>30</v>
          </cell>
          <cell r="T3843" t="str">
            <v>Vice President / Provost - CPC</v>
          </cell>
          <cell r="U3843">
            <v>2</v>
          </cell>
          <cell r="V3843" t="str">
            <v>Johnson, Abbey</v>
          </cell>
        </row>
        <row r="3844">
          <cell r="A3844">
            <v>380400</v>
          </cell>
          <cell r="B3844" t="str">
            <v>Emergency Medical Tech</v>
          </cell>
          <cell r="C3844">
            <v>611115</v>
          </cell>
          <cell r="D3844">
            <v>380400611115</v>
          </cell>
          <cell r="E3844" t="str">
            <v>Faculty Salaries - Substitute</v>
          </cell>
          <cell r="F3844">
            <v>56.02</v>
          </cell>
          <cell r="G3844">
            <v>347.52</v>
          </cell>
          <cell r="H3844">
            <v>0</v>
          </cell>
          <cell r="I3844">
            <v>0</v>
          </cell>
          <cell r="J3844">
            <v>0</v>
          </cell>
          <cell r="K3844">
            <v>110010</v>
          </cell>
          <cell r="L3844" t="str">
            <v>Current Unrestricted</v>
          </cell>
          <cell r="M3844">
            <v>10</v>
          </cell>
          <cell r="N3844" t="str">
            <v>Instruction</v>
          </cell>
          <cell r="O3844">
            <v>11</v>
          </cell>
          <cell r="P3844" t="str">
            <v>Current Unrestricted Funds</v>
          </cell>
          <cell r="Q3844">
            <v>61</v>
          </cell>
          <cell r="R3844" t="str">
            <v>Salaries and Wages</v>
          </cell>
          <cell r="S3844">
            <v>30</v>
          </cell>
          <cell r="T3844" t="str">
            <v>Vice President / Provost - CPC</v>
          </cell>
          <cell r="U3844">
            <v>2</v>
          </cell>
          <cell r="V3844" t="str">
            <v>Johnson, Abbey</v>
          </cell>
        </row>
        <row r="3845">
          <cell r="A3845">
            <v>380400</v>
          </cell>
          <cell r="B3845" t="str">
            <v>Emergency Medical Tech</v>
          </cell>
          <cell r="C3845">
            <v>611120</v>
          </cell>
          <cell r="D3845">
            <v>380400611120</v>
          </cell>
          <cell r="E3845" t="str">
            <v>Faculty Salaries - Part-time</v>
          </cell>
          <cell r="F3845">
            <v>177466.89</v>
          </cell>
          <cell r="G3845">
            <v>164926.96</v>
          </cell>
          <cell r="H3845">
            <v>164648</v>
          </cell>
          <cell r="I3845">
            <v>97661.83</v>
          </cell>
          <cell r="J3845">
            <v>170500</v>
          </cell>
          <cell r="K3845">
            <v>110010</v>
          </cell>
          <cell r="L3845" t="str">
            <v>Current Unrestricted</v>
          </cell>
          <cell r="M3845">
            <v>10</v>
          </cell>
          <cell r="N3845" t="str">
            <v>Instruction</v>
          </cell>
          <cell r="O3845">
            <v>11</v>
          </cell>
          <cell r="P3845" t="str">
            <v>Current Unrestricted Funds</v>
          </cell>
          <cell r="Q3845">
            <v>61</v>
          </cell>
          <cell r="R3845" t="str">
            <v>Salaries and Wages</v>
          </cell>
          <cell r="S3845">
            <v>30</v>
          </cell>
          <cell r="T3845" t="str">
            <v>Vice President / Provost - CPC</v>
          </cell>
          <cell r="U3845">
            <v>2</v>
          </cell>
          <cell r="V3845" t="str">
            <v>Johnson, Abbey</v>
          </cell>
        </row>
        <row r="3846">
          <cell r="A3846">
            <v>380400</v>
          </cell>
          <cell r="B3846" t="str">
            <v>Emergency Medical Tech</v>
          </cell>
          <cell r="C3846">
            <v>611130</v>
          </cell>
          <cell r="D3846">
            <v>380400611130</v>
          </cell>
          <cell r="E3846" t="str">
            <v>Faculty Full-time Non-teaching ES</v>
          </cell>
          <cell r="F3846">
            <v>0</v>
          </cell>
          <cell r="G3846">
            <v>3000</v>
          </cell>
          <cell r="H3846">
            <v>3000</v>
          </cell>
          <cell r="I3846">
            <v>1999.98</v>
          </cell>
          <cell r="J3846">
            <v>3000</v>
          </cell>
          <cell r="K3846">
            <v>110010</v>
          </cell>
          <cell r="L3846" t="str">
            <v>Current Unrestricted</v>
          </cell>
          <cell r="M3846">
            <v>10</v>
          </cell>
          <cell r="N3846" t="str">
            <v>Instruction</v>
          </cell>
          <cell r="O3846">
            <v>11</v>
          </cell>
          <cell r="P3846" t="str">
            <v>Current Unrestricted Funds</v>
          </cell>
          <cell r="Q3846">
            <v>61</v>
          </cell>
          <cell r="R3846" t="str">
            <v>Salaries and Wages</v>
          </cell>
          <cell r="S3846">
            <v>30</v>
          </cell>
          <cell r="T3846" t="str">
            <v>Vice President / Provost - CPC</v>
          </cell>
          <cell r="U3846">
            <v>2</v>
          </cell>
          <cell r="V3846" t="str">
            <v>Johnson, Abbey</v>
          </cell>
        </row>
        <row r="3847">
          <cell r="A3847">
            <v>380400</v>
          </cell>
          <cell r="B3847" t="str">
            <v>Emergency Medical Tech</v>
          </cell>
          <cell r="C3847">
            <v>611140</v>
          </cell>
          <cell r="D3847">
            <v>380400611140</v>
          </cell>
          <cell r="E3847" t="str">
            <v>Faculty Part-time Non-teaching</v>
          </cell>
          <cell r="F3847">
            <v>8000</v>
          </cell>
          <cell r="G3847">
            <v>8000</v>
          </cell>
          <cell r="H3847">
            <v>8000</v>
          </cell>
          <cell r="I3847">
            <v>5000</v>
          </cell>
          <cell r="J3847">
            <v>8000</v>
          </cell>
          <cell r="K3847">
            <v>110010</v>
          </cell>
          <cell r="L3847" t="str">
            <v>Current Unrestricted</v>
          </cell>
          <cell r="M3847">
            <v>10</v>
          </cell>
          <cell r="N3847" t="str">
            <v>Instruction</v>
          </cell>
          <cell r="O3847">
            <v>11</v>
          </cell>
          <cell r="P3847" t="str">
            <v>Current Unrestricted Funds</v>
          </cell>
          <cell r="Q3847">
            <v>61</v>
          </cell>
          <cell r="R3847" t="str">
            <v>Salaries and Wages</v>
          </cell>
          <cell r="S3847">
            <v>30</v>
          </cell>
          <cell r="T3847" t="str">
            <v>Vice President / Provost - CPC</v>
          </cell>
          <cell r="U3847">
            <v>2</v>
          </cell>
          <cell r="V3847" t="str">
            <v>Johnson, Abbey</v>
          </cell>
        </row>
        <row r="3848">
          <cell r="A3848">
            <v>380400</v>
          </cell>
          <cell r="B3848" t="str">
            <v>Emergency Medical Tech</v>
          </cell>
          <cell r="C3848">
            <v>611150</v>
          </cell>
          <cell r="D3848">
            <v>380400611150</v>
          </cell>
          <cell r="E3848" t="str">
            <v>Faculty Full-time - Summer</v>
          </cell>
          <cell r="F3848">
            <v>11668.41</v>
          </cell>
          <cell r="G3848">
            <v>9426.7199999999993</v>
          </cell>
          <cell r="H3848">
            <v>6021</v>
          </cell>
          <cell r="I3848">
            <v>0</v>
          </cell>
          <cell r="J3848">
            <v>6322</v>
          </cell>
          <cell r="K3848">
            <v>110010</v>
          </cell>
          <cell r="L3848" t="str">
            <v>Current Unrestricted</v>
          </cell>
          <cell r="M3848">
            <v>10</v>
          </cell>
          <cell r="N3848" t="str">
            <v>Instruction</v>
          </cell>
          <cell r="O3848">
            <v>11</v>
          </cell>
          <cell r="P3848" t="str">
            <v>Current Unrestricted Funds</v>
          </cell>
          <cell r="Q3848">
            <v>61</v>
          </cell>
          <cell r="R3848" t="str">
            <v>Salaries and Wages</v>
          </cell>
          <cell r="S3848">
            <v>30</v>
          </cell>
          <cell r="T3848" t="str">
            <v>Vice President / Provost - CPC</v>
          </cell>
          <cell r="U3848">
            <v>2</v>
          </cell>
          <cell r="V3848" t="str">
            <v>Johnson, Abbey</v>
          </cell>
        </row>
        <row r="3849">
          <cell r="A3849">
            <v>380400</v>
          </cell>
          <cell r="B3849" t="str">
            <v>Emergency Medical Tech</v>
          </cell>
          <cell r="C3849">
            <v>611155</v>
          </cell>
          <cell r="D3849">
            <v>380400611155</v>
          </cell>
          <cell r="E3849" t="str">
            <v>Faculty Full-time - Non-teach Sum</v>
          </cell>
          <cell r="F3849">
            <v>1500</v>
          </cell>
          <cell r="G3849">
            <v>0</v>
          </cell>
          <cell r="H3849">
            <v>1500</v>
          </cell>
          <cell r="I3849">
            <v>0</v>
          </cell>
          <cell r="J3849">
            <v>0</v>
          </cell>
          <cell r="K3849">
            <v>110010</v>
          </cell>
          <cell r="L3849" t="str">
            <v>Current Unrestricted</v>
          </cell>
          <cell r="M3849">
            <v>10</v>
          </cell>
          <cell r="N3849" t="str">
            <v>Instruction</v>
          </cell>
          <cell r="O3849">
            <v>11</v>
          </cell>
          <cell r="P3849" t="str">
            <v>Current Unrestricted Funds</v>
          </cell>
          <cell r="Q3849">
            <v>61</v>
          </cell>
          <cell r="R3849" t="str">
            <v>Salaries and Wages</v>
          </cell>
          <cell r="S3849">
            <v>30</v>
          </cell>
          <cell r="T3849" t="str">
            <v>Vice President / Provost - CPC</v>
          </cell>
          <cell r="U3849">
            <v>2</v>
          </cell>
          <cell r="V3849" t="str">
            <v>Johnson, Abbey</v>
          </cell>
        </row>
        <row r="3850">
          <cell r="A3850">
            <v>380400</v>
          </cell>
          <cell r="B3850" t="str">
            <v>Emergency Medical Tech</v>
          </cell>
          <cell r="C3850">
            <v>611160</v>
          </cell>
          <cell r="D3850">
            <v>380400611160</v>
          </cell>
          <cell r="E3850" t="str">
            <v>Faculty Part-time - Summer</v>
          </cell>
          <cell r="F3850">
            <v>11064.28</v>
          </cell>
          <cell r="G3850">
            <v>17479.57</v>
          </cell>
          <cell r="H3850">
            <v>25973</v>
          </cell>
          <cell r="I3850">
            <v>0</v>
          </cell>
          <cell r="J3850">
            <v>25973</v>
          </cell>
          <cell r="K3850">
            <v>110010</v>
          </cell>
          <cell r="L3850" t="str">
            <v>Current Unrestricted</v>
          </cell>
          <cell r="M3850">
            <v>10</v>
          </cell>
          <cell r="N3850" t="str">
            <v>Instruction</v>
          </cell>
          <cell r="O3850">
            <v>11</v>
          </cell>
          <cell r="P3850" t="str">
            <v>Current Unrestricted Funds</v>
          </cell>
          <cell r="Q3850">
            <v>61</v>
          </cell>
          <cell r="R3850" t="str">
            <v>Salaries and Wages</v>
          </cell>
          <cell r="S3850">
            <v>30</v>
          </cell>
          <cell r="T3850" t="str">
            <v>Vice President / Provost - CPC</v>
          </cell>
          <cell r="U3850">
            <v>2</v>
          </cell>
          <cell r="V3850" t="str">
            <v>Johnson, Abbey</v>
          </cell>
        </row>
        <row r="3851">
          <cell r="A3851">
            <v>380400</v>
          </cell>
          <cell r="B3851" t="str">
            <v>Emergency Medical Tech</v>
          </cell>
          <cell r="C3851">
            <v>611310</v>
          </cell>
          <cell r="D3851">
            <v>380400611310</v>
          </cell>
          <cell r="E3851" t="str">
            <v>Supervisory Support Staff - Exempt</v>
          </cell>
          <cell r="F3851">
            <v>67924.08</v>
          </cell>
          <cell r="G3851">
            <v>67924.08</v>
          </cell>
          <cell r="H3851">
            <v>70302</v>
          </cell>
          <cell r="I3851">
            <v>35150.76</v>
          </cell>
          <cell r="J3851">
            <v>70302</v>
          </cell>
          <cell r="K3851">
            <v>110010</v>
          </cell>
          <cell r="L3851" t="str">
            <v>Current Unrestricted</v>
          </cell>
          <cell r="M3851">
            <v>10</v>
          </cell>
          <cell r="N3851" t="str">
            <v>Instruction</v>
          </cell>
          <cell r="O3851">
            <v>11</v>
          </cell>
          <cell r="P3851" t="str">
            <v>Current Unrestricted Funds</v>
          </cell>
          <cell r="Q3851">
            <v>61</v>
          </cell>
          <cell r="R3851" t="str">
            <v>Salaries and Wages</v>
          </cell>
          <cell r="S3851">
            <v>30</v>
          </cell>
          <cell r="T3851" t="str">
            <v>Vice President / Provost - CPC</v>
          </cell>
          <cell r="U3851">
            <v>2</v>
          </cell>
          <cell r="V3851" t="str">
            <v>Johnson, Abbey</v>
          </cell>
        </row>
        <row r="3852">
          <cell r="A3852">
            <v>380400</v>
          </cell>
          <cell r="B3852" t="str">
            <v>Emergency Medical Tech</v>
          </cell>
          <cell r="C3852">
            <v>611460</v>
          </cell>
          <cell r="D3852">
            <v>380400611460</v>
          </cell>
          <cell r="E3852" t="str">
            <v>Support Staff PT - Non-Exempt</v>
          </cell>
          <cell r="F3852">
            <v>9234.24</v>
          </cell>
          <cell r="G3852">
            <v>8018.91</v>
          </cell>
          <cell r="H3852">
            <v>10500</v>
          </cell>
          <cell r="I3852">
            <v>2384.0700000000002</v>
          </cell>
          <cell r="J3852">
            <v>12500</v>
          </cell>
          <cell r="K3852">
            <v>110010</v>
          </cell>
          <cell r="L3852" t="str">
            <v>Current Unrestricted</v>
          </cell>
          <cell r="M3852">
            <v>10</v>
          </cell>
          <cell r="N3852" t="str">
            <v>Instruction</v>
          </cell>
          <cell r="O3852">
            <v>11</v>
          </cell>
          <cell r="P3852" t="str">
            <v>Current Unrestricted Funds</v>
          </cell>
          <cell r="Q3852">
            <v>61</v>
          </cell>
          <cell r="R3852" t="str">
            <v>Salaries and Wages</v>
          </cell>
          <cell r="S3852">
            <v>30</v>
          </cell>
          <cell r="T3852" t="str">
            <v>Vice President / Provost - CPC</v>
          </cell>
          <cell r="U3852">
            <v>2</v>
          </cell>
          <cell r="V3852" t="str">
            <v>Johnson, Abbey</v>
          </cell>
        </row>
        <row r="3853">
          <cell r="A3853">
            <v>380400</v>
          </cell>
          <cell r="B3853" t="str">
            <v>Emergency Medical Tech</v>
          </cell>
          <cell r="C3853">
            <v>712320</v>
          </cell>
          <cell r="D3853">
            <v>380400712320</v>
          </cell>
          <cell r="E3853" t="str">
            <v>Guest Lecturers</v>
          </cell>
          <cell r="F3853">
            <v>0</v>
          </cell>
          <cell r="G3853">
            <v>0</v>
          </cell>
          <cell r="H3853">
            <v>350</v>
          </cell>
          <cell r="I3853">
            <v>0</v>
          </cell>
          <cell r="J3853">
            <v>0</v>
          </cell>
          <cell r="K3853">
            <v>110010</v>
          </cell>
          <cell r="L3853" t="str">
            <v>Current Unrestricted</v>
          </cell>
          <cell r="M3853">
            <v>10</v>
          </cell>
          <cell r="N3853" t="str">
            <v>Instruction</v>
          </cell>
          <cell r="O3853">
            <v>11</v>
          </cell>
          <cell r="P3853" t="str">
            <v>Current Unrestricted Funds</v>
          </cell>
          <cell r="Q3853">
            <v>71</v>
          </cell>
          <cell r="R3853" t="str">
            <v>Contractual Services</v>
          </cell>
          <cell r="S3853">
            <v>30</v>
          </cell>
          <cell r="T3853" t="str">
            <v>Vice President / Provost - CPC</v>
          </cell>
          <cell r="U3853">
            <v>5</v>
          </cell>
          <cell r="V3853" t="str">
            <v>Johnson, Abbey</v>
          </cell>
        </row>
        <row r="3854">
          <cell r="A3854">
            <v>380400</v>
          </cell>
          <cell r="B3854" t="str">
            <v>Emergency Medical Tech</v>
          </cell>
          <cell r="C3854">
            <v>712350</v>
          </cell>
          <cell r="D3854">
            <v>380400712350</v>
          </cell>
          <cell r="E3854" t="str">
            <v>Contract Labor - Individuals</v>
          </cell>
          <cell r="F3854">
            <v>0</v>
          </cell>
          <cell r="G3854">
            <v>0</v>
          </cell>
          <cell r="H3854">
            <v>0</v>
          </cell>
          <cell r="I3854">
            <v>0</v>
          </cell>
          <cell r="J3854">
            <v>0</v>
          </cell>
          <cell r="K3854">
            <v>110010</v>
          </cell>
          <cell r="L3854" t="str">
            <v>Current Unrestricted</v>
          </cell>
          <cell r="M3854">
            <v>10</v>
          </cell>
          <cell r="N3854" t="str">
            <v>Instruction</v>
          </cell>
          <cell r="O3854">
            <v>11</v>
          </cell>
          <cell r="P3854" t="str">
            <v>Current Unrestricted Funds</v>
          </cell>
          <cell r="Q3854">
            <v>71</v>
          </cell>
          <cell r="R3854" t="str">
            <v>Contractual Services</v>
          </cell>
          <cell r="S3854">
            <v>30</v>
          </cell>
          <cell r="T3854" t="str">
            <v>Vice President / Provost - CPC</v>
          </cell>
          <cell r="U3854">
            <v>5</v>
          </cell>
          <cell r="V3854" t="str">
            <v>Johnson, Abbey</v>
          </cell>
        </row>
        <row r="3855">
          <cell r="A3855">
            <v>380400</v>
          </cell>
          <cell r="B3855" t="str">
            <v>Emergency Medical Tech</v>
          </cell>
          <cell r="C3855">
            <v>712420</v>
          </cell>
          <cell r="D3855">
            <v>380400712420</v>
          </cell>
          <cell r="E3855" t="str">
            <v>Rental - Furniture and Equipment</v>
          </cell>
          <cell r="F3855">
            <v>593.58000000000004</v>
          </cell>
          <cell r="G3855">
            <v>484.8</v>
          </cell>
          <cell r="H3855">
            <v>683</v>
          </cell>
          <cell r="I3855">
            <v>484.8</v>
          </cell>
          <cell r="J3855">
            <v>683</v>
          </cell>
          <cell r="K3855">
            <v>110010</v>
          </cell>
          <cell r="L3855" t="str">
            <v>Current Unrestricted</v>
          </cell>
          <cell r="M3855">
            <v>10</v>
          </cell>
          <cell r="N3855" t="str">
            <v>Instruction</v>
          </cell>
          <cell r="O3855">
            <v>11</v>
          </cell>
          <cell r="P3855" t="str">
            <v>Current Unrestricted Funds</v>
          </cell>
          <cell r="Q3855">
            <v>71</v>
          </cell>
          <cell r="R3855" t="str">
            <v>Contractual Services</v>
          </cell>
          <cell r="S3855">
            <v>30</v>
          </cell>
          <cell r="T3855" t="str">
            <v>Vice President / Provost - CPC</v>
          </cell>
          <cell r="U3855">
            <v>5</v>
          </cell>
          <cell r="V3855" t="str">
            <v>Johnson, Abbey</v>
          </cell>
        </row>
        <row r="3856">
          <cell r="A3856">
            <v>380400</v>
          </cell>
          <cell r="B3856" t="str">
            <v>Emergency Medical Tech</v>
          </cell>
          <cell r="C3856">
            <v>712430</v>
          </cell>
          <cell r="D3856">
            <v>380400712430</v>
          </cell>
          <cell r="E3856" t="str">
            <v>Rental - Equipment Overage</v>
          </cell>
          <cell r="F3856">
            <v>78.540000000000006</v>
          </cell>
          <cell r="G3856">
            <v>0</v>
          </cell>
          <cell r="H3856">
            <v>200</v>
          </cell>
          <cell r="I3856">
            <v>0</v>
          </cell>
          <cell r="J3856">
            <v>200</v>
          </cell>
          <cell r="K3856">
            <v>110010</v>
          </cell>
          <cell r="L3856" t="str">
            <v>Current Unrestricted</v>
          </cell>
          <cell r="M3856">
            <v>10</v>
          </cell>
          <cell r="N3856" t="str">
            <v>Instruction</v>
          </cell>
          <cell r="O3856">
            <v>11</v>
          </cell>
          <cell r="P3856" t="str">
            <v>Current Unrestricted Funds</v>
          </cell>
          <cell r="Q3856">
            <v>71</v>
          </cell>
          <cell r="R3856" t="str">
            <v>Contractual Services</v>
          </cell>
          <cell r="S3856">
            <v>30</v>
          </cell>
          <cell r="T3856" t="str">
            <v>Vice President / Provost - CPC</v>
          </cell>
          <cell r="U3856">
            <v>5</v>
          </cell>
          <cell r="V3856" t="str">
            <v>Johnson, Abbey</v>
          </cell>
        </row>
        <row r="3857">
          <cell r="A3857">
            <v>380400</v>
          </cell>
          <cell r="B3857" t="str">
            <v>Emergency Medical Tech</v>
          </cell>
          <cell r="C3857">
            <v>712490</v>
          </cell>
          <cell r="D3857">
            <v>380400712490</v>
          </cell>
          <cell r="E3857" t="str">
            <v>Rental - Other</v>
          </cell>
          <cell r="F3857">
            <v>169.04</v>
          </cell>
          <cell r="G3857">
            <v>172.62</v>
          </cell>
          <cell r="H3857">
            <v>500</v>
          </cell>
          <cell r="I3857">
            <v>176.9</v>
          </cell>
          <cell r="J3857">
            <v>200</v>
          </cell>
          <cell r="K3857">
            <v>110010</v>
          </cell>
          <cell r="L3857" t="str">
            <v>Current Unrestricted</v>
          </cell>
          <cell r="M3857">
            <v>10</v>
          </cell>
          <cell r="N3857" t="str">
            <v>Instruction</v>
          </cell>
          <cell r="O3857">
            <v>11</v>
          </cell>
          <cell r="P3857" t="str">
            <v>Current Unrestricted Funds</v>
          </cell>
          <cell r="Q3857">
            <v>71</v>
          </cell>
          <cell r="R3857" t="str">
            <v>Contractual Services</v>
          </cell>
          <cell r="S3857">
            <v>30</v>
          </cell>
          <cell r="T3857" t="str">
            <v>Vice President / Provost - CPC</v>
          </cell>
          <cell r="U3857">
            <v>5</v>
          </cell>
          <cell r="V3857" t="str">
            <v>Johnson, Abbey</v>
          </cell>
        </row>
        <row r="3858">
          <cell r="A3858">
            <v>380400</v>
          </cell>
          <cell r="B3858" t="str">
            <v>Emergency Medical Tech</v>
          </cell>
          <cell r="C3858">
            <v>712630</v>
          </cell>
          <cell r="D3858">
            <v>380400712630</v>
          </cell>
          <cell r="E3858" t="str">
            <v>Accreditation</v>
          </cell>
          <cell r="F3858">
            <v>4065.52</v>
          </cell>
          <cell r="G3858">
            <v>1545</v>
          </cell>
          <cell r="H3858">
            <v>1200</v>
          </cell>
          <cell r="I3858">
            <v>1000</v>
          </cell>
          <cell r="J3858">
            <v>1200</v>
          </cell>
          <cell r="K3858">
            <v>110010</v>
          </cell>
          <cell r="L3858" t="str">
            <v>Current Unrestricted</v>
          </cell>
          <cell r="M3858">
            <v>10</v>
          </cell>
          <cell r="N3858" t="str">
            <v>Instruction</v>
          </cell>
          <cell r="O3858">
            <v>11</v>
          </cell>
          <cell r="P3858" t="str">
            <v>Current Unrestricted Funds</v>
          </cell>
          <cell r="Q3858">
            <v>71</v>
          </cell>
          <cell r="R3858" t="str">
            <v>Contractual Services</v>
          </cell>
          <cell r="S3858">
            <v>30</v>
          </cell>
          <cell r="T3858" t="str">
            <v>Vice President / Provost - CPC</v>
          </cell>
          <cell r="U3858">
            <v>5</v>
          </cell>
          <cell r="V3858" t="str">
            <v>Johnson, Abbey</v>
          </cell>
        </row>
        <row r="3859">
          <cell r="A3859">
            <v>380400</v>
          </cell>
          <cell r="B3859" t="str">
            <v>Emergency Medical Tech</v>
          </cell>
          <cell r="C3859">
            <v>712655</v>
          </cell>
          <cell r="D3859">
            <v>380400712655</v>
          </cell>
          <cell r="E3859" t="str">
            <v>Meetings Expense</v>
          </cell>
          <cell r="F3859">
            <v>823.06</v>
          </cell>
          <cell r="G3859">
            <v>493.5</v>
          </cell>
          <cell r="H3859">
            <v>500</v>
          </cell>
          <cell r="I3859">
            <v>0</v>
          </cell>
          <cell r="J3859">
            <v>500</v>
          </cell>
          <cell r="K3859">
            <v>110010</v>
          </cell>
          <cell r="L3859" t="str">
            <v>Current Unrestricted</v>
          </cell>
          <cell r="M3859">
            <v>10</v>
          </cell>
          <cell r="N3859" t="str">
            <v>Instruction</v>
          </cell>
          <cell r="O3859">
            <v>11</v>
          </cell>
          <cell r="P3859" t="str">
            <v>Current Unrestricted Funds</v>
          </cell>
          <cell r="Q3859">
            <v>71</v>
          </cell>
          <cell r="R3859" t="str">
            <v>Contractual Services</v>
          </cell>
          <cell r="S3859">
            <v>30</v>
          </cell>
          <cell r="T3859" t="str">
            <v>Vice President / Provost - CPC</v>
          </cell>
          <cell r="U3859">
            <v>5</v>
          </cell>
          <cell r="V3859" t="str">
            <v>Johnson, Abbey</v>
          </cell>
        </row>
        <row r="3860">
          <cell r="A3860">
            <v>380400</v>
          </cell>
          <cell r="B3860" t="str">
            <v>Emergency Medical Tech</v>
          </cell>
          <cell r="C3860">
            <v>733110</v>
          </cell>
          <cell r="D3860">
            <v>380400733110</v>
          </cell>
          <cell r="E3860" t="str">
            <v>Classroom Supplies</v>
          </cell>
          <cell r="F3860">
            <v>24854.99</v>
          </cell>
          <cell r="G3860">
            <v>23468</v>
          </cell>
          <cell r="H3860">
            <v>23980</v>
          </cell>
          <cell r="I3860">
            <v>3428.21</v>
          </cell>
          <cell r="J3860">
            <v>23200</v>
          </cell>
          <cell r="K3860">
            <v>110010</v>
          </cell>
          <cell r="L3860" t="str">
            <v>Current Unrestricted</v>
          </cell>
          <cell r="M3860">
            <v>10</v>
          </cell>
          <cell r="N3860" t="str">
            <v>Instruction</v>
          </cell>
          <cell r="O3860">
            <v>11</v>
          </cell>
          <cell r="P3860" t="str">
            <v>Current Unrestricted Funds</v>
          </cell>
          <cell r="Q3860">
            <v>73</v>
          </cell>
          <cell r="R3860" t="str">
            <v>Supplies</v>
          </cell>
          <cell r="S3860">
            <v>30</v>
          </cell>
          <cell r="T3860" t="str">
            <v>Vice President / Provost - CPC</v>
          </cell>
          <cell r="U3860">
            <v>5</v>
          </cell>
          <cell r="V3860" t="str">
            <v>Johnson, Abbey</v>
          </cell>
        </row>
        <row r="3861">
          <cell r="A3861">
            <v>380400</v>
          </cell>
          <cell r="B3861" t="str">
            <v>Emergency Medical Tech</v>
          </cell>
          <cell r="C3861">
            <v>733230</v>
          </cell>
          <cell r="D3861">
            <v>380400733230</v>
          </cell>
          <cell r="E3861" t="str">
            <v>Tests and Testing Services</v>
          </cell>
          <cell r="F3861">
            <v>17348.78</v>
          </cell>
          <cell r="G3861">
            <v>22661.88</v>
          </cell>
          <cell r="H3861">
            <v>22500</v>
          </cell>
          <cell r="I3861">
            <v>6833.2</v>
          </cell>
          <cell r="J3861">
            <v>22500</v>
          </cell>
          <cell r="K3861">
            <v>110010</v>
          </cell>
          <cell r="L3861" t="str">
            <v>Current Unrestricted</v>
          </cell>
          <cell r="M3861">
            <v>10</v>
          </cell>
          <cell r="N3861" t="str">
            <v>Instruction</v>
          </cell>
          <cell r="O3861">
            <v>11</v>
          </cell>
          <cell r="P3861" t="str">
            <v>Current Unrestricted Funds</v>
          </cell>
          <cell r="Q3861">
            <v>73</v>
          </cell>
          <cell r="R3861" t="str">
            <v>Supplies</v>
          </cell>
          <cell r="S3861">
            <v>30</v>
          </cell>
          <cell r="T3861" t="str">
            <v>Vice President / Provost - CPC</v>
          </cell>
          <cell r="U3861">
            <v>5</v>
          </cell>
          <cell r="V3861" t="str">
            <v>Johnson, Abbey</v>
          </cell>
        </row>
        <row r="3862">
          <cell r="A3862">
            <v>380400</v>
          </cell>
          <cell r="B3862" t="str">
            <v>Emergency Medical Tech</v>
          </cell>
          <cell r="C3862">
            <v>744210</v>
          </cell>
          <cell r="D3862">
            <v>380400744210</v>
          </cell>
          <cell r="E3862" t="str">
            <v>Local Travel</v>
          </cell>
          <cell r="F3862">
            <v>974</v>
          </cell>
          <cell r="G3862">
            <v>333</v>
          </cell>
          <cell r="H3862">
            <v>1500</v>
          </cell>
          <cell r="I3862">
            <v>0</v>
          </cell>
          <cell r="J3862">
            <v>1000</v>
          </cell>
          <cell r="K3862">
            <v>110010</v>
          </cell>
          <cell r="L3862" t="str">
            <v>Current Unrestricted</v>
          </cell>
          <cell r="M3862">
            <v>10</v>
          </cell>
          <cell r="N3862" t="str">
            <v>Instruction</v>
          </cell>
          <cell r="O3862">
            <v>11</v>
          </cell>
          <cell r="P3862" t="str">
            <v>Current Unrestricted Funds</v>
          </cell>
          <cell r="Q3862">
            <v>74</v>
          </cell>
          <cell r="R3862" t="str">
            <v>Travel</v>
          </cell>
          <cell r="S3862">
            <v>30</v>
          </cell>
          <cell r="T3862" t="str">
            <v>Vice President / Provost - CPC</v>
          </cell>
          <cell r="U3862">
            <v>5</v>
          </cell>
          <cell r="V3862" t="str">
            <v>Johnson, Abbey</v>
          </cell>
        </row>
        <row r="3863">
          <cell r="A3863">
            <v>380400</v>
          </cell>
          <cell r="B3863" t="str">
            <v>Emergency Medical Tech</v>
          </cell>
          <cell r="C3863">
            <v>744220</v>
          </cell>
          <cell r="D3863">
            <v>380400744220</v>
          </cell>
          <cell r="E3863" t="str">
            <v>Professional Development / Travel</v>
          </cell>
          <cell r="F3863">
            <v>1783.25</v>
          </cell>
          <cell r="G3863">
            <v>2850.48</v>
          </cell>
          <cell r="H3863">
            <v>3000</v>
          </cell>
          <cell r="I3863">
            <v>1624.34</v>
          </cell>
          <cell r="J3863">
            <v>3000</v>
          </cell>
          <cell r="K3863">
            <v>110010</v>
          </cell>
          <cell r="L3863" t="str">
            <v>Current Unrestricted</v>
          </cell>
          <cell r="M3863">
            <v>10</v>
          </cell>
          <cell r="N3863" t="str">
            <v>Instruction</v>
          </cell>
          <cell r="O3863">
            <v>11</v>
          </cell>
          <cell r="P3863" t="str">
            <v>Current Unrestricted Funds</v>
          </cell>
          <cell r="Q3863">
            <v>74</v>
          </cell>
          <cell r="R3863" t="str">
            <v>Travel</v>
          </cell>
          <cell r="S3863">
            <v>30</v>
          </cell>
          <cell r="T3863" t="str">
            <v>Vice President / Provost - CPC</v>
          </cell>
          <cell r="U3863">
            <v>5</v>
          </cell>
          <cell r="V3863" t="str">
            <v>Johnson, Abbey</v>
          </cell>
        </row>
        <row r="3864">
          <cell r="A3864">
            <v>380400</v>
          </cell>
          <cell r="B3864" t="str">
            <v>Emergency Medical Tech</v>
          </cell>
          <cell r="C3864">
            <v>755240</v>
          </cell>
          <cell r="D3864">
            <v>380400755240</v>
          </cell>
          <cell r="E3864" t="str">
            <v>DP - Software</v>
          </cell>
          <cell r="F3864">
            <v>300</v>
          </cell>
          <cell r="G3864">
            <v>599.5</v>
          </cell>
          <cell r="H3864">
            <v>200</v>
          </cell>
          <cell r="I3864">
            <v>0</v>
          </cell>
          <cell r="J3864">
            <v>200</v>
          </cell>
          <cell r="K3864">
            <v>110010</v>
          </cell>
          <cell r="L3864" t="str">
            <v>Current Unrestricted</v>
          </cell>
          <cell r="M3864">
            <v>10</v>
          </cell>
          <cell r="N3864" t="str">
            <v>Instruction</v>
          </cell>
          <cell r="O3864">
            <v>11</v>
          </cell>
          <cell r="P3864" t="str">
            <v>Current Unrestricted Funds</v>
          </cell>
          <cell r="Q3864">
            <v>75</v>
          </cell>
          <cell r="R3864" t="str">
            <v>Other Operating Expenses</v>
          </cell>
          <cell r="S3864">
            <v>30</v>
          </cell>
          <cell r="T3864" t="str">
            <v>Vice President / Provost - CPC</v>
          </cell>
          <cell r="U3864">
            <v>5</v>
          </cell>
          <cell r="V3864" t="str">
            <v>Johnson, Abbey</v>
          </cell>
        </row>
        <row r="3865">
          <cell r="A3865">
            <v>380400</v>
          </cell>
          <cell r="B3865" t="str">
            <v>Emergency Medical Tech</v>
          </cell>
          <cell r="C3865">
            <v>755310</v>
          </cell>
          <cell r="D3865">
            <v>380400755310</v>
          </cell>
          <cell r="E3865" t="str">
            <v>Copier Expense</v>
          </cell>
          <cell r="F3865">
            <v>0</v>
          </cell>
          <cell r="G3865">
            <v>1.5</v>
          </cell>
          <cell r="H3865">
            <v>1250</v>
          </cell>
          <cell r="I3865">
            <v>14.4</v>
          </cell>
          <cell r="J3865">
            <v>500</v>
          </cell>
          <cell r="K3865">
            <v>110010</v>
          </cell>
          <cell r="L3865" t="str">
            <v>Current Unrestricted</v>
          </cell>
          <cell r="M3865">
            <v>10</v>
          </cell>
          <cell r="N3865" t="str">
            <v>Instruction</v>
          </cell>
          <cell r="O3865">
            <v>11</v>
          </cell>
          <cell r="P3865" t="str">
            <v>Current Unrestricted Funds</v>
          </cell>
          <cell r="Q3865">
            <v>75</v>
          </cell>
          <cell r="R3865" t="str">
            <v>Other Operating Expenses</v>
          </cell>
          <cell r="S3865">
            <v>30</v>
          </cell>
          <cell r="T3865" t="str">
            <v>Vice President / Provost - CPC</v>
          </cell>
          <cell r="U3865">
            <v>5</v>
          </cell>
          <cell r="V3865" t="str">
            <v>Johnson, Abbey</v>
          </cell>
        </row>
        <row r="3866">
          <cell r="A3866">
            <v>380400</v>
          </cell>
          <cell r="B3866" t="str">
            <v>Emergency Medical Tech</v>
          </cell>
          <cell r="C3866">
            <v>755330</v>
          </cell>
          <cell r="D3866">
            <v>380400755330</v>
          </cell>
          <cell r="E3866" t="str">
            <v>Printing - Brochures and Handbooks</v>
          </cell>
          <cell r="F3866">
            <v>0</v>
          </cell>
          <cell r="G3866">
            <v>0</v>
          </cell>
          <cell r="H3866">
            <v>0</v>
          </cell>
          <cell r="I3866">
            <v>0</v>
          </cell>
          <cell r="J3866">
            <v>0</v>
          </cell>
          <cell r="K3866">
            <v>110010</v>
          </cell>
          <cell r="L3866" t="str">
            <v>Current Unrestricted</v>
          </cell>
          <cell r="M3866">
            <v>10</v>
          </cell>
          <cell r="N3866" t="str">
            <v>Instruction</v>
          </cell>
          <cell r="O3866">
            <v>11</v>
          </cell>
          <cell r="P3866" t="str">
            <v>Current Unrestricted Funds</v>
          </cell>
          <cell r="Q3866">
            <v>75</v>
          </cell>
          <cell r="R3866" t="str">
            <v>Other Operating Expenses</v>
          </cell>
          <cell r="S3866">
            <v>30</v>
          </cell>
          <cell r="T3866" t="str">
            <v>Vice President / Provost - CPC</v>
          </cell>
          <cell r="U3866">
            <v>5</v>
          </cell>
          <cell r="V3866" t="str">
            <v>Johnson, Abbey</v>
          </cell>
        </row>
        <row r="3867">
          <cell r="A3867">
            <v>380400</v>
          </cell>
          <cell r="B3867" t="str">
            <v>Emergency Medical Tech</v>
          </cell>
          <cell r="C3867">
            <v>755360</v>
          </cell>
          <cell r="D3867">
            <v>380400755360</v>
          </cell>
          <cell r="E3867" t="str">
            <v>Printing - Other</v>
          </cell>
          <cell r="F3867">
            <v>2935.63</v>
          </cell>
          <cell r="G3867">
            <v>1545.68</v>
          </cell>
          <cell r="H3867">
            <v>2500</v>
          </cell>
          <cell r="I3867">
            <v>831.2</v>
          </cell>
          <cell r="J3867">
            <v>2500</v>
          </cell>
          <cell r="K3867">
            <v>110010</v>
          </cell>
          <cell r="L3867" t="str">
            <v>Current Unrestricted</v>
          </cell>
          <cell r="M3867">
            <v>10</v>
          </cell>
          <cell r="N3867" t="str">
            <v>Instruction</v>
          </cell>
          <cell r="O3867">
            <v>11</v>
          </cell>
          <cell r="P3867" t="str">
            <v>Current Unrestricted Funds</v>
          </cell>
          <cell r="Q3867">
            <v>75</v>
          </cell>
          <cell r="R3867" t="str">
            <v>Other Operating Expenses</v>
          </cell>
          <cell r="S3867">
            <v>30</v>
          </cell>
          <cell r="T3867" t="str">
            <v>Vice President / Provost - CPC</v>
          </cell>
          <cell r="U3867">
            <v>5</v>
          </cell>
          <cell r="V3867" t="str">
            <v>Johnson, Abbey</v>
          </cell>
        </row>
        <row r="3868">
          <cell r="A3868">
            <v>380400</v>
          </cell>
          <cell r="B3868" t="str">
            <v>Emergency Medical Tech</v>
          </cell>
          <cell r="C3868">
            <v>755510</v>
          </cell>
          <cell r="D3868">
            <v>380400755510</v>
          </cell>
          <cell r="E3868" t="str">
            <v>Repairs - Equipment</v>
          </cell>
          <cell r="F3868">
            <v>0</v>
          </cell>
          <cell r="G3868">
            <v>2160</v>
          </cell>
          <cell r="H3868">
            <v>4000</v>
          </cell>
          <cell r="I3868">
            <v>2160</v>
          </cell>
          <cell r="J3868">
            <v>2000</v>
          </cell>
          <cell r="K3868">
            <v>110010</v>
          </cell>
          <cell r="L3868" t="str">
            <v>Current Unrestricted</v>
          </cell>
          <cell r="M3868">
            <v>10</v>
          </cell>
          <cell r="N3868" t="str">
            <v>Instruction</v>
          </cell>
          <cell r="O3868">
            <v>11</v>
          </cell>
          <cell r="P3868" t="str">
            <v>Current Unrestricted Funds</v>
          </cell>
          <cell r="Q3868">
            <v>75</v>
          </cell>
          <cell r="R3868" t="str">
            <v>Other Operating Expenses</v>
          </cell>
          <cell r="S3868">
            <v>30</v>
          </cell>
          <cell r="T3868" t="str">
            <v>Vice President / Provost - CPC</v>
          </cell>
          <cell r="U3868">
            <v>5</v>
          </cell>
          <cell r="V3868" t="str">
            <v>Johnson, Abbey</v>
          </cell>
        </row>
        <row r="3869">
          <cell r="A3869">
            <v>380400</v>
          </cell>
          <cell r="B3869" t="str">
            <v>Emergency Medical Tech</v>
          </cell>
          <cell r="C3869">
            <v>755705</v>
          </cell>
          <cell r="D3869">
            <v>380400755705</v>
          </cell>
          <cell r="E3869" t="str">
            <v>Postage</v>
          </cell>
          <cell r="F3869">
            <v>7.8</v>
          </cell>
          <cell r="G3869">
            <v>9.81</v>
          </cell>
          <cell r="H3869">
            <v>150</v>
          </cell>
          <cell r="I3869">
            <v>6.2</v>
          </cell>
          <cell r="J3869">
            <v>150</v>
          </cell>
          <cell r="K3869">
            <v>110010</v>
          </cell>
          <cell r="L3869" t="str">
            <v>Current Unrestricted</v>
          </cell>
          <cell r="M3869">
            <v>10</v>
          </cell>
          <cell r="N3869" t="str">
            <v>Instruction</v>
          </cell>
          <cell r="O3869">
            <v>11</v>
          </cell>
          <cell r="P3869" t="str">
            <v>Current Unrestricted Funds</v>
          </cell>
          <cell r="Q3869">
            <v>75</v>
          </cell>
          <cell r="R3869" t="str">
            <v>Other Operating Expenses</v>
          </cell>
          <cell r="S3869">
            <v>30</v>
          </cell>
          <cell r="T3869" t="str">
            <v>Vice President / Provost - CPC</v>
          </cell>
          <cell r="U3869">
            <v>5</v>
          </cell>
          <cell r="V3869" t="str">
            <v>Johnson, Abbey</v>
          </cell>
        </row>
        <row r="3870">
          <cell r="A3870">
            <v>380400</v>
          </cell>
          <cell r="B3870" t="str">
            <v>Emergency Medical Tech</v>
          </cell>
          <cell r="C3870">
            <v>755730</v>
          </cell>
          <cell r="D3870">
            <v>380400755730</v>
          </cell>
          <cell r="E3870" t="str">
            <v>Memberships</v>
          </cell>
          <cell r="F3870">
            <v>201</v>
          </cell>
          <cell r="G3870">
            <v>75</v>
          </cell>
          <cell r="H3870">
            <v>900</v>
          </cell>
          <cell r="I3870">
            <v>855</v>
          </cell>
          <cell r="J3870">
            <v>900</v>
          </cell>
          <cell r="K3870">
            <v>110010</v>
          </cell>
          <cell r="L3870" t="str">
            <v>Current Unrestricted</v>
          </cell>
          <cell r="M3870">
            <v>10</v>
          </cell>
          <cell r="N3870" t="str">
            <v>Instruction</v>
          </cell>
          <cell r="O3870">
            <v>11</v>
          </cell>
          <cell r="P3870" t="str">
            <v>Current Unrestricted Funds</v>
          </cell>
          <cell r="Q3870">
            <v>75</v>
          </cell>
          <cell r="R3870" t="str">
            <v>Other Operating Expenses</v>
          </cell>
          <cell r="S3870">
            <v>30</v>
          </cell>
          <cell r="T3870" t="str">
            <v>Vice President / Provost - CPC</v>
          </cell>
          <cell r="U3870">
            <v>5</v>
          </cell>
          <cell r="V3870" t="str">
            <v>Johnson, Abbey</v>
          </cell>
        </row>
        <row r="3871">
          <cell r="A3871">
            <v>380400</v>
          </cell>
          <cell r="B3871" t="str">
            <v>Emergency Medical Tech</v>
          </cell>
          <cell r="C3871">
            <v>755735</v>
          </cell>
          <cell r="D3871">
            <v>380400755735</v>
          </cell>
          <cell r="E3871" t="str">
            <v>Official Functions</v>
          </cell>
          <cell r="F3871">
            <v>82</v>
          </cell>
          <cell r="G3871">
            <v>239</v>
          </cell>
          <cell r="H3871">
            <v>300</v>
          </cell>
          <cell r="I3871">
            <v>82</v>
          </cell>
          <cell r="J3871">
            <v>300</v>
          </cell>
          <cell r="K3871">
            <v>110010</v>
          </cell>
          <cell r="L3871" t="str">
            <v>Current Unrestricted</v>
          </cell>
          <cell r="M3871">
            <v>10</v>
          </cell>
          <cell r="N3871" t="str">
            <v>Instruction</v>
          </cell>
          <cell r="O3871">
            <v>11</v>
          </cell>
          <cell r="P3871" t="str">
            <v>Current Unrestricted Funds</v>
          </cell>
          <cell r="Q3871">
            <v>75</v>
          </cell>
          <cell r="R3871" t="str">
            <v>Other Operating Expenses</v>
          </cell>
          <cell r="S3871">
            <v>30</v>
          </cell>
          <cell r="T3871" t="str">
            <v>Vice President / Provost - CPC</v>
          </cell>
          <cell r="U3871">
            <v>5</v>
          </cell>
          <cell r="V3871" t="str">
            <v>Johnson, Abbey</v>
          </cell>
        </row>
        <row r="3872">
          <cell r="A3872">
            <v>380400</v>
          </cell>
          <cell r="B3872" t="str">
            <v>Emergency Medical Tech</v>
          </cell>
          <cell r="C3872">
            <v>755745</v>
          </cell>
          <cell r="D3872">
            <v>380400755745</v>
          </cell>
          <cell r="E3872" t="str">
            <v>Promotional Activities</v>
          </cell>
          <cell r="F3872">
            <v>1248</v>
          </cell>
          <cell r="G3872">
            <v>0</v>
          </cell>
          <cell r="H3872">
            <v>400</v>
          </cell>
          <cell r="I3872">
            <v>0</v>
          </cell>
          <cell r="J3872">
            <v>400</v>
          </cell>
          <cell r="K3872">
            <v>110010</v>
          </cell>
          <cell r="L3872" t="str">
            <v>Current Unrestricted</v>
          </cell>
          <cell r="M3872">
            <v>10</v>
          </cell>
          <cell r="N3872" t="str">
            <v>Instruction</v>
          </cell>
          <cell r="O3872">
            <v>11</v>
          </cell>
          <cell r="P3872" t="str">
            <v>Current Unrestricted Funds</v>
          </cell>
          <cell r="Q3872">
            <v>75</v>
          </cell>
          <cell r="R3872" t="str">
            <v>Other Operating Expenses</v>
          </cell>
          <cell r="S3872">
            <v>30</v>
          </cell>
          <cell r="T3872" t="str">
            <v>Vice President / Provost - CPC</v>
          </cell>
          <cell r="U3872">
            <v>5</v>
          </cell>
          <cell r="V3872" t="str">
            <v>Johnson, Abbey</v>
          </cell>
        </row>
        <row r="3873">
          <cell r="A3873">
            <v>380400</v>
          </cell>
          <cell r="B3873" t="str">
            <v>Emergency Medical Tech</v>
          </cell>
          <cell r="C3873">
            <v>755765</v>
          </cell>
          <cell r="D3873">
            <v>380400755765</v>
          </cell>
          <cell r="E3873" t="str">
            <v>Miscellaneous Operating Expenses</v>
          </cell>
          <cell r="F3873">
            <v>0</v>
          </cell>
          <cell r="G3873">
            <v>0</v>
          </cell>
          <cell r="H3873">
            <v>100</v>
          </cell>
          <cell r="I3873">
            <v>0</v>
          </cell>
          <cell r="J3873">
            <v>100</v>
          </cell>
          <cell r="K3873">
            <v>110010</v>
          </cell>
          <cell r="L3873" t="str">
            <v>Current Unrestricted</v>
          </cell>
          <cell r="M3873">
            <v>10</v>
          </cell>
          <cell r="N3873" t="str">
            <v>Instruction</v>
          </cell>
          <cell r="O3873">
            <v>11</v>
          </cell>
          <cell r="P3873" t="str">
            <v>Current Unrestricted Funds</v>
          </cell>
          <cell r="Q3873">
            <v>75</v>
          </cell>
          <cell r="R3873" t="str">
            <v>Other Operating Expenses</v>
          </cell>
          <cell r="S3873">
            <v>30</v>
          </cell>
          <cell r="T3873" t="str">
            <v>Vice President / Provost - CPC</v>
          </cell>
          <cell r="U3873">
            <v>5</v>
          </cell>
          <cell r="V3873" t="str">
            <v>Johnson, Abbey</v>
          </cell>
        </row>
        <row r="3874">
          <cell r="A3874">
            <v>380400</v>
          </cell>
          <cell r="B3874" t="str">
            <v>Emergency Medical Tech</v>
          </cell>
          <cell r="C3874">
            <v>777410</v>
          </cell>
          <cell r="D3874">
            <v>380400777410</v>
          </cell>
          <cell r="E3874" t="str">
            <v>Equipment/Furniture - CPC</v>
          </cell>
          <cell r="F3874">
            <v>14898.87</v>
          </cell>
          <cell r="G3874">
            <v>0</v>
          </cell>
          <cell r="H3874">
            <v>0</v>
          </cell>
          <cell r="I3874">
            <v>0</v>
          </cell>
          <cell r="J3874">
            <v>29550</v>
          </cell>
          <cell r="K3874">
            <v>110010</v>
          </cell>
          <cell r="L3874" t="str">
            <v>Current Unrestricted</v>
          </cell>
          <cell r="M3874">
            <v>10</v>
          </cell>
          <cell r="N3874" t="str">
            <v>Instruction</v>
          </cell>
          <cell r="O3874">
            <v>11</v>
          </cell>
          <cell r="P3874" t="str">
            <v>Current Unrestricted Funds</v>
          </cell>
          <cell r="Q3874">
            <v>77</v>
          </cell>
          <cell r="R3874" t="str">
            <v>Capital Outlay</v>
          </cell>
          <cell r="S3874">
            <v>30</v>
          </cell>
          <cell r="T3874" t="str">
            <v>Vice President / Provost - CPC</v>
          </cell>
          <cell r="U3874">
            <v>5</v>
          </cell>
          <cell r="V3874" t="str">
            <v>Johnson, Abbey</v>
          </cell>
        </row>
        <row r="3875">
          <cell r="A3875">
            <v>380400</v>
          </cell>
          <cell r="B3875" t="str">
            <v>Emergency Medical Tech</v>
          </cell>
          <cell r="C3875">
            <v>787410</v>
          </cell>
          <cell r="D3875">
            <v>380400787410</v>
          </cell>
          <cell r="E3875" t="str">
            <v>Equipment/Furniture Non-Depreciable</v>
          </cell>
          <cell r="F3875">
            <v>6222</v>
          </cell>
          <cell r="G3875">
            <v>0</v>
          </cell>
          <cell r="H3875">
            <v>2280</v>
          </cell>
          <cell r="I3875">
            <v>0</v>
          </cell>
          <cell r="J3875">
            <v>0</v>
          </cell>
          <cell r="K3875">
            <v>110010</v>
          </cell>
          <cell r="L3875" t="str">
            <v>Current Unrestricted</v>
          </cell>
          <cell r="M3875">
            <v>10</v>
          </cell>
          <cell r="N3875" t="str">
            <v>Instruction</v>
          </cell>
          <cell r="O3875">
            <v>11</v>
          </cell>
          <cell r="P3875" t="str">
            <v>Current Unrestricted Funds</v>
          </cell>
          <cell r="Q3875">
            <v>78</v>
          </cell>
          <cell r="R3875" t="str">
            <v>Non-Capital Outlay</v>
          </cell>
          <cell r="S3875">
            <v>30</v>
          </cell>
          <cell r="T3875" t="str">
            <v>Vice President / Provost - CPC</v>
          </cell>
          <cell r="U3875">
            <v>5</v>
          </cell>
          <cell r="V3875" t="str">
            <v>Johnson, Abbey</v>
          </cell>
        </row>
        <row r="3876">
          <cell r="A3876">
            <v>380400</v>
          </cell>
          <cell r="B3876" t="str">
            <v>Emergency Medical Tech</v>
          </cell>
          <cell r="C3876">
            <v>787430</v>
          </cell>
          <cell r="D3876">
            <v>380400787430</v>
          </cell>
          <cell r="E3876" t="str">
            <v>Computer/Media Equip</v>
          </cell>
          <cell r="F3876">
            <v>0</v>
          </cell>
          <cell r="G3876">
            <v>1191.3900000000001</v>
          </cell>
          <cell r="H3876">
            <v>0</v>
          </cell>
          <cell r="I3876">
            <v>0</v>
          </cell>
          <cell r="J3876">
            <v>0</v>
          </cell>
          <cell r="K3876">
            <v>110010</v>
          </cell>
          <cell r="L3876" t="str">
            <v>Current Unrestricted</v>
          </cell>
          <cell r="M3876">
            <v>10</v>
          </cell>
          <cell r="N3876" t="str">
            <v>Instruction</v>
          </cell>
          <cell r="O3876">
            <v>11</v>
          </cell>
          <cell r="P3876" t="str">
            <v>Current Unrestricted Funds</v>
          </cell>
          <cell r="Q3876">
            <v>78</v>
          </cell>
          <cell r="R3876" t="str">
            <v>Non-Capital Outlay</v>
          </cell>
          <cell r="S3876">
            <v>30</v>
          </cell>
          <cell r="T3876" t="str">
            <v>Vice President / Provost - CPC</v>
          </cell>
          <cell r="U3876">
            <v>5</v>
          </cell>
          <cell r="V3876" t="str">
            <v>Johnson, Abbey</v>
          </cell>
        </row>
        <row r="3877">
          <cell r="A3877">
            <v>380430</v>
          </cell>
          <cell r="B3877" t="str">
            <v>Medical Transcription Certificate</v>
          </cell>
          <cell r="C3877">
            <v>611120</v>
          </cell>
          <cell r="D3877">
            <v>380430611120</v>
          </cell>
          <cell r="E3877" t="str">
            <v>Faculty Salaries - Part-time</v>
          </cell>
          <cell r="F3877">
            <v>7879.72</v>
          </cell>
          <cell r="G3877">
            <v>0</v>
          </cell>
          <cell r="H3877">
            <v>0</v>
          </cell>
          <cell r="I3877">
            <v>0</v>
          </cell>
          <cell r="J3877">
            <v>0</v>
          </cell>
          <cell r="K3877">
            <v>110010</v>
          </cell>
          <cell r="L3877" t="str">
            <v>Current Unrestricted</v>
          </cell>
          <cell r="M3877">
            <v>10</v>
          </cell>
          <cell r="N3877" t="str">
            <v>Instruction</v>
          </cell>
          <cell r="O3877">
            <v>11</v>
          </cell>
          <cell r="P3877" t="str">
            <v>Current Unrestricted Funds</v>
          </cell>
          <cell r="Q3877">
            <v>61</v>
          </cell>
          <cell r="R3877" t="str">
            <v>Salaries and Wages</v>
          </cell>
          <cell r="S3877">
            <v>30</v>
          </cell>
          <cell r="T3877" t="str">
            <v>Vice President / Provost - CPC</v>
          </cell>
          <cell r="U3877">
            <v>2</v>
          </cell>
          <cell r="V3877" t="str">
            <v>Johnson, Abbey</v>
          </cell>
        </row>
        <row r="3878">
          <cell r="A3878">
            <v>380430</v>
          </cell>
          <cell r="B3878" t="str">
            <v>Medical Transcription Certificate</v>
          </cell>
          <cell r="C3878">
            <v>611160</v>
          </cell>
          <cell r="D3878">
            <v>380430611160</v>
          </cell>
          <cell r="E3878" t="str">
            <v>Faculty Part-time - Summer</v>
          </cell>
          <cell r="F3878">
            <v>0</v>
          </cell>
          <cell r="G3878">
            <v>0</v>
          </cell>
          <cell r="H3878">
            <v>0</v>
          </cell>
          <cell r="I3878">
            <v>0</v>
          </cell>
          <cell r="J3878">
            <v>0</v>
          </cell>
          <cell r="K3878">
            <v>110010</v>
          </cell>
          <cell r="L3878" t="str">
            <v>Current Unrestricted</v>
          </cell>
          <cell r="M3878">
            <v>10</v>
          </cell>
          <cell r="N3878" t="str">
            <v>Instruction</v>
          </cell>
          <cell r="O3878">
            <v>11</v>
          </cell>
          <cell r="P3878" t="str">
            <v>Current Unrestricted Funds</v>
          </cell>
          <cell r="Q3878">
            <v>61</v>
          </cell>
          <cell r="R3878" t="str">
            <v>Salaries and Wages</v>
          </cell>
          <cell r="S3878">
            <v>30</v>
          </cell>
          <cell r="T3878" t="str">
            <v>Vice President / Provost - CPC</v>
          </cell>
          <cell r="U3878">
            <v>2</v>
          </cell>
          <cell r="V3878" t="str">
            <v>Johnson, Abbey</v>
          </cell>
        </row>
        <row r="3879">
          <cell r="A3879">
            <v>380430</v>
          </cell>
          <cell r="B3879" t="str">
            <v>Medical Transcription Certificate</v>
          </cell>
          <cell r="C3879">
            <v>712630</v>
          </cell>
          <cell r="D3879">
            <v>380430712630</v>
          </cell>
          <cell r="E3879" t="str">
            <v>Accreditation</v>
          </cell>
          <cell r="F3879">
            <v>0</v>
          </cell>
          <cell r="G3879">
            <v>0</v>
          </cell>
          <cell r="H3879">
            <v>0</v>
          </cell>
          <cell r="I3879">
            <v>0</v>
          </cell>
          <cell r="J3879">
            <v>0</v>
          </cell>
          <cell r="K3879">
            <v>110010</v>
          </cell>
          <cell r="L3879" t="str">
            <v>Current Unrestricted</v>
          </cell>
          <cell r="M3879">
            <v>10</v>
          </cell>
          <cell r="N3879" t="str">
            <v>Instruction</v>
          </cell>
          <cell r="O3879">
            <v>11</v>
          </cell>
          <cell r="P3879" t="str">
            <v>Current Unrestricted Funds</v>
          </cell>
          <cell r="Q3879">
            <v>71</v>
          </cell>
          <cell r="R3879" t="str">
            <v>Contractual Services</v>
          </cell>
          <cell r="S3879">
            <v>30</v>
          </cell>
          <cell r="T3879" t="str">
            <v>Vice President / Provost - CPC</v>
          </cell>
          <cell r="U3879">
            <v>5</v>
          </cell>
          <cell r="V3879" t="str">
            <v>Johnson, Abbey</v>
          </cell>
        </row>
        <row r="3880">
          <cell r="A3880">
            <v>380430</v>
          </cell>
          <cell r="B3880" t="str">
            <v>Medical Transcription Certificate</v>
          </cell>
          <cell r="C3880">
            <v>712655</v>
          </cell>
          <cell r="D3880">
            <v>380430712655</v>
          </cell>
          <cell r="E3880" t="str">
            <v>Meetings Expense</v>
          </cell>
          <cell r="F3880">
            <v>0</v>
          </cell>
          <cell r="G3880">
            <v>0</v>
          </cell>
          <cell r="H3880">
            <v>0</v>
          </cell>
          <cell r="I3880">
            <v>0</v>
          </cell>
          <cell r="J3880">
            <v>0</v>
          </cell>
          <cell r="K3880">
            <v>110010</v>
          </cell>
          <cell r="L3880" t="str">
            <v>Current Unrestricted</v>
          </cell>
          <cell r="M3880">
            <v>10</v>
          </cell>
          <cell r="N3880" t="str">
            <v>Instruction</v>
          </cell>
          <cell r="O3880">
            <v>11</v>
          </cell>
          <cell r="P3880" t="str">
            <v>Current Unrestricted Funds</v>
          </cell>
          <cell r="Q3880">
            <v>71</v>
          </cell>
          <cell r="R3880" t="str">
            <v>Contractual Services</v>
          </cell>
          <cell r="S3880">
            <v>30</v>
          </cell>
          <cell r="T3880" t="str">
            <v>Vice President / Provost - CPC</v>
          </cell>
          <cell r="U3880">
            <v>5</v>
          </cell>
          <cell r="V3880" t="str">
            <v>Johnson, Abbey</v>
          </cell>
        </row>
        <row r="3881">
          <cell r="A3881">
            <v>380430</v>
          </cell>
          <cell r="B3881" t="str">
            <v>Medical Transcription Certificate</v>
          </cell>
          <cell r="C3881">
            <v>733110</v>
          </cell>
          <cell r="D3881">
            <v>380430733110</v>
          </cell>
          <cell r="E3881" t="str">
            <v>Classroom Supplies</v>
          </cell>
          <cell r="F3881">
            <v>0</v>
          </cell>
          <cell r="G3881">
            <v>0</v>
          </cell>
          <cell r="H3881">
            <v>0</v>
          </cell>
          <cell r="I3881">
            <v>0</v>
          </cell>
          <cell r="J3881">
            <v>0</v>
          </cell>
          <cell r="K3881">
            <v>110010</v>
          </cell>
          <cell r="L3881" t="str">
            <v>Current Unrestricted</v>
          </cell>
          <cell r="M3881">
            <v>10</v>
          </cell>
          <cell r="N3881" t="str">
            <v>Instruction</v>
          </cell>
          <cell r="O3881">
            <v>11</v>
          </cell>
          <cell r="P3881" t="str">
            <v>Current Unrestricted Funds</v>
          </cell>
          <cell r="Q3881">
            <v>73</v>
          </cell>
          <cell r="R3881" t="str">
            <v>Supplies</v>
          </cell>
          <cell r="S3881">
            <v>30</v>
          </cell>
          <cell r="T3881" t="str">
            <v>Vice President / Provost - CPC</v>
          </cell>
          <cell r="U3881">
            <v>5</v>
          </cell>
          <cell r="V3881" t="str">
            <v>Johnson, Abbey</v>
          </cell>
        </row>
        <row r="3882">
          <cell r="A3882">
            <v>380430</v>
          </cell>
          <cell r="B3882" t="str">
            <v>Medical Transcription Certificate</v>
          </cell>
          <cell r="C3882">
            <v>744210</v>
          </cell>
          <cell r="D3882">
            <v>380430744210</v>
          </cell>
          <cell r="E3882" t="str">
            <v>Local Travel</v>
          </cell>
          <cell r="F3882">
            <v>0</v>
          </cell>
          <cell r="G3882">
            <v>0</v>
          </cell>
          <cell r="H3882">
            <v>0</v>
          </cell>
          <cell r="I3882">
            <v>0</v>
          </cell>
          <cell r="J3882">
            <v>0</v>
          </cell>
          <cell r="K3882">
            <v>110010</v>
          </cell>
          <cell r="L3882" t="str">
            <v>Current Unrestricted</v>
          </cell>
          <cell r="M3882">
            <v>10</v>
          </cell>
          <cell r="N3882" t="str">
            <v>Instruction</v>
          </cell>
          <cell r="O3882">
            <v>11</v>
          </cell>
          <cell r="P3882" t="str">
            <v>Current Unrestricted Funds</v>
          </cell>
          <cell r="Q3882">
            <v>74</v>
          </cell>
          <cell r="R3882" t="str">
            <v>Travel</v>
          </cell>
          <cell r="S3882">
            <v>30</v>
          </cell>
          <cell r="T3882" t="str">
            <v>Vice President / Provost - CPC</v>
          </cell>
          <cell r="U3882">
            <v>5</v>
          </cell>
          <cell r="V3882" t="str">
            <v>Johnson, Abbey</v>
          </cell>
        </row>
        <row r="3883">
          <cell r="A3883">
            <v>380430</v>
          </cell>
          <cell r="B3883" t="str">
            <v>Medical Transcription Certificate</v>
          </cell>
          <cell r="C3883">
            <v>744220</v>
          </cell>
          <cell r="D3883">
            <v>380430744220</v>
          </cell>
          <cell r="E3883" t="str">
            <v>Professional Development / Travel</v>
          </cell>
          <cell r="F3883">
            <v>0</v>
          </cell>
          <cell r="G3883">
            <v>0</v>
          </cell>
          <cell r="H3883">
            <v>0</v>
          </cell>
          <cell r="I3883">
            <v>0</v>
          </cell>
          <cell r="J3883">
            <v>0</v>
          </cell>
          <cell r="K3883">
            <v>110010</v>
          </cell>
          <cell r="L3883" t="str">
            <v>Current Unrestricted</v>
          </cell>
          <cell r="M3883">
            <v>10</v>
          </cell>
          <cell r="N3883" t="str">
            <v>Instruction</v>
          </cell>
          <cell r="O3883">
            <v>11</v>
          </cell>
          <cell r="P3883" t="str">
            <v>Current Unrestricted Funds</v>
          </cell>
          <cell r="Q3883">
            <v>74</v>
          </cell>
          <cell r="R3883" t="str">
            <v>Travel</v>
          </cell>
          <cell r="S3883">
            <v>30</v>
          </cell>
          <cell r="T3883" t="str">
            <v>Vice President / Provost - CPC</v>
          </cell>
          <cell r="U3883">
            <v>5</v>
          </cell>
          <cell r="V3883" t="str">
            <v>Johnson, Abbey</v>
          </cell>
        </row>
        <row r="3884">
          <cell r="A3884">
            <v>380430</v>
          </cell>
          <cell r="B3884" t="str">
            <v>Medical Transcription Certificate</v>
          </cell>
          <cell r="C3884">
            <v>755310</v>
          </cell>
          <cell r="D3884">
            <v>380430755310</v>
          </cell>
          <cell r="E3884" t="str">
            <v>Copier Expense</v>
          </cell>
          <cell r="F3884">
            <v>0</v>
          </cell>
          <cell r="G3884">
            <v>0</v>
          </cell>
          <cell r="H3884">
            <v>0</v>
          </cell>
          <cell r="I3884">
            <v>0</v>
          </cell>
          <cell r="J3884">
            <v>0</v>
          </cell>
          <cell r="K3884">
            <v>110010</v>
          </cell>
          <cell r="L3884" t="str">
            <v>Current Unrestricted</v>
          </cell>
          <cell r="M3884">
            <v>10</v>
          </cell>
          <cell r="N3884" t="str">
            <v>Instruction</v>
          </cell>
          <cell r="O3884">
            <v>11</v>
          </cell>
          <cell r="P3884" t="str">
            <v>Current Unrestricted Funds</v>
          </cell>
          <cell r="Q3884">
            <v>75</v>
          </cell>
          <cell r="R3884" t="str">
            <v>Other Operating Expenses</v>
          </cell>
          <cell r="S3884">
            <v>30</v>
          </cell>
          <cell r="T3884" t="str">
            <v>Vice President / Provost - CPC</v>
          </cell>
          <cell r="U3884">
            <v>5</v>
          </cell>
          <cell r="V3884" t="str">
            <v>Johnson, Abbey</v>
          </cell>
        </row>
        <row r="3885">
          <cell r="A3885">
            <v>380430</v>
          </cell>
          <cell r="B3885" t="str">
            <v>Medical Transcription Certificate</v>
          </cell>
          <cell r="C3885">
            <v>755360</v>
          </cell>
          <cell r="D3885">
            <v>380430755360</v>
          </cell>
          <cell r="E3885" t="str">
            <v>Printing - Other</v>
          </cell>
          <cell r="F3885">
            <v>0</v>
          </cell>
          <cell r="G3885">
            <v>0</v>
          </cell>
          <cell r="H3885">
            <v>0</v>
          </cell>
          <cell r="I3885">
            <v>0</v>
          </cell>
          <cell r="J3885">
            <v>0</v>
          </cell>
          <cell r="K3885">
            <v>110010</v>
          </cell>
          <cell r="L3885" t="str">
            <v>Current Unrestricted</v>
          </cell>
          <cell r="M3885">
            <v>10</v>
          </cell>
          <cell r="N3885" t="str">
            <v>Instruction</v>
          </cell>
          <cell r="O3885">
            <v>11</v>
          </cell>
          <cell r="P3885" t="str">
            <v>Current Unrestricted Funds</v>
          </cell>
          <cell r="Q3885">
            <v>75</v>
          </cell>
          <cell r="R3885" t="str">
            <v>Other Operating Expenses</v>
          </cell>
          <cell r="S3885">
            <v>30</v>
          </cell>
          <cell r="T3885" t="str">
            <v>Vice President / Provost - CPC</v>
          </cell>
          <cell r="U3885">
            <v>5</v>
          </cell>
          <cell r="V3885" t="str">
            <v>Johnson, Abbey</v>
          </cell>
        </row>
        <row r="3886">
          <cell r="A3886">
            <v>380430</v>
          </cell>
          <cell r="B3886" t="str">
            <v>Medical Transcription Certificate</v>
          </cell>
          <cell r="C3886">
            <v>755705</v>
          </cell>
          <cell r="D3886">
            <v>380430755705</v>
          </cell>
          <cell r="E3886" t="str">
            <v>Postage</v>
          </cell>
          <cell r="F3886">
            <v>12.09</v>
          </cell>
          <cell r="G3886">
            <v>0</v>
          </cell>
          <cell r="H3886">
            <v>0</v>
          </cell>
          <cell r="I3886">
            <v>0</v>
          </cell>
          <cell r="J3886">
            <v>0</v>
          </cell>
          <cell r="K3886">
            <v>110010</v>
          </cell>
          <cell r="L3886" t="str">
            <v>Current Unrestricted</v>
          </cell>
          <cell r="M3886">
            <v>10</v>
          </cell>
          <cell r="N3886" t="str">
            <v>Instruction</v>
          </cell>
          <cell r="O3886">
            <v>11</v>
          </cell>
          <cell r="P3886" t="str">
            <v>Current Unrestricted Funds</v>
          </cell>
          <cell r="Q3886">
            <v>75</v>
          </cell>
          <cell r="R3886" t="str">
            <v>Other Operating Expenses</v>
          </cell>
          <cell r="S3886">
            <v>30</v>
          </cell>
          <cell r="T3886" t="str">
            <v>Vice President / Provost - CPC</v>
          </cell>
          <cell r="U3886">
            <v>5</v>
          </cell>
          <cell r="V3886" t="str">
            <v>Johnson, Abbey</v>
          </cell>
        </row>
        <row r="3887">
          <cell r="A3887">
            <v>380430</v>
          </cell>
          <cell r="B3887" t="str">
            <v>Medical Transcription Certificate</v>
          </cell>
          <cell r="C3887">
            <v>755765</v>
          </cell>
          <cell r="D3887">
            <v>380430755765</v>
          </cell>
          <cell r="E3887" t="str">
            <v>Miscellaneous Operating Expenses</v>
          </cell>
          <cell r="F3887">
            <v>0</v>
          </cell>
          <cell r="G3887">
            <v>0</v>
          </cell>
          <cell r="H3887">
            <v>0</v>
          </cell>
          <cell r="I3887">
            <v>0</v>
          </cell>
          <cell r="J3887">
            <v>0</v>
          </cell>
          <cell r="K3887">
            <v>110010</v>
          </cell>
          <cell r="L3887" t="str">
            <v>Current Unrestricted</v>
          </cell>
          <cell r="M3887">
            <v>10</v>
          </cell>
          <cell r="N3887" t="str">
            <v>Instruction</v>
          </cell>
          <cell r="O3887">
            <v>11</v>
          </cell>
          <cell r="P3887" t="str">
            <v>Current Unrestricted Funds</v>
          </cell>
          <cell r="Q3887">
            <v>75</v>
          </cell>
          <cell r="R3887" t="str">
            <v>Other Operating Expenses</v>
          </cell>
          <cell r="S3887">
            <v>30</v>
          </cell>
          <cell r="T3887" t="str">
            <v>Vice President / Provost - CPC</v>
          </cell>
          <cell r="U3887">
            <v>5</v>
          </cell>
          <cell r="V3887" t="str">
            <v>Johnson, Abbey</v>
          </cell>
        </row>
        <row r="3888">
          <cell r="A3888">
            <v>380440</v>
          </cell>
          <cell r="B3888" t="str">
            <v>Billing and Coding Certificate</v>
          </cell>
          <cell r="C3888">
            <v>611120</v>
          </cell>
          <cell r="D3888">
            <v>380440611120</v>
          </cell>
          <cell r="E3888" t="str">
            <v>Faculty Salaries - Part-time</v>
          </cell>
          <cell r="F3888">
            <v>28078</v>
          </cell>
          <cell r="G3888">
            <v>17792</v>
          </cell>
          <cell r="H3888">
            <v>11791</v>
          </cell>
          <cell r="I3888">
            <v>11791</v>
          </cell>
          <cell r="J3888">
            <v>0</v>
          </cell>
          <cell r="K3888">
            <v>110010</v>
          </cell>
          <cell r="L3888" t="str">
            <v>Current Unrestricted</v>
          </cell>
          <cell r="M3888">
            <v>10</v>
          </cell>
          <cell r="N3888" t="str">
            <v>Instruction</v>
          </cell>
          <cell r="O3888">
            <v>11</v>
          </cell>
          <cell r="P3888" t="str">
            <v>Current Unrestricted Funds</v>
          </cell>
          <cell r="Q3888">
            <v>61</v>
          </cell>
          <cell r="R3888" t="str">
            <v>Salaries and Wages</v>
          </cell>
          <cell r="S3888">
            <v>30</v>
          </cell>
          <cell r="T3888" t="str">
            <v>Vice President / Provost - CPC</v>
          </cell>
          <cell r="U3888">
            <v>2</v>
          </cell>
          <cell r="V3888" t="str">
            <v>Johnson, Abbey</v>
          </cell>
        </row>
        <row r="3889">
          <cell r="A3889">
            <v>380440</v>
          </cell>
          <cell r="B3889" t="str">
            <v>Billing and Coding Certificate</v>
          </cell>
          <cell r="C3889">
            <v>611160</v>
          </cell>
          <cell r="D3889">
            <v>380440611160</v>
          </cell>
          <cell r="E3889" t="str">
            <v>Faculty Part-time - Summer</v>
          </cell>
          <cell r="F3889">
            <v>0</v>
          </cell>
          <cell r="G3889">
            <v>0</v>
          </cell>
          <cell r="H3889">
            <v>0</v>
          </cell>
          <cell r="I3889">
            <v>0</v>
          </cell>
          <cell r="J3889">
            <v>0</v>
          </cell>
          <cell r="K3889">
            <v>110010</v>
          </cell>
          <cell r="L3889" t="str">
            <v>Current Unrestricted</v>
          </cell>
          <cell r="M3889">
            <v>10</v>
          </cell>
          <cell r="N3889" t="str">
            <v>Instruction</v>
          </cell>
          <cell r="O3889">
            <v>11</v>
          </cell>
          <cell r="P3889" t="str">
            <v>Current Unrestricted Funds</v>
          </cell>
          <cell r="Q3889">
            <v>61</v>
          </cell>
          <cell r="R3889" t="str">
            <v>Salaries and Wages</v>
          </cell>
          <cell r="S3889">
            <v>30</v>
          </cell>
          <cell r="T3889" t="str">
            <v>Vice President / Provost - CPC</v>
          </cell>
          <cell r="U3889">
            <v>2</v>
          </cell>
          <cell r="V3889" t="str">
            <v>Johnson, Abbey</v>
          </cell>
        </row>
        <row r="3890">
          <cell r="A3890">
            <v>380440</v>
          </cell>
          <cell r="B3890" t="str">
            <v>Billing and Coding Certificate</v>
          </cell>
          <cell r="C3890">
            <v>712630</v>
          </cell>
          <cell r="D3890">
            <v>380440712630</v>
          </cell>
          <cell r="E3890" t="str">
            <v>Accreditation</v>
          </cell>
          <cell r="F3890">
            <v>0</v>
          </cell>
          <cell r="G3890">
            <v>0</v>
          </cell>
          <cell r="H3890">
            <v>0</v>
          </cell>
          <cell r="I3890">
            <v>0</v>
          </cell>
          <cell r="J3890">
            <v>0</v>
          </cell>
          <cell r="K3890">
            <v>110010</v>
          </cell>
          <cell r="L3890" t="str">
            <v>Current Unrestricted</v>
          </cell>
          <cell r="M3890">
            <v>10</v>
          </cell>
          <cell r="N3890" t="str">
            <v>Instruction</v>
          </cell>
          <cell r="O3890">
            <v>11</v>
          </cell>
          <cell r="P3890" t="str">
            <v>Current Unrestricted Funds</v>
          </cell>
          <cell r="Q3890">
            <v>71</v>
          </cell>
          <cell r="R3890" t="str">
            <v>Contractual Services</v>
          </cell>
          <cell r="S3890">
            <v>30</v>
          </cell>
          <cell r="T3890" t="str">
            <v>Vice President / Provost - CPC</v>
          </cell>
          <cell r="U3890">
            <v>5</v>
          </cell>
          <cell r="V3890" t="str">
            <v>Johnson, Abbey</v>
          </cell>
        </row>
        <row r="3891">
          <cell r="A3891">
            <v>380440</v>
          </cell>
          <cell r="B3891" t="str">
            <v>Billing and Coding Certificate</v>
          </cell>
          <cell r="C3891">
            <v>712655</v>
          </cell>
          <cell r="D3891">
            <v>380440712655</v>
          </cell>
          <cell r="E3891" t="str">
            <v>Meetings Expense</v>
          </cell>
          <cell r="F3891">
            <v>0</v>
          </cell>
          <cell r="G3891">
            <v>0</v>
          </cell>
          <cell r="H3891">
            <v>0</v>
          </cell>
          <cell r="I3891">
            <v>0</v>
          </cell>
          <cell r="J3891">
            <v>0</v>
          </cell>
          <cell r="K3891">
            <v>110010</v>
          </cell>
          <cell r="L3891" t="str">
            <v>Current Unrestricted</v>
          </cell>
          <cell r="M3891">
            <v>10</v>
          </cell>
          <cell r="N3891" t="str">
            <v>Instruction</v>
          </cell>
          <cell r="O3891">
            <v>11</v>
          </cell>
          <cell r="P3891" t="str">
            <v>Current Unrestricted Funds</v>
          </cell>
          <cell r="Q3891">
            <v>71</v>
          </cell>
          <cell r="R3891" t="str">
            <v>Contractual Services</v>
          </cell>
          <cell r="S3891">
            <v>30</v>
          </cell>
          <cell r="T3891" t="str">
            <v>Vice President / Provost - CPC</v>
          </cell>
          <cell r="U3891">
            <v>5</v>
          </cell>
          <cell r="V3891" t="str">
            <v>Johnson, Abbey</v>
          </cell>
        </row>
        <row r="3892">
          <cell r="A3892">
            <v>380440</v>
          </cell>
          <cell r="B3892" t="str">
            <v>Billing and Coding Certificate</v>
          </cell>
          <cell r="C3892">
            <v>733110</v>
          </cell>
          <cell r="D3892">
            <v>380440733110</v>
          </cell>
          <cell r="E3892" t="str">
            <v>Classroom Supplies</v>
          </cell>
          <cell r="F3892">
            <v>0</v>
          </cell>
          <cell r="G3892">
            <v>0</v>
          </cell>
          <cell r="H3892">
            <v>0</v>
          </cell>
          <cell r="I3892">
            <v>0</v>
          </cell>
          <cell r="J3892">
            <v>0</v>
          </cell>
          <cell r="K3892">
            <v>110010</v>
          </cell>
          <cell r="L3892" t="str">
            <v>Current Unrestricted</v>
          </cell>
          <cell r="M3892">
            <v>10</v>
          </cell>
          <cell r="N3892" t="str">
            <v>Instruction</v>
          </cell>
          <cell r="O3892">
            <v>11</v>
          </cell>
          <cell r="P3892" t="str">
            <v>Current Unrestricted Funds</v>
          </cell>
          <cell r="Q3892">
            <v>73</v>
          </cell>
          <cell r="R3892" t="str">
            <v>Supplies</v>
          </cell>
          <cell r="S3892">
            <v>30</v>
          </cell>
          <cell r="T3892" t="str">
            <v>Vice President / Provost - CPC</v>
          </cell>
          <cell r="U3892">
            <v>5</v>
          </cell>
          <cell r="V3892" t="str">
            <v>Johnson, Abbey</v>
          </cell>
        </row>
        <row r="3893">
          <cell r="A3893">
            <v>380440</v>
          </cell>
          <cell r="B3893" t="str">
            <v>Billing and Coding Certificate</v>
          </cell>
          <cell r="C3893">
            <v>744210</v>
          </cell>
          <cell r="D3893">
            <v>380440744210</v>
          </cell>
          <cell r="E3893" t="str">
            <v>Local Travel</v>
          </cell>
          <cell r="F3893">
            <v>0</v>
          </cell>
          <cell r="G3893">
            <v>0</v>
          </cell>
          <cell r="H3893">
            <v>0</v>
          </cell>
          <cell r="I3893">
            <v>0</v>
          </cell>
          <cell r="J3893">
            <v>0</v>
          </cell>
          <cell r="K3893">
            <v>110010</v>
          </cell>
          <cell r="L3893" t="str">
            <v>Current Unrestricted</v>
          </cell>
          <cell r="M3893">
            <v>10</v>
          </cell>
          <cell r="N3893" t="str">
            <v>Instruction</v>
          </cell>
          <cell r="O3893">
            <v>11</v>
          </cell>
          <cell r="P3893" t="str">
            <v>Current Unrestricted Funds</v>
          </cell>
          <cell r="Q3893">
            <v>74</v>
          </cell>
          <cell r="R3893" t="str">
            <v>Travel</v>
          </cell>
          <cell r="S3893">
            <v>30</v>
          </cell>
          <cell r="T3893" t="str">
            <v>Vice President / Provost - CPC</v>
          </cell>
          <cell r="U3893">
            <v>5</v>
          </cell>
          <cell r="V3893" t="str">
            <v>Johnson, Abbey</v>
          </cell>
        </row>
        <row r="3894">
          <cell r="A3894">
            <v>380440</v>
          </cell>
          <cell r="B3894" t="str">
            <v>Billing and Coding Certificate</v>
          </cell>
          <cell r="C3894">
            <v>755310</v>
          </cell>
          <cell r="D3894">
            <v>380440755310</v>
          </cell>
          <cell r="E3894" t="str">
            <v>Copier Expense</v>
          </cell>
          <cell r="F3894">
            <v>0</v>
          </cell>
          <cell r="G3894">
            <v>0</v>
          </cell>
          <cell r="H3894">
            <v>0</v>
          </cell>
          <cell r="I3894">
            <v>0</v>
          </cell>
          <cell r="J3894">
            <v>0</v>
          </cell>
          <cell r="K3894">
            <v>110010</v>
          </cell>
          <cell r="L3894" t="str">
            <v>Current Unrestricted</v>
          </cell>
          <cell r="M3894">
            <v>10</v>
          </cell>
          <cell r="N3894" t="str">
            <v>Instruction</v>
          </cell>
          <cell r="O3894">
            <v>11</v>
          </cell>
          <cell r="P3894" t="str">
            <v>Current Unrestricted Funds</v>
          </cell>
          <cell r="Q3894">
            <v>75</v>
          </cell>
          <cell r="R3894" t="str">
            <v>Other Operating Expenses</v>
          </cell>
          <cell r="S3894">
            <v>30</v>
          </cell>
          <cell r="T3894" t="str">
            <v>Vice President / Provost - CPC</v>
          </cell>
          <cell r="U3894">
            <v>5</v>
          </cell>
          <cell r="V3894" t="str">
            <v>Johnson, Abbey</v>
          </cell>
        </row>
        <row r="3895">
          <cell r="A3895">
            <v>380440</v>
          </cell>
          <cell r="B3895" t="str">
            <v>Billing and Coding Certificate</v>
          </cell>
          <cell r="C3895">
            <v>755360</v>
          </cell>
          <cell r="D3895">
            <v>380440755360</v>
          </cell>
          <cell r="E3895" t="str">
            <v>Printing - Other</v>
          </cell>
          <cell r="F3895">
            <v>0</v>
          </cell>
          <cell r="G3895">
            <v>0</v>
          </cell>
          <cell r="H3895">
            <v>0</v>
          </cell>
          <cell r="I3895">
            <v>0</v>
          </cell>
          <cell r="J3895">
            <v>0</v>
          </cell>
          <cell r="K3895">
            <v>110010</v>
          </cell>
          <cell r="L3895" t="str">
            <v>Current Unrestricted</v>
          </cell>
          <cell r="M3895">
            <v>10</v>
          </cell>
          <cell r="N3895" t="str">
            <v>Instruction</v>
          </cell>
          <cell r="O3895">
            <v>11</v>
          </cell>
          <cell r="P3895" t="str">
            <v>Current Unrestricted Funds</v>
          </cell>
          <cell r="Q3895">
            <v>75</v>
          </cell>
          <cell r="R3895" t="str">
            <v>Other Operating Expenses</v>
          </cell>
          <cell r="S3895">
            <v>30</v>
          </cell>
          <cell r="T3895" t="str">
            <v>Vice President / Provost - CPC</v>
          </cell>
          <cell r="U3895">
            <v>5</v>
          </cell>
          <cell r="V3895" t="str">
            <v>Johnson, Abbey</v>
          </cell>
        </row>
        <row r="3896">
          <cell r="A3896">
            <v>380440</v>
          </cell>
          <cell r="B3896" t="str">
            <v>Billing and Coding Certificate</v>
          </cell>
          <cell r="C3896">
            <v>755705</v>
          </cell>
          <cell r="D3896">
            <v>380440755705</v>
          </cell>
          <cell r="E3896" t="str">
            <v>Postage</v>
          </cell>
          <cell r="F3896">
            <v>0</v>
          </cell>
          <cell r="G3896">
            <v>0</v>
          </cell>
          <cell r="H3896">
            <v>0</v>
          </cell>
          <cell r="I3896">
            <v>0</v>
          </cell>
          <cell r="J3896">
            <v>0</v>
          </cell>
          <cell r="K3896">
            <v>110010</v>
          </cell>
          <cell r="L3896" t="str">
            <v>Current Unrestricted</v>
          </cell>
          <cell r="M3896">
            <v>10</v>
          </cell>
          <cell r="N3896" t="str">
            <v>Instruction</v>
          </cell>
          <cell r="O3896">
            <v>11</v>
          </cell>
          <cell r="P3896" t="str">
            <v>Current Unrestricted Funds</v>
          </cell>
          <cell r="Q3896">
            <v>75</v>
          </cell>
          <cell r="R3896" t="str">
            <v>Other Operating Expenses</v>
          </cell>
          <cell r="S3896">
            <v>30</v>
          </cell>
          <cell r="T3896" t="str">
            <v>Vice President / Provost - CPC</v>
          </cell>
          <cell r="U3896">
            <v>5</v>
          </cell>
          <cell r="V3896" t="str">
            <v>Johnson, Abbey</v>
          </cell>
        </row>
        <row r="3897">
          <cell r="A3897">
            <v>380440</v>
          </cell>
          <cell r="B3897" t="str">
            <v>Billing and Coding Certificate</v>
          </cell>
          <cell r="C3897">
            <v>755730</v>
          </cell>
          <cell r="D3897">
            <v>380440755730</v>
          </cell>
          <cell r="E3897" t="str">
            <v>Memberships</v>
          </cell>
          <cell r="F3897">
            <v>0</v>
          </cell>
          <cell r="G3897">
            <v>0</v>
          </cell>
          <cell r="H3897">
            <v>0</v>
          </cell>
          <cell r="I3897">
            <v>0</v>
          </cell>
          <cell r="J3897">
            <v>0</v>
          </cell>
          <cell r="K3897">
            <v>110010</v>
          </cell>
          <cell r="L3897" t="str">
            <v>Current Unrestricted</v>
          </cell>
          <cell r="M3897">
            <v>10</v>
          </cell>
          <cell r="N3897" t="str">
            <v>Instruction</v>
          </cell>
          <cell r="O3897">
            <v>11</v>
          </cell>
          <cell r="P3897" t="str">
            <v>Current Unrestricted Funds</v>
          </cell>
          <cell r="Q3897">
            <v>75</v>
          </cell>
          <cell r="R3897" t="str">
            <v>Other Operating Expenses</v>
          </cell>
          <cell r="S3897">
            <v>30</v>
          </cell>
          <cell r="T3897" t="str">
            <v>Vice President / Provost - CPC</v>
          </cell>
          <cell r="U3897">
            <v>5</v>
          </cell>
          <cell r="V3897" t="str">
            <v>Johnson, Abbey</v>
          </cell>
        </row>
        <row r="3898">
          <cell r="A3898">
            <v>380440</v>
          </cell>
          <cell r="B3898" t="str">
            <v>Billing and Coding Certificate</v>
          </cell>
          <cell r="C3898">
            <v>755765</v>
          </cell>
          <cell r="D3898">
            <v>380440755765</v>
          </cell>
          <cell r="E3898" t="str">
            <v>Miscellaneous Operating Expenses</v>
          </cell>
          <cell r="F3898">
            <v>0</v>
          </cell>
          <cell r="G3898">
            <v>0</v>
          </cell>
          <cell r="H3898">
            <v>0</v>
          </cell>
          <cell r="I3898">
            <v>0</v>
          </cell>
          <cell r="J3898">
            <v>0</v>
          </cell>
          <cell r="K3898">
            <v>110010</v>
          </cell>
          <cell r="L3898" t="str">
            <v>Current Unrestricted</v>
          </cell>
          <cell r="M3898">
            <v>10</v>
          </cell>
          <cell r="N3898" t="str">
            <v>Instruction</v>
          </cell>
          <cell r="O3898">
            <v>11</v>
          </cell>
          <cell r="P3898" t="str">
            <v>Current Unrestricted Funds</v>
          </cell>
          <cell r="Q3898">
            <v>75</v>
          </cell>
          <cell r="R3898" t="str">
            <v>Other Operating Expenses</v>
          </cell>
          <cell r="S3898">
            <v>30</v>
          </cell>
          <cell r="T3898" t="str">
            <v>Vice President / Provost - CPC</v>
          </cell>
          <cell r="U3898">
            <v>5</v>
          </cell>
          <cell r="V3898" t="str">
            <v>Johnson, Abbey</v>
          </cell>
        </row>
        <row r="3899">
          <cell r="A3899">
            <v>380450</v>
          </cell>
          <cell r="B3899" t="str">
            <v>Health Information Management</v>
          </cell>
          <cell r="C3899">
            <v>611110</v>
          </cell>
          <cell r="D3899">
            <v>380450611110</v>
          </cell>
          <cell r="E3899" t="str">
            <v>Faculty Salaries - Full-time</v>
          </cell>
          <cell r="F3899">
            <v>92824.44</v>
          </cell>
          <cell r="G3899">
            <v>107266.98</v>
          </cell>
          <cell r="H3899">
            <v>142890</v>
          </cell>
          <cell r="I3899">
            <v>75691.06</v>
          </cell>
          <cell r="J3899">
            <v>158604</v>
          </cell>
          <cell r="K3899">
            <v>110010</v>
          </cell>
          <cell r="L3899" t="str">
            <v>Current Unrestricted</v>
          </cell>
          <cell r="M3899">
            <v>10</v>
          </cell>
          <cell r="N3899" t="str">
            <v>Instruction</v>
          </cell>
          <cell r="O3899">
            <v>11</v>
          </cell>
          <cell r="P3899" t="str">
            <v>Current Unrestricted Funds</v>
          </cell>
          <cell r="Q3899">
            <v>61</v>
          </cell>
          <cell r="R3899" t="str">
            <v>Salaries and Wages</v>
          </cell>
          <cell r="S3899">
            <v>30</v>
          </cell>
          <cell r="T3899" t="str">
            <v>Vice President / Provost - CPC</v>
          </cell>
          <cell r="U3899">
            <v>2</v>
          </cell>
          <cell r="V3899" t="str">
            <v>Johnson, Abbey</v>
          </cell>
        </row>
        <row r="3900">
          <cell r="A3900">
            <v>380450</v>
          </cell>
          <cell r="B3900" t="str">
            <v>Health Information Management</v>
          </cell>
          <cell r="C3900">
            <v>611115</v>
          </cell>
          <cell r="D3900">
            <v>380450611115</v>
          </cell>
          <cell r="E3900" t="str">
            <v>Faculty Salaries - Substitute</v>
          </cell>
          <cell r="F3900">
            <v>390.96</v>
          </cell>
          <cell r="G3900">
            <v>86.88</v>
          </cell>
          <cell r="H3900">
            <v>0</v>
          </cell>
          <cell r="I3900">
            <v>0</v>
          </cell>
          <cell r="J3900">
            <v>0</v>
          </cell>
          <cell r="K3900">
            <v>110010</v>
          </cell>
          <cell r="L3900" t="str">
            <v>Current Unrestricted</v>
          </cell>
          <cell r="M3900">
            <v>10</v>
          </cell>
          <cell r="N3900" t="str">
            <v>Instruction</v>
          </cell>
          <cell r="O3900">
            <v>11</v>
          </cell>
          <cell r="P3900" t="str">
            <v>Current Unrestricted Funds</v>
          </cell>
          <cell r="Q3900">
            <v>61</v>
          </cell>
          <cell r="R3900" t="str">
            <v>Salaries and Wages</v>
          </cell>
          <cell r="S3900">
            <v>30</v>
          </cell>
          <cell r="T3900" t="str">
            <v>Vice President / Provost - CPC</v>
          </cell>
          <cell r="U3900">
            <v>2</v>
          </cell>
          <cell r="V3900" t="str">
            <v>Johnson, Abbey</v>
          </cell>
        </row>
        <row r="3901">
          <cell r="A3901">
            <v>380450</v>
          </cell>
          <cell r="B3901" t="str">
            <v>Health Information Management</v>
          </cell>
          <cell r="C3901">
            <v>611120</v>
          </cell>
          <cell r="D3901">
            <v>380450611120</v>
          </cell>
          <cell r="E3901" t="str">
            <v>Faculty Salaries - Part-time</v>
          </cell>
          <cell r="F3901">
            <v>136791.51999999999</v>
          </cell>
          <cell r="G3901">
            <v>146379.51999999999</v>
          </cell>
          <cell r="H3901">
            <v>136536</v>
          </cell>
          <cell r="I3901">
            <v>82358</v>
          </cell>
          <cell r="J3901">
            <v>156955</v>
          </cell>
          <cell r="K3901">
            <v>110010</v>
          </cell>
          <cell r="L3901" t="str">
            <v>Current Unrestricted</v>
          </cell>
          <cell r="M3901">
            <v>10</v>
          </cell>
          <cell r="N3901" t="str">
            <v>Instruction</v>
          </cell>
          <cell r="O3901">
            <v>11</v>
          </cell>
          <cell r="P3901" t="str">
            <v>Current Unrestricted Funds</v>
          </cell>
          <cell r="Q3901">
            <v>61</v>
          </cell>
          <cell r="R3901" t="str">
            <v>Salaries and Wages</v>
          </cell>
          <cell r="S3901">
            <v>30</v>
          </cell>
          <cell r="T3901" t="str">
            <v>Vice President / Provost - CPC</v>
          </cell>
          <cell r="U3901">
            <v>2</v>
          </cell>
          <cell r="V3901" t="str">
            <v>Johnson, Abbey</v>
          </cell>
        </row>
        <row r="3902">
          <cell r="A3902">
            <v>380450</v>
          </cell>
          <cell r="B3902" t="str">
            <v>Health Information Management</v>
          </cell>
          <cell r="C3902">
            <v>611130</v>
          </cell>
          <cell r="D3902">
            <v>380450611130</v>
          </cell>
          <cell r="E3902" t="str">
            <v>Faculty Full-time Non-teaching ES</v>
          </cell>
          <cell r="F3902">
            <v>0</v>
          </cell>
          <cell r="G3902">
            <v>3000</v>
          </cell>
          <cell r="H3902">
            <v>3000</v>
          </cell>
          <cell r="I3902">
            <v>1999.98</v>
          </cell>
          <cell r="J3902">
            <v>3000</v>
          </cell>
          <cell r="K3902">
            <v>110010</v>
          </cell>
          <cell r="L3902" t="str">
            <v>Current Unrestricted</v>
          </cell>
          <cell r="M3902">
            <v>10</v>
          </cell>
          <cell r="N3902" t="str">
            <v>Instruction</v>
          </cell>
          <cell r="O3902">
            <v>11</v>
          </cell>
          <cell r="P3902" t="str">
            <v>Current Unrestricted Funds</v>
          </cell>
          <cell r="Q3902">
            <v>61</v>
          </cell>
          <cell r="R3902" t="str">
            <v>Salaries and Wages</v>
          </cell>
          <cell r="S3902">
            <v>30</v>
          </cell>
          <cell r="T3902" t="str">
            <v>Vice President / Provost - CPC</v>
          </cell>
          <cell r="U3902">
            <v>2</v>
          </cell>
          <cell r="V3902" t="str">
            <v>Johnson, Abbey</v>
          </cell>
        </row>
        <row r="3903">
          <cell r="A3903">
            <v>380450</v>
          </cell>
          <cell r="B3903" t="str">
            <v>Health Information Management</v>
          </cell>
          <cell r="C3903">
            <v>611135</v>
          </cell>
          <cell r="D3903">
            <v>380450611135</v>
          </cell>
          <cell r="E3903" t="str">
            <v>Faculty Full-time - Release Time</v>
          </cell>
          <cell r="F3903">
            <v>0</v>
          </cell>
          <cell r="G3903">
            <v>6324.59</v>
          </cell>
          <cell r="H3903">
            <v>0</v>
          </cell>
          <cell r="I3903">
            <v>0</v>
          </cell>
          <cell r="J3903">
            <v>0</v>
          </cell>
          <cell r="K3903">
            <v>110010</v>
          </cell>
          <cell r="L3903" t="str">
            <v>Current Unrestricted</v>
          </cell>
          <cell r="M3903">
            <v>10</v>
          </cell>
          <cell r="N3903" t="str">
            <v>Instruction</v>
          </cell>
          <cell r="O3903">
            <v>11</v>
          </cell>
          <cell r="P3903" t="str">
            <v>Current Unrestricted Funds</v>
          </cell>
          <cell r="Q3903">
            <v>61</v>
          </cell>
          <cell r="R3903" t="str">
            <v>Salaries and Wages</v>
          </cell>
          <cell r="S3903">
            <v>30</v>
          </cell>
          <cell r="T3903" t="str">
            <v>Vice President / Provost - CPC</v>
          </cell>
          <cell r="U3903">
            <v>2</v>
          </cell>
          <cell r="V3903" t="str">
            <v>Johnson, Abbey</v>
          </cell>
        </row>
        <row r="3904">
          <cell r="A3904">
            <v>380450</v>
          </cell>
          <cell r="B3904" t="str">
            <v>Health Information Management</v>
          </cell>
          <cell r="C3904">
            <v>611150</v>
          </cell>
          <cell r="D3904">
            <v>380450611150</v>
          </cell>
          <cell r="E3904" t="str">
            <v>Faculty Full-time - Summer</v>
          </cell>
          <cell r="F3904">
            <v>5998.32</v>
          </cell>
          <cell r="G3904">
            <v>16919.34</v>
          </cell>
          <cell r="H3904">
            <v>17980</v>
          </cell>
          <cell r="I3904">
            <v>0</v>
          </cell>
          <cell r="J3904">
            <v>20744</v>
          </cell>
          <cell r="K3904">
            <v>110010</v>
          </cell>
          <cell r="L3904" t="str">
            <v>Current Unrestricted</v>
          </cell>
          <cell r="M3904">
            <v>10</v>
          </cell>
          <cell r="N3904" t="str">
            <v>Instruction</v>
          </cell>
          <cell r="O3904">
            <v>11</v>
          </cell>
          <cell r="P3904" t="str">
            <v>Current Unrestricted Funds</v>
          </cell>
          <cell r="Q3904">
            <v>61</v>
          </cell>
          <cell r="R3904" t="str">
            <v>Salaries and Wages</v>
          </cell>
          <cell r="S3904">
            <v>30</v>
          </cell>
          <cell r="T3904" t="str">
            <v>Vice President / Provost - CPC</v>
          </cell>
          <cell r="U3904">
            <v>2</v>
          </cell>
          <cell r="V3904" t="str">
            <v>Johnson, Abbey</v>
          </cell>
        </row>
        <row r="3905">
          <cell r="A3905">
            <v>380450</v>
          </cell>
          <cell r="B3905" t="str">
            <v>Health Information Management</v>
          </cell>
          <cell r="C3905">
            <v>611160</v>
          </cell>
          <cell r="D3905">
            <v>380450611160</v>
          </cell>
          <cell r="E3905" t="str">
            <v>Faculty Part-time - Summer</v>
          </cell>
          <cell r="F3905">
            <v>28216.98</v>
          </cell>
          <cell r="G3905">
            <v>28216.98</v>
          </cell>
          <cell r="H3905">
            <v>45649</v>
          </cell>
          <cell r="I3905">
            <v>0</v>
          </cell>
          <cell r="J3905">
            <v>45649</v>
          </cell>
          <cell r="K3905">
            <v>110010</v>
          </cell>
          <cell r="L3905" t="str">
            <v>Current Unrestricted</v>
          </cell>
          <cell r="M3905">
            <v>10</v>
          </cell>
          <cell r="N3905" t="str">
            <v>Instruction</v>
          </cell>
          <cell r="O3905">
            <v>11</v>
          </cell>
          <cell r="P3905" t="str">
            <v>Current Unrestricted Funds</v>
          </cell>
          <cell r="Q3905">
            <v>61</v>
          </cell>
          <cell r="R3905" t="str">
            <v>Salaries and Wages</v>
          </cell>
          <cell r="S3905">
            <v>30</v>
          </cell>
          <cell r="T3905" t="str">
            <v>Vice President / Provost - CPC</v>
          </cell>
          <cell r="U3905">
            <v>2</v>
          </cell>
          <cell r="V3905" t="str">
            <v>Johnson, Abbey</v>
          </cell>
        </row>
        <row r="3906">
          <cell r="A3906">
            <v>380450</v>
          </cell>
          <cell r="B3906" t="str">
            <v>Health Information Management</v>
          </cell>
          <cell r="C3906">
            <v>611210</v>
          </cell>
          <cell r="D3906">
            <v>380450611210</v>
          </cell>
          <cell r="E3906" t="str">
            <v>Admin Salaries - Full-time</v>
          </cell>
          <cell r="F3906">
            <v>38916.69</v>
          </cell>
          <cell r="G3906">
            <v>59754</v>
          </cell>
          <cell r="H3906">
            <v>61846</v>
          </cell>
          <cell r="I3906">
            <v>30922.68</v>
          </cell>
          <cell r="J3906">
            <v>61846</v>
          </cell>
          <cell r="K3906">
            <v>110010</v>
          </cell>
          <cell r="L3906" t="str">
            <v>Current Unrestricted</v>
          </cell>
          <cell r="M3906">
            <v>10</v>
          </cell>
          <cell r="N3906" t="str">
            <v>Instruction</v>
          </cell>
          <cell r="O3906">
            <v>11</v>
          </cell>
          <cell r="P3906" t="str">
            <v>Current Unrestricted Funds</v>
          </cell>
          <cell r="Q3906">
            <v>61</v>
          </cell>
          <cell r="R3906" t="str">
            <v>Salaries and Wages</v>
          </cell>
          <cell r="S3906">
            <v>30</v>
          </cell>
          <cell r="T3906" t="str">
            <v>Vice President / Provost - CPC</v>
          </cell>
          <cell r="U3906">
            <v>2</v>
          </cell>
          <cell r="V3906" t="str">
            <v>Johnson, Abbey</v>
          </cell>
        </row>
        <row r="3907">
          <cell r="A3907">
            <v>380450</v>
          </cell>
          <cell r="B3907" t="str">
            <v>Health Information Management</v>
          </cell>
          <cell r="C3907">
            <v>611476</v>
          </cell>
          <cell r="D3907">
            <v>380450611476</v>
          </cell>
          <cell r="E3907" t="str">
            <v>Lab Assistants PT - Non-Exempt</v>
          </cell>
          <cell r="F3907">
            <v>0</v>
          </cell>
          <cell r="G3907">
            <v>0</v>
          </cell>
          <cell r="H3907">
            <v>0</v>
          </cell>
          <cell r="I3907">
            <v>0</v>
          </cell>
          <cell r="J3907">
            <v>0</v>
          </cell>
          <cell r="K3907">
            <v>110010</v>
          </cell>
          <cell r="L3907" t="str">
            <v>Current Unrestricted</v>
          </cell>
          <cell r="M3907">
            <v>10</v>
          </cell>
          <cell r="N3907" t="str">
            <v>Instruction</v>
          </cell>
          <cell r="O3907">
            <v>11</v>
          </cell>
          <cell r="P3907" t="str">
            <v>Current Unrestricted Funds</v>
          </cell>
          <cell r="Q3907">
            <v>61</v>
          </cell>
          <cell r="R3907" t="str">
            <v>Salaries and Wages</v>
          </cell>
          <cell r="S3907">
            <v>30</v>
          </cell>
          <cell r="T3907" t="str">
            <v>Vice President / Provost - CPC</v>
          </cell>
          <cell r="U3907">
            <v>2</v>
          </cell>
          <cell r="V3907" t="str">
            <v>Johnson, Abbey</v>
          </cell>
        </row>
        <row r="3908">
          <cell r="A3908">
            <v>380450</v>
          </cell>
          <cell r="B3908" t="str">
            <v>Health Information Management</v>
          </cell>
          <cell r="C3908">
            <v>712630</v>
          </cell>
          <cell r="D3908">
            <v>380450712630</v>
          </cell>
          <cell r="E3908" t="str">
            <v>Accreditation</v>
          </cell>
          <cell r="F3908">
            <v>1550</v>
          </cell>
          <cell r="G3908">
            <v>1550</v>
          </cell>
          <cell r="H3908">
            <v>2350</v>
          </cell>
          <cell r="I3908">
            <v>1850</v>
          </cell>
          <cell r="J3908">
            <v>2350</v>
          </cell>
          <cell r="K3908">
            <v>110010</v>
          </cell>
          <cell r="L3908" t="str">
            <v>Current Unrestricted</v>
          </cell>
          <cell r="M3908">
            <v>10</v>
          </cell>
          <cell r="N3908" t="str">
            <v>Instruction</v>
          </cell>
          <cell r="O3908">
            <v>11</v>
          </cell>
          <cell r="P3908" t="str">
            <v>Current Unrestricted Funds</v>
          </cell>
          <cell r="Q3908">
            <v>71</v>
          </cell>
          <cell r="R3908" t="str">
            <v>Contractual Services</v>
          </cell>
          <cell r="S3908">
            <v>30</v>
          </cell>
          <cell r="T3908" t="str">
            <v>Vice President / Provost - CPC</v>
          </cell>
          <cell r="U3908">
            <v>5</v>
          </cell>
          <cell r="V3908" t="str">
            <v>Johnson, Abbey</v>
          </cell>
        </row>
        <row r="3909">
          <cell r="A3909">
            <v>380450</v>
          </cell>
          <cell r="B3909" t="str">
            <v>Health Information Management</v>
          </cell>
          <cell r="C3909">
            <v>712655</v>
          </cell>
          <cell r="D3909">
            <v>380450712655</v>
          </cell>
          <cell r="E3909" t="str">
            <v>Meetings Expense</v>
          </cell>
          <cell r="F3909">
            <v>707.08</v>
          </cell>
          <cell r="G3909">
            <v>451.67</v>
          </cell>
          <cell r="H3909">
            <v>500</v>
          </cell>
          <cell r="I3909">
            <v>0</v>
          </cell>
          <cell r="J3909">
            <v>500</v>
          </cell>
          <cell r="K3909">
            <v>110010</v>
          </cell>
          <cell r="L3909" t="str">
            <v>Current Unrestricted</v>
          </cell>
          <cell r="M3909">
            <v>10</v>
          </cell>
          <cell r="N3909" t="str">
            <v>Instruction</v>
          </cell>
          <cell r="O3909">
            <v>11</v>
          </cell>
          <cell r="P3909" t="str">
            <v>Current Unrestricted Funds</v>
          </cell>
          <cell r="Q3909">
            <v>71</v>
          </cell>
          <cell r="R3909" t="str">
            <v>Contractual Services</v>
          </cell>
          <cell r="S3909">
            <v>30</v>
          </cell>
          <cell r="T3909" t="str">
            <v>Vice President / Provost - CPC</v>
          </cell>
          <cell r="U3909">
            <v>5</v>
          </cell>
          <cell r="V3909" t="str">
            <v>Johnson, Abbey</v>
          </cell>
        </row>
        <row r="3910">
          <cell r="A3910">
            <v>380450</v>
          </cell>
          <cell r="B3910" t="str">
            <v>Health Information Management</v>
          </cell>
          <cell r="C3910">
            <v>733110</v>
          </cell>
          <cell r="D3910">
            <v>380450733110</v>
          </cell>
          <cell r="E3910" t="str">
            <v>Classroom Supplies</v>
          </cell>
          <cell r="F3910">
            <v>3465.92</v>
          </cell>
          <cell r="G3910">
            <v>4372.88</v>
          </cell>
          <cell r="H3910">
            <v>1390</v>
          </cell>
          <cell r="I3910">
            <v>1242.77</v>
          </cell>
          <cell r="J3910">
            <v>2000</v>
          </cell>
          <cell r="K3910">
            <v>110010</v>
          </cell>
          <cell r="L3910" t="str">
            <v>Current Unrestricted</v>
          </cell>
          <cell r="M3910">
            <v>10</v>
          </cell>
          <cell r="N3910" t="str">
            <v>Instruction</v>
          </cell>
          <cell r="O3910">
            <v>11</v>
          </cell>
          <cell r="P3910" t="str">
            <v>Current Unrestricted Funds</v>
          </cell>
          <cell r="Q3910">
            <v>73</v>
          </cell>
          <cell r="R3910" t="str">
            <v>Supplies</v>
          </cell>
          <cell r="S3910">
            <v>30</v>
          </cell>
          <cell r="T3910" t="str">
            <v>Vice President / Provost - CPC</v>
          </cell>
          <cell r="U3910">
            <v>5</v>
          </cell>
          <cell r="V3910" t="str">
            <v>Johnson, Abbey</v>
          </cell>
        </row>
        <row r="3911">
          <cell r="A3911">
            <v>380450</v>
          </cell>
          <cell r="B3911" t="str">
            <v>Health Information Management</v>
          </cell>
          <cell r="C3911">
            <v>733120</v>
          </cell>
          <cell r="D3911">
            <v>380450733120</v>
          </cell>
          <cell r="E3911" t="str">
            <v>Office Supplies</v>
          </cell>
          <cell r="F3911">
            <v>0</v>
          </cell>
          <cell r="G3911">
            <v>0</v>
          </cell>
          <cell r="H3911">
            <v>0</v>
          </cell>
          <cell r="I3911">
            <v>0</v>
          </cell>
          <cell r="J3911">
            <v>0</v>
          </cell>
          <cell r="K3911">
            <v>110010</v>
          </cell>
          <cell r="L3911" t="str">
            <v>Current Unrestricted</v>
          </cell>
          <cell r="M3911">
            <v>10</v>
          </cell>
          <cell r="N3911" t="str">
            <v>Instruction</v>
          </cell>
          <cell r="O3911">
            <v>11</v>
          </cell>
          <cell r="P3911" t="str">
            <v>Current Unrestricted Funds</v>
          </cell>
          <cell r="Q3911">
            <v>73</v>
          </cell>
          <cell r="R3911" t="str">
            <v>Supplies</v>
          </cell>
          <cell r="S3911">
            <v>30</v>
          </cell>
          <cell r="T3911" t="str">
            <v>Vice President / Provost - CPC</v>
          </cell>
          <cell r="U3911">
            <v>5</v>
          </cell>
          <cell r="V3911" t="str">
            <v>Johnson, Abbey</v>
          </cell>
        </row>
        <row r="3912">
          <cell r="A3912">
            <v>380450</v>
          </cell>
          <cell r="B3912" t="str">
            <v>Health Information Management</v>
          </cell>
          <cell r="C3912">
            <v>733210</v>
          </cell>
          <cell r="D3912">
            <v>380450733210</v>
          </cell>
          <cell r="E3912" t="str">
            <v>Division Books and Booklets</v>
          </cell>
          <cell r="F3912">
            <v>0</v>
          </cell>
          <cell r="G3912">
            <v>0</v>
          </cell>
          <cell r="H3912">
            <v>0</v>
          </cell>
          <cell r="I3912">
            <v>0</v>
          </cell>
          <cell r="J3912">
            <v>0</v>
          </cell>
          <cell r="K3912">
            <v>110010</v>
          </cell>
          <cell r="L3912" t="str">
            <v>Current Unrestricted</v>
          </cell>
          <cell r="M3912">
            <v>10</v>
          </cell>
          <cell r="N3912" t="str">
            <v>Instruction</v>
          </cell>
          <cell r="O3912">
            <v>11</v>
          </cell>
          <cell r="P3912" t="str">
            <v>Current Unrestricted Funds</v>
          </cell>
          <cell r="Q3912">
            <v>73</v>
          </cell>
          <cell r="R3912" t="str">
            <v>Supplies</v>
          </cell>
          <cell r="S3912">
            <v>30</v>
          </cell>
          <cell r="T3912" t="str">
            <v>Vice President / Provost - CPC</v>
          </cell>
          <cell r="U3912">
            <v>5</v>
          </cell>
          <cell r="V3912" t="str">
            <v>Johnson, Abbey</v>
          </cell>
        </row>
        <row r="3913">
          <cell r="A3913">
            <v>380450</v>
          </cell>
          <cell r="B3913" t="str">
            <v>Health Information Management</v>
          </cell>
          <cell r="C3913">
            <v>733220</v>
          </cell>
          <cell r="D3913">
            <v>380450733220</v>
          </cell>
          <cell r="E3913" t="str">
            <v>Subscriptions</v>
          </cell>
          <cell r="F3913">
            <v>0</v>
          </cell>
          <cell r="G3913">
            <v>0</v>
          </cell>
          <cell r="H3913">
            <v>0</v>
          </cell>
          <cell r="I3913">
            <v>0</v>
          </cell>
          <cell r="J3913">
            <v>0</v>
          </cell>
          <cell r="K3913">
            <v>110010</v>
          </cell>
          <cell r="L3913" t="str">
            <v>Current Unrestricted</v>
          </cell>
          <cell r="M3913">
            <v>10</v>
          </cell>
          <cell r="N3913" t="str">
            <v>Instruction</v>
          </cell>
          <cell r="O3913">
            <v>11</v>
          </cell>
          <cell r="P3913" t="str">
            <v>Current Unrestricted Funds</v>
          </cell>
          <cell r="Q3913">
            <v>73</v>
          </cell>
          <cell r="R3913" t="str">
            <v>Supplies</v>
          </cell>
          <cell r="S3913">
            <v>30</v>
          </cell>
          <cell r="T3913" t="str">
            <v>Vice President / Provost - CPC</v>
          </cell>
          <cell r="U3913">
            <v>5</v>
          </cell>
          <cell r="V3913" t="str">
            <v>Johnson, Abbey</v>
          </cell>
        </row>
        <row r="3914">
          <cell r="A3914">
            <v>380450</v>
          </cell>
          <cell r="B3914" t="str">
            <v>Health Information Management</v>
          </cell>
          <cell r="C3914">
            <v>733230</v>
          </cell>
          <cell r="D3914">
            <v>380450733230</v>
          </cell>
          <cell r="E3914" t="str">
            <v>Tests and Testing Services</v>
          </cell>
          <cell r="F3914">
            <v>997.68</v>
          </cell>
          <cell r="G3914">
            <v>1288.67</v>
          </cell>
          <cell r="H3914">
            <v>5000</v>
          </cell>
          <cell r="I3914">
            <v>2661.64</v>
          </cell>
          <cell r="J3914">
            <v>5000</v>
          </cell>
          <cell r="K3914">
            <v>110010</v>
          </cell>
          <cell r="L3914" t="str">
            <v>Current Unrestricted</v>
          </cell>
          <cell r="M3914">
            <v>10</v>
          </cell>
          <cell r="N3914" t="str">
            <v>Instruction</v>
          </cell>
          <cell r="O3914">
            <v>11</v>
          </cell>
          <cell r="P3914" t="str">
            <v>Current Unrestricted Funds</v>
          </cell>
          <cell r="Q3914">
            <v>73</v>
          </cell>
          <cell r="R3914" t="str">
            <v>Supplies</v>
          </cell>
          <cell r="S3914">
            <v>30</v>
          </cell>
          <cell r="T3914" t="str">
            <v>Vice President / Provost - CPC</v>
          </cell>
          <cell r="U3914">
            <v>5</v>
          </cell>
          <cell r="V3914" t="str">
            <v>Johnson, Abbey</v>
          </cell>
        </row>
        <row r="3915">
          <cell r="A3915">
            <v>380450</v>
          </cell>
          <cell r="B3915" t="str">
            <v>Health Information Management</v>
          </cell>
          <cell r="C3915">
            <v>744210</v>
          </cell>
          <cell r="D3915">
            <v>380450744210</v>
          </cell>
          <cell r="E3915" t="str">
            <v>Local Travel</v>
          </cell>
          <cell r="F3915">
            <v>156</v>
          </cell>
          <cell r="G3915">
            <v>253.51</v>
          </cell>
          <cell r="H3915">
            <v>500</v>
          </cell>
          <cell r="I3915">
            <v>159.5</v>
          </cell>
          <cell r="J3915">
            <v>500</v>
          </cell>
          <cell r="K3915">
            <v>110010</v>
          </cell>
          <cell r="L3915" t="str">
            <v>Current Unrestricted</v>
          </cell>
          <cell r="M3915">
            <v>10</v>
          </cell>
          <cell r="N3915" t="str">
            <v>Instruction</v>
          </cell>
          <cell r="O3915">
            <v>11</v>
          </cell>
          <cell r="P3915" t="str">
            <v>Current Unrestricted Funds</v>
          </cell>
          <cell r="Q3915">
            <v>74</v>
          </cell>
          <cell r="R3915" t="str">
            <v>Travel</v>
          </cell>
          <cell r="S3915">
            <v>30</v>
          </cell>
          <cell r="T3915" t="str">
            <v>Vice President / Provost - CPC</v>
          </cell>
          <cell r="U3915">
            <v>5</v>
          </cell>
          <cell r="V3915" t="str">
            <v>Johnson, Abbey</v>
          </cell>
        </row>
        <row r="3916">
          <cell r="A3916">
            <v>380450</v>
          </cell>
          <cell r="B3916" t="str">
            <v>Health Information Management</v>
          </cell>
          <cell r="C3916">
            <v>744220</v>
          </cell>
          <cell r="D3916">
            <v>380450744220</v>
          </cell>
          <cell r="E3916" t="str">
            <v>Professional Development / Travel</v>
          </cell>
          <cell r="F3916">
            <v>4710.8999999999996</v>
          </cell>
          <cell r="G3916">
            <v>6494.46</v>
          </cell>
          <cell r="H3916">
            <v>3000</v>
          </cell>
          <cell r="I3916">
            <v>1466.12</v>
          </cell>
          <cell r="J3916">
            <v>3000</v>
          </cell>
          <cell r="K3916">
            <v>110010</v>
          </cell>
          <cell r="L3916" t="str">
            <v>Current Unrestricted</v>
          </cell>
          <cell r="M3916">
            <v>10</v>
          </cell>
          <cell r="N3916" t="str">
            <v>Instruction</v>
          </cell>
          <cell r="O3916">
            <v>11</v>
          </cell>
          <cell r="P3916" t="str">
            <v>Current Unrestricted Funds</v>
          </cell>
          <cell r="Q3916">
            <v>74</v>
          </cell>
          <cell r="R3916" t="str">
            <v>Travel</v>
          </cell>
          <cell r="S3916">
            <v>30</v>
          </cell>
          <cell r="T3916" t="str">
            <v>Vice President / Provost - CPC</v>
          </cell>
          <cell r="U3916">
            <v>5</v>
          </cell>
          <cell r="V3916" t="str">
            <v>Johnson, Abbey</v>
          </cell>
        </row>
        <row r="3917">
          <cell r="A3917">
            <v>380450</v>
          </cell>
          <cell r="B3917" t="str">
            <v>Health Information Management</v>
          </cell>
          <cell r="C3917">
            <v>755240</v>
          </cell>
          <cell r="D3917">
            <v>380450755240</v>
          </cell>
          <cell r="E3917" t="str">
            <v>DP - Software</v>
          </cell>
          <cell r="F3917">
            <v>3750</v>
          </cell>
          <cell r="G3917">
            <v>3750</v>
          </cell>
          <cell r="H3917">
            <v>5000</v>
          </cell>
          <cell r="I3917">
            <v>0</v>
          </cell>
          <cell r="J3917">
            <v>5000</v>
          </cell>
          <cell r="K3917">
            <v>110010</v>
          </cell>
          <cell r="L3917" t="str">
            <v>Current Unrestricted</v>
          </cell>
          <cell r="M3917">
            <v>10</v>
          </cell>
          <cell r="N3917" t="str">
            <v>Instruction</v>
          </cell>
          <cell r="O3917">
            <v>11</v>
          </cell>
          <cell r="P3917" t="str">
            <v>Current Unrestricted Funds</v>
          </cell>
          <cell r="Q3917">
            <v>75</v>
          </cell>
          <cell r="R3917" t="str">
            <v>Other Operating Expenses</v>
          </cell>
          <cell r="S3917">
            <v>30</v>
          </cell>
          <cell r="T3917" t="str">
            <v>Vice President / Provost - CPC</v>
          </cell>
          <cell r="U3917">
            <v>5</v>
          </cell>
          <cell r="V3917" t="str">
            <v>Johnson, Abbey</v>
          </cell>
        </row>
        <row r="3918">
          <cell r="A3918">
            <v>380450</v>
          </cell>
          <cell r="B3918" t="str">
            <v>Health Information Management</v>
          </cell>
          <cell r="C3918">
            <v>755310</v>
          </cell>
          <cell r="D3918">
            <v>380450755310</v>
          </cell>
          <cell r="E3918" t="str">
            <v>Copier Expense</v>
          </cell>
          <cell r="F3918">
            <v>477.06</v>
          </cell>
          <cell r="G3918">
            <v>215.82</v>
          </cell>
          <cell r="H3918">
            <v>800</v>
          </cell>
          <cell r="I3918">
            <v>34.020000000000003</v>
          </cell>
          <cell r="J3918">
            <v>800</v>
          </cell>
          <cell r="K3918">
            <v>110010</v>
          </cell>
          <cell r="L3918" t="str">
            <v>Current Unrestricted</v>
          </cell>
          <cell r="M3918">
            <v>10</v>
          </cell>
          <cell r="N3918" t="str">
            <v>Instruction</v>
          </cell>
          <cell r="O3918">
            <v>11</v>
          </cell>
          <cell r="P3918" t="str">
            <v>Current Unrestricted Funds</v>
          </cell>
          <cell r="Q3918">
            <v>75</v>
          </cell>
          <cell r="R3918" t="str">
            <v>Other Operating Expenses</v>
          </cell>
          <cell r="S3918">
            <v>30</v>
          </cell>
          <cell r="T3918" t="str">
            <v>Vice President / Provost - CPC</v>
          </cell>
          <cell r="U3918">
            <v>5</v>
          </cell>
          <cell r="V3918" t="str">
            <v>Johnson, Abbey</v>
          </cell>
        </row>
        <row r="3919">
          <cell r="A3919">
            <v>380450</v>
          </cell>
          <cell r="B3919" t="str">
            <v>Health Information Management</v>
          </cell>
          <cell r="C3919">
            <v>755360</v>
          </cell>
          <cell r="D3919">
            <v>380450755360</v>
          </cell>
          <cell r="E3919" t="str">
            <v>Printing - Other</v>
          </cell>
          <cell r="F3919">
            <v>920.56</v>
          </cell>
          <cell r="G3919">
            <v>346.9</v>
          </cell>
          <cell r="H3919">
            <v>900</v>
          </cell>
          <cell r="I3919">
            <v>181.83</v>
          </cell>
          <cell r="J3919">
            <v>900</v>
          </cell>
          <cell r="K3919">
            <v>110010</v>
          </cell>
          <cell r="L3919" t="str">
            <v>Current Unrestricted</v>
          </cell>
          <cell r="M3919">
            <v>10</v>
          </cell>
          <cell r="N3919" t="str">
            <v>Instruction</v>
          </cell>
          <cell r="O3919">
            <v>11</v>
          </cell>
          <cell r="P3919" t="str">
            <v>Current Unrestricted Funds</v>
          </cell>
          <cell r="Q3919">
            <v>75</v>
          </cell>
          <cell r="R3919" t="str">
            <v>Other Operating Expenses</v>
          </cell>
          <cell r="S3919">
            <v>30</v>
          </cell>
          <cell r="T3919" t="str">
            <v>Vice President / Provost - CPC</v>
          </cell>
          <cell r="U3919">
            <v>5</v>
          </cell>
          <cell r="V3919" t="str">
            <v>Johnson, Abbey</v>
          </cell>
        </row>
        <row r="3920">
          <cell r="A3920">
            <v>380450</v>
          </cell>
          <cell r="B3920" t="str">
            <v>Health Information Management</v>
          </cell>
          <cell r="C3920">
            <v>755705</v>
          </cell>
          <cell r="D3920">
            <v>380450755705</v>
          </cell>
          <cell r="E3920" t="str">
            <v>Postage</v>
          </cell>
          <cell r="F3920">
            <v>152.22</v>
          </cell>
          <cell r="G3920">
            <v>46.22</v>
          </cell>
          <cell r="H3920">
            <v>200</v>
          </cell>
          <cell r="I3920">
            <v>33.99</v>
          </cell>
          <cell r="J3920">
            <v>200</v>
          </cell>
          <cell r="K3920">
            <v>110010</v>
          </cell>
          <cell r="L3920" t="str">
            <v>Current Unrestricted</v>
          </cell>
          <cell r="M3920">
            <v>10</v>
          </cell>
          <cell r="N3920" t="str">
            <v>Instruction</v>
          </cell>
          <cell r="O3920">
            <v>11</v>
          </cell>
          <cell r="P3920" t="str">
            <v>Current Unrestricted Funds</v>
          </cell>
          <cell r="Q3920">
            <v>75</v>
          </cell>
          <cell r="R3920" t="str">
            <v>Other Operating Expenses</v>
          </cell>
          <cell r="S3920">
            <v>30</v>
          </cell>
          <cell r="T3920" t="str">
            <v>Vice President / Provost - CPC</v>
          </cell>
          <cell r="U3920">
            <v>5</v>
          </cell>
          <cell r="V3920" t="str">
            <v>Johnson, Abbey</v>
          </cell>
        </row>
        <row r="3921">
          <cell r="A3921">
            <v>380450</v>
          </cell>
          <cell r="B3921" t="str">
            <v>Health Information Management</v>
          </cell>
          <cell r="C3921">
            <v>755730</v>
          </cell>
          <cell r="D3921">
            <v>380450755730</v>
          </cell>
          <cell r="E3921" t="str">
            <v>Memberships</v>
          </cell>
          <cell r="F3921">
            <v>0</v>
          </cell>
          <cell r="G3921">
            <v>0</v>
          </cell>
          <cell r="H3921">
            <v>480</v>
          </cell>
          <cell r="I3921">
            <v>453.5</v>
          </cell>
          <cell r="J3921">
            <v>160</v>
          </cell>
          <cell r="K3921">
            <v>110010</v>
          </cell>
          <cell r="L3921" t="str">
            <v>Current Unrestricted</v>
          </cell>
          <cell r="M3921">
            <v>10</v>
          </cell>
          <cell r="N3921" t="str">
            <v>Instruction</v>
          </cell>
          <cell r="O3921">
            <v>11</v>
          </cell>
          <cell r="P3921" t="str">
            <v>Current Unrestricted Funds</v>
          </cell>
          <cell r="Q3921">
            <v>75</v>
          </cell>
          <cell r="R3921" t="str">
            <v>Other Operating Expenses</v>
          </cell>
          <cell r="S3921">
            <v>30</v>
          </cell>
          <cell r="T3921" t="str">
            <v>Vice President / Provost - CPC</v>
          </cell>
          <cell r="U3921">
            <v>5</v>
          </cell>
          <cell r="V3921" t="str">
            <v>Johnson, Abbey</v>
          </cell>
        </row>
        <row r="3922">
          <cell r="A3922">
            <v>380450</v>
          </cell>
          <cell r="B3922" t="str">
            <v>Health Information Management</v>
          </cell>
          <cell r="C3922">
            <v>755745</v>
          </cell>
          <cell r="D3922">
            <v>380450755745</v>
          </cell>
          <cell r="E3922" t="str">
            <v>Promotional Activities</v>
          </cell>
          <cell r="F3922">
            <v>0</v>
          </cell>
          <cell r="G3922">
            <v>0</v>
          </cell>
          <cell r="H3922">
            <v>940</v>
          </cell>
          <cell r="I3922">
            <v>939.97</v>
          </cell>
          <cell r="J3922">
            <v>300</v>
          </cell>
          <cell r="K3922">
            <v>110010</v>
          </cell>
          <cell r="L3922" t="str">
            <v>Current Unrestricted</v>
          </cell>
          <cell r="M3922">
            <v>10</v>
          </cell>
          <cell r="N3922" t="str">
            <v>Instruction</v>
          </cell>
          <cell r="O3922">
            <v>11</v>
          </cell>
          <cell r="P3922" t="str">
            <v>Current Unrestricted Funds</v>
          </cell>
          <cell r="Q3922">
            <v>75</v>
          </cell>
          <cell r="R3922" t="str">
            <v>Other Operating Expenses</v>
          </cell>
          <cell r="S3922">
            <v>30</v>
          </cell>
          <cell r="T3922" t="str">
            <v>Vice President / Provost - CPC</v>
          </cell>
          <cell r="U3922">
            <v>5</v>
          </cell>
          <cell r="V3922" t="str">
            <v>Johnson, Abbey</v>
          </cell>
        </row>
        <row r="3923">
          <cell r="A3923">
            <v>380450</v>
          </cell>
          <cell r="B3923" t="str">
            <v>Health Information Management</v>
          </cell>
          <cell r="C3923">
            <v>755765</v>
          </cell>
          <cell r="D3923">
            <v>380450755765</v>
          </cell>
          <cell r="E3923" t="str">
            <v>Miscellaneous Operating Expenses</v>
          </cell>
          <cell r="F3923">
            <v>0</v>
          </cell>
          <cell r="G3923">
            <v>0</v>
          </cell>
          <cell r="H3923">
            <v>100</v>
          </cell>
          <cell r="I3923">
            <v>0</v>
          </cell>
          <cell r="J3923">
            <v>100</v>
          </cell>
          <cell r="K3923">
            <v>110010</v>
          </cell>
          <cell r="L3923" t="str">
            <v>Current Unrestricted</v>
          </cell>
          <cell r="M3923">
            <v>10</v>
          </cell>
          <cell r="N3923" t="str">
            <v>Instruction</v>
          </cell>
          <cell r="O3923">
            <v>11</v>
          </cell>
          <cell r="P3923" t="str">
            <v>Current Unrestricted Funds</v>
          </cell>
          <cell r="Q3923">
            <v>75</v>
          </cell>
          <cell r="R3923" t="str">
            <v>Other Operating Expenses</v>
          </cell>
          <cell r="S3923">
            <v>30</v>
          </cell>
          <cell r="T3923" t="str">
            <v>Vice President / Provost - CPC</v>
          </cell>
          <cell r="U3923">
            <v>5</v>
          </cell>
          <cell r="V3923" t="str">
            <v>Johnson, Abbey</v>
          </cell>
        </row>
        <row r="3924">
          <cell r="A3924">
            <v>380450</v>
          </cell>
          <cell r="B3924" t="str">
            <v>Health Information Management</v>
          </cell>
          <cell r="C3924">
            <v>787430</v>
          </cell>
          <cell r="D3924">
            <v>380450787430</v>
          </cell>
          <cell r="E3924" t="str">
            <v>Computer/Media Equip</v>
          </cell>
          <cell r="F3924">
            <v>0</v>
          </cell>
          <cell r="G3924">
            <v>1191.3900000000001</v>
          </cell>
          <cell r="H3924">
            <v>0</v>
          </cell>
          <cell r="I3924">
            <v>0</v>
          </cell>
          <cell r="J3924">
            <v>0</v>
          </cell>
          <cell r="K3924">
            <v>110010</v>
          </cell>
          <cell r="L3924" t="str">
            <v>Current Unrestricted</v>
          </cell>
          <cell r="M3924">
            <v>10</v>
          </cell>
          <cell r="N3924" t="str">
            <v>Instruction</v>
          </cell>
          <cell r="O3924">
            <v>11</v>
          </cell>
          <cell r="P3924" t="str">
            <v>Current Unrestricted Funds</v>
          </cell>
          <cell r="Q3924">
            <v>78</v>
          </cell>
          <cell r="R3924" t="str">
            <v>Non-Capital Outlay</v>
          </cell>
          <cell r="S3924">
            <v>30</v>
          </cell>
          <cell r="T3924" t="str">
            <v>Vice President / Provost - CPC</v>
          </cell>
          <cell r="U3924">
            <v>5</v>
          </cell>
          <cell r="V3924" t="str">
            <v>Johnson, Abbey</v>
          </cell>
        </row>
        <row r="3925">
          <cell r="A3925">
            <v>387350</v>
          </cell>
          <cell r="B3925" t="str">
            <v>CE - Emergency Med Services</v>
          </cell>
          <cell r="C3925">
            <v>611120</v>
          </cell>
          <cell r="D3925">
            <v>387350611120</v>
          </cell>
          <cell r="E3925" t="str">
            <v>Faculty Salaries - Part-time</v>
          </cell>
          <cell r="F3925">
            <v>2306.16</v>
          </cell>
          <cell r="G3925">
            <v>128.12</v>
          </cell>
          <cell r="H3925">
            <v>16813</v>
          </cell>
          <cell r="I3925">
            <v>0</v>
          </cell>
          <cell r="J3925">
            <v>15000</v>
          </cell>
          <cell r="K3925">
            <v>110010</v>
          </cell>
          <cell r="L3925" t="str">
            <v>Current Unrestricted</v>
          </cell>
          <cell r="M3925">
            <v>10</v>
          </cell>
          <cell r="N3925" t="str">
            <v>Instruction</v>
          </cell>
          <cell r="O3925">
            <v>11</v>
          </cell>
          <cell r="P3925" t="str">
            <v>Current Unrestricted Funds</v>
          </cell>
          <cell r="Q3925">
            <v>61</v>
          </cell>
          <cell r="R3925" t="str">
            <v>Salaries and Wages</v>
          </cell>
          <cell r="S3925">
            <v>30</v>
          </cell>
          <cell r="T3925" t="str">
            <v>Vice President / Provost - CPC</v>
          </cell>
          <cell r="U3925">
            <v>3</v>
          </cell>
          <cell r="V3925" t="str">
            <v>Johnson, Abbey</v>
          </cell>
        </row>
        <row r="3926">
          <cell r="A3926">
            <v>387350</v>
          </cell>
          <cell r="B3926" t="str">
            <v>CE - Emergency Med Services</v>
          </cell>
          <cell r="C3926">
            <v>733110</v>
          </cell>
          <cell r="D3926">
            <v>387350733110</v>
          </cell>
          <cell r="E3926" t="str">
            <v>Classroom Supplies</v>
          </cell>
          <cell r="F3926">
            <v>0</v>
          </cell>
          <cell r="G3926">
            <v>0</v>
          </cell>
          <cell r="H3926">
            <v>400</v>
          </cell>
          <cell r="I3926">
            <v>0</v>
          </cell>
          <cell r="J3926">
            <v>400</v>
          </cell>
          <cell r="K3926">
            <v>110010</v>
          </cell>
          <cell r="L3926" t="str">
            <v>Current Unrestricted</v>
          </cell>
          <cell r="M3926">
            <v>10</v>
          </cell>
          <cell r="N3926" t="str">
            <v>Instruction</v>
          </cell>
          <cell r="O3926">
            <v>11</v>
          </cell>
          <cell r="P3926" t="str">
            <v>Current Unrestricted Funds</v>
          </cell>
          <cell r="Q3926">
            <v>73</v>
          </cell>
          <cell r="R3926" t="str">
            <v>Supplies</v>
          </cell>
          <cell r="S3926">
            <v>30</v>
          </cell>
          <cell r="T3926" t="str">
            <v>Vice President / Provost - CPC</v>
          </cell>
          <cell r="U3926">
            <v>6</v>
          </cell>
          <cell r="V3926" t="str">
            <v>Johnson, Abbey</v>
          </cell>
        </row>
        <row r="3927">
          <cell r="A3927">
            <v>387350</v>
          </cell>
          <cell r="B3927" t="str">
            <v>CE - Emergency Med Services</v>
          </cell>
          <cell r="C3927">
            <v>755310</v>
          </cell>
          <cell r="D3927">
            <v>387350755310</v>
          </cell>
          <cell r="E3927" t="str">
            <v>Copier Expense</v>
          </cell>
          <cell r="F3927">
            <v>0</v>
          </cell>
          <cell r="G3927">
            <v>0</v>
          </cell>
          <cell r="H3927">
            <v>150</v>
          </cell>
          <cell r="I3927">
            <v>0</v>
          </cell>
          <cell r="J3927">
            <v>150</v>
          </cell>
          <cell r="K3927">
            <v>110010</v>
          </cell>
          <cell r="L3927" t="str">
            <v>Current Unrestricted</v>
          </cell>
          <cell r="M3927">
            <v>10</v>
          </cell>
          <cell r="N3927" t="str">
            <v>Instruction</v>
          </cell>
          <cell r="O3927">
            <v>11</v>
          </cell>
          <cell r="P3927" t="str">
            <v>Current Unrestricted Funds</v>
          </cell>
          <cell r="Q3927">
            <v>75</v>
          </cell>
          <cell r="R3927" t="str">
            <v>Other Operating Expenses</v>
          </cell>
          <cell r="S3927">
            <v>30</v>
          </cell>
          <cell r="T3927" t="str">
            <v>Vice President / Provost - CPC</v>
          </cell>
          <cell r="U3927">
            <v>6</v>
          </cell>
          <cell r="V3927" t="str">
            <v>Johnson, Abbey</v>
          </cell>
        </row>
        <row r="3928">
          <cell r="A3928">
            <v>387350</v>
          </cell>
          <cell r="B3928" t="str">
            <v>CE - Emergency Med Services</v>
          </cell>
          <cell r="C3928">
            <v>755360</v>
          </cell>
          <cell r="D3928">
            <v>387350755360</v>
          </cell>
          <cell r="E3928" t="str">
            <v>Printing - Other</v>
          </cell>
          <cell r="F3928">
            <v>0</v>
          </cell>
          <cell r="G3928">
            <v>19.8</v>
          </cell>
          <cell r="H3928">
            <v>0</v>
          </cell>
          <cell r="I3928">
            <v>0</v>
          </cell>
          <cell r="J3928">
            <v>0</v>
          </cell>
          <cell r="K3928">
            <v>110010</v>
          </cell>
          <cell r="L3928" t="str">
            <v>Current Unrestricted</v>
          </cell>
          <cell r="M3928">
            <v>10</v>
          </cell>
          <cell r="N3928" t="str">
            <v>Instruction</v>
          </cell>
          <cell r="O3928">
            <v>11</v>
          </cell>
          <cell r="P3928" t="str">
            <v>Current Unrestricted Funds</v>
          </cell>
          <cell r="Q3928">
            <v>75</v>
          </cell>
          <cell r="R3928" t="str">
            <v>Other Operating Expenses</v>
          </cell>
          <cell r="S3928">
            <v>30</v>
          </cell>
          <cell r="T3928" t="str">
            <v>Vice President / Provost - CPC</v>
          </cell>
          <cell r="U3928">
            <v>6</v>
          </cell>
          <cell r="V3928" t="str">
            <v>Johnson, Abbey</v>
          </cell>
        </row>
        <row r="3929">
          <cell r="A3929">
            <v>880009</v>
          </cell>
          <cell r="B3929" t="str">
            <v>Health Sciences SAFAC</v>
          </cell>
          <cell r="C3929">
            <v>755110</v>
          </cell>
          <cell r="D3929">
            <v>880009755110</v>
          </cell>
          <cell r="E3929" t="str">
            <v>Field Trips</v>
          </cell>
          <cell r="F3929">
            <v>0</v>
          </cell>
          <cell r="G3929">
            <v>5935.07</v>
          </cell>
          <cell r="H3929">
            <v>0</v>
          </cell>
          <cell r="I3929">
            <v>0</v>
          </cell>
          <cell r="J3929">
            <v>0</v>
          </cell>
          <cell r="K3929">
            <v>380010</v>
          </cell>
          <cell r="L3929" t="str">
            <v>Student Activities Fee</v>
          </cell>
          <cell r="M3929">
            <v>540</v>
          </cell>
          <cell r="N3929" t="str">
            <v>Auxiliary - Student Activities</v>
          </cell>
          <cell r="O3929">
            <v>31</v>
          </cell>
          <cell r="P3929" t="str">
            <v>Auxiliary Enterprises Fund</v>
          </cell>
          <cell r="Q3929">
            <v>75</v>
          </cell>
          <cell r="R3929" t="str">
            <v>Other Operating Expenses</v>
          </cell>
          <cell r="S3929">
            <v>80</v>
          </cell>
          <cell r="T3929" t="str">
            <v>Auxiliaries</v>
          </cell>
          <cell r="U3929">
            <v>9</v>
          </cell>
          <cell r="V3929" t="str">
            <v>Johnson, Abbey</v>
          </cell>
        </row>
        <row r="3930">
          <cell r="A3930">
            <v>880009</v>
          </cell>
          <cell r="B3930" t="str">
            <v>Health Sciences SAFAC</v>
          </cell>
          <cell r="C3930">
            <v>810992</v>
          </cell>
          <cell r="D3930">
            <v>880009810992</v>
          </cell>
          <cell r="E3930" t="str">
            <v>Transfers from Other Funds</v>
          </cell>
          <cell r="F3930">
            <v>0</v>
          </cell>
          <cell r="G3930">
            <v>0</v>
          </cell>
          <cell r="H3930">
            <v>0</v>
          </cell>
          <cell r="I3930">
            <v>0</v>
          </cell>
          <cell r="J3930">
            <v>0</v>
          </cell>
          <cell r="K3930">
            <v>380010</v>
          </cell>
          <cell r="L3930" t="str">
            <v>Student Activities Fee</v>
          </cell>
          <cell r="M3930">
            <v>540</v>
          </cell>
          <cell r="N3930" t="str">
            <v>Auxiliary - Student Activities</v>
          </cell>
          <cell r="O3930">
            <v>31</v>
          </cell>
          <cell r="P3930" t="str">
            <v>Auxiliary Enterprises Fund</v>
          </cell>
          <cell r="Q3930">
            <v>81</v>
          </cell>
          <cell r="R3930" t="str">
            <v>Transfers In</v>
          </cell>
          <cell r="S3930">
            <v>80</v>
          </cell>
          <cell r="T3930" t="str">
            <v>Auxiliaries</v>
          </cell>
          <cell r="U3930">
            <v>9</v>
          </cell>
          <cell r="V3930" t="str">
            <v>Johnson, Abbey</v>
          </cell>
        </row>
        <row r="3931">
          <cell r="A3931">
            <v>380250</v>
          </cell>
          <cell r="B3931" t="str">
            <v>Respiratory Therapy</v>
          </cell>
          <cell r="C3931">
            <v>777410</v>
          </cell>
          <cell r="D3931">
            <v>380250777410</v>
          </cell>
          <cell r="E3931" t="str">
            <v>Equipment/Furniture - CPC</v>
          </cell>
          <cell r="F3931">
            <v>0</v>
          </cell>
          <cell r="G3931">
            <v>0</v>
          </cell>
          <cell r="H3931">
            <v>0</v>
          </cell>
          <cell r="I3931">
            <v>0</v>
          </cell>
          <cell r="J3931">
            <v>26970</v>
          </cell>
          <cell r="K3931">
            <v>110010</v>
          </cell>
          <cell r="L3931" t="str">
            <v>Current Unrestricted</v>
          </cell>
          <cell r="M3931">
            <v>10</v>
          </cell>
          <cell r="N3931" t="str">
            <v>Instruction</v>
          </cell>
          <cell r="O3931">
            <v>11</v>
          </cell>
          <cell r="P3931" t="str">
            <v>Current Unrestricted Funds</v>
          </cell>
          <cell r="Q3931">
            <v>77</v>
          </cell>
          <cell r="R3931" t="str">
            <v>Other Operating Expenses</v>
          </cell>
          <cell r="S3931">
            <v>30</v>
          </cell>
          <cell r="T3931" t="str">
            <v>Vice President / Provost - CPC</v>
          </cell>
          <cell r="U3931">
            <v>5</v>
          </cell>
          <cell r="V3931" t="str">
            <v>Johnson, Abbey</v>
          </cell>
        </row>
        <row r="3932">
          <cell r="A3932">
            <v>380340</v>
          </cell>
          <cell r="B3932" t="str">
            <v>Dental Hygiene</v>
          </cell>
          <cell r="C3932">
            <v>777410</v>
          </cell>
          <cell r="D3932">
            <v>380340777410</v>
          </cell>
          <cell r="E3932" t="str">
            <v>Equipment/Furniture - CPC</v>
          </cell>
          <cell r="F3932">
            <v>0</v>
          </cell>
          <cell r="G3932">
            <v>0</v>
          </cell>
          <cell r="H3932">
            <v>0</v>
          </cell>
          <cell r="I3932">
            <v>0</v>
          </cell>
          <cell r="J3932">
            <v>34244</v>
          </cell>
          <cell r="K3932">
            <v>110010</v>
          </cell>
          <cell r="L3932" t="str">
            <v>Current Unrestricted</v>
          </cell>
          <cell r="M3932">
            <v>10</v>
          </cell>
          <cell r="N3932" t="str">
            <v>Instruction</v>
          </cell>
          <cell r="O3932">
            <v>11</v>
          </cell>
          <cell r="P3932" t="str">
            <v>Current Unrestricted Funds</v>
          </cell>
          <cell r="Q3932">
            <v>77</v>
          </cell>
          <cell r="R3932" t="str">
            <v>Capital Outlay</v>
          </cell>
          <cell r="S3932">
            <v>30</v>
          </cell>
          <cell r="T3932" t="str">
            <v>Vice President / Provost - CPC</v>
          </cell>
          <cell r="U3932">
            <v>5</v>
          </cell>
          <cell r="V3932" t="str">
            <v>Johnson, Abbey</v>
          </cell>
        </row>
        <row r="3933">
          <cell r="A3933">
            <v>300006</v>
          </cell>
          <cell r="B3933" t="str">
            <v>Office - Provost</v>
          </cell>
          <cell r="C3933">
            <v>611210</v>
          </cell>
          <cell r="D3933">
            <v>300006611210</v>
          </cell>
          <cell r="E3933" t="str">
            <v>Admin Salaries - Full-time</v>
          </cell>
          <cell r="F3933">
            <v>149254.72</v>
          </cell>
          <cell r="G3933">
            <v>140858.23999999999</v>
          </cell>
          <cell r="H3933">
            <v>137999</v>
          </cell>
          <cell r="I3933">
            <v>69179.28</v>
          </cell>
          <cell r="J3933">
            <v>138359</v>
          </cell>
          <cell r="K3933">
            <v>110010</v>
          </cell>
          <cell r="L3933" t="str">
            <v>Current Unrestricted</v>
          </cell>
          <cell r="M3933">
            <v>25</v>
          </cell>
          <cell r="N3933" t="str">
            <v>Academic Support</v>
          </cell>
          <cell r="O3933">
            <v>11</v>
          </cell>
          <cell r="P3933" t="str">
            <v>Current Unrestricted Funds</v>
          </cell>
          <cell r="Q3933">
            <v>61</v>
          </cell>
          <cell r="R3933" t="str">
            <v>Salaries and Wages</v>
          </cell>
          <cell r="S3933">
            <v>20</v>
          </cell>
          <cell r="T3933" t="str">
            <v>Vice President / Provost - PRC</v>
          </cell>
          <cell r="U3933">
            <v>9</v>
          </cell>
          <cell r="V3933" t="str">
            <v>Kihl, Brenda K.</v>
          </cell>
        </row>
        <row r="3934">
          <cell r="A3934">
            <v>300006</v>
          </cell>
          <cell r="B3934" t="str">
            <v>Office - Provost</v>
          </cell>
          <cell r="C3934">
            <v>611214</v>
          </cell>
          <cell r="D3934">
            <v>300006611214</v>
          </cell>
          <cell r="E3934" t="str">
            <v>Travel Allowance</v>
          </cell>
          <cell r="F3934">
            <v>13000</v>
          </cell>
          <cell r="G3934">
            <v>12000</v>
          </cell>
          <cell r="H3934">
            <v>12000</v>
          </cell>
          <cell r="I3934">
            <v>6000</v>
          </cell>
          <cell r="J3934">
            <v>12000</v>
          </cell>
          <cell r="K3934">
            <v>110010</v>
          </cell>
          <cell r="L3934" t="str">
            <v>Current Unrestricted</v>
          </cell>
          <cell r="M3934">
            <v>25</v>
          </cell>
          <cell r="N3934" t="str">
            <v>Academic Support</v>
          </cell>
          <cell r="O3934">
            <v>11</v>
          </cell>
          <cell r="P3934" t="str">
            <v>Current Unrestricted Funds</v>
          </cell>
          <cell r="Q3934">
            <v>61</v>
          </cell>
          <cell r="R3934" t="str">
            <v>Salaries and Wages</v>
          </cell>
          <cell r="S3934">
            <v>20</v>
          </cell>
          <cell r="T3934" t="str">
            <v>Vice President / Provost - PRC</v>
          </cell>
          <cell r="U3934">
            <v>9</v>
          </cell>
          <cell r="V3934" t="str">
            <v>Kihl, Brenda K.</v>
          </cell>
        </row>
        <row r="3935">
          <cell r="A3935">
            <v>300006</v>
          </cell>
          <cell r="B3935" t="str">
            <v>Office - Provost</v>
          </cell>
          <cell r="C3935">
            <v>611215</v>
          </cell>
          <cell r="D3935">
            <v>300006611215</v>
          </cell>
          <cell r="E3935" t="str">
            <v>Admin Salaries - Annuity</v>
          </cell>
          <cell r="F3935">
            <v>13843.41</v>
          </cell>
          <cell r="G3935">
            <v>11583.97</v>
          </cell>
          <cell r="H3935">
            <v>11990</v>
          </cell>
          <cell r="I3935">
            <v>5994.72</v>
          </cell>
          <cell r="J3935">
            <v>11990</v>
          </cell>
          <cell r="K3935">
            <v>110010</v>
          </cell>
          <cell r="L3935" t="str">
            <v>Current Unrestricted</v>
          </cell>
          <cell r="M3935">
            <v>25</v>
          </cell>
          <cell r="N3935" t="str">
            <v>Academic Support</v>
          </cell>
          <cell r="O3935">
            <v>11</v>
          </cell>
          <cell r="P3935" t="str">
            <v>Current Unrestricted Funds</v>
          </cell>
          <cell r="Q3935">
            <v>61</v>
          </cell>
          <cell r="R3935" t="str">
            <v>Salaries and Wages</v>
          </cell>
          <cell r="S3935">
            <v>20</v>
          </cell>
          <cell r="T3935" t="str">
            <v>Vice President / Provost - PRC</v>
          </cell>
          <cell r="U3935">
            <v>9</v>
          </cell>
          <cell r="V3935" t="str">
            <v>Kihl, Brenda K.</v>
          </cell>
        </row>
        <row r="3936">
          <cell r="A3936">
            <v>300006</v>
          </cell>
          <cell r="B3936" t="str">
            <v>Office - Provost</v>
          </cell>
          <cell r="C3936">
            <v>611240</v>
          </cell>
          <cell r="D3936">
            <v>300006611240</v>
          </cell>
          <cell r="E3936" t="str">
            <v>Admin Salaries - Extra Service</v>
          </cell>
          <cell r="F3936">
            <v>0</v>
          </cell>
          <cell r="G3936">
            <v>2191.7600000000002</v>
          </cell>
          <cell r="H3936">
            <v>0</v>
          </cell>
          <cell r="I3936">
            <v>0</v>
          </cell>
          <cell r="J3936">
            <v>0</v>
          </cell>
          <cell r="K3936">
            <v>110010</v>
          </cell>
          <cell r="L3936" t="str">
            <v>Current Unrestricted</v>
          </cell>
          <cell r="M3936">
            <v>25</v>
          </cell>
          <cell r="N3936" t="str">
            <v>Academic Support</v>
          </cell>
          <cell r="O3936">
            <v>11</v>
          </cell>
          <cell r="P3936" t="str">
            <v>Current Unrestricted Funds</v>
          </cell>
          <cell r="Q3936">
            <v>61</v>
          </cell>
          <cell r="R3936" t="str">
            <v>Salaries and Wages</v>
          </cell>
          <cell r="S3936">
            <v>20</v>
          </cell>
          <cell r="T3936" t="str">
            <v>Vice President / Provost - PRC</v>
          </cell>
          <cell r="U3936">
            <v>9</v>
          </cell>
          <cell r="V3936" t="str">
            <v>Kihl, Brenda K.</v>
          </cell>
        </row>
        <row r="3937">
          <cell r="A3937">
            <v>300006</v>
          </cell>
          <cell r="B3937" t="str">
            <v>Office - Provost</v>
          </cell>
          <cell r="C3937">
            <v>611310</v>
          </cell>
          <cell r="D3937">
            <v>300006611310</v>
          </cell>
          <cell r="E3937" t="str">
            <v>Supervisory Support Staff - Exempt</v>
          </cell>
          <cell r="F3937">
            <v>42852.959999999999</v>
          </cell>
          <cell r="G3937">
            <v>0</v>
          </cell>
          <cell r="H3937">
            <v>0</v>
          </cell>
          <cell r="I3937">
            <v>0</v>
          </cell>
          <cell r="J3937">
            <v>0</v>
          </cell>
          <cell r="K3937">
            <v>110010</v>
          </cell>
          <cell r="L3937" t="str">
            <v>Current Unrestricted</v>
          </cell>
          <cell r="M3937">
            <v>25</v>
          </cell>
          <cell r="N3937" t="str">
            <v>Academic Support</v>
          </cell>
          <cell r="O3937">
            <v>11</v>
          </cell>
          <cell r="P3937" t="str">
            <v>Current Unrestricted Funds</v>
          </cell>
          <cell r="Q3937">
            <v>61</v>
          </cell>
          <cell r="R3937" t="str">
            <v>Salaries and Wages</v>
          </cell>
          <cell r="S3937">
            <v>20</v>
          </cell>
          <cell r="T3937" t="str">
            <v>Vice President / Provost - PRC</v>
          </cell>
          <cell r="U3937">
            <v>9</v>
          </cell>
          <cell r="V3937" t="str">
            <v>Kihl, Brenda K.</v>
          </cell>
        </row>
        <row r="3938">
          <cell r="A3938">
            <v>300006</v>
          </cell>
          <cell r="B3938" t="str">
            <v>Office - Provost</v>
          </cell>
          <cell r="C3938">
            <v>611410</v>
          </cell>
          <cell r="D3938">
            <v>300006611410</v>
          </cell>
          <cell r="E3938" t="str">
            <v>Supervisory Supp Staff - Non-Exempt</v>
          </cell>
          <cell r="F3938">
            <v>0</v>
          </cell>
          <cell r="G3938">
            <v>42852.959999999999</v>
          </cell>
          <cell r="H3938">
            <v>44353</v>
          </cell>
          <cell r="I3938">
            <v>22176.42</v>
          </cell>
          <cell r="J3938">
            <v>44353</v>
          </cell>
          <cell r="K3938">
            <v>110010</v>
          </cell>
          <cell r="L3938" t="str">
            <v>Current Unrestricted</v>
          </cell>
          <cell r="M3938">
            <v>25</v>
          </cell>
          <cell r="N3938" t="str">
            <v>Academic Support</v>
          </cell>
          <cell r="O3938">
            <v>11</v>
          </cell>
          <cell r="P3938" t="str">
            <v>Current Unrestricted Funds</v>
          </cell>
          <cell r="Q3938">
            <v>61</v>
          </cell>
          <cell r="R3938" t="str">
            <v>Salaries and Wages</v>
          </cell>
          <cell r="S3938">
            <v>20</v>
          </cell>
          <cell r="T3938" t="str">
            <v>Vice President / Provost - PRC</v>
          </cell>
          <cell r="U3938">
            <v>9</v>
          </cell>
          <cell r="V3938" t="str">
            <v>Kihl, Brenda K.</v>
          </cell>
        </row>
        <row r="3939">
          <cell r="A3939">
            <v>300006</v>
          </cell>
          <cell r="B3939" t="str">
            <v>Office - Provost</v>
          </cell>
          <cell r="C3939">
            <v>611420</v>
          </cell>
          <cell r="D3939">
            <v>300006611420</v>
          </cell>
          <cell r="E3939" t="str">
            <v>Non-Supervisory Supp - Non-Exempt</v>
          </cell>
          <cell r="F3939">
            <v>28973.16</v>
          </cell>
          <cell r="G3939">
            <v>28973.16</v>
          </cell>
          <cell r="H3939">
            <v>29988</v>
          </cell>
          <cell r="I3939">
            <v>14993.64</v>
          </cell>
          <cell r="J3939">
            <v>29988</v>
          </cell>
          <cell r="K3939">
            <v>110010</v>
          </cell>
          <cell r="L3939" t="str">
            <v>Current Unrestricted</v>
          </cell>
          <cell r="M3939">
            <v>25</v>
          </cell>
          <cell r="N3939" t="str">
            <v>Academic Support</v>
          </cell>
          <cell r="O3939">
            <v>11</v>
          </cell>
          <cell r="P3939" t="str">
            <v>Current Unrestricted Funds</v>
          </cell>
          <cell r="Q3939">
            <v>61</v>
          </cell>
          <cell r="R3939" t="str">
            <v>Salaries and Wages</v>
          </cell>
          <cell r="S3939">
            <v>20</v>
          </cell>
          <cell r="T3939" t="str">
            <v>Vice President / Provost - PRC</v>
          </cell>
          <cell r="U3939">
            <v>9</v>
          </cell>
          <cell r="V3939" t="str">
            <v>Kihl, Brenda K.</v>
          </cell>
        </row>
        <row r="3940">
          <cell r="A3940">
            <v>300006</v>
          </cell>
          <cell r="B3940" t="str">
            <v>Office - Provost</v>
          </cell>
          <cell r="C3940">
            <v>611460</v>
          </cell>
          <cell r="D3940">
            <v>300006611460</v>
          </cell>
          <cell r="E3940" t="str">
            <v>Support Staff PT - Non-Exempt</v>
          </cell>
          <cell r="F3940">
            <v>9945.92</v>
          </cell>
          <cell r="G3940">
            <v>7992.8</v>
          </cell>
          <cell r="H3940">
            <v>11696</v>
          </cell>
          <cell r="I3940">
            <v>3954.03</v>
          </cell>
          <cell r="J3940">
            <v>11696</v>
          </cell>
          <cell r="K3940">
            <v>110010</v>
          </cell>
          <cell r="L3940" t="str">
            <v>Current Unrestricted</v>
          </cell>
          <cell r="M3940">
            <v>25</v>
          </cell>
          <cell r="N3940" t="str">
            <v>Academic Support</v>
          </cell>
          <cell r="O3940">
            <v>11</v>
          </cell>
          <cell r="P3940" t="str">
            <v>Current Unrestricted Funds</v>
          </cell>
          <cell r="Q3940">
            <v>61</v>
          </cell>
          <cell r="R3940" t="str">
            <v>Salaries and Wages</v>
          </cell>
          <cell r="S3940">
            <v>20</v>
          </cell>
          <cell r="T3940" t="str">
            <v>Vice President / Provost - PRC</v>
          </cell>
          <cell r="U3940">
            <v>9</v>
          </cell>
          <cell r="V3940" t="str">
            <v>Kihl, Brenda K.</v>
          </cell>
        </row>
        <row r="3941">
          <cell r="A3941">
            <v>300006</v>
          </cell>
          <cell r="B3941" t="str">
            <v>Office - Provost</v>
          </cell>
          <cell r="C3941">
            <v>611491</v>
          </cell>
          <cell r="D3941">
            <v>300006611491</v>
          </cell>
          <cell r="E3941" t="str">
            <v>Comp Time Payoff</v>
          </cell>
          <cell r="F3941">
            <v>343.51</v>
          </cell>
          <cell r="G3941">
            <v>516.39</v>
          </cell>
          <cell r="H3941">
            <v>300</v>
          </cell>
          <cell r="I3941">
            <v>0</v>
          </cell>
          <cell r="J3941">
            <v>300</v>
          </cell>
          <cell r="K3941">
            <v>110010</v>
          </cell>
          <cell r="L3941" t="str">
            <v>Current Unrestricted</v>
          </cell>
          <cell r="M3941">
            <v>25</v>
          </cell>
          <cell r="N3941" t="str">
            <v>Academic Support</v>
          </cell>
          <cell r="O3941">
            <v>11</v>
          </cell>
          <cell r="P3941" t="str">
            <v>Current Unrestricted Funds</v>
          </cell>
          <cell r="Q3941">
            <v>61</v>
          </cell>
          <cell r="R3941" t="str">
            <v>Salaries and Wages</v>
          </cell>
          <cell r="S3941">
            <v>20</v>
          </cell>
          <cell r="T3941" t="str">
            <v>Vice President / Provost - PRC</v>
          </cell>
          <cell r="U3941">
            <v>9</v>
          </cell>
          <cell r="V3941" t="str">
            <v>Kihl, Brenda K.</v>
          </cell>
        </row>
        <row r="3942">
          <cell r="A3942">
            <v>300006</v>
          </cell>
          <cell r="B3942" t="str">
            <v>Office - Provost</v>
          </cell>
          <cell r="C3942">
            <v>611492</v>
          </cell>
          <cell r="D3942">
            <v>300006611492</v>
          </cell>
          <cell r="E3942" t="str">
            <v>Regular Overtime</v>
          </cell>
          <cell r="F3942">
            <v>0</v>
          </cell>
          <cell r="G3942">
            <v>41.79</v>
          </cell>
          <cell r="H3942">
            <v>100</v>
          </cell>
          <cell r="I3942">
            <v>0</v>
          </cell>
          <cell r="J3942">
            <v>100</v>
          </cell>
          <cell r="K3942">
            <v>110010</v>
          </cell>
          <cell r="L3942" t="str">
            <v>Current Unrestricted</v>
          </cell>
          <cell r="M3942">
            <v>25</v>
          </cell>
          <cell r="N3942" t="str">
            <v>Academic Support</v>
          </cell>
          <cell r="O3942">
            <v>11</v>
          </cell>
          <cell r="P3942" t="str">
            <v>Current Unrestricted Funds</v>
          </cell>
          <cell r="Q3942">
            <v>61</v>
          </cell>
          <cell r="R3942" t="str">
            <v>Salaries and Wages</v>
          </cell>
          <cell r="S3942">
            <v>20</v>
          </cell>
          <cell r="T3942" t="str">
            <v>Vice President / Provost - PRC</v>
          </cell>
          <cell r="U3942">
            <v>9</v>
          </cell>
          <cell r="V3942" t="str">
            <v>Kihl, Brenda K.</v>
          </cell>
        </row>
        <row r="3943">
          <cell r="A3943">
            <v>300006</v>
          </cell>
          <cell r="B3943" t="str">
            <v>Office - Provost</v>
          </cell>
          <cell r="C3943">
            <v>611493</v>
          </cell>
          <cell r="D3943">
            <v>300006611493</v>
          </cell>
          <cell r="E3943" t="str">
            <v>Vacation Payoff</v>
          </cell>
          <cell r="F3943">
            <v>7293.21</v>
          </cell>
          <cell r="G3943">
            <v>0</v>
          </cell>
          <cell r="H3943">
            <v>0</v>
          </cell>
          <cell r="I3943">
            <v>0</v>
          </cell>
          <cell r="J3943">
            <v>0</v>
          </cell>
          <cell r="K3943">
            <v>110010</v>
          </cell>
          <cell r="L3943" t="str">
            <v>Current Unrestricted</v>
          </cell>
          <cell r="M3943">
            <v>25</v>
          </cell>
          <cell r="N3943" t="str">
            <v>Academic Support</v>
          </cell>
          <cell r="O3943">
            <v>11</v>
          </cell>
          <cell r="P3943" t="str">
            <v>Current Unrestricted Funds</v>
          </cell>
          <cell r="Q3943">
            <v>61</v>
          </cell>
          <cell r="R3943" t="str">
            <v>Salaries and Wages</v>
          </cell>
          <cell r="S3943">
            <v>20</v>
          </cell>
          <cell r="T3943" t="str">
            <v>Vice President / Provost - PRC</v>
          </cell>
          <cell r="U3943">
            <v>9</v>
          </cell>
          <cell r="V3943" t="str">
            <v>Kihl, Brenda K.</v>
          </cell>
        </row>
        <row r="3944">
          <cell r="A3944">
            <v>300006</v>
          </cell>
          <cell r="B3944" t="str">
            <v>Office - Provost</v>
          </cell>
          <cell r="C3944">
            <v>712310</v>
          </cell>
          <cell r="D3944">
            <v>300006712310</v>
          </cell>
          <cell r="E3944" t="str">
            <v>Consultants</v>
          </cell>
          <cell r="F3944">
            <v>871.1</v>
          </cell>
          <cell r="G3944">
            <v>500</v>
          </cell>
          <cell r="H3944">
            <v>500</v>
          </cell>
          <cell r="I3944">
            <v>0</v>
          </cell>
          <cell r="J3944">
            <v>200</v>
          </cell>
          <cell r="K3944">
            <v>110010</v>
          </cell>
          <cell r="L3944" t="str">
            <v>Current Unrestricted</v>
          </cell>
          <cell r="M3944">
            <v>25</v>
          </cell>
          <cell r="N3944" t="str">
            <v>Academic Support</v>
          </cell>
          <cell r="O3944">
            <v>11</v>
          </cell>
          <cell r="P3944" t="str">
            <v>Current Unrestricted Funds</v>
          </cell>
          <cell r="Q3944">
            <v>71</v>
          </cell>
          <cell r="R3944" t="str">
            <v>Contractual Services</v>
          </cell>
          <cell r="S3944">
            <v>20</v>
          </cell>
          <cell r="T3944" t="str">
            <v>Vice President / Provost - PRC</v>
          </cell>
          <cell r="U3944">
            <v>9</v>
          </cell>
          <cell r="V3944" t="str">
            <v>Kihl, Brenda K.</v>
          </cell>
        </row>
        <row r="3945">
          <cell r="A3945">
            <v>300006</v>
          </cell>
          <cell r="B3945" t="str">
            <v>Office - Provost</v>
          </cell>
          <cell r="C3945">
            <v>712330</v>
          </cell>
          <cell r="D3945">
            <v>300006712330</v>
          </cell>
          <cell r="E3945" t="str">
            <v>Performers</v>
          </cell>
          <cell r="F3945">
            <v>600</v>
          </cell>
          <cell r="G3945">
            <v>500</v>
          </cell>
          <cell r="H3945">
            <v>500</v>
          </cell>
          <cell r="I3945">
            <v>500</v>
          </cell>
          <cell r="J3945">
            <v>500</v>
          </cell>
          <cell r="K3945">
            <v>110010</v>
          </cell>
          <cell r="L3945" t="str">
            <v>Current Unrestricted</v>
          </cell>
          <cell r="M3945">
            <v>25</v>
          </cell>
          <cell r="N3945" t="str">
            <v>Academic Support</v>
          </cell>
          <cell r="O3945">
            <v>11</v>
          </cell>
          <cell r="P3945" t="str">
            <v>Current Unrestricted Funds</v>
          </cell>
          <cell r="Q3945">
            <v>71</v>
          </cell>
          <cell r="R3945" t="str">
            <v>Contractual Services</v>
          </cell>
          <cell r="S3945">
            <v>20</v>
          </cell>
          <cell r="T3945" t="str">
            <v>Vice President / Provost - PRC</v>
          </cell>
          <cell r="U3945">
            <v>9</v>
          </cell>
          <cell r="V3945" t="str">
            <v>Kihl, Brenda K.</v>
          </cell>
        </row>
        <row r="3946">
          <cell r="A3946">
            <v>300006</v>
          </cell>
          <cell r="B3946" t="str">
            <v>Office - Provost</v>
          </cell>
          <cell r="C3946">
            <v>712420</v>
          </cell>
          <cell r="D3946">
            <v>300006712420</v>
          </cell>
          <cell r="E3946" t="str">
            <v>Rental - Furniture and Equipment</v>
          </cell>
          <cell r="F3946">
            <v>400</v>
          </cell>
          <cell r="G3946">
            <v>0</v>
          </cell>
          <cell r="H3946">
            <v>0</v>
          </cell>
          <cell r="I3946">
            <v>0</v>
          </cell>
          <cell r="J3946">
            <v>0</v>
          </cell>
          <cell r="K3946">
            <v>110010</v>
          </cell>
          <cell r="L3946" t="str">
            <v>Current Unrestricted</v>
          </cell>
          <cell r="M3946">
            <v>25</v>
          </cell>
          <cell r="N3946" t="str">
            <v>Academic Support</v>
          </cell>
          <cell r="O3946">
            <v>11</v>
          </cell>
          <cell r="P3946" t="str">
            <v>Current Unrestricted Funds</v>
          </cell>
          <cell r="Q3946">
            <v>71</v>
          </cell>
          <cell r="R3946" t="str">
            <v>Contractual Services</v>
          </cell>
          <cell r="S3946">
            <v>20</v>
          </cell>
          <cell r="T3946" t="str">
            <v>Vice President / Provost - PRC</v>
          </cell>
          <cell r="U3946">
            <v>9</v>
          </cell>
          <cell r="V3946" t="str">
            <v>Kihl, Brenda K.</v>
          </cell>
        </row>
        <row r="3947">
          <cell r="A3947">
            <v>300006</v>
          </cell>
          <cell r="B3947" t="str">
            <v>Office - Provost</v>
          </cell>
          <cell r="C3947">
            <v>712655</v>
          </cell>
          <cell r="D3947">
            <v>300006712655</v>
          </cell>
          <cell r="E3947" t="str">
            <v>Meetings Expense</v>
          </cell>
          <cell r="F3947">
            <v>2518.8000000000002</v>
          </cell>
          <cell r="G3947">
            <v>3935.47</v>
          </cell>
          <cell r="H3947">
            <v>7000</v>
          </cell>
          <cell r="I3947">
            <v>217.73</v>
          </cell>
          <cell r="J3947">
            <v>7000</v>
          </cell>
          <cell r="K3947">
            <v>110010</v>
          </cell>
          <cell r="L3947" t="str">
            <v>Current Unrestricted</v>
          </cell>
          <cell r="M3947">
            <v>25</v>
          </cell>
          <cell r="N3947" t="str">
            <v>Academic Support</v>
          </cell>
          <cell r="O3947">
            <v>11</v>
          </cell>
          <cell r="P3947" t="str">
            <v>Current Unrestricted Funds</v>
          </cell>
          <cell r="Q3947">
            <v>71</v>
          </cell>
          <cell r="R3947" t="str">
            <v>Contractual Services</v>
          </cell>
          <cell r="S3947">
            <v>20</v>
          </cell>
          <cell r="T3947" t="str">
            <v>Vice President / Provost - PRC</v>
          </cell>
          <cell r="U3947">
            <v>9</v>
          </cell>
          <cell r="V3947" t="str">
            <v>Kihl, Brenda K.</v>
          </cell>
        </row>
        <row r="3948">
          <cell r="A3948">
            <v>300006</v>
          </cell>
          <cell r="B3948" t="str">
            <v>Office - Provost</v>
          </cell>
          <cell r="C3948">
            <v>733110</v>
          </cell>
          <cell r="D3948">
            <v>300006733110</v>
          </cell>
          <cell r="E3948" t="str">
            <v>Classroom Supplies</v>
          </cell>
          <cell r="F3948">
            <v>0</v>
          </cell>
          <cell r="G3948">
            <v>0</v>
          </cell>
          <cell r="H3948">
            <v>0</v>
          </cell>
          <cell r="I3948">
            <v>0</v>
          </cell>
          <cell r="J3948">
            <v>0</v>
          </cell>
          <cell r="K3948">
            <v>110010</v>
          </cell>
          <cell r="L3948" t="str">
            <v>Current Unrestricted</v>
          </cell>
          <cell r="M3948">
            <v>25</v>
          </cell>
          <cell r="N3948" t="str">
            <v>Academic Support</v>
          </cell>
          <cell r="O3948">
            <v>11</v>
          </cell>
          <cell r="P3948" t="str">
            <v>Current Unrestricted Funds</v>
          </cell>
          <cell r="Q3948">
            <v>73</v>
          </cell>
          <cell r="R3948" t="str">
            <v>Supplies</v>
          </cell>
          <cell r="S3948">
            <v>20</v>
          </cell>
          <cell r="T3948" t="str">
            <v>Vice President / Provost - PRC</v>
          </cell>
          <cell r="U3948">
            <v>9</v>
          </cell>
          <cell r="V3948" t="str">
            <v>Kihl, Brenda K.</v>
          </cell>
        </row>
        <row r="3949">
          <cell r="A3949">
            <v>300006</v>
          </cell>
          <cell r="B3949" t="str">
            <v>Office - Provost</v>
          </cell>
          <cell r="C3949">
            <v>733120</v>
          </cell>
          <cell r="D3949">
            <v>300006733120</v>
          </cell>
          <cell r="E3949" t="str">
            <v>Office Supplies</v>
          </cell>
          <cell r="F3949">
            <v>91916.52</v>
          </cell>
          <cell r="G3949">
            <v>17713.52</v>
          </cell>
          <cell r="H3949">
            <v>19964</v>
          </cell>
          <cell r="I3949">
            <v>14497.95</v>
          </cell>
          <cell r="J3949">
            <v>22000</v>
          </cell>
          <cell r="K3949">
            <v>110010</v>
          </cell>
          <cell r="L3949" t="str">
            <v>Current Unrestricted</v>
          </cell>
          <cell r="M3949">
            <v>25</v>
          </cell>
          <cell r="N3949" t="str">
            <v>Academic Support</v>
          </cell>
          <cell r="O3949">
            <v>11</v>
          </cell>
          <cell r="P3949" t="str">
            <v>Current Unrestricted Funds</v>
          </cell>
          <cell r="Q3949">
            <v>73</v>
          </cell>
          <cell r="R3949" t="str">
            <v>Supplies</v>
          </cell>
          <cell r="S3949">
            <v>20</v>
          </cell>
          <cell r="T3949" t="str">
            <v>Vice President / Provost - PRC</v>
          </cell>
          <cell r="U3949">
            <v>9</v>
          </cell>
          <cell r="V3949" t="str">
            <v>Kihl, Brenda K.</v>
          </cell>
        </row>
        <row r="3950">
          <cell r="A3950">
            <v>300006</v>
          </cell>
          <cell r="B3950" t="str">
            <v>Office - Provost</v>
          </cell>
          <cell r="C3950">
            <v>733210</v>
          </cell>
          <cell r="D3950">
            <v>300006733210</v>
          </cell>
          <cell r="E3950" t="str">
            <v>Division Books and Booklets</v>
          </cell>
          <cell r="F3950">
            <v>231.8</v>
          </cell>
          <cell r="G3950">
            <v>75</v>
          </cell>
          <cell r="H3950">
            <v>225</v>
          </cell>
          <cell r="I3950">
            <v>0</v>
          </cell>
          <cell r="J3950">
            <v>100</v>
          </cell>
          <cell r="K3950">
            <v>110010</v>
          </cell>
          <cell r="L3950" t="str">
            <v>Current Unrestricted</v>
          </cell>
          <cell r="M3950">
            <v>25</v>
          </cell>
          <cell r="N3950" t="str">
            <v>Academic Support</v>
          </cell>
          <cell r="O3950">
            <v>11</v>
          </cell>
          <cell r="P3950" t="str">
            <v>Current Unrestricted Funds</v>
          </cell>
          <cell r="Q3950">
            <v>73</v>
          </cell>
          <cell r="R3950" t="str">
            <v>Supplies</v>
          </cell>
          <cell r="S3950">
            <v>20</v>
          </cell>
          <cell r="T3950" t="str">
            <v>Vice President / Provost - PRC</v>
          </cell>
          <cell r="U3950">
            <v>9</v>
          </cell>
          <cell r="V3950" t="str">
            <v>Kihl, Brenda K.</v>
          </cell>
        </row>
        <row r="3951">
          <cell r="A3951">
            <v>300006</v>
          </cell>
          <cell r="B3951" t="str">
            <v>Office - Provost</v>
          </cell>
          <cell r="C3951">
            <v>733220</v>
          </cell>
          <cell r="D3951">
            <v>300006733220</v>
          </cell>
          <cell r="E3951" t="str">
            <v>Subscriptions</v>
          </cell>
          <cell r="F3951">
            <v>52</v>
          </cell>
          <cell r="G3951">
            <v>29.15</v>
          </cell>
          <cell r="H3951">
            <v>200</v>
          </cell>
          <cell r="I3951">
            <v>0</v>
          </cell>
          <cell r="J3951">
            <v>200</v>
          </cell>
          <cell r="K3951">
            <v>110010</v>
          </cell>
          <cell r="L3951" t="str">
            <v>Current Unrestricted</v>
          </cell>
          <cell r="M3951">
            <v>25</v>
          </cell>
          <cell r="N3951" t="str">
            <v>Academic Support</v>
          </cell>
          <cell r="O3951">
            <v>11</v>
          </cell>
          <cell r="P3951" t="str">
            <v>Current Unrestricted Funds</v>
          </cell>
          <cell r="Q3951">
            <v>73</v>
          </cell>
          <cell r="R3951" t="str">
            <v>Supplies</v>
          </cell>
          <cell r="S3951">
            <v>20</v>
          </cell>
          <cell r="T3951" t="str">
            <v>Vice President / Provost - PRC</v>
          </cell>
          <cell r="U3951">
            <v>9</v>
          </cell>
          <cell r="V3951" t="str">
            <v>Kihl, Brenda K.</v>
          </cell>
        </row>
        <row r="3952">
          <cell r="A3952">
            <v>300006</v>
          </cell>
          <cell r="B3952" t="str">
            <v>Office - Provost</v>
          </cell>
          <cell r="C3952">
            <v>733460</v>
          </cell>
          <cell r="D3952">
            <v>300006733460</v>
          </cell>
          <cell r="E3952" t="str">
            <v>Miscellaneous Supplies</v>
          </cell>
          <cell r="F3952">
            <v>1216.05</v>
          </cell>
          <cell r="G3952">
            <v>1864.3</v>
          </cell>
          <cell r="H3952">
            <v>2450</v>
          </cell>
          <cell r="I3952">
            <v>2184</v>
          </cell>
          <cell r="J3952">
            <v>1500</v>
          </cell>
          <cell r="K3952">
            <v>110010</v>
          </cell>
          <cell r="L3952" t="str">
            <v>Current Unrestricted</v>
          </cell>
          <cell r="M3952">
            <v>25</v>
          </cell>
          <cell r="N3952" t="str">
            <v>Academic Support</v>
          </cell>
          <cell r="O3952">
            <v>11</v>
          </cell>
          <cell r="P3952" t="str">
            <v>Current Unrestricted Funds</v>
          </cell>
          <cell r="Q3952">
            <v>73</v>
          </cell>
          <cell r="R3952" t="str">
            <v>Supplies</v>
          </cell>
          <cell r="S3952">
            <v>20</v>
          </cell>
          <cell r="T3952" t="str">
            <v>Vice President / Provost - PRC</v>
          </cell>
          <cell r="U3952">
            <v>9</v>
          </cell>
          <cell r="V3952" t="str">
            <v>Kihl, Brenda K.</v>
          </cell>
        </row>
        <row r="3953">
          <cell r="A3953">
            <v>300006</v>
          </cell>
          <cell r="B3953" t="str">
            <v>Office - Provost</v>
          </cell>
          <cell r="C3953">
            <v>744210</v>
          </cell>
          <cell r="D3953">
            <v>300006744210</v>
          </cell>
          <cell r="E3953" t="str">
            <v>Local Travel</v>
          </cell>
          <cell r="F3953">
            <v>30</v>
          </cell>
          <cell r="G3953">
            <v>9</v>
          </cell>
          <cell r="H3953">
            <v>50</v>
          </cell>
          <cell r="I3953">
            <v>0</v>
          </cell>
          <cell r="J3953">
            <v>50</v>
          </cell>
          <cell r="K3953">
            <v>110010</v>
          </cell>
          <cell r="L3953" t="str">
            <v>Current Unrestricted</v>
          </cell>
          <cell r="M3953">
            <v>25</v>
          </cell>
          <cell r="N3953" t="str">
            <v>Academic Support</v>
          </cell>
          <cell r="O3953">
            <v>11</v>
          </cell>
          <cell r="P3953" t="str">
            <v>Current Unrestricted Funds</v>
          </cell>
          <cell r="Q3953">
            <v>74</v>
          </cell>
          <cell r="R3953" t="str">
            <v>Travel</v>
          </cell>
          <cell r="S3953">
            <v>20</v>
          </cell>
          <cell r="T3953" t="str">
            <v>Vice President / Provost - PRC</v>
          </cell>
          <cell r="U3953">
            <v>9</v>
          </cell>
          <cell r="V3953" t="str">
            <v>Kihl, Brenda K.</v>
          </cell>
        </row>
        <row r="3954">
          <cell r="A3954">
            <v>300006</v>
          </cell>
          <cell r="B3954" t="str">
            <v>Office - Provost</v>
          </cell>
          <cell r="C3954">
            <v>744220</v>
          </cell>
          <cell r="D3954">
            <v>300006744220</v>
          </cell>
          <cell r="E3954" t="str">
            <v>Professional Development / Travel</v>
          </cell>
          <cell r="F3954">
            <v>496</v>
          </cell>
          <cell r="G3954">
            <v>543</v>
          </cell>
          <cell r="H3954">
            <v>3000</v>
          </cell>
          <cell r="I3954">
            <v>2130.0100000000002</v>
          </cell>
          <cell r="J3954">
            <v>3000</v>
          </cell>
          <cell r="K3954">
            <v>110010</v>
          </cell>
          <cell r="L3954" t="str">
            <v>Current Unrestricted</v>
          </cell>
          <cell r="M3954">
            <v>25</v>
          </cell>
          <cell r="N3954" t="str">
            <v>Academic Support</v>
          </cell>
          <cell r="O3954">
            <v>11</v>
          </cell>
          <cell r="P3954" t="str">
            <v>Current Unrestricted Funds</v>
          </cell>
          <cell r="Q3954">
            <v>74</v>
          </cell>
          <cell r="R3954" t="str">
            <v>Travel</v>
          </cell>
          <cell r="S3954">
            <v>20</v>
          </cell>
          <cell r="T3954" t="str">
            <v>Vice President / Provost - PRC</v>
          </cell>
          <cell r="U3954">
            <v>9</v>
          </cell>
          <cell r="V3954" t="str">
            <v>Kihl, Brenda K.</v>
          </cell>
        </row>
        <row r="3955">
          <cell r="A3955">
            <v>300006</v>
          </cell>
          <cell r="B3955" t="str">
            <v>Office - Provost</v>
          </cell>
          <cell r="C3955">
            <v>744230</v>
          </cell>
          <cell r="D3955">
            <v>300006744230</v>
          </cell>
          <cell r="E3955" t="str">
            <v>In-House Professional Development</v>
          </cell>
          <cell r="F3955">
            <v>0</v>
          </cell>
          <cell r="G3955">
            <v>0</v>
          </cell>
          <cell r="H3955">
            <v>250</v>
          </cell>
          <cell r="I3955">
            <v>0</v>
          </cell>
          <cell r="J3955">
            <v>250</v>
          </cell>
          <cell r="K3955">
            <v>110010</v>
          </cell>
          <cell r="L3955" t="str">
            <v>Current Unrestricted</v>
          </cell>
          <cell r="M3955">
            <v>25</v>
          </cell>
          <cell r="N3955" t="str">
            <v>Academic Support</v>
          </cell>
          <cell r="O3955">
            <v>11</v>
          </cell>
          <cell r="P3955" t="str">
            <v>Current Unrestricted Funds</v>
          </cell>
          <cell r="Q3955">
            <v>74</v>
          </cell>
          <cell r="R3955" t="str">
            <v>Travel</v>
          </cell>
          <cell r="S3955">
            <v>20</v>
          </cell>
          <cell r="T3955" t="str">
            <v>Vice President / Provost - PRC</v>
          </cell>
          <cell r="U3955">
            <v>9</v>
          </cell>
          <cell r="V3955" t="str">
            <v>Kihl, Brenda K.</v>
          </cell>
        </row>
        <row r="3956">
          <cell r="A3956">
            <v>300006</v>
          </cell>
          <cell r="B3956" t="str">
            <v>Office - Provost</v>
          </cell>
          <cell r="C3956">
            <v>755310</v>
          </cell>
          <cell r="D3956">
            <v>300006755310</v>
          </cell>
          <cell r="E3956" t="str">
            <v>Copier Expense</v>
          </cell>
          <cell r="F3956">
            <v>246.9</v>
          </cell>
          <cell r="G3956">
            <v>351.9</v>
          </cell>
          <cell r="H3956">
            <v>400</v>
          </cell>
          <cell r="I3956">
            <v>39.78</v>
          </cell>
          <cell r="J3956">
            <v>150</v>
          </cell>
          <cell r="K3956">
            <v>110010</v>
          </cell>
          <cell r="L3956" t="str">
            <v>Current Unrestricted</v>
          </cell>
          <cell r="M3956">
            <v>25</v>
          </cell>
          <cell r="N3956" t="str">
            <v>Academic Support</v>
          </cell>
          <cell r="O3956">
            <v>11</v>
          </cell>
          <cell r="P3956" t="str">
            <v>Current Unrestricted Funds</v>
          </cell>
          <cell r="Q3956">
            <v>75</v>
          </cell>
          <cell r="R3956" t="str">
            <v>Other Operating Expenses</v>
          </cell>
          <cell r="S3956">
            <v>20</v>
          </cell>
          <cell r="T3956" t="str">
            <v>Vice President / Provost - PRC</v>
          </cell>
          <cell r="U3956">
            <v>9</v>
          </cell>
          <cell r="V3956" t="str">
            <v>Kihl, Brenda K.</v>
          </cell>
        </row>
        <row r="3957">
          <cell r="A3957">
            <v>300006</v>
          </cell>
          <cell r="B3957" t="str">
            <v>Office - Provost</v>
          </cell>
          <cell r="C3957">
            <v>755360</v>
          </cell>
          <cell r="D3957">
            <v>300006755360</v>
          </cell>
          <cell r="E3957" t="str">
            <v>Printing - Other</v>
          </cell>
          <cell r="F3957">
            <v>344.6</v>
          </cell>
          <cell r="G3957">
            <v>29.5</v>
          </cell>
          <cell r="H3957">
            <v>562</v>
          </cell>
          <cell r="I3957">
            <v>20.65</v>
          </cell>
          <cell r="J3957">
            <v>162</v>
          </cell>
          <cell r="K3957">
            <v>110010</v>
          </cell>
          <cell r="L3957" t="str">
            <v>Current Unrestricted</v>
          </cell>
          <cell r="M3957">
            <v>25</v>
          </cell>
          <cell r="N3957" t="str">
            <v>Academic Support</v>
          </cell>
          <cell r="O3957">
            <v>11</v>
          </cell>
          <cell r="P3957" t="str">
            <v>Current Unrestricted Funds</v>
          </cell>
          <cell r="Q3957">
            <v>75</v>
          </cell>
          <cell r="R3957" t="str">
            <v>Other Operating Expenses</v>
          </cell>
          <cell r="S3957">
            <v>20</v>
          </cell>
          <cell r="T3957" t="str">
            <v>Vice President / Provost - PRC</v>
          </cell>
          <cell r="U3957">
            <v>9</v>
          </cell>
          <cell r="V3957" t="str">
            <v>Kihl, Brenda K.</v>
          </cell>
        </row>
        <row r="3958">
          <cell r="A3958">
            <v>300006</v>
          </cell>
          <cell r="B3958" t="str">
            <v>Office - Provost</v>
          </cell>
          <cell r="C3958">
            <v>755510</v>
          </cell>
          <cell r="D3958">
            <v>300006755510</v>
          </cell>
          <cell r="E3958" t="str">
            <v>Repairs - Equipment</v>
          </cell>
          <cell r="F3958">
            <v>0</v>
          </cell>
          <cell r="G3958">
            <v>0</v>
          </cell>
          <cell r="H3958">
            <v>200</v>
          </cell>
          <cell r="I3958">
            <v>0</v>
          </cell>
          <cell r="J3958">
            <v>100</v>
          </cell>
          <cell r="K3958">
            <v>110010</v>
          </cell>
          <cell r="L3958" t="str">
            <v>Current Unrestricted</v>
          </cell>
          <cell r="M3958">
            <v>25</v>
          </cell>
          <cell r="N3958" t="str">
            <v>Academic Support</v>
          </cell>
          <cell r="O3958">
            <v>11</v>
          </cell>
          <cell r="P3958" t="str">
            <v>Current Unrestricted Funds</v>
          </cell>
          <cell r="Q3958">
            <v>75</v>
          </cell>
          <cell r="R3958" t="str">
            <v>Other Operating Expenses</v>
          </cell>
          <cell r="S3958">
            <v>20</v>
          </cell>
          <cell r="T3958" t="str">
            <v>Vice President / Provost - PRC</v>
          </cell>
          <cell r="U3958">
            <v>9</v>
          </cell>
          <cell r="V3958" t="str">
            <v>Kihl, Brenda K.</v>
          </cell>
        </row>
        <row r="3959">
          <cell r="A3959">
            <v>300006</v>
          </cell>
          <cell r="B3959" t="str">
            <v>Office - Provost</v>
          </cell>
          <cell r="C3959">
            <v>755705</v>
          </cell>
          <cell r="D3959">
            <v>300006755705</v>
          </cell>
          <cell r="E3959" t="str">
            <v>Postage</v>
          </cell>
          <cell r="F3959">
            <v>7.69</v>
          </cell>
          <cell r="G3959">
            <v>1.73</v>
          </cell>
          <cell r="H3959">
            <v>541</v>
          </cell>
          <cell r="I3959">
            <v>944.88</v>
          </cell>
          <cell r="J3959">
            <v>50</v>
          </cell>
          <cell r="K3959">
            <v>110010</v>
          </cell>
          <cell r="L3959" t="str">
            <v>Current Unrestricted</v>
          </cell>
          <cell r="M3959">
            <v>25</v>
          </cell>
          <cell r="N3959" t="str">
            <v>Academic Support</v>
          </cell>
          <cell r="O3959">
            <v>11</v>
          </cell>
          <cell r="P3959" t="str">
            <v>Current Unrestricted Funds</v>
          </cell>
          <cell r="Q3959">
            <v>75</v>
          </cell>
          <cell r="R3959" t="str">
            <v>Other Operating Expenses</v>
          </cell>
          <cell r="S3959">
            <v>20</v>
          </cell>
          <cell r="T3959" t="str">
            <v>Vice President / Provost - PRC</v>
          </cell>
          <cell r="U3959">
            <v>9</v>
          </cell>
          <cell r="V3959" t="str">
            <v>Kihl, Brenda K.</v>
          </cell>
        </row>
        <row r="3960">
          <cell r="A3960">
            <v>300006</v>
          </cell>
          <cell r="B3960" t="str">
            <v>Office - Provost</v>
          </cell>
          <cell r="C3960">
            <v>755738</v>
          </cell>
          <cell r="D3960">
            <v>300006755738</v>
          </cell>
          <cell r="E3960" t="str">
            <v>Special Functions</v>
          </cell>
          <cell r="F3960">
            <v>0</v>
          </cell>
          <cell r="G3960">
            <v>3167.12</v>
          </cell>
          <cell r="H3960">
            <v>4500</v>
          </cell>
          <cell r="I3960">
            <v>2071.83</v>
          </cell>
          <cell r="J3960">
            <v>5000</v>
          </cell>
          <cell r="K3960">
            <v>110010</v>
          </cell>
          <cell r="L3960" t="str">
            <v>Current Unrestricted</v>
          </cell>
          <cell r="M3960">
            <v>25</v>
          </cell>
          <cell r="N3960" t="str">
            <v>Academic Support</v>
          </cell>
          <cell r="O3960">
            <v>11</v>
          </cell>
          <cell r="P3960" t="str">
            <v>Current Unrestricted Funds</v>
          </cell>
          <cell r="Q3960">
            <v>75</v>
          </cell>
          <cell r="R3960" t="str">
            <v>Other Operating Expenses</v>
          </cell>
          <cell r="S3960">
            <v>20</v>
          </cell>
          <cell r="T3960" t="str">
            <v>Vice President / Provost - PRC</v>
          </cell>
          <cell r="U3960">
            <v>9</v>
          </cell>
          <cell r="V3960" t="str">
            <v>Kihl, Brenda K.</v>
          </cell>
        </row>
        <row r="3961">
          <cell r="A3961">
            <v>300006</v>
          </cell>
          <cell r="B3961" t="str">
            <v>Office - Provost</v>
          </cell>
          <cell r="C3961">
            <v>755745</v>
          </cell>
          <cell r="D3961">
            <v>300006755745</v>
          </cell>
          <cell r="E3961" t="str">
            <v>Promotional Activities</v>
          </cell>
          <cell r="F3961">
            <v>3866.48</v>
          </cell>
          <cell r="G3961">
            <v>0</v>
          </cell>
          <cell r="H3961">
            <v>2000</v>
          </cell>
          <cell r="I3961">
            <v>0</v>
          </cell>
          <cell r="J3961">
            <v>2000</v>
          </cell>
          <cell r="K3961">
            <v>110010</v>
          </cell>
          <cell r="L3961" t="str">
            <v>Current Unrestricted</v>
          </cell>
          <cell r="M3961">
            <v>25</v>
          </cell>
          <cell r="N3961" t="str">
            <v>Academic Support</v>
          </cell>
          <cell r="O3961">
            <v>11</v>
          </cell>
          <cell r="P3961" t="str">
            <v>Current Unrestricted Funds</v>
          </cell>
          <cell r="Q3961">
            <v>75</v>
          </cell>
          <cell r="R3961" t="str">
            <v>Other Operating Expenses</v>
          </cell>
          <cell r="S3961">
            <v>20</v>
          </cell>
          <cell r="T3961" t="str">
            <v>Vice President / Provost - PRC</v>
          </cell>
          <cell r="U3961">
            <v>9</v>
          </cell>
          <cell r="V3961" t="str">
            <v>Kihl, Brenda K.</v>
          </cell>
        </row>
        <row r="3962">
          <cell r="A3962">
            <v>300006</v>
          </cell>
          <cell r="B3962" t="str">
            <v>Office - Provost</v>
          </cell>
          <cell r="C3962">
            <v>755765</v>
          </cell>
          <cell r="D3962">
            <v>300006755765</v>
          </cell>
          <cell r="E3962" t="str">
            <v>Miscellaneous Operating Expenses</v>
          </cell>
          <cell r="F3962">
            <v>0</v>
          </cell>
          <cell r="G3962">
            <v>0</v>
          </cell>
          <cell r="H3962">
            <v>0</v>
          </cell>
          <cell r="I3962">
            <v>0</v>
          </cell>
          <cell r="J3962">
            <v>0</v>
          </cell>
          <cell r="K3962">
            <v>110010</v>
          </cell>
          <cell r="L3962" t="str">
            <v>Current Unrestricted</v>
          </cell>
          <cell r="M3962">
            <v>25</v>
          </cell>
          <cell r="N3962" t="str">
            <v>Academic Support</v>
          </cell>
          <cell r="O3962">
            <v>11</v>
          </cell>
          <cell r="P3962" t="str">
            <v>Current Unrestricted Funds</v>
          </cell>
          <cell r="Q3962">
            <v>75</v>
          </cell>
          <cell r="R3962" t="str">
            <v>Other Operating Expenses</v>
          </cell>
          <cell r="S3962">
            <v>20</v>
          </cell>
          <cell r="T3962" t="str">
            <v>Vice President / Provost - PRC</v>
          </cell>
          <cell r="U3962">
            <v>9</v>
          </cell>
          <cell r="V3962" t="str">
            <v>Kihl, Brenda K.</v>
          </cell>
        </row>
        <row r="3963">
          <cell r="A3963">
            <v>300006</v>
          </cell>
          <cell r="B3963" t="str">
            <v>Office - Provost</v>
          </cell>
          <cell r="C3963">
            <v>787410</v>
          </cell>
          <cell r="D3963">
            <v>300006787410</v>
          </cell>
          <cell r="E3963" t="str">
            <v>Equipment/Furniture Non-Depreciable</v>
          </cell>
          <cell r="F3963">
            <v>24879.89</v>
          </cell>
          <cell r="G3963">
            <v>5598.84</v>
          </cell>
          <cell r="H3963">
            <v>31898</v>
          </cell>
          <cell r="I3963">
            <v>10285.16</v>
          </cell>
          <cell r="J3963">
            <v>36108</v>
          </cell>
          <cell r="K3963">
            <v>110010</v>
          </cell>
          <cell r="L3963" t="str">
            <v>Current Unrestricted</v>
          </cell>
          <cell r="M3963">
            <v>25</v>
          </cell>
          <cell r="N3963" t="str">
            <v>Academic Support</v>
          </cell>
          <cell r="O3963">
            <v>11</v>
          </cell>
          <cell r="P3963" t="str">
            <v>Current Unrestricted Funds</v>
          </cell>
          <cell r="Q3963">
            <v>78</v>
          </cell>
          <cell r="R3963" t="str">
            <v>Non-Capital Outlay</v>
          </cell>
          <cell r="S3963">
            <v>20</v>
          </cell>
          <cell r="T3963" t="str">
            <v>Vice President / Provost - PRC</v>
          </cell>
          <cell r="U3963">
            <v>9</v>
          </cell>
          <cell r="V3963" t="str">
            <v>Kihl, Brenda K.</v>
          </cell>
        </row>
        <row r="3964">
          <cell r="A3964">
            <v>300006</v>
          </cell>
          <cell r="B3964" t="str">
            <v>Office - Provost</v>
          </cell>
          <cell r="C3964">
            <v>787430</v>
          </cell>
          <cell r="D3964">
            <v>300006787430</v>
          </cell>
          <cell r="E3964" t="str">
            <v>Computer/Media Equip</v>
          </cell>
          <cell r="F3964">
            <v>24828.18</v>
          </cell>
          <cell r="G3964">
            <v>0</v>
          </cell>
          <cell r="H3964">
            <v>1100</v>
          </cell>
          <cell r="I3964">
            <v>0</v>
          </cell>
          <cell r="J3964">
            <v>56000</v>
          </cell>
          <cell r="K3964">
            <v>110010</v>
          </cell>
          <cell r="L3964" t="str">
            <v>Current Unrestricted</v>
          </cell>
          <cell r="M3964">
            <v>25</v>
          </cell>
          <cell r="N3964" t="str">
            <v>Academic Support</v>
          </cell>
          <cell r="O3964">
            <v>11</v>
          </cell>
          <cell r="P3964" t="str">
            <v>Current Unrestricted Funds</v>
          </cell>
          <cell r="Q3964">
            <v>78</v>
          </cell>
          <cell r="R3964" t="str">
            <v>Non-Capital Outlay</v>
          </cell>
          <cell r="S3964">
            <v>20</v>
          </cell>
          <cell r="T3964" t="str">
            <v>Vice President / Provost - PRC</v>
          </cell>
          <cell r="U3964">
            <v>9</v>
          </cell>
          <cell r="V3964" t="str">
            <v>Kihl, Brenda K.</v>
          </cell>
        </row>
        <row r="3965">
          <cell r="A3965">
            <v>300016</v>
          </cell>
          <cell r="B3965" t="str">
            <v>Instructional Office</v>
          </cell>
          <cell r="C3965">
            <v>611430</v>
          </cell>
          <cell r="D3965">
            <v>300016611430</v>
          </cell>
          <cell r="E3965" t="str">
            <v>Clerical - Non-Exempt</v>
          </cell>
          <cell r="F3965">
            <v>61430.28</v>
          </cell>
          <cell r="G3965">
            <v>61430.28</v>
          </cell>
          <cell r="H3965">
            <v>63581</v>
          </cell>
          <cell r="I3965">
            <v>31790.22</v>
          </cell>
          <cell r="J3965">
            <v>63581</v>
          </cell>
          <cell r="K3965">
            <v>110010</v>
          </cell>
          <cell r="L3965" t="str">
            <v>Current Unrestricted</v>
          </cell>
          <cell r="M3965">
            <v>25</v>
          </cell>
          <cell r="N3965" t="str">
            <v>Academic Support</v>
          </cell>
          <cell r="O3965">
            <v>11</v>
          </cell>
          <cell r="P3965" t="str">
            <v>Current Unrestricted Funds</v>
          </cell>
          <cell r="Q3965">
            <v>61</v>
          </cell>
          <cell r="R3965" t="str">
            <v>Salaries and Wages</v>
          </cell>
          <cell r="S3965">
            <v>20</v>
          </cell>
          <cell r="T3965" t="str">
            <v>Vice President / Provost - PRC</v>
          </cell>
          <cell r="U3965">
            <v>9</v>
          </cell>
          <cell r="V3965" t="str">
            <v>Kihl, Brenda K.</v>
          </cell>
        </row>
        <row r="3966">
          <cell r="A3966">
            <v>300016</v>
          </cell>
          <cell r="B3966" t="str">
            <v>Instructional Office</v>
          </cell>
          <cell r="C3966">
            <v>611460</v>
          </cell>
          <cell r="D3966">
            <v>300016611460</v>
          </cell>
          <cell r="E3966" t="str">
            <v>Support Staff PT - Non-Exempt</v>
          </cell>
          <cell r="F3966">
            <v>16387.18</v>
          </cell>
          <cell r="G3966">
            <v>17519.55</v>
          </cell>
          <cell r="H3966">
            <v>24840</v>
          </cell>
          <cell r="I3966">
            <v>8606.81</v>
          </cell>
          <cell r="J3966">
            <v>24840</v>
          </cell>
          <cell r="K3966">
            <v>110010</v>
          </cell>
          <cell r="L3966" t="str">
            <v>Current Unrestricted</v>
          </cell>
          <cell r="M3966">
            <v>25</v>
          </cell>
          <cell r="N3966" t="str">
            <v>Academic Support</v>
          </cell>
          <cell r="O3966">
            <v>11</v>
          </cell>
          <cell r="P3966" t="str">
            <v>Current Unrestricted Funds</v>
          </cell>
          <cell r="Q3966">
            <v>61</v>
          </cell>
          <cell r="R3966" t="str">
            <v>Salaries and Wages</v>
          </cell>
          <cell r="S3966">
            <v>20</v>
          </cell>
          <cell r="T3966" t="str">
            <v>Vice President / Provost - PRC</v>
          </cell>
          <cell r="U3966">
            <v>9</v>
          </cell>
          <cell r="V3966" t="str">
            <v>Kihl, Brenda K.</v>
          </cell>
        </row>
        <row r="3967">
          <cell r="A3967">
            <v>300016</v>
          </cell>
          <cell r="B3967" t="str">
            <v>Instructional Office</v>
          </cell>
          <cell r="C3967">
            <v>611491</v>
          </cell>
          <cell r="D3967">
            <v>300016611491</v>
          </cell>
          <cell r="E3967" t="str">
            <v>Comp Time Payoff</v>
          </cell>
          <cell r="F3967">
            <v>17.29</v>
          </cell>
          <cell r="G3967">
            <v>0</v>
          </cell>
          <cell r="H3967">
            <v>100</v>
          </cell>
          <cell r="I3967">
            <v>0</v>
          </cell>
          <cell r="J3967">
            <v>100</v>
          </cell>
          <cell r="K3967">
            <v>110010</v>
          </cell>
          <cell r="L3967" t="str">
            <v>Current Unrestricted</v>
          </cell>
          <cell r="M3967">
            <v>25</v>
          </cell>
          <cell r="N3967" t="str">
            <v>Academic Support</v>
          </cell>
          <cell r="O3967">
            <v>11</v>
          </cell>
          <cell r="P3967" t="str">
            <v>Current Unrestricted Funds</v>
          </cell>
          <cell r="Q3967">
            <v>61</v>
          </cell>
          <cell r="R3967" t="str">
            <v>Salaries and Wages</v>
          </cell>
          <cell r="S3967">
            <v>20</v>
          </cell>
          <cell r="T3967" t="str">
            <v>Vice President / Provost - PRC</v>
          </cell>
          <cell r="U3967">
            <v>9</v>
          </cell>
          <cell r="V3967" t="str">
            <v>Kihl, Brenda K.</v>
          </cell>
        </row>
        <row r="3968">
          <cell r="A3968">
            <v>300016</v>
          </cell>
          <cell r="B3968" t="str">
            <v>Instructional Office</v>
          </cell>
          <cell r="C3968">
            <v>611492</v>
          </cell>
          <cell r="D3968">
            <v>300016611492</v>
          </cell>
          <cell r="E3968" t="str">
            <v>Regular Overtime</v>
          </cell>
          <cell r="F3968">
            <v>0</v>
          </cell>
          <cell r="G3968">
            <v>0</v>
          </cell>
          <cell r="H3968">
            <v>0</v>
          </cell>
          <cell r="I3968">
            <v>0</v>
          </cell>
          <cell r="J3968">
            <v>0</v>
          </cell>
          <cell r="K3968">
            <v>110010</v>
          </cell>
          <cell r="L3968" t="str">
            <v>Current Unrestricted</v>
          </cell>
          <cell r="M3968">
            <v>25</v>
          </cell>
          <cell r="N3968" t="str">
            <v>Academic Support</v>
          </cell>
          <cell r="O3968">
            <v>11</v>
          </cell>
          <cell r="P3968" t="str">
            <v>Current Unrestricted Funds</v>
          </cell>
          <cell r="Q3968">
            <v>61</v>
          </cell>
          <cell r="R3968" t="str">
            <v>Salaries and Wages</v>
          </cell>
          <cell r="S3968">
            <v>20</v>
          </cell>
          <cell r="T3968" t="str">
            <v>Vice President / Provost - PRC</v>
          </cell>
          <cell r="U3968">
            <v>9</v>
          </cell>
          <cell r="V3968" t="str">
            <v>Kihl, Brenda K.</v>
          </cell>
        </row>
        <row r="3969">
          <cell r="A3969">
            <v>300016</v>
          </cell>
          <cell r="B3969" t="str">
            <v>Instructional Office</v>
          </cell>
          <cell r="C3969">
            <v>733120</v>
          </cell>
          <cell r="D3969">
            <v>300016733120</v>
          </cell>
          <cell r="E3969" t="str">
            <v>Office Supplies</v>
          </cell>
          <cell r="F3969">
            <v>8428.15</v>
          </cell>
          <cell r="G3969">
            <v>7848.69</v>
          </cell>
          <cell r="H3969">
            <v>10000</v>
          </cell>
          <cell r="I3969">
            <v>2365.19</v>
          </cell>
          <cell r="J3969">
            <v>10000</v>
          </cell>
          <cell r="K3969">
            <v>110010</v>
          </cell>
          <cell r="L3969" t="str">
            <v>Current Unrestricted</v>
          </cell>
          <cell r="M3969">
            <v>25</v>
          </cell>
          <cell r="N3969" t="str">
            <v>Academic Support</v>
          </cell>
          <cell r="O3969">
            <v>11</v>
          </cell>
          <cell r="P3969" t="str">
            <v>Current Unrestricted Funds</v>
          </cell>
          <cell r="Q3969">
            <v>73</v>
          </cell>
          <cell r="R3969" t="str">
            <v>Supplies</v>
          </cell>
          <cell r="S3969">
            <v>20</v>
          </cell>
          <cell r="T3969" t="str">
            <v>Vice President / Provost - PRC</v>
          </cell>
          <cell r="U3969">
            <v>9</v>
          </cell>
          <cell r="V3969" t="str">
            <v>Kihl, Brenda K.</v>
          </cell>
        </row>
        <row r="3970">
          <cell r="A3970">
            <v>300016</v>
          </cell>
          <cell r="B3970" t="str">
            <v>Instructional Office</v>
          </cell>
          <cell r="C3970">
            <v>733460</v>
          </cell>
          <cell r="D3970">
            <v>300016733460</v>
          </cell>
          <cell r="E3970" t="str">
            <v>Miscellaneous Supplies</v>
          </cell>
          <cell r="F3970">
            <v>0</v>
          </cell>
          <cell r="G3970">
            <v>549.08000000000004</v>
          </cell>
          <cell r="H3970">
            <v>143</v>
          </cell>
          <cell r="I3970">
            <v>0</v>
          </cell>
          <cell r="J3970">
            <v>138</v>
          </cell>
          <cell r="K3970">
            <v>110010</v>
          </cell>
          <cell r="L3970" t="str">
            <v>Current Unrestricted</v>
          </cell>
          <cell r="M3970">
            <v>25</v>
          </cell>
          <cell r="N3970" t="str">
            <v>Academic Support</v>
          </cell>
          <cell r="O3970">
            <v>11</v>
          </cell>
          <cell r="P3970" t="str">
            <v>Current Unrestricted Funds</v>
          </cell>
          <cell r="Q3970">
            <v>73</v>
          </cell>
          <cell r="R3970" t="str">
            <v>Supplies</v>
          </cell>
          <cell r="S3970">
            <v>20</v>
          </cell>
          <cell r="T3970" t="str">
            <v>Vice President / Provost - PRC</v>
          </cell>
          <cell r="U3970">
            <v>9</v>
          </cell>
          <cell r="V3970" t="str">
            <v>Kihl, Brenda K.</v>
          </cell>
        </row>
        <row r="3971">
          <cell r="A3971">
            <v>300016</v>
          </cell>
          <cell r="B3971" t="str">
            <v>Instructional Office</v>
          </cell>
          <cell r="C3971">
            <v>744210</v>
          </cell>
          <cell r="D3971">
            <v>300016744210</v>
          </cell>
          <cell r="E3971" t="str">
            <v>Local Travel</v>
          </cell>
          <cell r="F3971">
            <v>13</v>
          </cell>
          <cell r="G3971">
            <v>0</v>
          </cell>
          <cell r="H3971">
            <v>50</v>
          </cell>
          <cell r="I3971">
            <v>0</v>
          </cell>
          <cell r="J3971">
            <v>50</v>
          </cell>
          <cell r="K3971">
            <v>110010</v>
          </cell>
          <cell r="L3971" t="str">
            <v>Current Unrestricted</v>
          </cell>
          <cell r="M3971">
            <v>25</v>
          </cell>
          <cell r="N3971" t="str">
            <v>Academic Support</v>
          </cell>
          <cell r="O3971">
            <v>11</v>
          </cell>
          <cell r="P3971" t="str">
            <v>Current Unrestricted Funds</v>
          </cell>
          <cell r="Q3971">
            <v>74</v>
          </cell>
          <cell r="R3971" t="str">
            <v>Travel</v>
          </cell>
          <cell r="S3971">
            <v>20</v>
          </cell>
          <cell r="T3971" t="str">
            <v>Vice President / Provost - PRC</v>
          </cell>
          <cell r="U3971">
            <v>9</v>
          </cell>
          <cell r="V3971" t="str">
            <v>Kihl, Brenda K.</v>
          </cell>
        </row>
        <row r="3972">
          <cell r="A3972">
            <v>300016</v>
          </cell>
          <cell r="B3972" t="str">
            <v>Instructional Office</v>
          </cell>
          <cell r="C3972">
            <v>755310</v>
          </cell>
          <cell r="D3972">
            <v>300016755310</v>
          </cell>
          <cell r="E3972" t="str">
            <v>Copier Expense</v>
          </cell>
          <cell r="F3972">
            <v>147.78</v>
          </cell>
          <cell r="G3972">
            <v>231.36</v>
          </cell>
          <cell r="H3972">
            <v>150</v>
          </cell>
          <cell r="I3972">
            <v>43.2</v>
          </cell>
          <cell r="J3972">
            <v>150</v>
          </cell>
          <cell r="K3972">
            <v>110010</v>
          </cell>
          <cell r="L3972" t="str">
            <v>Current Unrestricted</v>
          </cell>
          <cell r="M3972">
            <v>25</v>
          </cell>
          <cell r="N3972" t="str">
            <v>Academic Support</v>
          </cell>
          <cell r="O3972">
            <v>11</v>
          </cell>
          <cell r="P3972" t="str">
            <v>Current Unrestricted Funds</v>
          </cell>
          <cell r="Q3972">
            <v>75</v>
          </cell>
          <cell r="R3972" t="str">
            <v>Other Operating Expenses</v>
          </cell>
          <cell r="S3972">
            <v>20</v>
          </cell>
          <cell r="T3972" t="str">
            <v>Vice President / Provost - PRC</v>
          </cell>
          <cell r="U3972">
            <v>9</v>
          </cell>
          <cell r="V3972" t="str">
            <v>Kihl, Brenda K.</v>
          </cell>
        </row>
        <row r="3973">
          <cell r="A3973">
            <v>300016</v>
          </cell>
          <cell r="B3973" t="str">
            <v>Instructional Office</v>
          </cell>
          <cell r="C3973">
            <v>755360</v>
          </cell>
          <cell r="D3973">
            <v>300016755360</v>
          </cell>
          <cell r="E3973" t="str">
            <v>Printing - Other</v>
          </cell>
          <cell r="F3973">
            <v>0</v>
          </cell>
          <cell r="G3973">
            <v>78.3</v>
          </cell>
          <cell r="H3973">
            <v>0</v>
          </cell>
          <cell r="I3973">
            <v>0</v>
          </cell>
          <cell r="J3973">
            <v>0</v>
          </cell>
          <cell r="K3973">
            <v>110010</v>
          </cell>
          <cell r="L3973" t="str">
            <v>Current Unrestricted</v>
          </cell>
          <cell r="M3973">
            <v>25</v>
          </cell>
          <cell r="N3973" t="str">
            <v>Academic Support</v>
          </cell>
          <cell r="O3973">
            <v>11</v>
          </cell>
          <cell r="P3973" t="str">
            <v>Current Unrestricted Funds</v>
          </cell>
          <cell r="Q3973">
            <v>75</v>
          </cell>
          <cell r="R3973" t="str">
            <v>Other Operating Expenses</v>
          </cell>
          <cell r="S3973">
            <v>20</v>
          </cell>
          <cell r="T3973" t="str">
            <v>Vice President / Provost - PRC</v>
          </cell>
          <cell r="U3973">
            <v>9</v>
          </cell>
          <cell r="V3973" t="str">
            <v>Kihl, Brenda K.</v>
          </cell>
        </row>
        <row r="3974">
          <cell r="A3974">
            <v>300016</v>
          </cell>
          <cell r="B3974" t="str">
            <v>Instructional Office</v>
          </cell>
          <cell r="C3974">
            <v>755510</v>
          </cell>
          <cell r="D3974">
            <v>300016755510</v>
          </cell>
          <cell r="E3974" t="str">
            <v>Repairs - Equipment</v>
          </cell>
          <cell r="F3974">
            <v>0</v>
          </cell>
          <cell r="G3974">
            <v>0</v>
          </cell>
          <cell r="H3974">
            <v>0</v>
          </cell>
          <cell r="I3974">
            <v>0</v>
          </cell>
          <cell r="J3974">
            <v>0</v>
          </cell>
          <cell r="K3974">
            <v>110010</v>
          </cell>
          <cell r="L3974" t="str">
            <v>Current Unrestricted</v>
          </cell>
          <cell r="M3974">
            <v>25</v>
          </cell>
          <cell r="N3974" t="str">
            <v>Academic Support</v>
          </cell>
          <cell r="O3974">
            <v>11</v>
          </cell>
          <cell r="P3974" t="str">
            <v>Current Unrestricted Funds</v>
          </cell>
          <cell r="Q3974">
            <v>75</v>
          </cell>
          <cell r="R3974" t="str">
            <v>Other Operating Expenses</v>
          </cell>
          <cell r="S3974">
            <v>20</v>
          </cell>
          <cell r="T3974" t="str">
            <v>Vice President / Provost - PRC</v>
          </cell>
          <cell r="U3974">
            <v>9</v>
          </cell>
          <cell r="V3974" t="str">
            <v>Kihl, Brenda K.</v>
          </cell>
        </row>
        <row r="3975">
          <cell r="A3975">
            <v>300016</v>
          </cell>
          <cell r="B3975" t="str">
            <v>Instructional Office</v>
          </cell>
          <cell r="C3975">
            <v>755705</v>
          </cell>
          <cell r="D3975">
            <v>300016755705</v>
          </cell>
          <cell r="E3975" t="str">
            <v>Postage</v>
          </cell>
          <cell r="F3975">
            <v>0</v>
          </cell>
          <cell r="G3975">
            <v>0.88</v>
          </cell>
          <cell r="H3975">
            <v>5</v>
          </cell>
          <cell r="I3975">
            <v>0</v>
          </cell>
          <cell r="J3975">
            <v>10</v>
          </cell>
          <cell r="K3975">
            <v>110010</v>
          </cell>
          <cell r="L3975" t="str">
            <v>Current Unrestricted</v>
          </cell>
          <cell r="M3975">
            <v>25</v>
          </cell>
          <cell r="N3975" t="str">
            <v>Academic Support</v>
          </cell>
          <cell r="O3975">
            <v>11</v>
          </cell>
          <cell r="P3975" t="str">
            <v>Current Unrestricted Funds</v>
          </cell>
          <cell r="Q3975">
            <v>75</v>
          </cell>
          <cell r="R3975" t="str">
            <v>Other Operating Expenses</v>
          </cell>
          <cell r="S3975">
            <v>20</v>
          </cell>
          <cell r="T3975" t="str">
            <v>Vice President / Provost - PRC</v>
          </cell>
          <cell r="U3975">
            <v>9</v>
          </cell>
          <cell r="V3975" t="str">
            <v>Kihl, Brenda K.</v>
          </cell>
        </row>
        <row r="3976">
          <cell r="A3976">
            <v>300016</v>
          </cell>
          <cell r="B3976" t="str">
            <v>Instructional Office</v>
          </cell>
          <cell r="C3976">
            <v>755765</v>
          </cell>
          <cell r="D3976">
            <v>300016755765</v>
          </cell>
          <cell r="E3976" t="str">
            <v>Miscellaneous Operating Expenses</v>
          </cell>
          <cell r="F3976">
            <v>0</v>
          </cell>
          <cell r="G3976">
            <v>0</v>
          </cell>
          <cell r="H3976">
            <v>0</v>
          </cell>
          <cell r="I3976">
            <v>0</v>
          </cell>
          <cell r="J3976">
            <v>0</v>
          </cell>
          <cell r="K3976">
            <v>110010</v>
          </cell>
          <cell r="L3976" t="str">
            <v>Current Unrestricted</v>
          </cell>
          <cell r="M3976">
            <v>25</v>
          </cell>
          <cell r="N3976" t="str">
            <v>Academic Support</v>
          </cell>
          <cell r="O3976">
            <v>11</v>
          </cell>
          <cell r="P3976" t="str">
            <v>Current Unrestricted Funds</v>
          </cell>
          <cell r="Q3976">
            <v>75</v>
          </cell>
          <cell r="R3976" t="str">
            <v>Other Operating Expenses</v>
          </cell>
          <cell r="S3976">
            <v>20</v>
          </cell>
          <cell r="T3976" t="str">
            <v>Vice President / Provost - PRC</v>
          </cell>
          <cell r="U3976">
            <v>9</v>
          </cell>
          <cell r="V3976" t="str">
            <v>Kihl, Brenda K.</v>
          </cell>
        </row>
        <row r="3977">
          <cell r="A3977">
            <v>300016</v>
          </cell>
          <cell r="B3977" t="str">
            <v>Instructional Office</v>
          </cell>
          <cell r="C3977">
            <v>765425</v>
          </cell>
          <cell r="D3977">
            <v>300016765425</v>
          </cell>
          <cell r="E3977" t="str">
            <v>Telephone - Cellular</v>
          </cell>
          <cell r="F3977">
            <v>94.18</v>
          </cell>
          <cell r="G3977">
            <v>94.54</v>
          </cell>
          <cell r="H3977">
            <v>150</v>
          </cell>
          <cell r="I3977">
            <v>38.35</v>
          </cell>
          <cell r="J3977">
            <v>150</v>
          </cell>
          <cell r="K3977">
            <v>110010</v>
          </cell>
          <cell r="L3977" t="str">
            <v>Current Unrestricted</v>
          </cell>
          <cell r="M3977">
            <v>25</v>
          </cell>
          <cell r="N3977" t="str">
            <v>Academic Support</v>
          </cell>
          <cell r="O3977">
            <v>11</v>
          </cell>
          <cell r="P3977" t="str">
            <v>Current Unrestricted Funds</v>
          </cell>
          <cell r="Q3977">
            <v>76</v>
          </cell>
          <cell r="R3977" t="str">
            <v>Utilities</v>
          </cell>
          <cell r="S3977">
            <v>20</v>
          </cell>
          <cell r="T3977" t="str">
            <v>Vice President / Provost - PRC</v>
          </cell>
          <cell r="U3977">
            <v>9</v>
          </cell>
          <cell r="V3977" t="str">
            <v>Kihl, Brenda K.</v>
          </cell>
        </row>
        <row r="3978">
          <cell r="A3978">
            <v>392006</v>
          </cell>
          <cell r="B3978" t="str">
            <v>PRC - Library</v>
          </cell>
          <cell r="C3978">
            <v>611210</v>
          </cell>
          <cell r="D3978">
            <v>392006611210</v>
          </cell>
          <cell r="E3978" t="str">
            <v>Admin Salaries - Full-time</v>
          </cell>
          <cell r="F3978">
            <v>83511.960000000006</v>
          </cell>
          <cell r="G3978">
            <v>83511.960000000006</v>
          </cell>
          <cell r="H3978">
            <v>86435</v>
          </cell>
          <cell r="I3978">
            <v>43217.4</v>
          </cell>
          <cell r="J3978">
            <v>86435</v>
          </cell>
          <cell r="K3978">
            <v>110010</v>
          </cell>
          <cell r="L3978" t="str">
            <v>Current Unrestricted</v>
          </cell>
          <cell r="M3978">
            <v>25</v>
          </cell>
          <cell r="N3978" t="str">
            <v>Academic Support</v>
          </cell>
          <cell r="O3978">
            <v>11</v>
          </cell>
          <cell r="P3978" t="str">
            <v>Current Unrestricted Funds</v>
          </cell>
          <cell r="Q3978">
            <v>61</v>
          </cell>
          <cell r="R3978" t="str">
            <v>Salaries and Wages</v>
          </cell>
          <cell r="S3978">
            <v>20</v>
          </cell>
          <cell r="T3978" t="str">
            <v>Vice President / Provost - PRC</v>
          </cell>
          <cell r="U3978">
            <v>9</v>
          </cell>
          <cell r="V3978" t="str">
            <v>Kihl, Brenda K.</v>
          </cell>
        </row>
        <row r="3979">
          <cell r="A3979">
            <v>392006</v>
          </cell>
          <cell r="B3979" t="str">
            <v>PRC - Library</v>
          </cell>
          <cell r="C3979">
            <v>611320</v>
          </cell>
          <cell r="D3979">
            <v>392006611320</v>
          </cell>
          <cell r="E3979" t="str">
            <v>Non-Supervisory Supp Staff - Exempt</v>
          </cell>
          <cell r="F3979">
            <v>240131.22</v>
          </cell>
          <cell r="G3979">
            <v>207495.84</v>
          </cell>
          <cell r="H3979">
            <v>214759</v>
          </cell>
          <cell r="I3979">
            <v>107379.12</v>
          </cell>
          <cell r="J3979">
            <v>214759</v>
          </cell>
          <cell r="K3979">
            <v>110010</v>
          </cell>
          <cell r="L3979" t="str">
            <v>Current Unrestricted</v>
          </cell>
          <cell r="M3979">
            <v>25</v>
          </cell>
          <cell r="N3979" t="str">
            <v>Academic Support</v>
          </cell>
          <cell r="O3979">
            <v>11</v>
          </cell>
          <cell r="P3979" t="str">
            <v>Current Unrestricted Funds</v>
          </cell>
          <cell r="Q3979">
            <v>61</v>
          </cell>
          <cell r="R3979" t="str">
            <v>Salaries and Wages</v>
          </cell>
          <cell r="S3979">
            <v>20</v>
          </cell>
          <cell r="T3979" t="str">
            <v>Vice President / Provost - PRC</v>
          </cell>
          <cell r="U3979">
            <v>9</v>
          </cell>
          <cell r="V3979" t="str">
            <v>Kihl, Brenda K.</v>
          </cell>
        </row>
        <row r="3980">
          <cell r="A3980">
            <v>392006</v>
          </cell>
          <cell r="B3980" t="str">
            <v>PRC - Library</v>
          </cell>
          <cell r="C3980">
            <v>611410</v>
          </cell>
          <cell r="D3980">
            <v>392006611410</v>
          </cell>
          <cell r="E3980" t="str">
            <v>Supervisory Supp Staff - Non-Exempt</v>
          </cell>
          <cell r="F3980">
            <v>31864.080000000002</v>
          </cell>
          <cell r="G3980">
            <v>31864.080000000002</v>
          </cell>
          <cell r="H3980">
            <v>32980</v>
          </cell>
          <cell r="I3980">
            <v>16489.68</v>
          </cell>
          <cell r="J3980">
            <v>32980</v>
          </cell>
          <cell r="K3980">
            <v>110010</v>
          </cell>
          <cell r="L3980" t="str">
            <v>Current Unrestricted</v>
          </cell>
          <cell r="M3980">
            <v>25</v>
          </cell>
          <cell r="N3980" t="str">
            <v>Academic Support</v>
          </cell>
          <cell r="O3980">
            <v>11</v>
          </cell>
          <cell r="P3980" t="str">
            <v>Current Unrestricted Funds</v>
          </cell>
          <cell r="Q3980">
            <v>61</v>
          </cell>
          <cell r="R3980" t="str">
            <v>Salaries and Wages</v>
          </cell>
          <cell r="S3980">
            <v>20</v>
          </cell>
          <cell r="T3980" t="str">
            <v>Vice President / Provost - PRC</v>
          </cell>
          <cell r="U3980">
            <v>9</v>
          </cell>
          <cell r="V3980" t="str">
            <v>Kihl, Brenda K.</v>
          </cell>
        </row>
        <row r="3981">
          <cell r="A3981">
            <v>392006</v>
          </cell>
          <cell r="B3981" t="str">
            <v>PRC - Library</v>
          </cell>
          <cell r="C3981">
            <v>611420</v>
          </cell>
          <cell r="D3981">
            <v>392006611420</v>
          </cell>
          <cell r="E3981" t="str">
            <v>Non-Supervisory Supp - Non-Exempt</v>
          </cell>
          <cell r="F3981">
            <v>89752.08</v>
          </cell>
          <cell r="G3981">
            <v>122204.4</v>
          </cell>
          <cell r="H3981">
            <v>126482</v>
          </cell>
          <cell r="I3981">
            <v>63240.72</v>
          </cell>
          <cell r="J3981">
            <v>126485</v>
          </cell>
          <cell r="K3981">
            <v>110010</v>
          </cell>
          <cell r="L3981" t="str">
            <v>Current Unrestricted</v>
          </cell>
          <cell r="M3981">
            <v>25</v>
          </cell>
          <cell r="N3981" t="str">
            <v>Academic Support</v>
          </cell>
          <cell r="O3981">
            <v>11</v>
          </cell>
          <cell r="P3981" t="str">
            <v>Current Unrestricted Funds</v>
          </cell>
          <cell r="Q3981">
            <v>61</v>
          </cell>
          <cell r="R3981" t="str">
            <v>Salaries and Wages</v>
          </cell>
          <cell r="S3981">
            <v>20</v>
          </cell>
          <cell r="T3981" t="str">
            <v>Vice President / Provost - PRC</v>
          </cell>
          <cell r="U3981">
            <v>9</v>
          </cell>
          <cell r="V3981" t="str">
            <v>Kihl, Brenda K.</v>
          </cell>
        </row>
        <row r="3982">
          <cell r="A3982">
            <v>392006</v>
          </cell>
          <cell r="B3982" t="str">
            <v>PRC - Library</v>
          </cell>
          <cell r="C3982">
            <v>611455</v>
          </cell>
          <cell r="D3982">
            <v>392006611455</v>
          </cell>
          <cell r="E3982" t="str">
            <v>PT Instr Assistant - Non-Exempt</v>
          </cell>
          <cell r="F3982">
            <v>22447.9</v>
          </cell>
          <cell r="G3982">
            <v>23927.01</v>
          </cell>
          <cell r="H3982">
            <v>26910</v>
          </cell>
          <cell r="I3982">
            <v>11492.73</v>
          </cell>
          <cell r="J3982">
            <v>26000</v>
          </cell>
          <cell r="K3982">
            <v>110010</v>
          </cell>
          <cell r="L3982" t="str">
            <v>Current Unrestricted</v>
          </cell>
          <cell r="M3982">
            <v>25</v>
          </cell>
          <cell r="N3982" t="str">
            <v>Academic Support</v>
          </cell>
          <cell r="O3982">
            <v>11</v>
          </cell>
          <cell r="P3982" t="str">
            <v>Current Unrestricted Funds</v>
          </cell>
          <cell r="Q3982">
            <v>61</v>
          </cell>
          <cell r="R3982" t="str">
            <v>Salaries and Wages</v>
          </cell>
          <cell r="S3982">
            <v>20</v>
          </cell>
          <cell r="T3982" t="str">
            <v>Vice President / Provost - PRC</v>
          </cell>
          <cell r="U3982">
            <v>9</v>
          </cell>
          <cell r="V3982" t="str">
            <v>Kihl, Brenda K.</v>
          </cell>
        </row>
        <row r="3983">
          <cell r="A3983">
            <v>392006</v>
          </cell>
          <cell r="B3983" t="str">
            <v>PRC - Library</v>
          </cell>
          <cell r="C3983">
            <v>611460</v>
          </cell>
          <cell r="D3983">
            <v>392006611460</v>
          </cell>
          <cell r="E3983" t="str">
            <v>Support Staff PT - Non-Exempt</v>
          </cell>
          <cell r="F3983">
            <v>804.17</v>
          </cell>
          <cell r="G3983">
            <v>3137.9</v>
          </cell>
          <cell r="H3983">
            <v>279</v>
          </cell>
          <cell r="I3983">
            <v>278.10000000000002</v>
          </cell>
          <cell r="J3983">
            <v>0</v>
          </cell>
          <cell r="K3983">
            <v>110010</v>
          </cell>
          <cell r="L3983" t="str">
            <v>Current Unrestricted</v>
          </cell>
          <cell r="M3983">
            <v>25</v>
          </cell>
          <cell r="N3983" t="str">
            <v>Academic Support</v>
          </cell>
          <cell r="O3983">
            <v>11</v>
          </cell>
          <cell r="P3983" t="str">
            <v>Current Unrestricted Funds</v>
          </cell>
          <cell r="Q3983">
            <v>61</v>
          </cell>
          <cell r="R3983" t="str">
            <v>Salaries and Wages</v>
          </cell>
          <cell r="S3983">
            <v>20</v>
          </cell>
          <cell r="T3983" t="str">
            <v>Vice President / Provost - PRC</v>
          </cell>
          <cell r="U3983">
            <v>9</v>
          </cell>
          <cell r="V3983" t="str">
            <v>Kihl, Brenda K.</v>
          </cell>
        </row>
        <row r="3984">
          <cell r="A3984">
            <v>392006</v>
          </cell>
          <cell r="B3984" t="str">
            <v>PRC - Library</v>
          </cell>
          <cell r="C3984">
            <v>611491</v>
          </cell>
          <cell r="D3984">
            <v>392006611491</v>
          </cell>
          <cell r="E3984" t="str">
            <v>Comp Time Payoff</v>
          </cell>
          <cell r="F3984">
            <v>22.98</v>
          </cell>
          <cell r="G3984">
            <v>0</v>
          </cell>
          <cell r="H3984">
            <v>0</v>
          </cell>
          <cell r="I3984">
            <v>0</v>
          </cell>
          <cell r="J3984">
            <v>0</v>
          </cell>
          <cell r="K3984">
            <v>110010</v>
          </cell>
          <cell r="L3984" t="str">
            <v>Current Unrestricted</v>
          </cell>
          <cell r="M3984">
            <v>25</v>
          </cell>
          <cell r="N3984" t="str">
            <v>Academic Support</v>
          </cell>
          <cell r="O3984">
            <v>11</v>
          </cell>
          <cell r="P3984" t="str">
            <v>Current Unrestricted Funds</v>
          </cell>
          <cell r="Q3984">
            <v>61</v>
          </cell>
          <cell r="R3984" t="str">
            <v>Salaries and Wages</v>
          </cell>
          <cell r="S3984">
            <v>20</v>
          </cell>
          <cell r="T3984" t="str">
            <v>Vice President / Provost - PRC</v>
          </cell>
          <cell r="U3984">
            <v>9</v>
          </cell>
          <cell r="V3984" t="str">
            <v>Kihl, Brenda K.</v>
          </cell>
        </row>
        <row r="3985">
          <cell r="A3985">
            <v>392006</v>
          </cell>
          <cell r="B3985" t="str">
            <v>PRC - Library</v>
          </cell>
          <cell r="C3985">
            <v>611510</v>
          </cell>
          <cell r="D3985">
            <v>392006611510</v>
          </cell>
          <cell r="E3985" t="str">
            <v>Student Assistants - Non-Work Study</v>
          </cell>
          <cell r="F3985">
            <v>17738.689999999999</v>
          </cell>
          <cell r="G3985">
            <v>11796.12</v>
          </cell>
          <cell r="H3985">
            <v>16281</v>
          </cell>
          <cell r="I3985">
            <v>8511.5400000000009</v>
          </cell>
          <cell r="J3985">
            <v>16000</v>
          </cell>
          <cell r="K3985">
            <v>110010</v>
          </cell>
          <cell r="L3985" t="str">
            <v>Current Unrestricted</v>
          </cell>
          <cell r="M3985">
            <v>25</v>
          </cell>
          <cell r="N3985" t="str">
            <v>Academic Support</v>
          </cell>
          <cell r="O3985">
            <v>11</v>
          </cell>
          <cell r="P3985" t="str">
            <v>Current Unrestricted Funds</v>
          </cell>
          <cell r="Q3985">
            <v>61</v>
          </cell>
          <cell r="R3985" t="str">
            <v>Salaries and Wages</v>
          </cell>
          <cell r="S3985">
            <v>20</v>
          </cell>
          <cell r="T3985" t="str">
            <v>Vice President / Provost - PRC</v>
          </cell>
          <cell r="U3985">
            <v>9</v>
          </cell>
          <cell r="V3985" t="str">
            <v>Kihl, Brenda K.</v>
          </cell>
        </row>
        <row r="3986">
          <cell r="A3986">
            <v>392006</v>
          </cell>
          <cell r="B3986" t="str">
            <v>PRC - Library</v>
          </cell>
          <cell r="C3986">
            <v>611515</v>
          </cell>
          <cell r="D3986">
            <v>392006611515</v>
          </cell>
          <cell r="E3986" t="str">
            <v>Student Assistants - Non-WS&lt;6 hrs</v>
          </cell>
          <cell r="F3986">
            <v>1983.79</v>
          </cell>
          <cell r="G3986">
            <v>0</v>
          </cell>
          <cell r="H3986">
            <v>0</v>
          </cell>
          <cell r="I3986">
            <v>0</v>
          </cell>
          <cell r="J3986">
            <v>0</v>
          </cell>
          <cell r="K3986">
            <v>110010</v>
          </cell>
          <cell r="L3986" t="str">
            <v>Current Unrestricted</v>
          </cell>
          <cell r="M3986">
            <v>25</v>
          </cell>
          <cell r="N3986" t="str">
            <v>Academic Support</v>
          </cell>
          <cell r="O3986">
            <v>11</v>
          </cell>
          <cell r="P3986" t="str">
            <v>Current Unrestricted Funds</v>
          </cell>
          <cell r="Q3986">
            <v>61</v>
          </cell>
          <cell r="R3986" t="str">
            <v>Salaries and Wages</v>
          </cell>
          <cell r="S3986">
            <v>20</v>
          </cell>
          <cell r="T3986" t="str">
            <v>Vice President / Provost - PRC</v>
          </cell>
          <cell r="U3986">
            <v>9</v>
          </cell>
          <cell r="V3986" t="str">
            <v>Kihl, Brenda K.</v>
          </cell>
        </row>
        <row r="3987">
          <cell r="A3987">
            <v>392006</v>
          </cell>
          <cell r="B3987" t="str">
            <v>PRC - Library</v>
          </cell>
          <cell r="C3987">
            <v>712385</v>
          </cell>
          <cell r="D3987">
            <v>392006712385</v>
          </cell>
          <cell r="E3987" t="str">
            <v>Library Service Contract</v>
          </cell>
          <cell r="F3987">
            <v>73644.38</v>
          </cell>
          <cell r="G3987">
            <v>71080.22</v>
          </cell>
          <cell r="H3987">
            <v>80000</v>
          </cell>
          <cell r="I3987">
            <v>65815.539999999994</v>
          </cell>
          <cell r="J3987">
            <v>88000</v>
          </cell>
          <cell r="K3987">
            <v>110010</v>
          </cell>
          <cell r="L3987" t="str">
            <v>Current Unrestricted</v>
          </cell>
          <cell r="M3987">
            <v>25</v>
          </cell>
          <cell r="N3987" t="str">
            <v>Academic Support</v>
          </cell>
          <cell r="O3987">
            <v>11</v>
          </cell>
          <cell r="P3987" t="str">
            <v>Current Unrestricted Funds</v>
          </cell>
          <cell r="Q3987">
            <v>71</v>
          </cell>
          <cell r="R3987" t="str">
            <v>Contractual Services</v>
          </cell>
          <cell r="S3987">
            <v>20</v>
          </cell>
          <cell r="T3987" t="str">
            <v>Vice President / Provost - PRC</v>
          </cell>
          <cell r="U3987">
            <v>9</v>
          </cell>
          <cell r="V3987" t="str">
            <v>Kihl, Brenda K.</v>
          </cell>
        </row>
        <row r="3988">
          <cell r="A3988">
            <v>392006</v>
          </cell>
          <cell r="B3988" t="str">
            <v>PRC - Library</v>
          </cell>
          <cell r="C3988">
            <v>712510</v>
          </cell>
          <cell r="D3988">
            <v>392006712510</v>
          </cell>
          <cell r="E3988" t="str">
            <v>Maintenance Agreements</v>
          </cell>
          <cell r="F3988">
            <v>4999.8</v>
          </cell>
          <cell r="G3988">
            <v>5637.11</v>
          </cell>
          <cell r="H3988">
            <v>8715</v>
          </cell>
          <cell r="I3988">
            <v>8714.69</v>
          </cell>
          <cell r="J3988">
            <v>6000</v>
          </cell>
          <cell r="K3988">
            <v>110010</v>
          </cell>
          <cell r="L3988" t="str">
            <v>Current Unrestricted</v>
          </cell>
          <cell r="M3988">
            <v>25</v>
          </cell>
          <cell r="N3988" t="str">
            <v>Academic Support</v>
          </cell>
          <cell r="O3988">
            <v>11</v>
          </cell>
          <cell r="P3988" t="str">
            <v>Current Unrestricted Funds</v>
          </cell>
          <cell r="Q3988">
            <v>71</v>
          </cell>
          <cell r="R3988" t="str">
            <v>Contractual Services</v>
          </cell>
          <cell r="S3988">
            <v>20</v>
          </cell>
          <cell r="T3988" t="str">
            <v>Vice President / Provost - PRC</v>
          </cell>
          <cell r="U3988">
            <v>9</v>
          </cell>
          <cell r="V3988" t="str">
            <v>Kihl, Brenda K.</v>
          </cell>
        </row>
        <row r="3989">
          <cell r="A3989">
            <v>392006</v>
          </cell>
          <cell r="B3989" t="str">
            <v>PRC - Library</v>
          </cell>
          <cell r="C3989">
            <v>712655</v>
          </cell>
          <cell r="D3989">
            <v>392006712655</v>
          </cell>
          <cell r="E3989" t="str">
            <v>Meetings Expense</v>
          </cell>
          <cell r="F3989">
            <v>104</v>
          </cell>
          <cell r="G3989">
            <v>0</v>
          </cell>
          <cell r="H3989">
            <v>63</v>
          </cell>
          <cell r="I3989">
            <v>0</v>
          </cell>
          <cell r="J3989">
            <v>100</v>
          </cell>
          <cell r="K3989">
            <v>110010</v>
          </cell>
          <cell r="L3989" t="str">
            <v>Current Unrestricted</v>
          </cell>
          <cell r="M3989">
            <v>25</v>
          </cell>
          <cell r="N3989" t="str">
            <v>Academic Support</v>
          </cell>
          <cell r="O3989">
            <v>11</v>
          </cell>
          <cell r="P3989" t="str">
            <v>Current Unrestricted Funds</v>
          </cell>
          <cell r="Q3989">
            <v>71</v>
          </cell>
          <cell r="R3989" t="str">
            <v>Contractual Services</v>
          </cell>
          <cell r="S3989">
            <v>20</v>
          </cell>
          <cell r="T3989" t="str">
            <v>Vice President / Provost - PRC</v>
          </cell>
          <cell r="U3989">
            <v>9</v>
          </cell>
          <cell r="V3989" t="str">
            <v>Kihl, Brenda K.</v>
          </cell>
        </row>
        <row r="3990">
          <cell r="A3990">
            <v>392006</v>
          </cell>
          <cell r="B3990" t="str">
            <v>PRC - Library</v>
          </cell>
          <cell r="C3990">
            <v>733220</v>
          </cell>
          <cell r="D3990">
            <v>392006733220</v>
          </cell>
          <cell r="E3990" t="str">
            <v>Subscriptions</v>
          </cell>
          <cell r="F3990">
            <v>61173.88</v>
          </cell>
          <cell r="G3990">
            <v>65390.59</v>
          </cell>
          <cell r="H3990">
            <v>69000</v>
          </cell>
          <cell r="I3990">
            <v>67154.399999999994</v>
          </cell>
          <cell r="J3990">
            <v>72500</v>
          </cell>
          <cell r="K3990">
            <v>110010</v>
          </cell>
          <cell r="L3990" t="str">
            <v>Current Unrestricted</v>
          </cell>
          <cell r="M3990">
            <v>25</v>
          </cell>
          <cell r="N3990" t="str">
            <v>Academic Support</v>
          </cell>
          <cell r="O3990">
            <v>11</v>
          </cell>
          <cell r="P3990" t="str">
            <v>Current Unrestricted Funds</v>
          </cell>
          <cell r="Q3990">
            <v>73</v>
          </cell>
          <cell r="R3990" t="str">
            <v>Supplies</v>
          </cell>
          <cell r="S3990">
            <v>20</v>
          </cell>
          <cell r="T3990" t="str">
            <v>Vice President / Provost - PRC</v>
          </cell>
          <cell r="U3990">
            <v>9</v>
          </cell>
          <cell r="V3990" t="str">
            <v>Kihl, Brenda K.</v>
          </cell>
        </row>
        <row r="3991">
          <cell r="A3991">
            <v>392006</v>
          </cell>
          <cell r="B3991" t="str">
            <v>PRC - Library</v>
          </cell>
          <cell r="C3991">
            <v>733320</v>
          </cell>
          <cell r="D3991">
            <v>392006733320</v>
          </cell>
          <cell r="E3991" t="str">
            <v>Library Supplies</v>
          </cell>
          <cell r="F3991">
            <v>16002.15</v>
          </cell>
          <cell r="G3991">
            <v>9061.4</v>
          </cell>
          <cell r="H3991">
            <v>6439</v>
          </cell>
          <cell r="I3991">
            <v>4928.0600000000004</v>
          </cell>
          <cell r="J3991">
            <v>10000</v>
          </cell>
          <cell r="K3991">
            <v>110010</v>
          </cell>
          <cell r="L3991" t="str">
            <v>Current Unrestricted</v>
          </cell>
          <cell r="M3991">
            <v>25</v>
          </cell>
          <cell r="N3991" t="str">
            <v>Academic Support</v>
          </cell>
          <cell r="O3991">
            <v>11</v>
          </cell>
          <cell r="P3991" t="str">
            <v>Current Unrestricted Funds</v>
          </cell>
          <cell r="Q3991">
            <v>73</v>
          </cell>
          <cell r="R3991" t="str">
            <v>Supplies</v>
          </cell>
          <cell r="S3991">
            <v>20</v>
          </cell>
          <cell r="T3991" t="str">
            <v>Vice President / Provost - PRC</v>
          </cell>
          <cell r="U3991">
            <v>9</v>
          </cell>
          <cell r="V3991" t="str">
            <v>Kihl, Brenda K.</v>
          </cell>
        </row>
        <row r="3992">
          <cell r="A3992">
            <v>392006</v>
          </cell>
          <cell r="B3992" t="str">
            <v>PRC - Library</v>
          </cell>
          <cell r="C3992">
            <v>744210</v>
          </cell>
          <cell r="D3992">
            <v>392006744210</v>
          </cell>
          <cell r="E3992" t="str">
            <v>Local Travel</v>
          </cell>
          <cell r="F3992">
            <v>13</v>
          </cell>
          <cell r="G3992">
            <v>0</v>
          </cell>
          <cell r="H3992">
            <v>37</v>
          </cell>
          <cell r="I3992">
            <v>18.5</v>
          </cell>
          <cell r="J3992">
            <v>120</v>
          </cell>
          <cell r="K3992">
            <v>110010</v>
          </cell>
          <cell r="L3992" t="str">
            <v>Current Unrestricted</v>
          </cell>
          <cell r="M3992">
            <v>25</v>
          </cell>
          <cell r="N3992" t="str">
            <v>Academic Support</v>
          </cell>
          <cell r="O3992">
            <v>11</v>
          </cell>
          <cell r="P3992" t="str">
            <v>Current Unrestricted Funds</v>
          </cell>
          <cell r="Q3992">
            <v>74</v>
          </cell>
          <cell r="R3992" t="str">
            <v>Travel</v>
          </cell>
          <cell r="S3992">
            <v>20</v>
          </cell>
          <cell r="T3992" t="str">
            <v>Vice President / Provost - PRC</v>
          </cell>
          <cell r="U3992">
            <v>9</v>
          </cell>
          <cell r="V3992" t="str">
            <v>Kihl, Brenda K.</v>
          </cell>
        </row>
        <row r="3993">
          <cell r="A3993">
            <v>392006</v>
          </cell>
          <cell r="B3993" t="str">
            <v>PRC - Library</v>
          </cell>
          <cell r="C3993">
            <v>744220</v>
          </cell>
          <cell r="D3993">
            <v>392006744220</v>
          </cell>
          <cell r="E3993" t="str">
            <v>Professional Development / Travel</v>
          </cell>
          <cell r="F3993">
            <v>4583.42</v>
          </cell>
          <cell r="G3993">
            <v>5396.11</v>
          </cell>
          <cell r="H3993">
            <v>4970</v>
          </cell>
          <cell r="I3993">
            <v>691.6</v>
          </cell>
          <cell r="J3993">
            <v>6000</v>
          </cell>
          <cell r="K3993">
            <v>110010</v>
          </cell>
          <cell r="L3993" t="str">
            <v>Current Unrestricted</v>
          </cell>
          <cell r="M3993">
            <v>25</v>
          </cell>
          <cell r="N3993" t="str">
            <v>Academic Support</v>
          </cell>
          <cell r="O3993">
            <v>11</v>
          </cell>
          <cell r="P3993" t="str">
            <v>Current Unrestricted Funds</v>
          </cell>
          <cell r="Q3993">
            <v>74</v>
          </cell>
          <cell r="R3993" t="str">
            <v>Travel</v>
          </cell>
          <cell r="S3993">
            <v>20</v>
          </cell>
          <cell r="T3993" t="str">
            <v>Vice President / Provost - PRC</v>
          </cell>
          <cell r="U3993">
            <v>9</v>
          </cell>
          <cell r="V3993" t="str">
            <v>Kihl, Brenda K.</v>
          </cell>
        </row>
        <row r="3994">
          <cell r="A3994">
            <v>392006</v>
          </cell>
          <cell r="B3994" t="str">
            <v>PRC - Library</v>
          </cell>
          <cell r="C3994">
            <v>744230</v>
          </cell>
          <cell r="D3994">
            <v>392006744230</v>
          </cell>
          <cell r="E3994" t="str">
            <v>In-House Professional Development</v>
          </cell>
          <cell r="F3994">
            <v>0</v>
          </cell>
          <cell r="G3994">
            <v>0</v>
          </cell>
          <cell r="H3994">
            <v>30</v>
          </cell>
          <cell r="I3994">
            <v>30</v>
          </cell>
          <cell r="J3994">
            <v>0</v>
          </cell>
          <cell r="K3994">
            <v>110010</v>
          </cell>
          <cell r="L3994" t="str">
            <v>Current Unrestricted</v>
          </cell>
          <cell r="M3994">
            <v>25</v>
          </cell>
          <cell r="N3994" t="str">
            <v>Academic Support</v>
          </cell>
          <cell r="O3994">
            <v>11</v>
          </cell>
          <cell r="P3994" t="str">
            <v>Current Unrestricted Funds</v>
          </cell>
          <cell r="Q3994">
            <v>74</v>
          </cell>
          <cell r="R3994" t="str">
            <v>Travel</v>
          </cell>
          <cell r="S3994">
            <v>20</v>
          </cell>
          <cell r="T3994" t="str">
            <v>Vice President / Provost - PRC</v>
          </cell>
          <cell r="U3994">
            <v>9</v>
          </cell>
          <cell r="V3994" t="str">
            <v>Kihl, Brenda K.</v>
          </cell>
        </row>
        <row r="3995">
          <cell r="A3995">
            <v>392006</v>
          </cell>
          <cell r="B3995" t="str">
            <v>PRC - Library</v>
          </cell>
          <cell r="C3995">
            <v>755240</v>
          </cell>
          <cell r="D3995">
            <v>392006755240</v>
          </cell>
          <cell r="E3995" t="str">
            <v>DP - Software</v>
          </cell>
          <cell r="F3995">
            <v>849</v>
          </cell>
          <cell r="G3995">
            <v>0</v>
          </cell>
          <cell r="H3995">
            <v>2000</v>
          </cell>
          <cell r="I3995">
            <v>833.77</v>
          </cell>
          <cell r="J3995">
            <v>1000</v>
          </cell>
          <cell r="K3995">
            <v>110010</v>
          </cell>
          <cell r="L3995" t="str">
            <v>Current Unrestricted</v>
          </cell>
          <cell r="M3995">
            <v>25</v>
          </cell>
          <cell r="N3995" t="str">
            <v>Academic Support</v>
          </cell>
          <cell r="O3995">
            <v>11</v>
          </cell>
          <cell r="P3995" t="str">
            <v>Current Unrestricted Funds</v>
          </cell>
          <cell r="Q3995">
            <v>75</v>
          </cell>
          <cell r="R3995" t="str">
            <v>Other Operating Expenses</v>
          </cell>
          <cell r="S3995">
            <v>20</v>
          </cell>
          <cell r="T3995" t="str">
            <v>Vice President / Provost - PRC</v>
          </cell>
          <cell r="U3995">
            <v>9</v>
          </cell>
          <cell r="V3995" t="str">
            <v>Kihl, Brenda K.</v>
          </cell>
        </row>
        <row r="3996">
          <cell r="A3996">
            <v>392006</v>
          </cell>
          <cell r="B3996" t="str">
            <v>PRC - Library</v>
          </cell>
          <cell r="C3996">
            <v>755360</v>
          </cell>
          <cell r="D3996">
            <v>392006755360</v>
          </cell>
          <cell r="E3996" t="str">
            <v>Printing - Other</v>
          </cell>
          <cell r="F3996">
            <v>94.73</v>
          </cell>
          <cell r="G3996">
            <v>0</v>
          </cell>
          <cell r="H3996">
            <v>0</v>
          </cell>
          <cell r="I3996">
            <v>0</v>
          </cell>
          <cell r="J3996">
            <v>0</v>
          </cell>
          <cell r="K3996">
            <v>110010</v>
          </cell>
          <cell r="L3996" t="str">
            <v>Current Unrestricted</v>
          </cell>
          <cell r="M3996">
            <v>25</v>
          </cell>
          <cell r="N3996" t="str">
            <v>Academic Support</v>
          </cell>
          <cell r="O3996">
            <v>11</v>
          </cell>
          <cell r="P3996" t="str">
            <v>Current Unrestricted Funds</v>
          </cell>
          <cell r="Q3996">
            <v>75</v>
          </cell>
          <cell r="R3996" t="str">
            <v>Other Operating Expenses</v>
          </cell>
          <cell r="S3996">
            <v>20</v>
          </cell>
          <cell r="T3996" t="str">
            <v>Vice President / Provost - PRC</v>
          </cell>
          <cell r="U3996">
            <v>9</v>
          </cell>
          <cell r="V3996" t="str">
            <v>Kihl, Brenda K.</v>
          </cell>
        </row>
        <row r="3997">
          <cell r="A3997">
            <v>392006</v>
          </cell>
          <cell r="B3997" t="str">
            <v>PRC - Library</v>
          </cell>
          <cell r="C3997">
            <v>755705</v>
          </cell>
          <cell r="D3997">
            <v>392006755705</v>
          </cell>
          <cell r="E3997" t="str">
            <v>Postage</v>
          </cell>
          <cell r="F3997">
            <v>48.82</v>
          </cell>
          <cell r="G3997">
            <v>18.78</v>
          </cell>
          <cell r="H3997">
            <v>50</v>
          </cell>
          <cell r="I3997">
            <v>0</v>
          </cell>
          <cell r="J3997">
            <v>0</v>
          </cell>
          <cell r="K3997">
            <v>110010</v>
          </cell>
          <cell r="L3997" t="str">
            <v>Current Unrestricted</v>
          </cell>
          <cell r="M3997">
            <v>25</v>
          </cell>
          <cell r="N3997" t="str">
            <v>Academic Support</v>
          </cell>
          <cell r="O3997">
            <v>11</v>
          </cell>
          <cell r="P3997" t="str">
            <v>Current Unrestricted Funds</v>
          </cell>
          <cell r="Q3997">
            <v>75</v>
          </cell>
          <cell r="R3997" t="str">
            <v>Other Operating Expenses</v>
          </cell>
          <cell r="S3997">
            <v>20</v>
          </cell>
          <cell r="T3997" t="str">
            <v>Vice President / Provost - PRC</v>
          </cell>
          <cell r="U3997">
            <v>9</v>
          </cell>
          <cell r="V3997" t="str">
            <v>Kihl, Brenda K.</v>
          </cell>
        </row>
        <row r="3998">
          <cell r="A3998">
            <v>392006</v>
          </cell>
          <cell r="B3998" t="str">
            <v>PRC - Library</v>
          </cell>
          <cell r="C3998">
            <v>755710</v>
          </cell>
          <cell r="D3998">
            <v>392006755710</v>
          </cell>
          <cell r="E3998" t="str">
            <v>Cash Over/Short</v>
          </cell>
          <cell r="F3998">
            <v>0</v>
          </cell>
          <cell r="G3998">
            <v>0</v>
          </cell>
          <cell r="H3998">
            <v>10</v>
          </cell>
          <cell r="I3998">
            <v>0</v>
          </cell>
          <cell r="J3998">
            <v>10</v>
          </cell>
          <cell r="K3998">
            <v>110010</v>
          </cell>
          <cell r="L3998" t="str">
            <v>Current Unrestricted</v>
          </cell>
          <cell r="M3998">
            <v>25</v>
          </cell>
          <cell r="N3998" t="str">
            <v>Academic Support</v>
          </cell>
          <cell r="O3998">
            <v>11</v>
          </cell>
          <cell r="P3998" t="str">
            <v>Current Unrestricted Funds</v>
          </cell>
          <cell r="Q3998">
            <v>75</v>
          </cell>
          <cell r="R3998" t="str">
            <v>Other Operating Expenses</v>
          </cell>
          <cell r="S3998">
            <v>20</v>
          </cell>
          <cell r="T3998" t="str">
            <v>Vice President / Provost - PRC</v>
          </cell>
          <cell r="U3998">
            <v>9</v>
          </cell>
          <cell r="V3998" t="str">
            <v>Kihl, Brenda K.</v>
          </cell>
        </row>
        <row r="3999">
          <cell r="A3999">
            <v>392006</v>
          </cell>
          <cell r="B3999" t="str">
            <v>PRC - Library</v>
          </cell>
          <cell r="C3999">
            <v>777710</v>
          </cell>
          <cell r="D3999">
            <v>392006777710</v>
          </cell>
          <cell r="E3999" t="str">
            <v>Library Books</v>
          </cell>
          <cell r="F3999">
            <v>141475.76</v>
          </cell>
          <cell r="G3999">
            <v>143577.79999999999</v>
          </cell>
          <cell r="H3999">
            <v>133921</v>
          </cell>
          <cell r="I3999">
            <v>77485.210000000006</v>
          </cell>
          <cell r="J3999">
            <v>132279</v>
          </cell>
          <cell r="K3999">
            <v>110010</v>
          </cell>
          <cell r="L3999" t="str">
            <v>Current Unrestricted</v>
          </cell>
          <cell r="M3999">
            <v>25</v>
          </cell>
          <cell r="N3999" t="str">
            <v>Academic Support</v>
          </cell>
          <cell r="O3999">
            <v>11</v>
          </cell>
          <cell r="P3999" t="str">
            <v>Current Unrestricted Funds</v>
          </cell>
          <cell r="Q3999">
            <v>77</v>
          </cell>
          <cell r="R3999" t="str">
            <v>Capital Outlay</v>
          </cell>
          <cell r="S3999">
            <v>20</v>
          </cell>
          <cell r="T3999" t="str">
            <v>Vice President / Provost - PRC</v>
          </cell>
          <cell r="U3999">
            <v>9</v>
          </cell>
          <cell r="V3999" t="str">
            <v>Kihl, Brenda K.</v>
          </cell>
        </row>
        <row r="4000">
          <cell r="A4000">
            <v>392006</v>
          </cell>
          <cell r="B4000" t="str">
            <v>PRC - Library</v>
          </cell>
          <cell r="C4000">
            <v>777720</v>
          </cell>
          <cell r="D4000">
            <v>392006777720</v>
          </cell>
          <cell r="E4000" t="str">
            <v>Bound Periodicals and Publications</v>
          </cell>
          <cell r="F4000">
            <v>679.5</v>
          </cell>
          <cell r="G4000">
            <v>680.25</v>
          </cell>
          <cell r="H4000">
            <v>750</v>
          </cell>
          <cell r="I4000">
            <v>0</v>
          </cell>
          <cell r="J4000">
            <v>350</v>
          </cell>
          <cell r="K4000">
            <v>110010</v>
          </cell>
          <cell r="L4000" t="str">
            <v>Current Unrestricted</v>
          </cell>
          <cell r="M4000">
            <v>25</v>
          </cell>
          <cell r="N4000" t="str">
            <v>Academic Support</v>
          </cell>
          <cell r="O4000">
            <v>11</v>
          </cell>
          <cell r="P4000" t="str">
            <v>Current Unrestricted Funds</v>
          </cell>
          <cell r="Q4000">
            <v>77</v>
          </cell>
          <cell r="R4000" t="str">
            <v>Capital Outlay</v>
          </cell>
          <cell r="S4000">
            <v>20</v>
          </cell>
          <cell r="T4000" t="str">
            <v>Vice President / Provost - PRC</v>
          </cell>
          <cell r="U4000">
            <v>9</v>
          </cell>
          <cell r="V4000" t="str">
            <v>Kihl, Brenda K.</v>
          </cell>
        </row>
        <row r="4001">
          <cell r="A4001">
            <v>392006</v>
          </cell>
          <cell r="B4001" t="str">
            <v>PRC - Library</v>
          </cell>
          <cell r="C4001">
            <v>777730</v>
          </cell>
          <cell r="D4001">
            <v>392006777730</v>
          </cell>
          <cell r="E4001" t="str">
            <v>VHS Tapes/DVDs</v>
          </cell>
          <cell r="F4001">
            <v>42323.22</v>
          </cell>
          <cell r="G4001">
            <v>51276.72</v>
          </cell>
          <cell r="H4001">
            <v>37967</v>
          </cell>
          <cell r="I4001">
            <v>20956.7</v>
          </cell>
          <cell r="J4001">
            <v>45000</v>
          </cell>
          <cell r="K4001">
            <v>110010</v>
          </cell>
          <cell r="L4001" t="str">
            <v>Current Unrestricted</v>
          </cell>
          <cell r="M4001">
            <v>25</v>
          </cell>
          <cell r="N4001" t="str">
            <v>Academic Support</v>
          </cell>
          <cell r="O4001">
            <v>11</v>
          </cell>
          <cell r="P4001" t="str">
            <v>Current Unrestricted Funds</v>
          </cell>
          <cell r="Q4001">
            <v>77</v>
          </cell>
          <cell r="R4001" t="str">
            <v>Capital Outlay</v>
          </cell>
          <cell r="S4001">
            <v>20</v>
          </cell>
          <cell r="T4001" t="str">
            <v>Vice President / Provost - PRC</v>
          </cell>
          <cell r="U4001">
            <v>9</v>
          </cell>
          <cell r="V4001" t="str">
            <v>Kihl, Brenda K.</v>
          </cell>
        </row>
        <row r="4002">
          <cell r="A4002">
            <v>392006</v>
          </cell>
          <cell r="B4002" t="str">
            <v>PRC - Library</v>
          </cell>
          <cell r="C4002">
            <v>787410</v>
          </cell>
          <cell r="D4002">
            <v>392006787410</v>
          </cell>
          <cell r="E4002" t="str">
            <v>Equipment/Furniture Non-Depreciable</v>
          </cell>
          <cell r="F4002">
            <v>3810.07</v>
          </cell>
          <cell r="G4002">
            <v>7605.6</v>
          </cell>
          <cell r="H4002">
            <v>15094</v>
          </cell>
          <cell r="I4002">
            <v>7532.6</v>
          </cell>
          <cell r="J4002">
            <v>0</v>
          </cell>
          <cell r="K4002">
            <v>110010</v>
          </cell>
          <cell r="L4002" t="str">
            <v>Current Unrestricted</v>
          </cell>
          <cell r="M4002">
            <v>25</v>
          </cell>
          <cell r="N4002" t="str">
            <v>Academic Support</v>
          </cell>
          <cell r="O4002">
            <v>11</v>
          </cell>
          <cell r="P4002" t="str">
            <v>Current Unrestricted Funds</v>
          </cell>
          <cell r="Q4002">
            <v>78</v>
          </cell>
          <cell r="R4002" t="str">
            <v>Non-Capital Outlay</v>
          </cell>
          <cell r="S4002">
            <v>20</v>
          </cell>
          <cell r="T4002" t="str">
            <v>Vice President / Provost - PRC</v>
          </cell>
          <cell r="U4002">
            <v>9</v>
          </cell>
          <cell r="V4002" t="str">
            <v>Kihl, Brenda K.</v>
          </cell>
        </row>
        <row r="4003">
          <cell r="A4003">
            <v>392006</v>
          </cell>
          <cell r="B4003" t="str">
            <v>PRC - Library</v>
          </cell>
          <cell r="C4003">
            <v>787430</v>
          </cell>
          <cell r="D4003">
            <v>392006787430</v>
          </cell>
          <cell r="E4003" t="str">
            <v>Computer/Media Equip</v>
          </cell>
          <cell r="F4003">
            <v>0</v>
          </cell>
          <cell r="G4003">
            <v>1569</v>
          </cell>
          <cell r="H4003">
            <v>843</v>
          </cell>
          <cell r="I4003">
            <v>842.99</v>
          </cell>
          <cell r="J4003">
            <v>0</v>
          </cell>
          <cell r="K4003">
            <v>110010</v>
          </cell>
          <cell r="L4003" t="str">
            <v>Current Unrestricted</v>
          </cell>
          <cell r="M4003">
            <v>25</v>
          </cell>
          <cell r="N4003" t="str">
            <v>Academic Support</v>
          </cell>
          <cell r="O4003">
            <v>11</v>
          </cell>
          <cell r="P4003" t="str">
            <v>Current Unrestricted Funds</v>
          </cell>
          <cell r="Q4003">
            <v>78</v>
          </cell>
          <cell r="R4003" t="str">
            <v>Non-Capital Outlay</v>
          </cell>
          <cell r="S4003">
            <v>20</v>
          </cell>
          <cell r="T4003" t="str">
            <v>Vice President / Provost - PRC</v>
          </cell>
          <cell r="U4003">
            <v>9</v>
          </cell>
          <cell r="V4003" t="str">
            <v>Kihl, Brenda K.</v>
          </cell>
        </row>
        <row r="4004">
          <cell r="A4004">
            <v>392002</v>
          </cell>
          <cell r="B4004" t="str">
            <v>SCC - Library</v>
          </cell>
          <cell r="C4004">
            <v>611210</v>
          </cell>
          <cell r="D4004">
            <v>392002611210</v>
          </cell>
          <cell r="E4004" t="str">
            <v>Admin Salaries - Full-time</v>
          </cell>
          <cell r="F4004">
            <v>78916.08</v>
          </cell>
          <cell r="G4004">
            <v>78916.08</v>
          </cell>
          <cell r="H4004">
            <v>81679</v>
          </cell>
          <cell r="I4004">
            <v>40839.06</v>
          </cell>
          <cell r="J4004">
            <v>81679</v>
          </cell>
          <cell r="K4004">
            <v>110010</v>
          </cell>
          <cell r="L4004" t="str">
            <v>Current Unrestricted</v>
          </cell>
          <cell r="M4004">
            <v>25</v>
          </cell>
          <cell r="N4004" t="str">
            <v>Academic Support</v>
          </cell>
          <cell r="O4004">
            <v>11</v>
          </cell>
          <cell r="P4004" t="str">
            <v>Current Unrestricted Funds</v>
          </cell>
          <cell r="Q4004">
            <v>61</v>
          </cell>
          <cell r="R4004" t="str">
            <v>Salaries and Wages</v>
          </cell>
          <cell r="S4004">
            <v>40</v>
          </cell>
          <cell r="T4004" t="str">
            <v>Vice President / Provost - SCC</v>
          </cell>
          <cell r="U4004">
            <v>9</v>
          </cell>
          <cell r="V4004" t="str">
            <v>Kyprios, Linda A.</v>
          </cell>
        </row>
        <row r="4005">
          <cell r="A4005">
            <v>392002</v>
          </cell>
          <cell r="B4005" t="str">
            <v>SCC - Library</v>
          </cell>
          <cell r="C4005">
            <v>611320</v>
          </cell>
          <cell r="D4005">
            <v>392002611320</v>
          </cell>
          <cell r="E4005" t="str">
            <v>Non-Supervisory Supp Staff - Exempt</v>
          </cell>
          <cell r="F4005">
            <v>273457.28999999998</v>
          </cell>
          <cell r="G4005">
            <v>247456.92</v>
          </cell>
          <cell r="H4005">
            <v>256119</v>
          </cell>
          <cell r="I4005">
            <v>128059.02</v>
          </cell>
          <cell r="J4005">
            <v>322355</v>
          </cell>
          <cell r="K4005">
            <v>110010</v>
          </cell>
          <cell r="L4005" t="str">
            <v>Current Unrestricted</v>
          </cell>
          <cell r="M4005">
            <v>25</v>
          </cell>
          <cell r="N4005" t="str">
            <v>Academic Support</v>
          </cell>
          <cell r="O4005">
            <v>11</v>
          </cell>
          <cell r="P4005" t="str">
            <v>Current Unrestricted Funds</v>
          </cell>
          <cell r="Q4005">
            <v>61</v>
          </cell>
          <cell r="R4005" t="str">
            <v>Salaries and Wages</v>
          </cell>
          <cell r="S4005">
            <v>40</v>
          </cell>
          <cell r="T4005" t="str">
            <v>Vice President / Provost - SCC</v>
          </cell>
          <cell r="U4005">
            <v>9</v>
          </cell>
          <cell r="V4005" t="str">
            <v>Kyprios, Linda A.</v>
          </cell>
        </row>
        <row r="4006">
          <cell r="A4006">
            <v>392002</v>
          </cell>
          <cell r="B4006" t="str">
            <v>SCC - Library</v>
          </cell>
          <cell r="C4006">
            <v>611325</v>
          </cell>
          <cell r="D4006">
            <v>392002611325</v>
          </cell>
          <cell r="E4006" t="str">
            <v>Non-Supervisory - PT - Exempt</v>
          </cell>
          <cell r="F4006">
            <v>38006.79</v>
          </cell>
          <cell r="G4006">
            <v>0</v>
          </cell>
          <cell r="H4006">
            <v>0</v>
          </cell>
          <cell r="I4006">
            <v>0</v>
          </cell>
          <cell r="J4006">
            <v>0</v>
          </cell>
          <cell r="K4006">
            <v>110010</v>
          </cell>
          <cell r="L4006" t="str">
            <v>Current Unrestricted</v>
          </cell>
          <cell r="M4006">
            <v>25</v>
          </cell>
          <cell r="N4006" t="str">
            <v>Academic Support</v>
          </cell>
          <cell r="O4006">
            <v>11</v>
          </cell>
          <cell r="P4006" t="str">
            <v>Current Unrestricted Funds</v>
          </cell>
          <cell r="Q4006">
            <v>61</v>
          </cell>
          <cell r="R4006" t="str">
            <v>Salaries and Wages</v>
          </cell>
          <cell r="S4006">
            <v>40</v>
          </cell>
          <cell r="T4006" t="str">
            <v>Vice President / Provost - SCC</v>
          </cell>
          <cell r="U4006">
            <v>9</v>
          </cell>
          <cell r="V4006" t="str">
            <v>Kyprios, Linda A.</v>
          </cell>
        </row>
        <row r="4007">
          <cell r="A4007">
            <v>392002</v>
          </cell>
          <cell r="B4007" t="str">
            <v>SCC - Library</v>
          </cell>
          <cell r="C4007">
            <v>611410</v>
          </cell>
          <cell r="D4007">
            <v>392002611410</v>
          </cell>
          <cell r="E4007" t="str">
            <v>Supervisory Supp Staff - Non-Exempt</v>
          </cell>
          <cell r="F4007">
            <v>70173.240000000005</v>
          </cell>
          <cell r="G4007">
            <v>67314.240000000005</v>
          </cell>
          <cell r="H4007">
            <v>75990</v>
          </cell>
          <cell r="I4007">
            <v>37995</v>
          </cell>
          <cell r="J4007">
            <v>29997</v>
          </cell>
          <cell r="K4007">
            <v>110010</v>
          </cell>
          <cell r="L4007" t="str">
            <v>Current Unrestricted</v>
          </cell>
          <cell r="M4007">
            <v>25</v>
          </cell>
          <cell r="N4007" t="str">
            <v>Academic Support</v>
          </cell>
          <cell r="O4007">
            <v>11</v>
          </cell>
          <cell r="P4007" t="str">
            <v>Current Unrestricted Funds</v>
          </cell>
          <cell r="Q4007">
            <v>61</v>
          </cell>
          <cell r="R4007" t="str">
            <v>Salaries and Wages</v>
          </cell>
          <cell r="S4007">
            <v>40</v>
          </cell>
          <cell r="T4007" t="str">
            <v>Vice President / Provost - SCC</v>
          </cell>
          <cell r="U4007">
            <v>9</v>
          </cell>
          <cell r="V4007" t="str">
            <v>Kyprios, Linda A.</v>
          </cell>
        </row>
        <row r="4008">
          <cell r="A4008">
            <v>392002</v>
          </cell>
          <cell r="B4008" t="str">
            <v>SCC - Library</v>
          </cell>
          <cell r="C4008">
            <v>611420</v>
          </cell>
          <cell r="D4008">
            <v>392002611420</v>
          </cell>
          <cell r="E4008" t="str">
            <v>Non-Supervisory Supp - Non-Exempt</v>
          </cell>
          <cell r="F4008">
            <v>77610.91</v>
          </cell>
          <cell r="G4008">
            <v>113817.01</v>
          </cell>
          <cell r="H4008">
            <v>118275</v>
          </cell>
          <cell r="I4008">
            <v>59137.32</v>
          </cell>
          <cell r="J4008">
            <v>118277</v>
          </cell>
          <cell r="K4008">
            <v>110010</v>
          </cell>
          <cell r="L4008" t="str">
            <v>Current Unrestricted</v>
          </cell>
          <cell r="M4008">
            <v>25</v>
          </cell>
          <cell r="N4008" t="str">
            <v>Academic Support</v>
          </cell>
          <cell r="O4008">
            <v>11</v>
          </cell>
          <cell r="P4008" t="str">
            <v>Current Unrestricted Funds</v>
          </cell>
          <cell r="Q4008">
            <v>61</v>
          </cell>
          <cell r="R4008" t="str">
            <v>Salaries and Wages</v>
          </cell>
          <cell r="S4008">
            <v>40</v>
          </cell>
          <cell r="T4008" t="str">
            <v>Vice President / Provost - SCC</v>
          </cell>
          <cell r="U4008">
            <v>9</v>
          </cell>
          <cell r="V4008" t="str">
            <v>Kyprios, Linda A.</v>
          </cell>
        </row>
        <row r="4009">
          <cell r="A4009">
            <v>392002</v>
          </cell>
          <cell r="B4009" t="str">
            <v>SCC - Library</v>
          </cell>
          <cell r="C4009">
            <v>611455</v>
          </cell>
          <cell r="D4009">
            <v>392002611455</v>
          </cell>
          <cell r="E4009" t="str">
            <v>PT Instr Assistant - Non-Exempt</v>
          </cell>
          <cell r="F4009">
            <v>50154.61</v>
          </cell>
          <cell r="G4009">
            <v>55458.239999999998</v>
          </cell>
          <cell r="H4009">
            <v>71214</v>
          </cell>
          <cell r="I4009">
            <v>27342.87</v>
          </cell>
          <cell r="J4009">
            <v>84000</v>
          </cell>
          <cell r="K4009">
            <v>110010</v>
          </cell>
          <cell r="L4009" t="str">
            <v>Current Unrestricted</v>
          </cell>
          <cell r="M4009">
            <v>25</v>
          </cell>
          <cell r="N4009" t="str">
            <v>Academic Support</v>
          </cell>
          <cell r="O4009">
            <v>11</v>
          </cell>
          <cell r="P4009" t="str">
            <v>Current Unrestricted Funds</v>
          </cell>
          <cell r="Q4009">
            <v>61</v>
          </cell>
          <cell r="R4009" t="str">
            <v>Salaries and Wages</v>
          </cell>
          <cell r="S4009">
            <v>40</v>
          </cell>
          <cell r="T4009" t="str">
            <v>Vice President / Provost - SCC</v>
          </cell>
          <cell r="U4009">
            <v>9</v>
          </cell>
          <cell r="V4009" t="str">
            <v>Kyprios, Linda A.</v>
          </cell>
        </row>
        <row r="4010">
          <cell r="A4010">
            <v>392002</v>
          </cell>
          <cell r="B4010" t="str">
            <v>SCC - Library</v>
          </cell>
          <cell r="C4010">
            <v>611460</v>
          </cell>
          <cell r="D4010">
            <v>392002611460</v>
          </cell>
          <cell r="E4010" t="str">
            <v>Support Staff PT - Non-Exempt</v>
          </cell>
          <cell r="F4010">
            <v>8053.33</v>
          </cell>
          <cell r="G4010">
            <v>47913.599999999999</v>
          </cell>
          <cell r="H4010">
            <v>41778</v>
          </cell>
          <cell r="I4010">
            <v>18622.29</v>
          </cell>
          <cell r="J4010">
            <v>49000</v>
          </cell>
          <cell r="K4010">
            <v>110010</v>
          </cell>
          <cell r="L4010" t="str">
            <v>Current Unrestricted</v>
          </cell>
          <cell r="M4010">
            <v>25</v>
          </cell>
          <cell r="N4010" t="str">
            <v>Academic Support</v>
          </cell>
          <cell r="O4010">
            <v>11</v>
          </cell>
          <cell r="P4010" t="str">
            <v>Current Unrestricted Funds</v>
          </cell>
          <cell r="Q4010">
            <v>61</v>
          </cell>
          <cell r="R4010" t="str">
            <v>Salaries and Wages</v>
          </cell>
          <cell r="S4010">
            <v>40</v>
          </cell>
          <cell r="T4010" t="str">
            <v>Vice President / Provost - SCC</v>
          </cell>
          <cell r="U4010">
            <v>9</v>
          </cell>
          <cell r="V4010" t="str">
            <v>Kyprios, Linda A.</v>
          </cell>
        </row>
        <row r="4011">
          <cell r="A4011">
            <v>392002</v>
          </cell>
          <cell r="B4011" t="str">
            <v>SCC - Library</v>
          </cell>
          <cell r="C4011">
            <v>611491</v>
          </cell>
          <cell r="D4011">
            <v>392002611491</v>
          </cell>
          <cell r="E4011" t="str">
            <v>Comp Time Payoff</v>
          </cell>
          <cell r="F4011">
            <v>1432.08</v>
          </cell>
          <cell r="G4011">
            <v>524.48</v>
          </cell>
          <cell r="H4011">
            <v>500</v>
          </cell>
          <cell r="I4011">
            <v>0</v>
          </cell>
          <cell r="J4011">
            <v>500</v>
          </cell>
          <cell r="K4011">
            <v>110010</v>
          </cell>
          <cell r="L4011" t="str">
            <v>Current Unrestricted</v>
          </cell>
          <cell r="M4011">
            <v>25</v>
          </cell>
          <cell r="N4011" t="str">
            <v>Academic Support</v>
          </cell>
          <cell r="O4011">
            <v>11</v>
          </cell>
          <cell r="P4011" t="str">
            <v>Current Unrestricted Funds</v>
          </cell>
          <cell r="Q4011">
            <v>61</v>
          </cell>
          <cell r="R4011" t="str">
            <v>Salaries and Wages</v>
          </cell>
          <cell r="S4011">
            <v>40</v>
          </cell>
          <cell r="T4011" t="str">
            <v>Vice President / Provost - SCC</v>
          </cell>
          <cell r="U4011">
            <v>9</v>
          </cell>
          <cell r="V4011" t="str">
            <v>Kyprios, Linda A.</v>
          </cell>
        </row>
        <row r="4012">
          <cell r="A4012">
            <v>392002</v>
          </cell>
          <cell r="B4012" t="str">
            <v>SCC - Library</v>
          </cell>
          <cell r="C4012">
            <v>611492</v>
          </cell>
          <cell r="D4012">
            <v>392002611492</v>
          </cell>
          <cell r="E4012" t="str">
            <v>Regular Overtime</v>
          </cell>
          <cell r="F4012">
            <v>952.06</v>
          </cell>
          <cell r="G4012">
            <v>0</v>
          </cell>
          <cell r="H4012">
            <v>500</v>
          </cell>
          <cell r="I4012">
            <v>0</v>
          </cell>
          <cell r="J4012">
            <v>0</v>
          </cell>
          <cell r="K4012">
            <v>110010</v>
          </cell>
          <cell r="L4012" t="str">
            <v>Current Unrestricted</v>
          </cell>
          <cell r="M4012">
            <v>25</v>
          </cell>
          <cell r="N4012" t="str">
            <v>Academic Support</v>
          </cell>
          <cell r="O4012">
            <v>11</v>
          </cell>
          <cell r="P4012" t="str">
            <v>Current Unrestricted Funds</v>
          </cell>
          <cell r="Q4012">
            <v>61</v>
          </cell>
          <cell r="R4012" t="str">
            <v>Salaries and Wages</v>
          </cell>
          <cell r="S4012">
            <v>40</v>
          </cell>
          <cell r="T4012" t="str">
            <v>Vice President / Provost - SCC</v>
          </cell>
          <cell r="U4012">
            <v>9</v>
          </cell>
          <cell r="V4012" t="str">
            <v>Kyprios, Linda A.</v>
          </cell>
        </row>
        <row r="4013">
          <cell r="A4013">
            <v>392002</v>
          </cell>
          <cell r="B4013" t="str">
            <v>SCC - Library</v>
          </cell>
          <cell r="C4013">
            <v>611493</v>
          </cell>
          <cell r="D4013">
            <v>392002611493</v>
          </cell>
          <cell r="E4013" t="str">
            <v>Vacation Payoff</v>
          </cell>
          <cell r="F4013">
            <v>3402.4</v>
          </cell>
          <cell r="G4013">
            <v>0</v>
          </cell>
          <cell r="H4013">
            <v>0</v>
          </cell>
          <cell r="I4013">
            <v>0</v>
          </cell>
          <cell r="J4013">
            <v>0</v>
          </cell>
          <cell r="K4013">
            <v>110010</v>
          </cell>
          <cell r="L4013" t="str">
            <v>Current Unrestricted</v>
          </cell>
          <cell r="M4013">
            <v>25</v>
          </cell>
          <cell r="N4013" t="str">
            <v>Academic Support</v>
          </cell>
          <cell r="O4013">
            <v>11</v>
          </cell>
          <cell r="P4013" t="str">
            <v>Current Unrestricted Funds</v>
          </cell>
          <cell r="Q4013">
            <v>61</v>
          </cell>
          <cell r="R4013" t="str">
            <v>Salaries and Wages</v>
          </cell>
          <cell r="S4013">
            <v>40</v>
          </cell>
          <cell r="T4013" t="str">
            <v>Vice President / Provost - SCC</v>
          </cell>
          <cell r="U4013">
            <v>9</v>
          </cell>
          <cell r="V4013" t="str">
            <v>Kyprios, Linda A.</v>
          </cell>
        </row>
        <row r="4014">
          <cell r="A4014">
            <v>392002</v>
          </cell>
          <cell r="B4014" t="str">
            <v>SCC - Library</v>
          </cell>
          <cell r="C4014">
            <v>611510</v>
          </cell>
          <cell r="D4014">
            <v>392002611510</v>
          </cell>
          <cell r="E4014" t="str">
            <v>Student Assistants - Non-Work Study</v>
          </cell>
          <cell r="F4014">
            <v>162</v>
          </cell>
          <cell r="G4014">
            <v>0</v>
          </cell>
          <cell r="H4014">
            <v>0</v>
          </cell>
          <cell r="I4014">
            <v>0</v>
          </cell>
          <cell r="J4014">
            <v>0</v>
          </cell>
          <cell r="K4014">
            <v>110010</v>
          </cell>
          <cell r="L4014" t="str">
            <v>Current Unrestricted</v>
          </cell>
          <cell r="M4014">
            <v>25</v>
          </cell>
          <cell r="N4014" t="str">
            <v>Academic Support</v>
          </cell>
          <cell r="O4014">
            <v>11</v>
          </cell>
          <cell r="P4014" t="str">
            <v>Current Unrestricted Funds</v>
          </cell>
          <cell r="Q4014">
            <v>61</v>
          </cell>
          <cell r="R4014" t="str">
            <v>Salaries and Wages</v>
          </cell>
          <cell r="S4014">
            <v>40</v>
          </cell>
          <cell r="T4014" t="str">
            <v>Vice President / Provost - SCC</v>
          </cell>
          <cell r="U4014">
            <v>9</v>
          </cell>
          <cell r="V4014" t="str">
            <v>Kyprios, Linda A.</v>
          </cell>
        </row>
        <row r="4015">
          <cell r="A4015">
            <v>392002</v>
          </cell>
          <cell r="B4015" t="str">
            <v>SCC - Library</v>
          </cell>
          <cell r="C4015">
            <v>611510</v>
          </cell>
          <cell r="D4015">
            <v>392002611510</v>
          </cell>
          <cell r="E4015" t="str">
            <v>Student Assistants - Non-Work Study</v>
          </cell>
          <cell r="F4015">
            <v>52335.55</v>
          </cell>
          <cell r="G4015">
            <v>52417.33</v>
          </cell>
          <cell r="H4015">
            <v>65000</v>
          </cell>
          <cell r="I4015">
            <v>38222.51</v>
          </cell>
          <cell r="J4015">
            <v>72000</v>
          </cell>
          <cell r="K4015">
            <v>110010</v>
          </cell>
          <cell r="L4015" t="str">
            <v>Current Unrestricted</v>
          </cell>
          <cell r="M4015">
            <v>25</v>
          </cell>
          <cell r="N4015" t="str">
            <v>Academic Support</v>
          </cell>
          <cell r="O4015">
            <v>11</v>
          </cell>
          <cell r="P4015" t="str">
            <v>Current Unrestricted Funds</v>
          </cell>
          <cell r="Q4015">
            <v>61</v>
          </cell>
          <cell r="R4015" t="str">
            <v>Salaries and Wages</v>
          </cell>
          <cell r="S4015">
            <v>40</v>
          </cell>
          <cell r="T4015" t="str">
            <v>Vice President / Provost - SCC</v>
          </cell>
          <cell r="U4015">
            <v>9</v>
          </cell>
          <cell r="V4015" t="str">
            <v>Kyprios, Linda A.</v>
          </cell>
        </row>
        <row r="4016">
          <cell r="A4016">
            <v>392002</v>
          </cell>
          <cell r="B4016" t="str">
            <v>SCC - Library</v>
          </cell>
          <cell r="C4016">
            <v>611515</v>
          </cell>
          <cell r="D4016">
            <v>392002611515</v>
          </cell>
          <cell r="E4016" t="str">
            <v>Student Assistants - Non-WS&lt;6 hrs</v>
          </cell>
          <cell r="F4016">
            <v>8136.77</v>
          </cell>
          <cell r="G4016">
            <v>4254.95</v>
          </cell>
          <cell r="H4016">
            <v>0</v>
          </cell>
          <cell r="I4016">
            <v>0</v>
          </cell>
          <cell r="J4016">
            <v>0</v>
          </cell>
          <cell r="K4016">
            <v>110010</v>
          </cell>
          <cell r="L4016" t="str">
            <v>Current Unrestricted</v>
          </cell>
          <cell r="M4016">
            <v>25</v>
          </cell>
          <cell r="N4016" t="str">
            <v>Academic Support</v>
          </cell>
          <cell r="O4016">
            <v>11</v>
          </cell>
          <cell r="P4016" t="str">
            <v>Current Unrestricted Funds</v>
          </cell>
          <cell r="Q4016">
            <v>61</v>
          </cell>
          <cell r="R4016" t="str">
            <v>Salaries and Wages</v>
          </cell>
          <cell r="S4016">
            <v>40</v>
          </cell>
          <cell r="T4016" t="str">
            <v>Vice President / Provost - SCC</v>
          </cell>
          <cell r="U4016">
            <v>9</v>
          </cell>
          <cell r="V4016" t="str">
            <v>Kyprios, Linda A.</v>
          </cell>
        </row>
        <row r="4017">
          <cell r="A4017">
            <v>392002</v>
          </cell>
          <cell r="B4017" t="str">
            <v>SCC - Library</v>
          </cell>
          <cell r="C4017">
            <v>712360</v>
          </cell>
          <cell r="D4017">
            <v>392002712360</v>
          </cell>
          <cell r="E4017" t="str">
            <v>Instructional Service Contract</v>
          </cell>
          <cell r="F4017">
            <v>99</v>
          </cell>
          <cell r="G4017">
            <v>0</v>
          </cell>
          <cell r="H4017">
            <v>150</v>
          </cell>
          <cell r="I4017">
            <v>0</v>
          </cell>
          <cell r="J4017">
            <v>0</v>
          </cell>
          <cell r="K4017">
            <v>110010</v>
          </cell>
          <cell r="L4017" t="str">
            <v>Current Unrestricted</v>
          </cell>
          <cell r="M4017">
            <v>25</v>
          </cell>
          <cell r="N4017" t="str">
            <v>Academic Support</v>
          </cell>
          <cell r="O4017">
            <v>11</v>
          </cell>
          <cell r="P4017" t="str">
            <v>Current Unrestricted Funds</v>
          </cell>
          <cell r="Q4017">
            <v>71</v>
          </cell>
          <cell r="R4017" t="str">
            <v>Contractual Services</v>
          </cell>
          <cell r="S4017">
            <v>40</v>
          </cell>
          <cell r="T4017" t="str">
            <v>Vice President / Provost - SCC</v>
          </cell>
          <cell r="U4017">
            <v>9</v>
          </cell>
          <cell r="V4017" t="str">
            <v>Kyprios, Linda A.</v>
          </cell>
        </row>
        <row r="4018">
          <cell r="A4018">
            <v>392002</v>
          </cell>
          <cell r="B4018" t="str">
            <v>SCC - Library</v>
          </cell>
          <cell r="C4018">
            <v>712385</v>
          </cell>
          <cell r="D4018">
            <v>392002712385</v>
          </cell>
          <cell r="E4018" t="str">
            <v>Library Service Contract</v>
          </cell>
          <cell r="F4018">
            <v>126573.08</v>
          </cell>
          <cell r="G4018">
            <v>129616.75</v>
          </cell>
          <cell r="H4018">
            <v>135500</v>
          </cell>
          <cell r="I4018">
            <v>119451.44</v>
          </cell>
          <cell r="J4018">
            <v>154215</v>
          </cell>
          <cell r="K4018">
            <v>110010</v>
          </cell>
          <cell r="L4018" t="str">
            <v>Current Unrestricted</v>
          </cell>
          <cell r="M4018">
            <v>25</v>
          </cell>
          <cell r="N4018" t="str">
            <v>Academic Support</v>
          </cell>
          <cell r="O4018">
            <v>11</v>
          </cell>
          <cell r="P4018" t="str">
            <v>Current Unrestricted Funds</v>
          </cell>
          <cell r="Q4018">
            <v>71</v>
          </cell>
          <cell r="R4018" t="str">
            <v>Contractual Services</v>
          </cell>
          <cell r="S4018">
            <v>40</v>
          </cell>
          <cell r="T4018" t="str">
            <v>Vice President / Provost - SCC</v>
          </cell>
          <cell r="U4018">
            <v>9</v>
          </cell>
          <cell r="V4018" t="str">
            <v>Kyprios, Linda A.</v>
          </cell>
        </row>
        <row r="4019">
          <cell r="A4019">
            <v>392002</v>
          </cell>
          <cell r="B4019" t="str">
            <v>SCC - Library</v>
          </cell>
          <cell r="C4019">
            <v>712510</v>
          </cell>
          <cell r="D4019">
            <v>392002712510</v>
          </cell>
          <cell r="E4019" t="str">
            <v>Maintenance Agreements</v>
          </cell>
          <cell r="F4019">
            <v>3698</v>
          </cell>
          <cell r="G4019">
            <v>3821</v>
          </cell>
          <cell r="H4019">
            <v>4294</v>
          </cell>
          <cell r="I4019">
            <v>3930</v>
          </cell>
          <cell r="J4019">
            <v>17500</v>
          </cell>
          <cell r="K4019">
            <v>110010</v>
          </cell>
          <cell r="L4019" t="str">
            <v>Current Unrestricted</v>
          </cell>
          <cell r="M4019">
            <v>25</v>
          </cell>
          <cell r="N4019" t="str">
            <v>Academic Support</v>
          </cell>
          <cell r="O4019">
            <v>11</v>
          </cell>
          <cell r="P4019" t="str">
            <v>Current Unrestricted Funds</v>
          </cell>
          <cell r="Q4019">
            <v>71</v>
          </cell>
          <cell r="R4019" t="str">
            <v>Contractual Services</v>
          </cell>
          <cell r="S4019">
            <v>40</v>
          </cell>
          <cell r="T4019" t="str">
            <v>Vice President / Provost - SCC</v>
          </cell>
          <cell r="U4019">
            <v>9</v>
          </cell>
          <cell r="V4019" t="str">
            <v>Kyprios, Linda A.</v>
          </cell>
        </row>
        <row r="4020">
          <cell r="A4020">
            <v>392002</v>
          </cell>
          <cell r="B4020" t="str">
            <v>SCC - Library</v>
          </cell>
          <cell r="C4020">
            <v>712655</v>
          </cell>
          <cell r="D4020">
            <v>392002712655</v>
          </cell>
          <cell r="E4020" t="str">
            <v>Meetings Expense</v>
          </cell>
          <cell r="F4020">
            <v>198.46</v>
          </cell>
          <cell r="G4020">
            <v>434.93</v>
          </cell>
          <cell r="H4020">
            <v>300</v>
          </cell>
          <cell r="I4020">
            <v>0</v>
          </cell>
          <cell r="J4020">
            <v>400</v>
          </cell>
          <cell r="K4020">
            <v>110010</v>
          </cell>
          <cell r="L4020" t="str">
            <v>Current Unrestricted</v>
          </cell>
          <cell r="M4020">
            <v>25</v>
          </cell>
          <cell r="N4020" t="str">
            <v>Academic Support</v>
          </cell>
          <cell r="O4020">
            <v>11</v>
          </cell>
          <cell r="P4020" t="str">
            <v>Current Unrestricted Funds</v>
          </cell>
          <cell r="Q4020">
            <v>71</v>
          </cell>
          <cell r="R4020" t="str">
            <v>Contractual Services</v>
          </cell>
          <cell r="S4020">
            <v>40</v>
          </cell>
          <cell r="T4020" t="str">
            <v>Vice President / Provost - SCC</v>
          </cell>
          <cell r="U4020">
            <v>9</v>
          </cell>
          <cell r="V4020" t="str">
            <v>Kyprios, Linda A.</v>
          </cell>
        </row>
        <row r="4021">
          <cell r="A4021">
            <v>392002</v>
          </cell>
          <cell r="B4021" t="str">
            <v>SCC - Library</v>
          </cell>
          <cell r="C4021">
            <v>733120</v>
          </cell>
          <cell r="D4021">
            <v>392002733120</v>
          </cell>
          <cell r="E4021" t="str">
            <v>Office Supplies</v>
          </cell>
          <cell r="F4021">
            <v>0</v>
          </cell>
          <cell r="G4021">
            <v>6.98</v>
          </cell>
          <cell r="H4021">
            <v>0</v>
          </cell>
          <cell r="I4021">
            <v>82.58</v>
          </cell>
          <cell r="J4021">
            <v>0</v>
          </cell>
          <cell r="K4021">
            <v>110010</v>
          </cell>
          <cell r="L4021" t="str">
            <v>Current Unrestricted</v>
          </cell>
          <cell r="M4021">
            <v>25</v>
          </cell>
          <cell r="N4021" t="str">
            <v>Academic Support</v>
          </cell>
          <cell r="O4021">
            <v>11</v>
          </cell>
          <cell r="P4021" t="str">
            <v>Current Unrestricted Funds</v>
          </cell>
          <cell r="Q4021">
            <v>73</v>
          </cell>
          <cell r="R4021" t="str">
            <v>Supplies</v>
          </cell>
          <cell r="S4021">
            <v>40</v>
          </cell>
          <cell r="T4021" t="str">
            <v>Vice President / Provost - SCC</v>
          </cell>
          <cell r="U4021">
            <v>9</v>
          </cell>
          <cell r="V4021" t="str">
            <v>Kyprios, Linda A.</v>
          </cell>
        </row>
        <row r="4022">
          <cell r="A4022">
            <v>392002</v>
          </cell>
          <cell r="B4022" t="str">
            <v>SCC - Library</v>
          </cell>
          <cell r="C4022">
            <v>733220</v>
          </cell>
          <cell r="D4022">
            <v>392002733220</v>
          </cell>
          <cell r="E4022" t="str">
            <v>Subscriptions</v>
          </cell>
          <cell r="F4022">
            <v>78939.08</v>
          </cell>
          <cell r="G4022">
            <v>85750.95</v>
          </cell>
          <cell r="H4022">
            <v>96600</v>
          </cell>
          <cell r="I4022">
            <v>76836.55</v>
          </cell>
          <cell r="J4022">
            <v>107000</v>
          </cell>
          <cell r="K4022">
            <v>110010</v>
          </cell>
          <cell r="L4022" t="str">
            <v>Current Unrestricted</v>
          </cell>
          <cell r="M4022">
            <v>25</v>
          </cell>
          <cell r="N4022" t="str">
            <v>Academic Support</v>
          </cell>
          <cell r="O4022">
            <v>11</v>
          </cell>
          <cell r="P4022" t="str">
            <v>Current Unrestricted Funds</v>
          </cell>
          <cell r="Q4022">
            <v>73</v>
          </cell>
          <cell r="R4022" t="str">
            <v>Supplies</v>
          </cell>
          <cell r="S4022">
            <v>40</v>
          </cell>
          <cell r="T4022" t="str">
            <v>Vice President / Provost - SCC</v>
          </cell>
          <cell r="U4022">
            <v>9</v>
          </cell>
          <cell r="V4022" t="str">
            <v>Kyprios, Linda A.</v>
          </cell>
        </row>
        <row r="4023">
          <cell r="A4023">
            <v>392002</v>
          </cell>
          <cell r="B4023" t="str">
            <v>SCC - Library</v>
          </cell>
          <cell r="C4023">
            <v>733320</v>
          </cell>
          <cell r="D4023">
            <v>392002733320</v>
          </cell>
          <cell r="E4023" t="str">
            <v>Library Supplies</v>
          </cell>
          <cell r="F4023">
            <v>32154.2</v>
          </cell>
          <cell r="G4023">
            <v>28938.34</v>
          </cell>
          <cell r="H4023">
            <v>17050</v>
          </cell>
          <cell r="I4023">
            <v>8064.71</v>
          </cell>
          <cell r="J4023">
            <v>20000</v>
          </cell>
          <cell r="K4023">
            <v>110010</v>
          </cell>
          <cell r="L4023" t="str">
            <v>Current Unrestricted</v>
          </cell>
          <cell r="M4023">
            <v>25</v>
          </cell>
          <cell r="N4023" t="str">
            <v>Academic Support</v>
          </cell>
          <cell r="O4023">
            <v>11</v>
          </cell>
          <cell r="P4023" t="str">
            <v>Current Unrestricted Funds</v>
          </cell>
          <cell r="Q4023">
            <v>73</v>
          </cell>
          <cell r="R4023" t="str">
            <v>Supplies</v>
          </cell>
          <cell r="S4023">
            <v>40</v>
          </cell>
          <cell r="T4023" t="str">
            <v>Vice President / Provost - SCC</v>
          </cell>
          <cell r="U4023">
            <v>9</v>
          </cell>
          <cell r="V4023" t="str">
            <v>Kyprios, Linda A.</v>
          </cell>
        </row>
        <row r="4024">
          <cell r="A4024">
            <v>392002</v>
          </cell>
          <cell r="B4024" t="str">
            <v>SCC - Library</v>
          </cell>
          <cell r="C4024">
            <v>744210</v>
          </cell>
          <cell r="D4024">
            <v>392002744210</v>
          </cell>
          <cell r="E4024" t="str">
            <v>Local Travel</v>
          </cell>
          <cell r="F4024">
            <v>695.49</v>
          </cell>
          <cell r="G4024">
            <v>610.5</v>
          </cell>
          <cell r="H4024">
            <v>550</v>
          </cell>
          <cell r="I4024">
            <v>173</v>
          </cell>
          <cell r="J4024">
            <v>700</v>
          </cell>
          <cell r="K4024">
            <v>110010</v>
          </cell>
          <cell r="L4024" t="str">
            <v>Current Unrestricted</v>
          </cell>
          <cell r="M4024">
            <v>25</v>
          </cell>
          <cell r="N4024" t="str">
            <v>Academic Support</v>
          </cell>
          <cell r="O4024">
            <v>11</v>
          </cell>
          <cell r="P4024" t="str">
            <v>Current Unrestricted Funds</v>
          </cell>
          <cell r="Q4024">
            <v>74</v>
          </cell>
          <cell r="R4024" t="str">
            <v>Travel</v>
          </cell>
          <cell r="S4024">
            <v>40</v>
          </cell>
          <cell r="T4024" t="str">
            <v>Vice President / Provost - SCC</v>
          </cell>
          <cell r="U4024">
            <v>9</v>
          </cell>
          <cell r="V4024" t="str">
            <v>Kyprios, Linda A.</v>
          </cell>
        </row>
        <row r="4025">
          <cell r="A4025">
            <v>392002</v>
          </cell>
          <cell r="B4025" t="str">
            <v>SCC - Library</v>
          </cell>
          <cell r="C4025">
            <v>744220</v>
          </cell>
          <cell r="D4025">
            <v>392002744220</v>
          </cell>
          <cell r="E4025" t="str">
            <v>Professional Development / Travel</v>
          </cell>
          <cell r="F4025">
            <v>1837.82</v>
          </cell>
          <cell r="G4025">
            <v>2618.65</v>
          </cell>
          <cell r="H4025">
            <v>2500</v>
          </cell>
          <cell r="I4025">
            <v>75</v>
          </cell>
          <cell r="J4025">
            <v>2500</v>
          </cell>
          <cell r="K4025">
            <v>110010</v>
          </cell>
          <cell r="L4025" t="str">
            <v>Current Unrestricted</v>
          </cell>
          <cell r="M4025">
            <v>25</v>
          </cell>
          <cell r="N4025" t="str">
            <v>Academic Support</v>
          </cell>
          <cell r="O4025">
            <v>11</v>
          </cell>
          <cell r="P4025" t="str">
            <v>Current Unrestricted Funds</v>
          </cell>
          <cell r="Q4025">
            <v>74</v>
          </cell>
          <cell r="R4025" t="str">
            <v>Travel</v>
          </cell>
          <cell r="S4025">
            <v>40</v>
          </cell>
          <cell r="T4025" t="str">
            <v>Vice President / Provost - SCC</v>
          </cell>
          <cell r="U4025">
            <v>9</v>
          </cell>
          <cell r="V4025" t="str">
            <v>Kyprios, Linda A.</v>
          </cell>
        </row>
        <row r="4026">
          <cell r="A4026">
            <v>392002</v>
          </cell>
          <cell r="B4026" t="str">
            <v>SCC - Library</v>
          </cell>
          <cell r="C4026">
            <v>755240</v>
          </cell>
          <cell r="D4026">
            <v>392002755240</v>
          </cell>
          <cell r="E4026" t="str">
            <v>DP - Software</v>
          </cell>
          <cell r="F4026">
            <v>395</v>
          </cell>
          <cell r="G4026">
            <v>1109.8499999999999</v>
          </cell>
          <cell r="H4026">
            <v>1000</v>
          </cell>
          <cell r="I4026">
            <v>0</v>
          </cell>
          <cell r="J4026">
            <v>5000</v>
          </cell>
          <cell r="K4026">
            <v>110010</v>
          </cell>
          <cell r="L4026" t="str">
            <v>Current Unrestricted</v>
          </cell>
          <cell r="M4026">
            <v>25</v>
          </cell>
          <cell r="N4026" t="str">
            <v>Academic Support</v>
          </cell>
          <cell r="O4026">
            <v>11</v>
          </cell>
          <cell r="P4026" t="str">
            <v>Current Unrestricted Funds</v>
          </cell>
          <cell r="Q4026">
            <v>75</v>
          </cell>
          <cell r="R4026" t="str">
            <v>Other Operating Expenses</v>
          </cell>
          <cell r="S4026">
            <v>40</v>
          </cell>
          <cell r="T4026" t="str">
            <v>Vice President / Provost - SCC</v>
          </cell>
          <cell r="U4026">
            <v>9</v>
          </cell>
          <cell r="V4026" t="str">
            <v>Kyprios, Linda A.</v>
          </cell>
        </row>
        <row r="4027">
          <cell r="A4027">
            <v>392002</v>
          </cell>
          <cell r="B4027" t="str">
            <v>SCC - Library</v>
          </cell>
          <cell r="C4027">
            <v>755310</v>
          </cell>
          <cell r="D4027">
            <v>392002755310</v>
          </cell>
          <cell r="E4027" t="str">
            <v>Copier Expense</v>
          </cell>
          <cell r="F4027">
            <v>1351.86</v>
          </cell>
          <cell r="G4027">
            <v>1550.46</v>
          </cell>
          <cell r="H4027">
            <v>2000</v>
          </cell>
          <cell r="I4027">
            <v>376.44</v>
          </cell>
          <cell r="J4027">
            <v>3000</v>
          </cell>
          <cell r="K4027">
            <v>110010</v>
          </cell>
          <cell r="L4027" t="str">
            <v>Current Unrestricted</v>
          </cell>
          <cell r="M4027">
            <v>25</v>
          </cell>
          <cell r="N4027" t="str">
            <v>Academic Support</v>
          </cell>
          <cell r="O4027">
            <v>11</v>
          </cell>
          <cell r="P4027" t="str">
            <v>Current Unrestricted Funds</v>
          </cell>
          <cell r="Q4027">
            <v>75</v>
          </cell>
          <cell r="R4027" t="str">
            <v>Other Operating Expenses</v>
          </cell>
          <cell r="S4027">
            <v>40</v>
          </cell>
          <cell r="T4027" t="str">
            <v>Vice President / Provost - SCC</v>
          </cell>
          <cell r="U4027">
            <v>9</v>
          </cell>
          <cell r="V4027" t="str">
            <v>Kyprios, Linda A.</v>
          </cell>
        </row>
        <row r="4028">
          <cell r="A4028">
            <v>392002</v>
          </cell>
          <cell r="B4028" t="str">
            <v>SCC - Library</v>
          </cell>
          <cell r="C4028">
            <v>755360</v>
          </cell>
          <cell r="D4028">
            <v>392002755360</v>
          </cell>
          <cell r="E4028" t="str">
            <v>Printing - Other</v>
          </cell>
          <cell r="F4028">
            <v>1923.84</v>
          </cell>
          <cell r="G4028">
            <v>1902.66</v>
          </cell>
          <cell r="H4028">
            <v>2000</v>
          </cell>
          <cell r="I4028">
            <v>413.62</v>
          </cell>
          <cell r="J4028">
            <v>4000</v>
          </cell>
          <cell r="K4028">
            <v>110010</v>
          </cell>
          <cell r="L4028" t="str">
            <v>Current Unrestricted</v>
          </cell>
          <cell r="M4028">
            <v>25</v>
          </cell>
          <cell r="N4028" t="str">
            <v>Academic Support</v>
          </cell>
          <cell r="O4028">
            <v>11</v>
          </cell>
          <cell r="P4028" t="str">
            <v>Current Unrestricted Funds</v>
          </cell>
          <cell r="Q4028">
            <v>75</v>
          </cell>
          <cell r="R4028" t="str">
            <v>Other Operating Expenses</v>
          </cell>
          <cell r="S4028">
            <v>40</v>
          </cell>
          <cell r="T4028" t="str">
            <v>Vice President / Provost - SCC</v>
          </cell>
          <cell r="U4028">
            <v>9</v>
          </cell>
          <cell r="V4028" t="str">
            <v>Kyprios, Linda A.</v>
          </cell>
        </row>
        <row r="4029">
          <cell r="A4029">
            <v>392002</v>
          </cell>
          <cell r="B4029" t="str">
            <v>SCC - Library</v>
          </cell>
          <cell r="C4029">
            <v>755510</v>
          </cell>
          <cell r="D4029">
            <v>392002755510</v>
          </cell>
          <cell r="E4029" t="str">
            <v>Repairs - Equipment</v>
          </cell>
          <cell r="F4029">
            <v>0</v>
          </cell>
          <cell r="G4029">
            <v>0</v>
          </cell>
          <cell r="H4029">
            <v>500</v>
          </cell>
          <cell r="I4029">
            <v>0</v>
          </cell>
          <cell r="J4029">
            <v>500</v>
          </cell>
          <cell r="K4029">
            <v>110010</v>
          </cell>
          <cell r="L4029" t="str">
            <v>Current Unrestricted</v>
          </cell>
          <cell r="M4029">
            <v>25</v>
          </cell>
          <cell r="N4029" t="str">
            <v>Academic Support</v>
          </cell>
          <cell r="O4029">
            <v>11</v>
          </cell>
          <cell r="P4029" t="str">
            <v>Current Unrestricted Funds</v>
          </cell>
          <cell r="Q4029">
            <v>75</v>
          </cell>
          <cell r="R4029" t="str">
            <v>Other Operating Expenses</v>
          </cell>
          <cell r="S4029">
            <v>40</v>
          </cell>
          <cell r="T4029" t="str">
            <v>Vice President / Provost - SCC</v>
          </cell>
          <cell r="U4029">
            <v>9</v>
          </cell>
          <cell r="V4029" t="str">
            <v>Kyprios, Linda A.</v>
          </cell>
        </row>
        <row r="4030">
          <cell r="A4030">
            <v>392002</v>
          </cell>
          <cell r="B4030" t="str">
            <v>SCC - Library</v>
          </cell>
          <cell r="C4030">
            <v>755560</v>
          </cell>
          <cell r="D4030">
            <v>392002755560</v>
          </cell>
          <cell r="E4030" t="str">
            <v>Other Repairs</v>
          </cell>
          <cell r="F4030">
            <v>0</v>
          </cell>
          <cell r="G4030">
            <v>0</v>
          </cell>
          <cell r="H4030">
            <v>500</v>
          </cell>
          <cell r="I4030">
            <v>0</v>
          </cell>
          <cell r="J4030">
            <v>500</v>
          </cell>
          <cell r="K4030">
            <v>110010</v>
          </cell>
          <cell r="L4030" t="str">
            <v>Current Unrestricted</v>
          </cell>
          <cell r="M4030">
            <v>25</v>
          </cell>
          <cell r="N4030" t="str">
            <v>Academic Support</v>
          </cell>
          <cell r="O4030">
            <v>11</v>
          </cell>
          <cell r="P4030" t="str">
            <v>Current Unrestricted Funds</v>
          </cell>
          <cell r="Q4030">
            <v>75</v>
          </cell>
          <cell r="R4030" t="str">
            <v>Other Operating Expenses</v>
          </cell>
          <cell r="S4030">
            <v>40</v>
          </cell>
          <cell r="T4030" t="str">
            <v>Vice President / Provost - SCC</v>
          </cell>
          <cell r="U4030">
            <v>9</v>
          </cell>
          <cell r="V4030" t="str">
            <v>Kyprios, Linda A.</v>
          </cell>
        </row>
        <row r="4031">
          <cell r="A4031">
            <v>392002</v>
          </cell>
          <cell r="B4031" t="str">
            <v>SCC - Library</v>
          </cell>
          <cell r="C4031">
            <v>755705</v>
          </cell>
          <cell r="D4031">
            <v>392002755705</v>
          </cell>
          <cell r="E4031" t="str">
            <v>Postage</v>
          </cell>
          <cell r="F4031">
            <v>213.83</v>
          </cell>
          <cell r="G4031">
            <v>221.71</v>
          </cell>
          <cell r="H4031">
            <v>300</v>
          </cell>
          <cell r="I4031">
            <v>0</v>
          </cell>
          <cell r="J4031">
            <v>300</v>
          </cell>
          <cell r="K4031">
            <v>110010</v>
          </cell>
          <cell r="L4031" t="str">
            <v>Current Unrestricted</v>
          </cell>
          <cell r="M4031">
            <v>25</v>
          </cell>
          <cell r="N4031" t="str">
            <v>Academic Support</v>
          </cell>
          <cell r="O4031">
            <v>11</v>
          </cell>
          <cell r="P4031" t="str">
            <v>Current Unrestricted Funds</v>
          </cell>
          <cell r="Q4031">
            <v>75</v>
          </cell>
          <cell r="R4031" t="str">
            <v>Other Operating Expenses</v>
          </cell>
          <cell r="S4031">
            <v>40</v>
          </cell>
          <cell r="T4031" t="str">
            <v>Vice President / Provost - SCC</v>
          </cell>
          <cell r="U4031">
            <v>9</v>
          </cell>
          <cell r="V4031" t="str">
            <v>Kyprios, Linda A.</v>
          </cell>
        </row>
        <row r="4032">
          <cell r="A4032">
            <v>392002</v>
          </cell>
          <cell r="B4032" t="str">
            <v>SCC - Library</v>
          </cell>
          <cell r="C4032">
            <v>755710</v>
          </cell>
          <cell r="D4032">
            <v>392002755710</v>
          </cell>
          <cell r="E4032" t="str">
            <v>Cash Over/Short</v>
          </cell>
          <cell r="F4032">
            <v>0</v>
          </cell>
          <cell r="G4032">
            <v>0</v>
          </cell>
          <cell r="H4032">
            <v>0</v>
          </cell>
          <cell r="I4032">
            <v>0</v>
          </cell>
          <cell r="J4032">
            <v>0</v>
          </cell>
          <cell r="K4032">
            <v>110010</v>
          </cell>
          <cell r="L4032" t="str">
            <v>Current Unrestricted</v>
          </cell>
          <cell r="M4032">
            <v>25</v>
          </cell>
          <cell r="N4032" t="str">
            <v>Academic Support</v>
          </cell>
          <cell r="O4032">
            <v>11</v>
          </cell>
          <cell r="P4032" t="str">
            <v>Current Unrestricted Funds</v>
          </cell>
          <cell r="Q4032">
            <v>75</v>
          </cell>
          <cell r="R4032" t="str">
            <v>Other Operating Expenses</v>
          </cell>
          <cell r="S4032">
            <v>40</v>
          </cell>
          <cell r="T4032" t="str">
            <v>Vice President / Provost - SCC</v>
          </cell>
          <cell r="U4032">
            <v>9</v>
          </cell>
          <cell r="V4032" t="str">
            <v>Kyprios, Linda A.</v>
          </cell>
        </row>
        <row r="4033">
          <cell r="A4033">
            <v>392002</v>
          </cell>
          <cell r="B4033" t="str">
            <v>SCC - Library</v>
          </cell>
          <cell r="C4033">
            <v>755730</v>
          </cell>
          <cell r="D4033">
            <v>392002755730</v>
          </cell>
          <cell r="E4033" t="str">
            <v>Memberships</v>
          </cell>
          <cell r="F4033">
            <v>170</v>
          </cell>
          <cell r="G4033">
            <v>80</v>
          </cell>
          <cell r="H4033">
            <v>0</v>
          </cell>
          <cell r="I4033">
            <v>0</v>
          </cell>
          <cell r="J4033">
            <v>0</v>
          </cell>
          <cell r="K4033">
            <v>110010</v>
          </cell>
          <cell r="L4033" t="str">
            <v>Current Unrestricted</v>
          </cell>
          <cell r="M4033">
            <v>25</v>
          </cell>
          <cell r="N4033" t="str">
            <v>Academic Support</v>
          </cell>
          <cell r="O4033">
            <v>11</v>
          </cell>
          <cell r="P4033" t="str">
            <v>Current Unrestricted Funds</v>
          </cell>
          <cell r="Q4033">
            <v>75</v>
          </cell>
          <cell r="R4033" t="str">
            <v>Other Operating Expenses</v>
          </cell>
          <cell r="S4033">
            <v>40</v>
          </cell>
          <cell r="T4033" t="str">
            <v>Vice President / Provost - SCC</v>
          </cell>
          <cell r="U4033">
            <v>9</v>
          </cell>
          <cell r="V4033" t="str">
            <v>Kyprios, Linda A.</v>
          </cell>
        </row>
        <row r="4034">
          <cell r="A4034">
            <v>392002</v>
          </cell>
          <cell r="B4034" t="str">
            <v>SCC - Library</v>
          </cell>
          <cell r="C4034">
            <v>777710</v>
          </cell>
          <cell r="D4034">
            <v>392002777710</v>
          </cell>
          <cell r="E4034" t="str">
            <v>Library Books</v>
          </cell>
          <cell r="F4034">
            <v>167042.31</v>
          </cell>
          <cell r="G4034">
            <v>187088.73</v>
          </cell>
          <cell r="H4034">
            <v>0</v>
          </cell>
          <cell r="I4034">
            <v>0</v>
          </cell>
          <cell r="J4034">
            <v>170000</v>
          </cell>
          <cell r="K4034">
            <v>110010</v>
          </cell>
          <cell r="L4034" t="str">
            <v>Current Unrestricted</v>
          </cell>
          <cell r="M4034">
            <v>25</v>
          </cell>
          <cell r="N4034" t="str">
            <v>Academic Support</v>
          </cell>
          <cell r="O4034">
            <v>11</v>
          </cell>
          <cell r="P4034" t="str">
            <v>Current Unrestricted Funds</v>
          </cell>
          <cell r="Q4034">
            <v>77</v>
          </cell>
          <cell r="R4034" t="str">
            <v>Capital Outlay</v>
          </cell>
          <cell r="S4034">
            <v>40</v>
          </cell>
          <cell r="T4034" t="str">
            <v>Vice President / Provost - SCC</v>
          </cell>
          <cell r="U4034">
            <v>9</v>
          </cell>
          <cell r="V4034" t="str">
            <v>Kyprios, Linda A.</v>
          </cell>
        </row>
        <row r="4035">
          <cell r="A4035">
            <v>392002</v>
          </cell>
          <cell r="B4035" t="str">
            <v>SCC - Library</v>
          </cell>
          <cell r="C4035">
            <v>777730</v>
          </cell>
          <cell r="D4035">
            <v>392002777730</v>
          </cell>
          <cell r="E4035" t="str">
            <v>VHS Tapes/DVDs</v>
          </cell>
          <cell r="F4035">
            <v>70664.710000000006</v>
          </cell>
          <cell r="G4035">
            <v>68799.240000000005</v>
          </cell>
          <cell r="H4035">
            <v>75000</v>
          </cell>
          <cell r="I4035">
            <v>32245.52</v>
          </cell>
          <cell r="J4035">
            <v>70000</v>
          </cell>
          <cell r="K4035">
            <v>110010</v>
          </cell>
          <cell r="L4035" t="str">
            <v>Current Unrestricted</v>
          </cell>
          <cell r="M4035">
            <v>25</v>
          </cell>
          <cell r="N4035" t="str">
            <v>Academic Support</v>
          </cell>
          <cell r="O4035">
            <v>11</v>
          </cell>
          <cell r="P4035" t="str">
            <v>Current Unrestricted Funds</v>
          </cell>
          <cell r="Q4035">
            <v>77</v>
          </cell>
          <cell r="R4035" t="str">
            <v>Capital Outlay</v>
          </cell>
          <cell r="S4035">
            <v>40</v>
          </cell>
          <cell r="T4035" t="str">
            <v>Vice President / Provost - SCC</v>
          </cell>
          <cell r="U4035">
            <v>9</v>
          </cell>
          <cell r="V4035" t="str">
            <v>Kyprios, Linda A.</v>
          </cell>
        </row>
        <row r="4036">
          <cell r="A4036">
            <v>392002</v>
          </cell>
          <cell r="B4036" t="str">
            <v>SCC - Library</v>
          </cell>
          <cell r="C4036">
            <v>787410</v>
          </cell>
          <cell r="D4036">
            <v>392002787410</v>
          </cell>
          <cell r="E4036" t="str">
            <v>Equipment/Furniture Non-Depreciable</v>
          </cell>
          <cell r="F4036">
            <v>8004.21</v>
          </cell>
          <cell r="G4036">
            <v>0</v>
          </cell>
          <cell r="H4036">
            <v>700</v>
          </cell>
          <cell r="I4036">
            <v>0</v>
          </cell>
          <cell r="J4036">
            <v>10000</v>
          </cell>
          <cell r="K4036">
            <v>110010</v>
          </cell>
          <cell r="L4036" t="str">
            <v>Current Unrestricted</v>
          </cell>
          <cell r="M4036">
            <v>25</v>
          </cell>
          <cell r="N4036" t="str">
            <v>Academic Support</v>
          </cell>
          <cell r="O4036">
            <v>11</v>
          </cell>
          <cell r="P4036" t="str">
            <v>Current Unrestricted Funds</v>
          </cell>
          <cell r="Q4036">
            <v>78</v>
          </cell>
          <cell r="R4036" t="str">
            <v>Non-Capital Outlay</v>
          </cell>
          <cell r="S4036">
            <v>40</v>
          </cell>
          <cell r="T4036" t="str">
            <v>Vice President / Provost - SCC</v>
          </cell>
          <cell r="U4036">
            <v>9</v>
          </cell>
          <cell r="V4036" t="str">
            <v>Kyprios, Linda A.</v>
          </cell>
        </row>
        <row r="4037">
          <cell r="A4037">
            <v>392002</v>
          </cell>
          <cell r="B4037" t="str">
            <v>SCC - Library</v>
          </cell>
          <cell r="C4037">
            <v>787430</v>
          </cell>
          <cell r="D4037">
            <v>392002787430</v>
          </cell>
          <cell r="E4037" t="str">
            <v>Computer/Media Equip</v>
          </cell>
          <cell r="F4037">
            <v>0</v>
          </cell>
          <cell r="G4037">
            <v>11218.9</v>
          </cell>
          <cell r="H4037">
            <v>1000</v>
          </cell>
          <cell r="I4037">
            <v>0</v>
          </cell>
          <cell r="J4037">
            <v>1000</v>
          </cell>
          <cell r="K4037">
            <v>110010</v>
          </cell>
          <cell r="L4037" t="str">
            <v>Current Unrestricted</v>
          </cell>
          <cell r="M4037">
            <v>25</v>
          </cell>
          <cell r="N4037" t="str">
            <v>Academic Support</v>
          </cell>
          <cell r="O4037">
            <v>11</v>
          </cell>
          <cell r="P4037" t="str">
            <v>Current Unrestricted Funds</v>
          </cell>
          <cell r="Q4037">
            <v>78</v>
          </cell>
          <cell r="R4037" t="str">
            <v>Non-Capital Outlay</v>
          </cell>
          <cell r="S4037">
            <v>40</v>
          </cell>
          <cell r="T4037" t="str">
            <v>Vice President / Provost - SCC</v>
          </cell>
          <cell r="U4037">
            <v>9</v>
          </cell>
          <cell r="V4037" t="str">
            <v>Kyprios, Linda A.</v>
          </cell>
        </row>
        <row r="4038">
          <cell r="A4038">
            <v>394025</v>
          </cell>
          <cell r="B4038" t="str">
            <v>Library Technical Services</v>
          </cell>
          <cell r="C4038">
            <v>611310</v>
          </cell>
          <cell r="D4038">
            <v>394025611310</v>
          </cell>
          <cell r="E4038" t="str">
            <v>Supervisory Support Staff - Exempt</v>
          </cell>
          <cell r="F4038">
            <v>56863.199999999997</v>
          </cell>
          <cell r="G4038">
            <v>56863.199999999997</v>
          </cell>
          <cell r="H4038">
            <v>58854</v>
          </cell>
          <cell r="I4038">
            <v>29426.7</v>
          </cell>
          <cell r="J4038">
            <v>58854</v>
          </cell>
          <cell r="K4038">
            <v>110010</v>
          </cell>
          <cell r="L4038" t="str">
            <v>Current Unrestricted</v>
          </cell>
          <cell r="M4038">
            <v>25</v>
          </cell>
          <cell r="N4038" t="str">
            <v>Academic Support</v>
          </cell>
          <cell r="O4038">
            <v>11</v>
          </cell>
          <cell r="P4038" t="str">
            <v>Current Unrestricted Funds</v>
          </cell>
          <cell r="Q4038">
            <v>61</v>
          </cell>
          <cell r="R4038" t="str">
            <v>Salaries and Wages</v>
          </cell>
          <cell r="S4038">
            <v>40</v>
          </cell>
          <cell r="T4038" t="str">
            <v>Vice President / Provost - SCC</v>
          </cell>
          <cell r="U4038">
            <v>9</v>
          </cell>
          <cell r="V4038" t="str">
            <v>Kyprios, Linda A.</v>
          </cell>
        </row>
        <row r="4039">
          <cell r="A4039">
            <v>394025</v>
          </cell>
          <cell r="B4039" t="str">
            <v>Library Technical Services</v>
          </cell>
          <cell r="C4039">
            <v>611320</v>
          </cell>
          <cell r="D4039">
            <v>394025611320</v>
          </cell>
          <cell r="E4039" t="str">
            <v>Non-Supervisory Supp Staff - Exempt</v>
          </cell>
          <cell r="F4039">
            <v>139291.07999999999</v>
          </cell>
          <cell r="G4039">
            <v>0</v>
          </cell>
          <cell r="H4039">
            <v>0</v>
          </cell>
          <cell r="I4039">
            <v>0</v>
          </cell>
          <cell r="J4039">
            <v>0</v>
          </cell>
          <cell r="K4039">
            <v>110010</v>
          </cell>
          <cell r="L4039" t="str">
            <v>Current Unrestricted</v>
          </cell>
          <cell r="M4039">
            <v>25</v>
          </cell>
          <cell r="N4039" t="str">
            <v>Academic Support</v>
          </cell>
          <cell r="O4039">
            <v>11</v>
          </cell>
          <cell r="P4039" t="str">
            <v>Current Unrestricted Funds</v>
          </cell>
          <cell r="Q4039">
            <v>61</v>
          </cell>
          <cell r="R4039" t="str">
            <v>Salaries and Wages</v>
          </cell>
          <cell r="S4039">
            <v>40</v>
          </cell>
          <cell r="T4039" t="str">
            <v>Vice President / Provost - SCC</v>
          </cell>
          <cell r="U4039">
            <v>9</v>
          </cell>
          <cell r="V4039" t="str">
            <v>Kyprios, Linda A.</v>
          </cell>
        </row>
        <row r="4040">
          <cell r="A4040">
            <v>394025</v>
          </cell>
          <cell r="B4040" t="str">
            <v>Library Technical Services</v>
          </cell>
          <cell r="C4040">
            <v>611420</v>
          </cell>
          <cell r="D4040">
            <v>394025611420</v>
          </cell>
          <cell r="E4040" t="str">
            <v>Non-Supervisory Supp - Non-Exempt</v>
          </cell>
          <cell r="F4040">
            <v>30617.52</v>
          </cell>
          <cell r="G4040">
            <v>169908.6</v>
          </cell>
          <cell r="H4040">
            <v>174334</v>
          </cell>
          <cell r="I4040">
            <v>87166.8</v>
          </cell>
          <cell r="J4040">
            <v>174337</v>
          </cell>
          <cell r="K4040">
            <v>110010</v>
          </cell>
          <cell r="L4040" t="str">
            <v>Current Unrestricted</v>
          </cell>
          <cell r="M4040">
            <v>25</v>
          </cell>
          <cell r="N4040" t="str">
            <v>Academic Support</v>
          </cell>
          <cell r="O4040">
            <v>11</v>
          </cell>
          <cell r="P4040" t="str">
            <v>Current Unrestricted Funds</v>
          </cell>
          <cell r="Q4040">
            <v>61</v>
          </cell>
          <cell r="R4040" t="str">
            <v>Salaries and Wages</v>
          </cell>
          <cell r="S4040">
            <v>40</v>
          </cell>
          <cell r="T4040" t="str">
            <v>Vice President / Provost - SCC</v>
          </cell>
          <cell r="U4040">
            <v>9</v>
          </cell>
          <cell r="V4040" t="str">
            <v>Kyprios, Linda A.</v>
          </cell>
        </row>
        <row r="4041">
          <cell r="A4041">
            <v>394025</v>
          </cell>
          <cell r="B4041" t="str">
            <v>Library Technical Services</v>
          </cell>
          <cell r="C4041">
            <v>611460</v>
          </cell>
          <cell r="D4041">
            <v>394025611460</v>
          </cell>
          <cell r="E4041" t="str">
            <v>Support Staff PT - Non-Exempt</v>
          </cell>
          <cell r="F4041">
            <v>3460.03</v>
          </cell>
          <cell r="G4041">
            <v>3112.41</v>
          </cell>
          <cell r="H4041">
            <v>3933</v>
          </cell>
          <cell r="I4041">
            <v>370.8</v>
          </cell>
          <cell r="J4041">
            <v>5000</v>
          </cell>
          <cell r="K4041">
            <v>110010</v>
          </cell>
          <cell r="L4041" t="str">
            <v>Current Unrestricted</v>
          </cell>
          <cell r="M4041">
            <v>25</v>
          </cell>
          <cell r="N4041" t="str">
            <v>Academic Support</v>
          </cell>
          <cell r="O4041">
            <v>11</v>
          </cell>
          <cell r="P4041" t="str">
            <v>Current Unrestricted Funds</v>
          </cell>
          <cell r="Q4041">
            <v>61</v>
          </cell>
          <cell r="R4041" t="str">
            <v>Salaries and Wages</v>
          </cell>
          <cell r="S4041">
            <v>40</v>
          </cell>
          <cell r="T4041" t="str">
            <v>Vice President / Provost - SCC</v>
          </cell>
          <cell r="U4041">
            <v>9</v>
          </cell>
          <cell r="V4041" t="str">
            <v>Kyprios, Linda A.</v>
          </cell>
        </row>
        <row r="4042">
          <cell r="A4042">
            <v>394025</v>
          </cell>
          <cell r="B4042" t="str">
            <v>Library Technical Services</v>
          </cell>
          <cell r="C4042">
            <v>611491</v>
          </cell>
          <cell r="D4042">
            <v>394025611491</v>
          </cell>
          <cell r="E4042" t="str">
            <v>Comp Time Payoff</v>
          </cell>
          <cell r="F4042">
            <v>0</v>
          </cell>
          <cell r="G4042">
            <v>0</v>
          </cell>
          <cell r="H4042">
            <v>0</v>
          </cell>
          <cell r="I4042">
            <v>0</v>
          </cell>
          <cell r="J4042">
            <v>0</v>
          </cell>
          <cell r="K4042">
            <v>110010</v>
          </cell>
          <cell r="L4042" t="str">
            <v>Current Unrestricted</v>
          </cell>
          <cell r="M4042">
            <v>25</v>
          </cell>
          <cell r="N4042" t="str">
            <v>Academic Support</v>
          </cell>
          <cell r="O4042">
            <v>11</v>
          </cell>
          <cell r="P4042" t="str">
            <v>Current Unrestricted Funds</v>
          </cell>
          <cell r="Q4042">
            <v>61</v>
          </cell>
          <cell r="R4042" t="str">
            <v>Salaries and Wages</v>
          </cell>
          <cell r="S4042">
            <v>40</v>
          </cell>
          <cell r="T4042" t="str">
            <v>Vice President / Provost - SCC</v>
          </cell>
          <cell r="U4042">
            <v>9</v>
          </cell>
          <cell r="V4042" t="str">
            <v>Kyprios, Linda A.</v>
          </cell>
        </row>
        <row r="4043">
          <cell r="A4043">
            <v>394025</v>
          </cell>
          <cell r="B4043" t="str">
            <v>Library Technical Services</v>
          </cell>
          <cell r="C4043">
            <v>611492</v>
          </cell>
          <cell r="D4043">
            <v>394025611492</v>
          </cell>
          <cell r="E4043" t="str">
            <v>Regular Overtime</v>
          </cell>
          <cell r="F4043">
            <v>0</v>
          </cell>
          <cell r="G4043">
            <v>0</v>
          </cell>
          <cell r="H4043">
            <v>500</v>
          </cell>
          <cell r="I4043">
            <v>0</v>
          </cell>
          <cell r="J4043">
            <v>0</v>
          </cell>
          <cell r="K4043">
            <v>110010</v>
          </cell>
          <cell r="L4043" t="str">
            <v>Current Unrestricted</v>
          </cell>
          <cell r="M4043">
            <v>25</v>
          </cell>
          <cell r="N4043" t="str">
            <v>Academic Support</v>
          </cell>
          <cell r="O4043">
            <v>11</v>
          </cell>
          <cell r="P4043" t="str">
            <v>Current Unrestricted Funds</v>
          </cell>
          <cell r="Q4043">
            <v>61</v>
          </cell>
          <cell r="R4043" t="str">
            <v>Salaries and Wages</v>
          </cell>
          <cell r="S4043">
            <v>40</v>
          </cell>
          <cell r="T4043" t="str">
            <v>Vice President / Provost - SCC</v>
          </cell>
          <cell r="U4043">
            <v>9</v>
          </cell>
          <cell r="V4043" t="str">
            <v>Kyprios, Linda A.</v>
          </cell>
        </row>
        <row r="4044">
          <cell r="A4044">
            <v>394025</v>
          </cell>
          <cell r="B4044" t="str">
            <v>Library Technical Services</v>
          </cell>
          <cell r="C4044">
            <v>611510</v>
          </cell>
          <cell r="D4044">
            <v>394025611510</v>
          </cell>
          <cell r="E4044" t="str">
            <v>Student Assistants - Non-Work Study</v>
          </cell>
          <cell r="F4044">
            <v>17716.97</v>
          </cell>
          <cell r="G4044">
            <v>3786.8</v>
          </cell>
          <cell r="H4044">
            <v>17228</v>
          </cell>
          <cell r="I4044">
            <v>5438.74</v>
          </cell>
          <cell r="J4044">
            <v>20500</v>
          </cell>
          <cell r="K4044">
            <v>110010</v>
          </cell>
          <cell r="L4044" t="str">
            <v>Current Unrestricted</v>
          </cell>
          <cell r="M4044">
            <v>25</v>
          </cell>
          <cell r="N4044" t="str">
            <v>Academic Support</v>
          </cell>
          <cell r="O4044">
            <v>11</v>
          </cell>
          <cell r="P4044" t="str">
            <v>Current Unrestricted Funds</v>
          </cell>
          <cell r="Q4044">
            <v>61</v>
          </cell>
          <cell r="R4044" t="str">
            <v>Salaries and Wages</v>
          </cell>
          <cell r="S4044">
            <v>40</v>
          </cell>
          <cell r="T4044" t="str">
            <v>Vice President / Provost - SCC</v>
          </cell>
          <cell r="U4044">
            <v>9</v>
          </cell>
          <cell r="V4044" t="str">
            <v>Kyprios, Linda A.</v>
          </cell>
        </row>
        <row r="4045">
          <cell r="A4045">
            <v>394025</v>
          </cell>
          <cell r="B4045" t="str">
            <v>Library Technical Services</v>
          </cell>
          <cell r="C4045">
            <v>611515</v>
          </cell>
          <cell r="D4045">
            <v>394025611515</v>
          </cell>
          <cell r="E4045" t="str">
            <v>Student Assistants - Non-WS&lt;6 hrs</v>
          </cell>
          <cell r="F4045">
            <v>0</v>
          </cell>
          <cell r="G4045">
            <v>0</v>
          </cell>
          <cell r="H4045">
            <v>0</v>
          </cell>
          <cell r="I4045">
            <v>0</v>
          </cell>
          <cell r="J4045">
            <v>0</v>
          </cell>
          <cell r="K4045">
            <v>110010</v>
          </cell>
          <cell r="L4045" t="str">
            <v>Current Unrestricted</v>
          </cell>
          <cell r="M4045">
            <v>25</v>
          </cell>
          <cell r="N4045" t="str">
            <v>Academic Support</v>
          </cell>
          <cell r="O4045">
            <v>11</v>
          </cell>
          <cell r="P4045" t="str">
            <v>Current Unrestricted Funds</v>
          </cell>
          <cell r="Q4045">
            <v>61</v>
          </cell>
          <cell r="R4045" t="str">
            <v>Salaries and Wages</v>
          </cell>
          <cell r="S4045">
            <v>40</v>
          </cell>
          <cell r="T4045" t="str">
            <v>Vice President / Provost - SCC</v>
          </cell>
          <cell r="U4045">
            <v>9</v>
          </cell>
          <cell r="V4045" t="str">
            <v>Kyprios, Linda A.</v>
          </cell>
        </row>
        <row r="4046">
          <cell r="A4046">
            <v>394025</v>
          </cell>
          <cell r="B4046" t="str">
            <v>Library Technical Services</v>
          </cell>
          <cell r="C4046">
            <v>712360</v>
          </cell>
          <cell r="D4046">
            <v>394025712360</v>
          </cell>
          <cell r="E4046" t="str">
            <v>Instructional Service Contract</v>
          </cell>
          <cell r="F4046">
            <v>8160.62</v>
          </cell>
          <cell r="G4046">
            <v>1498.47</v>
          </cell>
          <cell r="H4046">
            <v>0</v>
          </cell>
          <cell r="I4046">
            <v>0</v>
          </cell>
          <cell r="J4046">
            <v>0</v>
          </cell>
          <cell r="K4046">
            <v>110010</v>
          </cell>
          <cell r="L4046" t="str">
            <v>Current Unrestricted</v>
          </cell>
          <cell r="M4046">
            <v>25</v>
          </cell>
          <cell r="N4046" t="str">
            <v>Academic Support</v>
          </cell>
          <cell r="O4046">
            <v>11</v>
          </cell>
          <cell r="P4046" t="str">
            <v>Current Unrestricted Funds</v>
          </cell>
          <cell r="Q4046">
            <v>71</v>
          </cell>
          <cell r="R4046" t="str">
            <v>Contractual Services</v>
          </cell>
          <cell r="S4046">
            <v>40</v>
          </cell>
          <cell r="T4046" t="str">
            <v>Vice President / Provost - SCC</v>
          </cell>
          <cell r="U4046">
            <v>9</v>
          </cell>
          <cell r="V4046" t="str">
            <v>Kyprios, Linda A.</v>
          </cell>
        </row>
        <row r="4047">
          <cell r="A4047">
            <v>394025</v>
          </cell>
          <cell r="B4047" t="str">
            <v>Library Technical Services</v>
          </cell>
          <cell r="C4047">
            <v>712372</v>
          </cell>
          <cell r="D4047">
            <v>394025712372</v>
          </cell>
          <cell r="E4047" t="str">
            <v>Training Contract</v>
          </cell>
          <cell r="F4047">
            <v>0</v>
          </cell>
          <cell r="G4047">
            <v>0</v>
          </cell>
          <cell r="H4047">
            <v>180</v>
          </cell>
          <cell r="I4047">
            <v>0</v>
          </cell>
          <cell r="J4047">
            <v>0</v>
          </cell>
          <cell r="K4047">
            <v>110010</v>
          </cell>
          <cell r="L4047" t="str">
            <v>Current Unrestricted</v>
          </cell>
          <cell r="M4047">
            <v>25</v>
          </cell>
          <cell r="N4047" t="str">
            <v>Academic Support</v>
          </cell>
          <cell r="O4047">
            <v>11</v>
          </cell>
          <cell r="P4047" t="str">
            <v>Current Unrestricted Funds</v>
          </cell>
          <cell r="Q4047">
            <v>71</v>
          </cell>
          <cell r="R4047" t="str">
            <v>Contractual Services</v>
          </cell>
          <cell r="S4047">
            <v>40</v>
          </cell>
          <cell r="T4047" t="str">
            <v>Vice President / Provost - SCC</v>
          </cell>
          <cell r="U4047">
            <v>9</v>
          </cell>
          <cell r="V4047" t="str">
            <v>Kyprios, Linda A.</v>
          </cell>
        </row>
        <row r="4048">
          <cell r="A4048">
            <v>394025</v>
          </cell>
          <cell r="B4048" t="str">
            <v>Library Technical Services</v>
          </cell>
          <cell r="C4048">
            <v>712380</v>
          </cell>
          <cell r="D4048">
            <v>394025712380</v>
          </cell>
          <cell r="E4048" t="str">
            <v>Book Processing</v>
          </cell>
          <cell r="F4048">
            <v>0</v>
          </cell>
          <cell r="G4048">
            <v>0</v>
          </cell>
          <cell r="H4048">
            <v>500</v>
          </cell>
          <cell r="I4048">
            <v>0</v>
          </cell>
          <cell r="J4048">
            <v>0</v>
          </cell>
          <cell r="K4048">
            <v>110010</v>
          </cell>
          <cell r="L4048" t="str">
            <v>Current Unrestricted</v>
          </cell>
          <cell r="M4048">
            <v>25</v>
          </cell>
          <cell r="N4048" t="str">
            <v>Academic Support</v>
          </cell>
          <cell r="O4048">
            <v>11</v>
          </cell>
          <cell r="P4048" t="str">
            <v>Current Unrestricted Funds</v>
          </cell>
          <cell r="Q4048">
            <v>71</v>
          </cell>
          <cell r="R4048" t="str">
            <v>Contractual Services</v>
          </cell>
          <cell r="S4048">
            <v>40</v>
          </cell>
          <cell r="T4048" t="str">
            <v>Vice President / Provost - SCC</v>
          </cell>
          <cell r="U4048">
            <v>9</v>
          </cell>
          <cell r="V4048" t="str">
            <v>Kyprios, Linda A.</v>
          </cell>
        </row>
        <row r="4049">
          <cell r="A4049">
            <v>394025</v>
          </cell>
          <cell r="B4049" t="str">
            <v>Library Technical Services</v>
          </cell>
          <cell r="C4049">
            <v>712385</v>
          </cell>
          <cell r="D4049">
            <v>394025712385</v>
          </cell>
          <cell r="E4049" t="str">
            <v>Library Service Contract</v>
          </cell>
          <cell r="F4049">
            <v>90433.22</v>
          </cell>
          <cell r="G4049">
            <v>48456.1</v>
          </cell>
          <cell r="H4049">
            <v>77200</v>
          </cell>
          <cell r="I4049">
            <v>61760.22</v>
          </cell>
          <cell r="J4049">
            <v>85000</v>
          </cell>
          <cell r="K4049">
            <v>110010</v>
          </cell>
          <cell r="L4049" t="str">
            <v>Current Unrestricted</v>
          </cell>
          <cell r="M4049">
            <v>25</v>
          </cell>
          <cell r="N4049" t="str">
            <v>Academic Support</v>
          </cell>
          <cell r="O4049">
            <v>11</v>
          </cell>
          <cell r="P4049" t="str">
            <v>Current Unrestricted Funds</v>
          </cell>
          <cell r="Q4049">
            <v>71</v>
          </cell>
          <cell r="R4049" t="str">
            <v>Contractual Services</v>
          </cell>
          <cell r="S4049">
            <v>40</v>
          </cell>
          <cell r="T4049" t="str">
            <v>Vice President / Provost - SCC</v>
          </cell>
          <cell r="U4049">
            <v>9</v>
          </cell>
          <cell r="V4049" t="str">
            <v>Kyprios, Linda A.</v>
          </cell>
        </row>
        <row r="4050">
          <cell r="A4050">
            <v>394025</v>
          </cell>
          <cell r="B4050" t="str">
            <v>Library Technical Services</v>
          </cell>
          <cell r="C4050">
            <v>712655</v>
          </cell>
          <cell r="D4050">
            <v>394025712655</v>
          </cell>
          <cell r="E4050" t="str">
            <v>Meetings Expense</v>
          </cell>
          <cell r="F4050">
            <v>0</v>
          </cell>
          <cell r="G4050">
            <v>0</v>
          </cell>
          <cell r="H4050">
            <v>150</v>
          </cell>
          <cell r="I4050">
            <v>0</v>
          </cell>
          <cell r="J4050">
            <v>250</v>
          </cell>
          <cell r="K4050">
            <v>110010</v>
          </cell>
          <cell r="L4050" t="str">
            <v>Current Unrestricted</v>
          </cell>
          <cell r="M4050">
            <v>25</v>
          </cell>
          <cell r="N4050" t="str">
            <v>Academic Support</v>
          </cell>
          <cell r="O4050">
            <v>11</v>
          </cell>
          <cell r="P4050" t="str">
            <v>Current Unrestricted Funds</v>
          </cell>
          <cell r="Q4050">
            <v>71</v>
          </cell>
          <cell r="R4050" t="str">
            <v>Contractual Services</v>
          </cell>
          <cell r="S4050">
            <v>40</v>
          </cell>
          <cell r="T4050" t="str">
            <v>Vice President / Provost - SCC</v>
          </cell>
          <cell r="U4050">
            <v>9</v>
          </cell>
          <cell r="V4050" t="str">
            <v>Kyprios, Linda A.</v>
          </cell>
        </row>
        <row r="4051">
          <cell r="A4051">
            <v>394025</v>
          </cell>
          <cell r="B4051" t="str">
            <v>Library Technical Services</v>
          </cell>
          <cell r="C4051">
            <v>733220</v>
          </cell>
          <cell r="D4051">
            <v>394025733220</v>
          </cell>
          <cell r="E4051" t="str">
            <v>Subscriptions</v>
          </cell>
          <cell r="F4051">
            <v>166.14</v>
          </cell>
          <cell r="G4051">
            <v>0</v>
          </cell>
          <cell r="H4051">
            <v>250</v>
          </cell>
          <cell r="I4051">
            <v>0</v>
          </cell>
          <cell r="J4051">
            <v>0</v>
          </cell>
          <cell r="K4051">
            <v>110010</v>
          </cell>
          <cell r="L4051" t="str">
            <v>Current Unrestricted</v>
          </cell>
          <cell r="M4051">
            <v>25</v>
          </cell>
          <cell r="N4051" t="str">
            <v>Academic Support</v>
          </cell>
          <cell r="O4051">
            <v>11</v>
          </cell>
          <cell r="P4051" t="str">
            <v>Current Unrestricted Funds</v>
          </cell>
          <cell r="Q4051">
            <v>73</v>
          </cell>
          <cell r="R4051" t="str">
            <v>Supplies</v>
          </cell>
          <cell r="S4051">
            <v>40</v>
          </cell>
          <cell r="T4051" t="str">
            <v>Vice President / Provost - SCC</v>
          </cell>
          <cell r="U4051">
            <v>9</v>
          </cell>
          <cell r="V4051" t="str">
            <v>Kyprios, Linda A.</v>
          </cell>
        </row>
        <row r="4052">
          <cell r="A4052">
            <v>394025</v>
          </cell>
          <cell r="B4052" t="str">
            <v>Library Technical Services</v>
          </cell>
          <cell r="C4052">
            <v>733320</v>
          </cell>
          <cell r="D4052">
            <v>394025733320</v>
          </cell>
          <cell r="E4052" t="str">
            <v>Library Supplies</v>
          </cell>
          <cell r="F4052">
            <v>10209.1</v>
          </cell>
          <cell r="G4052">
            <v>24791.040000000001</v>
          </cell>
          <cell r="H4052">
            <v>30594</v>
          </cell>
          <cell r="I4052">
            <v>5113.87</v>
          </cell>
          <cell r="J4052">
            <v>24673</v>
          </cell>
          <cell r="K4052">
            <v>110010</v>
          </cell>
          <cell r="L4052" t="str">
            <v>Current Unrestricted</v>
          </cell>
          <cell r="M4052">
            <v>25</v>
          </cell>
          <cell r="N4052" t="str">
            <v>Academic Support</v>
          </cell>
          <cell r="O4052">
            <v>11</v>
          </cell>
          <cell r="P4052" t="str">
            <v>Current Unrestricted Funds</v>
          </cell>
          <cell r="Q4052">
            <v>73</v>
          </cell>
          <cell r="R4052" t="str">
            <v>Supplies</v>
          </cell>
          <cell r="S4052">
            <v>40</v>
          </cell>
          <cell r="T4052" t="str">
            <v>Vice President / Provost - SCC</v>
          </cell>
          <cell r="U4052">
            <v>9</v>
          </cell>
          <cell r="V4052" t="str">
            <v>Kyprios, Linda A.</v>
          </cell>
        </row>
        <row r="4053">
          <cell r="A4053">
            <v>394025</v>
          </cell>
          <cell r="B4053" t="str">
            <v>Library Technical Services</v>
          </cell>
          <cell r="C4053">
            <v>744210</v>
          </cell>
          <cell r="D4053">
            <v>394025744210</v>
          </cell>
          <cell r="E4053" t="str">
            <v>Local Travel</v>
          </cell>
          <cell r="F4053">
            <v>109</v>
          </cell>
          <cell r="G4053">
            <v>108</v>
          </cell>
          <cell r="H4053">
            <v>400</v>
          </cell>
          <cell r="I4053">
            <v>0</v>
          </cell>
          <cell r="J4053">
            <v>500</v>
          </cell>
          <cell r="K4053">
            <v>110010</v>
          </cell>
          <cell r="L4053" t="str">
            <v>Current Unrestricted</v>
          </cell>
          <cell r="M4053">
            <v>25</v>
          </cell>
          <cell r="N4053" t="str">
            <v>Academic Support</v>
          </cell>
          <cell r="O4053">
            <v>11</v>
          </cell>
          <cell r="P4053" t="str">
            <v>Current Unrestricted Funds</v>
          </cell>
          <cell r="Q4053">
            <v>74</v>
          </cell>
          <cell r="R4053" t="str">
            <v>Travel</v>
          </cell>
          <cell r="S4053">
            <v>40</v>
          </cell>
          <cell r="T4053" t="str">
            <v>Vice President / Provost - SCC</v>
          </cell>
          <cell r="U4053">
            <v>9</v>
          </cell>
          <cell r="V4053" t="str">
            <v>Kyprios, Linda A.</v>
          </cell>
        </row>
        <row r="4054">
          <cell r="A4054">
            <v>394025</v>
          </cell>
          <cell r="B4054" t="str">
            <v>Library Technical Services</v>
          </cell>
          <cell r="C4054">
            <v>744220</v>
          </cell>
          <cell r="D4054">
            <v>394025744220</v>
          </cell>
          <cell r="E4054" t="str">
            <v>Professional Development / Travel</v>
          </cell>
          <cell r="F4054">
            <v>0</v>
          </cell>
          <cell r="G4054">
            <v>740</v>
          </cell>
          <cell r="H4054">
            <v>2000</v>
          </cell>
          <cell r="I4054">
            <v>1235.49</v>
          </cell>
          <cell r="J4054">
            <v>3500</v>
          </cell>
          <cell r="K4054">
            <v>110010</v>
          </cell>
          <cell r="L4054" t="str">
            <v>Current Unrestricted</v>
          </cell>
          <cell r="M4054">
            <v>25</v>
          </cell>
          <cell r="N4054" t="str">
            <v>Academic Support</v>
          </cell>
          <cell r="O4054">
            <v>11</v>
          </cell>
          <cell r="P4054" t="str">
            <v>Current Unrestricted Funds</v>
          </cell>
          <cell r="Q4054">
            <v>74</v>
          </cell>
          <cell r="R4054" t="str">
            <v>Travel</v>
          </cell>
          <cell r="S4054">
            <v>40</v>
          </cell>
          <cell r="T4054" t="str">
            <v>Vice President / Provost - SCC</v>
          </cell>
          <cell r="U4054">
            <v>9</v>
          </cell>
          <cell r="V4054" t="str">
            <v>Kyprios, Linda A.</v>
          </cell>
        </row>
        <row r="4055">
          <cell r="A4055">
            <v>394025</v>
          </cell>
          <cell r="B4055" t="str">
            <v>Library Technical Services</v>
          </cell>
          <cell r="C4055">
            <v>744230</v>
          </cell>
          <cell r="D4055">
            <v>394025744230</v>
          </cell>
          <cell r="E4055" t="str">
            <v>In-House Professional Development</v>
          </cell>
          <cell r="F4055">
            <v>0</v>
          </cell>
          <cell r="G4055">
            <v>0</v>
          </cell>
          <cell r="H4055">
            <v>3850</v>
          </cell>
          <cell r="I4055">
            <v>370</v>
          </cell>
          <cell r="J4055">
            <v>3500</v>
          </cell>
          <cell r="K4055">
            <v>110010</v>
          </cell>
          <cell r="L4055" t="str">
            <v>Current Unrestricted</v>
          </cell>
          <cell r="M4055">
            <v>25</v>
          </cell>
          <cell r="N4055" t="str">
            <v>Academic Support</v>
          </cell>
          <cell r="O4055">
            <v>11</v>
          </cell>
          <cell r="P4055" t="str">
            <v>Current Unrestricted Funds</v>
          </cell>
          <cell r="Q4055">
            <v>74</v>
          </cell>
          <cell r="R4055" t="str">
            <v>Travel</v>
          </cell>
          <cell r="S4055">
            <v>40</v>
          </cell>
          <cell r="T4055" t="str">
            <v>Vice President / Provost - SCC</v>
          </cell>
          <cell r="U4055">
            <v>9</v>
          </cell>
          <cell r="V4055" t="str">
            <v>Kyprios, Linda A.</v>
          </cell>
        </row>
        <row r="4056">
          <cell r="A4056">
            <v>394025</v>
          </cell>
          <cell r="B4056" t="str">
            <v>Library Technical Services</v>
          </cell>
          <cell r="C4056">
            <v>755240</v>
          </cell>
          <cell r="D4056">
            <v>394025755240</v>
          </cell>
          <cell r="E4056" t="str">
            <v>DP - Software</v>
          </cell>
          <cell r="F4056">
            <v>0</v>
          </cell>
          <cell r="G4056">
            <v>0</v>
          </cell>
          <cell r="H4056">
            <v>1500</v>
          </cell>
          <cell r="I4056">
            <v>0</v>
          </cell>
          <cell r="J4056">
            <v>1500</v>
          </cell>
          <cell r="K4056">
            <v>110010</v>
          </cell>
          <cell r="L4056" t="str">
            <v>Current Unrestricted</v>
          </cell>
          <cell r="M4056">
            <v>25</v>
          </cell>
          <cell r="N4056" t="str">
            <v>Academic Support</v>
          </cell>
          <cell r="O4056">
            <v>11</v>
          </cell>
          <cell r="P4056" t="str">
            <v>Current Unrestricted Funds</v>
          </cell>
          <cell r="Q4056">
            <v>75</v>
          </cell>
          <cell r="R4056" t="str">
            <v>Other Operating Expenses</v>
          </cell>
          <cell r="S4056">
            <v>40</v>
          </cell>
          <cell r="T4056" t="str">
            <v>Vice President / Provost - SCC</v>
          </cell>
          <cell r="U4056">
            <v>9</v>
          </cell>
          <cell r="V4056" t="str">
            <v>Kyprios, Linda A.</v>
          </cell>
        </row>
        <row r="4057">
          <cell r="A4057">
            <v>394025</v>
          </cell>
          <cell r="B4057" t="str">
            <v>Library Technical Services</v>
          </cell>
          <cell r="C4057">
            <v>755310</v>
          </cell>
          <cell r="D4057">
            <v>394025755310</v>
          </cell>
          <cell r="E4057" t="str">
            <v>Copier Expense</v>
          </cell>
          <cell r="F4057">
            <v>4.38</v>
          </cell>
          <cell r="G4057">
            <v>4.2</v>
          </cell>
          <cell r="H4057">
            <v>200</v>
          </cell>
          <cell r="I4057">
            <v>0.36</v>
          </cell>
          <cell r="J4057">
            <v>500</v>
          </cell>
          <cell r="K4057">
            <v>110010</v>
          </cell>
          <cell r="L4057" t="str">
            <v>Current Unrestricted</v>
          </cell>
          <cell r="M4057">
            <v>25</v>
          </cell>
          <cell r="N4057" t="str">
            <v>Academic Support</v>
          </cell>
          <cell r="O4057">
            <v>11</v>
          </cell>
          <cell r="P4057" t="str">
            <v>Current Unrestricted Funds</v>
          </cell>
          <cell r="Q4057">
            <v>75</v>
          </cell>
          <cell r="R4057" t="str">
            <v>Other Operating Expenses</v>
          </cell>
          <cell r="S4057">
            <v>40</v>
          </cell>
          <cell r="T4057" t="str">
            <v>Vice President / Provost - SCC</v>
          </cell>
          <cell r="U4057">
            <v>9</v>
          </cell>
          <cell r="V4057" t="str">
            <v>Kyprios, Linda A.</v>
          </cell>
        </row>
        <row r="4058">
          <cell r="A4058">
            <v>394025</v>
          </cell>
          <cell r="B4058" t="str">
            <v>Library Technical Services</v>
          </cell>
          <cell r="C4058">
            <v>755360</v>
          </cell>
          <cell r="D4058">
            <v>394025755360</v>
          </cell>
          <cell r="E4058" t="str">
            <v>Printing - Other</v>
          </cell>
          <cell r="F4058">
            <v>0</v>
          </cell>
          <cell r="G4058">
            <v>0</v>
          </cell>
          <cell r="H4058">
            <v>50</v>
          </cell>
          <cell r="I4058">
            <v>0</v>
          </cell>
          <cell r="J4058">
            <v>500</v>
          </cell>
          <cell r="K4058">
            <v>110010</v>
          </cell>
          <cell r="L4058" t="str">
            <v>Current Unrestricted</v>
          </cell>
          <cell r="M4058">
            <v>25</v>
          </cell>
          <cell r="N4058" t="str">
            <v>Academic Support</v>
          </cell>
          <cell r="O4058">
            <v>11</v>
          </cell>
          <cell r="P4058" t="str">
            <v>Current Unrestricted Funds</v>
          </cell>
          <cell r="Q4058">
            <v>75</v>
          </cell>
          <cell r="R4058" t="str">
            <v>Other Operating Expenses</v>
          </cell>
          <cell r="S4058">
            <v>40</v>
          </cell>
          <cell r="T4058" t="str">
            <v>Vice President / Provost - SCC</v>
          </cell>
          <cell r="U4058">
            <v>9</v>
          </cell>
          <cell r="V4058" t="str">
            <v>Kyprios, Linda A.</v>
          </cell>
        </row>
        <row r="4059">
          <cell r="A4059">
            <v>394025</v>
          </cell>
          <cell r="B4059" t="str">
            <v>Library Technical Services</v>
          </cell>
          <cell r="C4059">
            <v>755510</v>
          </cell>
          <cell r="D4059">
            <v>394025755510</v>
          </cell>
          <cell r="E4059" t="str">
            <v>Repairs - Equipment</v>
          </cell>
          <cell r="F4059">
            <v>0</v>
          </cell>
          <cell r="G4059">
            <v>0</v>
          </cell>
          <cell r="H4059">
            <v>200</v>
          </cell>
          <cell r="I4059">
            <v>0</v>
          </cell>
          <cell r="J4059">
            <v>200</v>
          </cell>
          <cell r="K4059">
            <v>110010</v>
          </cell>
          <cell r="L4059" t="str">
            <v>Current Unrestricted</v>
          </cell>
          <cell r="M4059">
            <v>25</v>
          </cell>
          <cell r="N4059" t="str">
            <v>Academic Support</v>
          </cell>
          <cell r="O4059">
            <v>11</v>
          </cell>
          <cell r="P4059" t="str">
            <v>Current Unrestricted Funds</v>
          </cell>
          <cell r="Q4059">
            <v>75</v>
          </cell>
          <cell r="R4059" t="str">
            <v>Other Operating Expenses</v>
          </cell>
          <cell r="S4059">
            <v>40</v>
          </cell>
          <cell r="T4059" t="str">
            <v>Vice President / Provost - SCC</v>
          </cell>
          <cell r="U4059">
            <v>9</v>
          </cell>
          <cell r="V4059" t="str">
            <v>Kyprios, Linda A.</v>
          </cell>
        </row>
        <row r="4060">
          <cell r="A4060">
            <v>394025</v>
          </cell>
          <cell r="B4060" t="str">
            <v>Library Technical Services</v>
          </cell>
          <cell r="C4060">
            <v>755550</v>
          </cell>
          <cell r="D4060">
            <v>394025755550</v>
          </cell>
          <cell r="E4060" t="str">
            <v>Repairs - Building</v>
          </cell>
          <cell r="F4060">
            <v>0</v>
          </cell>
          <cell r="G4060">
            <v>0</v>
          </cell>
          <cell r="H4060">
            <v>200</v>
          </cell>
          <cell r="I4060">
            <v>0</v>
          </cell>
          <cell r="J4060">
            <v>200</v>
          </cell>
          <cell r="K4060">
            <v>110010</v>
          </cell>
          <cell r="L4060" t="str">
            <v>Current Unrestricted</v>
          </cell>
          <cell r="M4060">
            <v>25</v>
          </cell>
          <cell r="N4060" t="str">
            <v>Academic Support</v>
          </cell>
          <cell r="O4060">
            <v>11</v>
          </cell>
          <cell r="P4060" t="str">
            <v>Current Unrestricted Funds</v>
          </cell>
          <cell r="Q4060">
            <v>75</v>
          </cell>
          <cell r="R4060" t="str">
            <v>Other Operating Expenses</v>
          </cell>
          <cell r="S4060">
            <v>40</v>
          </cell>
          <cell r="T4060" t="str">
            <v>Vice President / Provost - SCC</v>
          </cell>
          <cell r="U4060">
            <v>9</v>
          </cell>
          <cell r="V4060" t="str">
            <v>Kyprios, Linda A.</v>
          </cell>
        </row>
        <row r="4061">
          <cell r="A4061">
            <v>394025</v>
          </cell>
          <cell r="B4061" t="str">
            <v>Library Technical Services</v>
          </cell>
          <cell r="C4061">
            <v>755705</v>
          </cell>
          <cell r="D4061">
            <v>394025755705</v>
          </cell>
          <cell r="E4061" t="str">
            <v>Postage</v>
          </cell>
          <cell r="F4061">
            <v>660.6</v>
          </cell>
          <cell r="G4061">
            <v>133.83000000000001</v>
          </cell>
          <cell r="H4061">
            <v>1200</v>
          </cell>
          <cell r="I4061">
            <v>148.91999999999999</v>
          </cell>
          <cell r="J4061">
            <v>750</v>
          </cell>
          <cell r="K4061">
            <v>110010</v>
          </cell>
          <cell r="L4061" t="str">
            <v>Current Unrestricted</v>
          </cell>
          <cell r="M4061">
            <v>25</v>
          </cell>
          <cell r="N4061" t="str">
            <v>Academic Support</v>
          </cell>
          <cell r="O4061">
            <v>11</v>
          </cell>
          <cell r="P4061" t="str">
            <v>Current Unrestricted Funds</v>
          </cell>
          <cell r="Q4061">
            <v>75</v>
          </cell>
          <cell r="R4061" t="str">
            <v>Other Operating Expenses</v>
          </cell>
          <cell r="S4061">
            <v>40</v>
          </cell>
          <cell r="T4061" t="str">
            <v>Vice President / Provost - SCC</v>
          </cell>
          <cell r="U4061">
            <v>9</v>
          </cell>
          <cell r="V4061" t="str">
            <v>Kyprios, Linda A.</v>
          </cell>
        </row>
        <row r="4062">
          <cell r="A4062">
            <v>394025</v>
          </cell>
          <cell r="B4062" t="str">
            <v>Library Technical Services</v>
          </cell>
          <cell r="C4062">
            <v>755730</v>
          </cell>
          <cell r="D4062">
            <v>394025755730</v>
          </cell>
          <cell r="E4062" t="str">
            <v>Memberships</v>
          </cell>
          <cell r="F4062">
            <v>3999.66</v>
          </cell>
          <cell r="G4062">
            <v>3433.34</v>
          </cell>
          <cell r="H4062">
            <v>4000</v>
          </cell>
          <cell r="I4062">
            <v>0</v>
          </cell>
          <cell r="J4062">
            <v>0</v>
          </cell>
          <cell r="K4062">
            <v>110010</v>
          </cell>
          <cell r="L4062" t="str">
            <v>Current Unrestricted</v>
          </cell>
          <cell r="M4062">
            <v>25</v>
          </cell>
          <cell r="N4062" t="str">
            <v>Academic Support</v>
          </cell>
          <cell r="O4062">
            <v>11</v>
          </cell>
          <cell r="P4062" t="str">
            <v>Current Unrestricted Funds</v>
          </cell>
          <cell r="Q4062">
            <v>75</v>
          </cell>
          <cell r="R4062" t="str">
            <v>Other Operating Expenses</v>
          </cell>
          <cell r="S4062">
            <v>40</v>
          </cell>
          <cell r="T4062" t="str">
            <v>Vice President / Provost - SCC</v>
          </cell>
          <cell r="U4062">
            <v>9</v>
          </cell>
          <cell r="V4062" t="str">
            <v>Kyprios, Linda A.</v>
          </cell>
        </row>
        <row r="4063">
          <cell r="A4063">
            <v>394025</v>
          </cell>
          <cell r="B4063" t="str">
            <v>Library Technical Services</v>
          </cell>
          <cell r="C4063">
            <v>787410</v>
          </cell>
          <cell r="D4063">
            <v>394025787410</v>
          </cell>
          <cell r="E4063" t="str">
            <v>Equipment/Furniture Non-Depreciable</v>
          </cell>
          <cell r="F4063">
            <v>0</v>
          </cell>
          <cell r="G4063">
            <v>986.48</v>
          </cell>
          <cell r="H4063">
            <v>0</v>
          </cell>
          <cell r="I4063">
            <v>0</v>
          </cell>
          <cell r="J4063">
            <v>3000</v>
          </cell>
          <cell r="K4063">
            <v>110010</v>
          </cell>
          <cell r="L4063" t="str">
            <v>Current Unrestricted</v>
          </cell>
          <cell r="M4063">
            <v>25</v>
          </cell>
          <cell r="N4063" t="str">
            <v>Academic Support</v>
          </cell>
          <cell r="O4063">
            <v>11</v>
          </cell>
          <cell r="P4063" t="str">
            <v>Current Unrestricted Funds</v>
          </cell>
          <cell r="Q4063">
            <v>78</v>
          </cell>
          <cell r="R4063" t="str">
            <v>Non-Capital Outlay</v>
          </cell>
          <cell r="S4063">
            <v>40</v>
          </cell>
          <cell r="T4063" t="str">
            <v>Vice President / Provost - SCC</v>
          </cell>
          <cell r="U4063">
            <v>9</v>
          </cell>
          <cell r="V4063" t="str">
            <v>Kyprios, Linda A.</v>
          </cell>
        </row>
        <row r="4064">
          <cell r="A4064">
            <v>394025</v>
          </cell>
          <cell r="B4064" t="str">
            <v>Library Technical Services</v>
          </cell>
          <cell r="C4064">
            <v>787430</v>
          </cell>
          <cell r="D4064">
            <v>394025787430</v>
          </cell>
          <cell r="E4064" t="str">
            <v>Computer/Media Equip</v>
          </cell>
          <cell r="F4064">
            <v>0</v>
          </cell>
          <cell r="G4064">
            <v>523</v>
          </cell>
          <cell r="H4064">
            <v>523</v>
          </cell>
          <cell r="I4064">
            <v>0</v>
          </cell>
          <cell r="J4064">
            <v>500</v>
          </cell>
          <cell r="K4064">
            <v>110010</v>
          </cell>
          <cell r="L4064" t="str">
            <v>Current Unrestricted</v>
          </cell>
          <cell r="M4064">
            <v>25</v>
          </cell>
          <cell r="N4064" t="str">
            <v>Academic Support</v>
          </cell>
          <cell r="O4064">
            <v>11</v>
          </cell>
          <cell r="P4064" t="str">
            <v>Current Unrestricted Funds</v>
          </cell>
          <cell r="Q4064">
            <v>78</v>
          </cell>
          <cell r="R4064" t="str">
            <v>Non-Capital Outlay</v>
          </cell>
          <cell r="S4064">
            <v>40</v>
          </cell>
          <cell r="T4064" t="str">
            <v>Vice President / Provost - SCC</v>
          </cell>
          <cell r="U4064">
            <v>9</v>
          </cell>
          <cell r="V4064" t="str">
            <v>Kyprios, Linda A.</v>
          </cell>
        </row>
        <row r="4065">
          <cell r="A4065">
            <v>230615</v>
          </cell>
          <cell r="B4065" t="str">
            <v>Mail Services</v>
          </cell>
          <cell r="C4065">
            <v>611420</v>
          </cell>
          <cell r="D4065">
            <v>230615611420</v>
          </cell>
          <cell r="E4065" t="str">
            <v>Non-Supervisory Supp - Non-Exempt</v>
          </cell>
          <cell r="F4065">
            <v>58712.04</v>
          </cell>
          <cell r="G4065">
            <v>58712.04</v>
          </cell>
          <cell r="H4065">
            <v>60267</v>
          </cell>
          <cell r="I4065">
            <v>30133.08</v>
          </cell>
          <cell r="J4065">
            <v>60267</v>
          </cell>
          <cell r="K4065">
            <v>110010</v>
          </cell>
          <cell r="L4065" t="str">
            <v>Current Unrestricted</v>
          </cell>
          <cell r="M4065">
            <v>35</v>
          </cell>
          <cell r="N4065" t="str">
            <v>Institutional Support</v>
          </cell>
          <cell r="O4065">
            <v>11</v>
          </cell>
          <cell r="P4065" t="str">
            <v>Current Unrestricted Funds</v>
          </cell>
          <cell r="Q4065">
            <v>61</v>
          </cell>
          <cell r="R4065" t="str">
            <v>Salaries and Wages</v>
          </cell>
          <cell r="S4065">
            <v>50</v>
          </cell>
          <cell r="T4065" t="str">
            <v>Administrative Services</v>
          </cell>
          <cell r="U4065">
            <v>9</v>
          </cell>
          <cell r="V4065" t="str">
            <v>Lanius, Kenneth R.</v>
          </cell>
        </row>
        <row r="4066">
          <cell r="A4066">
            <v>230615</v>
          </cell>
          <cell r="B4066" t="str">
            <v>Mail Services</v>
          </cell>
          <cell r="C4066">
            <v>611491</v>
          </cell>
          <cell r="D4066">
            <v>230615611491</v>
          </cell>
          <cell r="E4066" t="str">
            <v>Comp Time Payoff</v>
          </cell>
          <cell r="F4066">
            <v>350.15</v>
          </cell>
          <cell r="G4066">
            <v>0</v>
          </cell>
          <cell r="H4066">
            <v>0</v>
          </cell>
          <cell r="I4066">
            <v>0</v>
          </cell>
          <cell r="J4066">
            <v>0</v>
          </cell>
          <cell r="K4066">
            <v>110010</v>
          </cell>
          <cell r="L4066" t="str">
            <v>Current Unrestricted</v>
          </cell>
          <cell r="M4066">
            <v>35</v>
          </cell>
          <cell r="N4066" t="str">
            <v>Institutional Support</v>
          </cell>
          <cell r="O4066">
            <v>11</v>
          </cell>
          <cell r="P4066" t="str">
            <v>Current Unrestricted Funds</v>
          </cell>
          <cell r="Q4066">
            <v>61</v>
          </cell>
          <cell r="R4066" t="str">
            <v>Salaries and Wages</v>
          </cell>
          <cell r="S4066">
            <v>50</v>
          </cell>
          <cell r="T4066" t="str">
            <v>Administrative Services</v>
          </cell>
          <cell r="U4066">
            <v>9</v>
          </cell>
          <cell r="V4066" t="str">
            <v>Lanius, Kenneth R.</v>
          </cell>
        </row>
        <row r="4067">
          <cell r="A4067">
            <v>230615</v>
          </cell>
          <cell r="B4067" t="str">
            <v>Mail Services</v>
          </cell>
          <cell r="C4067">
            <v>611492</v>
          </cell>
          <cell r="D4067">
            <v>230615611492</v>
          </cell>
          <cell r="E4067" t="str">
            <v>Regular Overtime</v>
          </cell>
          <cell r="F4067">
            <v>264.95999999999998</v>
          </cell>
          <cell r="G4067">
            <v>0</v>
          </cell>
          <cell r="H4067">
            <v>184</v>
          </cell>
          <cell r="I4067">
            <v>0</v>
          </cell>
          <cell r="J4067">
            <v>100</v>
          </cell>
          <cell r="K4067">
            <v>110010</v>
          </cell>
          <cell r="L4067" t="str">
            <v>Current Unrestricted</v>
          </cell>
          <cell r="M4067">
            <v>35</v>
          </cell>
          <cell r="N4067" t="str">
            <v>Institutional Support</v>
          </cell>
          <cell r="O4067">
            <v>11</v>
          </cell>
          <cell r="P4067" t="str">
            <v>Current Unrestricted Funds</v>
          </cell>
          <cell r="Q4067">
            <v>61</v>
          </cell>
          <cell r="R4067" t="str">
            <v>Salaries and Wages</v>
          </cell>
          <cell r="S4067">
            <v>50</v>
          </cell>
          <cell r="T4067" t="str">
            <v>Administrative Services</v>
          </cell>
          <cell r="U4067">
            <v>9</v>
          </cell>
          <cell r="V4067" t="str">
            <v>Lanius, Kenneth R.</v>
          </cell>
        </row>
        <row r="4068">
          <cell r="A4068">
            <v>230615</v>
          </cell>
          <cell r="B4068" t="str">
            <v>Mail Services</v>
          </cell>
          <cell r="C4068">
            <v>712420</v>
          </cell>
          <cell r="D4068">
            <v>230615712420</v>
          </cell>
          <cell r="E4068" t="str">
            <v>Rental - Furniture and Equipment</v>
          </cell>
          <cell r="F4068">
            <v>1543.44</v>
          </cell>
          <cell r="G4068">
            <v>1122</v>
          </cell>
          <cell r="H4068">
            <v>2200</v>
          </cell>
          <cell r="I4068">
            <v>1183.92</v>
          </cell>
          <cell r="J4068">
            <v>2200</v>
          </cell>
          <cell r="K4068">
            <v>110010</v>
          </cell>
          <cell r="L4068" t="str">
            <v>Current Unrestricted</v>
          </cell>
          <cell r="M4068">
            <v>35</v>
          </cell>
          <cell r="N4068" t="str">
            <v>Institutional Support</v>
          </cell>
          <cell r="O4068">
            <v>11</v>
          </cell>
          <cell r="P4068" t="str">
            <v>Current Unrestricted Funds</v>
          </cell>
          <cell r="Q4068">
            <v>71</v>
          </cell>
          <cell r="R4068" t="str">
            <v>Contractual Services</v>
          </cell>
          <cell r="S4068">
            <v>50</v>
          </cell>
          <cell r="T4068" t="str">
            <v>Administrative Services</v>
          </cell>
          <cell r="U4068">
            <v>9</v>
          </cell>
          <cell r="V4068" t="str">
            <v>Lanius, Kenneth R.</v>
          </cell>
        </row>
        <row r="4069">
          <cell r="A4069">
            <v>230615</v>
          </cell>
          <cell r="B4069" t="str">
            <v>Mail Services</v>
          </cell>
          <cell r="C4069">
            <v>712490</v>
          </cell>
          <cell r="D4069">
            <v>230615712490</v>
          </cell>
          <cell r="E4069" t="str">
            <v>Rental - Other</v>
          </cell>
          <cell r="F4069">
            <v>4305</v>
          </cell>
          <cell r="G4069">
            <v>3630</v>
          </cell>
          <cell r="H4069">
            <v>4414</v>
          </cell>
          <cell r="I4069">
            <v>4610</v>
          </cell>
          <cell r="J4069">
            <v>5000</v>
          </cell>
          <cell r="K4069">
            <v>110010</v>
          </cell>
          <cell r="L4069" t="str">
            <v>Current Unrestricted</v>
          </cell>
          <cell r="M4069">
            <v>35</v>
          </cell>
          <cell r="N4069" t="str">
            <v>Institutional Support</v>
          </cell>
          <cell r="O4069">
            <v>11</v>
          </cell>
          <cell r="P4069" t="str">
            <v>Current Unrestricted Funds</v>
          </cell>
          <cell r="Q4069">
            <v>71</v>
          </cell>
          <cell r="R4069" t="str">
            <v>Contractual Services</v>
          </cell>
          <cell r="S4069">
            <v>50</v>
          </cell>
          <cell r="T4069" t="str">
            <v>Administrative Services</v>
          </cell>
          <cell r="U4069">
            <v>9</v>
          </cell>
          <cell r="V4069" t="str">
            <v>Lanius, Kenneth R.</v>
          </cell>
        </row>
        <row r="4070">
          <cell r="A4070">
            <v>230615</v>
          </cell>
          <cell r="B4070" t="str">
            <v>Mail Services</v>
          </cell>
          <cell r="C4070">
            <v>712510</v>
          </cell>
          <cell r="D4070">
            <v>230615712510</v>
          </cell>
          <cell r="E4070" t="str">
            <v>Maintenance Agreements</v>
          </cell>
          <cell r="F4070">
            <v>3191</v>
          </cell>
          <cell r="G4070">
            <v>3295</v>
          </cell>
          <cell r="H4070">
            <v>4586</v>
          </cell>
          <cell r="I4070">
            <v>4544.47</v>
          </cell>
          <cell r="J4070">
            <v>6000</v>
          </cell>
          <cell r="K4070">
            <v>110010</v>
          </cell>
          <cell r="L4070" t="str">
            <v>Current Unrestricted</v>
          </cell>
          <cell r="M4070">
            <v>35</v>
          </cell>
          <cell r="N4070" t="str">
            <v>Institutional Support</v>
          </cell>
          <cell r="O4070">
            <v>11</v>
          </cell>
          <cell r="P4070" t="str">
            <v>Current Unrestricted Funds</v>
          </cell>
          <cell r="Q4070">
            <v>71</v>
          </cell>
          <cell r="R4070" t="str">
            <v>Contractual Services</v>
          </cell>
          <cell r="S4070">
            <v>50</v>
          </cell>
          <cell r="T4070" t="str">
            <v>Administrative Services</v>
          </cell>
          <cell r="U4070">
            <v>9</v>
          </cell>
          <cell r="V4070" t="str">
            <v>Lanius, Kenneth R.</v>
          </cell>
        </row>
        <row r="4071">
          <cell r="A4071">
            <v>230615</v>
          </cell>
          <cell r="B4071" t="str">
            <v>Mail Services</v>
          </cell>
          <cell r="C4071">
            <v>733120</v>
          </cell>
          <cell r="D4071">
            <v>230615733120</v>
          </cell>
          <cell r="E4071" t="str">
            <v>Office Supplies</v>
          </cell>
          <cell r="F4071">
            <v>450</v>
          </cell>
          <cell r="G4071">
            <v>729</v>
          </cell>
          <cell r="H4071">
            <v>500</v>
          </cell>
          <cell r="I4071">
            <v>6</v>
          </cell>
          <cell r="J4071">
            <v>500</v>
          </cell>
          <cell r="K4071">
            <v>110010</v>
          </cell>
          <cell r="L4071" t="str">
            <v>Current Unrestricted</v>
          </cell>
          <cell r="M4071">
            <v>35</v>
          </cell>
          <cell r="N4071" t="str">
            <v>Institutional Support</v>
          </cell>
          <cell r="O4071">
            <v>11</v>
          </cell>
          <cell r="P4071" t="str">
            <v>Current Unrestricted Funds</v>
          </cell>
          <cell r="Q4071">
            <v>73</v>
          </cell>
          <cell r="R4071" t="str">
            <v>Supplies</v>
          </cell>
          <cell r="S4071">
            <v>50</v>
          </cell>
          <cell r="T4071" t="str">
            <v>Administrative Services</v>
          </cell>
          <cell r="U4071">
            <v>9</v>
          </cell>
          <cell r="V4071" t="str">
            <v>Lanius, Kenneth R.</v>
          </cell>
        </row>
        <row r="4072">
          <cell r="A4072">
            <v>230615</v>
          </cell>
          <cell r="B4072" t="str">
            <v>Mail Services</v>
          </cell>
          <cell r="C4072">
            <v>744370</v>
          </cell>
          <cell r="D4072">
            <v>230615744370</v>
          </cell>
          <cell r="E4072" t="str">
            <v>Vehicle Operating Expense</v>
          </cell>
          <cell r="F4072">
            <v>4814.6000000000004</v>
          </cell>
          <cell r="G4072">
            <v>5656.32</v>
          </cell>
          <cell r="H4072">
            <v>4500</v>
          </cell>
          <cell r="I4072">
            <v>1909.29</v>
          </cell>
          <cell r="J4072">
            <v>4500</v>
          </cell>
          <cell r="K4072">
            <v>110010</v>
          </cell>
          <cell r="L4072" t="str">
            <v>Current Unrestricted</v>
          </cell>
          <cell r="M4072">
            <v>35</v>
          </cell>
          <cell r="N4072" t="str">
            <v>Institutional Support</v>
          </cell>
          <cell r="O4072">
            <v>11</v>
          </cell>
          <cell r="P4072" t="str">
            <v>Current Unrestricted Funds</v>
          </cell>
          <cell r="Q4072">
            <v>74</v>
          </cell>
          <cell r="R4072" t="str">
            <v>Travel</v>
          </cell>
          <cell r="S4072">
            <v>50</v>
          </cell>
          <cell r="T4072" t="str">
            <v>Administrative Services</v>
          </cell>
          <cell r="U4072">
            <v>9</v>
          </cell>
          <cell r="V4072" t="str">
            <v>Lanius, Kenneth R.</v>
          </cell>
        </row>
        <row r="4073">
          <cell r="A4073">
            <v>230615</v>
          </cell>
          <cell r="B4073" t="str">
            <v>Mail Services</v>
          </cell>
          <cell r="C4073">
            <v>755540</v>
          </cell>
          <cell r="D4073">
            <v>230615755540</v>
          </cell>
          <cell r="E4073" t="str">
            <v>Repairs - Vehicle</v>
          </cell>
          <cell r="F4073">
            <v>0</v>
          </cell>
          <cell r="G4073">
            <v>0</v>
          </cell>
          <cell r="H4073">
            <v>1400</v>
          </cell>
          <cell r="I4073">
            <v>1321.25</v>
          </cell>
          <cell r="J4073">
            <v>5000</v>
          </cell>
          <cell r="K4073">
            <v>110010</v>
          </cell>
          <cell r="L4073" t="str">
            <v>Current Unrestricted</v>
          </cell>
          <cell r="M4073">
            <v>35</v>
          </cell>
          <cell r="N4073" t="str">
            <v>Institutional Support</v>
          </cell>
          <cell r="O4073">
            <v>11</v>
          </cell>
          <cell r="P4073" t="str">
            <v>Current Unrestricted Funds</v>
          </cell>
          <cell r="Q4073">
            <v>75</v>
          </cell>
          <cell r="R4073" t="str">
            <v>Other Operating Expenses</v>
          </cell>
          <cell r="S4073">
            <v>50</v>
          </cell>
          <cell r="T4073" t="str">
            <v>Administrative Services</v>
          </cell>
          <cell r="U4073">
            <v>9</v>
          </cell>
          <cell r="V4073" t="str">
            <v>Lanius, Kenneth R.</v>
          </cell>
        </row>
        <row r="4074">
          <cell r="A4074">
            <v>230615</v>
          </cell>
          <cell r="B4074" t="str">
            <v>Mail Services</v>
          </cell>
          <cell r="C4074">
            <v>777412</v>
          </cell>
          <cell r="D4074">
            <v>230615777412</v>
          </cell>
          <cell r="E4074" t="str">
            <v>Equipment/Furniture - SCC</v>
          </cell>
          <cell r="F4074">
            <v>19410.990000000002</v>
          </cell>
          <cell r="G4074">
            <v>0</v>
          </cell>
          <cell r="H4074">
            <v>19400</v>
          </cell>
          <cell r="I4074">
            <v>19326.599999999999</v>
          </cell>
          <cell r="J4074">
            <v>13885</v>
          </cell>
          <cell r="K4074">
            <v>110010</v>
          </cell>
          <cell r="L4074" t="str">
            <v>Current Unrestricted</v>
          </cell>
          <cell r="M4074">
            <v>35</v>
          </cell>
          <cell r="N4074" t="str">
            <v>Institutional Support</v>
          </cell>
          <cell r="O4074">
            <v>11</v>
          </cell>
          <cell r="P4074" t="str">
            <v>Current Unrestricted Funds</v>
          </cell>
          <cell r="Q4074">
            <v>77</v>
          </cell>
          <cell r="R4074" t="str">
            <v>Capital Outlay</v>
          </cell>
          <cell r="S4074">
            <v>50</v>
          </cell>
          <cell r="T4074" t="str">
            <v>Administrative Services</v>
          </cell>
          <cell r="U4074">
            <v>9</v>
          </cell>
          <cell r="V4074" t="str">
            <v>Lanius, Kenneth R.</v>
          </cell>
        </row>
        <row r="4075">
          <cell r="A4075">
            <v>280102</v>
          </cell>
          <cell r="B4075" t="str">
            <v>Physical Plant Support Svcs</v>
          </cell>
          <cell r="C4075">
            <v>611310</v>
          </cell>
          <cell r="D4075">
            <v>280102611310</v>
          </cell>
          <cell r="E4075" t="str">
            <v>Supervisory Support Staff - Exempt</v>
          </cell>
          <cell r="F4075">
            <v>99897</v>
          </cell>
          <cell r="G4075">
            <v>61588.92</v>
          </cell>
          <cell r="H4075">
            <v>63728</v>
          </cell>
          <cell r="I4075">
            <v>31863.84</v>
          </cell>
          <cell r="J4075">
            <v>63728</v>
          </cell>
          <cell r="K4075">
            <v>110010</v>
          </cell>
          <cell r="L4075" t="str">
            <v>Current Unrestricted</v>
          </cell>
          <cell r="M4075">
            <v>40</v>
          </cell>
          <cell r="N4075" t="str">
            <v>Operation and Maintenance of Plant</v>
          </cell>
          <cell r="O4075">
            <v>11</v>
          </cell>
          <cell r="P4075" t="str">
            <v>Current Unrestricted Funds</v>
          </cell>
          <cell r="Q4075">
            <v>61</v>
          </cell>
          <cell r="R4075" t="str">
            <v>Salaries and Wages</v>
          </cell>
          <cell r="S4075">
            <v>50</v>
          </cell>
          <cell r="T4075" t="str">
            <v>Administrative Services</v>
          </cell>
          <cell r="U4075">
            <v>9</v>
          </cell>
          <cell r="V4075" t="str">
            <v>Lanius, Kenneth R.</v>
          </cell>
        </row>
        <row r="4076">
          <cell r="A4076">
            <v>280102</v>
          </cell>
          <cell r="B4076" t="str">
            <v>Physical Plant Support Svcs</v>
          </cell>
          <cell r="C4076">
            <v>611410</v>
          </cell>
          <cell r="D4076">
            <v>280102611410</v>
          </cell>
          <cell r="E4076" t="str">
            <v>Supervisory Supp Staff - Non-Exempt</v>
          </cell>
          <cell r="F4076">
            <v>0</v>
          </cell>
          <cell r="G4076">
            <v>38308.080000000002</v>
          </cell>
          <cell r="H4076">
            <v>39649</v>
          </cell>
          <cell r="I4076">
            <v>19824.419999999998</v>
          </cell>
          <cell r="J4076">
            <v>39649</v>
          </cell>
          <cell r="K4076">
            <v>110010</v>
          </cell>
          <cell r="L4076" t="str">
            <v>Current Unrestricted</v>
          </cell>
          <cell r="M4076">
            <v>40</v>
          </cell>
          <cell r="N4076" t="str">
            <v>Operation and Maintenance of Plant</v>
          </cell>
          <cell r="O4076">
            <v>11</v>
          </cell>
          <cell r="P4076" t="str">
            <v>Current Unrestricted Funds</v>
          </cell>
          <cell r="Q4076">
            <v>61</v>
          </cell>
          <cell r="R4076" t="str">
            <v>Salaries and Wages</v>
          </cell>
          <cell r="S4076">
            <v>50</v>
          </cell>
          <cell r="T4076" t="str">
            <v>Administrative Services</v>
          </cell>
          <cell r="U4076">
            <v>9</v>
          </cell>
          <cell r="V4076" t="str">
            <v>Lanius, Kenneth R.</v>
          </cell>
        </row>
        <row r="4077">
          <cell r="A4077">
            <v>280102</v>
          </cell>
          <cell r="B4077" t="str">
            <v>Physical Plant Support Svcs</v>
          </cell>
          <cell r="C4077">
            <v>611430</v>
          </cell>
          <cell r="D4077">
            <v>280102611430</v>
          </cell>
          <cell r="E4077" t="str">
            <v>Clerical - Non-Exempt</v>
          </cell>
          <cell r="F4077">
            <v>30725.279999999999</v>
          </cell>
          <cell r="G4077">
            <v>30725.279999999999</v>
          </cell>
          <cell r="H4077">
            <v>31801</v>
          </cell>
          <cell r="I4077">
            <v>15900.3</v>
          </cell>
          <cell r="J4077">
            <v>31801</v>
          </cell>
          <cell r="K4077">
            <v>110010</v>
          </cell>
          <cell r="L4077" t="str">
            <v>Current Unrestricted</v>
          </cell>
          <cell r="M4077">
            <v>40</v>
          </cell>
          <cell r="N4077" t="str">
            <v>Operation and Maintenance of Plant</v>
          </cell>
          <cell r="O4077">
            <v>11</v>
          </cell>
          <cell r="P4077" t="str">
            <v>Current Unrestricted Funds</v>
          </cell>
          <cell r="Q4077">
            <v>61</v>
          </cell>
          <cell r="R4077" t="str">
            <v>Salaries and Wages</v>
          </cell>
          <cell r="S4077">
            <v>50</v>
          </cell>
          <cell r="T4077" t="str">
            <v>Administrative Services</v>
          </cell>
          <cell r="U4077">
            <v>9</v>
          </cell>
          <cell r="V4077" t="str">
            <v>Lanius, Kenneth R.</v>
          </cell>
        </row>
        <row r="4078">
          <cell r="A4078">
            <v>280102</v>
          </cell>
          <cell r="B4078" t="str">
            <v>Physical Plant Support Svcs</v>
          </cell>
          <cell r="C4078">
            <v>611492</v>
          </cell>
          <cell r="D4078">
            <v>280102611492</v>
          </cell>
          <cell r="E4078" t="str">
            <v>Regular Overtime</v>
          </cell>
          <cell r="F4078">
            <v>469.65</v>
          </cell>
          <cell r="G4078">
            <v>331.52</v>
          </cell>
          <cell r="H4078">
            <v>500</v>
          </cell>
          <cell r="I4078">
            <v>400.31</v>
          </cell>
          <cell r="J4078">
            <v>500</v>
          </cell>
          <cell r="K4078">
            <v>110010</v>
          </cell>
          <cell r="L4078" t="str">
            <v>Current Unrestricted</v>
          </cell>
          <cell r="M4078">
            <v>40</v>
          </cell>
          <cell r="N4078" t="str">
            <v>Operation and Maintenance of Plant</v>
          </cell>
          <cell r="O4078">
            <v>11</v>
          </cell>
          <cell r="P4078" t="str">
            <v>Current Unrestricted Funds</v>
          </cell>
          <cell r="Q4078">
            <v>61</v>
          </cell>
          <cell r="R4078" t="str">
            <v>Salaries and Wages</v>
          </cell>
          <cell r="S4078">
            <v>50</v>
          </cell>
          <cell r="T4078" t="str">
            <v>Administrative Services</v>
          </cell>
          <cell r="U4078">
            <v>9</v>
          </cell>
          <cell r="V4078" t="str">
            <v>Lanius, Kenneth R.</v>
          </cell>
        </row>
        <row r="4079">
          <cell r="A4079">
            <v>280102</v>
          </cell>
          <cell r="B4079" t="str">
            <v>Physical Plant Support Svcs</v>
          </cell>
          <cell r="C4079">
            <v>712370</v>
          </cell>
          <cell r="D4079">
            <v>280102712370</v>
          </cell>
          <cell r="E4079" t="str">
            <v>Other Contract Services</v>
          </cell>
          <cell r="F4079">
            <v>0</v>
          </cell>
          <cell r="G4079">
            <v>0</v>
          </cell>
          <cell r="H4079">
            <v>3000</v>
          </cell>
          <cell r="I4079">
            <v>2905</v>
          </cell>
          <cell r="J4079">
            <v>3000</v>
          </cell>
          <cell r="K4079">
            <v>110010</v>
          </cell>
          <cell r="L4079" t="str">
            <v>Current Unrestricted</v>
          </cell>
          <cell r="M4079">
            <v>40</v>
          </cell>
          <cell r="N4079" t="str">
            <v>Operation and Maintenance of Plant</v>
          </cell>
          <cell r="O4079">
            <v>11</v>
          </cell>
          <cell r="P4079" t="str">
            <v>Current Unrestricted Funds</v>
          </cell>
          <cell r="Q4079">
            <v>71</v>
          </cell>
          <cell r="R4079" t="str">
            <v>Contractual Services</v>
          </cell>
          <cell r="S4079">
            <v>50</v>
          </cell>
          <cell r="T4079" t="str">
            <v>Administrative Services</v>
          </cell>
          <cell r="U4079">
            <v>9</v>
          </cell>
          <cell r="V4079" t="str">
            <v>Lanius, Kenneth R.</v>
          </cell>
        </row>
        <row r="4080">
          <cell r="A4080">
            <v>280102</v>
          </cell>
          <cell r="B4080" t="str">
            <v>Physical Plant Support Svcs</v>
          </cell>
          <cell r="C4080">
            <v>712490</v>
          </cell>
          <cell r="D4080">
            <v>280102712490</v>
          </cell>
          <cell r="E4080" t="str">
            <v>Rental - Other</v>
          </cell>
          <cell r="F4080">
            <v>3740.66</v>
          </cell>
          <cell r="G4080">
            <v>3957.09</v>
          </cell>
          <cell r="H4080">
            <v>4000</v>
          </cell>
          <cell r="I4080">
            <v>2216.58</v>
          </cell>
          <cell r="J4080">
            <v>4000</v>
          </cell>
          <cell r="K4080">
            <v>110010</v>
          </cell>
          <cell r="L4080" t="str">
            <v>Current Unrestricted</v>
          </cell>
          <cell r="M4080">
            <v>40</v>
          </cell>
          <cell r="N4080" t="str">
            <v>Operation and Maintenance of Plant</v>
          </cell>
          <cell r="O4080">
            <v>11</v>
          </cell>
          <cell r="P4080" t="str">
            <v>Current Unrestricted Funds</v>
          </cell>
          <cell r="Q4080">
            <v>71</v>
          </cell>
          <cell r="R4080" t="str">
            <v>Contractual Services</v>
          </cell>
          <cell r="S4080">
            <v>50</v>
          </cell>
          <cell r="T4080" t="str">
            <v>Administrative Services</v>
          </cell>
          <cell r="U4080">
            <v>9</v>
          </cell>
          <cell r="V4080" t="str">
            <v>Lanius, Kenneth R.</v>
          </cell>
        </row>
        <row r="4081">
          <cell r="A4081">
            <v>280102</v>
          </cell>
          <cell r="B4081" t="str">
            <v>Physical Plant Support Svcs</v>
          </cell>
          <cell r="C4081">
            <v>712655</v>
          </cell>
          <cell r="D4081">
            <v>280102712655</v>
          </cell>
          <cell r="E4081" t="str">
            <v>Meetings Expense</v>
          </cell>
          <cell r="F4081">
            <v>3.82</v>
          </cell>
          <cell r="G4081">
            <v>0</v>
          </cell>
          <cell r="H4081">
            <v>0</v>
          </cell>
          <cell r="I4081">
            <v>0</v>
          </cell>
          <cell r="J4081">
            <v>0</v>
          </cell>
          <cell r="K4081">
            <v>110010</v>
          </cell>
          <cell r="L4081" t="str">
            <v>Current Unrestricted</v>
          </cell>
          <cell r="M4081">
            <v>40</v>
          </cell>
          <cell r="N4081" t="str">
            <v>Operation and Maintenance of Plant</v>
          </cell>
          <cell r="O4081">
            <v>11</v>
          </cell>
          <cell r="P4081" t="str">
            <v>Current Unrestricted Funds</v>
          </cell>
          <cell r="Q4081">
            <v>71</v>
          </cell>
          <cell r="R4081" t="str">
            <v>Contractual Services</v>
          </cell>
          <cell r="S4081">
            <v>50</v>
          </cell>
          <cell r="T4081" t="str">
            <v>Administrative Services</v>
          </cell>
          <cell r="U4081">
            <v>9</v>
          </cell>
          <cell r="V4081" t="str">
            <v>Lanius, Kenneth R.</v>
          </cell>
        </row>
        <row r="4082">
          <cell r="A4082">
            <v>280102</v>
          </cell>
          <cell r="B4082" t="str">
            <v>Physical Plant Support Svcs</v>
          </cell>
          <cell r="C4082">
            <v>733110</v>
          </cell>
          <cell r="D4082">
            <v>280102733110</v>
          </cell>
          <cell r="E4082" t="str">
            <v>Classroom Supplies</v>
          </cell>
          <cell r="F4082">
            <v>1136.72</v>
          </cell>
          <cell r="G4082">
            <v>3731.95</v>
          </cell>
          <cell r="H4082">
            <v>4647</v>
          </cell>
          <cell r="I4082">
            <v>0</v>
          </cell>
          <cell r="J4082">
            <v>4420</v>
          </cell>
          <cell r="K4082">
            <v>110010</v>
          </cell>
          <cell r="L4082" t="str">
            <v>Current Unrestricted</v>
          </cell>
          <cell r="M4082">
            <v>40</v>
          </cell>
          <cell r="N4082" t="str">
            <v>Operation and Maintenance of Plant</v>
          </cell>
          <cell r="O4082">
            <v>11</v>
          </cell>
          <cell r="P4082" t="str">
            <v>Current Unrestricted Funds</v>
          </cell>
          <cell r="Q4082">
            <v>73</v>
          </cell>
          <cell r="R4082" t="str">
            <v>Supplies</v>
          </cell>
          <cell r="S4082">
            <v>50</v>
          </cell>
          <cell r="T4082" t="str">
            <v>Administrative Services</v>
          </cell>
          <cell r="U4082">
            <v>9</v>
          </cell>
          <cell r="V4082" t="str">
            <v>Lanius, Kenneth R.</v>
          </cell>
        </row>
        <row r="4083">
          <cell r="A4083">
            <v>280102</v>
          </cell>
          <cell r="B4083" t="str">
            <v>Physical Plant Support Svcs</v>
          </cell>
          <cell r="C4083">
            <v>733120</v>
          </cell>
          <cell r="D4083">
            <v>280102733120</v>
          </cell>
          <cell r="E4083" t="str">
            <v>Office Supplies</v>
          </cell>
          <cell r="F4083">
            <v>7391.95</v>
          </cell>
          <cell r="G4083">
            <v>17611.41</v>
          </cell>
          <cell r="H4083">
            <v>4000</v>
          </cell>
          <cell r="I4083">
            <v>3122.86</v>
          </cell>
          <cell r="J4083">
            <v>7227</v>
          </cell>
          <cell r="K4083">
            <v>110010</v>
          </cell>
          <cell r="L4083" t="str">
            <v>Current Unrestricted</v>
          </cell>
          <cell r="M4083">
            <v>40</v>
          </cell>
          <cell r="N4083" t="str">
            <v>Operation and Maintenance of Plant</v>
          </cell>
          <cell r="O4083">
            <v>11</v>
          </cell>
          <cell r="P4083" t="str">
            <v>Current Unrestricted Funds</v>
          </cell>
          <cell r="Q4083">
            <v>73</v>
          </cell>
          <cell r="R4083" t="str">
            <v>Supplies</v>
          </cell>
          <cell r="S4083">
            <v>50</v>
          </cell>
          <cell r="T4083" t="str">
            <v>Administrative Services</v>
          </cell>
          <cell r="U4083">
            <v>9</v>
          </cell>
          <cell r="V4083" t="str">
            <v>Lanius, Kenneth R.</v>
          </cell>
        </row>
        <row r="4084">
          <cell r="A4084">
            <v>280102</v>
          </cell>
          <cell r="B4084" t="str">
            <v>Physical Plant Support Svcs</v>
          </cell>
          <cell r="C4084">
            <v>744370</v>
          </cell>
          <cell r="D4084">
            <v>280102744370</v>
          </cell>
          <cell r="E4084" t="str">
            <v>Vehicle Operating Expense</v>
          </cell>
          <cell r="F4084">
            <v>0</v>
          </cell>
          <cell r="G4084">
            <v>669</v>
          </cell>
          <cell r="H4084">
            <v>0</v>
          </cell>
          <cell r="I4084">
            <v>0</v>
          </cell>
          <cell r="J4084">
            <v>0</v>
          </cell>
          <cell r="K4084">
            <v>110010</v>
          </cell>
          <cell r="L4084" t="str">
            <v>Current Unrestricted</v>
          </cell>
          <cell r="M4084">
            <v>40</v>
          </cell>
          <cell r="N4084" t="str">
            <v>Operation and Maintenance of Plant</v>
          </cell>
          <cell r="O4084">
            <v>11</v>
          </cell>
          <cell r="P4084" t="str">
            <v>Current Unrestricted Funds</v>
          </cell>
          <cell r="Q4084">
            <v>74</v>
          </cell>
          <cell r="R4084" t="str">
            <v>Travel</v>
          </cell>
          <cell r="S4084">
            <v>50</v>
          </cell>
          <cell r="T4084" t="str">
            <v>Administrative Services</v>
          </cell>
          <cell r="U4084">
            <v>9</v>
          </cell>
          <cell r="V4084" t="str">
            <v>Lanius, Kenneth R.</v>
          </cell>
        </row>
        <row r="4085">
          <cell r="A4085">
            <v>280102</v>
          </cell>
          <cell r="B4085" t="str">
            <v>Physical Plant Support Svcs</v>
          </cell>
          <cell r="C4085">
            <v>755510</v>
          </cell>
          <cell r="D4085">
            <v>280102755510</v>
          </cell>
          <cell r="E4085" t="str">
            <v>Repairs - Equipment</v>
          </cell>
          <cell r="F4085">
            <v>359.66</v>
          </cell>
          <cell r="G4085">
            <v>1418.42</v>
          </cell>
          <cell r="H4085">
            <v>3500</v>
          </cell>
          <cell r="I4085">
            <v>1100.6400000000001</v>
          </cell>
          <cell r="J4085">
            <v>500</v>
          </cell>
          <cell r="K4085">
            <v>110010</v>
          </cell>
          <cell r="L4085" t="str">
            <v>Current Unrestricted</v>
          </cell>
          <cell r="M4085">
            <v>40</v>
          </cell>
          <cell r="N4085" t="str">
            <v>Operation and Maintenance of Plant</v>
          </cell>
          <cell r="O4085">
            <v>11</v>
          </cell>
          <cell r="P4085" t="str">
            <v>Current Unrestricted Funds</v>
          </cell>
          <cell r="Q4085">
            <v>75</v>
          </cell>
          <cell r="R4085" t="str">
            <v>Other Operating Expenses</v>
          </cell>
          <cell r="S4085">
            <v>50</v>
          </cell>
          <cell r="T4085" t="str">
            <v>Administrative Services</v>
          </cell>
          <cell r="U4085">
            <v>9</v>
          </cell>
          <cell r="V4085" t="str">
            <v>Lanius, Kenneth R.</v>
          </cell>
        </row>
        <row r="4086">
          <cell r="A4086">
            <v>280102</v>
          </cell>
          <cell r="B4086" t="str">
            <v>Physical Plant Support Svcs</v>
          </cell>
          <cell r="C4086">
            <v>755540</v>
          </cell>
          <cell r="D4086">
            <v>280102755540</v>
          </cell>
          <cell r="E4086" t="str">
            <v>Repairs - Vehicle</v>
          </cell>
          <cell r="F4086">
            <v>2430.3000000000002</v>
          </cell>
          <cell r="G4086">
            <v>0</v>
          </cell>
          <cell r="H4086">
            <v>0</v>
          </cell>
          <cell r="I4086">
            <v>0</v>
          </cell>
          <cell r="J4086">
            <v>0</v>
          </cell>
          <cell r="K4086">
            <v>110010</v>
          </cell>
          <cell r="L4086" t="str">
            <v>Current Unrestricted</v>
          </cell>
          <cell r="M4086">
            <v>40</v>
          </cell>
          <cell r="N4086" t="str">
            <v>Operation and Maintenance of Plant</v>
          </cell>
          <cell r="O4086">
            <v>11</v>
          </cell>
          <cell r="P4086" t="str">
            <v>Current Unrestricted Funds</v>
          </cell>
          <cell r="Q4086">
            <v>75</v>
          </cell>
          <cell r="R4086" t="str">
            <v>Other Operating Expenses</v>
          </cell>
          <cell r="S4086">
            <v>50</v>
          </cell>
          <cell r="T4086" t="str">
            <v>Administrative Services</v>
          </cell>
          <cell r="U4086">
            <v>9</v>
          </cell>
          <cell r="V4086" t="str">
            <v>Lanius, Kenneth R.</v>
          </cell>
        </row>
        <row r="4087">
          <cell r="A4087">
            <v>280102</v>
          </cell>
          <cell r="B4087" t="str">
            <v>Physical Plant Support Svcs</v>
          </cell>
          <cell r="C4087">
            <v>755610</v>
          </cell>
          <cell r="D4087">
            <v>280102755610</v>
          </cell>
          <cell r="E4087" t="str">
            <v>Property Insurance</v>
          </cell>
          <cell r="F4087">
            <v>39355</v>
          </cell>
          <cell r="G4087">
            <v>39111</v>
          </cell>
          <cell r="H4087">
            <v>49530</v>
          </cell>
          <cell r="I4087">
            <v>49530</v>
          </cell>
          <cell r="J4087">
            <v>49530</v>
          </cell>
          <cell r="K4087">
            <v>110010</v>
          </cell>
          <cell r="L4087" t="str">
            <v>Current Unrestricted</v>
          </cell>
          <cell r="M4087">
            <v>40</v>
          </cell>
          <cell r="N4087" t="str">
            <v>Operation and Maintenance of Plant</v>
          </cell>
          <cell r="O4087">
            <v>11</v>
          </cell>
          <cell r="P4087" t="str">
            <v>Current Unrestricted Funds</v>
          </cell>
          <cell r="Q4087">
            <v>75</v>
          </cell>
          <cell r="R4087" t="str">
            <v>Other Operating Expenses</v>
          </cell>
          <cell r="S4087">
            <v>50</v>
          </cell>
          <cell r="T4087" t="str">
            <v>Administrative Services</v>
          </cell>
          <cell r="U4087">
            <v>9</v>
          </cell>
          <cell r="V4087" t="str">
            <v>Lanius, Kenneth R.</v>
          </cell>
        </row>
        <row r="4088">
          <cell r="A4088">
            <v>280102</v>
          </cell>
          <cell r="B4088" t="str">
            <v>Physical Plant Support Svcs</v>
          </cell>
          <cell r="C4088">
            <v>755705</v>
          </cell>
          <cell r="D4088">
            <v>280102755705</v>
          </cell>
          <cell r="E4088" t="str">
            <v>Postage</v>
          </cell>
          <cell r="F4088">
            <v>15.39</v>
          </cell>
          <cell r="G4088">
            <v>37.22</v>
          </cell>
          <cell r="H4088">
            <v>50</v>
          </cell>
          <cell r="I4088">
            <v>20.51</v>
          </cell>
          <cell r="J4088">
            <v>50</v>
          </cell>
          <cell r="K4088">
            <v>110010</v>
          </cell>
          <cell r="L4088" t="str">
            <v>Current Unrestricted</v>
          </cell>
          <cell r="M4088">
            <v>40</v>
          </cell>
          <cell r="N4088" t="str">
            <v>Operation and Maintenance of Plant</v>
          </cell>
          <cell r="O4088">
            <v>11</v>
          </cell>
          <cell r="P4088" t="str">
            <v>Current Unrestricted Funds</v>
          </cell>
          <cell r="Q4088">
            <v>75</v>
          </cell>
          <cell r="R4088" t="str">
            <v>Other Operating Expenses</v>
          </cell>
          <cell r="S4088">
            <v>50</v>
          </cell>
          <cell r="T4088" t="str">
            <v>Administrative Services</v>
          </cell>
          <cell r="U4088">
            <v>9</v>
          </cell>
          <cell r="V4088" t="str">
            <v>Lanius, Kenneth R.</v>
          </cell>
        </row>
        <row r="4089">
          <cell r="A4089">
            <v>280102</v>
          </cell>
          <cell r="B4089" t="str">
            <v>Physical Plant Support Svcs</v>
          </cell>
          <cell r="C4089">
            <v>755725</v>
          </cell>
          <cell r="D4089">
            <v>280102755725</v>
          </cell>
          <cell r="E4089" t="str">
            <v>Inventory Variance</v>
          </cell>
          <cell r="F4089">
            <v>-55.95</v>
          </cell>
          <cell r="G4089">
            <v>108.58</v>
          </cell>
          <cell r="H4089">
            <v>500</v>
          </cell>
          <cell r="I4089">
            <v>0</v>
          </cell>
          <cell r="J4089">
            <v>500</v>
          </cell>
          <cell r="K4089">
            <v>110010</v>
          </cell>
          <cell r="L4089" t="str">
            <v>Current Unrestricted</v>
          </cell>
          <cell r="M4089">
            <v>40</v>
          </cell>
          <cell r="N4089" t="str">
            <v>Operation and Maintenance of Plant</v>
          </cell>
          <cell r="O4089">
            <v>11</v>
          </cell>
          <cell r="P4089" t="str">
            <v>Current Unrestricted Funds</v>
          </cell>
          <cell r="Q4089">
            <v>75</v>
          </cell>
          <cell r="R4089" t="str">
            <v>Other Operating Expenses</v>
          </cell>
          <cell r="S4089">
            <v>50</v>
          </cell>
          <cell r="T4089" t="str">
            <v>Administrative Services</v>
          </cell>
          <cell r="U4089">
            <v>9</v>
          </cell>
          <cell r="V4089" t="str">
            <v>Lanius, Kenneth R.</v>
          </cell>
        </row>
        <row r="4090">
          <cell r="A4090">
            <v>280102</v>
          </cell>
          <cell r="B4090" t="str">
            <v>Physical Plant Support Svcs</v>
          </cell>
          <cell r="C4090">
            <v>765425</v>
          </cell>
          <cell r="D4090">
            <v>280102765425</v>
          </cell>
          <cell r="E4090" t="str">
            <v>Telephone - Cellular</v>
          </cell>
          <cell r="F4090">
            <v>448.38</v>
          </cell>
          <cell r="G4090">
            <v>451.65</v>
          </cell>
          <cell r="H4090">
            <v>500</v>
          </cell>
          <cell r="I4090">
            <v>188.6</v>
          </cell>
          <cell r="J4090">
            <v>500</v>
          </cell>
          <cell r="K4090">
            <v>110010</v>
          </cell>
          <cell r="L4090" t="str">
            <v>Current Unrestricted</v>
          </cell>
          <cell r="M4090">
            <v>40</v>
          </cell>
          <cell r="N4090" t="str">
            <v>Operation and Maintenance of Plant</v>
          </cell>
          <cell r="O4090">
            <v>11</v>
          </cell>
          <cell r="P4090" t="str">
            <v>Current Unrestricted Funds</v>
          </cell>
          <cell r="Q4090">
            <v>76</v>
          </cell>
          <cell r="R4090" t="str">
            <v>Utilities</v>
          </cell>
          <cell r="S4090">
            <v>50</v>
          </cell>
          <cell r="T4090" t="str">
            <v>Administrative Services</v>
          </cell>
          <cell r="U4090">
            <v>9</v>
          </cell>
          <cell r="V4090" t="str">
            <v>Lanius, Kenneth R.</v>
          </cell>
        </row>
        <row r="4091">
          <cell r="A4091">
            <v>280102</v>
          </cell>
          <cell r="B4091" t="str">
            <v>Physical Plant Support Svcs</v>
          </cell>
          <cell r="C4091">
            <v>777412</v>
          </cell>
          <cell r="D4091">
            <v>280102777412</v>
          </cell>
          <cell r="E4091" t="str">
            <v>Equipment/Furniture - SCC</v>
          </cell>
          <cell r="F4091">
            <v>46232</v>
          </cell>
          <cell r="G4091">
            <v>0</v>
          </cell>
          <cell r="H4091">
            <v>0</v>
          </cell>
          <cell r="I4091">
            <v>0</v>
          </cell>
          <cell r="J4091">
            <v>0</v>
          </cell>
          <cell r="K4091">
            <v>110010</v>
          </cell>
          <cell r="L4091" t="str">
            <v>Current Unrestricted</v>
          </cell>
          <cell r="M4091">
            <v>40</v>
          </cell>
          <cell r="N4091" t="str">
            <v>Operation and Maintenance of Plant</v>
          </cell>
          <cell r="O4091">
            <v>11</v>
          </cell>
          <cell r="P4091" t="str">
            <v>Current Unrestricted Funds</v>
          </cell>
          <cell r="Q4091">
            <v>77</v>
          </cell>
          <cell r="R4091" t="str">
            <v>Capital Outlay</v>
          </cell>
          <cell r="S4091">
            <v>50</v>
          </cell>
          <cell r="T4091" t="str">
            <v>Administrative Services</v>
          </cell>
          <cell r="U4091">
            <v>9</v>
          </cell>
          <cell r="V4091" t="str">
            <v>Lanius, Kenneth R.</v>
          </cell>
        </row>
        <row r="4092">
          <cell r="A4092">
            <v>280112</v>
          </cell>
          <cell r="B4092" t="str">
            <v>Receiving</v>
          </cell>
          <cell r="C4092">
            <v>611470</v>
          </cell>
          <cell r="D4092">
            <v>280112611470</v>
          </cell>
          <cell r="E4092" t="str">
            <v>Supp Staff - Phys Plant-Non-Exempt</v>
          </cell>
          <cell r="F4092">
            <v>27341.439999999999</v>
          </cell>
          <cell r="G4092">
            <v>27377.64</v>
          </cell>
          <cell r="H4092">
            <v>28336</v>
          </cell>
          <cell r="I4092">
            <v>14167.92</v>
          </cell>
          <cell r="J4092">
            <v>28336</v>
          </cell>
          <cell r="K4092">
            <v>110010</v>
          </cell>
          <cell r="L4092" t="str">
            <v>Current Unrestricted</v>
          </cell>
          <cell r="M4092">
            <v>40</v>
          </cell>
          <cell r="N4092" t="str">
            <v>Operation and Maintenance of Plant</v>
          </cell>
          <cell r="O4092">
            <v>11</v>
          </cell>
          <cell r="P4092" t="str">
            <v>Current Unrestricted Funds</v>
          </cell>
          <cell r="Q4092">
            <v>61</v>
          </cell>
          <cell r="R4092" t="str">
            <v>Salaries and Wages</v>
          </cell>
          <cell r="S4092">
            <v>50</v>
          </cell>
          <cell r="T4092" t="str">
            <v>Administrative Services</v>
          </cell>
          <cell r="U4092">
            <v>9</v>
          </cell>
          <cell r="V4092" t="str">
            <v>Lanius, Kenneth R.</v>
          </cell>
        </row>
        <row r="4093">
          <cell r="A4093">
            <v>280112</v>
          </cell>
          <cell r="B4093" t="str">
            <v>Receiving</v>
          </cell>
          <cell r="C4093">
            <v>611492</v>
          </cell>
          <cell r="D4093">
            <v>280112611492</v>
          </cell>
          <cell r="E4093" t="str">
            <v>Regular Overtime</v>
          </cell>
          <cell r="F4093">
            <v>0</v>
          </cell>
          <cell r="G4093">
            <v>0</v>
          </cell>
          <cell r="H4093">
            <v>85</v>
          </cell>
          <cell r="I4093">
            <v>0</v>
          </cell>
          <cell r="J4093">
            <v>85</v>
          </cell>
          <cell r="K4093">
            <v>110010</v>
          </cell>
          <cell r="L4093" t="str">
            <v>Current Unrestricted</v>
          </cell>
          <cell r="M4093">
            <v>40</v>
          </cell>
          <cell r="N4093" t="str">
            <v>Operation and Maintenance of Plant</v>
          </cell>
          <cell r="O4093">
            <v>11</v>
          </cell>
          <cell r="P4093" t="str">
            <v>Current Unrestricted Funds</v>
          </cell>
          <cell r="Q4093">
            <v>61</v>
          </cell>
          <cell r="R4093" t="str">
            <v>Salaries and Wages</v>
          </cell>
          <cell r="S4093">
            <v>50</v>
          </cell>
          <cell r="T4093" t="str">
            <v>Administrative Services</v>
          </cell>
          <cell r="U4093">
            <v>9</v>
          </cell>
          <cell r="V4093" t="str">
            <v>Lanius, Kenneth R.</v>
          </cell>
        </row>
        <row r="4094">
          <cell r="A4094">
            <v>280302</v>
          </cell>
          <cell r="B4094" t="str">
            <v>Building Maintenance</v>
          </cell>
          <cell r="C4094">
            <v>611470</v>
          </cell>
          <cell r="D4094">
            <v>280302611470</v>
          </cell>
          <cell r="E4094" t="str">
            <v>Supp Staff - Phys Plant-Non-Exempt</v>
          </cell>
          <cell r="F4094">
            <v>125047.32</v>
          </cell>
          <cell r="G4094">
            <v>125047.32</v>
          </cell>
          <cell r="H4094">
            <v>128757</v>
          </cell>
          <cell r="I4094">
            <v>64044.51</v>
          </cell>
          <cell r="J4094">
            <v>129425</v>
          </cell>
          <cell r="K4094">
            <v>110010</v>
          </cell>
          <cell r="L4094" t="str">
            <v>Current Unrestricted</v>
          </cell>
          <cell r="M4094">
            <v>40</v>
          </cell>
          <cell r="N4094" t="str">
            <v>Operation and Maintenance of Plant</v>
          </cell>
          <cell r="O4094">
            <v>11</v>
          </cell>
          <cell r="P4094" t="str">
            <v>Current Unrestricted Funds</v>
          </cell>
          <cell r="Q4094">
            <v>61</v>
          </cell>
          <cell r="R4094" t="str">
            <v>Salaries and Wages</v>
          </cell>
          <cell r="S4094">
            <v>50</v>
          </cell>
          <cell r="T4094" t="str">
            <v>Administrative Services</v>
          </cell>
          <cell r="U4094">
            <v>9</v>
          </cell>
          <cell r="V4094" t="str">
            <v>Lanius, Kenneth R.</v>
          </cell>
        </row>
        <row r="4095">
          <cell r="A4095">
            <v>280302</v>
          </cell>
          <cell r="B4095" t="str">
            <v>Building Maintenance</v>
          </cell>
          <cell r="C4095">
            <v>611491</v>
          </cell>
          <cell r="D4095">
            <v>280302611491</v>
          </cell>
          <cell r="E4095" t="str">
            <v>Comp Time Payoff</v>
          </cell>
          <cell r="F4095">
            <v>531.84</v>
          </cell>
          <cell r="G4095">
            <v>0</v>
          </cell>
          <cell r="H4095">
            <v>100</v>
          </cell>
          <cell r="I4095">
            <v>0</v>
          </cell>
          <cell r="J4095">
            <v>100</v>
          </cell>
          <cell r="K4095">
            <v>110010</v>
          </cell>
          <cell r="L4095" t="str">
            <v>Current Unrestricted</v>
          </cell>
          <cell r="M4095">
            <v>40</v>
          </cell>
          <cell r="N4095" t="str">
            <v>Operation and Maintenance of Plant</v>
          </cell>
          <cell r="O4095">
            <v>11</v>
          </cell>
          <cell r="P4095" t="str">
            <v>Current Unrestricted Funds</v>
          </cell>
          <cell r="Q4095">
            <v>61</v>
          </cell>
          <cell r="R4095" t="str">
            <v>Salaries and Wages</v>
          </cell>
          <cell r="S4095">
            <v>50</v>
          </cell>
          <cell r="T4095" t="str">
            <v>Administrative Services</v>
          </cell>
          <cell r="U4095">
            <v>9</v>
          </cell>
          <cell r="V4095" t="str">
            <v>Lanius, Kenneth R.</v>
          </cell>
        </row>
        <row r="4096">
          <cell r="A4096">
            <v>280302</v>
          </cell>
          <cell r="B4096" t="str">
            <v>Building Maintenance</v>
          </cell>
          <cell r="C4096">
            <v>611492</v>
          </cell>
          <cell r="D4096">
            <v>280302611492</v>
          </cell>
          <cell r="E4096" t="str">
            <v>Regular Overtime</v>
          </cell>
          <cell r="F4096">
            <v>7489.79</v>
          </cell>
          <cell r="G4096">
            <v>1900.01</v>
          </cell>
          <cell r="H4096">
            <v>100</v>
          </cell>
          <cell r="I4096">
            <v>309.08</v>
          </cell>
          <cell r="J4096">
            <v>100</v>
          </cell>
          <cell r="K4096">
            <v>110010</v>
          </cell>
          <cell r="L4096" t="str">
            <v>Current Unrestricted</v>
          </cell>
          <cell r="M4096">
            <v>40</v>
          </cell>
          <cell r="N4096" t="str">
            <v>Operation and Maintenance of Plant</v>
          </cell>
          <cell r="O4096">
            <v>11</v>
          </cell>
          <cell r="P4096" t="str">
            <v>Current Unrestricted Funds</v>
          </cell>
          <cell r="Q4096">
            <v>61</v>
          </cell>
          <cell r="R4096" t="str">
            <v>Salaries and Wages</v>
          </cell>
          <cell r="S4096">
            <v>50</v>
          </cell>
          <cell r="T4096" t="str">
            <v>Administrative Services</v>
          </cell>
          <cell r="U4096">
            <v>9</v>
          </cell>
          <cell r="V4096" t="str">
            <v>Lanius, Kenneth R.</v>
          </cell>
        </row>
        <row r="4097">
          <cell r="A4097">
            <v>280302</v>
          </cell>
          <cell r="B4097" t="str">
            <v>Building Maintenance</v>
          </cell>
          <cell r="C4097">
            <v>712370</v>
          </cell>
          <cell r="D4097">
            <v>280302712370</v>
          </cell>
          <cell r="E4097" t="str">
            <v>Other Contract Services</v>
          </cell>
          <cell r="F4097">
            <v>78112.08</v>
          </cell>
          <cell r="G4097">
            <v>55338.82</v>
          </cell>
          <cell r="H4097">
            <v>62000</v>
          </cell>
          <cell r="I4097">
            <v>42321.2</v>
          </cell>
          <cell r="J4097">
            <v>70000</v>
          </cell>
          <cell r="K4097">
            <v>110010</v>
          </cell>
          <cell r="L4097" t="str">
            <v>Current Unrestricted</v>
          </cell>
          <cell r="M4097">
            <v>40</v>
          </cell>
          <cell r="N4097" t="str">
            <v>Operation and Maintenance of Plant</v>
          </cell>
          <cell r="O4097">
            <v>11</v>
          </cell>
          <cell r="P4097" t="str">
            <v>Current Unrestricted Funds</v>
          </cell>
          <cell r="Q4097">
            <v>71</v>
          </cell>
          <cell r="R4097" t="str">
            <v>Contractual Services</v>
          </cell>
          <cell r="S4097">
            <v>50</v>
          </cell>
          <cell r="T4097" t="str">
            <v>Administrative Services</v>
          </cell>
          <cell r="U4097">
            <v>9</v>
          </cell>
          <cell r="V4097" t="str">
            <v>Lanius, Kenneth R.</v>
          </cell>
        </row>
        <row r="4098">
          <cell r="A4098">
            <v>280302</v>
          </cell>
          <cell r="B4098" t="str">
            <v>Building Maintenance</v>
          </cell>
          <cell r="C4098">
            <v>712510</v>
          </cell>
          <cell r="D4098">
            <v>280302712510</v>
          </cell>
          <cell r="E4098" t="str">
            <v>Maintenance Agreements</v>
          </cell>
          <cell r="F4098">
            <v>35662.120000000003</v>
          </cell>
          <cell r="G4098">
            <v>45206.559999999998</v>
          </cell>
          <cell r="H4098">
            <v>45886</v>
          </cell>
          <cell r="I4098">
            <v>30312.2</v>
          </cell>
          <cell r="J4098">
            <v>35000</v>
          </cell>
          <cell r="K4098">
            <v>110010</v>
          </cell>
          <cell r="L4098" t="str">
            <v>Current Unrestricted</v>
          </cell>
          <cell r="M4098">
            <v>40</v>
          </cell>
          <cell r="N4098" t="str">
            <v>Operation and Maintenance of Plant</v>
          </cell>
          <cell r="O4098">
            <v>11</v>
          </cell>
          <cell r="P4098" t="str">
            <v>Current Unrestricted Funds</v>
          </cell>
          <cell r="Q4098">
            <v>71</v>
          </cell>
          <cell r="R4098" t="str">
            <v>Contractual Services</v>
          </cell>
          <cell r="S4098">
            <v>50</v>
          </cell>
          <cell r="T4098" t="str">
            <v>Administrative Services</v>
          </cell>
          <cell r="U4098">
            <v>9</v>
          </cell>
          <cell r="V4098" t="str">
            <v>Lanius, Kenneth R.</v>
          </cell>
        </row>
        <row r="4099">
          <cell r="A4099">
            <v>280302</v>
          </cell>
          <cell r="B4099" t="str">
            <v>Building Maintenance</v>
          </cell>
          <cell r="C4099">
            <v>712520</v>
          </cell>
          <cell r="D4099">
            <v>280302712520</v>
          </cell>
          <cell r="E4099" t="str">
            <v>Building Service</v>
          </cell>
          <cell r="F4099">
            <v>40707.89</v>
          </cell>
          <cell r="G4099">
            <v>37374.089999999997</v>
          </cell>
          <cell r="H4099">
            <v>39100</v>
          </cell>
          <cell r="I4099">
            <v>25746.31</v>
          </cell>
          <cell r="J4099">
            <v>39000</v>
          </cell>
          <cell r="K4099">
            <v>110010</v>
          </cell>
          <cell r="L4099" t="str">
            <v>Current Unrestricted</v>
          </cell>
          <cell r="M4099">
            <v>40</v>
          </cell>
          <cell r="N4099" t="str">
            <v>Operation and Maintenance of Plant</v>
          </cell>
          <cell r="O4099">
            <v>11</v>
          </cell>
          <cell r="P4099" t="str">
            <v>Current Unrestricted Funds</v>
          </cell>
          <cell r="Q4099">
            <v>71</v>
          </cell>
          <cell r="R4099" t="str">
            <v>Contractual Services</v>
          </cell>
          <cell r="S4099">
            <v>50</v>
          </cell>
          <cell r="T4099" t="str">
            <v>Administrative Services</v>
          </cell>
          <cell r="U4099">
            <v>9</v>
          </cell>
          <cell r="V4099" t="str">
            <v>Lanius, Kenneth R.</v>
          </cell>
        </row>
        <row r="4100">
          <cell r="A4100">
            <v>280302</v>
          </cell>
          <cell r="B4100" t="str">
            <v>Building Maintenance</v>
          </cell>
          <cell r="C4100">
            <v>733110</v>
          </cell>
          <cell r="D4100">
            <v>280302733110</v>
          </cell>
          <cell r="E4100" t="str">
            <v>Classroom Supplies</v>
          </cell>
          <cell r="F4100">
            <v>0</v>
          </cell>
          <cell r="G4100">
            <v>17914.46</v>
          </cell>
          <cell r="H4100">
            <v>99</v>
          </cell>
          <cell r="I4100">
            <v>0</v>
          </cell>
          <cell r="J4100">
            <v>13822</v>
          </cell>
          <cell r="K4100">
            <v>110010</v>
          </cell>
          <cell r="L4100" t="str">
            <v>Current Unrestricted</v>
          </cell>
          <cell r="M4100">
            <v>40</v>
          </cell>
          <cell r="N4100" t="str">
            <v>Operation and Maintenance of Plant</v>
          </cell>
          <cell r="O4100">
            <v>11</v>
          </cell>
          <cell r="P4100" t="str">
            <v>Current Unrestricted Funds</v>
          </cell>
          <cell r="Q4100">
            <v>73</v>
          </cell>
          <cell r="R4100" t="str">
            <v>Supplies</v>
          </cell>
          <cell r="S4100">
            <v>50</v>
          </cell>
          <cell r="T4100" t="str">
            <v>Administrative Services</v>
          </cell>
          <cell r="U4100">
            <v>9</v>
          </cell>
          <cell r="V4100" t="str">
            <v>Lanius, Kenneth R.</v>
          </cell>
        </row>
        <row r="4101">
          <cell r="A4101">
            <v>280302</v>
          </cell>
          <cell r="B4101" t="str">
            <v>Building Maintenance</v>
          </cell>
          <cell r="C4101">
            <v>733120</v>
          </cell>
          <cell r="D4101">
            <v>280302733120</v>
          </cell>
          <cell r="E4101" t="str">
            <v>Office Supplies</v>
          </cell>
          <cell r="F4101">
            <v>236.13</v>
          </cell>
          <cell r="G4101">
            <v>0</v>
          </cell>
          <cell r="H4101">
            <v>0</v>
          </cell>
          <cell r="I4101">
            <v>0</v>
          </cell>
          <cell r="J4101">
            <v>0</v>
          </cell>
          <cell r="K4101">
            <v>110010</v>
          </cell>
          <cell r="L4101" t="str">
            <v>Current Unrestricted</v>
          </cell>
          <cell r="M4101">
            <v>40</v>
          </cell>
          <cell r="N4101" t="str">
            <v>Operation and Maintenance of Plant</v>
          </cell>
          <cell r="O4101">
            <v>11</v>
          </cell>
          <cell r="P4101" t="str">
            <v>Current Unrestricted Funds</v>
          </cell>
          <cell r="Q4101">
            <v>73</v>
          </cell>
          <cell r="R4101" t="str">
            <v>Supplies</v>
          </cell>
          <cell r="S4101">
            <v>50</v>
          </cell>
          <cell r="T4101" t="str">
            <v>Administrative Services</v>
          </cell>
          <cell r="U4101">
            <v>9</v>
          </cell>
          <cell r="V4101" t="str">
            <v>Lanius, Kenneth R.</v>
          </cell>
        </row>
        <row r="4102">
          <cell r="A4102">
            <v>280302</v>
          </cell>
          <cell r="B4102" t="str">
            <v>Building Maintenance</v>
          </cell>
          <cell r="C4102">
            <v>733420</v>
          </cell>
          <cell r="D4102">
            <v>280302733420</v>
          </cell>
          <cell r="E4102" t="str">
            <v>Electrical Supplies</v>
          </cell>
          <cell r="F4102">
            <v>15470.36</v>
          </cell>
          <cell r="G4102">
            <v>18925.27</v>
          </cell>
          <cell r="H4102">
            <v>26000</v>
          </cell>
          <cell r="I4102">
            <v>13800.74</v>
          </cell>
          <cell r="J4102">
            <v>26000</v>
          </cell>
          <cell r="K4102">
            <v>110010</v>
          </cell>
          <cell r="L4102" t="str">
            <v>Current Unrestricted</v>
          </cell>
          <cell r="M4102">
            <v>40</v>
          </cell>
          <cell r="N4102" t="str">
            <v>Operation and Maintenance of Plant</v>
          </cell>
          <cell r="O4102">
            <v>11</v>
          </cell>
          <cell r="P4102" t="str">
            <v>Current Unrestricted Funds</v>
          </cell>
          <cell r="Q4102">
            <v>73</v>
          </cell>
          <cell r="R4102" t="str">
            <v>Supplies</v>
          </cell>
          <cell r="S4102">
            <v>50</v>
          </cell>
          <cell r="T4102" t="str">
            <v>Administrative Services</v>
          </cell>
          <cell r="U4102">
            <v>9</v>
          </cell>
          <cell r="V4102" t="str">
            <v>Lanius, Kenneth R.</v>
          </cell>
        </row>
        <row r="4103">
          <cell r="A4103">
            <v>280302</v>
          </cell>
          <cell r="B4103" t="str">
            <v>Building Maintenance</v>
          </cell>
          <cell r="C4103">
            <v>733430</v>
          </cell>
          <cell r="D4103">
            <v>280302733430</v>
          </cell>
          <cell r="E4103" t="str">
            <v>Plumbing Supplies</v>
          </cell>
          <cell r="F4103">
            <v>6248.02</v>
          </cell>
          <cell r="G4103">
            <v>4174.43</v>
          </cell>
          <cell r="H4103">
            <v>8000</v>
          </cell>
          <cell r="I4103">
            <v>3078.19</v>
          </cell>
          <cell r="J4103">
            <v>8000</v>
          </cell>
          <cell r="K4103">
            <v>110010</v>
          </cell>
          <cell r="L4103" t="str">
            <v>Current Unrestricted</v>
          </cell>
          <cell r="M4103">
            <v>40</v>
          </cell>
          <cell r="N4103" t="str">
            <v>Operation and Maintenance of Plant</v>
          </cell>
          <cell r="O4103">
            <v>11</v>
          </cell>
          <cell r="P4103" t="str">
            <v>Current Unrestricted Funds</v>
          </cell>
          <cell r="Q4103">
            <v>73</v>
          </cell>
          <cell r="R4103" t="str">
            <v>Supplies</v>
          </cell>
          <cell r="S4103">
            <v>50</v>
          </cell>
          <cell r="T4103" t="str">
            <v>Administrative Services</v>
          </cell>
          <cell r="U4103">
            <v>9</v>
          </cell>
          <cell r="V4103" t="str">
            <v>Lanius, Kenneth R.</v>
          </cell>
        </row>
        <row r="4104">
          <cell r="A4104">
            <v>280302</v>
          </cell>
          <cell r="B4104" t="str">
            <v>Building Maintenance</v>
          </cell>
          <cell r="C4104">
            <v>733450</v>
          </cell>
          <cell r="D4104">
            <v>280302733450</v>
          </cell>
          <cell r="E4104" t="str">
            <v>Painting Supplies</v>
          </cell>
          <cell r="F4104">
            <v>9397.44</v>
          </cell>
          <cell r="G4104">
            <v>9061.7800000000007</v>
          </cell>
          <cell r="H4104">
            <v>10847</v>
          </cell>
          <cell r="I4104">
            <v>663.5</v>
          </cell>
          <cell r="J4104">
            <v>10000</v>
          </cell>
          <cell r="K4104">
            <v>110010</v>
          </cell>
          <cell r="L4104" t="str">
            <v>Current Unrestricted</v>
          </cell>
          <cell r="M4104">
            <v>40</v>
          </cell>
          <cell r="N4104" t="str">
            <v>Operation and Maintenance of Plant</v>
          </cell>
          <cell r="O4104">
            <v>11</v>
          </cell>
          <cell r="P4104" t="str">
            <v>Current Unrestricted Funds</v>
          </cell>
          <cell r="Q4104">
            <v>73</v>
          </cell>
          <cell r="R4104" t="str">
            <v>Supplies</v>
          </cell>
          <cell r="S4104">
            <v>50</v>
          </cell>
          <cell r="T4104" t="str">
            <v>Administrative Services</v>
          </cell>
          <cell r="U4104">
            <v>9</v>
          </cell>
          <cell r="V4104" t="str">
            <v>Lanius, Kenneth R.</v>
          </cell>
        </row>
        <row r="4105">
          <cell r="A4105">
            <v>280302</v>
          </cell>
          <cell r="B4105" t="str">
            <v>Building Maintenance</v>
          </cell>
          <cell r="C4105">
            <v>733460</v>
          </cell>
          <cell r="D4105">
            <v>280302733460</v>
          </cell>
          <cell r="E4105" t="str">
            <v>Miscellaneous Supplies</v>
          </cell>
          <cell r="F4105">
            <v>38239.629999999997</v>
          </cell>
          <cell r="G4105">
            <v>8988.2099999999991</v>
          </cell>
          <cell r="H4105">
            <v>7580</v>
          </cell>
          <cell r="I4105">
            <v>6115.31</v>
          </cell>
          <cell r="J4105">
            <v>0</v>
          </cell>
          <cell r="K4105">
            <v>110010</v>
          </cell>
          <cell r="L4105" t="str">
            <v>Current Unrestricted</v>
          </cell>
          <cell r="M4105">
            <v>40</v>
          </cell>
          <cell r="N4105" t="str">
            <v>Operation and Maintenance of Plant</v>
          </cell>
          <cell r="O4105">
            <v>11</v>
          </cell>
          <cell r="P4105" t="str">
            <v>Current Unrestricted Funds</v>
          </cell>
          <cell r="Q4105">
            <v>73</v>
          </cell>
          <cell r="R4105" t="str">
            <v>Supplies</v>
          </cell>
          <cell r="S4105">
            <v>50</v>
          </cell>
          <cell r="T4105" t="str">
            <v>Administrative Services</v>
          </cell>
          <cell r="U4105">
            <v>9</v>
          </cell>
          <cell r="V4105" t="str">
            <v>Lanius, Kenneth R.</v>
          </cell>
        </row>
        <row r="4106">
          <cell r="A4106">
            <v>280302</v>
          </cell>
          <cell r="B4106" t="str">
            <v>Building Maintenance</v>
          </cell>
          <cell r="C4106">
            <v>733470</v>
          </cell>
          <cell r="D4106">
            <v>280302733470</v>
          </cell>
          <cell r="E4106" t="str">
            <v>Building Materials &lt; $300</v>
          </cell>
          <cell r="F4106">
            <v>0</v>
          </cell>
          <cell r="G4106">
            <v>32027.39</v>
          </cell>
          <cell r="H4106">
            <v>27000</v>
          </cell>
          <cell r="I4106">
            <v>13650.46</v>
          </cell>
          <cell r="J4106">
            <v>27000</v>
          </cell>
          <cell r="K4106">
            <v>110010</v>
          </cell>
          <cell r="L4106" t="str">
            <v>Current Unrestricted</v>
          </cell>
          <cell r="M4106">
            <v>40</v>
          </cell>
          <cell r="N4106" t="str">
            <v>Operation and Maintenance of Plant</v>
          </cell>
          <cell r="O4106">
            <v>11</v>
          </cell>
          <cell r="P4106" t="str">
            <v>Current Unrestricted Funds</v>
          </cell>
          <cell r="Q4106">
            <v>73</v>
          </cell>
          <cell r="R4106" t="str">
            <v>Supplies</v>
          </cell>
          <cell r="S4106">
            <v>50</v>
          </cell>
          <cell r="T4106" t="str">
            <v>Administrative Services</v>
          </cell>
          <cell r="U4106">
            <v>9</v>
          </cell>
          <cell r="V4106" t="str">
            <v>Lanius, Kenneth R.</v>
          </cell>
        </row>
        <row r="4107">
          <cell r="A4107">
            <v>280302</v>
          </cell>
          <cell r="B4107" t="str">
            <v>Building Maintenance</v>
          </cell>
          <cell r="C4107">
            <v>733480</v>
          </cell>
          <cell r="D4107">
            <v>280302733480</v>
          </cell>
          <cell r="E4107" t="str">
            <v>Custodial Supplies</v>
          </cell>
          <cell r="F4107">
            <v>24842.57</v>
          </cell>
          <cell r="G4107">
            <v>9307.01</v>
          </cell>
          <cell r="H4107">
            <v>8064</v>
          </cell>
          <cell r="I4107">
            <v>5502.06</v>
          </cell>
          <cell r="J4107">
            <v>8000</v>
          </cell>
          <cell r="K4107">
            <v>110010</v>
          </cell>
          <cell r="L4107" t="str">
            <v>Current Unrestricted</v>
          </cell>
          <cell r="M4107">
            <v>40</v>
          </cell>
          <cell r="N4107" t="str">
            <v>Operation and Maintenance of Plant</v>
          </cell>
          <cell r="O4107">
            <v>11</v>
          </cell>
          <cell r="P4107" t="str">
            <v>Current Unrestricted Funds</v>
          </cell>
          <cell r="Q4107">
            <v>73</v>
          </cell>
          <cell r="R4107" t="str">
            <v>Supplies</v>
          </cell>
          <cell r="S4107">
            <v>50</v>
          </cell>
          <cell r="T4107" t="str">
            <v>Administrative Services</v>
          </cell>
          <cell r="U4107">
            <v>9</v>
          </cell>
          <cell r="V4107" t="str">
            <v>Lanius, Kenneth R.</v>
          </cell>
        </row>
        <row r="4108">
          <cell r="A4108">
            <v>280302</v>
          </cell>
          <cell r="B4108" t="str">
            <v>Building Maintenance</v>
          </cell>
          <cell r="C4108">
            <v>744370</v>
          </cell>
          <cell r="D4108">
            <v>280302744370</v>
          </cell>
          <cell r="E4108" t="str">
            <v>Vehicle Operating Expense</v>
          </cell>
          <cell r="F4108">
            <v>1722.89</v>
          </cell>
          <cell r="G4108">
            <v>1617.44</v>
          </cell>
          <cell r="H4108">
            <v>2371</v>
          </cell>
          <cell r="I4108">
            <v>447.11</v>
          </cell>
          <cell r="J4108">
            <v>2300</v>
          </cell>
          <cell r="K4108">
            <v>110010</v>
          </cell>
          <cell r="L4108" t="str">
            <v>Current Unrestricted</v>
          </cell>
          <cell r="M4108">
            <v>40</v>
          </cell>
          <cell r="N4108" t="str">
            <v>Operation and Maintenance of Plant</v>
          </cell>
          <cell r="O4108">
            <v>11</v>
          </cell>
          <cell r="P4108" t="str">
            <v>Current Unrestricted Funds</v>
          </cell>
          <cell r="Q4108">
            <v>74</v>
          </cell>
          <cell r="R4108" t="str">
            <v>Travel</v>
          </cell>
          <cell r="S4108">
            <v>50</v>
          </cell>
          <cell r="T4108" t="str">
            <v>Administrative Services</v>
          </cell>
          <cell r="U4108">
            <v>9</v>
          </cell>
          <cell r="V4108" t="str">
            <v>Lanius, Kenneth R.</v>
          </cell>
        </row>
        <row r="4109">
          <cell r="A4109">
            <v>280302</v>
          </cell>
          <cell r="B4109" t="str">
            <v>Building Maintenance</v>
          </cell>
          <cell r="C4109">
            <v>755510</v>
          </cell>
          <cell r="D4109">
            <v>280302755510</v>
          </cell>
          <cell r="E4109" t="str">
            <v>Repairs - Equipment</v>
          </cell>
          <cell r="F4109">
            <v>151.18</v>
          </cell>
          <cell r="G4109">
            <v>458</v>
          </cell>
          <cell r="H4109">
            <v>0</v>
          </cell>
          <cell r="I4109">
            <v>0</v>
          </cell>
          <cell r="J4109">
            <v>0</v>
          </cell>
          <cell r="K4109">
            <v>110010</v>
          </cell>
          <cell r="L4109" t="str">
            <v>Current Unrestricted</v>
          </cell>
          <cell r="M4109">
            <v>40</v>
          </cell>
          <cell r="N4109" t="str">
            <v>Operation and Maintenance of Plant</v>
          </cell>
          <cell r="O4109">
            <v>11</v>
          </cell>
          <cell r="P4109" t="str">
            <v>Current Unrestricted Funds</v>
          </cell>
          <cell r="Q4109">
            <v>75</v>
          </cell>
          <cell r="R4109" t="str">
            <v>Other Operating Expenses</v>
          </cell>
          <cell r="S4109">
            <v>50</v>
          </cell>
          <cell r="T4109" t="str">
            <v>Administrative Services</v>
          </cell>
          <cell r="U4109">
            <v>9</v>
          </cell>
          <cell r="V4109" t="str">
            <v>Lanius, Kenneth R.</v>
          </cell>
        </row>
        <row r="4110">
          <cell r="A4110">
            <v>280302</v>
          </cell>
          <cell r="B4110" t="str">
            <v>Building Maintenance</v>
          </cell>
          <cell r="C4110">
            <v>755545</v>
          </cell>
          <cell r="D4110">
            <v>280302755545</v>
          </cell>
          <cell r="E4110" t="str">
            <v>Building Improvements</v>
          </cell>
          <cell r="F4110">
            <v>4932.99</v>
          </cell>
          <cell r="G4110">
            <v>3982.52</v>
          </cell>
          <cell r="H4110">
            <v>3700</v>
          </cell>
          <cell r="I4110">
            <v>1968</v>
          </cell>
          <cell r="J4110">
            <v>5000</v>
          </cell>
          <cell r="K4110">
            <v>110010</v>
          </cell>
          <cell r="L4110" t="str">
            <v>Current Unrestricted</v>
          </cell>
          <cell r="M4110">
            <v>40</v>
          </cell>
          <cell r="N4110" t="str">
            <v>Operation and Maintenance of Plant</v>
          </cell>
          <cell r="O4110">
            <v>11</v>
          </cell>
          <cell r="P4110" t="str">
            <v>Current Unrestricted Funds</v>
          </cell>
          <cell r="Q4110">
            <v>75</v>
          </cell>
          <cell r="R4110" t="str">
            <v>Other Operating Expenses</v>
          </cell>
          <cell r="S4110">
            <v>50</v>
          </cell>
          <cell r="T4110" t="str">
            <v>Administrative Services</v>
          </cell>
          <cell r="U4110">
            <v>9</v>
          </cell>
          <cell r="V4110" t="str">
            <v>Lanius, Kenneth R.</v>
          </cell>
        </row>
        <row r="4111">
          <cell r="A4111">
            <v>280302</v>
          </cell>
          <cell r="B4111" t="str">
            <v>Building Maintenance</v>
          </cell>
          <cell r="C4111">
            <v>755550</v>
          </cell>
          <cell r="D4111">
            <v>280302755550</v>
          </cell>
          <cell r="E4111" t="str">
            <v>Repairs - Building</v>
          </cell>
          <cell r="F4111">
            <v>29812.74</v>
          </cell>
          <cell r="G4111">
            <v>37765.68</v>
          </cell>
          <cell r="H4111">
            <v>45688</v>
          </cell>
          <cell r="I4111">
            <v>28486.080000000002</v>
          </cell>
          <cell r="J4111">
            <v>40000</v>
          </cell>
          <cell r="K4111">
            <v>110010</v>
          </cell>
          <cell r="L4111" t="str">
            <v>Current Unrestricted</v>
          </cell>
          <cell r="M4111">
            <v>40</v>
          </cell>
          <cell r="N4111" t="str">
            <v>Operation and Maintenance of Plant</v>
          </cell>
          <cell r="O4111">
            <v>11</v>
          </cell>
          <cell r="P4111" t="str">
            <v>Current Unrestricted Funds</v>
          </cell>
          <cell r="Q4111">
            <v>75</v>
          </cell>
          <cell r="R4111" t="str">
            <v>Other Operating Expenses</v>
          </cell>
          <cell r="S4111">
            <v>50</v>
          </cell>
          <cell r="T4111" t="str">
            <v>Administrative Services</v>
          </cell>
          <cell r="U4111">
            <v>9</v>
          </cell>
          <cell r="V4111" t="str">
            <v>Lanius, Kenneth R.</v>
          </cell>
        </row>
        <row r="4112">
          <cell r="A4112">
            <v>280302</v>
          </cell>
          <cell r="B4112" t="str">
            <v>Building Maintenance</v>
          </cell>
          <cell r="C4112">
            <v>755555</v>
          </cell>
          <cell r="D4112">
            <v>280302755555</v>
          </cell>
          <cell r="E4112" t="str">
            <v>Repairs - Parking Lot and Road</v>
          </cell>
          <cell r="F4112">
            <v>11504</v>
          </cell>
          <cell r="G4112">
            <v>24470</v>
          </cell>
          <cell r="H4112">
            <v>4634</v>
          </cell>
          <cell r="I4112">
            <v>0</v>
          </cell>
          <cell r="J4112">
            <v>10000</v>
          </cell>
          <cell r="K4112">
            <v>110010</v>
          </cell>
          <cell r="L4112" t="str">
            <v>Current Unrestricted</v>
          </cell>
          <cell r="M4112">
            <v>40</v>
          </cell>
          <cell r="N4112" t="str">
            <v>Operation and Maintenance of Plant</v>
          </cell>
          <cell r="O4112">
            <v>11</v>
          </cell>
          <cell r="P4112" t="str">
            <v>Current Unrestricted Funds</v>
          </cell>
          <cell r="Q4112">
            <v>75</v>
          </cell>
          <cell r="R4112" t="str">
            <v>Other Operating Expenses</v>
          </cell>
          <cell r="S4112">
            <v>50</v>
          </cell>
          <cell r="T4112" t="str">
            <v>Administrative Services</v>
          </cell>
          <cell r="U4112">
            <v>9</v>
          </cell>
          <cell r="V4112" t="str">
            <v>Lanius, Kenneth R.</v>
          </cell>
        </row>
        <row r="4113">
          <cell r="A4113">
            <v>280302</v>
          </cell>
          <cell r="B4113" t="str">
            <v>Building Maintenance</v>
          </cell>
          <cell r="C4113">
            <v>755560</v>
          </cell>
          <cell r="D4113">
            <v>280302755560</v>
          </cell>
          <cell r="E4113" t="str">
            <v>Other Repairs</v>
          </cell>
          <cell r="F4113">
            <v>803.36</v>
          </cell>
          <cell r="G4113">
            <v>2353.5</v>
          </cell>
          <cell r="H4113">
            <v>5550</v>
          </cell>
          <cell r="I4113">
            <v>0</v>
          </cell>
          <cell r="J4113">
            <v>0</v>
          </cell>
          <cell r="K4113">
            <v>110010</v>
          </cell>
          <cell r="L4113" t="str">
            <v>Current Unrestricted</v>
          </cell>
          <cell r="M4113">
            <v>40</v>
          </cell>
          <cell r="N4113" t="str">
            <v>Operation and Maintenance of Plant</v>
          </cell>
          <cell r="O4113">
            <v>11</v>
          </cell>
          <cell r="P4113" t="str">
            <v>Current Unrestricted Funds</v>
          </cell>
          <cell r="Q4113">
            <v>75</v>
          </cell>
          <cell r="R4113" t="str">
            <v>Other Operating Expenses</v>
          </cell>
          <cell r="S4113">
            <v>50</v>
          </cell>
          <cell r="T4113" t="str">
            <v>Administrative Services</v>
          </cell>
          <cell r="U4113">
            <v>9</v>
          </cell>
          <cell r="V4113" t="str">
            <v>Lanius, Kenneth R.</v>
          </cell>
        </row>
        <row r="4114">
          <cell r="A4114">
            <v>280302</v>
          </cell>
          <cell r="B4114" t="str">
            <v>Building Maintenance</v>
          </cell>
          <cell r="C4114">
            <v>777412</v>
          </cell>
          <cell r="D4114">
            <v>280302777412</v>
          </cell>
          <cell r="E4114" t="str">
            <v>Equipment/Furniture - SCC</v>
          </cell>
          <cell r="F4114">
            <v>18914.990000000002</v>
          </cell>
          <cell r="G4114">
            <v>12265.68</v>
          </cell>
          <cell r="H4114">
            <v>0</v>
          </cell>
          <cell r="I4114">
            <v>0</v>
          </cell>
          <cell r="J4114">
            <v>25120</v>
          </cell>
          <cell r="K4114">
            <v>110010</v>
          </cell>
          <cell r="L4114" t="str">
            <v>Current Unrestricted</v>
          </cell>
          <cell r="M4114">
            <v>40</v>
          </cell>
          <cell r="N4114" t="str">
            <v>Operation and Maintenance of Plant</v>
          </cell>
          <cell r="O4114">
            <v>11</v>
          </cell>
          <cell r="P4114" t="str">
            <v>Current Unrestricted Funds</v>
          </cell>
          <cell r="Q4114">
            <v>77</v>
          </cell>
          <cell r="R4114" t="str">
            <v>Capital Outlay</v>
          </cell>
          <cell r="S4114">
            <v>50</v>
          </cell>
          <cell r="T4114" t="str">
            <v>Administrative Services</v>
          </cell>
          <cell r="U4114">
            <v>9</v>
          </cell>
          <cell r="V4114" t="str">
            <v>Lanius, Kenneth R.</v>
          </cell>
        </row>
        <row r="4115">
          <cell r="A4115">
            <v>280302</v>
          </cell>
          <cell r="B4115" t="str">
            <v>Building Maintenance</v>
          </cell>
          <cell r="C4115">
            <v>787410</v>
          </cell>
          <cell r="D4115">
            <v>280302787410</v>
          </cell>
          <cell r="E4115" t="str">
            <v>Equipment/Furniture Non-Depreciable</v>
          </cell>
          <cell r="F4115">
            <v>13950.4</v>
          </cell>
          <cell r="G4115">
            <v>6731.13</v>
          </cell>
          <cell r="H4115">
            <v>0</v>
          </cell>
          <cell r="I4115">
            <v>0</v>
          </cell>
          <cell r="J4115">
            <v>0</v>
          </cell>
          <cell r="K4115">
            <v>110010</v>
          </cell>
          <cell r="L4115" t="str">
            <v>Current Unrestricted</v>
          </cell>
          <cell r="M4115">
            <v>40</v>
          </cell>
          <cell r="N4115" t="str">
            <v>Operation and Maintenance of Plant</v>
          </cell>
          <cell r="O4115">
            <v>11</v>
          </cell>
          <cell r="P4115" t="str">
            <v>Current Unrestricted Funds</v>
          </cell>
          <cell r="Q4115">
            <v>78</v>
          </cell>
          <cell r="R4115" t="str">
            <v>Non-Capital Outlay</v>
          </cell>
          <cell r="S4115">
            <v>50</v>
          </cell>
          <cell r="T4115" t="str">
            <v>Administrative Services</v>
          </cell>
          <cell r="U4115">
            <v>9</v>
          </cell>
          <cell r="V4115" t="str">
            <v>Lanius, Kenneth R.</v>
          </cell>
        </row>
        <row r="4116">
          <cell r="A4116">
            <v>280312</v>
          </cell>
          <cell r="B4116" t="str">
            <v>HVAC</v>
          </cell>
          <cell r="C4116">
            <v>611310</v>
          </cell>
          <cell r="D4116">
            <v>280312611310</v>
          </cell>
          <cell r="E4116" t="str">
            <v>Supervisory Support Staff - Exempt</v>
          </cell>
          <cell r="F4116">
            <v>54438</v>
          </cell>
          <cell r="G4116">
            <v>54438</v>
          </cell>
          <cell r="H4116">
            <v>56344</v>
          </cell>
          <cell r="I4116">
            <v>28171.62</v>
          </cell>
          <cell r="J4116">
            <v>56344</v>
          </cell>
          <cell r="K4116">
            <v>110010</v>
          </cell>
          <cell r="L4116" t="str">
            <v>Current Unrestricted</v>
          </cell>
          <cell r="M4116">
            <v>40</v>
          </cell>
          <cell r="N4116" t="str">
            <v>Operation and Maintenance of Plant</v>
          </cell>
          <cell r="O4116">
            <v>11</v>
          </cell>
          <cell r="P4116" t="str">
            <v>Current Unrestricted Funds</v>
          </cell>
          <cell r="Q4116">
            <v>61</v>
          </cell>
          <cell r="R4116" t="str">
            <v>Salaries and Wages</v>
          </cell>
          <cell r="S4116">
            <v>50</v>
          </cell>
          <cell r="T4116" t="str">
            <v>Administrative Services</v>
          </cell>
          <cell r="U4116">
            <v>9</v>
          </cell>
          <cell r="V4116" t="str">
            <v>Lanius, Kenneth R.</v>
          </cell>
        </row>
        <row r="4117">
          <cell r="A4117">
            <v>280312</v>
          </cell>
          <cell r="B4117" t="str">
            <v>HVAC</v>
          </cell>
          <cell r="C4117">
            <v>611470</v>
          </cell>
          <cell r="D4117">
            <v>280312611470</v>
          </cell>
          <cell r="E4117" t="str">
            <v>Supp Staff - Phys Plant-Non-Exempt</v>
          </cell>
          <cell r="F4117">
            <v>191535.85</v>
          </cell>
          <cell r="G4117">
            <v>195729.96</v>
          </cell>
          <cell r="H4117">
            <v>200909</v>
          </cell>
          <cell r="I4117">
            <v>100454.1</v>
          </cell>
          <cell r="J4117">
            <v>236028</v>
          </cell>
          <cell r="K4117">
            <v>110010</v>
          </cell>
          <cell r="L4117" t="str">
            <v>Current Unrestricted</v>
          </cell>
          <cell r="M4117">
            <v>40</v>
          </cell>
          <cell r="N4117" t="str">
            <v>Operation and Maintenance of Plant</v>
          </cell>
          <cell r="O4117">
            <v>11</v>
          </cell>
          <cell r="P4117" t="str">
            <v>Current Unrestricted Funds</v>
          </cell>
          <cell r="Q4117">
            <v>61</v>
          </cell>
          <cell r="R4117" t="str">
            <v>Salaries and Wages</v>
          </cell>
          <cell r="S4117">
            <v>50</v>
          </cell>
          <cell r="T4117" t="str">
            <v>Administrative Services</v>
          </cell>
          <cell r="U4117">
            <v>9</v>
          </cell>
          <cell r="V4117" t="str">
            <v>Lanius, Kenneth R.</v>
          </cell>
        </row>
        <row r="4118">
          <cell r="A4118">
            <v>280312</v>
          </cell>
          <cell r="B4118" t="str">
            <v>HVAC</v>
          </cell>
          <cell r="C4118">
            <v>611491</v>
          </cell>
          <cell r="D4118">
            <v>280312611491</v>
          </cell>
          <cell r="E4118" t="str">
            <v>Comp Time Payoff</v>
          </cell>
          <cell r="F4118">
            <v>1498.99</v>
          </cell>
          <cell r="G4118">
            <v>773.52</v>
          </cell>
          <cell r="H4118">
            <v>100</v>
          </cell>
          <cell r="I4118">
            <v>0</v>
          </cell>
          <cell r="J4118">
            <v>100</v>
          </cell>
          <cell r="K4118">
            <v>110010</v>
          </cell>
          <cell r="L4118" t="str">
            <v>Current Unrestricted</v>
          </cell>
          <cell r="M4118">
            <v>40</v>
          </cell>
          <cell r="N4118" t="str">
            <v>Operation and Maintenance of Plant</v>
          </cell>
          <cell r="O4118">
            <v>11</v>
          </cell>
          <cell r="P4118" t="str">
            <v>Current Unrestricted Funds</v>
          </cell>
          <cell r="Q4118">
            <v>61</v>
          </cell>
          <cell r="R4118" t="str">
            <v>Salaries and Wages</v>
          </cell>
          <cell r="S4118">
            <v>50</v>
          </cell>
          <cell r="T4118" t="str">
            <v>Administrative Services</v>
          </cell>
          <cell r="U4118">
            <v>9</v>
          </cell>
          <cell r="V4118" t="str">
            <v>Lanius, Kenneth R.</v>
          </cell>
        </row>
        <row r="4119">
          <cell r="A4119">
            <v>280312</v>
          </cell>
          <cell r="B4119" t="str">
            <v>HVAC</v>
          </cell>
          <cell r="C4119">
            <v>611492</v>
          </cell>
          <cell r="D4119">
            <v>280312611492</v>
          </cell>
          <cell r="E4119" t="str">
            <v>Regular Overtime</v>
          </cell>
          <cell r="F4119">
            <v>5578.79</v>
          </cell>
          <cell r="G4119">
            <v>5087.3999999999996</v>
          </cell>
          <cell r="H4119">
            <v>100</v>
          </cell>
          <cell r="I4119">
            <v>2886.5</v>
          </cell>
          <cell r="J4119">
            <v>100</v>
          </cell>
          <cell r="K4119">
            <v>110010</v>
          </cell>
          <cell r="L4119" t="str">
            <v>Current Unrestricted</v>
          </cell>
          <cell r="M4119">
            <v>40</v>
          </cell>
          <cell r="N4119" t="str">
            <v>Operation and Maintenance of Plant</v>
          </cell>
          <cell r="O4119">
            <v>11</v>
          </cell>
          <cell r="P4119" t="str">
            <v>Current Unrestricted Funds</v>
          </cell>
          <cell r="Q4119">
            <v>61</v>
          </cell>
          <cell r="R4119" t="str">
            <v>Salaries and Wages</v>
          </cell>
          <cell r="S4119">
            <v>50</v>
          </cell>
          <cell r="T4119" t="str">
            <v>Administrative Services</v>
          </cell>
          <cell r="U4119">
            <v>9</v>
          </cell>
          <cell r="V4119" t="str">
            <v>Lanius, Kenneth R.</v>
          </cell>
        </row>
        <row r="4120">
          <cell r="A4120">
            <v>280312</v>
          </cell>
          <cell r="B4120" t="str">
            <v>HVAC</v>
          </cell>
          <cell r="C4120">
            <v>712510</v>
          </cell>
          <cell r="D4120">
            <v>280312712510</v>
          </cell>
          <cell r="E4120" t="str">
            <v>Maintenance Agreements</v>
          </cell>
          <cell r="F4120">
            <v>20546.29</v>
          </cell>
          <cell r="G4120">
            <v>30205.57</v>
          </cell>
          <cell r="H4120">
            <v>26000</v>
          </cell>
          <cell r="I4120">
            <v>7627.51</v>
          </cell>
          <cell r="J4120">
            <v>26000</v>
          </cell>
          <cell r="K4120">
            <v>110010</v>
          </cell>
          <cell r="L4120" t="str">
            <v>Current Unrestricted</v>
          </cell>
          <cell r="M4120">
            <v>40</v>
          </cell>
          <cell r="N4120" t="str">
            <v>Operation and Maintenance of Plant</v>
          </cell>
          <cell r="O4120">
            <v>11</v>
          </cell>
          <cell r="P4120" t="str">
            <v>Current Unrestricted Funds</v>
          </cell>
          <cell r="Q4120">
            <v>71</v>
          </cell>
          <cell r="R4120" t="str">
            <v>Contractual Services</v>
          </cell>
          <cell r="S4120">
            <v>50</v>
          </cell>
          <cell r="T4120" t="str">
            <v>Administrative Services</v>
          </cell>
          <cell r="U4120">
            <v>9</v>
          </cell>
          <cell r="V4120" t="str">
            <v>Lanius, Kenneth R.</v>
          </cell>
        </row>
        <row r="4121">
          <cell r="A4121">
            <v>280312</v>
          </cell>
          <cell r="B4121" t="str">
            <v>HVAC</v>
          </cell>
          <cell r="C4121">
            <v>712520</v>
          </cell>
          <cell r="D4121">
            <v>280312712520</v>
          </cell>
          <cell r="E4121" t="str">
            <v>Building Service</v>
          </cell>
          <cell r="F4121">
            <v>17196</v>
          </cell>
          <cell r="G4121">
            <v>17044</v>
          </cell>
          <cell r="H4121">
            <v>18300</v>
          </cell>
          <cell r="I4121">
            <v>17124.39</v>
          </cell>
          <cell r="J4121">
            <v>20000</v>
          </cell>
          <cell r="K4121">
            <v>110010</v>
          </cell>
          <cell r="L4121" t="str">
            <v>Current Unrestricted</v>
          </cell>
          <cell r="M4121">
            <v>40</v>
          </cell>
          <cell r="N4121" t="str">
            <v>Operation and Maintenance of Plant</v>
          </cell>
          <cell r="O4121">
            <v>11</v>
          </cell>
          <cell r="P4121" t="str">
            <v>Current Unrestricted Funds</v>
          </cell>
          <cell r="Q4121">
            <v>71</v>
          </cell>
          <cell r="R4121" t="str">
            <v>Contractual Services</v>
          </cell>
          <cell r="S4121">
            <v>50</v>
          </cell>
          <cell r="T4121" t="str">
            <v>Administrative Services</v>
          </cell>
          <cell r="U4121">
            <v>9</v>
          </cell>
          <cell r="V4121" t="str">
            <v>Lanius, Kenneth R.</v>
          </cell>
        </row>
        <row r="4122">
          <cell r="A4122">
            <v>280312</v>
          </cell>
          <cell r="B4122" t="str">
            <v>HVAC</v>
          </cell>
          <cell r="C4122">
            <v>733440</v>
          </cell>
          <cell r="D4122">
            <v>280312733440</v>
          </cell>
          <cell r="E4122" t="str">
            <v>A/C and Heating Supplies</v>
          </cell>
          <cell r="F4122">
            <v>19863.38</v>
          </cell>
          <cell r="G4122">
            <v>15631.49</v>
          </cell>
          <cell r="H4122">
            <v>14000</v>
          </cell>
          <cell r="I4122">
            <v>5545.17</v>
          </cell>
          <cell r="J4122">
            <v>14000</v>
          </cell>
          <cell r="K4122">
            <v>110010</v>
          </cell>
          <cell r="L4122" t="str">
            <v>Current Unrestricted</v>
          </cell>
          <cell r="M4122">
            <v>40</v>
          </cell>
          <cell r="N4122" t="str">
            <v>Operation and Maintenance of Plant</v>
          </cell>
          <cell r="O4122">
            <v>11</v>
          </cell>
          <cell r="P4122" t="str">
            <v>Current Unrestricted Funds</v>
          </cell>
          <cell r="Q4122">
            <v>73</v>
          </cell>
          <cell r="R4122" t="str">
            <v>Supplies</v>
          </cell>
          <cell r="S4122">
            <v>50</v>
          </cell>
          <cell r="T4122" t="str">
            <v>Administrative Services</v>
          </cell>
          <cell r="U4122">
            <v>9</v>
          </cell>
          <cell r="V4122" t="str">
            <v>Lanius, Kenneth R.</v>
          </cell>
        </row>
        <row r="4123">
          <cell r="A4123">
            <v>280312</v>
          </cell>
          <cell r="B4123" t="str">
            <v>HVAC</v>
          </cell>
          <cell r="C4123">
            <v>733460</v>
          </cell>
          <cell r="D4123">
            <v>280312733460</v>
          </cell>
          <cell r="E4123" t="str">
            <v>Miscellaneous Supplies</v>
          </cell>
          <cell r="F4123">
            <v>1312.76</v>
          </cell>
          <cell r="G4123">
            <v>0</v>
          </cell>
          <cell r="H4123">
            <v>0</v>
          </cell>
          <cell r="I4123">
            <v>0</v>
          </cell>
          <cell r="J4123">
            <v>0</v>
          </cell>
          <cell r="K4123">
            <v>110010</v>
          </cell>
          <cell r="L4123" t="str">
            <v>Current Unrestricted</v>
          </cell>
          <cell r="M4123">
            <v>40</v>
          </cell>
          <cell r="N4123" t="str">
            <v>Operation and Maintenance of Plant</v>
          </cell>
          <cell r="O4123">
            <v>11</v>
          </cell>
          <cell r="P4123" t="str">
            <v>Current Unrestricted Funds</v>
          </cell>
          <cell r="Q4123">
            <v>73</v>
          </cell>
          <cell r="R4123" t="str">
            <v>Supplies</v>
          </cell>
          <cell r="S4123">
            <v>50</v>
          </cell>
          <cell r="T4123" t="str">
            <v>Administrative Services</v>
          </cell>
          <cell r="U4123">
            <v>9</v>
          </cell>
          <cell r="V4123" t="str">
            <v>Lanius, Kenneth R.</v>
          </cell>
        </row>
        <row r="4124">
          <cell r="A4124">
            <v>280312</v>
          </cell>
          <cell r="B4124" t="str">
            <v>HVAC</v>
          </cell>
          <cell r="C4124">
            <v>755240</v>
          </cell>
          <cell r="D4124">
            <v>280312755240</v>
          </cell>
          <cell r="E4124" t="str">
            <v>DP - Software</v>
          </cell>
          <cell r="F4124">
            <v>3558</v>
          </cell>
          <cell r="G4124">
            <v>0</v>
          </cell>
          <cell r="H4124">
            <v>3241</v>
          </cell>
          <cell r="I4124">
            <v>0</v>
          </cell>
          <cell r="J4124">
            <v>1341</v>
          </cell>
          <cell r="K4124">
            <v>110010</v>
          </cell>
          <cell r="L4124" t="str">
            <v>Current Unrestricted</v>
          </cell>
          <cell r="M4124">
            <v>40</v>
          </cell>
          <cell r="N4124" t="str">
            <v>Operation and Maintenance of Plant</v>
          </cell>
          <cell r="O4124">
            <v>11</v>
          </cell>
          <cell r="P4124" t="str">
            <v>Current Unrestricted Funds</v>
          </cell>
          <cell r="Q4124">
            <v>75</v>
          </cell>
          <cell r="R4124" t="str">
            <v>Other Operating Expenses</v>
          </cell>
          <cell r="S4124">
            <v>50</v>
          </cell>
          <cell r="T4124" t="str">
            <v>Administrative Services</v>
          </cell>
          <cell r="U4124">
            <v>9</v>
          </cell>
          <cell r="V4124" t="str">
            <v>Lanius, Kenneth R.</v>
          </cell>
        </row>
        <row r="4125">
          <cell r="A4125">
            <v>280312</v>
          </cell>
          <cell r="B4125" t="str">
            <v>HVAC</v>
          </cell>
          <cell r="C4125">
            <v>755530</v>
          </cell>
          <cell r="D4125">
            <v>280312755530</v>
          </cell>
          <cell r="E4125" t="str">
            <v>Repairs - Machinery</v>
          </cell>
          <cell r="F4125">
            <v>5462.42</v>
          </cell>
          <cell r="G4125">
            <v>18015</v>
          </cell>
          <cell r="H4125">
            <v>13800</v>
          </cell>
          <cell r="I4125">
            <v>432.79</v>
          </cell>
          <cell r="J4125">
            <v>14000</v>
          </cell>
          <cell r="K4125">
            <v>110010</v>
          </cell>
          <cell r="L4125" t="str">
            <v>Current Unrestricted</v>
          </cell>
          <cell r="M4125">
            <v>40</v>
          </cell>
          <cell r="N4125" t="str">
            <v>Operation and Maintenance of Plant</v>
          </cell>
          <cell r="O4125">
            <v>11</v>
          </cell>
          <cell r="P4125" t="str">
            <v>Current Unrestricted Funds</v>
          </cell>
          <cell r="Q4125">
            <v>75</v>
          </cell>
          <cell r="R4125" t="str">
            <v>Other Operating Expenses</v>
          </cell>
          <cell r="S4125">
            <v>50</v>
          </cell>
          <cell r="T4125" t="str">
            <v>Administrative Services</v>
          </cell>
          <cell r="U4125">
            <v>9</v>
          </cell>
          <cell r="V4125" t="str">
            <v>Lanius, Kenneth R.</v>
          </cell>
        </row>
        <row r="4126">
          <cell r="A4126">
            <v>280312</v>
          </cell>
          <cell r="B4126" t="str">
            <v>HVAC</v>
          </cell>
          <cell r="C4126">
            <v>755550</v>
          </cell>
          <cell r="D4126">
            <v>280312755550</v>
          </cell>
          <cell r="E4126" t="str">
            <v>Repairs - Building</v>
          </cell>
          <cell r="F4126">
            <v>11910.32</v>
          </cell>
          <cell r="G4126">
            <v>4347</v>
          </cell>
          <cell r="H4126">
            <v>25000</v>
          </cell>
          <cell r="I4126">
            <v>11943.56</v>
          </cell>
          <cell r="J4126">
            <v>25000</v>
          </cell>
          <cell r="K4126">
            <v>110010</v>
          </cell>
          <cell r="L4126" t="str">
            <v>Current Unrestricted</v>
          </cell>
          <cell r="M4126">
            <v>40</v>
          </cell>
          <cell r="N4126" t="str">
            <v>Operation and Maintenance of Plant</v>
          </cell>
          <cell r="O4126">
            <v>11</v>
          </cell>
          <cell r="P4126" t="str">
            <v>Current Unrestricted Funds</v>
          </cell>
          <cell r="Q4126">
            <v>75</v>
          </cell>
          <cell r="R4126" t="str">
            <v>Other Operating Expenses</v>
          </cell>
          <cell r="S4126">
            <v>50</v>
          </cell>
          <cell r="T4126" t="str">
            <v>Administrative Services</v>
          </cell>
          <cell r="U4126">
            <v>9</v>
          </cell>
          <cell r="V4126" t="str">
            <v>Lanius, Kenneth R.</v>
          </cell>
        </row>
        <row r="4127">
          <cell r="A4127">
            <v>280312</v>
          </cell>
          <cell r="B4127" t="str">
            <v>HVAC</v>
          </cell>
          <cell r="C4127">
            <v>765470</v>
          </cell>
          <cell r="D4127">
            <v>280312765470</v>
          </cell>
          <cell r="E4127" t="str">
            <v>Diesel Fuel</v>
          </cell>
          <cell r="F4127">
            <v>0</v>
          </cell>
          <cell r="G4127">
            <v>9443.49</v>
          </cell>
          <cell r="H4127">
            <v>0</v>
          </cell>
          <cell r="I4127">
            <v>0</v>
          </cell>
          <cell r="J4127">
            <v>0</v>
          </cell>
          <cell r="K4127">
            <v>110010</v>
          </cell>
          <cell r="L4127" t="str">
            <v>Current Unrestricted</v>
          </cell>
          <cell r="M4127">
            <v>40</v>
          </cell>
          <cell r="N4127" t="str">
            <v>Operation and Maintenance of Plant</v>
          </cell>
          <cell r="O4127">
            <v>11</v>
          </cell>
          <cell r="P4127" t="str">
            <v>Current Unrestricted Funds</v>
          </cell>
          <cell r="Q4127">
            <v>76</v>
          </cell>
          <cell r="R4127" t="str">
            <v>Utilities</v>
          </cell>
          <cell r="S4127">
            <v>50</v>
          </cell>
          <cell r="T4127" t="str">
            <v>Administrative Services</v>
          </cell>
          <cell r="U4127">
            <v>9</v>
          </cell>
          <cell r="V4127" t="str">
            <v>Lanius, Kenneth R.</v>
          </cell>
        </row>
        <row r="4128">
          <cell r="A4128">
            <v>280402</v>
          </cell>
          <cell r="B4128" t="str">
            <v>Custodial Services</v>
          </cell>
          <cell r="C4128">
            <v>611470</v>
          </cell>
          <cell r="D4128">
            <v>280402611470</v>
          </cell>
          <cell r="E4128" t="str">
            <v>Supp Staff - Phys Plant-Non-Exempt</v>
          </cell>
          <cell r="F4128">
            <v>31978.44</v>
          </cell>
          <cell r="G4128">
            <v>31978.44</v>
          </cell>
          <cell r="H4128">
            <v>31979</v>
          </cell>
          <cell r="I4128">
            <v>15988.98</v>
          </cell>
          <cell r="J4128">
            <v>31978</v>
          </cell>
          <cell r="K4128">
            <v>110010</v>
          </cell>
          <cell r="L4128" t="str">
            <v>Current Unrestricted</v>
          </cell>
          <cell r="M4128">
            <v>40</v>
          </cell>
          <cell r="N4128" t="str">
            <v>Operation and Maintenance of Plant</v>
          </cell>
          <cell r="O4128">
            <v>11</v>
          </cell>
          <cell r="P4128" t="str">
            <v>Current Unrestricted Funds</v>
          </cell>
          <cell r="Q4128">
            <v>61</v>
          </cell>
          <cell r="R4128" t="str">
            <v>Salaries and Wages</v>
          </cell>
          <cell r="S4128">
            <v>50</v>
          </cell>
          <cell r="T4128" t="str">
            <v>Administrative Services</v>
          </cell>
          <cell r="U4128">
            <v>9</v>
          </cell>
          <cell r="V4128" t="str">
            <v>Lanius, Kenneth R.</v>
          </cell>
        </row>
        <row r="4129">
          <cell r="A4129">
            <v>280402</v>
          </cell>
          <cell r="B4129" t="str">
            <v>Custodial Services</v>
          </cell>
          <cell r="C4129">
            <v>712540</v>
          </cell>
          <cell r="D4129">
            <v>280402712540</v>
          </cell>
          <cell r="E4129" t="str">
            <v>Custodial Service Contracts</v>
          </cell>
          <cell r="F4129">
            <v>742333.66</v>
          </cell>
          <cell r="G4129">
            <v>673603.05</v>
          </cell>
          <cell r="H4129">
            <v>801829</v>
          </cell>
          <cell r="I4129">
            <v>302872.17</v>
          </cell>
          <cell r="J4129">
            <v>812775</v>
          </cell>
          <cell r="K4129">
            <v>110010</v>
          </cell>
          <cell r="L4129" t="str">
            <v>Current Unrestricted</v>
          </cell>
          <cell r="M4129">
            <v>40</v>
          </cell>
          <cell r="N4129" t="str">
            <v>Operation and Maintenance of Plant</v>
          </cell>
          <cell r="O4129">
            <v>11</v>
          </cell>
          <cell r="P4129" t="str">
            <v>Current Unrestricted Funds</v>
          </cell>
          <cell r="Q4129">
            <v>71</v>
          </cell>
          <cell r="R4129" t="str">
            <v>Contractual Services</v>
          </cell>
          <cell r="S4129">
            <v>50</v>
          </cell>
          <cell r="T4129" t="str">
            <v>Administrative Services</v>
          </cell>
          <cell r="U4129">
            <v>9</v>
          </cell>
          <cell r="V4129" t="str">
            <v>Lanius, Kenneth R.</v>
          </cell>
        </row>
        <row r="4130">
          <cell r="A4130">
            <v>280402</v>
          </cell>
          <cell r="B4130" t="str">
            <v>Custodial Services</v>
          </cell>
          <cell r="C4130">
            <v>787410</v>
          </cell>
          <cell r="D4130">
            <v>280402787410</v>
          </cell>
          <cell r="E4130" t="str">
            <v>Equipment/Furniture Non-Depreciable</v>
          </cell>
          <cell r="F4130">
            <v>0</v>
          </cell>
          <cell r="G4130">
            <v>0</v>
          </cell>
          <cell r="H4130">
            <v>0</v>
          </cell>
          <cell r="I4130">
            <v>0</v>
          </cell>
          <cell r="J4130">
            <v>4940</v>
          </cell>
          <cell r="K4130">
            <v>110010</v>
          </cell>
          <cell r="L4130" t="str">
            <v>Current Unrestricted</v>
          </cell>
          <cell r="M4130">
            <v>40</v>
          </cell>
          <cell r="N4130" t="str">
            <v>Operation and Maintenance of Plant</v>
          </cell>
          <cell r="O4130">
            <v>11</v>
          </cell>
          <cell r="P4130" t="str">
            <v>Current Unrestricted Funds</v>
          </cell>
          <cell r="Q4130">
            <v>71</v>
          </cell>
          <cell r="R4130" t="str">
            <v>Contractual Services</v>
          </cell>
          <cell r="S4130">
            <v>50</v>
          </cell>
          <cell r="T4130" t="str">
            <v>Administrative Services</v>
          </cell>
          <cell r="U4130">
            <v>9</v>
          </cell>
          <cell r="V4130" t="str">
            <v>Lanius, Kenneth R.</v>
          </cell>
        </row>
        <row r="4131">
          <cell r="A4131">
            <v>280602</v>
          </cell>
          <cell r="B4131" t="str">
            <v>Utilities</v>
          </cell>
          <cell r="C4131">
            <v>712310</v>
          </cell>
          <cell r="D4131">
            <v>280602712310</v>
          </cell>
          <cell r="E4131" t="str">
            <v>Consultants</v>
          </cell>
          <cell r="F4131">
            <v>9298.7999999999993</v>
          </cell>
          <cell r="G4131">
            <v>0</v>
          </cell>
          <cell r="H4131">
            <v>9299</v>
          </cell>
          <cell r="I4131">
            <v>9298.7999999999993</v>
          </cell>
          <cell r="J4131">
            <v>11000</v>
          </cell>
          <cell r="K4131">
            <v>110010</v>
          </cell>
          <cell r="L4131" t="str">
            <v>Current Unrestricted</v>
          </cell>
          <cell r="M4131">
            <v>40</v>
          </cell>
          <cell r="N4131" t="str">
            <v>Operation and Maintenance of Plant</v>
          </cell>
          <cell r="O4131">
            <v>11</v>
          </cell>
          <cell r="P4131" t="str">
            <v>Current Unrestricted Funds</v>
          </cell>
          <cell r="Q4131">
            <v>71</v>
          </cell>
          <cell r="R4131" t="str">
            <v>Contractual Services</v>
          </cell>
          <cell r="S4131">
            <v>50</v>
          </cell>
          <cell r="T4131" t="str">
            <v>Administrative Services</v>
          </cell>
          <cell r="U4131">
            <v>9</v>
          </cell>
          <cell r="V4131" t="str">
            <v>Lanius, Kenneth R.</v>
          </cell>
        </row>
        <row r="4132">
          <cell r="A4132">
            <v>280602</v>
          </cell>
          <cell r="B4132" t="str">
            <v>Utilities</v>
          </cell>
          <cell r="C4132">
            <v>765440</v>
          </cell>
          <cell r="D4132">
            <v>280602765440</v>
          </cell>
          <cell r="E4132" t="str">
            <v>Gas</v>
          </cell>
          <cell r="F4132">
            <v>192563.75</v>
          </cell>
          <cell r="G4132">
            <v>154526.76</v>
          </cell>
          <cell r="H4132">
            <v>160000</v>
          </cell>
          <cell r="I4132">
            <v>82523.86</v>
          </cell>
          <cell r="J4132">
            <v>180000</v>
          </cell>
          <cell r="K4132">
            <v>110010</v>
          </cell>
          <cell r="L4132" t="str">
            <v>Current Unrestricted</v>
          </cell>
          <cell r="M4132">
            <v>40</v>
          </cell>
          <cell r="N4132" t="str">
            <v>Operation and Maintenance of Plant</v>
          </cell>
          <cell r="O4132">
            <v>11</v>
          </cell>
          <cell r="P4132" t="str">
            <v>Current Unrestricted Funds</v>
          </cell>
          <cell r="Q4132">
            <v>76</v>
          </cell>
          <cell r="R4132" t="str">
            <v>Utilities</v>
          </cell>
          <cell r="S4132">
            <v>50</v>
          </cell>
          <cell r="T4132" t="str">
            <v>Administrative Services</v>
          </cell>
          <cell r="U4132">
            <v>9</v>
          </cell>
          <cell r="V4132" t="str">
            <v>Lanius, Kenneth R.</v>
          </cell>
        </row>
        <row r="4133">
          <cell r="A4133">
            <v>280602</v>
          </cell>
          <cell r="B4133" t="str">
            <v>Utilities</v>
          </cell>
          <cell r="C4133">
            <v>765450</v>
          </cell>
          <cell r="D4133">
            <v>280602765450</v>
          </cell>
          <cell r="E4133" t="str">
            <v>Water</v>
          </cell>
          <cell r="F4133">
            <v>155486.69</v>
          </cell>
          <cell r="G4133">
            <v>121039.88</v>
          </cell>
          <cell r="H4133">
            <v>175000</v>
          </cell>
          <cell r="I4133">
            <v>58801.35</v>
          </cell>
          <cell r="J4133">
            <v>200000</v>
          </cell>
          <cell r="K4133">
            <v>110010</v>
          </cell>
          <cell r="L4133" t="str">
            <v>Current Unrestricted</v>
          </cell>
          <cell r="M4133">
            <v>40</v>
          </cell>
          <cell r="N4133" t="str">
            <v>Operation and Maintenance of Plant</v>
          </cell>
          <cell r="O4133">
            <v>11</v>
          </cell>
          <cell r="P4133" t="str">
            <v>Current Unrestricted Funds</v>
          </cell>
          <cell r="Q4133">
            <v>76</v>
          </cell>
          <cell r="R4133" t="str">
            <v>Utilities</v>
          </cell>
          <cell r="S4133">
            <v>50</v>
          </cell>
          <cell r="T4133" t="str">
            <v>Administrative Services</v>
          </cell>
          <cell r="U4133">
            <v>9</v>
          </cell>
          <cell r="V4133" t="str">
            <v>Lanius, Kenneth R.</v>
          </cell>
        </row>
        <row r="4134">
          <cell r="A4134">
            <v>280602</v>
          </cell>
          <cell r="B4134" t="str">
            <v>Utilities</v>
          </cell>
          <cell r="C4134">
            <v>765460</v>
          </cell>
          <cell r="D4134">
            <v>280602765460</v>
          </cell>
          <cell r="E4134" t="str">
            <v>Electricity</v>
          </cell>
          <cell r="F4134">
            <v>1041276.93</v>
          </cell>
          <cell r="G4134">
            <v>837676.07</v>
          </cell>
          <cell r="H4134">
            <v>1265701</v>
          </cell>
          <cell r="I4134">
            <v>423248.82</v>
          </cell>
          <cell r="J4134">
            <v>1300000</v>
          </cell>
          <cell r="K4134">
            <v>110010</v>
          </cell>
          <cell r="L4134" t="str">
            <v>Current Unrestricted</v>
          </cell>
          <cell r="M4134">
            <v>40</v>
          </cell>
          <cell r="N4134" t="str">
            <v>Operation and Maintenance of Plant</v>
          </cell>
          <cell r="O4134">
            <v>11</v>
          </cell>
          <cell r="P4134" t="str">
            <v>Current Unrestricted Funds</v>
          </cell>
          <cell r="Q4134">
            <v>76</v>
          </cell>
          <cell r="R4134" t="str">
            <v>Utilities</v>
          </cell>
          <cell r="S4134">
            <v>50</v>
          </cell>
          <cell r="T4134" t="str">
            <v>Administrative Services</v>
          </cell>
          <cell r="U4134">
            <v>9</v>
          </cell>
          <cell r="V4134" t="str">
            <v>Lanius, Kenneth R.</v>
          </cell>
        </row>
        <row r="4135">
          <cell r="A4135">
            <v>280602</v>
          </cell>
          <cell r="B4135" t="str">
            <v>Utilities</v>
          </cell>
          <cell r="C4135">
            <v>765490</v>
          </cell>
          <cell r="D4135">
            <v>280602765490</v>
          </cell>
          <cell r="E4135" t="str">
            <v>Utility Allocation</v>
          </cell>
          <cell r="F4135">
            <v>-47731.040000000001</v>
          </cell>
          <cell r="G4135">
            <v>-38019.94</v>
          </cell>
          <cell r="H4135">
            <v>-60000</v>
          </cell>
          <cell r="I4135">
            <v>-19552.939999999999</v>
          </cell>
          <cell r="J4135">
            <v>-60000</v>
          </cell>
          <cell r="K4135">
            <v>110010</v>
          </cell>
          <cell r="L4135" t="str">
            <v>Current Unrestricted</v>
          </cell>
          <cell r="M4135">
            <v>40</v>
          </cell>
          <cell r="N4135" t="str">
            <v>Operation and Maintenance of Plant</v>
          </cell>
          <cell r="O4135">
            <v>11</v>
          </cell>
          <cell r="P4135" t="str">
            <v>Current Unrestricted Funds</v>
          </cell>
          <cell r="Q4135">
            <v>76</v>
          </cell>
          <cell r="R4135" t="str">
            <v>Utilities</v>
          </cell>
          <cell r="S4135">
            <v>50</v>
          </cell>
          <cell r="T4135" t="str">
            <v>Administrative Services</v>
          </cell>
          <cell r="U4135">
            <v>9</v>
          </cell>
          <cell r="V4135" t="str">
            <v>Lanius, Kenneth R.</v>
          </cell>
        </row>
        <row r="4136">
          <cell r="A4136">
            <v>300035</v>
          </cell>
          <cell r="B4136" t="str">
            <v>SCC - Dean Academic Affairs</v>
          </cell>
          <cell r="C4136">
            <v>611130</v>
          </cell>
          <cell r="D4136">
            <v>300035611130</v>
          </cell>
          <cell r="E4136" t="str">
            <v>Faculty Full-time Non-teaching ES</v>
          </cell>
          <cell r="F4136">
            <v>50492.160000000003</v>
          </cell>
          <cell r="G4136">
            <v>50492.160000000003</v>
          </cell>
          <cell r="H4136">
            <v>3601</v>
          </cell>
          <cell r="I4136">
            <v>0</v>
          </cell>
          <cell r="J4136">
            <v>3601</v>
          </cell>
          <cell r="K4136">
            <v>110010</v>
          </cell>
          <cell r="L4136" t="str">
            <v>Current Unrestricted</v>
          </cell>
          <cell r="M4136">
            <v>25</v>
          </cell>
          <cell r="N4136" t="str">
            <v>Academic Support</v>
          </cell>
          <cell r="O4136">
            <v>11</v>
          </cell>
          <cell r="P4136" t="str">
            <v>Current Unrestricted Funds</v>
          </cell>
          <cell r="Q4136">
            <v>61</v>
          </cell>
          <cell r="R4136" t="str">
            <v>Salaries and Wages</v>
          </cell>
          <cell r="S4136">
            <v>40</v>
          </cell>
          <cell r="T4136" t="str">
            <v>Vice President / Provost - SCC</v>
          </cell>
          <cell r="U4136">
            <v>9</v>
          </cell>
          <cell r="V4136" t="str">
            <v>Layer, Marianne E.</v>
          </cell>
        </row>
        <row r="4137">
          <cell r="A4137">
            <v>300035</v>
          </cell>
          <cell r="B4137" t="str">
            <v>SCC - Dean Academic Affairs</v>
          </cell>
          <cell r="C4137">
            <v>611210</v>
          </cell>
          <cell r="D4137">
            <v>300035611210</v>
          </cell>
          <cell r="E4137" t="str">
            <v>Admin Salaries - Full-time</v>
          </cell>
          <cell r="F4137">
            <v>87038.04</v>
          </cell>
          <cell r="G4137">
            <v>87038.04</v>
          </cell>
          <cell r="H4137">
            <v>90085</v>
          </cell>
          <cell r="I4137">
            <v>45042.239999999998</v>
          </cell>
          <cell r="J4137">
            <v>90085</v>
          </cell>
          <cell r="K4137">
            <v>110010</v>
          </cell>
          <cell r="L4137" t="str">
            <v>Current Unrestricted</v>
          </cell>
          <cell r="M4137">
            <v>25</v>
          </cell>
          <cell r="N4137" t="str">
            <v>Academic Support</v>
          </cell>
          <cell r="O4137">
            <v>11</v>
          </cell>
          <cell r="P4137" t="str">
            <v>Current Unrestricted Funds</v>
          </cell>
          <cell r="Q4137">
            <v>61</v>
          </cell>
          <cell r="R4137" t="str">
            <v>Salaries and Wages</v>
          </cell>
          <cell r="S4137">
            <v>40</v>
          </cell>
          <cell r="T4137" t="str">
            <v>Vice President / Provost - SCC</v>
          </cell>
          <cell r="U4137">
            <v>9</v>
          </cell>
          <cell r="V4137" t="str">
            <v>Layer, Marianne E.</v>
          </cell>
        </row>
        <row r="4138">
          <cell r="A4138">
            <v>300035</v>
          </cell>
          <cell r="B4138" t="str">
            <v>SCC - Dean Academic Affairs</v>
          </cell>
          <cell r="C4138">
            <v>611320</v>
          </cell>
          <cell r="D4138">
            <v>300035611320</v>
          </cell>
          <cell r="E4138" t="str">
            <v>Non-Supervisory Supp Staff - Exempt</v>
          </cell>
          <cell r="F4138">
            <v>53164.01</v>
          </cell>
          <cell r="G4138">
            <v>0</v>
          </cell>
          <cell r="H4138">
            <v>0</v>
          </cell>
          <cell r="I4138">
            <v>0</v>
          </cell>
          <cell r="J4138">
            <v>0</v>
          </cell>
          <cell r="K4138">
            <v>110010</v>
          </cell>
          <cell r="L4138" t="str">
            <v>Current Unrestricted</v>
          </cell>
          <cell r="M4138">
            <v>25</v>
          </cell>
          <cell r="N4138" t="str">
            <v>Academic Support</v>
          </cell>
          <cell r="O4138">
            <v>11</v>
          </cell>
          <cell r="P4138" t="str">
            <v>Current Unrestricted Funds</v>
          </cell>
          <cell r="Q4138">
            <v>61</v>
          </cell>
          <cell r="R4138" t="str">
            <v>Salaries and Wages</v>
          </cell>
          <cell r="S4138">
            <v>40</v>
          </cell>
          <cell r="T4138" t="str">
            <v>Vice President / Provost - SCC</v>
          </cell>
          <cell r="U4138">
            <v>9</v>
          </cell>
          <cell r="V4138" t="str">
            <v>Layer, Marianne E.</v>
          </cell>
        </row>
        <row r="4139">
          <cell r="A4139">
            <v>300035</v>
          </cell>
          <cell r="B4139" t="str">
            <v>SCC - Dean Academic Affairs</v>
          </cell>
          <cell r="C4139">
            <v>611420</v>
          </cell>
          <cell r="D4139">
            <v>300035611420</v>
          </cell>
          <cell r="E4139" t="str">
            <v>Non-Supervisory Supp - Non-Exempt</v>
          </cell>
          <cell r="F4139">
            <v>9779.82</v>
          </cell>
          <cell r="G4139">
            <v>62383.42</v>
          </cell>
          <cell r="H4139">
            <v>67333</v>
          </cell>
          <cell r="I4139">
            <v>33537.519999999997</v>
          </cell>
          <cell r="J4139">
            <v>67591</v>
          </cell>
          <cell r="K4139">
            <v>110010</v>
          </cell>
          <cell r="L4139" t="str">
            <v>Current Unrestricted</v>
          </cell>
          <cell r="M4139">
            <v>25</v>
          </cell>
          <cell r="N4139" t="str">
            <v>Academic Support</v>
          </cell>
          <cell r="O4139">
            <v>11</v>
          </cell>
          <cell r="P4139" t="str">
            <v>Current Unrestricted Funds</v>
          </cell>
          <cell r="Q4139">
            <v>61</v>
          </cell>
          <cell r="R4139" t="str">
            <v>Salaries and Wages</v>
          </cell>
          <cell r="S4139">
            <v>40</v>
          </cell>
          <cell r="T4139" t="str">
            <v>Vice President / Provost - SCC</v>
          </cell>
          <cell r="U4139">
            <v>9</v>
          </cell>
          <cell r="V4139" t="str">
            <v>Layer, Marianne E.</v>
          </cell>
        </row>
        <row r="4140">
          <cell r="A4140">
            <v>300035</v>
          </cell>
          <cell r="B4140" t="str">
            <v>SCC - Dean Academic Affairs</v>
          </cell>
          <cell r="C4140">
            <v>611460</v>
          </cell>
          <cell r="D4140">
            <v>300035611460</v>
          </cell>
          <cell r="E4140" t="str">
            <v>Support Staff PT - Non-Exempt</v>
          </cell>
          <cell r="F4140">
            <v>1566.63</v>
          </cell>
          <cell r="G4140">
            <v>2975.66</v>
          </cell>
          <cell r="H4140">
            <v>922</v>
          </cell>
          <cell r="I4140">
            <v>421.79</v>
          </cell>
          <cell r="J4140">
            <v>930</v>
          </cell>
          <cell r="K4140">
            <v>110010</v>
          </cell>
          <cell r="L4140" t="str">
            <v>Current Unrestricted</v>
          </cell>
          <cell r="M4140">
            <v>25</v>
          </cell>
          <cell r="N4140" t="str">
            <v>Academic Support</v>
          </cell>
          <cell r="O4140">
            <v>11</v>
          </cell>
          <cell r="P4140" t="str">
            <v>Current Unrestricted Funds</v>
          </cell>
          <cell r="Q4140">
            <v>61</v>
          </cell>
          <cell r="R4140" t="str">
            <v>Salaries and Wages</v>
          </cell>
          <cell r="S4140">
            <v>40</v>
          </cell>
          <cell r="T4140" t="str">
            <v>Vice President / Provost - SCC</v>
          </cell>
          <cell r="U4140">
            <v>9</v>
          </cell>
          <cell r="V4140" t="str">
            <v>Layer, Marianne E.</v>
          </cell>
        </row>
        <row r="4141">
          <cell r="A4141">
            <v>300035</v>
          </cell>
          <cell r="B4141" t="str">
            <v>SCC - Dean Academic Affairs</v>
          </cell>
          <cell r="C4141">
            <v>611491</v>
          </cell>
          <cell r="D4141">
            <v>300035611491</v>
          </cell>
          <cell r="E4141" t="str">
            <v>Comp Time Payoff</v>
          </cell>
          <cell r="F4141">
            <v>4.33</v>
          </cell>
          <cell r="G4141">
            <v>0</v>
          </cell>
          <cell r="H4141">
            <v>0</v>
          </cell>
          <cell r="I4141">
            <v>0</v>
          </cell>
          <cell r="J4141">
            <v>0</v>
          </cell>
          <cell r="K4141">
            <v>110010</v>
          </cell>
          <cell r="L4141" t="str">
            <v>Current Unrestricted</v>
          </cell>
          <cell r="M4141">
            <v>25</v>
          </cell>
          <cell r="N4141" t="str">
            <v>Academic Support</v>
          </cell>
          <cell r="O4141">
            <v>11</v>
          </cell>
          <cell r="P4141" t="str">
            <v>Current Unrestricted Funds</v>
          </cell>
          <cell r="Q4141">
            <v>61</v>
          </cell>
          <cell r="R4141" t="str">
            <v>Salaries and Wages</v>
          </cell>
          <cell r="S4141">
            <v>40</v>
          </cell>
          <cell r="T4141" t="str">
            <v>Vice President / Provost - SCC</v>
          </cell>
          <cell r="U4141">
            <v>9</v>
          </cell>
          <cell r="V4141" t="str">
            <v>Layer, Marianne E.</v>
          </cell>
        </row>
        <row r="4142">
          <cell r="A4142">
            <v>300035</v>
          </cell>
          <cell r="B4142" t="str">
            <v>SCC - Dean Academic Affairs</v>
          </cell>
          <cell r="C4142">
            <v>611493</v>
          </cell>
          <cell r="D4142">
            <v>300035611493</v>
          </cell>
          <cell r="E4142" t="str">
            <v>Vacation Payoff</v>
          </cell>
          <cell r="F4142">
            <v>2191.64</v>
          </cell>
          <cell r="G4142">
            <v>0</v>
          </cell>
          <cell r="H4142">
            <v>0</v>
          </cell>
          <cell r="I4142">
            <v>0</v>
          </cell>
          <cell r="J4142">
            <v>0</v>
          </cell>
          <cell r="K4142">
            <v>110010</v>
          </cell>
          <cell r="L4142" t="str">
            <v>Current Unrestricted</v>
          </cell>
          <cell r="M4142">
            <v>25</v>
          </cell>
          <cell r="N4142" t="str">
            <v>Academic Support</v>
          </cell>
          <cell r="O4142">
            <v>11</v>
          </cell>
          <cell r="P4142" t="str">
            <v>Current Unrestricted Funds</v>
          </cell>
          <cell r="Q4142">
            <v>61</v>
          </cell>
          <cell r="R4142" t="str">
            <v>Salaries and Wages</v>
          </cell>
          <cell r="S4142">
            <v>40</v>
          </cell>
          <cell r="T4142" t="str">
            <v>Vice President / Provost - SCC</v>
          </cell>
          <cell r="U4142">
            <v>9</v>
          </cell>
          <cell r="V4142" t="str">
            <v>Layer, Marianne E.</v>
          </cell>
        </row>
        <row r="4143">
          <cell r="A4143">
            <v>300035</v>
          </cell>
          <cell r="B4143" t="str">
            <v>SCC - Dean Academic Affairs</v>
          </cell>
          <cell r="C4143">
            <v>611510</v>
          </cell>
          <cell r="D4143">
            <v>300035611510</v>
          </cell>
          <cell r="E4143" t="str">
            <v>Student Assistants - Non-Work Study</v>
          </cell>
          <cell r="F4143">
            <v>15484.98</v>
          </cell>
          <cell r="G4143">
            <v>12241.05</v>
          </cell>
          <cell r="H4143">
            <v>25453</v>
          </cell>
          <cell r="I4143">
            <v>6926.91</v>
          </cell>
          <cell r="J4143">
            <v>25453</v>
          </cell>
          <cell r="K4143">
            <v>110010</v>
          </cell>
          <cell r="L4143" t="str">
            <v>Current Unrestricted</v>
          </cell>
          <cell r="M4143">
            <v>25</v>
          </cell>
          <cell r="N4143" t="str">
            <v>Academic Support</v>
          </cell>
          <cell r="O4143">
            <v>11</v>
          </cell>
          <cell r="P4143" t="str">
            <v>Current Unrestricted Funds</v>
          </cell>
          <cell r="Q4143">
            <v>61</v>
          </cell>
          <cell r="R4143" t="str">
            <v>Salaries and Wages</v>
          </cell>
          <cell r="S4143">
            <v>40</v>
          </cell>
          <cell r="T4143" t="str">
            <v>Vice President / Provost - SCC</v>
          </cell>
          <cell r="U4143">
            <v>9</v>
          </cell>
          <cell r="V4143" t="str">
            <v>Layer, Marianne E.</v>
          </cell>
        </row>
        <row r="4144">
          <cell r="A4144">
            <v>300035</v>
          </cell>
          <cell r="B4144" t="str">
            <v>SCC - Dean Academic Affairs</v>
          </cell>
          <cell r="C4144">
            <v>611515</v>
          </cell>
          <cell r="D4144">
            <v>300035611515</v>
          </cell>
          <cell r="E4144" t="str">
            <v>Student Assistants - Non-WS&lt;6 hrs</v>
          </cell>
          <cell r="F4144">
            <v>1631.52</v>
          </cell>
          <cell r="G4144">
            <v>0</v>
          </cell>
          <cell r="H4144">
            <v>0</v>
          </cell>
          <cell r="I4144">
            <v>0</v>
          </cell>
          <cell r="J4144">
            <v>0</v>
          </cell>
          <cell r="K4144">
            <v>110010</v>
          </cell>
          <cell r="L4144" t="str">
            <v>Current Unrestricted</v>
          </cell>
          <cell r="M4144">
            <v>25</v>
          </cell>
          <cell r="N4144" t="str">
            <v>Academic Support</v>
          </cell>
          <cell r="O4144">
            <v>11</v>
          </cell>
          <cell r="P4144" t="str">
            <v>Current Unrestricted Funds</v>
          </cell>
          <cell r="Q4144">
            <v>61</v>
          </cell>
          <cell r="R4144" t="str">
            <v>Salaries and Wages</v>
          </cell>
          <cell r="S4144">
            <v>40</v>
          </cell>
          <cell r="T4144" t="str">
            <v>Vice President / Provost - SCC</v>
          </cell>
          <cell r="U4144">
            <v>9</v>
          </cell>
          <cell r="V4144" t="str">
            <v>Layer, Marianne E.</v>
          </cell>
        </row>
        <row r="4145">
          <cell r="A4145">
            <v>300035</v>
          </cell>
          <cell r="B4145" t="str">
            <v>SCC - Dean Academic Affairs</v>
          </cell>
          <cell r="C4145">
            <v>712320</v>
          </cell>
          <cell r="D4145">
            <v>300035712320</v>
          </cell>
          <cell r="E4145" t="str">
            <v>Guest Lecturers</v>
          </cell>
          <cell r="F4145">
            <v>0</v>
          </cell>
          <cell r="G4145">
            <v>0</v>
          </cell>
          <cell r="H4145">
            <v>0</v>
          </cell>
          <cell r="I4145">
            <v>0</v>
          </cell>
          <cell r="J4145">
            <v>0</v>
          </cell>
          <cell r="K4145">
            <v>110010</v>
          </cell>
          <cell r="L4145" t="str">
            <v>Current Unrestricted</v>
          </cell>
          <cell r="M4145">
            <v>25</v>
          </cell>
          <cell r="N4145" t="str">
            <v>Academic Support</v>
          </cell>
          <cell r="O4145">
            <v>11</v>
          </cell>
          <cell r="P4145" t="str">
            <v>Current Unrestricted Funds</v>
          </cell>
          <cell r="Q4145">
            <v>71</v>
          </cell>
          <cell r="R4145" t="str">
            <v>Contractual Services</v>
          </cell>
          <cell r="S4145">
            <v>40</v>
          </cell>
          <cell r="T4145" t="str">
            <v>Vice President / Provost - SCC</v>
          </cell>
          <cell r="U4145">
            <v>9</v>
          </cell>
          <cell r="V4145" t="str">
            <v>Layer, Marianne E.</v>
          </cell>
        </row>
        <row r="4146">
          <cell r="A4146">
            <v>300035</v>
          </cell>
          <cell r="B4146" t="str">
            <v>SCC - Dean Academic Affairs</v>
          </cell>
          <cell r="C4146">
            <v>712420</v>
          </cell>
          <cell r="D4146">
            <v>300035712420</v>
          </cell>
          <cell r="E4146" t="str">
            <v>Rental - Furniture and Equipment</v>
          </cell>
          <cell r="F4146">
            <v>5827.56</v>
          </cell>
          <cell r="G4146">
            <v>5827.56</v>
          </cell>
          <cell r="H4146">
            <v>8019</v>
          </cell>
          <cell r="I4146">
            <v>2913.78</v>
          </cell>
          <cell r="J4146">
            <v>6679</v>
          </cell>
          <cell r="K4146">
            <v>110010</v>
          </cell>
          <cell r="L4146" t="str">
            <v>Current Unrestricted</v>
          </cell>
          <cell r="M4146">
            <v>25</v>
          </cell>
          <cell r="N4146" t="str">
            <v>Academic Support</v>
          </cell>
          <cell r="O4146">
            <v>11</v>
          </cell>
          <cell r="P4146" t="str">
            <v>Current Unrestricted Funds</v>
          </cell>
          <cell r="Q4146">
            <v>71</v>
          </cell>
          <cell r="R4146" t="str">
            <v>Contractual Services</v>
          </cell>
          <cell r="S4146">
            <v>40</v>
          </cell>
          <cell r="T4146" t="str">
            <v>Vice President / Provost - SCC</v>
          </cell>
          <cell r="U4146">
            <v>9</v>
          </cell>
          <cell r="V4146" t="str">
            <v>Layer, Marianne E.</v>
          </cell>
        </row>
        <row r="4147">
          <cell r="A4147">
            <v>300035</v>
          </cell>
          <cell r="B4147" t="str">
            <v>SCC - Dean Academic Affairs</v>
          </cell>
          <cell r="C4147">
            <v>712430</v>
          </cell>
          <cell r="D4147">
            <v>300035712430</v>
          </cell>
          <cell r="E4147" t="str">
            <v>Rental - Equipment Overage</v>
          </cell>
          <cell r="F4147">
            <v>13</v>
          </cell>
          <cell r="G4147">
            <v>0</v>
          </cell>
          <cell r="H4147">
            <v>500</v>
          </cell>
          <cell r="I4147">
            <v>1.1000000000000001</v>
          </cell>
          <cell r="J4147">
            <v>500</v>
          </cell>
          <cell r="K4147">
            <v>110010</v>
          </cell>
          <cell r="L4147" t="str">
            <v>Current Unrestricted</v>
          </cell>
          <cell r="M4147">
            <v>25</v>
          </cell>
          <cell r="N4147" t="str">
            <v>Academic Support</v>
          </cell>
          <cell r="O4147">
            <v>11</v>
          </cell>
          <cell r="P4147" t="str">
            <v>Current Unrestricted Funds</v>
          </cell>
          <cell r="Q4147">
            <v>71</v>
          </cell>
          <cell r="R4147" t="str">
            <v>Contractual Services</v>
          </cell>
          <cell r="S4147">
            <v>40</v>
          </cell>
          <cell r="T4147" t="str">
            <v>Vice President / Provost - SCC</v>
          </cell>
          <cell r="U4147">
            <v>9</v>
          </cell>
          <cell r="V4147" t="str">
            <v>Layer, Marianne E.</v>
          </cell>
        </row>
        <row r="4148">
          <cell r="A4148">
            <v>300035</v>
          </cell>
          <cell r="B4148" t="str">
            <v>SCC - Dean Academic Affairs</v>
          </cell>
          <cell r="C4148">
            <v>712655</v>
          </cell>
          <cell r="D4148">
            <v>300035712655</v>
          </cell>
          <cell r="E4148" t="str">
            <v>Meetings Expense</v>
          </cell>
          <cell r="F4148">
            <v>1425.83</v>
          </cell>
          <cell r="G4148">
            <v>831.2</v>
          </cell>
          <cell r="H4148">
            <v>1200</v>
          </cell>
          <cell r="I4148">
            <v>139.38</v>
          </cell>
          <cell r="J4148">
            <v>1000</v>
          </cell>
          <cell r="K4148">
            <v>110010</v>
          </cell>
          <cell r="L4148" t="str">
            <v>Current Unrestricted</v>
          </cell>
          <cell r="M4148">
            <v>25</v>
          </cell>
          <cell r="N4148" t="str">
            <v>Academic Support</v>
          </cell>
          <cell r="O4148">
            <v>11</v>
          </cell>
          <cell r="P4148" t="str">
            <v>Current Unrestricted Funds</v>
          </cell>
          <cell r="Q4148">
            <v>71</v>
          </cell>
          <cell r="R4148" t="str">
            <v>Contractual Services</v>
          </cell>
          <cell r="S4148">
            <v>40</v>
          </cell>
          <cell r="T4148" t="str">
            <v>Vice President / Provost - SCC</v>
          </cell>
          <cell r="U4148">
            <v>9</v>
          </cell>
          <cell r="V4148" t="str">
            <v>Layer, Marianne E.</v>
          </cell>
        </row>
        <row r="4149">
          <cell r="A4149">
            <v>300035</v>
          </cell>
          <cell r="B4149" t="str">
            <v>SCC - Dean Academic Affairs</v>
          </cell>
          <cell r="C4149">
            <v>733120</v>
          </cell>
          <cell r="D4149">
            <v>300035733120</v>
          </cell>
          <cell r="E4149" t="str">
            <v>Office Supplies</v>
          </cell>
          <cell r="F4149">
            <v>5905.55</v>
          </cell>
          <cell r="G4149">
            <v>9892.66</v>
          </cell>
          <cell r="H4149">
            <v>5350</v>
          </cell>
          <cell r="I4149">
            <v>3359.04</v>
          </cell>
          <cell r="J4149">
            <v>5350</v>
          </cell>
          <cell r="K4149">
            <v>110010</v>
          </cell>
          <cell r="L4149" t="str">
            <v>Current Unrestricted</v>
          </cell>
          <cell r="M4149">
            <v>25</v>
          </cell>
          <cell r="N4149" t="str">
            <v>Academic Support</v>
          </cell>
          <cell r="O4149">
            <v>11</v>
          </cell>
          <cell r="P4149" t="str">
            <v>Current Unrestricted Funds</v>
          </cell>
          <cell r="Q4149">
            <v>73</v>
          </cell>
          <cell r="R4149" t="str">
            <v>Supplies</v>
          </cell>
          <cell r="S4149">
            <v>40</v>
          </cell>
          <cell r="T4149" t="str">
            <v>Vice President / Provost - SCC</v>
          </cell>
          <cell r="U4149">
            <v>9</v>
          </cell>
          <cell r="V4149" t="str">
            <v>Layer, Marianne E.</v>
          </cell>
        </row>
        <row r="4150">
          <cell r="A4150">
            <v>300035</v>
          </cell>
          <cell r="B4150" t="str">
            <v>SCC - Dean Academic Affairs</v>
          </cell>
          <cell r="C4150">
            <v>733220</v>
          </cell>
          <cell r="D4150">
            <v>300035733220</v>
          </cell>
          <cell r="E4150" t="str">
            <v>Subscriptions</v>
          </cell>
          <cell r="F4150">
            <v>82.5</v>
          </cell>
          <cell r="G4150">
            <v>-2.36</v>
          </cell>
          <cell r="H4150">
            <v>50</v>
          </cell>
          <cell r="I4150">
            <v>0</v>
          </cell>
          <cell r="J4150">
            <v>50</v>
          </cell>
          <cell r="K4150">
            <v>110010</v>
          </cell>
          <cell r="L4150" t="str">
            <v>Current Unrestricted</v>
          </cell>
          <cell r="M4150">
            <v>25</v>
          </cell>
          <cell r="N4150" t="str">
            <v>Academic Support</v>
          </cell>
          <cell r="O4150">
            <v>11</v>
          </cell>
          <cell r="P4150" t="str">
            <v>Current Unrestricted Funds</v>
          </cell>
          <cell r="Q4150">
            <v>73</v>
          </cell>
          <cell r="R4150" t="str">
            <v>Supplies</v>
          </cell>
          <cell r="S4150">
            <v>40</v>
          </cell>
          <cell r="T4150" t="str">
            <v>Vice President / Provost - SCC</v>
          </cell>
          <cell r="U4150">
            <v>9</v>
          </cell>
          <cell r="V4150" t="str">
            <v>Layer, Marianne E.</v>
          </cell>
        </row>
        <row r="4151">
          <cell r="A4151">
            <v>300035</v>
          </cell>
          <cell r="B4151" t="str">
            <v>SCC - Dean Academic Affairs</v>
          </cell>
          <cell r="C4151">
            <v>744210</v>
          </cell>
          <cell r="D4151">
            <v>300035744210</v>
          </cell>
          <cell r="E4151" t="str">
            <v>Local Travel</v>
          </cell>
          <cell r="F4151">
            <v>262</v>
          </cell>
          <cell r="G4151">
            <v>118.5</v>
          </cell>
          <cell r="H4151">
            <v>300</v>
          </cell>
          <cell r="I4151">
            <v>132.5</v>
          </cell>
          <cell r="J4151">
            <v>300</v>
          </cell>
          <cell r="K4151">
            <v>110010</v>
          </cell>
          <cell r="L4151" t="str">
            <v>Current Unrestricted</v>
          </cell>
          <cell r="M4151">
            <v>25</v>
          </cell>
          <cell r="N4151" t="str">
            <v>Academic Support</v>
          </cell>
          <cell r="O4151">
            <v>11</v>
          </cell>
          <cell r="P4151" t="str">
            <v>Current Unrestricted Funds</v>
          </cell>
          <cell r="Q4151">
            <v>74</v>
          </cell>
          <cell r="R4151" t="str">
            <v>Travel</v>
          </cell>
          <cell r="S4151">
            <v>40</v>
          </cell>
          <cell r="T4151" t="str">
            <v>Vice President / Provost - SCC</v>
          </cell>
          <cell r="U4151">
            <v>9</v>
          </cell>
          <cell r="V4151" t="str">
            <v>Layer, Marianne E.</v>
          </cell>
        </row>
        <row r="4152">
          <cell r="A4152">
            <v>300035</v>
          </cell>
          <cell r="B4152" t="str">
            <v>SCC - Dean Academic Affairs</v>
          </cell>
          <cell r="C4152">
            <v>744220</v>
          </cell>
          <cell r="D4152">
            <v>300035744220</v>
          </cell>
          <cell r="E4152" t="str">
            <v>Professional Development / Travel</v>
          </cell>
          <cell r="F4152">
            <v>1027.24</v>
          </cell>
          <cell r="G4152">
            <v>2199.2399999999998</v>
          </cell>
          <cell r="H4152">
            <v>3175</v>
          </cell>
          <cell r="I4152">
            <v>625</v>
          </cell>
          <cell r="J4152">
            <v>3175</v>
          </cell>
          <cell r="K4152">
            <v>110010</v>
          </cell>
          <cell r="L4152" t="str">
            <v>Current Unrestricted</v>
          </cell>
          <cell r="M4152">
            <v>25</v>
          </cell>
          <cell r="N4152" t="str">
            <v>Academic Support</v>
          </cell>
          <cell r="O4152">
            <v>11</v>
          </cell>
          <cell r="P4152" t="str">
            <v>Current Unrestricted Funds</v>
          </cell>
          <cell r="Q4152">
            <v>74</v>
          </cell>
          <cell r="R4152" t="str">
            <v>Travel</v>
          </cell>
          <cell r="S4152">
            <v>40</v>
          </cell>
          <cell r="T4152" t="str">
            <v>Vice President / Provost - SCC</v>
          </cell>
          <cell r="U4152">
            <v>9</v>
          </cell>
          <cell r="V4152" t="str">
            <v>Layer, Marianne E.</v>
          </cell>
        </row>
        <row r="4153">
          <cell r="A4153">
            <v>300035</v>
          </cell>
          <cell r="B4153" t="str">
            <v>SCC - Dean Academic Affairs</v>
          </cell>
          <cell r="C4153">
            <v>755310</v>
          </cell>
          <cell r="D4153">
            <v>300035755310</v>
          </cell>
          <cell r="E4153" t="str">
            <v>Copier Expense</v>
          </cell>
          <cell r="F4153">
            <v>0</v>
          </cell>
          <cell r="G4153">
            <v>2.82</v>
          </cell>
          <cell r="H4153">
            <v>100</v>
          </cell>
          <cell r="I4153">
            <v>3.66</v>
          </cell>
          <cell r="J4153">
            <v>100</v>
          </cell>
          <cell r="K4153">
            <v>110010</v>
          </cell>
          <cell r="L4153" t="str">
            <v>Current Unrestricted</v>
          </cell>
          <cell r="M4153">
            <v>25</v>
          </cell>
          <cell r="N4153" t="str">
            <v>Academic Support</v>
          </cell>
          <cell r="O4153">
            <v>11</v>
          </cell>
          <cell r="P4153" t="str">
            <v>Current Unrestricted Funds</v>
          </cell>
          <cell r="Q4153">
            <v>75</v>
          </cell>
          <cell r="R4153" t="str">
            <v>Other Operating Expenses</v>
          </cell>
          <cell r="S4153">
            <v>40</v>
          </cell>
          <cell r="T4153" t="str">
            <v>Vice President / Provost - SCC</v>
          </cell>
          <cell r="U4153">
            <v>9</v>
          </cell>
          <cell r="V4153" t="str">
            <v>Layer, Marianne E.</v>
          </cell>
        </row>
        <row r="4154">
          <cell r="A4154">
            <v>300035</v>
          </cell>
          <cell r="B4154" t="str">
            <v>SCC - Dean Academic Affairs</v>
          </cell>
          <cell r="C4154">
            <v>755360</v>
          </cell>
          <cell r="D4154">
            <v>300035755360</v>
          </cell>
          <cell r="E4154" t="str">
            <v>Printing - Other</v>
          </cell>
          <cell r="F4154">
            <v>275.11</v>
          </cell>
          <cell r="G4154">
            <v>82.67</v>
          </cell>
          <cell r="H4154">
            <v>300</v>
          </cell>
          <cell r="I4154">
            <v>21.78</v>
          </cell>
          <cell r="J4154">
            <v>300</v>
          </cell>
          <cell r="K4154">
            <v>110010</v>
          </cell>
          <cell r="L4154" t="str">
            <v>Current Unrestricted</v>
          </cell>
          <cell r="M4154">
            <v>25</v>
          </cell>
          <cell r="N4154" t="str">
            <v>Academic Support</v>
          </cell>
          <cell r="O4154">
            <v>11</v>
          </cell>
          <cell r="P4154" t="str">
            <v>Current Unrestricted Funds</v>
          </cell>
          <cell r="Q4154">
            <v>75</v>
          </cell>
          <cell r="R4154" t="str">
            <v>Other Operating Expenses</v>
          </cell>
          <cell r="S4154">
            <v>40</v>
          </cell>
          <cell r="T4154" t="str">
            <v>Vice President / Provost - SCC</v>
          </cell>
          <cell r="U4154">
            <v>9</v>
          </cell>
          <cell r="V4154" t="str">
            <v>Layer, Marianne E.</v>
          </cell>
        </row>
        <row r="4155">
          <cell r="A4155">
            <v>300035</v>
          </cell>
          <cell r="B4155" t="str">
            <v>SCC - Dean Academic Affairs</v>
          </cell>
          <cell r="C4155">
            <v>755705</v>
          </cell>
          <cell r="D4155">
            <v>300035755705</v>
          </cell>
          <cell r="E4155" t="str">
            <v>Postage</v>
          </cell>
          <cell r="F4155">
            <v>6.9</v>
          </cell>
          <cell r="G4155">
            <v>6.86</v>
          </cell>
          <cell r="H4155">
            <v>100</v>
          </cell>
          <cell r="I4155">
            <v>0.45</v>
          </cell>
          <cell r="J4155">
            <v>100</v>
          </cell>
          <cell r="K4155">
            <v>110010</v>
          </cell>
          <cell r="L4155" t="str">
            <v>Current Unrestricted</v>
          </cell>
          <cell r="M4155">
            <v>25</v>
          </cell>
          <cell r="N4155" t="str">
            <v>Academic Support</v>
          </cell>
          <cell r="O4155">
            <v>11</v>
          </cell>
          <cell r="P4155" t="str">
            <v>Current Unrestricted Funds</v>
          </cell>
          <cell r="Q4155">
            <v>75</v>
          </cell>
          <cell r="R4155" t="str">
            <v>Other Operating Expenses</v>
          </cell>
          <cell r="S4155">
            <v>40</v>
          </cell>
          <cell r="T4155" t="str">
            <v>Vice President / Provost - SCC</v>
          </cell>
          <cell r="U4155">
            <v>9</v>
          </cell>
          <cell r="V4155" t="str">
            <v>Layer, Marianne E.</v>
          </cell>
        </row>
        <row r="4156">
          <cell r="A4156">
            <v>300035</v>
          </cell>
          <cell r="B4156" t="str">
            <v>SCC - Dean Academic Affairs</v>
          </cell>
          <cell r="C4156">
            <v>755738</v>
          </cell>
          <cell r="D4156">
            <v>300035755738</v>
          </cell>
          <cell r="E4156" t="str">
            <v>Special Functions</v>
          </cell>
          <cell r="F4156">
            <v>0</v>
          </cell>
          <cell r="G4156">
            <v>1479.6</v>
          </cell>
          <cell r="H4156">
            <v>2500</v>
          </cell>
          <cell r="I4156">
            <v>0</v>
          </cell>
          <cell r="J4156">
            <v>2500</v>
          </cell>
          <cell r="K4156">
            <v>110010</v>
          </cell>
          <cell r="L4156" t="str">
            <v>Current Unrestricted</v>
          </cell>
          <cell r="M4156">
            <v>25</v>
          </cell>
          <cell r="N4156" t="str">
            <v>Academic Support</v>
          </cell>
          <cell r="O4156">
            <v>11</v>
          </cell>
          <cell r="P4156" t="str">
            <v>Current Unrestricted Funds</v>
          </cell>
          <cell r="Q4156">
            <v>75</v>
          </cell>
          <cell r="R4156" t="str">
            <v>Other Operating Expenses</v>
          </cell>
          <cell r="S4156">
            <v>40</v>
          </cell>
          <cell r="T4156" t="str">
            <v>Vice President / Provost - SCC</v>
          </cell>
          <cell r="U4156">
            <v>9</v>
          </cell>
          <cell r="V4156" t="str">
            <v>Layer, Marianne E.</v>
          </cell>
        </row>
        <row r="4157">
          <cell r="A4157">
            <v>300035</v>
          </cell>
          <cell r="B4157" t="str">
            <v>SCC - Dean Academic Affairs</v>
          </cell>
          <cell r="C4157">
            <v>755745</v>
          </cell>
          <cell r="D4157">
            <v>300035755745</v>
          </cell>
          <cell r="E4157" t="str">
            <v>Promotional Activities</v>
          </cell>
          <cell r="F4157">
            <v>187.5</v>
          </cell>
          <cell r="G4157">
            <v>0</v>
          </cell>
          <cell r="H4157">
            <v>500</v>
          </cell>
          <cell r="I4157">
            <v>0</v>
          </cell>
          <cell r="J4157">
            <v>500</v>
          </cell>
          <cell r="K4157">
            <v>110010</v>
          </cell>
          <cell r="L4157" t="str">
            <v>Current Unrestricted</v>
          </cell>
          <cell r="M4157">
            <v>25</v>
          </cell>
          <cell r="N4157" t="str">
            <v>Academic Support</v>
          </cell>
          <cell r="O4157">
            <v>11</v>
          </cell>
          <cell r="P4157" t="str">
            <v>Current Unrestricted Funds</v>
          </cell>
          <cell r="Q4157">
            <v>75</v>
          </cell>
          <cell r="R4157" t="str">
            <v>Other Operating Expenses</v>
          </cell>
          <cell r="S4157">
            <v>40</v>
          </cell>
          <cell r="T4157" t="str">
            <v>Vice President / Provost - SCC</v>
          </cell>
          <cell r="U4157">
            <v>9</v>
          </cell>
          <cell r="V4157" t="str">
            <v>Layer, Marianne E.</v>
          </cell>
        </row>
        <row r="4158">
          <cell r="A4158">
            <v>300035</v>
          </cell>
          <cell r="B4158" t="str">
            <v>SCC - Dean Academic Affairs</v>
          </cell>
          <cell r="C4158">
            <v>787410</v>
          </cell>
          <cell r="D4158">
            <v>300035787410</v>
          </cell>
          <cell r="E4158" t="str">
            <v>Equipment/Furniture Non-Depreciable</v>
          </cell>
          <cell r="F4158">
            <v>0</v>
          </cell>
          <cell r="G4158">
            <v>2603.56</v>
          </cell>
          <cell r="H4158">
            <v>0</v>
          </cell>
          <cell r="I4158">
            <v>0</v>
          </cell>
          <cell r="J4158">
            <v>0</v>
          </cell>
          <cell r="K4158">
            <v>110010</v>
          </cell>
          <cell r="L4158" t="str">
            <v>Current Unrestricted</v>
          </cell>
          <cell r="M4158">
            <v>25</v>
          </cell>
          <cell r="N4158" t="str">
            <v>Academic Support</v>
          </cell>
          <cell r="O4158">
            <v>11</v>
          </cell>
          <cell r="P4158" t="str">
            <v>Current Unrestricted Funds</v>
          </cell>
          <cell r="Q4158">
            <v>78</v>
          </cell>
          <cell r="R4158" t="str">
            <v>Non-Capital Outlay</v>
          </cell>
          <cell r="S4158">
            <v>40</v>
          </cell>
          <cell r="T4158" t="str">
            <v>Vice President / Provost - SCC</v>
          </cell>
          <cell r="U4158">
            <v>9</v>
          </cell>
          <cell r="V4158" t="str">
            <v>Layer, Marianne E.</v>
          </cell>
        </row>
        <row r="4159">
          <cell r="A4159">
            <v>300035</v>
          </cell>
          <cell r="B4159" t="str">
            <v>SCC - Dean Academic Affairs</v>
          </cell>
          <cell r="C4159">
            <v>787430</v>
          </cell>
          <cell r="D4159">
            <v>300035787430</v>
          </cell>
          <cell r="E4159" t="str">
            <v>Computer/Media Equip</v>
          </cell>
          <cell r="F4159">
            <v>0</v>
          </cell>
          <cell r="G4159">
            <v>0</v>
          </cell>
          <cell r="H4159">
            <v>2500</v>
          </cell>
          <cell r="I4159">
            <v>0</v>
          </cell>
          <cell r="J4159">
            <v>1250</v>
          </cell>
          <cell r="K4159">
            <v>110010</v>
          </cell>
          <cell r="L4159" t="str">
            <v>Current Unrestricted</v>
          </cell>
          <cell r="M4159">
            <v>25</v>
          </cell>
          <cell r="N4159" t="str">
            <v>Academic Support</v>
          </cell>
          <cell r="O4159">
            <v>11</v>
          </cell>
          <cell r="P4159" t="str">
            <v>Current Unrestricted Funds</v>
          </cell>
          <cell r="Q4159">
            <v>78</v>
          </cell>
          <cell r="R4159" t="str">
            <v>Non-Capital Outlay</v>
          </cell>
          <cell r="S4159">
            <v>40</v>
          </cell>
          <cell r="T4159" t="str">
            <v>Vice President / Provost - SCC</v>
          </cell>
          <cell r="U4159">
            <v>9</v>
          </cell>
          <cell r="V4159" t="str">
            <v>Layer, Marianne E.</v>
          </cell>
        </row>
        <row r="4160">
          <cell r="A4160">
            <v>309012</v>
          </cell>
          <cell r="B4160" t="str">
            <v>Communication</v>
          </cell>
          <cell r="C4160">
            <v>611110</v>
          </cell>
          <cell r="D4160">
            <v>309012611110</v>
          </cell>
          <cell r="E4160" t="str">
            <v>Faculty Salaries - Full-time</v>
          </cell>
          <cell r="F4160">
            <v>37259.15</v>
          </cell>
          <cell r="G4160">
            <v>89222.28</v>
          </cell>
          <cell r="H4160">
            <v>80251</v>
          </cell>
          <cell r="I4160">
            <v>46736.82</v>
          </cell>
          <cell r="J4160">
            <v>67030</v>
          </cell>
          <cell r="K4160">
            <v>110010</v>
          </cell>
          <cell r="L4160" t="str">
            <v>Current Unrestricted</v>
          </cell>
          <cell r="M4160">
            <v>10</v>
          </cell>
          <cell r="N4160" t="str">
            <v>Instruction</v>
          </cell>
          <cell r="O4160">
            <v>11</v>
          </cell>
          <cell r="P4160" t="str">
            <v>Current Unrestricted Funds</v>
          </cell>
          <cell r="Q4160">
            <v>61</v>
          </cell>
          <cell r="R4160" t="str">
            <v>Salaries and Wages</v>
          </cell>
          <cell r="S4160">
            <v>40</v>
          </cell>
          <cell r="T4160" t="str">
            <v>Vice President / Provost - SCC</v>
          </cell>
          <cell r="U4160">
            <v>1</v>
          </cell>
          <cell r="V4160" t="str">
            <v>Layer, Marianne E.</v>
          </cell>
        </row>
        <row r="4161">
          <cell r="A4161">
            <v>309012</v>
          </cell>
          <cell r="B4161" t="str">
            <v>Communication</v>
          </cell>
          <cell r="C4161">
            <v>611115</v>
          </cell>
          <cell r="D4161">
            <v>309012611115</v>
          </cell>
          <cell r="E4161" t="str">
            <v>Faculty Salaries - Substitute</v>
          </cell>
          <cell r="F4161">
            <v>0</v>
          </cell>
          <cell r="G4161">
            <v>0</v>
          </cell>
          <cell r="H4161">
            <v>200</v>
          </cell>
          <cell r="I4161">
            <v>0</v>
          </cell>
          <cell r="J4161">
            <v>0</v>
          </cell>
          <cell r="K4161">
            <v>110010</v>
          </cell>
          <cell r="L4161" t="str">
            <v>Current Unrestricted</v>
          </cell>
          <cell r="M4161">
            <v>10</v>
          </cell>
          <cell r="N4161" t="str">
            <v>Instruction</v>
          </cell>
          <cell r="O4161">
            <v>11</v>
          </cell>
          <cell r="P4161" t="str">
            <v>Current Unrestricted Funds</v>
          </cell>
          <cell r="Q4161">
            <v>61</v>
          </cell>
          <cell r="R4161" t="str">
            <v>Salaries and Wages</v>
          </cell>
          <cell r="S4161">
            <v>40</v>
          </cell>
          <cell r="T4161" t="str">
            <v>Vice President / Provost - SCC</v>
          </cell>
          <cell r="U4161">
            <v>1</v>
          </cell>
          <cell r="V4161" t="str">
            <v>Layer, Marianne E.</v>
          </cell>
        </row>
        <row r="4162">
          <cell r="A4162">
            <v>309012</v>
          </cell>
          <cell r="B4162" t="str">
            <v>Communication</v>
          </cell>
          <cell r="C4162">
            <v>611120</v>
          </cell>
          <cell r="D4162">
            <v>309012611120</v>
          </cell>
          <cell r="E4162" t="str">
            <v>Faculty Salaries - Part-time</v>
          </cell>
          <cell r="F4162">
            <v>6255</v>
          </cell>
          <cell r="G4162">
            <v>2085</v>
          </cell>
          <cell r="H4162">
            <v>9315</v>
          </cell>
          <cell r="I4162">
            <v>0</v>
          </cell>
          <cell r="J4162">
            <v>1243</v>
          </cell>
          <cell r="K4162">
            <v>110010</v>
          </cell>
          <cell r="L4162" t="str">
            <v>Current Unrestricted</v>
          </cell>
          <cell r="M4162">
            <v>10</v>
          </cell>
          <cell r="N4162" t="str">
            <v>Instruction</v>
          </cell>
          <cell r="O4162">
            <v>11</v>
          </cell>
          <cell r="P4162" t="str">
            <v>Current Unrestricted Funds</v>
          </cell>
          <cell r="Q4162">
            <v>61</v>
          </cell>
          <cell r="R4162" t="str">
            <v>Salaries and Wages</v>
          </cell>
          <cell r="S4162">
            <v>40</v>
          </cell>
          <cell r="T4162" t="str">
            <v>Vice President / Provost - SCC</v>
          </cell>
          <cell r="U4162">
            <v>1</v>
          </cell>
          <cell r="V4162" t="str">
            <v>Layer, Marianne E.</v>
          </cell>
        </row>
        <row r="4163">
          <cell r="A4163">
            <v>309012</v>
          </cell>
          <cell r="B4163" t="str">
            <v>Communication</v>
          </cell>
          <cell r="C4163">
            <v>611150</v>
          </cell>
          <cell r="D4163">
            <v>309012611150</v>
          </cell>
          <cell r="E4163" t="str">
            <v>Faculty Full-time - Summer</v>
          </cell>
          <cell r="F4163">
            <v>8561.27</v>
          </cell>
          <cell r="G4163">
            <v>8561.27</v>
          </cell>
          <cell r="H4163">
            <v>8561</v>
          </cell>
          <cell r="I4163">
            <v>0</v>
          </cell>
          <cell r="J4163">
            <v>8561</v>
          </cell>
          <cell r="K4163">
            <v>110010</v>
          </cell>
          <cell r="L4163" t="str">
            <v>Current Unrestricted</v>
          </cell>
          <cell r="M4163">
            <v>10</v>
          </cell>
          <cell r="N4163" t="str">
            <v>Instruction</v>
          </cell>
          <cell r="O4163">
            <v>11</v>
          </cell>
          <cell r="P4163" t="str">
            <v>Current Unrestricted Funds</v>
          </cell>
          <cell r="Q4163">
            <v>61</v>
          </cell>
          <cell r="R4163" t="str">
            <v>Salaries and Wages</v>
          </cell>
          <cell r="S4163">
            <v>40</v>
          </cell>
          <cell r="T4163" t="str">
            <v>Vice President / Provost - SCC</v>
          </cell>
          <cell r="U4163">
            <v>1</v>
          </cell>
          <cell r="V4163" t="str">
            <v>Layer, Marianne E.</v>
          </cell>
        </row>
        <row r="4164">
          <cell r="A4164">
            <v>309012</v>
          </cell>
          <cell r="B4164" t="str">
            <v>Communication</v>
          </cell>
          <cell r="C4164">
            <v>712320</v>
          </cell>
          <cell r="D4164">
            <v>309012712320</v>
          </cell>
          <cell r="E4164" t="str">
            <v>Guest Lecturers</v>
          </cell>
          <cell r="F4164">
            <v>1075</v>
          </cell>
          <cell r="G4164">
            <v>975</v>
          </cell>
          <cell r="H4164">
            <v>2000</v>
          </cell>
          <cell r="I4164">
            <v>400</v>
          </cell>
          <cell r="J4164">
            <v>400</v>
          </cell>
          <cell r="K4164">
            <v>110010</v>
          </cell>
          <cell r="L4164" t="str">
            <v>Current Unrestricted</v>
          </cell>
          <cell r="M4164">
            <v>10</v>
          </cell>
          <cell r="N4164" t="str">
            <v>Instruction</v>
          </cell>
          <cell r="O4164">
            <v>11</v>
          </cell>
          <cell r="P4164" t="str">
            <v>Current Unrestricted Funds</v>
          </cell>
          <cell r="Q4164">
            <v>71</v>
          </cell>
          <cell r="R4164" t="str">
            <v>Contractual Services</v>
          </cell>
          <cell r="S4164">
            <v>40</v>
          </cell>
          <cell r="T4164" t="str">
            <v>Vice President / Provost - SCC</v>
          </cell>
          <cell r="U4164">
            <v>4</v>
          </cell>
          <cell r="V4164" t="str">
            <v>Layer, Marianne E.</v>
          </cell>
        </row>
        <row r="4165">
          <cell r="A4165">
            <v>309012</v>
          </cell>
          <cell r="B4165" t="str">
            <v>Communication</v>
          </cell>
          <cell r="C4165">
            <v>733110</v>
          </cell>
          <cell r="D4165">
            <v>309012733110</v>
          </cell>
          <cell r="E4165" t="str">
            <v>Classroom Supplies</v>
          </cell>
          <cell r="F4165">
            <v>0</v>
          </cell>
          <cell r="G4165">
            <v>2.25</v>
          </cell>
          <cell r="H4165">
            <v>150</v>
          </cell>
          <cell r="I4165">
            <v>0</v>
          </cell>
          <cell r="J4165">
            <v>150</v>
          </cell>
          <cell r="K4165">
            <v>110010</v>
          </cell>
          <cell r="L4165" t="str">
            <v>Current Unrestricted</v>
          </cell>
          <cell r="M4165">
            <v>10</v>
          </cell>
          <cell r="N4165" t="str">
            <v>Instruction</v>
          </cell>
          <cell r="O4165">
            <v>11</v>
          </cell>
          <cell r="P4165" t="str">
            <v>Current Unrestricted Funds</v>
          </cell>
          <cell r="Q4165">
            <v>73</v>
          </cell>
          <cell r="R4165" t="str">
            <v>Supplies</v>
          </cell>
          <cell r="S4165">
            <v>40</v>
          </cell>
          <cell r="T4165" t="str">
            <v>Vice President / Provost - SCC</v>
          </cell>
          <cell r="U4165">
            <v>4</v>
          </cell>
          <cell r="V4165" t="str">
            <v>Layer, Marianne E.</v>
          </cell>
        </row>
        <row r="4166">
          <cell r="A4166">
            <v>309012</v>
          </cell>
          <cell r="B4166" t="str">
            <v>Communication</v>
          </cell>
          <cell r="C4166">
            <v>744220</v>
          </cell>
          <cell r="D4166">
            <v>309012744220</v>
          </cell>
          <cell r="E4166" t="str">
            <v>Professional Development / Travel</v>
          </cell>
          <cell r="F4166">
            <v>0</v>
          </cell>
          <cell r="G4166">
            <v>1815.02</v>
          </cell>
          <cell r="H4166">
            <v>0</v>
          </cell>
          <cell r="I4166">
            <v>0</v>
          </cell>
          <cell r="J4166">
            <v>0</v>
          </cell>
          <cell r="K4166">
            <v>110010</v>
          </cell>
          <cell r="L4166" t="str">
            <v>Current Unrestricted</v>
          </cell>
          <cell r="M4166">
            <v>10</v>
          </cell>
          <cell r="N4166" t="str">
            <v>Instruction</v>
          </cell>
          <cell r="O4166">
            <v>11</v>
          </cell>
          <cell r="P4166" t="str">
            <v>Current Unrestricted Funds</v>
          </cell>
          <cell r="Q4166">
            <v>74</v>
          </cell>
          <cell r="R4166" t="str">
            <v>Travel</v>
          </cell>
          <cell r="S4166">
            <v>40</v>
          </cell>
          <cell r="T4166" t="str">
            <v>Vice President / Provost - SCC</v>
          </cell>
          <cell r="U4166">
            <v>4</v>
          </cell>
          <cell r="V4166" t="str">
            <v>Layer, Marianne E.</v>
          </cell>
        </row>
        <row r="4167">
          <cell r="A4167">
            <v>309012</v>
          </cell>
          <cell r="B4167" t="str">
            <v>Communication</v>
          </cell>
          <cell r="C4167">
            <v>755310</v>
          </cell>
          <cell r="D4167">
            <v>309012755310</v>
          </cell>
          <cell r="E4167" t="str">
            <v>Copier Expense</v>
          </cell>
          <cell r="F4167">
            <v>0</v>
          </cell>
          <cell r="G4167">
            <v>0</v>
          </cell>
          <cell r="H4167">
            <v>50</v>
          </cell>
          <cell r="I4167">
            <v>0</v>
          </cell>
          <cell r="J4167">
            <v>50</v>
          </cell>
          <cell r="K4167">
            <v>110010</v>
          </cell>
          <cell r="L4167" t="str">
            <v>Current Unrestricted</v>
          </cell>
          <cell r="M4167">
            <v>10</v>
          </cell>
          <cell r="N4167" t="str">
            <v>Instruction</v>
          </cell>
          <cell r="O4167">
            <v>11</v>
          </cell>
          <cell r="P4167" t="str">
            <v>Current Unrestricted Funds</v>
          </cell>
          <cell r="Q4167">
            <v>75</v>
          </cell>
          <cell r="R4167" t="str">
            <v>Other Operating Expenses</v>
          </cell>
          <cell r="S4167">
            <v>40</v>
          </cell>
          <cell r="T4167" t="str">
            <v>Vice President / Provost - SCC</v>
          </cell>
          <cell r="U4167">
            <v>4</v>
          </cell>
          <cell r="V4167" t="str">
            <v>Layer, Marianne E.</v>
          </cell>
        </row>
        <row r="4168">
          <cell r="A4168">
            <v>309012</v>
          </cell>
          <cell r="B4168" t="str">
            <v>Communication</v>
          </cell>
          <cell r="C4168">
            <v>755360</v>
          </cell>
          <cell r="D4168">
            <v>309012755360</v>
          </cell>
          <cell r="E4168" t="str">
            <v>Printing - Other</v>
          </cell>
          <cell r="F4168">
            <v>448.78</v>
          </cell>
          <cell r="G4168">
            <v>376.24</v>
          </cell>
          <cell r="H4168">
            <v>500</v>
          </cell>
          <cell r="I4168">
            <v>13.08</v>
          </cell>
          <cell r="J4168">
            <v>500</v>
          </cell>
          <cell r="K4168">
            <v>110010</v>
          </cell>
          <cell r="L4168" t="str">
            <v>Current Unrestricted</v>
          </cell>
          <cell r="M4168">
            <v>10</v>
          </cell>
          <cell r="N4168" t="str">
            <v>Instruction</v>
          </cell>
          <cell r="O4168">
            <v>11</v>
          </cell>
          <cell r="P4168" t="str">
            <v>Current Unrestricted Funds</v>
          </cell>
          <cell r="Q4168">
            <v>75</v>
          </cell>
          <cell r="R4168" t="str">
            <v>Other Operating Expenses</v>
          </cell>
          <cell r="S4168">
            <v>40</v>
          </cell>
          <cell r="T4168" t="str">
            <v>Vice President / Provost - SCC</v>
          </cell>
          <cell r="U4168">
            <v>4</v>
          </cell>
          <cell r="V4168" t="str">
            <v>Layer, Marianne E.</v>
          </cell>
        </row>
        <row r="4169">
          <cell r="A4169">
            <v>309012</v>
          </cell>
          <cell r="B4169" t="str">
            <v>Communication</v>
          </cell>
          <cell r="C4169">
            <v>755705</v>
          </cell>
          <cell r="D4169">
            <v>309012755705</v>
          </cell>
          <cell r="E4169" t="str">
            <v>Postage</v>
          </cell>
          <cell r="F4169">
            <v>6.53</v>
          </cell>
          <cell r="G4169">
            <v>29.98</v>
          </cell>
          <cell r="H4169">
            <v>20</v>
          </cell>
          <cell r="I4169">
            <v>1.3</v>
          </cell>
          <cell r="J4169">
            <v>20</v>
          </cell>
          <cell r="K4169">
            <v>110010</v>
          </cell>
          <cell r="L4169" t="str">
            <v>Current Unrestricted</v>
          </cell>
          <cell r="M4169">
            <v>10</v>
          </cell>
          <cell r="N4169" t="str">
            <v>Instruction</v>
          </cell>
          <cell r="O4169">
            <v>11</v>
          </cell>
          <cell r="P4169" t="str">
            <v>Current Unrestricted Funds</v>
          </cell>
          <cell r="Q4169">
            <v>75</v>
          </cell>
          <cell r="R4169" t="str">
            <v>Other Operating Expenses</v>
          </cell>
          <cell r="S4169">
            <v>40</v>
          </cell>
          <cell r="T4169" t="str">
            <v>Vice President / Provost - SCC</v>
          </cell>
          <cell r="U4169">
            <v>4</v>
          </cell>
          <cell r="V4169" t="str">
            <v>Layer, Marianne E.</v>
          </cell>
        </row>
        <row r="4170">
          <cell r="A4170">
            <v>316092</v>
          </cell>
          <cell r="B4170" t="str">
            <v>Foreign Languages</v>
          </cell>
          <cell r="C4170">
            <v>611110</v>
          </cell>
          <cell r="D4170">
            <v>316092611110</v>
          </cell>
          <cell r="E4170" t="str">
            <v>Faculty Salaries - Full-time</v>
          </cell>
          <cell r="F4170">
            <v>250089.18</v>
          </cell>
          <cell r="G4170">
            <v>245087.28</v>
          </cell>
          <cell r="H4170">
            <v>308281</v>
          </cell>
          <cell r="I4170">
            <v>171939.82</v>
          </cell>
          <cell r="J4170">
            <v>272684</v>
          </cell>
          <cell r="K4170">
            <v>110010</v>
          </cell>
          <cell r="L4170" t="str">
            <v>Current Unrestricted</v>
          </cell>
          <cell r="M4170">
            <v>10</v>
          </cell>
          <cell r="N4170" t="str">
            <v>Instruction</v>
          </cell>
          <cell r="O4170">
            <v>11</v>
          </cell>
          <cell r="P4170" t="str">
            <v>Current Unrestricted Funds</v>
          </cell>
          <cell r="Q4170">
            <v>61</v>
          </cell>
          <cell r="R4170" t="str">
            <v>Salaries and Wages</v>
          </cell>
          <cell r="S4170">
            <v>40</v>
          </cell>
          <cell r="T4170" t="str">
            <v>Vice President / Provost - SCC</v>
          </cell>
          <cell r="U4170">
            <v>1</v>
          </cell>
          <cell r="V4170" t="str">
            <v>Layer, Marianne E.</v>
          </cell>
        </row>
        <row r="4171">
          <cell r="A4171">
            <v>316092</v>
          </cell>
          <cell r="B4171" t="str">
            <v>Foreign Languages</v>
          </cell>
          <cell r="C4171">
            <v>611115</v>
          </cell>
          <cell r="D4171">
            <v>316092611115</v>
          </cell>
          <cell r="E4171" t="str">
            <v>Faculty Salaries - Substitute</v>
          </cell>
          <cell r="F4171">
            <v>0</v>
          </cell>
          <cell r="G4171">
            <v>99.91</v>
          </cell>
          <cell r="H4171">
            <v>500</v>
          </cell>
          <cell r="I4171">
            <v>620.08000000000004</v>
          </cell>
          <cell r="J4171">
            <v>1000</v>
          </cell>
          <cell r="K4171">
            <v>110010</v>
          </cell>
          <cell r="L4171" t="str">
            <v>Current Unrestricted</v>
          </cell>
          <cell r="M4171">
            <v>10</v>
          </cell>
          <cell r="N4171" t="str">
            <v>Instruction</v>
          </cell>
          <cell r="O4171">
            <v>11</v>
          </cell>
          <cell r="P4171" t="str">
            <v>Current Unrestricted Funds</v>
          </cell>
          <cell r="Q4171">
            <v>61</v>
          </cell>
          <cell r="R4171" t="str">
            <v>Salaries and Wages</v>
          </cell>
          <cell r="S4171">
            <v>40</v>
          </cell>
          <cell r="T4171" t="str">
            <v>Vice President / Provost - SCC</v>
          </cell>
          <cell r="U4171">
            <v>1</v>
          </cell>
          <cell r="V4171" t="str">
            <v>Layer, Marianne E.</v>
          </cell>
        </row>
        <row r="4172">
          <cell r="A4172">
            <v>316092</v>
          </cell>
          <cell r="B4172" t="str">
            <v>Foreign Languages</v>
          </cell>
          <cell r="C4172">
            <v>611120</v>
          </cell>
          <cell r="D4172">
            <v>316092611120</v>
          </cell>
          <cell r="E4172" t="str">
            <v>Faculty Salaries - Part-time</v>
          </cell>
          <cell r="F4172">
            <v>112064.98</v>
          </cell>
          <cell r="G4172">
            <v>85784.72</v>
          </cell>
          <cell r="H4172">
            <v>90318</v>
          </cell>
          <cell r="I4172">
            <v>52000.79</v>
          </cell>
          <cell r="J4172">
            <v>90318</v>
          </cell>
          <cell r="K4172">
            <v>110010</v>
          </cell>
          <cell r="L4172" t="str">
            <v>Current Unrestricted</v>
          </cell>
          <cell r="M4172">
            <v>10</v>
          </cell>
          <cell r="N4172" t="str">
            <v>Instruction</v>
          </cell>
          <cell r="O4172">
            <v>11</v>
          </cell>
          <cell r="P4172" t="str">
            <v>Current Unrestricted Funds</v>
          </cell>
          <cell r="Q4172">
            <v>61</v>
          </cell>
          <cell r="R4172" t="str">
            <v>Salaries and Wages</v>
          </cell>
          <cell r="S4172">
            <v>40</v>
          </cell>
          <cell r="T4172" t="str">
            <v>Vice President / Provost - SCC</v>
          </cell>
          <cell r="U4172">
            <v>1</v>
          </cell>
          <cell r="V4172" t="str">
            <v>Layer, Marianne E.</v>
          </cell>
        </row>
        <row r="4173">
          <cell r="A4173">
            <v>316092</v>
          </cell>
          <cell r="B4173" t="str">
            <v>Foreign Languages</v>
          </cell>
          <cell r="C4173">
            <v>611125</v>
          </cell>
          <cell r="D4173">
            <v>316092611125</v>
          </cell>
          <cell r="E4173" t="str">
            <v>Faculty Full-time Chair Rel</v>
          </cell>
          <cell r="F4173">
            <v>15839.4</v>
          </cell>
          <cell r="G4173">
            <v>20841.3</v>
          </cell>
          <cell r="H4173">
            <v>5753</v>
          </cell>
          <cell r="I4173">
            <v>5752.2</v>
          </cell>
          <cell r="J4173">
            <v>0</v>
          </cell>
          <cell r="K4173">
            <v>110010</v>
          </cell>
          <cell r="L4173" t="str">
            <v>Current Unrestricted</v>
          </cell>
          <cell r="M4173">
            <v>10</v>
          </cell>
          <cell r="N4173" t="str">
            <v>Instruction</v>
          </cell>
          <cell r="O4173">
            <v>11</v>
          </cell>
          <cell r="P4173" t="str">
            <v>Current Unrestricted Funds</v>
          </cell>
          <cell r="Q4173">
            <v>61</v>
          </cell>
          <cell r="R4173" t="str">
            <v>Salaries and Wages</v>
          </cell>
          <cell r="S4173">
            <v>40</v>
          </cell>
          <cell r="T4173" t="str">
            <v>Vice President / Provost - SCC</v>
          </cell>
          <cell r="U4173">
            <v>1</v>
          </cell>
          <cell r="V4173" t="str">
            <v>Layer, Marianne E.</v>
          </cell>
        </row>
        <row r="4174">
          <cell r="A4174">
            <v>316092</v>
          </cell>
          <cell r="B4174" t="str">
            <v>Foreign Languages</v>
          </cell>
          <cell r="C4174">
            <v>611130</v>
          </cell>
          <cell r="D4174">
            <v>316092611130</v>
          </cell>
          <cell r="E4174" t="str">
            <v>Faculty Full-time Non-teaching ES</v>
          </cell>
          <cell r="F4174">
            <v>0</v>
          </cell>
          <cell r="G4174">
            <v>0</v>
          </cell>
          <cell r="H4174">
            <v>16480</v>
          </cell>
          <cell r="I4174">
            <v>5790</v>
          </cell>
          <cell r="J4174">
            <v>16480</v>
          </cell>
          <cell r="K4174">
            <v>110010</v>
          </cell>
          <cell r="L4174" t="str">
            <v>Current Unrestricted</v>
          </cell>
          <cell r="M4174">
            <v>10</v>
          </cell>
          <cell r="N4174" t="str">
            <v>Instruction</v>
          </cell>
          <cell r="O4174">
            <v>11</v>
          </cell>
          <cell r="P4174" t="str">
            <v>Current Unrestricted Funds</v>
          </cell>
          <cell r="Q4174">
            <v>61</v>
          </cell>
          <cell r="R4174" t="str">
            <v>Salaries and Wages</v>
          </cell>
          <cell r="S4174">
            <v>40</v>
          </cell>
          <cell r="T4174" t="str">
            <v>Vice President / Provost - SCC</v>
          </cell>
          <cell r="U4174">
            <v>1</v>
          </cell>
          <cell r="V4174" t="str">
            <v>Layer, Marianne E.</v>
          </cell>
        </row>
        <row r="4175">
          <cell r="A4175">
            <v>316092</v>
          </cell>
          <cell r="B4175" t="str">
            <v>Foreign Languages</v>
          </cell>
          <cell r="C4175">
            <v>611150</v>
          </cell>
          <cell r="D4175">
            <v>316092611150</v>
          </cell>
          <cell r="E4175" t="str">
            <v>Faculty Full-time - Summer</v>
          </cell>
          <cell r="F4175">
            <v>41068.78</v>
          </cell>
          <cell r="G4175">
            <v>47091.79</v>
          </cell>
          <cell r="H4175">
            <v>39334</v>
          </cell>
          <cell r="I4175">
            <v>0</v>
          </cell>
          <cell r="J4175">
            <v>42747</v>
          </cell>
          <cell r="K4175">
            <v>110010</v>
          </cell>
          <cell r="L4175" t="str">
            <v>Current Unrestricted</v>
          </cell>
          <cell r="M4175">
            <v>10</v>
          </cell>
          <cell r="N4175" t="str">
            <v>Instruction</v>
          </cell>
          <cell r="O4175">
            <v>11</v>
          </cell>
          <cell r="P4175" t="str">
            <v>Current Unrestricted Funds</v>
          </cell>
          <cell r="Q4175">
            <v>61</v>
          </cell>
          <cell r="R4175" t="str">
            <v>Salaries and Wages</v>
          </cell>
          <cell r="S4175">
            <v>40</v>
          </cell>
          <cell r="T4175" t="str">
            <v>Vice President / Provost - SCC</v>
          </cell>
          <cell r="U4175">
            <v>1</v>
          </cell>
          <cell r="V4175" t="str">
            <v>Layer, Marianne E.</v>
          </cell>
        </row>
        <row r="4176">
          <cell r="A4176">
            <v>316092</v>
          </cell>
          <cell r="B4176" t="str">
            <v>Foreign Languages</v>
          </cell>
          <cell r="C4176">
            <v>611160</v>
          </cell>
          <cell r="D4176">
            <v>316092611160</v>
          </cell>
          <cell r="E4176" t="str">
            <v>Faculty Part-time - Summer</v>
          </cell>
          <cell r="F4176">
            <v>35584</v>
          </cell>
          <cell r="G4176">
            <v>38268.44</v>
          </cell>
          <cell r="H4176">
            <v>69833</v>
          </cell>
          <cell r="I4176">
            <v>0</v>
          </cell>
          <cell r="J4176">
            <v>69833</v>
          </cell>
          <cell r="K4176">
            <v>110010</v>
          </cell>
          <cell r="L4176" t="str">
            <v>Current Unrestricted</v>
          </cell>
          <cell r="M4176">
            <v>10</v>
          </cell>
          <cell r="N4176" t="str">
            <v>Instruction</v>
          </cell>
          <cell r="O4176">
            <v>11</v>
          </cell>
          <cell r="P4176" t="str">
            <v>Current Unrestricted Funds</v>
          </cell>
          <cell r="Q4176">
            <v>61</v>
          </cell>
          <cell r="R4176" t="str">
            <v>Salaries and Wages</v>
          </cell>
          <cell r="S4176">
            <v>40</v>
          </cell>
          <cell r="T4176" t="str">
            <v>Vice President / Provost - SCC</v>
          </cell>
          <cell r="U4176">
            <v>1</v>
          </cell>
          <cell r="V4176" t="str">
            <v>Layer, Marianne E.</v>
          </cell>
        </row>
        <row r="4177">
          <cell r="A4177">
            <v>316092</v>
          </cell>
          <cell r="B4177" t="str">
            <v>Foreign Languages</v>
          </cell>
          <cell r="C4177">
            <v>712320</v>
          </cell>
          <cell r="D4177">
            <v>316092712320</v>
          </cell>
          <cell r="E4177" t="str">
            <v>Guest Lecturers</v>
          </cell>
          <cell r="F4177">
            <v>0</v>
          </cell>
          <cell r="G4177">
            <v>0</v>
          </cell>
          <cell r="H4177">
            <v>100</v>
          </cell>
          <cell r="I4177">
            <v>0</v>
          </cell>
          <cell r="J4177">
            <v>100</v>
          </cell>
          <cell r="K4177">
            <v>110010</v>
          </cell>
          <cell r="L4177" t="str">
            <v>Current Unrestricted</v>
          </cell>
          <cell r="M4177">
            <v>10</v>
          </cell>
          <cell r="N4177" t="str">
            <v>Instruction</v>
          </cell>
          <cell r="O4177">
            <v>11</v>
          </cell>
          <cell r="P4177" t="str">
            <v>Current Unrestricted Funds</v>
          </cell>
          <cell r="Q4177">
            <v>71</v>
          </cell>
          <cell r="R4177" t="str">
            <v>Contractual Services</v>
          </cell>
          <cell r="S4177">
            <v>40</v>
          </cell>
          <cell r="T4177" t="str">
            <v>Vice President / Provost - SCC</v>
          </cell>
          <cell r="U4177">
            <v>4</v>
          </cell>
          <cell r="V4177" t="str">
            <v>Layer, Marianne E.</v>
          </cell>
        </row>
        <row r="4178">
          <cell r="A4178">
            <v>316092</v>
          </cell>
          <cell r="B4178" t="str">
            <v>Foreign Languages</v>
          </cell>
          <cell r="C4178">
            <v>712655</v>
          </cell>
          <cell r="D4178">
            <v>316092712655</v>
          </cell>
          <cell r="E4178" t="str">
            <v>Meetings Expense</v>
          </cell>
          <cell r="F4178">
            <v>0</v>
          </cell>
          <cell r="G4178">
            <v>0</v>
          </cell>
          <cell r="H4178">
            <v>100</v>
          </cell>
          <cell r="I4178">
            <v>0</v>
          </cell>
          <cell r="J4178">
            <v>100</v>
          </cell>
          <cell r="K4178">
            <v>110010</v>
          </cell>
          <cell r="L4178" t="str">
            <v>Current Unrestricted</v>
          </cell>
          <cell r="M4178">
            <v>10</v>
          </cell>
          <cell r="N4178" t="str">
            <v>Instruction</v>
          </cell>
          <cell r="O4178">
            <v>11</v>
          </cell>
          <cell r="P4178" t="str">
            <v>Current Unrestricted Funds</v>
          </cell>
          <cell r="Q4178">
            <v>71</v>
          </cell>
          <cell r="R4178" t="str">
            <v>Contractual Services</v>
          </cell>
          <cell r="S4178">
            <v>40</v>
          </cell>
          <cell r="T4178" t="str">
            <v>Vice President / Provost - SCC</v>
          </cell>
          <cell r="U4178">
            <v>4</v>
          </cell>
          <cell r="V4178" t="str">
            <v>Layer, Marianne E.</v>
          </cell>
        </row>
        <row r="4179">
          <cell r="A4179">
            <v>316092</v>
          </cell>
          <cell r="B4179" t="str">
            <v>Foreign Languages</v>
          </cell>
          <cell r="C4179">
            <v>733110</v>
          </cell>
          <cell r="D4179">
            <v>316092733110</v>
          </cell>
          <cell r="E4179" t="str">
            <v>Classroom Supplies</v>
          </cell>
          <cell r="F4179">
            <v>93.35</v>
          </cell>
          <cell r="G4179">
            <v>671.63</v>
          </cell>
          <cell r="H4179">
            <v>750</v>
          </cell>
          <cell r="I4179">
            <v>2003.7</v>
          </cell>
          <cell r="J4179">
            <v>2000</v>
          </cell>
          <cell r="K4179">
            <v>110010</v>
          </cell>
          <cell r="L4179" t="str">
            <v>Current Unrestricted</v>
          </cell>
          <cell r="M4179">
            <v>10</v>
          </cell>
          <cell r="N4179" t="str">
            <v>Instruction</v>
          </cell>
          <cell r="O4179">
            <v>11</v>
          </cell>
          <cell r="P4179" t="str">
            <v>Current Unrestricted Funds</v>
          </cell>
          <cell r="Q4179">
            <v>73</v>
          </cell>
          <cell r="R4179" t="str">
            <v>Supplies</v>
          </cell>
          <cell r="S4179">
            <v>40</v>
          </cell>
          <cell r="T4179" t="str">
            <v>Vice President / Provost - SCC</v>
          </cell>
          <cell r="U4179">
            <v>4</v>
          </cell>
          <cell r="V4179" t="str">
            <v>Layer, Marianne E.</v>
          </cell>
        </row>
        <row r="4180">
          <cell r="A4180">
            <v>316092</v>
          </cell>
          <cell r="B4180" t="str">
            <v>Foreign Languages</v>
          </cell>
          <cell r="C4180">
            <v>744210</v>
          </cell>
          <cell r="D4180">
            <v>316092744210</v>
          </cell>
          <cell r="E4180" t="str">
            <v>Local Travel</v>
          </cell>
          <cell r="F4180">
            <v>0</v>
          </cell>
          <cell r="G4180">
            <v>0</v>
          </cell>
          <cell r="H4180">
            <v>50</v>
          </cell>
          <cell r="I4180">
            <v>0</v>
          </cell>
          <cell r="J4180">
            <v>50</v>
          </cell>
          <cell r="K4180">
            <v>110010</v>
          </cell>
          <cell r="L4180" t="str">
            <v>Current Unrestricted</v>
          </cell>
          <cell r="M4180">
            <v>10</v>
          </cell>
          <cell r="N4180" t="str">
            <v>Instruction</v>
          </cell>
          <cell r="O4180">
            <v>11</v>
          </cell>
          <cell r="P4180" t="str">
            <v>Current Unrestricted Funds</v>
          </cell>
          <cell r="Q4180">
            <v>74</v>
          </cell>
          <cell r="R4180" t="str">
            <v>Travel</v>
          </cell>
          <cell r="S4180">
            <v>40</v>
          </cell>
          <cell r="T4180" t="str">
            <v>Vice President / Provost - SCC</v>
          </cell>
          <cell r="U4180">
            <v>4</v>
          </cell>
          <cell r="V4180" t="str">
            <v>Layer, Marianne E.</v>
          </cell>
        </row>
        <row r="4181">
          <cell r="A4181">
            <v>316092</v>
          </cell>
          <cell r="B4181" t="str">
            <v>Foreign Languages</v>
          </cell>
          <cell r="C4181">
            <v>744220</v>
          </cell>
          <cell r="D4181">
            <v>316092744220</v>
          </cell>
          <cell r="E4181" t="str">
            <v>Professional Development / Travel</v>
          </cell>
          <cell r="F4181">
            <v>1399.97</v>
          </cell>
          <cell r="G4181">
            <v>5631.7</v>
          </cell>
          <cell r="H4181">
            <v>200</v>
          </cell>
          <cell r="I4181">
            <v>0</v>
          </cell>
          <cell r="J4181">
            <v>200</v>
          </cell>
          <cell r="K4181">
            <v>110010</v>
          </cell>
          <cell r="L4181" t="str">
            <v>Current Unrestricted</v>
          </cell>
          <cell r="M4181">
            <v>10</v>
          </cell>
          <cell r="N4181" t="str">
            <v>Instruction</v>
          </cell>
          <cell r="O4181">
            <v>11</v>
          </cell>
          <cell r="P4181" t="str">
            <v>Current Unrestricted Funds</v>
          </cell>
          <cell r="Q4181">
            <v>74</v>
          </cell>
          <cell r="R4181" t="str">
            <v>Travel</v>
          </cell>
          <cell r="S4181">
            <v>40</v>
          </cell>
          <cell r="T4181" t="str">
            <v>Vice President / Provost - SCC</v>
          </cell>
          <cell r="U4181">
            <v>4</v>
          </cell>
          <cell r="V4181" t="str">
            <v>Layer, Marianne E.</v>
          </cell>
        </row>
        <row r="4182">
          <cell r="A4182">
            <v>316092</v>
          </cell>
          <cell r="B4182" t="str">
            <v>Foreign Languages</v>
          </cell>
          <cell r="C4182">
            <v>755240</v>
          </cell>
          <cell r="D4182">
            <v>316092755240</v>
          </cell>
          <cell r="E4182" t="str">
            <v>DP - Software</v>
          </cell>
          <cell r="F4182">
            <v>0</v>
          </cell>
          <cell r="G4182">
            <v>0</v>
          </cell>
          <cell r="H4182">
            <v>1050</v>
          </cell>
          <cell r="I4182">
            <v>0</v>
          </cell>
          <cell r="J4182">
            <v>500</v>
          </cell>
          <cell r="K4182">
            <v>110010</v>
          </cell>
          <cell r="L4182" t="str">
            <v>Current Unrestricted</v>
          </cell>
          <cell r="M4182">
            <v>10</v>
          </cell>
          <cell r="N4182" t="str">
            <v>Instruction</v>
          </cell>
          <cell r="O4182">
            <v>11</v>
          </cell>
          <cell r="P4182" t="str">
            <v>Current Unrestricted Funds</v>
          </cell>
          <cell r="Q4182">
            <v>75</v>
          </cell>
          <cell r="R4182" t="str">
            <v>Other Operating Expenses</v>
          </cell>
          <cell r="S4182">
            <v>40</v>
          </cell>
          <cell r="T4182" t="str">
            <v>Vice President / Provost - SCC</v>
          </cell>
          <cell r="U4182">
            <v>4</v>
          </cell>
          <cell r="V4182" t="str">
            <v>Layer, Marianne E.</v>
          </cell>
        </row>
        <row r="4183">
          <cell r="A4183">
            <v>316092</v>
          </cell>
          <cell r="B4183" t="str">
            <v>Foreign Languages</v>
          </cell>
          <cell r="C4183">
            <v>755310</v>
          </cell>
          <cell r="D4183">
            <v>316092755310</v>
          </cell>
          <cell r="E4183" t="str">
            <v>Copier Expense</v>
          </cell>
          <cell r="F4183">
            <v>0</v>
          </cell>
          <cell r="G4183">
            <v>0</v>
          </cell>
          <cell r="H4183">
            <v>350</v>
          </cell>
          <cell r="I4183">
            <v>134.82</v>
          </cell>
          <cell r="J4183">
            <v>350</v>
          </cell>
          <cell r="K4183">
            <v>110010</v>
          </cell>
          <cell r="L4183" t="str">
            <v>Current Unrestricted</v>
          </cell>
          <cell r="M4183">
            <v>10</v>
          </cell>
          <cell r="N4183" t="str">
            <v>Instruction</v>
          </cell>
          <cell r="O4183">
            <v>11</v>
          </cell>
          <cell r="P4183" t="str">
            <v>Current Unrestricted Funds</v>
          </cell>
          <cell r="Q4183">
            <v>75</v>
          </cell>
          <cell r="R4183" t="str">
            <v>Other Operating Expenses</v>
          </cell>
          <cell r="S4183">
            <v>40</v>
          </cell>
          <cell r="T4183" t="str">
            <v>Vice President / Provost - SCC</v>
          </cell>
          <cell r="U4183">
            <v>4</v>
          </cell>
          <cell r="V4183" t="str">
            <v>Layer, Marianne E.</v>
          </cell>
        </row>
        <row r="4184">
          <cell r="A4184">
            <v>316092</v>
          </cell>
          <cell r="B4184" t="str">
            <v>Foreign Languages</v>
          </cell>
          <cell r="C4184">
            <v>755360</v>
          </cell>
          <cell r="D4184">
            <v>316092755360</v>
          </cell>
          <cell r="E4184" t="str">
            <v>Printing - Other</v>
          </cell>
          <cell r="F4184">
            <v>676.68</v>
          </cell>
          <cell r="G4184">
            <v>774.97</v>
          </cell>
          <cell r="H4184">
            <v>500</v>
          </cell>
          <cell r="I4184">
            <v>47.56</v>
          </cell>
          <cell r="J4184">
            <v>400</v>
          </cell>
          <cell r="K4184">
            <v>110010</v>
          </cell>
          <cell r="L4184" t="str">
            <v>Current Unrestricted</v>
          </cell>
          <cell r="M4184">
            <v>10</v>
          </cell>
          <cell r="N4184" t="str">
            <v>Instruction</v>
          </cell>
          <cell r="O4184">
            <v>11</v>
          </cell>
          <cell r="P4184" t="str">
            <v>Current Unrestricted Funds</v>
          </cell>
          <cell r="Q4184">
            <v>75</v>
          </cell>
          <cell r="R4184" t="str">
            <v>Other Operating Expenses</v>
          </cell>
          <cell r="S4184">
            <v>40</v>
          </cell>
          <cell r="T4184" t="str">
            <v>Vice President / Provost - SCC</v>
          </cell>
          <cell r="U4184">
            <v>4</v>
          </cell>
          <cell r="V4184" t="str">
            <v>Layer, Marianne E.</v>
          </cell>
        </row>
        <row r="4185">
          <cell r="A4185">
            <v>316092</v>
          </cell>
          <cell r="B4185" t="str">
            <v>Foreign Languages</v>
          </cell>
          <cell r="C4185">
            <v>755705</v>
          </cell>
          <cell r="D4185">
            <v>316092755705</v>
          </cell>
          <cell r="E4185" t="str">
            <v>Postage</v>
          </cell>
          <cell r="F4185">
            <v>0</v>
          </cell>
          <cell r="G4185">
            <v>0</v>
          </cell>
          <cell r="H4185">
            <v>50</v>
          </cell>
          <cell r="I4185">
            <v>0</v>
          </cell>
          <cell r="J4185">
            <v>50</v>
          </cell>
          <cell r="K4185">
            <v>110010</v>
          </cell>
          <cell r="L4185" t="str">
            <v>Current Unrestricted</v>
          </cell>
          <cell r="M4185">
            <v>10</v>
          </cell>
          <cell r="N4185" t="str">
            <v>Instruction</v>
          </cell>
          <cell r="O4185">
            <v>11</v>
          </cell>
          <cell r="P4185" t="str">
            <v>Current Unrestricted Funds</v>
          </cell>
          <cell r="Q4185">
            <v>75</v>
          </cell>
          <cell r="R4185" t="str">
            <v>Other Operating Expenses</v>
          </cell>
          <cell r="S4185">
            <v>40</v>
          </cell>
          <cell r="T4185" t="str">
            <v>Vice President / Provost - SCC</v>
          </cell>
          <cell r="U4185">
            <v>4</v>
          </cell>
          <cell r="V4185" t="str">
            <v>Layer, Marianne E.</v>
          </cell>
        </row>
        <row r="4186">
          <cell r="A4186">
            <v>316092</v>
          </cell>
          <cell r="B4186" t="str">
            <v>Foreign Languages</v>
          </cell>
          <cell r="C4186">
            <v>755745</v>
          </cell>
          <cell r="D4186">
            <v>316092755745</v>
          </cell>
          <cell r="E4186" t="str">
            <v>Promotional Activities</v>
          </cell>
          <cell r="F4186">
            <v>0</v>
          </cell>
          <cell r="G4186">
            <v>0</v>
          </cell>
          <cell r="H4186">
            <v>600</v>
          </cell>
          <cell r="I4186">
            <v>0</v>
          </cell>
          <cell r="J4186">
            <v>500</v>
          </cell>
          <cell r="K4186">
            <v>110010</v>
          </cell>
          <cell r="L4186" t="str">
            <v>Current Unrestricted</v>
          </cell>
          <cell r="M4186">
            <v>10</v>
          </cell>
          <cell r="N4186" t="str">
            <v>Instruction</v>
          </cell>
          <cell r="O4186">
            <v>11</v>
          </cell>
          <cell r="P4186" t="str">
            <v>Current Unrestricted Funds</v>
          </cell>
          <cell r="Q4186">
            <v>75</v>
          </cell>
          <cell r="R4186" t="str">
            <v>Other Operating Expenses</v>
          </cell>
          <cell r="S4186">
            <v>40</v>
          </cell>
          <cell r="T4186" t="str">
            <v>Vice President / Provost - SCC</v>
          </cell>
          <cell r="U4186">
            <v>4</v>
          </cell>
          <cell r="V4186" t="str">
            <v>Layer, Marianne E.</v>
          </cell>
        </row>
        <row r="4187">
          <cell r="A4187">
            <v>316092</v>
          </cell>
          <cell r="B4187" t="str">
            <v>Foreign Languages</v>
          </cell>
          <cell r="C4187">
            <v>787430</v>
          </cell>
          <cell r="D4187">
            <v>316092787430</v>
          </cell>
          <cell r="E4187" t="str">
            <v>Computer/Media Equip</v>
          </cell>
          <cell r="F4187">
            <v>0</v>
          </cell>
          <cell r="G4187">
            <v>0</v>
          </cell>
          <cell r="H4187">
            <v>2000</v>
          </cell>
          <cell r="I4187">
            <v>0</v>
          </cell>
          <cell r="J4187">
            <v>1000</v>
          </cell>
          <cell r="K4187">
            <v>110010</v>
          </cell>
          <cell r="L4187" t="str">
            <v>Current Unrestricted</v>
          </cell>
          <cell r="M4187">
            <v>10</v>
          </cell>
          <cell r="N4187" t="str">
            <v>Instruction</v>
          </cell>
          <cell r="O4187">
            <v>11</v>
          </cell>
          <cell r="P4187" t="str">
            <v>Current Unrestricted Funds</v>
          </cell>
          <cell r="Q4187">
            <v>78</v>
          </cell>
          <cell r="R4187" t="str">
            <v>Non-Capital Outlay</v>
          </cell>
          <cell r="S4187">
            <v>40</v>
          </cell>
          <cell r="T4187" t="str">
            <v>Vice President / Provost - SCC</v>
          </cell>
          <cell r="U4187">
            <v>4</v>
          </cell>
          <cell r="V4187" t="str">
            <v>Layer, Marianne E.</v>
          </cell>
        </row>
        <row r="4188">
          <cell r="A4188">
            <v>323002</v>
          </cell>
          <cell r="B4188" t="str">
            <v>English</v>
          </cell>
          <cell r="C4188">
            <v>611110</v>
          </cell>
          <cell r="D4188">
            <v>323002611110</v>
          </cell>
          <cell r="E4188" t="str">
            <v>Faculty Salaries - Full-time</v>
          </cell>
          <cell r="F4188">
            <v>1073249.96</v>
          </cell>
          <cell r="G4188">
            <v>1115772.97</v>
          </cell>
          <cell r="H4188">
            <v>1306293</v>
          </cell>
          <cell r="I4188">
            <v>672443.52</v>
          </cell>
          <cell r="J4188">
            <v>1320067</v>
          </cell>
          <cell r="K4188">
            <v>110010</v>
          </cell>
          <cell r="L4188" t="str">
            <v>Current Unrestricted</v>
          </cell>
          <cell r="M4188">
            <v>10</v>
          </cell>
          <cell r="N4188" t="str">
            <v>Instruction</v>
          </cell>
          <cell r="O4188">
            <v>11</v>
          </cell>
          <cell r="P4188" t="str">
            <v>Current Unrestricted Funds</v>
          </cell>
          <cell r="Q4188">
            <v>61</v>
          </cell>
          <cell r="R4188" t="str">
            <v>Salaries and Wages</v>
          </cell>
          <cell r="S4188">
            <v>40</v>
          </cell>
          <cell r="T4188" t="str">
            <v>Vice President / Provost - SCC</v>
          </cell>
          <cell r="U4188">
            <v>1</v>
          </cell>
          <cell r="V4188" t="str">
            <v>Layer, Marianne E.</v>
          </cell>
        </row>
        <row r="4189">
          <cell r="A4189">
            <v>323002</v>
          </cell>
          <cell r="B4189" t="str">
            <v>English</v>
          </cell>
          <cell r="C4189">
            <v>611115</v>
          </cell>
          <cell r="D4189">
            <v>323002611115</v>
          </cell>
          <cell r="E4189" t="str">
            <v>Faculty Salaries - Substitute</v>
          </cell>
          <cell r="F4189">
            <v>2009.68</v>
          </cell>
          <cell r="G4189">
            <v>193.66</v>
          </cell>
          <cell r="H4189">
            <v>2250</v>
          </cell>
          <cell r="I4189">
            <v>0</v>
          </cell>
          <cell r="J4189">
            <v>2250</v>
          </cell>
          <cell r="K4189">
            <v>110010</v>
          </cell>
          <cell r="L4189" t="str">
            <v>Current Unrestricted</v>
          </cell>
          <cell r="M4189">
            <v>10</v>
          </cell>
          <cell r="N4189" t="str">
            <v>Instruction</v>
          </cell>
          <cell r="O4189">
            <v>11</v>
          </cell>
          <cell r="P4189" t="str">
            <v>Current Unrestricted Funds</v>
          </cell>
          <cell r="Q4189">
            <v>61</v>
          </cell>
          <cell r="R4189" t="str">
            <v>Salaries and Wages</v>
          </cell>
          <cell r="S4189">
            <v>40</v>
          </cell>
          <cell r="T4189" t="str">
            <v>Vice President / Provost - SCC</v>
          </cell>
          <cell r="U4189">
            <v>1</v>
          </cell>
          <cell r="V4189" t="str">
            <v>Layer, Marianne E.</v>
          </cell>
        </row>
        <row r="4190">
          <cell r="A4190">
            <v>323002</v>
          </cell>
          <cell r="B4190" t="str">
            <v>English</v>
          </cell>
          <cell r="C4190">
            <v>611120</v>
          </cell>
          <cell r="D4190">
            <v>323002611120</v>
          </cell>
          <cell r="E4190" t="str">
            <v>Faculty Salaries - Part-time</v>
          </cell>
          <cell r="F4190">
            <v>510731.19</v>
          </cell>
          <cell r="G4190">
            <v>443492.23</v>
          </cell>
          <cell r="H4190">
            <v>562871</v>
          </cell>
          <cell r="I4190">
            <v>253608.78</v>
          </cell>
          <cell r="J4190">
            <v>558752</v>
          </cell>
          <cell r="K4190">
            <v>110010</v>
          </cell>
          <cell r="L4190" t="str">
            <v>Current Unrestricted</v>
          </cell>
          <cell r="M4190">
            <v>10</v>
          </cell>
          <cell r="N4190" t="str">
            <v>Instruction</v>
          </cell>
          <cell r="O4190">
            <v>11</v>
          </cell>
          <cell r="P4190" t="str">
            <v>Current Unrestricted Funds</v>
          </cell>
          <cell r="Q4190">
            <v>61</v>
          </cell>
          <cell r="R4190" t="str">
            <v>Salaries and Wages</v>
          </cell>
          <cell r="S4190">
            <v>40</v>
          </cell>
          <cell r="T4190" t="str">
            <v>Vice President / Provost - SCC</v>
          </cell>
          <cell r="U4190">
            <v>1</v>
          </cell>
          <cell r="V4190" t="str">
            <v>Layer, Marianne E.</v>
          </cell>
        </row>
        <row r="4191">
          <cell r="A4191">
            <v>323002</v>
          </cell>
          <cell r="B4191" t="str">
            <v>English</v>
          </cell>
          <cell r="C4191">
            <v>611125</v>
          </cell>
          <cell r="D4191">
            <v>323002611125</v>
          </cell>
          <cell r="E4191" t="str">
            <v>Faculty Full-time Chair Rel</v>
          </cell>
          <cell r="F4191">
            <v>54633.599999999999</v>
          </cell>
          <cell r="G4191">
            <v>60093.599999999999</v>
          </cell>
          <cell r="H4191">
            <v>31796</v>
          </cell>
          <cell r="I4191">
            <v>18137.64</v>
          </cell>
          <cell r="J4191">
            <v>27316</v>
          </cell>
          <cell r="K4191">
            <v>110010</v>
          </cell>
          <cell r="L4191" t="str">
            <v>Current Unrestricted</v>
          </cell>
          <cell r="M4191">
            <v>10</v>
          </cell>
          <cell r="N4191" t="str">
            <v>Instruction</v>
          </cell>
          <cell r="O4191">
            <v>11</v>
          </cell>
          <cell r="P4191" t="str">
            <v>Current Unrestricted Funds</v>
          </cell>
          <cell r="Q4191">
            <v>61</v>
          </cell>
          <cell r="R4191" t="str">
            <v>Salaries and Wages</v>
          </cell>
          <cell r="S4191">
            <v>40</v>
          </cell>
          <cell r="T4191" t="str">
            <v>Vice President / Provost - SCC</v>
          </cell>
          <cell r="U4191">
            <v>1</v>
          </cell>
          <cell r="V4191" t="str">
            <v>Layer, Marianne E.</v>
          </cell>
        </row>
        <row r="4192">
          <cell r="A4192">
            <v>323002</v>
          </cell>
          <cell r="B4192" t="str">
            <v>English</v>
          </cell>
          <cell r="C4192">
            <v>611130</v>
          </cell>
          <cell r="D4192">
            <v>323002611130</v>
          </cell>
          <cell r="E4192" t="str">
            <v>Faculty Full-time Non-teaching ES</v>
          </cell>
          <cell r="F4192">
            <v>0</v>
          </cell>
          <cell r="G4192">
            <v>4170</v>
          </cell>
          <cell r="H4192">
            <v>29130</v>
          </cell>
          <cell r="I4192">
            <v>14451.64</v>
          </cell>
          <cell r="J4192">
            <v>29130</v>
          </cell>
          <cell r="K4192">
            <v>110010</v>
          </cell>
          <cell r="L4192" t="str">
            <v>Current Unrestricted</v>
          </cell>
          <cell r="M4192">
            <v>10</v>
          </cell>
          <cell r="N4192" t="str">
            <v>Instruction</v>
          </cell>
          <cell r="O4192">
            <v>11</v>
          </cell>
          <cell r="P4192" t="str">
            <v>Current Unrestricted Funds</v>
          </cell>
          <cell r="Q4192">
            <v>61</v>
          </cell>
          <cell r="R4192" t="str">
            <v>Salaries and Wages</v>
          </cell>
          <cell r="S4192">
            <v>40</v>
          </cell>
          <cell r="T4192" t="str">
            <v>Vice President / Provost - SCC</v>
          </cell>
          <cell r="U4192">
            <v>1</v>
          </cell>
          <cell r="V4192" t="str">
            <v>Layer, Marianne E.</v>
          </cell>
        </row>
        <row r="4193">
          <cell r="A4193">
            <v>323002</v>
          </cell>
          <cell r="B4193" t="str">
            <v>English</v>
          </cell>
          <cell r="C4193">
            <v>611135</v>
          </cell>
          <cell r="D4193">
            <v>323002611135</v>
          </cell>
          <cell r="E4193" t="str">
            <v>Faculty Full-time - Release Time</v>
          </cell>
          <cell r="F4193">
            <v>0</v>
          </cell>
          <cell r="G4193">
            <v>9895.66</v>
          </cell>
          <cell r="H4193">
            <v>0</v>
          </cell>
          <cell r="I4193">
            <v>0</v>
          </cell>
          <cell r="J4193">
            <v>0</v>
          </cell>
          <cell r="K4193">
            <v>110010</v>
          </cell>
          <cell r="L4193" t="str">
            <v>Current Unrestricted</v>
          </cell>
          <cell r="M4193">
            <v>10</v>
          </cell>
          <cell r="N4193" t="str">
            <v>Instruction</v>
          </cell>
          <cell r="O4193">
            <v>11</v>
          </cell>
          <cell r="P4193" t="str">
            <v>Current Unrestricted Funds</v>
          </cell>
          <cell r="Q4193">
            <v>61</v>
          </cell>
          <cell r="R4193" t="str">
            <v>Salaries and Wages</v>
          </cell>
          <cell r="S4193">
            <v>40</v>
          </cell>
          <cell r="T4193" t="str">
            <v>Vice President / Provost - SCC</v>
          </cell>
          <cell r="U4193">
            <v>1</v>
          </cell>
          <cell r="V4193" t="str">
            <v>Layer, Marianne E.</v>
          </cell>
        </row>
        <row r="4194">
          <cell r="A4194">
            <v>323002</v>
          </cell>
          <cell r="B4194" t="str">
            <v>English</v>
          </cell>
          <cell r="C4194">
            <v>611150</v>
          </cell>
          <cell r="D4194">
            <v>323002611150</v>
          </cell>
          <cell r="E4194" t="str">
            <v>Faculty Full-time - Summer</v>
          </cell>
          <cell r="F4194">
            <v>144270.95000000001</v>
          </cell>
          <cell r="G4194">
            <v>121223.5</v>
          </cell>
          <cell r="H4194">
            <v>163059</v>
          </cell>
          <cell r="I4194">
            <v>0</v>
          </cell>
          <cell r="J4194">
            <v>208330</v>
          </cell>
          <cell r="K4194">
            <v>110010</v>
          </cell>
          <cell r="L4194" t="str">
            <v>Current Unrestricted</v>
          </cell>
          <cell r="M4194">
            <v>10</v>
          </cell>
          <cell r="N4194" t="str">
            <v>Instruction</v>
          </cell>
          <cell r="O4194">
            <v>11</v>
          </cell>
          <cell r="P4194" t="str">
            <v>Current Unrestricted Funds</v>
          </cell>
          <cell r="Q4194">
            <v>61</v>
          </cell>
          <cell r="R4194" t="str">
            <v>Salaries and Wages</v>
          </cell>
          <cell r="S4194">
            <v>40</v>
          </cell>
          <cell r="T4194" t="str">
            <v>Vice President / Provost - SCC</v>
          </cell>
          <cell r="U4194">
            <v>1</v>
          </cell>
          <cell r="V4194" t="str">
            <v>Layer, Marianne E.</v>
          </cell>
        </row>
        <row r="4195">
          <cell r="A4195">
            <v>323002</v>
          </cell>
          <cell r="B4195" t="str">
            <v>English</v>
          </cell>
          <cell r="C4195">
            <v>611155</v>
          </cell>
          <cell r="D4195">
            <v>323002611155</v>
          </cell>
          <cell r="E4195" t="str">
            <v>Faculty Full-time - Non-teach Sum</v>
          </cell>
          <cell r="F4195">
            <v>4170</v>
          </cell>
          <cell r="G4195">
            <v>0</v>
          </cell>
          <cell r="H4195">
            <v>0</v>
          </cell>
          <cell r="I4195">
            <v>0</v>
          </cell>
          <cell r="J4195">
            <v>0</v>
          </cell>
          <cell r="K4195">
            <v>110010</v>
          </cell>
          <cell r="L4195" t="str">
            <v>Current Unrestricted</v>
          </cell>
          <cell r="M4195">
            <v>10</v>
          </cell>
          <cell r="N4195" t="str">
            <v>Instruction</v>
          </cell>
          <cell r="O4195">
            <v>11</v>
          </cell>
          <cell r="P4195" t="str">
            <v>Current Unrestricted Funds</v>
          </cell>
          <cell r="Q4195">
            <v>61</v>
          </cell>
          <cell r="R4195" t="str">
            <v>Salaries and Wages</v>
          </cell>
          <cell r="S4195">
            <v>40</v>
          </cell>
          <cell r="T4195" t="str">
            <v>Vice President / Provost - SCC</v>
          </cell>
          <cell r="U4195">
            <v>1</v>
          </cell>
          <cell r="V4195" t="str">
            <v>Layer, Marianne E.</v>
          </cell>
        </row>
        <row r="4196">
          <cell r="A4196">
            <v>323002</v>
          </cell>
          <cell r="B4196" t="str">
            <v>English</v>
          </cell>
          <cell r="C4196">
            <v>611160</v>
          </cell>
          <cell r="D4196">
            <v>323002611160</v>
          </cell>
          <cell r="E4196" t="str">
            <v>Faculty Part-time - Summer</v>
          </cell>
          <cell r="F4196">
            <v>68329.820000000007</v>
          </cell>
          <cell r="G4196">
            <v>74719.92</v>
          </cell>
          <cell r="H4196">
            <v>99160</v>
          </cell>
          <cell r="I4196">
            <v>0</v>
          </cell>
          <cell r="J4196">
            <v>99160</v>
          </cell>
          <cell r="K4196">
            <v>110010</v>
          </cell>
          <cell r="L4196" t="str">
            <v>Current Unrestricted</v>
          </cell>
          <cell r="M4196">
            <v>10</v>
          </cell>
          <cell r="N4196" t="str">
            <v>Instruction</v>
          </cell>
          <cell r="O4196">
            <v>11</v>
          </cell>
          <cell r="P4196" t="str">
            <v>Current Unrestricted Funds</v>
          </cell>
          <cell r="Q4196">
            <v>61</v>
          </cell>
          <cell r="R4196" t="str">
            <v>Salaries and Wages</v>
          </cell>
          <cell r="S4196">
            <v>40</v>
          </cell>
          <cell r="T4196" t="str">
            <v>Vice President / Provost - SCC</v>
          </cell>
          <cell r="U4196">
            <v>1</v>
          </cell>
          <cell r="V4196" t="str">
            <v>Layer, Marianne E.</v>
          </cell>
        </row>
        <row r="4197">
          <cell r="A4197">
            <v>323002</v>
          </cell>
          <cell r="B4197" t="str">
            <v>English</v>
          </cell>
          <cell r="C4197">
            <v>611325</v>
          </cell>
          <cell r="D4197">
            <v>323002611325</v>
          </cell>
          <cell r="E4197" t="str">
            <v>Non-Supervisory - PT - Exempt</v>
          </cell>
          <cell r="F4197">
            <v>0</v>
          </cell>
          <cell r="G4197">
            <v>0</v>
          </cell>
          <cell r="H4197">
            <v>0</v>
          </cell>
          <cell r="I4197">
            <v>0</v>
          </cell>
          <cell r="J4197">
            <v>0</v>
          </cell>
          <cell r="K4197">
            <v>110010</v>
          </cell>
          <cell r="L4197" t="str">
            <v>Current Unrestricted</v>
          </cell>
          <cell r="M4197">
            <v>10</v>
          </cell>
          <cell r="N4197" t="str">
            <v>Instruction</v>
          </cell>
          <cell r="O4197">
            <v>11</v>
          </cell>
          <cell r="P4197" t="str">
            <v>Current Unrestricted Funds</v>
          </cell>
          <cell r="Q4197">
            <v>61</v>
          </cell>
          <cell r="R4197" t="str">
            <v>Salaries and Wages</v>
          </cell>
          <cell r="S4197">
            <v>40</v>
          </cell>
          <cell r="T4197" t="str">
            <v>Vice President / Provost - SCC</v>
          </cell>
          <cell r="U4197">
            <v>1</v>
          </cell>
          <cell r="V4197" t="str">
            <v>Layer, Marianne E.</v>
          </cell>
        </row>
        <row r="4198">
          <cell r="A4198">
            <v>323002</v>
          </cell>
          <cell r="B4198" t="str">
            <v>English</v>
          </cell>
          <cell r="C4198">
            <v>611460</v>
          </cell>
          <cell r="D4198">
            <v>323002611460</v>
          </cell>
          <cell r="E4198" t="str">
            <v>Support Staff PT - Non-Exempt</v>
          </cell>
          <cell r="F4198">
            <v>922.37</v>
          </cell>
          <cell r="G4198">
            <v>0</v>
          </cell>
          <cell r="H4198">
            <v>0</v>
          </cell>
          <cell r="I4198">
            <v>0</v>
          </cell>
          <cell r="J4198">
            <v>0</v>
          </cell>
          <cell r="K4198">
            <v>110010</v>
          </cell>
          <cell r="L4198" t="str">
            <v>Current Unrestricted</v>
          </cell>
          <cell r="M4198">
            <v>10</v>
          </cell>
          <cell r="N4198" t="str">
            <v>Instruction</v>
          </cell>
          <cell r="O4198">
            <v>11</v>
          </cell>
          <cell r="P4198" t="str">
            <v>Current Unrestricted Funds</v>
          </cell>
          <cell r="Q4198">
            <v>61</v>
          </cell>
          <cell r="R4198" t="str">
            <v>Salaries and Wages</v>
          </cell>
          <cell r="S4198">
            <v>40</v>
          </cell>
          <cell r="T4198" t="str">
            <v>Vice President / Provost - SCC</v>
          </cell>
          <cell r="U4198">
            <v>1</v>
          </cell>
          <cell r="V4198" t="str">
            <v>Layer, Marianne E.</v>
          </cell>
        </row>
        <row r="4199">
          <cell r="A4199">
            <v>323002</v>
          </cell>
          <cell r="B4199" t="str">
            <v>English</v>
          </cell>
          <cell r="C4199">
            <v>611485</v>
          </cell>
          <cell r="D4199">
            <v>323002611485</v>
          </cell>
          <cell r="E4199" t="str">
            <v>Tutors PT - Non-Exempt</v>
          </cell>
          <cell r="F4199">
            <v>0</v>
          </cell>
          <cell r="G4199">
            <v>532.28</v>
          </cell>
          <cell r="H4199">
            <v>0</v>
          </cell>
          <cell r="I4199">
            <v>0</v>
          </cell>
          <cell r="J4199">
            <v>0</v>
          </cell>
          <cell r="K4199">
            <v>110010</v>
          </cell>
          <cell r="L4199" t="str">
            <v>Current Unrestricted</v>
          </cell>
          <cell r="M4199">
            <v>10</v>
          </cell>
          <cell r="N4199" t="str">
            <v>Instruction</v>
          </cell>
          <cell r="O4199">
            <v>11</v>
          </cell>
          <cell r="P4199" t="str">
            <v>Current Unrestricted Funds</v>
          </cell>
          <cell r="Q4199">
            <v>61</v>
          </cell>
          <cell r="R4199" t="str">
            <v>Salaries and Wages</v>
          </cell>
          <cell r="S4199">
            <v>40</v>
          </cell>
          <cell r="T4199" t="str">
            <v>Vice President / Provost - SCC</v>
          </cell>
          <cell r="U4199">
            <v>1</v>
          </cell>
          <cell r="V4199" t="str">
            <v>Layer, Marianne E.</v>
          </cell>
        </row>
        <row r="4200">
          <cell r="A4200">
            <v>323002</v>
          </cell>
          <cell r="B4200" t="str">
            <v>English</v>
          </cell>
          <cell r="C4200">
            <v>712320</v>
          </cell>
          <cell r="D4200">
            <v>323002712320</v>
          </cell>
          <cell r="E4200" t="str">
            <v>Guest Lecturers</v>
          </cell>
          <cell r="F4200">
            <v>0</v>
          </cell>
          <cell r="G4200">
            <v>0</v>
          </cell>
          <cell r="H4200">
            <v>1000</v>
          </cell>
          <cell r="I4200">
            <v>0</v>
          </cell>
          <cell r="J4200">
            <v>1000</v>
          </cell>
          <cell r="K4200">
            <v>110010</v>
          </cell>
          <cell r="L4200" t="str">
            <v>Current Unrestricted</v>
          </cell>
          <cell r="M4200">
            <v>10</v>
          </cell>
          <cell r="N4200" t="str">
            <v>Instruction</v>
          </cell>
          <cell r="O4200">
            <v>11</v>
          </cell>
          <cell r="P4200" t="str">
            <v>Current Unrestricted Funds</v>
          </cell>
          <cell r="Q4200">
            <v>71</v>
          </cell>
          <cell r="R4200" t="str">
            <v>Contractual Services</v>
          </cell>
          <cell r="S4200">
            <v>40</v>
          </cell>
          <cell r="T4200" t="str">
            <v>Vice President / Provost - SCC</v>
          </cell>
          <cell r="U4200">
            <v>4</v>
          </cell>
          <cell r="V4200" t="str">
            <v>Layer, Marianne E.</v>
          </cell>
        </row>
        <row r="4201">
          <cell r="A4201">
            <v>323002</v>
          </cell>
          <cell r="B4201" t="str">
            <v>English</v>
          </cell>
          <cell r="C4201">
            <v>712655</v>
          </cell>
          <cell r="D4201">
            <v>323002712655</v>
          </cell>
          <cell r="E4201" t="str">
            <v>Meetings Expense</v>
          </cell>
          <cell r="F4201">
            <v>329.77</v>
          </cell>
          <cell r="G4201">
            <v>880.74</v>
          </cell>
          <cell r="H4201">
            <v>1000</v>
          </cell>
          <cell r="I4201">
            <v>0</v>
          </cell>
          <cell r="J4201">
            <v>1000</v>
          </cell>
          <cell r="K4201">
            <v>110010</v>
          </cell>
          <cell r="L4201" t="str">
            <v>Current Unrestricted</v>
          </cell>
          <cell r="M4201">
            <v>10</v>
          </cell>
          <cell r="N4201" t="str">
            <v>Instruction</v>
          </cell>
          <cell r="O4201">
            <v>11</v>
          </cell>
          <cell r="P4201" t="str">
            <v>Current Unrestricted Funds</v>
          </cell>
          <cell r="Q4201">
            <v>71</v>
          </cell>
          <cell r="R4201" t="str">
            <v>Contractual Services</v>
          </cell>
          <cell r="S4201">
            <v>40</v>
          </cell>
          <cell r="T4201" t="str">
            <v>Vice President / Provost - SCC</v>
          </cell>
          <cell r="U4201">
            <v>4</v>
          </cell>
          <cell r="V4201" t="str">
            <v>Layer, Marianne E.</v>
          </cell>
        </row>
        <row r="4202">
          <cell r="A4202">
            <v>323002</v>
          </cell>
          <cell r="B4202" t="str">
            <v>English</v>
          </cell>
          <cell r="C4202">
            <v>733110</v>
          </cell>
          <cell r="D4202">
            <v>323002733110</v>
          </cell>
          <cell r="E4202" t="str">
            <v>Classroom Supplies</v>
          </cell>
          <cell r="F4202">
            <v>1137.21</v>
          </cell>
          <cell r="G4202">
            <v>1786.94</v>
          </cell>
          <cell r="H4202">
            <v>3000</v>
          </cell>
          <cell r="I4202">
            <v>1421.1</v>
          </cell>
          <cell r="J4202">
            <v>3000</v>
          </cell>
          <cell r="K4202">
            <v>110010</v>
          </cell>
          <cell r="L4202" t="str">
            <v>Current Unrestricted</v>
          </cell>
          <cell r="M4202">
            <v>10</v>
          </cell>
          <cell r="N4202" t="str">
            <v>Instruction</v>
          </cell>
          <cell r="O4202">
            <v>11</v>
          </cell>
          <cell r="P4202" t="str">
            <v>Current Unrestricted Funds</v>
          </cell>
          <cell r="Q4202">
            <v>73</v>
          </cell>
          <cell r="R4202" t="str">
            <v>Supplies</v>
          </cell>
          <cell r="S4202">
            <v>40</v>
          </cell>
          <cell r="T4202" t="str">
            <v>Vice President / Provost - SCC</v>
          </cell>
          <cell r="U4202">
            <v>4</v>
          </cell>
          <cell r="V4202" t="str">
            <v>Layer, Marianne E.</v>
          </cell>
        </row>
        <row r="4203">
          <cell r="A4203">
            <v>323002</v>
          </cell>
          <cell r="B4203" t="str">
            <v>English</v>
          </cell>
          <cell r="C4203">
            <v>733220</v>
          </cell>
          <cell r="D4203">
            <v>323002733220</v>
          </cell>
          <cell r="E4203" t="str">
            <v>Subscriptions</v>
          </cell>
          <cell r="F4203">
            <v>0</v>
          </cell>
          <cell r="G4203">
            <v>0</v>
          </cell>
          <cell r="H4203">
            <v>0</v>
          </cell>
          <cell r="I4203">
            <v>0</v>
          </cell>
          <cell r="J4203">
            <v>0</v>
          </cell>
          <cell r="K4203">
            <v>110010</v>
          </cell>
          <cell r="L4203" t="str">
            <v>Current Unrestricted</v>
          </cell>
          <cell r="M4203">
            <v>10</v>
          </cell>
          <cell r="N4203" t="str">
            <v>Instruction</v>
          </cell>
          <cell r="O4203">
            <v>11</v>
          </cell>
          <cell r="P4203" t="str">
            <v>Current Unrestricted Funds</v>
          </cell>
          <cell r="Q4203">
            <v>73</v>
          </cell>
          <cell r="R4203" t="str">
            <v>Supplies</v>
          </cell>
          <cell r="S4203">
            <v>40</v>
          </cell>
          <cell r="T4203" t="str">
            <v>Vice President / Provost - SCC</v>
          </cell>
          <cell r="U4203">
            <v>4</v>
          </cell>
          <cell r="V4203" t="str">
            <v>Layer, Marianne E.</v>
          </cell>
        </row>
        <row r="4204">
          <cell r="A4204">
            <v>323002</v>
          </cell>
          <cell r="B4204" t="str">
            <v>English</v>
          </cell>
          <cell r="C4204">
            <v>744210</v>
          </cell>
          <cell r="D4204">
            <v>323002744210</v>
          </cell>
          <cell r="E4204" t="str">
            <v>Local Travel</v>
          </cell>
          <cell r="F4204">
            <v>112</v>
          </cell>
          <cell r="G4204">
            <v>1831</v>
          </cell>
          <cell r="H4204">
            <v>2250</v>
          </cell>
          <cell r="I4204">
            <v>1303.5</v>
          </cell>
          <cell r="J4204">
            <v>2250</v>
          </cell>
          <cell r="K4204">
            <v>110010</v>
          </cell>
          <cell r="L4204" t="str">
            <v>Current Unrestricted</v>
          </cell>
          <cell r="M4204">
            <v>10</v>
          </cell>
          <cell r="N4204" t="str">
            <v>Instruction</v>
          </cell>
          <cell r="O4204">
            <v>11</v>
          </cell>
          <cell r="P4204" t="str">
            <v>Current Unrestricted Funds</v>
          </cell>
          <cell r="Q4204">
            <v>74</v>
          </cell>
          <cell r="R4204" t="str">
            <v>Travel</v>
          </cell>
          <cell r="S4204">
            <v>40</v>
          </cell>
          <cell r="T4204" t="str">
            <v>Vice President / Provost - SCC</v>
          </cell>
          <cell r="U4204">
            <v>4</v>
          </cell>
          <cell r="V4204" t="str">
            <v>Layer, Marianne E.</v>
          </cell>
        </row>
        <row r="4205">
          <cell r="A4205">
            <v>323002</v>
          </cell>
          <cell r="B4205" t="str">
            <v>English</v>
          </cell>
          <cell r="C4205">
            <v>744220</v>
          </cell>
          <cell r="D4205">
            <v>323002744220</v>
          </cell>
          <cell r="E4205" t="str">
            <v>Professional Development / Travel</v>
          </cell>
          <cell r="F4205">
            <v>5077.6899999999996</v>
          </cell>
          <cell r="G4205">
            <v>9820</v>
          </cell>
          <cell r="H4205">
            <v>1000</v>
          </cell>
          <cell r="I4205">
            <v>0</v>
          </cell>
          <cell r="J4205">
            <v>1000</v>
          </cell>
          <cell r="K4205">
            <v>110010</v>
          </cell>
          <cell r="L4205" t="str">
            <v>Current Unrestricted</v>
          </cell>
          <cell r="M4205">
            <v>10</v>
          </cell>
          <cell r="N4205" t="str">
            <v>Instruction</v>
          </cell>
          <cell r="O4205">
            <v>11</v>
          </cell>
          <cell r="P4205" t="str">
            <v>Current Unrestricted Funds</v>
          </cell>
          <cell r="Q4205">
            <v>74</v>
          </cell>
          <cell r="R4205" t="str">
            <v>Travel</v>
          </cell>
          <cell r="S4205">
            <v>40</v>
          </cell>
          <cell r="T4205" t="str">
            <v>Vice President / Provost - SCC</v>
          </cell>
          <cell r="U4205">
            <v>4</v>
          </cell>
          <cell r="V4205" t="str">
            <v>Layer, Marianne E.</v>
          </cell>
        </row>
        <row r="4206">
          <cell r="A4206">
            <v>323002</v>
          </cell>
          <cell r="B4206" t="str">
            <v>English</v>
          </cell>
          <cell r="C4206">
            <v>755110</v>
          </cell>
          <cell r="D4206">
            <v>323002755110</v>
          </cell>
          <cell r="E4206" t="str">
            <v>Field Trips</v>
          </cell>
          <cell r="F4206">
            <v>0</v>
          </cell>
          <cell r="G4206">
            <v>0</v>
          </cell>
          <cell r="H4206">
            <v>100</v>
          </cell>
          <cell r="I4206">
            <v>0</v>
          </cell>
          <cell r="J4206">
            <v>100</v>
          </cell>
          <cell r="K4206">
            <v>110010</v>
          </cell>
          <cell r="L4206" t="str">
            <v>Current Unrestricted</v>
          </cell>
          <cell r="M4206">
            <v>10</v>
          </cell>
          <cell r="N4206" t="str">
            <v>Instruction</v>
          </cell>
          <cell r="O4206">
            <v>11</v>
          </cell>
          <cell r="P4206" t="str">
            <v>Current Unrestricted Funds</v>
          </cell>
          <cell r="Q4206">
            <v>75</v>
          </cell>
          <cell r="R4206" t="str">
            <v>Other Operating Expenses</v>
          </cell>
          <cell r="S4206">
            <v>40</v>
          </cell>
          <cell r="T4206" t="str">
            <v>Vice President / Provost - SCC</v>
          </cell>
          <cell r="U4206">
            <v>4</v>
          </cell>
          <cell r="V4206" t="str">
            <v>Layer, Marianne E.</v>
          </cell>
        </row>
        <row r="4207">
          <cell r="A4207">
            <v>323002</v>
          </cell>
          <cell r="B4207" t="str">
            <v>English</v>
          </cell>
          <cell r="C4207">
            <v>755310</v>
          </cell>
          <cell r="D4207">
            <v>323002755310</v>
          </cell>
          <cell r="E4207" t="str">
            <v>Copier Expense</v>
          </cell>
          <cell r="F4207">
            <v>2604.4499999999998</v>
          </cell>
          <cell r="G4207">
            <v>3501.8</v>
          </cell>
          <cell r="H4207">
            <v>7000</v>
          </cell>
          <cell r="I4207">
            <v>1739.46</v>
          </cell>
          <cell r="J4207">
            <v>7000</v>
          </cell>
          <cell r="K4207">
            <v>110010</v>
          </cell>
          <cell r="L4207" t="str">
            <v>Current Unrestricted</v>
          </cell>
          <cell r="M4207">
            <v>10</v>
          </cell>
          <cell r="N4207" t="str">
            <v>Instruction</v>
          </cell>
          <cell r="O4207">
            <v>11</v>
          </cell>
          <cell r="P4207" t="str">
            <v>Current Unrestricted Funds</v>
          </cell>
          <cell r="Q4207">
            <v>75</v>
          </cell>
          <cell r="R4207" t="str">
            <v>Other Operating Expenses</v>
          </cell>
          <cell r="S4207">
            <v>40</v>
          </cell>
          <cell r="T4207" t="str">
            <v>Vice President / Provost - SCC</v>
          </cell>
          <cell r="U4207">
            <v>4</v>
          </cell>
          <cell r="V4207" t="str">
            <v>Layer, Marianne E.</v>
          </cell>
        </row>
        <row r="4208">
          <cell r="A4208">
            <v>323002</v>
          </cell>
          <cell r="B4208" t="str">
            <v>English</v>
          </cell>
          <cell r="C4208">
            <v>755330</v>
          </cell>
          <cell r="D4208">
            <v>323002755330</v>
          </cell>
          <cell r="E4208" t="str">
            <v>Printing - Brochures and Handbooks</v>
          </cell>
          <cell r="F4208">
            <v>3550</v>
          </cell>
          <cell r="G4208">
            <v>0</v>
          </cell>
          <cell r="H4208">
            <v>0</v>
          </cell>
          <cell r="I4208">
            <v>0</v>
          </cell>
          <cell r="J4208">
            <v>0</v>
          </cell>
          <cell r="K4208">
            <v>110010</v>
          </cell>
          <cell r="L4208" t="str">
            <v>Current Unrestricted</v>
          </cell>
          <cell r="M4208">
            <v>10</v>
          </cell>
          <cell r="N4208" t="str">
            <v>Instruction</v>
          </cell>
          <cell r="O4208">
            <v>11</v>
          </cell>
          <cell r="P4208" t="str">
            <v>Current Unrestricted Funds</v>
          </cell>
          <cell r="Q4208">
            <v>75</v>
          </cell>
          <cell r="R4208" t="str">
            <v>Other Operating Expenses</v>
          </cell>
          <cell r="S4208">
            <v>40</v>
          </cell>
          <cell r="T4208" t="str">
            <v>Vice President / Provost - SCC</v>
          </cell>
          <cell r="U4208">
            <v>4</v>
          </cell>
          <cell r="V4208" t="str">
            <v>Layer, Marianne E.</v>
          </cell>
        </row>
        <row r="4209">
          <cell r="A4209">
            <v>323002</v>
          </cell>
          <cell r="B4209" t="str">
            <v>English</v>
          </cell>
          <cell r="C4209">
            <v>755340</v>
          </cell>
          <cell r="D4209">
            <v>323002755340</v>
          </cell>
          <cell r="E4209" t="str">
            <v>Printing - Forms</v>
          </cell>
          <cell r="F4209">
            <v>0</v>
          </cell>
          <cell r="G4209">
            <v>0</v>
          </cell>
          <cell r="H4209">
            <v>2700</v>
          </cell>
          <cell r="I4209">
            <v>0</v>
          </cell>
          <cell r="J4209">
            <v>2700</v>
          </cell>
          <cell r="K4209">
            <v>110010</v>
          </cell>
          <cell r="L4209" t="str">
            <v>Current Unrestricted</v>
          </cell>
          <cell r="M4209">
            <v>10</v>
          </cell>
          <cell r="N4209" t="str">
            <v>Instruction</v>
          </cell>
          <cell r="O4209">
            <v>11</v>
          </cell>
          <cell r="P4209" t="str">
            <v>Current Unrestricted Funds</v>
          </cell>
          <cell r="Q4209">
            <v>75</v>
          </cell>
          <cell r="R4209" t="str">
            <v>Other Operating Expenses</v>
          </cell>
          <cell r="S4209">
            <v>40</v>
          </cell>
          <cell r="T4209" t="str">
            <v>Vice President / Provost - SCC</v>
          </cell>
          <cell r="U4209">
            <v>4</v>
          </cell>
          <cell r="V4209" t="str">
            <v>Layer, Marianne E.</v>
          </cell>
        </row>
        <row r="4210">
          <cell r="A4210">
            <v>323002</v>
          </cell>
          <cell r="B4210" t="str">
            <v>English</v>
          </cell>
          <cell r="C4210">
            <v>755360</v>
          </cell>
          <cell r="D4210">
            <v>323002755360</v>
          </cell>
          <cell r="E4210" t="str">
            <v>Printing - Other</v>
          </cell>
          <cell r="F4210">
            <v>3170.94</v>
          </cell>
          <cell r="G4210">
            <v>8089.8</v>
          </cell>
          <cell r="H4210">
            <v>12000</v>
          </cell>
          <cell r="I4210">
            <v>2574.9499999999998</v>
          </cell>
          <cell r="J4210">
            <v>12000</v>
          </cell>
          <cell r="K4210">
            <v>110010</v>
          </cell>
          <cell r="L4210" t="str">
            <v>Current Unrestricted</v>
          </cell>
          <cell r="M4210">
            <v>10</v>
          </cell>
          <cell r="N4210" t="str">
            <v>Instruction</v>
          </cell>
          <cell r="O4210">
            <v>11</v>
          </cell>
          <cell r="P4210" t="str">
            <v>Current Unrestricted Funds</v>
          </cell>
          <cell r="Q4210">
            <v>75</v>
          </cell>
          <cell r="R4210" t="str">
            <v>Other Operating Expenses</v>
          </cell>
          <cell r="S4210">
            <v>40</v>
          </cell>
          <cell r="T4210" t="str">
            <v>Vice President / Provost - SCC</v>
          </cell>
          <cell r="U4210">
            <v>4</v>
          </cell>
          <cell r="V4210" t="str">
            <v>Layer, Marianne E.</v>
          </cell>
        </row>
        <row r="4211">
          <cell r="A4211">
            <v>323002</v>
          </cell>
          <cell r="B4211" t="str">
            <v>English</v>
          </cell>
          <cell r="C4211">
            <v>755390</v>
          </cell>
          <cell r="D4211">
            <v>323002755390</v>
          </cell>
          <cell r="E4211" t="str">
            <v>Printing - Outsource</v>
          </cell>
          <cell r="F4211">
            <v>0</v>
          </cell>
          <cell r="G4211">
            <v>0</v>
          </cell>
          <cell r="H4211">
            <v>0</v>
          </cell>
          <cell r="I4211">
            <v>0</v>
          </cell>
          <cell r="J4211">
            <v>5250</v>
          </cell>
          <cell r="K4211">
            <v>110010</v>
          </cell>
          <cell r="L4211" t="str">
            <v>Current Unrestricted</v>
          </cell>
          <cell r="M4211">
            <v>10</v>
          </cell>
          <cell r="N4211" t="str">
            <v>Instruction</v>
          </cell>
          <cell r="O4211">
            <v>11</v>
          </cell>
          <cell r="P4211" t="str">
            <v>Current Unrestricted Funds</v>
          </cell>
          <cell r="Q4211">
            <v>75</v>
          </cell>
          <cell r="R4211" t="str">
            <v>Other Operating Expenses</v>
          </cell>
          <cell r="S4211">
            <v>40</v>
          </cell>
          <cell r="T4211" t="str">
            <v>Vice President / Provost - SCC</v>
          </cell>
          <cell r="U4211">
            <v>4</v>
          </cell>
          <cell r="V4211" t="str">
            <v>Layer, Marianne E.</v>
          </cell>
        </row>
        <row r="4212">
          <cell r="A4212">
            <v>323002</v>
          </cell>
          <cell r="B4212" t="str">
            <v>English</v>
          </cell>
          <cell r="C4212">
            <v>755705</v>
          </cell>
          <cell r="D4212">
            <v>323002755705</v>
          </cell>
          <cell r="E4212" t="str">
            <v>Postage</v>
          </cell>
          <cell r="F4212">
            <v>8.14</v>
          </cell>
          <cell r="G4212">
            <v>1.08</v>
          </cell>
          <cell r="H4212">
            <v>75</v>
          </cell>
          <cell r="I4212">
            <v>0.9</v>
          </cell>
          <cell r="J4212">
            <v>75</v>
          </cell>
          <cell r="K4212">
            <v>110010</v>
          </cell>
          <cell r="L4212" t="str">
            <v>Current Unrestricted</v>
          </cell>
          <cell r="M4212">
            <v>10</v>
          </cell>
          <cell r="N4212" t="str">
            <v>Instruction</v>
          </cell>
          <cell r="O4212">
            <v>11</v>
          </cell>
          <cell r="P4212" t="str">
            <v>Current Unrestricted Funds</v>
          </cell>
          <cell r="Q4212">
            <v>75</v>
          </cell>
          <cell r="R4212" t="str">
            <v>Other Operating Expenses</v>
          </cell>
          <cell r="S4212">
            <v>40</v>
          </cell>
          <cell r="T4212" t="str">
            <v>Vice President / Provost - SCC</v>
          </cell>
          <cell r="U4212">
            <v>4</v>
          </cell>
          <cell r="V4212" t="str">
            <v>Layer, Marianne E.</v>
          </cell>
        </row>
        <row r="4213">
          <cell r="A4213">
            <v>323002</v>
          </cell>
          <cell r="B4213" t="str">
            <v>English</v>
          </cell>
          <cell r="C4213">
            <v>755730</v>
          </cell>
          <cell r="D4213">
            <v>323002755730</v>
          </cell>
          <cell r="E4213" t="str">
            <v>Memberships</v>
          </cell>
          <cell r="F4213">
            <v>0</v>
          </cell>
          <cell r="G4213">
            <v>0</v>
          </cell>
          <cell r="H4213">
            <v>0</v>
          </cell>
          <cell r="I4213">
            <v>0</v>
          </cell>
          <cell r="J4213">
            <v>0</v>
          </cell>
          <cell r="K4213">
            <v>110010</v>
          </cell>
          <cell r="L4213" t="str">
            <v>Current Unrestricted</v>
          </cell>
          <cell r="M4213">
            <v>10</v>
          </cell>
          <cell r="N4213" t="str">
            <v>Instruction</v>
          </cell>
          <cell r="O4213">
            <v>11</v>
          </cell>
          <cell r="P4213" t="str">
            <v>Current Unrestricted Funds</v>
          </cell>
          <cell r="Q4213">
            <v>75</v>
          </cell>
          <cell r="R4213" t="str">
            <v>Other Operating Expenses</v>
          </cell>
          <cell r="S4213">
            <v>40</v>
          </cell>
          <cell r="T4213" t="str">
            <v>Vice President / Provost - SCC</v>
          </cell>
          <cell r="U4213">
            <v>4</v>
          </cell>
          <cell r="V4213" t="str">
            <v>Layer, Marianne E.</v>
          </cell>
        </row>
        <row r="4214">
          <cell r="A4214">
            <v>323002</v>
          </cell>
          <cell r="B4214" t="str">
            <v>English</v>
          </cell>
          <cell r="C4214">
            <v>755745</v>
          </cell>
          <cell r="D4214">
            <v>323002755745</v>
          </cell>
          <cell r="E4214" t="str">
            <v>Promotional Activities</v>
          </cell>
          <cell r="F4214">
            <v>1035</v>
          </cell>
          <cell r="G4214">
            <v>0</v>
          </cell>
          <cell r="H4214">
            <v>1200</v>
          </cell>
          <cell r="I4214">
            <v>0</v>
          </cell>
          <cell r="J4214">
            <v>1200</v>
          </cell>
          <cell r="K4214">
            <v>110010</v>
          </cell>
          <cell r="L4214" t="str">
            <v>Current Unrestricted</v>
          </cell>
          <cell r="M4214">
            <v>10</v>
          </cell>
          <cell r="N4214" t="str">
            <v>Instruction</v>
          </cell>
          <cell r="O4214">
            <v>11</v>
          </cell>
          <cell r="P4214" t="str">
            <v>Current Unrestricted Funds</v>
          </cell>
          <cell r="Q4214">
            <v>75</v>
          </cell>
          <cell r="R4214" t="str">
            <v>Other Operating Expenses</v>
          </cell>
          <cell r="S4214">
            <v>40</v>
          </cell>
          <cell r="T4214" t="str">
            <v>Vice President / Provost - SCC</v>
          </cell>
          <cell r="U4214">
            <v>4</v>
          </cell>
          <cell r="V4214" t="str">
            <v>Layer, Marianne E.</v>
          </cell>
        </row>
        <row r="4215">
          <cell r="A4215">
            <v>323002</v>
          </cell>
          <cell r="B4215" t="str">
            <v>English</v>
          </cell>
          <cell r="C4215">
            <v>787410</v>
          </cell>
          <cell r="D4215">
            <v>323002787410</v>
          </cell>
          <cell r="E4215" t="str">
            <v>Equipment/Furniture Non-Depreciable</v>
          </cell>
          <cell r="F4215">
            <v>0</v>
          </cell>
          <cell r="G4215">
            <v>0</v>
          </cell>
          <cell r="H4215">
            <v>2000</v>
          </cell>
          <cell r="I4215">
            <v>0</v>
          </cell>
          <cell r="J4215">
            <v>2000</v>
          </cell>
          <cell r="K4215">
            <v>110010</v>
          </cell>
          <cell r="L4215" t="str">
            <v>Current Unrestricted</v>
          </cell>
          <cell r="M4215">
            <v>10</v>
          </cell>
          <cell r="N4215" t="str">
            <v>Instruction</v>
          </cell>
          <cell r="O4215">
            <v>11</v>
          </cell>
          <cell r="P4215" t="str">
            <v>Current Unrestricted Funds</v>
          </cell>
          <cell r="Q4215">
            <v>78</v>
          </cell>
          <cell r="R4215" t="str">
            <v>Non-Capital Outlay</v>
          </cell>
          <cell r="S4215">
            <v>40</v>
          </cell>
          <cell r="T4215" t="str">
            <v>Vice President / Provost - SCC</v>
          </cell>
          <cell r="U4215">
            <v>4</v>
          </cell>
          <cell r="V4215" t="str">
            <v>Layer, Marianne E.</v>
          </cell>
        </row>
        <row r="4216">
          <cell r="A4216">
            <v>323002</v>
          </cell>
          <cell r="B4216" t="str">
            <v>English</v>
          </cell>
          <cell r="C4216">
            <v>787430</v>
          </cell>
          <cell r="D4216">
            <v>323002787430</v>
          </cell>
          <cell r="E4216" t="str">
            <v>Computer/Media Equip</v>
          </cell>
          <cell r="F4216">
            <v>0</v>
          </cell>
          <cell r="G4216">
            <v>0</v>
          </cell>
          <cell r="H4216">
            <v>5295</v>
          </cell>
          <cell r="I4216">
            <v>0</v>
          </cell>
          <cell r="J4216">
            <v>5295</v>
          </cell>
          <cell r="K4216">
            <v>110010</v>
          </cell>
          <cell r="L4216" t="str">
            <v>Current Unrestricted</v>
          </cell>
          <cell r="M4216">
            <v>10</v>
          </cell>
          <cell r="N4216" t="str">
            <v>Instruction</v>
          </cell>
          <cell r="O4216">
            <v>11</v>
          </cell>
          <cell r="P4216" t="str">
            <v>Current Unrestricted Funds</v>
          </cell>
          <cell r="Q4216">
            <v>78</v>
          </cell>
          <cell r="R4216" t="str">
            <v>Non-Capital Outlay</v>
          </cell>
          <cell r="S4216">
            <v>40</v>
          </cell>
          <cell r="T4216" t="str">
            <v>Vice President / Provost - SCC</v>
          </cell>
          <cell r="U4216">
            <v>4</v>
          </cell>
          <cell r="V4216" t="str">
            <v>Layer, Marianne E.</v>
          </cell>
        </row>
        <row r="4217">
          <cell r="A4217">
            <v>323008</v>
          </cell>
          <cell r="B4217" t="str">
            <v>English</v>
          </cell>
          <cell r="C4217">
            <v>611115</v>
          </cell>
          <cell r="D4217">
            <v>323008611115</v>
          </cell>
          <cell r="E4217" t="str">
            <v>Faculty Salaries - Substitute</v>
          </cell>
          <cell r="F4217">
            <v>0</v>
          </cell>
          <cell r="G4217">
            <v>0</v>
          </cell>
          <cell r="H4217">
            <v>250</v>
          </cell>
          <cell r="I4217">
            <v>0</v>
          </cell>
          <cell r="J4217">
            <v>250</v>
          </cell>
          <cell r="K4217">
            <v>110010</v>
          </cell>
          <cell r="L4217" t="str">
            <v>Current Unrestricted</v>
          </cell>
          <cell r="M4217">
            <v>10</v>
          </cell>
          <cell r="N4217" t="str">
            <v>Instruction</v>
          </cell>
          <cell r="O4217">
            <v>11</v>
          </cell>
          <cell r="P4217" t="str">
            <v>Current Unrestricted Funds</v>
          </cell>
          <cell r="Q4217">
            <v>61</v>
          </cell>
          <cell r="R4217" t="str">
            <v>Salaries and Wages</v>
          </cell>
          <cell r="S4217">
            <v>40</v>
          </cell>
          <cell r="T4217" t="str">
            <v>Vice President / Provost - SCC</v>
          </cell>
          <cell r="U4217">
            <v>1</v>
          </cell>
          <cell r="V4217" t="str">
            <v>Layer, Marianne E.</v>
          </cell>
        </row>
        <row r="4218">
          <cell r="A4218">
            <v>323008</v>
          </cell>
          <cell r="B4218" t="str">
            <v>English</v>
          </cell>
          <cell r="C4218">
            <v>611120</v>
          </cell>
          <cell r="D4218">
            <v>323008611120</v>
          </cell>
          <cell r="E4218" t="str">
            <v>Faculty Salaries - Part-time</v>
          </cell>
          <cell r="F4218">
            <v>22762</v>
          </cell>
          <cell r="G4218">
            <v>6255</v>
          </cell>
          <cell r="H4218">
            <v>16099</v>
          </cell>
          <cell r="I4218">
            <v>10988.25</v>
          </cell>
          <cell r="J4218">
            <v>41099</v>
          </cell>
          <cell r="K4218">
            <v>110010</v>
          </cell>
          <cell r="L4218" t="str">
            <v>Current Unrestricted</v>
          </cell>
          <cell r="M4218">
            <v>10</v>
          </cell>
          <cell r="N4218" t="str">
            <v>Instruction</v>
          </cell>
          <cell r="O4218">
            <v>11</v>
          </cell>
          <cell r="P4218" t="str">
            <v>Current Unrestricted Funds</v>
          </cell>
          <cell r="Q4218">
            <v>61</v>
          </cell>
          <cell r="R4218" t="str">
            <v>Salaries and Wages</v>
          </cell>
          <cell r="S4218">
            <v>40</v>
          </cell>
          <cell r="T4218" t="str">
            <v>Vice President / Provost - SCC</v>
          </cell>
          <cell r="U4218">
            <v>1</v>
          </cell>
          <cell r="V4218" t="str">
            <v>Layer, Marianne E.</v>
          </cell>
        </row>
        <row r="4219">
          <cell r="A4219">
            <v>323008</v>
          </cell>
          <cell r="B4219" t="str">
            <v>English</v>
          </cell>
          <cell r="C4219">
            <v>744220</v>
          </cell>
          <cell r="D4219">
            <v>323008744220</v>
          </cell>
          <cell r="E4219" t="str">
            <v>Professional Development / Travel</v>
          </cell>
          <cell r="F4219">
            <v>0</v>
          </cell>
          <cell r="G4219">
            <v>85</v>
          </cell>
          <cell r="H4219">
            <v>0</v>
          </cell>
          <cell r="I4219">
            <v>0</v>
          </cell>
          <cell r="J4219">
            <v>0</v>
          </cell>
          <cell r="K4219">
            <v>110010</v>
          </cell>
          <cell r="L4219" t="str">
            <v>Current Unrestricted</v>
          </cell>
          <cell r="M4219">
            <v>10</v>
          </cell>
          <cell r="N4219" t="str">
            <v>Instruction</v>
          </cell>
          <cell r="O4219">
            <v>11</v>
          </cell>
          <cell r="P4219" t="str">
            <v>Current Unrestricted Funds</v>
          </cell>
          <cell r="Q4219">
            <v>74</v>
          </cell>
          <cell r="R4219" t="str">
            <v>Travel</v>
          </cell>
          <cell r="S4219">
            <v>40</v>
          </cell>
          <cell r="T4219" t="str">
            <v>Vice President / Provost - SCC</v>
          </cell>
          <cell r="U4219">
            <v>4</v>
          </cell>
          <cell r="V4219" t="str">
            <v>Layer, Marianne E.</v>
          </cell>
        </row>
        <row r="4220">
          <cell r="A4220">
            <v>323009</v>
          </cell>
          <cell r="B4220" t="str">
            <v>English</v>
          </cell>
          <cell r="C4220">
            <v>611110</v>
          </cell>
          <cell r="D4220">
            <v>323009611110</v>
          </cell>
          <cell r="E4220" t="str">
            <v>Faculty Salaries - Full-time</v>
          </cell>
          <cell r="F4220">
            <v>4947.84</v>
          </cell>
          <cell r="G4220">
            <v>10115.040000000001</v>
          </cell>
          <cell r="H4220">
            <v>9272</v>
          </cell>
          <cell r="I4220">
            <v>4636.2</v>
          </cell>
          <cell r="J4220">
            <v>0</v>
          </cell>
          <cell r="K4220">
            <v>110010</v>
          </cell>
          <cell r="L4220" t="str">
            <v>Current Unrestricted</v>
          </cell>
          <cell r="M4220">
            <v>10</v>
          </cell>
          <cell r="N4220" t="str">
            <v>Instruction</v>
          </cell>
          <cell r="O4220">
            <v>11</v>
          </cell>
          <cell r="P4220" t="str">
            <v>Current Unrestricted Funds</v>
          </cell>
          <cell r="Q4220">
            <v>61</v>
          </cell>
          <cell r="R4220" t="str">
            <v>Salaries and Wages</v>
          </cell>
          <cell r="S4220">
            <v>40</v>
          </cell>
          <cell r="T4220" t="str">
            <v>Vice President / Provost - SCC</v>
          </cell>
          <cell r="U4220">
            <v>1</v>
          </cell>
          <cell r="V4220" t="str">
            <v>Layer, Marianne E.</v>
          </cell>
        </row>
        <row r="4221">
          <cell r="A4221">
            <v>323009</v>
          </cell>
          <cell r="B4221" t="str">
            <v>English</v>
          </cell>
          <cell r="C4221">
            <v>611115</v>
          </cell>
          <cell r="D4221">
            <v>323009611115</v>
          </cell>
          <cell r="E4221" t="str">
            <v>Faculty Salaries - Substitute</v>
          </cell>
          <cell r="F4221">
            <v>0</v>
          </cell>
          <cell r="G4221">
            <v>0</v>
          </cell>
          <cell r="H4221">
            <v>250</v>
          </cell>
          <cell r="I4221">
            <v>0</v>
          </cell>
          <cell r="J4221">
            <v>250</v>
          </cell>
          <cell r="K4221">
            <v>110010</v>
          </cell>
          <cell r="L4221" t="str">
            <v>Current Unrestricted</v>
          </cell>
          <cell r="M4221">
            <v>10</v>
          </cell>
          <cell r="N4221" t="str">
            <v>Instruction</v>
          </cell>
          <cell r="O4221">
            <v>11</v>
          </cell>
          <cell r="P4221" t="str">
            <v>Current Unrestricted Funds</v>
          </cell>
          <cell r="Q4221">
            <v>61</v>
          </cell>
          <cell r="R4221" t="str">
            <v>Salaries and Wages</v>
          </cell>
          <cell r="S4221">
            <v>40</v>
          </cell>
          <cell r="T4221" t="str">
            <v>Vice President / Provost - SCC</v>
          </cell>
          <cell r="U4221">
            <v>1</v>
          </cell>
          <cell r="V4221" t="str">
            <v>Layer, Marianne E.</v>
          </cell>
        </row>
        <row r="4222">
          <cell r="A4222">
            <v>323009</v>
          </cell>
          <cell r="B4222" t="str">
            <v>English</v>
          </cell>
          <cell r="C4222">
            <v>611120</v>
          </cell>
          <cell r="D4222">
            <v>323009611120</v>
          </cell>
          <cell r="E4222" t="str">
            <v>Faculty Salaries - Part-time</v>
          </cell>
          <cell r="F4222">
            <v>15856</v>
          </cell>
          <cell r="G4222">
            <v>8645</v>
          </cell>
          <cell r="H4222">
            <v>30212</v>
          </cell>
          <cell r="I4222">
            <v>16407</v>
          </cell>
          <cell r="J4222">
            <v>29762</v>
          </cell>
          <cell r="K4222">
            <v>110010</v>
          </cell>
          <cell r="L4222" t="str">
            <v>Current Unrestricted</v>
          </cell>
          <cell r="M4222">
            <v>10</v>
          </cell>
          <cell r="N4222" t="str">
            <v>Instruction</v>
          </cell>
          <cell r="O4222">
            <v>11</v>
          </cell>
          <cell r="P4222" t="str">
            <v>Current Unrestricted Funds</v>
          </cell>
          <cell r="Q4222">
            <v>61</v>
          </cell>
          <cell r="R4222" t="str">
            <v>Salaries and Wages</v>
          </cell>
          <cell r="S4222">
            <v>40</v>
          </cell>
          <cell r="T4222" t="str">
            <v>Vice President / Provost - SCC</v>
          </cell>
          <cell r="U4222">
            <v>1</v>
          </cell>
          <cell r="V4222" t="str">
            <v>Layer, Marianne E.</v>
          </cell>
        </row>
        <row r="4223">
          <cell r="A4223">
            <v>323009</v>
          </cell>
          <cell r="B4223" t="str">
            <v>English</v>
          </cell>
          <cell r="C4223">
            <v>755310</v>
          </cell>
          <cell r="D4223">
            <v>323009755310</v>
          </cell>
          <cell r="E4223" t="str">
            <v>Copier Expense</v>
          </cell>
          <cell r="F4223">
            <v>1339.2</v>
          </cell>
          <cell r="G4223">
            <v>1338.84</v>
          </cell>
          <cell r="H4223">
            <v>1600</v>
          </cell>
          <cell r="I4223">
            <v>0</v>
          </cell>
          <cell r="J4223">
            <v>1600</v>
          </cell>
          <cell r="K4223">
            <v>110010</v>
          </cell>
          <cell r="L4223" t="str">
            <v>Current Unrestricted</v>
          </cell>
          <cell r="M4223">
            <v>10</v>
          </cell>
          <cell r="N4223" t="str">
            <v>Instruction</v>
          </cell>
          <cell r="O4223">
            <v>11</v>
          </cell>
          <cell r="P4223" t="str">
            <v>Current Unrestricted Funds</v>
          </cell>
          <cell r="Q4223">
            <v>75</v>
          </cell>
          <cell r="R4223" t="str">
            <v>Other Operating Expenses</v>
          </cell>
          <cell r="S4223">
            <v>40</v>
          </cell>
          <cell r="T4223" t="str">
            <v>Vice President / Provost - SCC</v>
          </cell>
          <cell r="U4223">
            <v>4</v>
          </cell>
          <cell r="V4223" t="str">
            <v>Layer, Marianne E.</v>
          </cell>
        </row>
        <row r="4224">
          <cell r="A4224">
            <v>323102</v>
          </cell>
          <cell r="B4224" t="str">
            <v>Speech</v>
          </cell>
          <cell r="C4224">
            <v>611110</v>
          </cell>
          <cell r="D4224">
            <v>323102611110</v>
          </cell>
          <cell r="E4224" t="str">
            <v>Faculty Salaries - Full-time</v>
          </cell>
          <cell r="F4224">
            <v>321410.95</v>
          </cell>
          <cell r="G4224">
            <v>329369.52</v>
          </cell>
          <cell r="H4224">
            <v>345477</v>
          </cell>
          <cell r="I4224">
            <v>162369.35999999999</v>
          </cell>
          <cell r="J4224">
            <v>366216</v>
          </cell>
          <cell r="K4224">
            <v>110010</v>
          </cell>
          <cell r="L4224" t="str">
            <v>Current Unrestricted</v>
          </cell>
          <cell r="M4224">
            <v>10</v>
          </cell>
          <cell r="N4224" t="str">
            <v>Instruction</v>
          </cell>
          <cell r="O4224">
            <v>11</v>
          </cell>
          <cell r="P4224" t="str">
            <v>Current Unrestricted Funds</v>
          </cell>
          <cell r="Q4224">
            <v>61</v>
          </cell>
          <cell r="R4224" t="str">
            <v>Salaries and Wages</v>
          </cell>
          <cell r="S4224">
            <v>40</v>
          </cell>
          <cell r="T4224" t="str">
            <v>Vice President / Provost - SCC</v>
          </cell>
          <cell r="U4224">
            <v>1</v>
          </cell>
          <cell r="V4224" t="str">
            <v>Layer, Marianne E.</v>
          </cell>
        </row>
        <row r="4225">
          <cell r="A4225">
            <v>323102</v>
          </cell>
          <cell r="B4225" t="str">
            <v>Speech</v>
          </cell>
          <cell r="C4225">
            <v>611115</v>
          </cell>
          <cell r="D4225">
            <v>323102611115</v>
          </cell>
          <cell r="E4225" t="str">
            <v>Faculty Salaries - Substitute</v>
          </cell>
          <cell r="F4225">
            <v>195.48</v>
          </cell>
          <cell r="G4225">
            <v>0</v>
          </cell>
          <cell r="H4225">
            <v>550</v>
          </cell>
          <cell r="I4225">
            <v>134.82</v>
          </cell>
          <cell r="J4225">
            <v>550</v>
          </cell>
          <cell r="K4225">
            <v>110010</v>
          </cell>
          <cell r="L4225" t="str">
            <v>Current Unrestricted</v>
          </cell>
          <cell r="M4225">
            <v>10</v>
          </cell>
          <cell r="N4225" t="str">
            <v>Instruction</v>
          </cell>
          <cell r="O4225">
            <v>11</v>
          </cell>
          <cell r="P4225" t="str">
            <v>Current Unrestricted Funds</v>
          </cell>
          <cell r="Q4225">
            <v>61</v>
          </cell>
          <cell r="R4225" t="str">
            <v>Salaries and Wages</v>
          </cell>
          <cell r="S4225">
            <v>40</v>
          </cell>
          <cell r="T4225" t="str">
            <v>Vice President / Provost - SCC</v>
          </cell>
          <cell r="U4225">
            <v>1</v>
          </cell>
          <cell r="V4225" t="str">
            <v>Layer, Marianne E.</v>
          </cell>
        </row>
        <row r="4226">
          <cell r="A4226">
            <v>323102</v>
          </cell>
          <cell r="B4226" t="str">
            <v>Speech</v>
          </cell>
          <cell r="C4226">
            <v>611120</v>
          </cell>
          <cell r="D4226">
            <v>323102611120</v>
          </cell>
          <cell r="E4226" t="str">
            <v>Faculty Salaries - Part-time</v>
          </cell>
          <cell r="F4226">
            <v>121136.46</v>
          </cell>
          <cell r="G4226">
            <v>97864.92</v>
          </cell>
          <cell r="H4226">
            <v>138254</v>
          </cell>
          <cell r="I4226">
            <v>72877.53</v>
          </cell>
          <cell r="J4226">
            <v>138254</v>
          </cell>
          <cell r="K4226">
            <v>110010</v>
          </cell>
          <cell r="L4226" t="str">
            <v>Current Unrestricted</v>
          </cell>
          <cell r="M4226">
            <v>10</v>
          </cell>
          <cell r="N4226" t="str">
            <v>Instruction</v>
          </cell>
          <cell r="O4226">
            <v>11</v>
          </cell>
          <cell r="P4226" t="str">
            <v>Current Unrestricted Funds</v>
          </cell>
          <cell r="Q4226">
            <v>61</v>
          </cell>
          <cell r="R4226" t="str">
            <v>Salaries and Wages</v>
          </cell>
          <cell r="S4226">
            <v>40</v>
          </cell>
          <cell r="T4226" t="str">
            <v>Vice President / Provost - SCC</v>
          </cell>
          <cell r="U4226">
            <v>1</v>
          </cell>
          <cell r="V4226" t="str">
            <v>Layer, Marianne E.</v>
          </cell>
        </row>
        <row r="4227">
          <cell r="A4227">
            <v>323102</v>
          </cell>
          <cell r="B4227" t="str">
            <v>Speech</v>
          </cell>
          <cell r="C4227">
            <v>611130</v>
          </cell>
          <cell r="D4227">
            <v>323102611130</v>
          </cell>
          <cell r="E4227" t="str">
            <v>Faculty Full-time Non-teaching ES</v>
          </cell>
          <cell r="F4227">
            <v>0</v>
          </cell>
          <cell r="G4227">
            <v>0</v>
          </cell>
          <cell r="H4227">
            <v>0</v>
          </cell>
          <cell r="I4227">
            <v>0</v>
          </cell>
          <cell r="J4227">
            <v>0</v>
          </cell>
          <cell r="K4227">
            <v>110010</v>
          </cell>
          <cell r="L4227" t="str">
            <v>Current Unrestricted</v>
          </cell>
          <cell r="M4227">
            <v>10</v>
          </cell>
          <cell r="N4227" t="str">
            <v>Instruction</v>
          </cell>
          <cell r="O4227">
            <v>11</v>
          </cell>
          <cell r="P4227" t="str">
            <v>Current Unrestricted Funds</v>
          </cell>
          <cell r="Q4227">
            <v>61</v>
          </cell>
          <cell r="R4227" t="str">
            <v>Salaries and Wages</v>
          </cell>
          <cell r="S4227">
            <v>40</v>
          </cell>
          <cell r="T4227" t="str">
            <v>Vice President / Provost - SCC</v>
          </cell>
          <cell r="U4227">
            <v>1</v>
          </cell>
          <cell r="V4227" t="str">
            <v>Layer, Marianne E.</v>
          </cell>
        </row>
        <row r="4228">
          <cell r="A4228">
            <v>323102</v>
          </cell>
          <cell r="B4228" t="str">
            <v>Speech</v>
          </cell>
          <cell r="C4228">
            <v>611150</v>
          </cell>
          <cell r="D4228">
            <v>323102611150</v>
          </cell>
          <cell r="E4228" t="str">
            <v>Faculty Full-time - Summer</v>
          </cell>
          <cell r="F4228">
            <v>59602.6</v>
          </cell>
          <cell r="G4228">
            <v>54568.66</v>
          </cell>
          <cell r="H4228">
            <v>50042</v>
          </cell>
          <cell r="I4228">
            <v>0</v>
          </cell>
          <cell r="J4228">
            <v>63687</v>
          </cell>
          <cell r="K4228">
            <v>110010</v>
          </cell>
          <cell r="L4228" t="str">
            <v>Current Unrestricted</v>
          </cell>
          <cell r="M4228">
            <v>10</v>
          </cell>
          <cell r="N4228" t="str">
            <v>Instruction</v>
          </cell>
          <cell r="O4228">
            <v>11</v>
          </cell>
          <cell r="P4228" t="str">
            <v>Current Unrestricted Funds</v>
          </cell>
          <cell r="Q4228">
            <v>61</v>
          </cell>
          <cell r="R4228" t="str">
            <v>Salaries and Wages</v>
          </cell>
          <cell r="S4228">
            <v>40</v>
          </cell>
          <cell r="T4228" t="str">
            <v>Vice President / Provost - SCC</v>
          </cell>
          <cell r="U4228">
            <v>1</v>
          </cell>
          <cell r="V4228" t="str">
            <v>Layer, Marianne E.</v>
          </cell>
        </row>
        <row r="4229">
          <cell r="A4229">
            <v>323102</v>
          </cell>
          <cell r="B4229" t="str">
            <v>Speech</v>
          </cell>
          <cell r="C4229">
            <v>611155</v>
          </cell>
          <cell r="D4229">
            <v>323102611155</v>
          </cell>
          <cell r="E4229" t="str">
            <v>Faculty Full-time - Non-teach Sum</v>
          </cell>
          <cell r="F4229">
            <v>0</v>
          </cell>
          <cell r="G4229">
            <v>836</v>
          </cell>
          <cell r="H4229">
            <v>0</v>
          </cell>
          <cell r="I4229">
            <v>0</v>
          </cell>
          <cell r="J4229">
            <v>0</v>
          </cell>
          <cell r="K4229">
            <v>110010</v>
          </cell>
          <cell r="L4229" t="str">
            <v>Current Unrestricted</v>
          </cell>
          <cell r="M4229">
            <v>10</v>
          </cell>
          <cell r="N4229" t="str">
            <v>Instruction</v>
          </cell>
          <cell r="O4229">
            <v>11</v>
          </cell>
          <cell r="P4229" t="str">
            <v>Current Unrestricted Funds</v>
          </cell>
          <cell r="Q4229">
            <v>61</v>
          </cell>
          <cell r="R4229" t="str">
            <v>Salaries and Wages</v>
          </cell>
          <cell r="S4229">
            <v>40</v>
          </cell>
          <cell r="T4229" t="str">
            <v>Vice President / Provost - SCC</v>
          </cell>
          <cell r="U4229">
            <v>1</v>
          </cell>
          <cell r="V4229" t="str">
            <v>Layer, Marianne E.</v>
          </cell>
        </row>
        <row r="4230">
          <cell r="A4230">
            <v>323102</v>
          </cell>
          <cell r="B4230" t="str">
            <v>Speech</v>
          </cell>
          <cell r="C4230">
            <v>611160</v>
          </cell>
          <cell r="D4230">
            <v>323102611160</v>
          </cell>
          <cell r="E4230" t="str">
            <v>Faculty Part-time - Summer</v>
          </cell>
          <cell r="F4230">
            <v>6255</v>
          </cell>
          <cell r="G4230">
            <v>4170</v>
          </cell>
          <cell r="H4230">
            <v>21218</v>
          </cell>
          <cell r="I4230">
            <v>0</v>
          </cell>
          <cell r="J4230">
            <v>21218</v>
          </cell>
          <cell r="K4230">
            <v>110010</v>
          </cell>
          <cell r="L4230" t="str">
            <v>Current Unrestricted</v>
          </cell>
          <cell r="M4230">
            <v>10</v>
          </cell>
          <cell r="N4230" t="str">
            <v>Instruction</v>
          </cell>
          <cell r="O4230">
            <v>11</v>
          </cell>
          <cell r="P4230" t="str">
            <v>Current Unrestricted Funds</v>
          </cell>
          <cell r="Q4230">
            <v>61</v>
          </cell>
          <cell r="R4230" t="str">
            <v>Salaries and Wages</v>
          </cell>
          <cell r="S4230">
            <v>40</v>
          </cell>
          <cell r="T4230" t="str">
            <v>Vice President / Provost - SCC</v>
          </cell>
          <cell r="U4230">
            <v>1</v>
          </cell>
          <cell r="V4230" t="str">
            <v>Layer, Marianne E.</v>
          </cell>
        </row>
        <row r="4231">
          <cell r="A4231">
            <v>323102</v>
          </cell>
          <cell r="B4231" t="str">
            <v>Speech</v>
          </cell>
          <cell r="C4231">
            <v>712320</v>
          </cell>
          <cell r="D4231">
            <v>323102712320</v>
          </cell>
          <cell r="E4231" t="str">
            <v>Guest Lecturers</v>
          </cell>
          <cell r="F4231">
            <v>0</v>
          </cell>
          <cell r="G4231">
            <v>225</v>
          </cell>
          <cell r="H4231">
            <v>1000</v>
          </cell>
          <cell r="I4231">
            <v>0</v>
          </cell>
          <cell r="J4231">
            <v>1300</v>
          </cell>
          <cell r="K4231">
            <v>110010</v>
          </cell>
          <cell r="L4231" t="str">
            <v>Current Unrestricted</v>
          </cell>
          <cell r="M4231">
            <v>10</v>
          </cell>
          <cell r="N4231" t="str">
            <v>Instruction</v>
          </cell>
          <cell r="O4231">
            <v>11</v>
          </cell>
          <cell r="P4231" t="str">
            <v>Current Unrestricted Funds</v>
          </cell>
          <cell r="Q4231">
            <v>71</v>
          </cell>
          <cell r="R4231" t="str">
            <v>Contractual Services</v>
          </cell>
          <cell r="S4231">
            <v>40</v>
          </cell>
          <cell r="T4231" t="str">
            <v>Vice President / Provost - SCC</v>
          </cell>
          <cell r="U4231">
            <v>4</v>
          </cell>
          <cell r="V4231" t="str">
            <v>Layer, Marianne E.</v>
          </cell>
        </row>
        <row r="4232">
          <cell r="A4232">
            <v>323102</v>
          </cell>
          <cell r="B4232" t="str">
            <v>Speech</v>
          </cell>
          <cell r="C4232">
            <v>733110</v>
          </cell>
          <cell r="D4232">
            <v>323102733110</v>
          </cell>
          <cell r="E4232" t="str">
            <v>Classroom Supplies</v>
          </cell>
          <cell r="F4232">
            <v>285.07</v>
          </cell>
          <cell r="G4232">
            <v>250.19</v>
          </cell>
          <cell r="H4232">
            <v>1500</v>
          </cell>
          <cell r="I4232">
            <v>1022.15</v>
          </cell>
          <cell r="J4232">
            <v>5781</v>
          </cell>
          <cell r="K4232">
            <v>110010</v>
          </cell>
          <cell r="L4232" t="str">
            <v>Current Unrestricted</v>
          </cell>
          <cell r="M4232">
            <v>10</v>
          </cell>
          <cell r="N4232" t="str">
            <v>Instruction</v>
          </cell>
          <cell r="O4232">
            <v>11</v>
          </cell>
          <cell r="P4232" t="str">
            <v>Current Unrestricted Funds</v>
          </cell>
          <cell r="Q4232">
            <v>73</v>
          </cell>
          <cell r="R4232" t="str">
            <v>Supplies</v>
          </cell>
          <cell r="S4232">
            <v>40</v>
          </cell>
          <cell r="T4232" t="str">
            <v>Vice President / Provost - SCC</v>
          </cell>
          <cell r="U4232">
            <v>4</v>
          </cell>
          <cell r="V4232" t="str">
            <v>Layer, Marianne E.</v>
          </cell>
        </row>
        <row r="4233">
          <cell r="A4233">
            <v>323102</v>
          </cell>
          <cell r="B4233" t="str">
            <v>Speech</v>
          </cell>
          <cell r="C4233">
            <v>733220</v>
          </cell>
          <cell r="D4233">
            <v>323102733220</v>
          </cell>
          <cell r="E4233" t="str">
            <v>Subscriptions</v>
          </cell>
          <cell r="F4233">
            <v>0</v>
          </cell>
          <cell r="G4233">
            <v>0</v>
          </cell>
          <cell r="H4233">
            <v>0</v>
          </cell>
          <cell r="I4233">
            <v>0</v>
          </cell>
          <cell r="J4233">
            <v>0</v>
          </cell>
          <cell r="K4233">
            <v>110010</v>
          </cell>
          <cell r="L4233" t="str">
            <v>Current Unrestricted</v>
          </cell>
          <cell r="M4233">
            <v>10</v>
          </cell>
          <cell r="N4233" t="str">
            <v>Instruction</v>
          </cell>
          <cell r="O4233">
            <v>11</v>
          </cell>
          <cell r="P4233" t="str">
            <v>Current Unrestricted Funds</v>
          </cell>
          <cell r="Q4233">
            <v>73</v>
          </cell>
          <cell r="R4233" t="str">
            <v>Supplies</v>
          </cell>
          <cell r="S4233">
            <v>40</v>
          </cell>
          <cell r="T4233" t="str">
            <v>Vice President / Provost - SCC</v>
          </cell>
          <cell r="U4233">
            <v>4</v>
          </cell>
          <cell r="V4233" t="str">
            <v>Layer, Marianne E.</v>
          </cell>
        </row>
        <row r="4234">
          <cell r="A4234">
            <v>323102</v>
          </cell>
          <cell r="B4234" t="str">
            <v>Speech</v>
          </cell>
          <cell r="C4234">
            <v>744210</v>
          </cell>
          <cell r="D4234">
            <v>323102744210</v>
          </cell>
          <cell r="E4234" t="str">
            <v>Local Travel</v>
          </cell>
          <cell r="F4234">
            <v>127.5</v>
          </cell>
          <cell r="G4234">
            <v>0</v>
          </cell>
          <cell r="H4234">
            <v>300</v>
          </cell>
          <cell r="I4234">
            <v>50</v>
          </cell>
          <cell r="J4234">
            <v>500</v>
          </cell>
          <cell r="K4234">
            <v>110010</v>
          </cell>
          <cell r="L4234" t="str">
            <v>Current Unrestricted</v>
          </cell>
          <cell r="M4234">
            <v>10</v>
          </cell>
          <cell r="N4234" t="str">
            <v>Instruction</v>
          </cell>
          <cell r="O4234">
            <v>11</v>
          </cell>
          <cell r="P4234" t="str">
            <v>Current Unrestricted Funds</v>
          </cell>
          <cell r="Q4234">
            <v>74</v>
          </cell>
          <cell r="R4234" t="str">
            <v>Travel</v>
          </cell>
          <cell r="S4234">
            <v>40</v>
          </cell>
          <cell r="T4234" t="str">
            <v>Vice President / Provost - SCC</v>
          </cell>
          <cell r="U4234">
            <v>4</v>
          </cell>
          <cell r="V4234" t="str">
            <v>Layer, Marianne E.</v>
          </cell>
        </row>
        <row r="4235">
          <cell r="A4235">
            <v>323102</v>
          </cell>
          <cell r="B4235" t="str">
            <v>Speech</v>
          </cell>
          <cell r="C4235">
            <v>744220</v>
          </cell>
          <cell r="D4235">
            <v>323102744220</v>
          </cell>
          <cell r="E4235" t="str">
            <v>Professional Development / Travel</v>
          </cell>
          <cell r="F4235">
            <v>2237.1</v>
          </cell>
          <cell r="G4235">
            <v>3764.01</v>
          </cell>
          <cell r="H4235">
            <v>750</v>
          </cell>
          <cell r="I4235">
            <v>0</v>
          </cell>
          <cell r="J4235">
            <v>750</v>
          </cell>
          <cell r="K4235">
            <v>110010</v>
          </cell>
          <cell r="L4235" t="str">
            <v>Current Unrestricted</v>
          </cell>
          <cell r="M4235">
            <v>10</v>
          </cell>
          <cell r="N4235" t="str">
            <v>Instruction</v>
          </cell>
          <cell r="O4235">
            <v>11</v>
          </cell>
          <cell r="P4235" t="str">
            <v>Current Unrestricted Funds</v>
          </cell>
          <cell r="Q4235">
            <v>74</v>
          </cell>
          <cell r="R4235" t="str">
            <v>Travel</v>
          </cell>
          <cell r="S4235">
            <v>40</v>
          </cell>
          <cell r="T4235" t="str">
            <v>Vice President / Provost - SCC</v>
          </cell>
          <cell r="U4235">
            <v>4</v>
          </cell>
          <cell r="V4235" t="str">
            <v>Layer, Marianne E.</v>
          </cell>
        </row>
        <row r="4236">
          <cell r="A4236">
            <v>323102</v>
          </cell>
          <cell r="B4236" t="str">
            <v>Speech</v>
          </cell>
          <cell r="C4236">
            <v>755310</v>
          </cell>
          <cell r="D4236">
            <v>323102755310</v>
          </cell>
          <cell r="E4236" t="str">
            <v>Copier Expense</v>
          </cell>
          <cell r="F4236">
            <v>0</v>
          </cell>
          <cell r="G4236">
            <v>0</v>
          </cell>
          <cell r="H4236">
            <v>650</v>
          </cell>
          <cell r="I4236">
            <v>323.16000000000003</v>
          </cell>
          <cell r="J4236">
            <v>700</v>
          </cell>
          <cell r="K4236">
            <v>110010</v>
          </cell>
          <cell r="L4236" t="str">
            <v>Current Unrestricted</v>
          </cell>
          <cell r="M4236">
            <v>10</v>
          </cell>
          <cell r="N4236" t="str">
            <v>Instruction</v>
          </cell>
          <cell r="O4236">
            <v>11</v>
          </cell>
          <cell r="P4236" t="str">
            <v>Current Unrestricted Funds</v>
          </cell>
          <cell r="Q4236">
            <v>75</v>
          </cell>
          <cell r="R4236" t="str">
            <v>Other Operating Expenses</v>
          </cell>
          <cell r="S4236">
            <v>40</v>
          </cell>
          <cell r="T4236" t="str">
            <v>Vice President / Provost - SCC</v>
          </cell>
          <cell r="U4236">
            <v>4</v>
          </cell>
          <cell r="V4236" t="str">
            <v>Layer, Marianne E.</v>
          </cell>
        </row>
        <row r="4237">
          <cell r="A4237">
            <v>323102</v>
          </cell>
          <cell r="B4237" t="str">
            <v>Speech</v>
          </cell>
          <cell r="C4237">
            <v>755360</v>
          </cell>
          <cell r="D4237">
            <v>323102755360</v>
          </cell>
          <cell r="E4237" t="str">
            <v>Printing - Other</v>
          </cell>
          <cell r="F4237">
            <v>3973.26</v>
          </cell>
          <cell r="G4237">
            <v>3571.66</v>
          </cell>
          <cell r="H4237">
            <v>3550</v>
          </cell>
          <cell r="I4237">
            <v>1089.4100000000001</v>
          </cell>
          <cell r="J4237">
            <v>1500</v>
          </cell>
          <cell r="K4237">
            <v>110010</v>
          </cell>
          <cell r="L4237" t="str">
            <v>Current Unrestricted</v>
          </cell>
          <cell r="M4237">
            <v>10</v>
          </cell>
          <cell r="N4237" t="str">
            <v>Instruction</v>
          </cell>
          <cell r="O4237">
            <v>11</v>
          </cell>
          <cell r="P4237" t="str">
            <v>Current Unrestricted Funds</v>
          </cell>
          <cell r="Q4237">
            <v>75</v>
          </cell>
          <cell r="R4237" t="str">
            <v>Other Operating Expenses</v>
          </cell>
          <cell r="S4237">
            <v>40</v>
          </cell>
          <cell r="T4237" t="str">
            <v>Vice President / Provost - SCC</v>
          </cell>
          <cell r="U4237">
            <v>4</v>
          </cell>
          <cell r="V4237" t="str">
            <v>Layer, Marianne E.</v>
          </cell>
        </row>
        <row r="4238">
          <cell r="A4238">
            <v>323102</v>
          </cell>
          <cell r="B4238" t="str">
            <v>Speech</v>
          </cell>
          <cell r="C4238">
            <v>755705</v>
          </cell>
          <cell r="D4238">
            <v>323102755705</v>
          </cell>
          <cell r="E4238" t="str">
            <v>Postage</v>
          </cell>
          <cell r="F4238">
            <v>7.16</v>
          </cell>
          <cell r="G4238">
            <v>19</v>
          </cell>
          <cell r="H4238">
            <v>50</v>
          </cell>
          <cell r="I4238">
            <v>6.5</v>
          </cell>
          <cell r="J4238">
            <v>50</v>
          </cell>
          <cell r="K4238">
            <v>110010</v>
          </cell>
          <cell r="L4238" t="str">
            <v>Current Unrestricted</v>
          </cell>
          <cell r="M4238">
            <v>10</v>
          </cell>
          <cell r="N4238" t="str">
            <v>Instruction</v>
          </cell>
          <cell r="O4238">
            <v>11</v>
          </cell>
          <cell r="P4238" t="str">
            <v>Current Unrestricted Funds</v>
          </cell>
          <cell r="Q4238">
            <v>75</v>
          </cell>
          <cell r="R4238" t="str">
            <v>Other Operating Expenses</v>
          </cell>
          <cell r="S4238">
            <v>40</v>
          </cell>
          <cell r="T4238" t="str">
            <v>Vice President / Provost - SCC</v>
          </cell>
          <cell r="U4238">
            <v>4</v>
          </cell>
          <cell r="V4238" t="str">
            <v>Layer, Marianne E.</v>
          </cell>
        </row>
        <row r="4239">
          <cell r="A4239">
            <v>323102</v>
          </cell>
          <cell r="B4239" t="str">
            <v>Speech</v>
          </cell>
          <cell r="C4239">
            <v>755745</v>
          </cell>
          <cell r="D4239">
            <v>323102755745</v>
          </cell>
          <cell r="E4239" t="str">
            <v>Promotional Activities</v>
          </cell>
          <cell r="F4239">
            <v>0</v>
          </cell>
          <cell r="G4239">
            <v>0</v>
          </cell>
          <cell r="H4239">
            <v>1300</v>
          </cell>
          <cell r="I4239">
            <v>0</v>
          </cell>
          <cell r="J4239">
            <v>1300</v>
          </cell>
          <cell r="K4239">
            <v>110010</v>
          </cell>
          <cell r="L4239" t="str">
            <v>Current Unrestricted</v>
          </cell>
          <cell r="M4239">
            <v>10</v>
          </cell>
          <cell r="N4239" t="str">
            <v>Instruction</v>
          </cell>
          <cell r="O4239">
            <v>11</v>
          </cell>
          <cell r="P4239" t="str">
            <v>Current Unrestricted Funds</v>
          </cell>
          <cell r="Q4239">
            <v>75</v>
          </cell>
          <cell r="R4239" t="str">
            <v>Other Operating Expenses</v>
          </cell>
          <cell r="S4239">
            <v>40</v>
          </cell>
          <cell r="T4239" t="str">
            <v>Vice President / Provost - SCC</v>
          </cell>
          <cell r="U4239">
            <v>4</v>
          </cell>
          <cell r="V4239" t="str">
            <v>Layer, Marianne E.</v>
          </cell>
        </row>
        <row r="4240">
          <cell r="A4240">
            <v>323102</v>
          </cell>
          <cell r="B4240" t="str">
            <v>Speech</v>
          </cell>
          <cell r="C4240">
            <v>787430</v>
          </cell>
          <cell r="D4240">
            <v>323102787430</v>
          </cell>
          <cell r="E4240" t="str">
            <v>Computer/Media Equip</v>
          </cell>
          <cell r="F4240">
            <v>0</v>
          </cell>
          <cell r="G4240">
            <v>0</v>
          </cell>
          <cell r="H4240">
            <v>2208</v>
          </cell>
          <cell r="I4240">
            <v>0</v>
          </cell>
          <cell r="J4240">
            <v>2208</v>
          </cell>
          <cell r="K4240">
            <v>110010</v>
          </cell>
          <cell r="L4240" t="str">
            <v>Current Unrestricted</v>
          </cell>
          <cell r="M4240">
            <v>10</v>
          </cell>
          <cell r="N4240" t="str">
            <v>Instruction</v>
          </cell>
          <cell r="O4240">
            <v>11</v>
          </cell>
          <cell r="P4240" t="str">
            <v>Current Unrestricted Funds</v>
          </cell>
          <cell r="Q4240">
            <v>78</v>
          </cell>
          <cell r="R4240" t="str">
            <v>Non-Capital Outlay</v>
          </cell>
          <cell r="S4240">
            <v>40</v>
          </cell>
          <cell r="T4240" t="str">
            <v>Vice President / Provost - SCC</v>
          </cell>
          <cell r="U4240">
            <v>4</v>
          </cell>
          <cell r="V4240" t="str">
            <v>Layer, Marianne E.</v>
          </cell>
        </row>
        <row r="4241">
          <cell r="A4241">
            <v>323108</v>
          </cell>
          <cell r="B4241" t="str">
            <v>Speech</v>
          </cell>
          <cell r="C4241">
            <v>611120</v>
          </cell>
          <cell r="D4241">
            <v>323108611120</v>
          </cell>
          <cell r="E4241" t="str">
            <v>Faculty Salaries - Part-time</v>
          </cell>
          <cell r="F4241">
            <v>130.32</v>
          </cell>
          <cell r="G4241">
            <v>0</v>
          </cell>
          <cell r="H4241">
            <v>17264</v>
          </cell>
          <cell r="I4241">
            <v>0</v>
          </cell>
          <cell r="J4241">
            <v>17264</v>
          </cell>
          <cell r="K4241">
            <v>110010</v>
          </cell>
          <cell r="L4241" t="str">
            <v>Current Unrestricted</v>
          </cell>
          <cell r="M4241">
            <v>10</v>
          </cell>
          <cell r="N4241" t="str">
            <v>Instruction</v>
          </cell>
          <cell r="O4241">
            <v>11</v>
          </cell>
          <cell r="P4241" t="str">
            <v>Current Unrestricted Funds</v>
          </cell>
          <cell r="Q4241">
            <v>61</v>
          </cell>
          <cell r="R4241" t="str">
            <v>Salaries and Wages</v>
          </cell>
          <cell r="S4241">
            <v>40</v>
          </cell>
          <cell r="T4241" t="str">
            <v>Vice President / Provost - SCC</v>
          </cell>
          <cell r="U4241">
            <v>1</v>
          </cell>
          <cell r="V4241" t="str">
            <v>Layer, Marianne E.</v>
          </cell>
        </row>
        <row r="4242">
          <cell r="A4242">
            <v>323112</v>
          </cell>
          <cell r="B4242" t="str">
            <v>Radio and TV Announcing</v>
          </cell>
          <cell r="C4242">
            <v>611110</v>
          </cell>
          <cell r="D4242">
            <v>323112611110</v>
          </cell>
          <cell r="E4242" t="str">
            <v>Faculty Salaries - Full-time</v>
          </cell>
          <cell r="F4242">
            <v>41277.480000000003</v>
          </cell>
          <cell r="G4242">
            <v>0</v>
          </cell>
          <cell r="H4242">
            <v>0</v>
          </cell>
          <cell r="I4242">
            <v>0</v>
          </cell>
          <cell r="J4242">
            <v>0</v>
          </cell>
          <cell r="K4242">
            <v>110010</v>
          </cell>
          <cell r="L4242" t="str">
            <v>Current Unrestricted</v>
          </cell>
          <cell r="M4242">
            <v>10</v>
          </cell>
          <cell r="N4242" t="str">
            <v>Instruction</v>
          </cell>
          <cell r="O4242">
            <v>11</v>
          </cell>
          <cell r="P4242" t="str">
            <v>Current Unrestricted Funds</v>
          </cell>
          <cell r="Q4242">
            <v>61</v>
          </cell>
          <cell r="R4242" t="str">
            <v>Salaries and Wages</v>
          </cell>
          <cell r="S4242">
            <v>40</v>
          </cell>
          <cell r="T4242" t="str">
            <v>Vice President / Provost - SCC</v>
          </cell>
          <cell r="U4242">
            <v>1</v>
          </cell>
          <cell r="V4242" t="str">
            <v>Layer, Marianne E.</v>
          </cell>
        </row>
        <row r="4243">
          <cell r="A4243">
            <v>323112</v>
          </cell>
          <cell r="B4243" t="str">
            <v>Radio and TV Announcing</v>
          </cell>
          <cell r="C4243">
            <v>611115</v>
          </cell>
          <cell r="D4243">
            <v>323112611115</v>
          </cell>
          <cell r="E4243" t="str">
            <v>Faculty Salaries - Substitute</v>
          </cell>
          <cell r="F4243">
            <v>0</v>
          </cell>
          <cell r="G4243">
            <v>0</v>
          </cell>
          <cell r="H4243">
            <v>0</v>
          </cell>
          <cell r="I4243">
            <v>0</v>
          </cell>
          <cell r="J4243">
            <v>0</v>
          </cell>
          <cell r="K4243">
            <v>110010</v>
          </cell>
          <cell r="L4243" t="str">
            <v>Current Unrestricted</v>
          </cell>
          <cell r="M4243">
            <v>10</v>
          </cell>
          <cell r="N4243" t="str">
            <v>Instruction</v>
          </cell>
          <cell r="O4243">
            <v>11</v>
          </cell>
          <cell r="P4243" t="str">
            <v>Current Unrestricted Funds</v>
          </cell>
          <cell r="Q4243">
            <v>61</v>
          </cell>
          <cell r="R4243" t="str">
            <v>Salaries and Wages</v>
          </cell>
          <cell r="S4243">
            <v>40</v>
          </cell>
          <cell r="T4243" t="str">
            <v>Vice President / Provost - SCC</v>
          </cell>
          <cell r="U4243">
            <v>1</v>
          </cell>
          <cell r="V4243" t="str">
            <v>Layer, Marianne E.</v>
          </cell>
        </row>
        <row r="4244">
          <cell r="A4244">
            <v>323112</v>
          </cell>
          <cell r="B4244" t="str">
            <v>Radio and TV Announcing</v>
          </cell>
          <cell r="C4244">
            <v>611120</v>
          </cell>
          <cell r="D4244">
            <v>323112611120</v>
          </cell>
          <cell r="E4244" t="str">
            <v>Faculty Salaries - Part-time</v>
          </cell>
          <cell r="F4244">
            <v>0</v>
          </cell>
          <cell r="G4244">
            <v>0</v>
          </cell>
          <cell r="H4244">
            <v>1035</v>
          </cell>
          <cell r="I4244">
            <v>0</v>
          </cell>
          <cell r="J4244">
            <v>1035</v>
          </cell>
          <cell r="K4244">
            <v>110010</v>
          </cell>
          <cell r="L4244" t="str">
            <v>Current Unrestricted</v>
          </cell>
          <cell r="M4244">
            <v>10</v>
          </cell>
          <cell r="N4244" t="str">
            <v>Instruction</v>
          </cell>
          <cell r="O4244">
            <v>11</v>
          </cell>
          <cell r="P4244" t="str">
            <v>Current Unrestricted Funds</v>
          </cell>
          <cell r="Q4244">
            <v>61</v>
          </cell>
          <cell r="R4244" t="str">
            <v>Salaries and Wages</v>
          </cell>
          <cell r="S4244">
            <v>40</v>
          </cell>
          <cell r="T4244" t="str">
            <v>Vice President / Provost - SCC</v>
          </cell>
          <cell r="U4244">
            <v>1</v>
          </cell>
          <cell r="V4244" t="str">
            <v>Layer, Marianne E.</v>
          </cell>
        </row>
        <row r="4245">
          <cell r="A4245">
            <v>323112</v>
          </cell>
          <cell r="B4245" t="str">
            <v>Radio and TV Announcing</v>
          </cell>
          <cell r="C4245">
            <v>712320</v>
          </cell>
          <cell r="D4245">
            <v>323112712320</v>
          </cell>
          <cell r="E4245" t="str">
            <v>Guest Lecturers</v>
          </cell>
          <cell r="F4245">
            <v>0</v>
          </cell>
          <cell r="G4245">
            <v>0</v>
          </cell>
          <cell r="H4245">
            <v>0</v>
          </cell>
          <cell r="I4245">
            <v>0</v>
          </cell>
          <cell r="J4245">
            <v>0</v>
          </cell>
          <cell r="K4245">
            <v>110010</v>
          </cell>
          <cell r="L4245" t="str">
            <v>Current Unrestricted</v>
          </cell>
          <cell r="M4245">
            <v>10</v>
          </cell>
          <cell r="N4245" t="str">
            <v>Instruction</v>
          </cell>
          <cell r="O4245">
            <v>11</v>
          </cell>
          <cell r="P4245" t="str">
            <v>Current Unrestricted Funds</v>
          </cell>
          <cell r="Q4245">
            <v>71</v>
          </cell>
          <cell r="R4245" t="str">
            <v>Contractual Services</v>
          </cell>
          <cell r="S4245">
            <v>40</v>
          </cell>
          <cell r="T4245" t="str">
            <v>Vice President / Provost - SCC</v>
          </cell>
          <cell r="U4245">
            <v>4</v>
          </cell>
          <cell r="V4245" t="str">
            <v>Layer, Marianne E.</v>
          </cell>
        </row>
        <row r="4246">
          <cell r="A4246">
            <v>323112</v>
          </cell>
          <cell r="B4246" t="str">
            <v>Radio and TV Announcing</v>
          </cell>
          <cell r="C4246">
            <v>733110</v>
          </cell>
          <cell r="D4246">
            <v>323112733110</v>
          </cell>
          <cell r="E4246" t="str">
            <v>Classroom Supplies</v>
          </cell>
          <cell r="F4246">
            <v>0</v>
          </cell>
          <cell r="G4246">
            <v>3342.99</v>
          </cell>
          <cell r="H4246">
            <v>300</v>
          </cell>
          <cell r="I4246">
            <v>0</v>
          </cell>
          <cell r="J4246">
            <v>300</v>
          </cell>
          <cell r="K4246">
            <v>110010</v>
          </cell>
          <cell r="L4246" t="str">
            <v>Current Unrestricted</v>
          </cell>
          <cell r="M4246">
            <v>10</v>
          </cell>
          <cell r="N4246" t="str">
            <v>Instruction</v>
          </cell>
          <cell r="O4246">
            <v>11</v>
          </cell>
          <cell r="P4246" t="str">
            <v>Current Unrestricted Funds</v>
          </cell>
          <cell r="Q4246">
            <v>73</v>
          </cell>
          <cell r="R4246" t="str">
            <v>Supplies</v>
          </cell>
          <cell r="S4246">
            <v>40</v>
          </cell>
          <cell r="T4246" t="str">
            <v>Vice President / Provost - SCC</v>
          </cell>
          <cell r="U4246">
            <v>4</v>
          </cell>
          <cell r="V4246" t="str">
            <v>Layer, Marianne E.</v>
          </cell>
        </row>
        <row r="4247">
          <cell r="A4247">
            <v>323112</v>
          </cell>
          <cell r="B4247" t="str">
            <v>Radio and TV Announcing</v>
          </cell>
          <cell r="C4247">
            <v>733460</v>
          </cell>
          <cell r="D4247">
            <v>323112733460</v>
          </cell>
          <cell r="E4247" t="str">
            <v>Miscellaneous Supplies</v>
          </cell>
          <cell r="F4247">
            <v>0</v>
          </cell>
          <cell r="G4247">
            <v>0</v>
          </cell>
          <cell r="H4247">
            <v>500</v>
          </cell>
          <cell r="I4247">
            <v>0</v>
          </cell>
          <cell r="J4247">
            <v>500</v>
          </cell>
          <cell r="K4247">
            <v>110010</v>
          </cell>
          <cell r="L4247" t="str">
            <v>Current Unrestricted</v>
          </cell>
          <cell r="M4247">
            <v>10</v>
          </cell>
          <cell r="N4247" t="str">
            <v>Instruction</v>
          </cell>
          <cell r="O4247">
            <v>11</v>
          </cell>
          <cell r="P4247" t="str">
            <v>Current Unrestricted Funds</v>
          </cell>
          <cell r="Q4247">
            <v>73</v>
          </cell>
          <cell r="R4247" t="str">
            <v>Supplies</v>
          </cell>
          <cell r="S4247">
            <v>40</v>
          </cell>
          <cell r="T4247" t="str">
            <v>Vice President / Provost - SCC</v>
          </cell>
          <cell r="U4247">
            <v>4</v>
          </cell>
          <cell r="V4247" t="str">
            <v>Layer, Marianne E.</v>
          </cell>
        </row>
        <row r="4248">
          <cell r="A4248">
            <v>323112</v>
          </cell>
          <cell r="B4248" t="str">
            <v>Radio and TV Announcing</v>
          </cell>
          <cell r="C4248">
            <v>755310</v>
          </cell>
          <cell r="D4248">
            <v>323112755310</v>
          </cell>
          <cell r="E4248" t="str">
            <v>Copier Expense</v>
          </cell>
          <cell r="F4248">
            <v>0</v>
          </cell>
          <cell r="G4248">
            <v>0</v>
          </cell>
          <cell r="H4248">
            <v>150</v>
          </cell>
          <cell r="I4248">
            <v>0</v>
          </cell>
          <cell r="J4248">
            <v>150</v>
          </cell>
          <cell r="K4248">
            <v>110010</v>
          </cell>
          <cell r="L4248" t="str">
            <v>Current Unrestricted</v>
          </cell>
          <cell r="M4248">
            <v>10</v>
          </cell>
          <cell r="N4248" t="str">
            <v>Instruction</v>
          </cell>
          <cell r="O4248">
            <v>11</v>
          </cell>
          <cell r="P4248" t="str">
            <v>Current Unrestricted Funds</v>
          </cell>
          <cell r="Q4248">
            <v>75</v>
          </cell>
          <cell r="R4248" t="str">
            <v>Other Operating Expenses</v>
          </cell>
          <cell r="S4248">
            <v>40</v>
          </cell>
          <cell r="T4248" t="str">
            <v>Vice President / Provost - SCC</v>
          </cell>
          <cell r="U4248">
            <v>4</v>
          </cell>
          <cell r="V4248" t="str">
            <v>Layer, Marianne E.</v>
          </cell>
        </row>
        <row r="4249">
          <cell r="A4249">
            <v>323112</v>
          </cell>
          <cell r="B4249" t="str">
            <v>Radio and TV Announcing</v>
          </cell>
          <cell r="C4249">
            <v>755545</v>
          </cell>
          <cell r="D4249">
            <v>323112755545</v>
          </cell>
          <cell r="E4249" t="str">
            <v>Building Improvements</v>
          </cell>
          <cell r="F4249">
            <v>0</v>
          </cell>
          <cell r="G4249">
            <v>0</v>
          </cell>
          <cell r="H4249">
            <v>2200</v>
          </cell>
          <cell r="I4249">
            <v>0</v>
          </cell>
          <cell r="J4249">
            <v>2200</v>
          </cell>
          <cell r="K4249">
            <v>110010</v>
          </cell>
          <cell r="L4249" t="str">
            <v>Current Unrestricted</v>
          </cell>
          <cell r="M4249">
            <v>10</v>
          </cell>
          <cell r="N4249" t="str">
            <v>Instruction</v>
          </cell>
          <cell r="O4249">
            <v>11</v>
          </cell>
          <cell r="P4249" t="str">
            <v>Current Unrestricted Funds</v>
          </cell>
          <cell r="Q4249">
            <v>75</v>
          </cell>
          <cell r="R4249" t="str">
            <v>Other Operating Expenses</v>
          </cell>
          <cell r="S4249">
            <v>40</v>
          </cell>
          <cell r="T4249" t="str">
            <v>Vice President / Provost - SCC</v>
          </cell>
          <cell r="U4249">
            <v>4</v>
          </cell>
          <cell r="V4249" t="str">
            <v>Layer, Marianne E.</v>
          </cell>
        </row>
        <row r="4250">
          <cell r="A4250">
            <v>323112</v>
          </cell>
          <cell r="B4250" t="str">
            <v>Radio and TV Announcing</v>
          </cell>
          <cell r="C4250">
            <v>755560</v>
          </cell>
          <cell r="D4250">
            <v>323112755560</v>
          </cell>
          <cell r="E4250" t="str">
            <v>Other Repairs</v>
          </cell>
          <cell r="F4250">
            <v>0</v>
          </cell>
          <cell r="G4250">
            <v>0</v>
          </cell>
          <cell r="H4250">
            <v>2200</v>
          </cell>
          <cell r="I4250">
            <v>0</v>
          </cell>
          <cell r="J4250">
            <v>2200</v>
          </cell>
          <cell r="K4250">
            <v>110010</v>
          </cell>
          <cell r="L4250" t="str">
            <v>Current Unrestricted</v>
          </cell>
          <cell r="M4250">
            <v>10</v>
          </cell>
          <cell r="N4250" t="str">
            <v>Instruction</v>
          </cell>
          <cell r="O4250">
            <v>11</v>
          </cell>
          <cell r="P4250" t="str">
            <v>Current Unrestricted Funds</v>
          </cell>
          <cell r="Q4250">
            <v>75</v>
          </cell>
          <cell r="R4250" t="str">
            <v>Other Operating Expenses</v>
          </cell>
          <cell r="S4250">
            <v>40</v>
          </cell>
          <cell r="T4250" t="str">
            <v>Vice President / Provost - SCC</v>
          </cell>
          <cell r="U4250">
            <v>4</v>
          </cell>
          <cell r="V4250" t="str">
            <v>Layer, Marianne E.</v>
          </cell>
        </row>
        <row r="4251">
          <cell r="A4251">
            <v>323112</v>
          </cell>
          <cell r="B4251" t="str">
            <v>Radio and TV Announcing</v>
          </cell>
          <cell r="C4251">
            <v>787410</v>
          </cell>
          <cell r="D4251">
            <v>323112787410</v>
          </cell>
          <cell r="E4251" t="str">
            <v>Equipment/Furniture Non-Depreciable</v>
          </cell>
          <cell r="F4251">
            <v>0</v>
          </cell>
          <cell r="G4251">
            <v>5512.44</v>
          </cell>
          <cell r="H4251">
            <v>10300</v>
          </cell>
          <cell r="I4251">
            <v>0</v>
          </cell>
          <cell r="J4251">
            <v>8457</v>
          </cell>
          <cell r="K4251">
            <v>110010</v>
          </cell>
          <cell r="L4251" t="str">
            <v>Current Unrestricted</v>
          </cell>
          <cell r="M4251">
            <v>10</v>
          </cell>
          <cell r="N4251" t="str">
            <v>Instruction</v>
          </cell>
          <cell r="O4251">
            <v>11</v>
          </cell>
          <cell r="P4251" t="str">
            <v>Current Unrestricted Funds</v>
          </cell>
          <cell r="Q4251">
            <v>78</v>
          </cell>
          <cell r="R4251" t="str">
            <v>Non-Capital Outlay</v>
          </cell>
          <cell r="S4251">
            <v>40</v>
          </cell>
          <cell r="T4251" t="str">
            <v>Vice President / Provost - SCC</v>
          </cell>
          <cell r="U4251">
            <v>4</v>
          </cell>
          <cell r="V4251" t="str">
            <v>Layer, Marianne E.</v>
          </cell>
        </row>
        <row r="4252">
          <cell r="A4252">
            <v>323112</v>
          </cell>
          <cell r="B4252" t="str">
            <v>Radio and TV Announcing</v>
          </cell>
          <cell r="C4252">
            <v>787430</v>
          </cell>
          <cell r="D4252">
            <v>323112787430</v>
          </cell>
          <cell r="E4252" t="str">
            <v>Computer/Media Equip</v>
          </cell>
          <cell r="F4252">
            <v>0</v>
          </cell>
          <cell r="G4252">
            <v>0</v>
          </cell>
          <cell r="H4252">
            <v>0</v>
          </cell>
          <cell r="I4252">
            <v>0</v>
          </cell>
          <cell r="J4252">
            <v>0</v>
          </cell>
          <cell r="K4252">
            <v>110010</v>
          </cell>
          <cell r="L4252" t="str">
            <v>Current Unrestricted</v>
          </cell>
          <cell r="M4252">
            <v>10</v>
          </cell>
          <cell r="N4252" t="str">
            <v>Instruction</v>
          </cell>
          <cell r="O4252">
            <v>11</v>
          </cell>
          <cell r="P4252" t="str">
            <v>Current Unrestricted Funds</v>
          </cell>
          <cell r="Q4252">
            <v>78</v>
          </cell>
          <cell r="R4252" t="str">
            <v>Non-Capital Outlay</v>
          </cell>
          <cell r="S4252">
            <v>40</v>
          </cell>
          <cell r="T4252" t="str">
            <v>Vice President / Provost - SCC</v>
          </cell>
          <cell r="U4252">
            <v>4</v>
          </cell>
          <cell r="V4252" t="str">
            <v>Layer, Marianne E.</v>
          </cell>
        </row>
        <row r="4253">
          <cell r="A4253">
            <v>323302</v>
          </cell>
          <cell r="B4253" t="str">
            <v>Writing Ctr (Ctr Acad Assistance)</v>
          </cell>
          <cell r="C4253">
            <v>611325</v>
          </cell>
          <cell r="D4253">
            <v>323302611325</v>
          </cell>
          <cell r="E4253" t="str">
            <v>Non-Supervisory - PT - Exempt</v>
          </cell>
          <cell r="F4253">
            <v>13688.21</v>
          </cell>
          <cell r="G4253">
            <v>0</v>
          </cell>
          <cell r="H4253">
            <v>0</v>
          </cell>
          <cell r="I4253">
            <v>0</v>
          </cell>
          <cell r="J4253">
            <v>0</v>
          </cell>
          <cell r="K4253">
            <v>110010</v>
          </cell>
          <cell r="L4253" t="str">
            <v>Current Unrestricted</v>
          </cell>
          <cell r="M4253">
            <v>10</v>
          </cell>
          <cell r="N4253" t="str">
            <v>Instruction</v>
          </cell>
          <cell r="O4253">
            <v>11</v>
          </cell>
          <cell r="P4253" t="str">
            <v>Current Unrestricted Funds</v>
          </cell>
          <cell r="Q4253">
            <v>61</v>
          </cell>
          <cell r="R4253" t="str">
            <v>Salaries and Wages</v>
          </cell>
          <cell r="S4253">
            <v>40</v>
          </cell>
          <cell r="T4253" t="str">
            <v>Vice President / Provost - SCC</v>
          </cell>
          <cell r="U4253">
            <v>1</v>
          </cell>
          <cell r="V4253" t="str">
            <v>Layer, Marianne E.</v>
          </cell>
        </row>
        <row r="4254">
          <cell r="A4254">
            <v>323302</v>
          </cell>
          <cell r="B4254" t="str">
            <v>Writing Ctr (Ctr Acad Assistance)</v>
          </cell>
          <cell r="C4254">
            <v>611460</v>
          </cell>
          <cell r="D4254">
            <v>323302611460</v>
          </cell>
          <cell r="E4254" t="str">
            <v>Support Staff PT - Non-Exempt</v>
          </cell>
          <cell r="F4254">
            <v>0</v>
          </cell>
          <cell r="G4254">
            <v>3126.33</v>
          </cell>
          <cell r="H4254">
            <v>1000</v>
          </cell>
          <cell r="I4254">
            <v>658.17</v>
          </cell>
          <cell r="J4254">
            <v>1000</v>
          </cell>
          <cell r="K4254">
            <v>110010</v>
          </cell>
          <cell r="L4254" t="str">
            <v>Current Unrestricted</v>
          </cell>
          <cell r="M4254">
            <v>10</v>
          </cell>
          <cell r="N4254" t="str">
            <v>Instruction</v>
          </cell>
          <cell r="O4254">
            <v>11</v>
          </cell>
          <cell r="P4254" t="str">
            <v>Current Unrestricted Funds</v>
          </cell>
          <cell r="Q4254">
            <v>61</v>
          </cell>
          <cell r="R4254" t="str">
            <v>Salaries and Wages</v>
          </cell>
          <cell r="S4254">
            <v>40</v>
          </cell>
          <cell r="T4254" t="str">
            <v>Vice President / Provost - SCC</v>
          </cell>
          <cell r="U4254">
            <v>1</v>
          </cell>
          <cell r="V4254" t="str">
            <v>Layer, Marianne E.</v>
          </cell>
        </row>
        <row r="4255">
          <cell r="A4255">
            <v>323302</v>
          </cell>
          <cell r="B4255" t="str">
            <v>Writing Ctr (Ctr Acad Assistance)</v>
          </cell>
          <cell r="C4255">
            <v>611484</v>
          </cell>
          <cell r="D4255">
            <v>323302611484</v>
          </cell>
          <cell r="E4255" t="str">
            <v>Tutors FT</v>
          </cell>
          <cell r="F4255">
            <v>0</v>
          </cell>
          <cell r="G4255">
            <v>0</v>
          </cell>
          <cell r="H4255">
            <v>0</v>
          </cell>
          <cell r="I4255">
            <v>0</v>
          </cell>
          <cell r="J4255">
            <v>33967</v>
          </cell>
          <cell r="K4255">
            <v>110010</v>
          </cell>
          <cell r="L4255" t="str">
            <v>Current Unrestricted</v>
          </cell>
          <cell r="M4255">
            <v>10</v>
          </cell>
          <cell r="N4255" t="str">
            <v>Instruction</v>
          </cell>
          <cell r="O4255">
            <v>11</v>
          </cell>
          <cell r="P4255" t="str">
            <v>Current Unrestricted Funds</v>
          </cell>
          <cell r="Q4255">
            <v>61</v>
          </cell>
          <cell r="R4255" t="str">
            <v>Salaries and Wages</v>
          </cell>
          <cell r="S4255">
            <v>40</v>
          </cell>
          <cell r="T4255" t="str">
            <v>Vice President / Provost - SCC</v>
          </cell>
          <cell r="U4255">
            <v>1</v>
          </cell>
          <cell r="V4255" t="str">
            <v>Layer, Marianne E.</v>
          </cell>
        </row>
        <row r="4256">
          <cell r="A4256">
            <v>323302</v>
          </cell>
          <cell r="B4256" t="str">
            <v>Writing Ctr (Ctr Acad Assistance)</v>
          </cell>
          <cell r="C4256">
            <v>611485</v>
          </cell>
          <cell r="D4256">
            <v>323302611485</v>
          </cell>
          <cell r="E4256" t="str">
            <v>Tutors PT - Non-Exempt</v>
          </cell>
          <cell r="F4256">
            <v>114100.83</v>
          </cell>
          <cell r="G4256">
            <v>101743.65</v>
          </cell>
          <cell r="H4256">
            <v>155743</v>
          </cell>
          <cell r="I4256">
            <v>45312.6</v>
          </cell>
          <cell r="J4256">
            <v>155743</v>
          </cell>
          <cell r="K4256">
            <v>110010</v>
          </cell>
          <cell r="L4256" t="str">
            <v>Current Unrestricted</v>
          </cell>
          <cell r="M4256">
            <v>10</v>
          </cell>
          <cell r="N4256" t="str">
            <v>Instruction</v>
          </cell>
          <cell r="O4256">
            <v>11</v>
          </cell>
          <cell r="P4256" t="str">
            <v>Current Unrestricted Funds</v>
          </cell>
          <cell r="Q4256">
            <v>61</v>
          </cell>
          <cell r="R4256" t="str">
            <v>Salaries and Wages</v>
          </cell>
          <cell r="S4256">
            <v>40</v>
          </cell>
          <cell r="T4256" t="str">
            <v>Vice President / Provost - SCC</v>
          </cell>
          <cell r="U4256">
            <v>1</v>
          </cell>
          <cell r="V4256" t="str">
            <v>Layer, Marianne E.</v>
          </cell>
        </row>
        <row r="4257">
          <cell r="A4257">
            <v>323302</v>
          </cell>
          <cell r="B4257" t="str">
            <v>Writing Ctr (Ctr Acad Assistance)</v>
          </cell>
          <cell r="C4257">
            <v>611510</v>
          </cell>
          <cell r="D4257">
            <v>323302611510</v>
          </cell>
          <cell r="E4257" t="str">
            <v>Student Assistants - Non-Work Study</v>
          </cell>
          <cell r="F4257">
            <v>0</v>
          </cell>
          <cell r="G4257">
            <v>426.42</v>
          </cell>
          <cell r="H4257">
            <v>17682</v>
          </cell>
          <cell r="I4257">
            <v>6289.47</v>
          </cell>
          <cell r="J4257">
            <v>17682</v>
          </cell>
          <cell r="K4257">
            <v>110010</v>
          </cell>
          <cell r="L4257" t="str">
            <v>Current Unrestricted</v>
          </cell>
          <cell r="M4257">
            <v>10</v>
          </cell>
          <cell r="N4257" t="str">
            <v>Instruction</v>
          </cell>
          <cell r="O4257">
            <v>11</v>
          </cell>
          <cell r="P4257" t="str">
            <v>Current Unrestricted Funds</v>
          </cell>
          <cell r="Q4257">
            <v>61</v>
          </cell>
          <cell r="R4257" t="str">
            <v>Salaries and Wages</v>
          </cell>
          <cell r="S4257">
            <v>40</v>
          </cell>
          <cell r="T4257" t="str">
            <v>Vice President / Provost - SCC</v>
          </cell>
          <cell r="U4257">
            <v>1</v>
          </cell>
          <cell r="V4257" t="str">
            <v>Layer, Marianne E.</v>
          </cell>
        </row>
        <row r="4258">
          <cell r="A4258">
            <v>323302</v>
          </cell>
          <cell r="B4258" t="str">
            <v>Writing Ctr (Ctr Acad Assistance)</v>
          </cell>
          <cell r="C4258">
            <v>733110</v>
          </cell>
          <cell r="D4258">
            <v>323302733110</v>
          </cell>
          <cell r="E4258" t="str">
            <v>Classroom Supplies</v>
          </cell>
          <cell r="F4258">
            <v>0</v>
          </cell>
          <cell r="G4258">
            <v>796.86</v>
          </cell>
          <cell r="H4258">
            <v>1070</v>
          </cell>
          <cell r="I4258">
            <v>52.95</v>
          </cell>
          <cell r="J4258">
            <v>1070</v>
          </cell>
          <cell r="K4258">
            <v>110010</v>
          </cell>
          <cell r="L4258" t="str">
            <v>Current Unrestricted</v>
          </cell>
          <cell r="M4258">
            <v>10</v>
          </cell>
          <cell r="N4258" t="str">
            <v>Instruction</v>
          </cell>
          <cell r="O4258">
            <v>11</v>
          </cell>
          <cell r="P4258" t="str">
            <v>Current Unrestricted Funds</v>
          </cell>
          <cell r="Q4258">
            <v>73</v>
          </cell>
          <cell r="R4258" t="str">
            <v>Supplies</v>
          </cell>
          <cell r="S4258">
            <v>40</v>
          </cell>
          <cell r="T4258" t="str">
            <v>Vice President / Provost - SCC</v>
          </cell>
          <cell r="U4258">
            <v>4</v>
          </cell>
          <cell r="V4258" t="str">
            <v>Layer, Marianne E.</v>
          </cell>
        </row>
        <row r="4259">
          <cell r="A4259">
            <v>323302</v>
          </cell>
          <cell r="B4259" t="str">
            <v>Writing Ctr (Ctr Acad Assistance)</v>
          </cell>
          <cell r="C4259">
            <v>755360</v>
          </cell>
          <cell r="D4259">
            <v>323302755360</v>
          </cell>
          <cell r="E4259" t="str">
            <v>Printing - Other</v>
          </cell>
          <cell r="F4259">
            <v>78.8</v>
          </cell>
          <cell r="G4259">
            <v>144.43</v>
          </cell>
          <cell r="H4259">
            <v>300</v>
          </cell>
          <cell r="I4259">
            <v>12.85</v>
          </cell>
          <cell r="J4259">
            <v>300</v>
          </cell>
          <cell r="K4259">
            <v>110010</v>
          </cell>
          <cell r="L4259" t="str">
            <v>Current Unrestricted</v>
          </cell>
          <cell r="M4259">
            <v>10</v>
          </cell>
          <cell r="N4259" t="str">
            <v>Instruction</v>
          </cell>
          <cell r="O4259">
            <v>11</v>
          </cell>
          <cell r="P4259" t="str">
            <v>Current Unrestricted Funds</v>
          </cell>
          <cell r="Q4259">
            <v>75</v>
          </cell>
          <cell r="R4259" t="str">
            <v>Other Operating Expenses</v>
          </cell>
          <cell r="S4259">
            <v>40</v>
          </cell>
          <cell r="T4259" t="str">
            <v>Vice President / Provost - SCC</v>
          </cell>
          <cell r="U4259">
            <v>4</v>
          </cell>
          <cell r="V4259" t="str">
            <v>Layer, Marianne E.</v>
          </cell>
        </row>
        <row r="4260">
          <cell r="A4260">
            <v>323302</v>
          </cell>
          <cell r="B4260" t="str">
            <v>Writing Ctr (Ctr Acad Assistance)</v>
          </cell>
          <cell r="C4260">
            <v>755705</v>
          </cell>
          <cell r="D4260">
            <v>323302755705</v>
          </cell>
          <cell r="E4260" t="str">
            <v>Postage</v>
          </cell>
          <cell r="F4260">
            <v>0.44</v>
          </cell>
          <cell r="G4260">
            <v>0</v>
          </cell>
          <cell r="H4260">
            <v>0</v>
          </cell>
          <cell r="I4260">
            <v>0</v>
          </cell>
          <cell r="J4260">
            <v>0</v>
          </cell>
          <cell r="K4260">
            <v>110010</v>
          </cell>
          <cell r="L4260" t="str">
            <v>Current Unrestricted</v>
          </cell>
          <cell r="M4260">
            <v>10</v>
          </cell>
          <cell r="N4260" t="str">
            <v>Instruction</v>
          </cell>
          <cell r="O4260">
            <v>11</v>
          </cell>
          <cell r="P4260" t="str">
            <v>Current Unrestricted Funds</v>
          </cell>
          <cell r="Q4260">
            <v>75</v>
          </cell>
          <cell r="R4260" t="str">
            <v>Other Operating Expenses</v>
          </cell>
          <cell r="S4260">
            <v>40</v>
          </cell>
          <cell r="T4260" t="str">
            <v>Vice President / Provost - SCC</v>
          </cell>
          <cell r="U4260">
            <v>4</v>
          </cell>
          <cell r="V4260" t="str">
            <v>Layer, Marianne E.</v>
          </cell>
        </row>
        <row r="4261">
          <cell r="A4261">
            <v>323302</v>
          </cell>
          <cell r="B4261" t="str">
            <v>Writing Ctr (Ctr Acad Assistance)</v>
          </cell>
          <cell r="C4261">
            <v>787430</v>
          </cell>
          <cell r="D4261">
            <v>323302787430</v>
          </cell>
          <cell r="E4261" t="str">
            <v>Computer/Media Equip</v>
          </cell>
          <cell r="F4261">
            <v>0</v>
          </cell>
          <cell r="G4261">
            <v>825</v>
          </cell>
          <cell r="H4261">
            <v>2000</v>
          </cell>
          <cell r="I4261">
            <v>0</v>
          </cell>
          <cell r="J4261">
            <v>2000</v>
          </cell>
          <cell r="K4261">
            <v>110010</v>
          </cell>
          <cell r="L4261" t="str">
            <v>Current Unrestricted</v>
          </cell>
          <cell r="M4261">
            <v>10</v>
          </cell>
          <cell r="N4261" t="str">
            <v>Instruction</v>
          </cell>
          <cell r="O4261">
            <v>11</v>
          </cell>
          <cell r="P4261" t="str">
            <v>Current Unrestricted Funds</v>
          </cell>
          <cell r="Q4261">
            <v>78</v>
          </cell>
          <cell r="R4261" t="str">
            <v>Non-Capital Outlay</v>
          </cell>
          <cell r="S4261">
            <v>40</v>
          </cell>
          <cell r="T4261" t="str">
            <v>Vice President / Provost - SCC</v>
          </cell>
          <cell r="U4261">
            <v>4</v>
          </cell>
          <cell r="V4261" t="str">
            <v>Layer, Marianne E.</v>
          </cell>
        </row>
        <row r="4262">
          <cell r="A4262">
            <v>330042</v>
          </cell>
          <cell r="B4262" t="str">
            <v>Humanities</v>
          </cell>
          <cell r="C4262">
            <v>611110</v>
          </cell>
          <cell r="D4262">
            <v>330042611110</v>
          </cell>
          <cell r="E4262" t="str">
            <v>Faculty Salaries - Full-time</v>
          </cell>
          <cell r="F4262">
            <v>274458.78000000003</v>
          </cell>
          <cell r="G4262">
            <v>247439.01</v>
          </cell>
          <cell r="H4262">
            <v>259137</v>
          </cell>
          <cell r="I4262">
            <v>137915.57999999999</v>
          </cell>
          <cell r="J4262">
            <v>260122</v>
          </cell>
          <cell r="K4262">
            <v>110010</v>
          </cell>
          <cell r="L4262" t="str">
            <v>Current Unrestricted</v>
          </cell>
          <cell r="M4262">
            <v>10</v>
          </cell>
          <cell r="N4262" t="str">
            <v>Instruction</v>
          </cell>
          <cell r="O4262">
            <v>11</v>
          </cell>
          <cell r="P4262" t="str">
            <v>Current Unrestricted Funds</v>
          </cell>
          <cell r="Q4262">
            <v>61</v>
          </cell>
          <cell r="R4262" t="str">
            <v>Salaries and Wages</v>
          </cell>
          <cell r="S4262">
            <v>40</v>
          </cell>
          <cell r="T4262" t="str">
            <v>Vice President / Provost - SCC</v>
          </cell>
          <cell r="U4262">
            <v>1</v>
          </cell>
          <cell r="V4262" t="str">
            <v>Layer, Marianne E.</v>
          </cell>
        </row>
        <row r="4263">
          <cell r="A4263">
            <v>330042</v>
          </cell>
          <cell r="B4263" t="str">
            <v>Humanities</v>
          </cell>
          <cell r="C4263">
            <v>611115</v>
          </cell>
          <cell r="D4263">
            <v>330042611115</v>
          </cell>
          <cell r="E4263" t="str">
            <v>Faculty Salaries - Substitute</v>
          </cell>
          <cell r="F4263">
            <v>275.01</v>
          </cell>
          <cell r="G4263">
            <v>173.75</v>
          </cell>
          <cell r="H4263">
            <v>250</v>
          </cell>
          <cell r="I4263">
            <v>0</v>
          </cell>
          <cell r="J4263">
            <v>250</v>
          </cell>
          <cell r="K4263">
            <v>110010</v>
          </cell>
          <cell r="L4263" t="str">
            <v>Current Unrestricted</v>
          </cell>
          <cell r="M4263">
            <v>10</v>
          </cell>
          <cell r="N4263" t="str">
            <v>Instruction</v>
          </cell>
          <cell r="O4263">
            <v>11</v>
          </cell>
          <cell r="P4263" t="str">
            <v>Current Unrestricted Funds</v>
          </cell>
          <cell r="Q4263">
            <v>61</v>
          </cell>
          <cell r="R4263" t="str">
            <v>Salaries and Wages</v>
          </cell>
          <cell r="S4263">
            <v>40</v>
          </cell>
          <cell r="T4263" t="str">
            <v>Vice President / Provost - SCC</v>
          </cell>
          <cell r="U4263">
            <v>1</v>
          </cell>
          <cell r="V4263" t="str">
            <v>Layer, Marianne E.</v>
          </cell>
        </row>
        <row r="4264">
          <cell r="A4264">
            <v>330042</v>
          </cell>
          <cell r="B4264" t="str">
            <v>Humanities</v>
          </cell>
          <cell r="C4264">
            <v>611120</v>
          </cell>
          <cell r="D4264">
            <v>330042611120</v>
          </cell>
          <cell r="E4264" t="str">
            <v>Faculty Salaries - Part-time</v>
          </cell>
          <cell r="F4264">
            <v>89401.54</v>
          </cell>
          <cell r="G4264">
            <v>68327.38</v>
          </cell>
          <cell r="H4264">
            <v>96638</v>
          </cell>
          <cell r="I4264">
            <v>35601.9</v>
          </cell>
          <cell r="J4264">
            <v>94312</v>
          </cell>
          <cell r="K4264">
            <v>110010</v>
          </cell>
          <cell r="L4264" t="str">
            <v>Current Unrestricted</v>
          </cell>
          <cell r="M4264">
            <v>10</v>
          </cell>
          <cell r="N4264" t="str">
            <v>Instruction</v>
          </cell>
          <cell r="O4264">
            <v>11</v>
          </cell>
          <cell r="P4264" t="str">
            <v>Current Unrestricted Funds</v>
          </cell>
          <cell r="Q4264">
            <v>61</v>
          </cell>
          <cell r="R4264" t="str">
            <v>Salaries and Wages</v>
          </cell>
          <cell r="S4264">
            <v>40</v>
          </cell>
          <cell r="T4264" t="str">
            <v>Vice President / Provost - SCC</v>
          </cell>
          <cell r="U4264">
            <v>1</v>
          </cell>
          <cell r="V4264" t="str">
            <v>Layer, Marianne E.</v>
          </cell>
        </row>
        <row r="4265">
          <cell r="A4265">
            <v>330042</v>
          </cell>
          <cell r="B4265" t="str">
            <v>Humanities</v>
          </cell>
          <cell r="C4265">
            <v>611125</v>
          </cell>
          <cell r="D4265">
            <v>330042611125</v>
          </cell>
          <cell r="E4265" t="str">
            <v>Faculty Full-time Chair Rel</v>
          </cell>
          <cell r="F4265">
            <v>6325.44</v>
          </cell>
          <cell r="G4265">
            <v>25301.759999999998</v>
          </cell>
          <cell r="H4265">
            <v>0</v>
          </cell>
          <cell r="I4265">
            <v>0</v>
          </cell>
          <cell r="J4265">
            <v>0</v>
          </cell>
          <cell r="K4265">
            <v>110010</v>
          </cell>
          <cell r="L4265" t="str">
            <v>Current Unrestricted</v>
          </cell>
          <cell r="M4265">
            <v>10</v>
          </cell>
          <cell r="N4265" t="str">
            <v>Instruction</v>
          </cell>
          <cell r="O4265">
            <v>11</v>
          </cell>
          <cell r="P4265" t="str">
            <v>Current Unrestricted Funds</v>
          </cell>
          <cell r="Q4265">
            <v>61</v>
          </cell>
          <cell r="R4265" t="str">
            <v>Salaries and Wages</v>
          </cell>
          <cell r="S4265">
            <v>40</v>
          </cell>
          <cell r="T4265" t="str">
            <v>Vice President / Provost - SCC</v>
          </cell>
          <cell r="U4265">
            <v>1</v>
          </cell>
          <cell r="V4265" t="str">
            <v>Layer, Marianne E.</v>
          </cell>
        </row>
        <row r="4266">
          <cell r="A4266">
            <v>330042</v>
          </cell>
          <cell r="B4266" t="str">
            <v>Humanities</v>
          </cell>
          <cell r="C4266">
            <v>611150</v>
          </cell>
          <cell r="D4266">
            <v>330042611150</v>
          </cell>
          <cell r="E4266" t="str">
            <v>Faculty Full-time - Summer</v>
          </cell>
          <cell r="F4266">
            <v>28568.44</v>
          </cell>
          <cell r="G4266">
            <v>24924.400000000001</v>
          </cell>
          <cell r="H4266">
            <v>27201</v>
          </cell>
          <cell r="I4266">
            <v>0</v>
          </cell>
          <cell r="J4266">
            <v>22921</v>
          </cell>
          <cell r="K4266">
            <v>110010</v>
          </cell>
          <cell r="L4266" t="str">
            <v>Current Unrestricted</v>
          </cell>
          <cell r="M4266">
            <v>10</v>
          </cell>
          <cell r="N4266" t="str">
            <v>Instruction</v>
          </cell>
          <cell r="O4266">
            <v>11</v>
          </cell>
          <cell r="P4266" t="str">
            <v>Current Unrestricted Funds</v>
          </cell>
          <cell r="Q4266">
            <v>61</v>
          </cell>
          <cell r="R4266" t="str">
            <v>Salaries and Wages</v>
          </cell>
          <cell r="S4266">
            <v>40</v>
          </cell>
          <cell r="T4266" t="str">
            <v>Vice President / Provost - SCC</v>
          </cell>
          <cell r="U4266">
            <v>1</v>
          </cell>
          <cell r="V4266" t="str">
            <v>Layer, Marianne E.</v>
          </cell>
        </row>
        <row r="4267">
          <cell r="A4267">
            <v>330042</v>
          </cell>
          <cell r="B4267" t="str">
            <v>Humanities</v>
          </cell>
          <cell r="C4267">
            <v>611160</v>
          </cell>
          <cell r="D4267">
            <v>330042611160</v>
          </cell>
          <cell r="E4267" t="str">
            <v>Faculty Part-time - Summer</v>
          </cell>
          <cell r="F4267">
            <v>10425</v>
          </cell>
          <cell r="G4267">
            <v>12449.18</v>
          </cell>
          <cell r="H4267">
            <v>16257</v>
          </cell>
          <cell r="I4267">
            <v>0</v>
          </cell>
          <cell r="J4267">
            <v>16257</v>
          </cell>
          <cell r="K4267">
            <v>110010</v>
          </cell>
          <cell r="L4267" t="str">
            <v>Current Unrestricted</v>
          </cell>
          <cell r="M4267">
            <v>10</v>
          </cell>
          <cell r="N4267" t="str">
            <v>Instruction</v>
          </cell>
          <cell r="O4267">
            <v>11</v>
          </cell>
          <cell r="P4267" t="str">
            <v>Current Unrestricted Funds</v>
          </cell>
          <cell r="Q4267">
            <v>61</v>
          </cell>
          <cell r="R4267" t="str">
            <v>Salaries and Wages</v>
          </cell>
          <cell r="S4267">
            <v>40</v>
          </cell>
          <cell r="T4267" t="str">
            <v>Vice President / Provost - SCC</v>
          </cell>
          <cell r="U4267">
            <v>1</v>
          </cell>
          <cell r="V4267" t="str">
            <v>Layer, Marianne E.</v>
          </cell>
        </row>
        <row r="4268">
          <cell r="A4268">
            <v>330042</v>
          </cell>
          <cell r="B4268" t="str">
            <v>Humanities</v>
          </cell>
          <cell r="C4268">
            <v>712320</v>
          </cell>
          <cell r="D4268">
            <v>330042712320</v>
          </cell>
          <cell r="E4268" t="str">
            <v>Guest Lecturers</v>
          </cell>
          <cell r="F4268">
            <v>0</v>
          </cell>
          <cell r="G4268">
            <v>0</v>
          </cell>
          <cell r="H4268">
            <v>500</v>
          </cell>
          <cell r="I4268">
            <v>0</v>
          </cell>
          <cell r="J4268">
            <v>500</v>
          </cell>
          <cell r="K4268">
            <v>110010</v>
          </cell>
          <cell r="L4268" t="str">
            <v>Current Unrestricted</v>
          </cell>
          <cell r="M4268">
            <v>10</v>
          </cell>
          <cell r="N4268" t="str">
            <v>Instruction</v>
          </cell>
          <cell r="O4268">
            <v>11</v>
          </cell>
          <cell r="P4268" t="str">
            <v>Current Unrestricted Funds</v>
          </cell>
          <cell r="Q4268">
            <v>71</v>
          </cell>
          <cell r="R4268" t="str">
            <v>Contractual Services</v>
          </cell>
          <cell r="S4268">
            <v>40</v>
          </cell>
          <cell r="T4268" t="str">
            <v>Vice President / Provost - SCC</v>
          </cell>
          <cell r="U4268">
            <v>4</v>
          </cell>
          <cell r="V4268" t="str">
            <v>Layer, Marianne E.</v>
          </cell>
        </row>
        <row r="4269">
          <cell r="A4269">
            <v>330042</v>
          </cell>
          <cell r="B4269" t="str">
            <v>Humanities</v>
          </cell>
          <cell r="C4269">
            <v>712620</v>
          </cell>
          <cell r="D4269">
            <v>330042712620</v>
          </cell>
          <cell r="E4269" t="str">
            <v>Copyrights and Royalties</v>
          </cell>
          <cell r="F4269">
            <v>0</v>
          </cell>
          <cell r="G4269">
            <v>0</v>
          </cell>
          <cell r="H4269">
            <v>0</v>
          </cell>
          <cell r="I4269">
            <v>0</v>
          </cell>
          <cell r="J4269">
            <v>0</v>
          </cell>
          <cell r="K4269">
            <v>110010</v>
          </cell>
          <cell r="L4269" t="str">
            <v>Current Unrestricted</v>
          </cell>
          <cell r="M4269">
            <v>10</v>
          </cell>
          <cell r="N4269" t="str">
            <v>Instruction</v>
          </cell>
          <cell r="O4269">
            <v>11</v>
          </cell>
          <cell r="P4269" t="str">
            <v>Current Unrestricted Funds</v>
          </cell>
          <cell r="Q4269">
            <v>71</v>
          </cell>
          <cell r="R4269" t="str">
            <v>Contractual Services</v>
          </cell>
          <cell r="S4269">
            <v>40</v>
          </cell>
          <cell r="T4269" t="str">
            <v>Vice President / Provost - SCC</v>
          </cell>
          <cell r="U4269">
            <v>4</v>
          </cell>
          <cell r="V4269" t="str">
            <v>Layer, Marianne E.</v>
          </cell>
        </row>
        <row r="4270">
          <cell r="A4270">
            <v>330042</v>
          </cell>
          <cell r="B4270" t="str">
            <v>Humanities</v>
          </cell>
          <cell r="C4270">
            <v>712655</v>
          </cell>
          <cell r="D4270">
            <v>330042712655</v>
          </cell>
          <cell r="E4270" t="str">
            <v>Meetings Expense</v>
          </cell>
          <cell r="F4270">
            <v>97.68</v>
          </cell>
          <cell r="G4270">
            <v>0</v>
          </cell>
          <cell r="H4270">
            <v>400</v>
          </cell>
          <cell r="I4270">
            <v>0</v>
          </cell>
          <cell r="J4270">
            <v>400</v>
          </cell>
          <cell r="K4270">
            <v>110010</v>
          </cell>
          <cell r="L4270" t="str">
            <v>Current Unrestricted</v>
          </cell>
          <cell r="M4270">
            <v>10</v>
          </cell>
          <cell r="N4270" t="str">
            <v>Instruction</v>
          </cell>
          <cell r="O4270">
            <v>11</v>
          </cell>
          <cell r="P4270" t="str">
            <v>Current Unrestricted Funds</v>
          </cell>
          <cell r="Q4270">
            <v>71</v>
          </cell>
          <cell r="R4270" t="str">
            <v>Contractual Services</v>
          </cell>
          <cell r="S4270">
            <v>40</v>
          </cell>
          <cell r="T4270" t="str">
            <v>Vice President / Provost - SCC</v>
          </cell>
          <cell r="U4270">
            <v>4</v>
          </cell>
          <cell r="V4270" t="str">
            <v>Layer, Marianne E.</v>
          </cell>
        </row>
        <row r="4271">
          <cell r="A4271">
            <v>330042</v>
          </cell>
          <cell r="B4271" t="str">
            <v>Humanities</v>
          </cell>
          <cell r="C4271">
            <v>733110</v>
          </cell>
          <cell r="D4271">
            <v>330042733110</v>
          </cell>
          <cell r="E4271" t="str">
            <v>Classroom Supplies</v>
          </cell>
          <cell r="F4271">
            <v>469.58</v>
          </cell>
          <cell r="G4271">
            <v>64.930000000000007</v>
          </cell>
          <cell r="H4271">
            <v>300</v>
          </cell>
          <cell r="I4271">
            <v>206.54</v>
          </cell>
          <cell r="J4271">
            <v>300</v>
          </cell>
          <cell r="K4271">
            <v>110010</v>
          </cell>
          <cell r="L4271" t="str">
            <v>Current Unrestricted</v>
          </cell>
          <cell r="M4271">
            <v>10</v>
          </cell>
          <cell r="N4271" t="str">
            <v>Instruction</v>
          </cell>
          <cell r="O4271">
            <v>11</v>
          </cell>
          <cell r="P4271" t="str">
            <v>Current Unrestricted Funds</v>
          </cell>
          <cell r="Q4271">
            <v>73</v>
          </cell>
          <cell r="R4271" t="str">
            <v>Supplies</v>
          </cell>
          <cell r="S4271">
            <v>40</v>
          </cell>
          <cell r="T4271" t="str">
            <v>Vice President / Provost - SCC</v>
          </cell>
          <cell r="U4271">
            <v>4</v>
          </cell>
          <cell r="V4271" t="str">
            <v>Layer, Marianne E.</v>
          </cell>
        </row>
        <row r="4272">
          <cell r="A4272">
            <v>330042</v>
          </cell>
          <cell r="B4272" t="str">
            <v>Humanities</v>
          </cell>
          <cell r="C4272">
            <v>733220</v>
          </cell>
          <cell r="D4272">
            <v>330042733220</v>
          </cell>
          <cell r="E4272" t="str">
            <v>Subscriptions</v>
          </cell>
          <cell r="F4272">
            <v>80</v>
          </cell>
          <cell r="G4272">
            <v>0</v>
          </cell>
          <cell r="H4272">
            <v>0</v>
          </cell>
          <cell r="I4272">
            <v>0</v>
          </cell>
          <cell r="J4272">
            <v>0</v>
          </cell>
          <cell r="K4272">
            <v>110010</v>
          </cell>
          <cell r="L4272" t="str">
            <v>Current Unrestricted</v>
          </cell>
          <cell r="M4272">
            <v>10</v>
          </cell>
          <cell r="N4272" t="str">
            <v>Instruction</v>
          </cell>
          <cell r="O4272">
            <v>11</v>
          </cell>
          <cell r="P4272" t="str">
            <v>Current Unrestricted Funds</v>
          </cell>
          <cell r="Q4272">
            <v>73</v>
          </cell>
          <cell r="R4272" t="str">
            <v>Supplies</v>
          </cell>
          <cell r="S4272">
            <v>40</v>
          </cell>
          <cell r="T4272" t="str">
            <v>Vice President / Provost - SCC</v>
          </cell>
          <cell r="U4272">
            <v>4</v>
          </cell>
          <cell r="V4272" t="str">
            <v>Layer, Marianne E.</v>
          </cell>
        </row>
        <row r="4273">
          <cell r="A4273">
            <v>330042</v>
          </cell>
          <cell r="B4273" t="str">
            <v>Humanities</v>
          </cell>
          <cell r="C4273">
            <v>744210</v>
          </cell>
          <cell r="D4273">
            <v>330042744210</v>
          </cell>
          <cell r="E4273" t="str">
            <v>Local Travel</v>
          </cell>
          <cell r="F4273">
            <v>0</v>
          </cell>
          <cell r="G4273">
            <v>0</v>
          </cell>
          <cell r="H4273">
            <v>500</v>
          </cell>
          <cell r="I4273">
            <v>0</v>
          </cell>
          <cell r="J4273">
            <v>500</v>
          </cell>
          <cell r="K4273">
            <v>110010</v>
          </cell>
          <cell r="L4273" t="str">
            <v>Current Unrestricted</v>
          </cell>
          <cell r="M4273">
            <v>10</v>
          </cell>
          <cell r="N4273" t="str">
            <v>Instruction</v>
          </cell>
          <cell r="O4273">
            <v>11</v>
          </cell>
          <cell r="P4273" t="str">
            <v>Current Unrestricted Funds</v>
          </cell>
          <cell r="Q4273">
            <v>74</v>
          </cell>
          <cell r="R4273" t="str">
            <v>Travel</v>
          </cell>
          <cell r="S4273">
            <v>40</v>
          </cell>
          <cell r="T4273" t="str">
            <v>Vice President / Provost - SCC</v>
          </cell>
          <cell r="U4273">
            <v>4</v>
          </cell>
          <cell r="V4273" t="str">
            <v>Layer, Marianne E.</v>
          </cell>
        </row>
        <row r="4274">
          <cell r="A4274">
            <v>330042</v>
          </cell>
          <cell r="B4274" t="str">
            <v>Humanities</v>
          </cell>
          <cell r="C4274">
            <v>744220</v>
          </cell>
          <cell r="D4274">
            <v>330042744220</v>
          </cell>
          <cell r="E4274" t="str">
            <v>Professional Development / Travel</v>
          </cell>
          <cell r="F4274">
            <v>3272.53</v>
          </cell>
          <cell r="G4274">
            <v>2944.1</v>
          </cell>
          <cell r="H4274">
            <v>2000</v>
          </cell>
          <cell r="I4274">
            <v>500</v>
          </cell>
          <cell r="J4274">
            <v>2000</v>
          </cell>
          <cell r="K4274">
            <v>110010</v>
          </cell>
          <cell r="L4274" t="str">
            <v>Current Unrestricted</v>
          </cell>
          <cell r="M4274">
            <v>10</v>
          </cell>
          <cell r="N4274" t="str">
            <v>Instruction</v>
          </cell>
          <cell r="O4274">
            <v>11</v>
          </cell>
          <cell r="P4274" t="str">
            <v>Current Unrestricted Funds</v>
          </cell>
          <cell r="Q4274">
            <v>74</v>
          </cell>
          <cell r="R4274" t="str">
            <v>Travel</v>
          </cell>
          <cell r="S4274">
            <v>40</v>
          </cell>
          <cell r="T4274" t="str">
            <v>Vice President / Provost - SCC</v>
          </cell>
          <cell r="U4274">
            <v>4</v>
          </cell>
          <cell r="V4274" t="str">
            <v>Layer, Marianne E.</v>
          </cell>
        </row>
        <row r="4275">
          <cell r="A4275">
            <v>330042</v>
          </cell>
          <cell r="B4275" t="str">
            <v>Humanities</v>
          </cell>
          <cell r="C4275">
            <v>755110</v>
          </cell>
          <cell r="D4275">
            <v>330042755110</v>
          </cell>
          <cell r="E4275" t="str">
            <v>Field Trips</v>
          </cell>
          <cell r="F4275">
            <v>0</v>
          </cell>
          <cell r="G4275">
            <v>0</v>
          </cell>
          <cell r="H4275">
            <v>250</v>
          </cell>
          <cell r="I4275">
            <v>0</v>
          </cell>
          <cell r="J4275">
            <v>250</v>
          </cell>
          <cell r="K4275">
            <v>110010</v>
          </cell>
          <cell r="L4275" t="str">
            <v>Current Unrestricted</v>
          </cell>
          <cell r="M4275">
            <v>10</v>
          </cell>
          <cell r="N4275" t="str">
            <v>Instruction</v>
          </cell>
          <cell r="O4275">
            <v>11</v>
          </cell>
          <cell r="P4275" t="str">
            <v>Current Unrestricted Funds</v>
          </cell>
          <cell r="Q4275">
            <v>75</v>
          </cell>
          <cell r="R4275" t="str">
            <v>Other Operating Expenses</v>
          </cell>
          <cell r="S4275">
            <v>40</v>
          </cell>
          <cell r="T4275" t="str">
            <v>Vice President / Provost - SCC</v>
          </cell>
          <cell r="U4275">
            <v>4</v>
          </cell>
          <cell r="V4275" t="str">
            <v>Layer, Marianne E.</v>
          </cell>
        </row>
        <row r="4276">
          <cell r="A4276">
            <v>330042</v>
          </cell>
          <cell r="B4276" t="str">
            <v>Humanities</v>
          </cell>
          <cell r="C4276">
            <v>755310</v>
          </cell>
          <cell r="D4276">
            <v>330042755310</v>
          </cell>
          <cell r="E4276" t="str">
            <v>Copier Expense</v>
          </cell>
          <cell r="F4276">
            <v>10.92</v>
          </cell>
          <cell r="G4276">
            <v>4.5</v>
          </cell>
          <cell r="H4276">
            <v>450</v>
          </cell>
          <cell r="I4276">
            <v>150.78</v>
          </cell>
          <cell r="J4276">
            <v>450</v>
          </cell>
          <cell r="K4276">
            <v>110010</v>
          </cell>
          <cell r="L4276" t="str">
            <v>Current Unrestricted</v>
          </cell>
          <cell r="M4276">
            <v>10</v>
          </cell>
          <cell r="N4276" t="str">
            <v>Instruction</v>
          </cell>
          <cell r="O4276">
            <v>11</v>
          </cell>
          <cell r="P4276" t="str">
            <v>Current Unrestricted Funds</v>
          </cell>
          <cell r="Q4276">
            <v>75</v>
          </cell>
          <cell r="R4276" t="str">
            <v>Other Operating Expenses</v>
          </cell>
          <cell r="S4276">
            <v>40</v>
          </cell>
          <cell r="T4276" t="str">
            <v>Vice President / Provost - SCC</v>
          </cell>
          <cell r="U4276">
            <v>4</v>
          </cell>
          <cell r="V4276" t="str">
            <v>Layer, Marianne E.</v>
          </cell>
        </row>
        <row r="4277">
          <cell r="A4277">
            <v>330042</v>
          </cell>
          <cell r="B4277" t="str">
            <v>Humanities</v>
          </cell>
          <cell r="C4277">
            <v>755360</v>
          </cell>
          <cell r="D4277">
            <v>330042755360</v>
          </cell>
          <cell r="E4277" t="str">
            <v>Printing - Other</v>
          </cell>
          <cell r="F4277">
            <v>911.5</v>
          </cell>
          <cell r="G4277">
            <v>729.38</v>
          </cell>
          <cell r="H4277">
            <v>1250</v>
          </cell>
          <cell r="I4277">
            <v>188.38</v>
          </cell>
          <cell r="J4277">
            <v>1250</v>
          </cell>
          <cell r="K4277">
            <v>110010</v>
          </cell>
          <cell r="L4277" t="str">
            <v>Current Unrestricted</v>
          </cell>
          <cell r="M4277">
            <v>10</v>
          </cell>
          <cell r="N4277" t="str">
            <v>Instruction</v>
          </cell>
          <cell r="O4277">
            <v>11</v>
          </cell>
          <cell r="P4277" t="str">
            <v>Current Unrestricted Funds</v>
          </cell>
          <cell r="Q4277">
            <v>75</v>
          </cell>
          <cell r="R4277" t="str">
            <v>Other Operating Expenses</v>
          </cell>
          <cell r="S4277">
            <v>40</v>
          </cell>
          <cell r="T4277" t="str">
            <v>Vice President / Provost - SCC</v>
          </cell>
          <cell r="U4277">
            <v>4</v>
          </cell>
          <cell r="V4277" t="str">
            <v>Layer, Marianne E.</v>
          </cell>
        </row>
        <row r="4278">
          <cell r="A4278">
            <v>330042</v>
          </cell>
          <cell r="B4278" t="str">
            <v>Humanities</v>
          </cell>
          <cell r="C4278">
            <v>755705</v>
          </cell>
          <cell r="D4278">
            <v>330042755705</v>
          </cell>
          <cell r="E4278" t="str">
            <v>Postage</v>
          </cell>
          <cell r="F4278">
            <v>5.83</v>
          </cell>
          <cell r="G4278">
            <v>5.3</v>
          </cell>
          <cell r="H4278">
            <v>50</v>
          </cell>
          <cell r="I4278">
            <v>2.67</v>
          </cell>
          <cell r="J4278">
            <v>50</v>
          </cell>
          <cell r="K4278">
            <v>110010</v>
          </cell>
          <cell r="L4278" t="str">
            <v>Current Unrestricted</v>
          </cell>
          <cell r="M4278">
            <v>10</v>
          </cell>
          <cell r="N4278" t="str">
            <v>Instruction</v>
          </cell>
          <cell r="O4278">
            <v>11</v>
          </cell>
          <cell r="P4278" t="str">
            <v>Current Unrestricted Funds</v>
          </cell>
          <cell r="Q4278">
            <v>75</v>
          </cell>
          <cell r="R4278" t="str">
            <v>Other Operating Expenses</v>
          </cell>
          <cell r="S4278">
            <v>40</v>
          </cell>
          <cell r="T4278" t="str">
            <v>Vice President / Provost - SCC</v>
          </cell>
          <cell r="U4278">
            <v>4</v>
          </cell>
          <cell r="V4278" t="str">
            <v>Layer, Marianne E.</v>
          </cell>
        </row>
        <row r="4279">
          <cell r="A4279">
            <v>330042</v>
          </cell>
          <cell r="B4279" t="str">
            <v>Humanities</v>
          </cell>
          <cell r="C4279">
            <v>755730</v>
          </cell>
          <cell r="D4279">
            <v>330042755730</v>
          </cell>
          <cell r="E4279" t="str">
            <v>Memberships</v>
          </cell>
          <cell r="F4279">
            <v>300</v>
          </cell>
          <cell r="G4279">
            <v>0</v>
          </cell>
          <cell r="H4279">
            <v>0</v>
          </cell>
          <cell r="I4279">
            <v>0</v>
          </cell>
          <cell r="J4279">
            <v>0</v>
          </cell>
          <cell r="K4279">
            <v>110010</v>
          </cell>
          <cell r="L4279" t="str">
            <v>Current Unrestricted</v>
          </cell>
          <cell r="M4279">
            <v>10</v>
          </cell>
          <cell r="N4279" t="str">
            <v>Instruction</v>
          </cell>
          <cell r="O4279">
            <v>11</v>
          </cell>
          <cell r="P4279" t="str">
            <v>Current Unrestricted Funds</v>
          </cell>
          <cell r="Q4279">
            <v>75</v>
          </cell>
          <cell r="R4279" t="str">
            <v>Other Operating Expenses</v>
          </cell>
          <cell r="S4279">
            <v>40</v>
          </cell>
          <cell r="T4279" t="str">
            <v>Vice President / Provost - SCC</v>
          </cell>
          <cell r="U4279">
            <v>4</v>
          </cell>
          <cell r="V4279" t="str">
            <v>Layer, Marianne E.</v>
          </cell>
        </row>
        <row r="4280">
          <cell r="A4280">
            <v>330042</v>
          </cell>
          <cell r="B4280" t="str">
            <v>Humanities</v>
          </cell>
          <cell r="C4280">
            <v>755745</v>
          </cell>
          <cell r="D4280">
            <v>330042755745</v>
          </cell>
          <cell r="E4280" t="str">
            <v>Promotional Activities</v>
          </cell>
          <cell r="F4280">
            <v>47.98</v>
          </cell>
          <cell r="G4280">
            <v>219.95</v>
          </cell>
          <cell r="H4280">
            <v>1500</v>
          </cell>
          <cell r="I4280">
            <v>0</v>
          </cell>
          <cell r="J4280">
            <v>1500</v>
          </cell>
          <cell r="K4280">
            <v>110010</v>
          </cell>
          <cell r="L4280" t="str">
            <v>Current Unrestricted</v>
          </cell>
          <cell r="M4280">
            <v>10</v>
          </cell>
          <cell r="N4280" t="str">
            <v>Instruction</v>
          </cell>
          <cell r="O4280">
            <v>11</v>
          </cell>
          <cell r="P4280" t="str">
            <v>Current Unrestricted Funds</v>
          </cell>
          <cell r="Q4280">
            <v>75</v>
          </cell>
          <cell r="R4280" t="str">
            <v>Other Operating Expenses</v>
          </cell>
          <cell r="S4280">
            <v>40</v>
          </cell>
          <cell r="T4280" t="str">
            <v>Vice President / Provost - SCC</v>
          </cell>
          <cell r="U4280">
            <v>4</v>
          </cell>
          <cell r="V4280" t="str">
            <v>Layer, Marianne E.</v>
          </cell>
        </row>
        <row r="4281">
          <cell r="A4281">
            <v>330048</v>
          </cell>
          <cell r="B4281" t="str">
            <v>Humanities</v>
          </cell>
          <cell r="C4281">
            <v>611115</v>
          </cell>
          <cell r="D4281">
            <v>330048611115</v>
          </cell>
          <cell r="E4281" t="str">
            <v>Faculty Salaries - Substitute</v>
          </cell>
          <cell r="F4281">
            <v>0</v>
          </cell>
          <cell r="G4281">
            <v>0</v>
          </cell>
          <cell r="H4281">
            <v>0</v>
          </cell>
          <cell r="I4281">
            <v>0</v>
          </cell>
          <cell r="J4281">
            <v>0</v>
          </cell>
          <cell r="K4281">
            <v>110010</v>
          </cell>
          <cell r="L4281" t="str">
            <v>Current Unrestricted</v>
          </cell>
          <cell r="M4281">
            <v>10</v>
          </cell>
          <cell r="N4281" t="str">
            <v>Instruction</v>
          </cell>
          <cell r="O4281">
            <v>11</v>
          </cell>
          <cell r="P4281" t="str">
            <v>Current Unrestricted Funds</v>
          </cell>
          <cell r="Q4281">
            <v>61</v>
          </cell>
          <cell r="R4281" t="str">
            <v>Salaries and Wages</v>
          </cell>
          <cell r="S4281">
            <v>40</v>
          </cell>
          <cell r="T4281" t="str">
            <v>Vice President / Provost - SCC</v>
          </cell>
          <cell r="U4281">
            <v>1</v>
          </cell>
          <cell r="V4281" t="str">
            <v>Layer, Marianne E.</v>
          </cell>
        </row>
        <row r="4282">
          <cell r="A4282">
            <v>330048</v>
          </cell>
          <cell r="B4282" t="str">
            <v>Humanities</v>
          </cell>
          <cell r="C4282">
            <v>611120</v>
          </cell>
          <cell r="D4282">
            <v>330048611120</v>
          </cell>
          <cell r="E4282" t="str">
            <v>Faculty Salaries - Part-time</v>
          </cell>
          <cell r="F4282">
            <v>2085</v>
          </cell>
          <cell r="G4282">
            <v>2085</v>
          </cell>
          <cell r="H4282">
            <v>2158</v>
          </cell>
          <cell r="I4282">
            <v>0</v>
          </cell>
          <cell r="J4282">
            <v>2158</v>
          </cell>
          <cell r="K4282">
            <v>110010</v>
          </cell>
          <cell r="L4282" t="str">
            <v>Current Unrestricted</v>
          </cell>
          <cell r="M4282">
            <v>10</v>
          </cell>
          <cell r="N4282" t="str">
            <v>Instruction</v>
          </cell>
          <cell r="O4282">
            <v>11</v>
          </cell>
          <cell r="P4282" t="str">
            <v>Current Unrestricted Funds</v>
          </cell>
          <cell r="Q4282">
            <v>61</v>
          </cell>
          <cell r="R4282" t="str">
            <v>Salaries and Wages</v>
          </cell>
          <cell r="S4282">
            <v>40</v>
          </cell>
          <cell r="T4282" t="str">
            <v>Vice President / Provost - SCC</v>
          </cell>
          <cell r="U4282">
            <v>1</v>
          </cell>
          <cell r="V4282" t="str">
            <v>Layer, Marianne E.</v>
          </cell>
        </row>
        <row r="4283">
          <cell r="A4283">
            <v>330048</v>
          </cell>
          <cell r="B4283" t="str">
            <v>Humanities</v>
          </cell>
          <cell r="C4283">
            <v>611150</v>
          </cell>
          <cell r="D4283">
            <v>330048611150</v>
          </cell>
          <cell r="E4283" t="str">
            <v>Faculty Full-time - Summer</v>
          </cell>
          <cell r="F4283">
            <v>28568.44</v>
          </cell>
          <cell r="G4283">
            <v>24924.400000000001</v>
          </cell>
          <cell r="H4283">
            <v>200</v>
          </cell>
          <cell r="I4283">
            <v>0</v>
          </cell>
          <cell r="J4283">
            <v>10199</v>
          </cell>
          <cell r="K4283">
            <v>110010</v>
          </cell>
          <cell r="L4283" t="str">
            <v>Current Unrestricted</v>
          </cell>
          <cell r="M4283">
            <v>10</v>
          </cell>
          <cell r="N4283" t="str">
            <v>Instruction</v>
          </cell>
          <cell r="O4283">
            <v>11</v>
          </cell>
          <cell r="P4283" t="str">
            <v>Current Unrestricted Funds</v>
          </cell>
          <cell r="Q4283">
            <v>61</v>
          </cell>
          <cell r="R4283" t="str">
            <v>Salaries and Wages</v>
          </cell>
          <cell r="S4283">
            <v>40</v>
          </cell>
          <cell r="T4283" t="str">
            <v>Vice President / Provost - SCC</v>
          </cell>
          <cell r="U4283">
            <v>1</v>
          </cell>
          <cell r="V4283" t="str">
            <v>Layer, Marianne E.</v>
          </cell>
        </row>
        <row r="4284">
          <cell r="A4284">
            <v>330048</v>
          </cell>
          <cell r="B4284" t="str">
            <v>Humanities</v>
          </cell>
          <cell r="C4284">
            <v>755310</v>
          </cell>
          <cell r="D4284">
            <v>330048755310</v>
          </cell>
          <cell r="E4284" t="str">
            <v>Copier Expense</v>
          </cell>
          <cell r="F4284">
            <v>35.46</v>
          </cell>
          <cell r="G4284">
            <v>62.16</v>
          </cell>
          <cell r="H4284">
            <v>0</v>
          </cell>
          <cell r="I4284">
            <v>0</v>
          </cell>
          <cell r="J4284">
            <v>200</v>
          </cell>
          <cell r="K4284">
            <v>110010</v>
          </cell>
          <cell r="L4284" t="str">
            <v>Current Unrestricted</v>
          </cell>
          <cell r="M4284">
            <v>10</v>
          </cell>
          <cell r="N4284" t="str">
            <v>Instruction</v>
          </cell>
          <cell r="O4284">
            <v>11</v>
          </cell>
          <cell r="P4284" t="str">
            <v>Current Unrestricted Funds</v>
          </cell>
          <cell r="Q4284">
            <v>75</v>
          </cell>
          <cell r="R4284" t="str">
            <v>Other Operating Expenses</v>
          </cell>
          <cell r="S4284">
            <v>40</v>
          </cell>
          <cell r="T4284" t="str">
            <v>Vice President / Provost - SCC</v>
          </cell>
          <cell r="U4284">
            <v>4</v>
          </cell>
          <cell r="V4284" t="str">
            <v>Layer, Marianne E.</v>
          </cell>
        </row>
        <row r="4285">
          <cell r="A4285">
            <v>338012</v>
          </cell>
          <cell r="B4285" t="str">
            <v>Philosophy</v>
          </cell>
          <cell r="C4285">
            <v>611110</v>
          </cell>
          <cell r="D4285">
            <v>338012611110</v>
          </cell>
          <cell r="E4285" t="str">
            <v>Faculty Salaries - Full-time</v>
          </cell>
          <cell r="F4285">
            <v>151420.97</v>
          </cell>
          <cell r="G4285">
            <v>133919.16</v>
          </cell>
          <cell r="H4285">
            <v>136407</v>
          </cell>
          <cell r="I4285">
            <v>68203.08</v>
          </cell>
          <cell r="J4285">
            <v>136408</v>
          </cell>
          <cell r="K4285">
            <v>110010</v>
          </cell>
          <cell r="L4285" t="str">
            <v>Current Unrestricted</v>
          </cell>
          <cell r="M4285">
            <v>10</v>
          </cell>
          <cell r="N4285" t="str">
            <v>Instruction</v>
          </cell>
          <cell r="O4285">
            <v>11</v>
          </cell>
          <cell r="P4285" t="str">
            <v>Current Unrestricted Funds</v>
          </cell>
          <cell r="Q4285">
            <v>61</v>
          </cell>
          <cell r="R4285" t="str">
            <v>Salaries and Wages</v>
          </cell>
          <cell r="S4285">
            <v>40</v>
          </cell>
          <cell r="T4285" t="str">
            <v>Vice President / Provost - SCC</v>
          </cell>
          <cell r="U4285">
            <v>1</v>
          </cell>
          <cell r="V4285" t="str">
            <v>Layer, Marianne E.</v>
          </cell>
        </row>
        <row r="4286">
          <cell r="A4286">
            <v>338012</v>
          </cell>
          <cell r="B4286" t="str">
            <v>Philosophy</v>
          </cell>
          <cell r="C4286">
            <v>611115</v>
          </cell>
          <cell r="D4286">
            <v>338012611115</v>
          </cell>
          <cell r="E4286" t="str">
            <v>Faculty Salaries - Substitute</v>
          </cell>
          <cell r="F4286">
            <v>304.08</v>
          </cell>
          <cell r="G4286">
            <v>0</v>
          </cell>
          <cell r="H4286">
            <v>0</v>
          </cell>
          <cell r="I4286">
            <v>0</v>
          </cell>
          <cell r="J4286">
            <v>0</v>
          </cell>
          <cell r="K4286">
            <v>110010</v>
          </cell>
          <cell r="L4286" t="str">
            <v>Current Unrestricted</v>
          </cell>
          <cell r="M4286">
            <v>10</v>
          </cell>
          <cell r="N4286" t="str">
            <v>Instruction</v>
          </cell>
          <cell r="O4286">
            <v>11</v>
          </cell>
          <cell r="P4286" t="str">
            <v>Current Unrestricted Funds</v>
          </cell>
          <cell r="Q4286">
            <v>61</v>
          </cell>
          <cell r="R4286" t="str">
            <v>Salaries and Wages</v>
          </cell>
          <cell r="S4286">
            <v>40</v>
          </cell>
          <cell r="T4286" t="str">
            <v>Vice President / Provost - SCC</v>
          </cell>
          <cell r="U4286">
            <v>1</v>
          </cell>
          <cell r="V4286" t="str">
            <v>Layer, Marianne E.</v>
          </cell>
        </row>
        <row r="4287">
          <cell r="A4287">
            <v>338012</v>
          </cell>
          <cell r="B4287" t="str">
            <v>Philosophy</v>
          </cell>
          <cell r="C4287">
            <v>611120</v>
          </cell>
          <cell r="D4287">
            <v>338012611120</v>
          </cell>
          <cell r="E4287" t="str">
            <v>Faculty Salaries - Part-time</v>
          </cell>
          <cell r="F4287">
            <v>62209.66</v>
          </cell>
          <cell r="G4287">
            <v>43576.480000000003</v>
          </cell>
          <cell r="H4287">
            <v>37842</v>
          </cell>
          <cell r="I4287">
            <v>30624.9</v>
          </cell>
          <cell r="J4287">
            <v>37842</v>
          </cell>
          <cell r="K4287">
            <v>110010</v>
          </cell>
          <cell r="L4287" t="str">
            <v>Current Unrestricted</v>
          </cell>
          <cell r="M4287">
            <v>10</v>
          </cell>
          <cell r="N4287" t="str">
            <v>Instruction</v>
          </cell>
          <cell r="O4287">
            <v>11</v>
          </cell>
          <cell r="P4287" t="str">
            <v>Current Unrestricted Funds</v>
          </cell>
          <cell r="Q4287">
            <v>61</v>
          </cell>
          <cell r="R4287" t="str">
            <v>Salaries and Wages</v>
          </cell>
          <cell r="S4287">
            <v>40</v>
          </cell>
          <cell r="T4287" t="str">
            <v>Vice President / Provost - SCC</v>
          </cell>
          <cell r="U4287">
            <v>1</v>
          </cell>
          <cell r="V4287" t="str">
            <v>Layer, Marianne E.</v>
          </cell>
        </row>
        <row r="4288">
          <cell r="A4288">
            <v>338012</v>
          </cell>
          <cell r="B4288" t="str">
            <v>Philosophy</v>
          </cell>
          <cell r="C4288">
            <v>611125</v>
          </cell>
          <cell r="D4288">
            <v>338012611125</v>
          </cell>
          <cell r="E4288" t="str">
            <v>Faculty Full-time Chair Rel</v>
          </cell>
          <cell r="F4288">
            <v>12650.89</v>
          </cell>
          <cell r="G4288">
            <v>0</v>
          </cell>
          <cell r="H4288">
            <v>26188</v>
          </cell>
          <cell r="I4288">
            <v>13093.68</v>
          </cell>
          <cell r="J4288">
            <v>26188</v>
          </cell>
          <cell r="K4288">
            <v>110010</v>
          </cell>
          <cell r="L4288" t="str">
            <v>Current Unrestricted</v>
          </cell>
          <cell r="M4288">
            <v>10</v>
          </cell>
          <cell r="N4288" t="str">
            <v>Instruction</v>
          </cell>
          <cell r="O4288">
            <v>11</v>
          </cell>
          <cell r="P4288" t="str">
            <v>Current Unrestricted Funds</v>
          </cell>
          <cell r="Q4288">
            <v>61</v>
          </cell>
          <cell r="R4288" t="str">
            <v>Salaries and Wages</v>
          </cell>
          <cell r="S4288">
            <v>40</v>
          </cell>
          <cell r="T4288" t="str">
            <v>Vice President / Provost - SCC</v>
          </cell>
          <cell r="U4288">
            <v>1</v>
          </cell>
          <cell r="V4288" t="str">
            <v>Layer, Marianne E.</v>
          </cell>
        </row>
        <row r="4289">
          <cell r="A4289">
            <v>338012</v>
          </cell>
          <cell r="B4289" t="str">
            <v>Philosophy</v>
          </cell>
          <cell r="C4289">
            <v>611130</v>
          </cell>
          <cell r="D4289">
            <v>338012611130</v>
          </cell>
          <cell r="E4289" t="str">
            <v>Faculty Full-time Non-teaching ES</v>
          </cell>
          <cell r="F4289">
            <v>0</v>
          </cell>
          <cell r="G4289">
            <v>0</v>
          </cell>
          <cell r="H4289">
            <v>18565</v>
          </cell>
          <cell r="I4289">
            <v>6532.5</v>
          </cell>
          <cell r="J4289">
            <v>18565</v>
          </cell>
          <cell r="K4289">
            <v>110010</v>
          </cell>
          <cell r="L4289" t="str">
            <v>Current Unrestricted</v>
          </cell>
          <cell r="M4289">
            <v>10</v>
          </cell>
          <cell r="N4289" t="str">
            <v>Instruction</v>
          </cell>
          <cell r="O4289">
            <v>11</v>
          </cell>
          <cell r="P4289" t="str">
            <v>Current Unrestricted Funds</v>
          </cell>
          <cell r="Q4289">
            <v>61</v>
          </cell>
          <cell r="R4289" t="str">
            <v>Salaries and Wages</v>
          </cell>
          <cell r="S4289">
            <v>40</v>
          </cell>
          <cell r="T4289" t="str">
            <v>Vice President / Provost - SCC</v>
          </cell>
          <cell r="U4289">
            <v>1</v>
          </cell>
          <cell r="V4289" t="str">
            <v>Layer, Marianne E.</v>
          </cell>
        </row>
        <row r="4290">
          <cell r="A4290">
            <v>338012</v>
          </cell>
          <cell r="B4290" t="str">
            <v>Philosophy</v>
          </cell>
          <cell r="C4290">
            <v>611150</v>
          </cell>
          <cell r="D4290">
            <v>338012611150</v>
          </cell>
          <cell r="E4290" t="str">
            <v>Faculty Full-time - Summer</v>
          </cell>
          <cell r="F4290">
            <v>17654.84</v>
          </cell>
          <cell r="G4290">
            <v>14650.79</v>
          </cell>
          <cell r="H4290">
            <v>17655</v>
          </cell>
          <cell r="I4290">
            <v>0</v>
          </cell>
          <cell r="J4290">
            <v>9239</v>
          </cell>
          <cell r="K4290">
            <v>110010</v>
          </cell>
          <cell r="L4290" t="str">
            <v>Current Unrestricted</v>
          </cell>
          <cell r="M4290">
            <v>10</v>
          </cell>
          <cell r="N4290" t="str">
            <v>Instruction</v>
          </cell>
          <cell r="O4290">
            <v>11</v>
          </cell>
          <cell r="P4290" t="str">
            <v>Current Unrestricted Funds</v>
          </cell>
          <cell r="Q4290">
            <v>61</v>
          </cell>
          <cell r="R4290" t="str">
            <v>Salaries and Wages</v>
          </cell>
          <cell r="S4290">
            <v>40</v>
          </cell>
          <cell r="T4290" t="str">
            <v>Vice President / Provost - SCC</v>
          </cell>
          <cell r="U4290">
            <v>1</v>
          </cell>
          <cell r="V4290" t="str">
            <v>Layer, Marianne E.</v>
          </cell>
        </row>
        <row r="4291">
          <cell r="A4291">
            <v>338012</v>
          </cell>
          <cell r="B4291" t="str">
            <v>Philosophy</v>
          </cell>
          <cell r="C4291">
            <v>611160</v>
          </cell>
          <cell r="D4291">
            <v>338012611160</v>
          </cell>
          <cell r="E4291" t="str">
            <v>Faculty Part-time - Summer</v>
          </cell>
          <cell r="F4291">
            <v>1980.75</v>
          </cell>
          <cell r="G4291">
            <v>3753</v>
          </cell>
          <cell r="H4291">
            <v>4103</v>
          </cell>
          <cell r="I4291">
            <v>0</v>
          </cell>
          <cell r="J4291">
            <v>4103</v>
          </cell>
          <cell r="K4291">
            <v>110010</v>
          </cell>
          <cell r="L4291" t="str">
            <v>Current Unrestricted</v>
          </cell>
          <cell r="M4291">
            <v>10</v>
          </cell>
          <cell r="N4291" t="str">
            <v>Instruction</v>
          </cell>
          <cell r="O4291">
            <v>11</v>
          </cell>
          <cell r="P4291" t="str">
            <v>Current Unrestricted Funds</v>
          </cell>
          <cell r="Q4291">
            <v>61</v>
          </cell>
          <cell r="R4291" t="str">
            <v>Salaries and Wages</v>
          </cell>
          <cell r="S4291">
            <v>40</v>
          </cell>
          <cell r="T4291" t="str">
            <v>Vice President / Provost - SCC</v>
          </cell>
          <cell r="U4291">
            <v>1</v>
          </cell>
          <cell r="V4291" t="str">
            <v>Layer, Marianne E.</v>
          </cell>
        </row>
        <row r="4292">
          <cell r="A4292">
            <v>338012</v>
          </cell>
          <cell r="B4292" t="str">
            <v>Philosophy</v>
          </cell>
          <cell r="C4292">
            <v>712320</v>
          </cell>
          <cell r="D4292">
            <v>338012712320</v>
          </cell>
          <cell r="E4292" t="str">
            <v>Guest Lecturers</v>
          </cell>
          <cell r="F4292">
            <v>0</v>
          </cell>
          <cell r="G4292">
            <v>0</v>
          </cell>
          <cell r="H4292">
            <v>200</v>
          </cell>
          <cell r="I4292">
            <v>0</v>
          </cell>
          <cell r="J4292">
            <v>200</v>
          </cell>
          <cell r="K4292">
            <v>110010</v>
          </cell>
          <cell r="L4292" t="str">
            <v>Current Unrestricted</v>
          </cell>
          <cell r="M4292">
            <v>10</v>
          </cell>
          <cell r="N4292" t="str">
            <v>Instruction</v>
          </cell>
          <cell r="O4292">
            <v>11</v>
          </cell>
          <cell r="P4292" t="str">
            <v>Current Unrestricted Funds</v>
          </cell>
          <cell r="Q4292">
            <v>71</v>
          </cell>
          <cell r="R4292" t="str">
            <v>Contractual Services</v>
          </cell>
          <cell r="S4292">
            <v>40</v>
          </cell>
          <cell r="T4292" t="str">
            <v>Vice President / Provost - SCC</v>
          </cell>
          <cell r="U4292">
            <v>4</v>
          </cell>
          <cell r="V4292" t="str">
            <v>Layer, Marianne E.</v>
          </cell>
        </row>
        <row r="4293">
          <cell r="A4293">
            <v>338012</v>
          </cell>
          <cell r="B4293" t="str">
            <v>Philosophy</v>
          </cell>
          <cell r="C4293">
            <v>712655</v>
          </cell>
          <cell r="D4293">
            <v>338012712655</v>
          </cell>
          <cell r="E4293" t="str">
            <v>Meetings Expense</v>
          </cell>
          <cell r="F4293">
            <v>0</v>
          </cell>
          <cell r="G4293">
            <v>0</v>
          </cell>
          <cell r="H4293">
            <v>100</v>
          </cell>
          <cell r="I4293">
            <v>0</v>
          </cell>
          <cell r="J4293">
            <v>100</v>
          </cell>
          <cell r="K4293">
            <v>110010</v>
          </cell>
          <cell r="L4293" t="str">
            <v>Current Unrestricted</v>
          </cell>
          <cell r="M4293">
            <v>10</v>
          </cell>
          <cell r="N4293" t="str">
            <v>Instruction</v>
          </cell>
          <cell r="O4293">
            <v>11</v>
          </cell>
          <cell r="P4293" t="str">
            <v>Current Unrestricted Funds</v>
          </cell>
          <cell r="Q4293">
            <v>71</v>
          </cell>
          <cell r="R4293" t="str">
            <v>Contractual Services</v>
          </cell>
          <cell r="S4293">
            <v>40</v>
          </cell>
          <cell r="T4293" t="str">
            <v>Vice President / Provost - SCC</v>
          </cell>
          <cell r="U4293">
            <v>4</v>
          </cell>
          <cell r="V4293" t="str">
            <v>Layer, Marianne E.</v>
          </cell>
        </row>
        <row r="4294">
          <cell r="A4294">
            <v>338012</v>
          </cell>
          <cell r="B4294" t="str">
            <v>Philosophy</v>
          </cell>
          <cell r="C4294">
            <v>733110</v>
          </cell>
          <cell r="D4294">
            <v>338012733110</v>
          </cell>
          <cell r="E4294" t="str">
            <v>Classroom Supplies</v>
          </cell>
          <cell r="F4294">
            <v>279.11</v>
          </cell>
          <cell r="G4294">
            <v>2.2999999999999998</v>
          </cell>
          <cell r="H4294">
            <v>250</v>
          </cell>
          <cell r="I4294">
            <v>45.2</v>
          </cell>
          <cell r="J4294">
            <v>250</v>
          </cell>
          <cell r="K4294">
            <v>110010</v>
          </cell>
          <cell r="L4294" t="str">
            <v>Current Unrestricted</v>
          </cell>
          <cell r="M4294">
            <v>10</v>
          </cell>
          <cell r="N4294" t="str">
            <v>Instruction</v>
          </cell>
          <cell r="O4294">
            <v>11</v>
          </cell>
          <cell r="P4294" t="str">
            <v>Current Unrestricted Funds</v>
          </cell>
          <cell r="Q4294">
            <v>73</v>
          </cell>
          <cell r="R4294" t="str">
            <v>Supplies</v>
          </cell>
          <cell r="S4294">
            <v>40</v>
          </cell>
          <cell r="T4294" t="str">
            <v>Vice President / Provost - SCC</v>
          </cell>
          <cell r="U4294">
            <v>4</v>
          </cell>
          <cell r="V4294" t="str">
            <v>Layer, Marianne E.</v>
          </cell>
        </row>
        <row r="4295">
          <cell r="A4295">
            <v>338012</v>
          </cell>
          <cell r="B4295" t="str">
            <v>Philosophy</v>
          </cell>
          <cell r="C4295">
            <v>733220</v>
          </cell>
          <cell r="D4295">
            <v>338012733220</v>
          </cell>
          <cell r="E4295" t="str">
            <v>Subscriptions</v>
          </cell>
          <cell r="F4295">
            <v>65</v>
          </cell>
          <cell r="G4295">
            <v>145</v>
          </cell>
          <cell r="H4295">
            <v>300</v>
          </cell>
          <cell r="I4295">
            <v>0</v>
          </cell>
          <cell r="J4295">
            <v>300</v>
          </cell>
          <cell r="K4295">
            <v>110010</v>
          </cell>
          <cell r="L4295" t="str">
            <v>Current Unrestricted</v>
          </cell>
          <cell r="M4295">
            <v>10</v>
          </cell>
          <cell r="N4295" t="str">
            <v>Instruction</v>
          </cell>
          <cell r="O4295">
            <v>11</v>
          </cell>
          <cell r="P4295" t="str">
            <v>Current Unrestricted Funds</v>
          </cell>
          <cell r="Q4295">
            <v>73</v>
          </cell>
          <cell r="R4295" t="str">
            <v>Supplies</v>
          </cell>
          <cell r="S4295">
            <v>40</v>
          </cell>
          <cell r="T4295" t="str">
            <v>Vice President / Provost - SCC</v>
          </cell>
          <cell r="U4295">
            <v>4</v>
          </cell>
          <cell r="V4295" t="str">
            <v>Layer, Marianne E.</v>
          </cell>
        </row>
        <row r="4296">
          <cell r="A4296">
            <v>338012</v>
          </cell>
          <cell r="B4296" t="str">
            <v>Philosophy</v>
          </cell>
          <cell r="C4296">
            <v>744210</v>
          </cell>
          <cell r="D4296">
            <v>338012744210</v>
          </cell>
          <cell r="E4296" t="str">
            <v>Local Travel</v>
          </cell>
          <cell r="F4296">
            <v>0</v>
          </cell>
          <cell r="G4296">
            <v>0</v>
          </cell>
          <cell r="H4296">
            <v>150</v>
          </cell>
          <cell r="I4296">
            <v>0</v>
          </cell>
          <cell r="J4296">
            <v>150</v>
          </cell>
          <cell r="K4296">
            <v>110010</v>
          </cell>
          <cell r="L4296" t="str">
            <v>Current Unrestricted</v>
          </cell>
          <cell r="M4296">
            <v>10</v>
          </cell>
          <cell r="N4296" t="str">
            <v>Instruction</v>
          </cell>
          <cell r="O4296">
            <v>11</v>
          </cell>
          <cell r="P4296" t="str">
            <v>Current Unrestricted Funds</v>
          </cell>
          <cell r="Q4296">
            <v>74</v>
          </cell>
          <cell r="R4296" t="str">
            <v>Travel</v>
          </cell>
          <cell r="S4296">
            <v>40</v>
          </cell>
          <cell r="T4296" t="str">
            <v>Vice President / Provost - SCC</v>
          </cell>
          <cell r="U4296">
            <v>4</v>
          </cell>
          <cell r="V4296" t="str">
            <v>Layer, Marianne E.</v>
          </cell>
        </row>
        <row r="4297">
          <cell r="A4297">
            <v>338012</v>
          </cell>
          <cell r="B4297" t="str">
            <v>Philosophy</v>
          </cell>
          <cell r="C4297">
            <v>744220</v>
          </cell>
          <cell r="D4297">
            <v>338012744220</v>
          </cell>
          <cell r="E4297" t="str">
            <v>Professional Development / Travel</v>
          </cell>
          <cell r="F4297">
            <v>0</v>
          </cell>
          <cell r="G4297">
            <v>526.29</v>
          </cell>
          <cell r="H4297">
            <v>700</v>
          </cell>
          <cell r="I4297">
            <v>0</v>
          </cell>
          <cell r="J4297">
            <v>700</v>
          </cell>
          <cell r="K4297">
            <v>110010</v>
          </cell>
          <cell r="L4297" t="str">
            <v>Current Unrestricted</v>
          </cell>
          <cell r="M4297">
            <v>10</v>
          </cell>
          <cell r="N4297" t="str">
            <v>Instruction</v>
          </cell>
          <cell r="O4297">
            <v>11</v>
          </cell>
          <cell r="P4297" t="str">
            <v>Current Unrestricted Funds</v>
          </cell>
          <cell r="Q4297">
            <v>74</v>
          </cell>
          <cell r="R4297" t="str">
            <v>Travel</v>
          </cell>
          <cell r="S4297">
            <v>40</v>
          </cell>
          <cell r="T4297" t="str">
            <v>Vice President / Provost - SCC</v>
          </cell>
          <cell r="U4297">
            <v>4</v>
          </cell>
          <cell r="V4297" t="str">
            <v>Layer, Marianne E.</v>
          </cell>
        </row>
        <row r="4298">
          <cell r="A4298">
            <v>338012</v>
          </cell>
          <cell r="B4298" t="str">
            <v>Philosophy</v>
          </cell>
          <cell r="C4298">
            <v>755310</v>
          </cell>
          <cell r="D4298">
            <v>338012755310</v>
          </cell>
          <cell r="E4298" t="str">
            <v>Copier Expense</v>
          </cell>
          <cell r="F4298">
            <v>0</v>
          </cell>
          <cell r="G4298">
            <v>0</v>
          </cell>
          <cell r="H4298">
            <v>250</v>
          </cell>
          <cell r="I4298">
            <v>21.66</v>
          </cell>
          <cell r="J4298">
            <v>250</v>
          </cell>
          <cell r="K4298">
            <v>110010</v>
          </cell>
          <cell r="L4298" t="str">
            <v>Current Unrestricted</v>
          </cell>
          <cell r="M4298">
            <v>10</v>
          </cell>
          <cell r="N4298" t="str">
            <v>Instruction</v>
          </cell>
          <cell r="O4298">
            <v>11</v>
          </cell>
          <cell r="P4298" t="str">
            <v>Current Unrestricted Funds</v>
          </cell>
          <cell r="Q4298">
            <v>75</v>
          </cell>
          <cell r="R4298" t="str">
            <v>Other Operating Expenses</v>
          </cell>
          <cell r="S4298">
            <v>40</v>
          </cell>
          <cell r="T4298" t="str">
            <v>Vice President / Provost - SCC</v>
          </cell>
          <cell r="U4298">
            <v>4</v>
          </cell>
          <cell r="V4298" t="str">
            <v>Layer, Marianne E.</v>
          </cell>
        </row>
        <row r="4299">
          <cell r="A4299">
            <v>338012</v>
          </cell>
          <cell r="B4299" t="str">
            <v>Philosophy</v>
          </cell>
          <cell r="C4299">
            <v>755360</v>
          </cell>
          <cell r="D4299">
            <v>338012755360</v>
          </cell>
          <cell r="E4299" t="str">
            <v>Printing - Other</v>
          </cell>
          <cell r="F4299">
            <v>482.24</v>
          </cell>
          <cell r="G4299">
            <v>438.94</v>
          </cell>
          <cell r="H4299">
            <v>500</v>
          </cell>
          <cell r="I4299">
            <v>294.10000000000002</v>
          </cell>
          <cell r="J4299">
            <v>500</v>
          </cell>
          <cell r="K4299">
            <v>110010</v>
          </cell>
          <cell r="L4299" t="str">
            <v>Current Unrestricted</v>
          </cell>
          <cell r="M4299">
            <v>10</v>
          </cell>
          <cell r="N4299" t="str">
            <v>Instruction</v>
          </cell>
          <cell r="O4299">
            <v>11</v>
          </cell>
          <cell r="P4299" t="str">
            <v>Current Unrestricted Funds</v>
          </cell>
          <cell r="Q4299">
            <v>75</v>
          </cell>
          <cell r="R4299" t="str">
            <v>Other Operating Expenses</v>
          </cell>
          <cell r="S4299">
            <v>40</v>
          </cell>
          <cell r="T4299" t="str">
            <v>Vice President / Provost - SCC</v>
          </cell>
          <cell r="U4299">
            <v>4</v>
          </cell>
          <cell r="V4299" t="str">
            <v>Layer, Marianne E.</v>
          </cell>
        </row>
        <row r="4300">
          <cell r="A4300">
            <v>338012</v>
          </cell>
          <cell r="B4300" t="str">
            <v>Philosophy</v>
          </cell>
          <cell r="C4300">
            <v>755705</v>
          </cell>
          <cell r="D4300">
            <v>338012755705</v>
          </cell>
          <cell r="E4300" t="str">
            <v>Postage</v>
          </cell>
          <cell r="F4300">
            <v>34.229999999999997</v>
          </cell>
          <cell r="G4300">
            <v>15.49</v>
          </cell>
          <cell r="H4300">
            <v>50</v>
          </cell>
          <cell r="I4300">
            <v>10.18</v>
          </cell>
          <cell r="J4300">
            <v>50</v>
          </cell>
          <cell r="K4300">
            <v>110010</v>
          </cell>
          <cell r="L4300" t="str">
            <v>Current Unrestricted</v>
          </cell>
          <cell r="M4300">
            <v>10</v>
          </cell>
          <cell r="N4300" t="str">
            <v>Instruction</v>
          </cell>
          <cell r="O4300">
            <v>11</v>
          </cell>
          <cell r="P4300" t="str">
            <v>Current Unrestricted Funds</v>
          </cell>
          <cell r="Q4300">
            <v>75</v>
          </cell>
          <cell r="R4300" t="str">
            <v>Other Operating Expenses</v>
          </cell>
          <cell r="S4300">
            <v>40</v>
          </cell>
          <cell r="T4300" t="str">
            <v>Vice President / Provost - SCC</v>
          </cell>
          <cell r="U4300">
            <v>4</v>
          </cell>
          <cell r="V4300" t="str">
            <v>Layer, Marianne E.</v>
          </cell>
        </row>
        <row r="4301">
          <cell r="A4301">
            <v>338012</v>
          </cell>
          <cell r="B4301" t="str">
            <v>Philosophy</v>
          </cell>
          <cell r="C4301">
            <v>755730</v>
          </cell>
          <cell r="D4301">
            <v>338012755730</v>
          </cell>
          <cell r="E4301" t="str">
            <v>Memberships</v>
          </cell>
          <cell r="F4301">
            <v>0</v>
          </cell>
          <cell r="G4301">
            <v>0</v>
          </cell>
          <cell r="H4301">
            <v>0</v>
          </cell>
          <cell r="I4301">
            <v>0</v>
          </cell>
          <cell r="J4301">
            <v>0</v>
          </cell>
          <cell r="K4301">
            <v>110010</v>
          </cell>
          <cell r="L4301" t="str">
            <v>Current Unrestricted</v>
          </cell>
          <cell r="M4301">
            <v>10</v>
          </cell>
          <cell r="N4301" t="str">
            <v>Instruction</v>
          </cell>
          <cell r="O4301">
            <v>11</v>
          </cell>
          <cell r="P4301" t="str">
            <v>Current Unrestricted Funds</v>
          </cell>
          <cell r="Q4301">
            <v>75</v>
          </cell>
          <cell r="R4301" t="str">
            <v>Other Operating Expenses</v>
          </cell>
          <cell r="S4301">
            <v>40</v>
          </cell>
          <cell r="T4301" t="str">
            <v>Vice President / Provost - SCC</v>
          </cell>
          <cell r="U4301">
            <v>4</v>
          </cell>
          <cell r="V4301" t="str">
            <v>Layer, Marianne E.</v>
          </cell>
        </row>
        <row r="4302">
          <cell r="A4302">
            <v>338012</v>
          </cell>
          <cell r="B4302" t="str">
            <v>Philosophy</v>
          </cell>
          <cell r="C4302">
            <v>755745</v>
          </cell>
          <cell r="D4302">
            <v>338012755745</v>
          </cell>
          <cell r="E4302" t="str">
            <v>Promotional Activities</v>
          </cell>
          <cell r="F4302">
            <v>0</v>
          </cell>
          <cell r="G4302">
            <v>0</v>
          </cell>
          <cell r="H4302">
            <v>0</v>
          </cell>
          <cell r="I4302">
            <v>0</v>
          </cell>
          <cell r="J4302">
            <v>0</v>
          </cell>
          <cell r="K4302">
            <v>110010</v>
          </cell>
          <cell r="L4302" t="str">
            <v>Current Unrestricted</v>
          </cell>
          <cell r="M4302">
            <v>10</v>
          </cell>
          <cell r="N4302" t="str">
            <v>Instruction</v>
          </cell>
          <cell r="O4302">
            <v>11</v>
          </cell>
          <cell r="P4302" t="str">
            <v>Current Unrestricted Funds</v>
          </cell>
          <cell r="Q4302">
            <v>75</v>
          </cell>
          <cell r="R4302" t="str">
            <v>Other Operating Expenses</v>
          </cell>
          <cell r="S4302">
            <v>40</v>
          </cell>
          <cell r="T4302" t="str">
            <v>Vice President / Provost - SCC</v>
          </cell>
          <cell r="U4302">
            <v>4</v>
          </cell>
          <cell r="V4302" t="str">
            <v>Layer, Marianne E.</v>
          </cell>
        </row>
        <row r="4303">
          <cell r="A4303">
            <v>338012</v>
          </cell>
          <cell r="B4303" t="str">
            <v>Philosophy</v>
          </cell>
          <cell r="C4303">
            <v>787430</v>
          </cell>
          <cell r="D4303">
            <v>338012787430</v>
          </cell>
          <cell r="E4303" t="str">
            <v>Computer/Media Equip</v>
          </cell>
          <cell r="F4303">
            <v>0</v>
          </cell>
          <cell r="G4303">
            <v>0</v>
          </cell>
          <cell r="H4303">
            <v>1000</v>
          </cell>
          <cell r="I4303">
            <v>0</v>
          </cell>
          <cell r="J4303">
            <v>1000</v>
          </cell>
          <cell r="K4303">
            <v>110010</v>
          </cell>
          <cell r="L4303" t="str">
            <v>Current Unrestricted</v>
          </cell>
          <cell r="M4303">
            <v>10</v>
          </cell>
          <cell r="N4303" t="str">
            <v>Instruction</v>
          </cell>
          <cell r="O4303">
            <v>11</v>
          </cell>
          <cell r="P4303" t="str">
            <v>Current Unrestricted Funds</v>
          </cell>
          <cell r="Q4303">
            <v>78</v>
          </cell>
          <cell r="R4303" t="str">
            <v>Non-Capital Outlay</v>
          </cell>
          <cell r="S4303">
            <v>40</v>
          </cell>
          <cell r="T4303" t="str">
            <v>Vice President / Provost - SCC</v>
          </cell>
          <cell r="U4303">
            <v>4</v>
          </cell>
          <cell r="V4303" t="str">
            <v>Layer, Marianne E.</v>
          </cell>
        </row>
        <row r="4304">
          <cell r="A4304">
            <v>351022</v>
          </cell>
          <cell r="B4304" t="str">
            <v>American Sign Language</v>
          </cell>
          <cell r="C4304">
            <v>611110</v>
          </cell>
          <cell r="D4304">
            <v>351022611110</v>
          </cell>
          <cell r="E4304" t="str">
            <v>Faculty Salaries - Full-time</v>
          </cell>
          <cell r="F4304">
            <v>63403.02</v>
          </cell>
          <cell r="G4304">
            <v>107527.02</v>
          </cell>
          <cell r="H4304">
            <v>68139</v>
          </cell>
          <cell r="I4304">
            <v>24170.43</v>
          </cell>
          <cell r="J4304">
            <v>109072</v>
          </cell>
          <cell r="K4304">
            <v>110010</v>
          </cell>
          <cell r="L4304" t="str">
            <v>Current Unrestricted</v>
          </cell>
          <cell r="M4304">
            <v>10</v>
          </cell>
          <cell r="N4304" t="str">
            <v>Instruction</v>
          </cell>
          <cell r="O4304">
            <v>11</v>
          </cell>
          <cell r="P4304" t="str">
            <v>Current Unrestricted Funds</v>
          </cell>
          <cell r="Q4304">
            <v>61</v>
          </cell>
          <cell r="R4304" t="str">
            <v>Salaries and Wages</v>
          </cell>
          <cell r="S4304">
            <v>40</v>
          </cell>
          <cell r="T4304" t="str">
            <v>Vice President / Provost - SCC</v>
          </cell>
          <cell r="U4304">
            <v>1</v>
          </cell>
          <cell r="V4304" t="str">
            <v>Layer, Marianne E.</v>
          </cell>
        </row>
        <row r="4305">
          <cell r="A4305">
            <v>351022</v>
          </cell>
          <cell r="B4305" t="str">
            <v>American Sign Language</v>
          </cell>
          <cell r="C4305">
            <v>611115</v>
          </cell>
          <cell r="D4305">
            <v>351022611115</v>
          </cell>
          <cell r="E4305" t="str">
            <v>Faculty Salaries - Substitute</v>
          </cell>
          <cell r="F4305">
            <v>165.06</v>
          </cell>
          <cell r="G4305">
            <v>0</v>
          </cell>
          <cell r="H4305">
            <v>500</v>
          </cell>
          <cell r="I4305">
            <v>0</v>
          </cell>
          <cell r="J4305">
            <v>500</v>
          </cell>
          <cell r="K4305">
            <v>110010</v>
          </cell>
          <cell r="L4305" t="str">
            <v>Current Unrestricted</v>
          </cell>
          <cell r="M4305">
            <v>10</v>
          </cell>
          <cell r="N4305" t="str">
            <v>Instruction</v>
          </cell>
          <cell r="O4305">
            <v>11</v>
          </cell>
          <cell r="P4305" t="str">
            <v>Current Unrestricted Funds</v>
          </cell>
          <cell r="Q4305">
            <v>61</v>
          </cell>
          <cell r="R4305" t="str">
            <v>Salaries and Wages</v>
          </cell>
          <cell r="S4305">
            <v>40</v>
          </cell>
          <cell r="T4305" t="str">
            <v>Vice President / Provost - SCC</v>
          </cell>
          <cell r="U4305">
            <v>1</v>
          </cell>
          <cell r="V4305" t="str">
            <v>Layer, Marianne E.</v>
          </cell>
        </row>
        <row r="4306">
          <cell r="A4306">
            <v>351022</v>
          </cell>
          <cell r="B4306" t="str">
            <v>American Sign Language</v>
          </cell>
          <cell r="C4306">
            <v>611120</v>
          </cell>
          <cell r="D4306">
            <v>351022611120</v>
          </cell>
          <cell r="E4306" t="str">
            <v>Faculty Salaries - Part-time</v>
          </cell>
          <cell r="F4306">
            <v>28933.040000000001</v>
          </cell>
          <cell r="G4306">
            <v>8346.56</v>
          </cell>
          <cell r="H4306">
            <v>9075</v>
          </cell>
          <cell r="I4306">
            <v>3657.54</v>
          </cell>
          <cell r="J4306">
            <v>9075</v>
          </cell>
          <cell r="K4306">
            <v>110010</v>
          </cell>
          <cell r="L4306" t="str">
            <v>Current Unrestricted</v>
          </cell>
          <cell r="M4306">
            <v>10</v>
          </cell>
          <cell r="N4306" t="str">
            <v>Instruction</v>
          </cell>
          <cell r="O4306">
            <v>11</v>
          </cell>
          <cell r="P4306" t="str">
            <v>Current Unrestricted Funds</v>
          </cell>
          <cell r="Q4306">
            <v>61</v>
          </cell>
          <cell r="R4306" t="str">
            <v>Salaries and Wages</v>
          </cell>
          <cell r="S4306">
            <v>40</v>
          </cell>
          <cell r="T4306" t="str">
            <v>Vice President / Provost - SCC</v>
          </cell>
          <cell r="U4306">
            <v>1</v>
          </cell>
          <cell r="V4306" t="str">
            <v>Layer, Marianne E.</v>
          </cell>
        </row>
        <row r="4307">
          <cell r="A4307">
            <v>351022</v>
          </cell>
          <cell r="B4307" t="str">
            <v>American Sign Language</v>
          </cell>
          <cell r="C4307">
            <v>611150</v>
          </cell>
          <cell r="D4307">
            <v>351022611150</v>
          </cell>
          <cell r="E4307" t="str">
            <v>Faculty Full-time - Summer</v>
          </cell>
          <cell r="F4307">
            <v>0</v>
          </cell>
          <cell r="G4307">
            <v>11598.38</v>
          </cell>
          <cell r="H4307">
            <v>15054</v>
          </cell>
          <cell r="I4307">
            <v>0</v>
          </cell>
          <cell r="J4307">
            <v>16034</v>
          </cell>
          <cell r="K4307">
            <v>110010</v>
          </cell>
          <cell r="L4307" t="str">
            <v>Current Unrestricted</v>
          </cell>
          <cell r="M4307">
            <v>10</v>
          </cell>
          <cell r="N4307" t="str">
            <v>Instruction</v>
          </cell>
          <cell r="O4307">
            <v>11</v>
          </cell>
          <cell r="P4307" t="str">
            <v>Current Unrestricted Funds</v>
          </cell>
          <cell r="Q4307">
            <v>61</v>
          </cell>
          <cell r="R4307" t="str">
            <v>Salaries and Wages</v>
          </cell>
          <cell r="S4307">
            <v>40</v>
          </cell>
          <cell r="T4307" t="str">
            <v>Vice President / Provost - SCC</v>
          </cell>
          <cell r="U4307">
            <v>1</v>
          </cell>
          <cell r="V4307" t="str">
            <v>Layer, Marianne E.</v>
          </cell>
        </row>
        <row r="4308">
          <cell r="A4308">
            <v>351022</v>
          </cell>
          <cell r="B4308" t="str">
            <v>American Sign Language</v>
          </cell>
          <cell r="C4308">
            <v>611160</v>
          </cell>
          <cell r="D4308">
            <v>351022611160</v>
          </cell>
          <cell r="E4308" t="str">
            <v>Faculty Part-time - Summer</v>
          </cell>
          <cell r="F4308">
            <v>2580.9899999999998</v>
          </cell>
          <cell r="G4308">
            <v>2552.38</v>
          </cell>
          <cell r="H4308">
            <v>9825</v>
          </cell>
          <cell r="I4308">
            <v>0</v>
          </cell>
          <cell r="J4308">
            <v>9825</v>
          </cell>
          <cell r="K4308">
            <v>110010</v>
          </cell>
          <cell r="L4308" t="str">
            <v>Current Unrestricted</v>
          </cell>
          <cell r="M4308">
            <v>10</v>
          </cell>
          <cell r="N4308" t="str">
            <v>Instruction</v>
          </cell>
          <cell r="O4308">
            <v>11</v>
          </cell>
          <cell r="P4308" t="str">
            <v>Current Unrestricted Funds</v>
          </cell>
          <cell r="Q4308">
            <v>61</v>
          </cell>
          <cell r="R4308" t="str">
            <v>Salaries and Wages</v>
          </cell>
          <cell r="S4308">
            <v>40</v>
          </cell>
          <cell r="T4308" t="str">
            <v>Vice President / Provost - SCC</v>
          </cell>
          <cell r="U4308">
            <v>1</v>
          </cell>
          <cell r="V4308" t="str">
            <v>Layer, Marianne E.</v>
          </cell>
        </row>
        <row r="4309">
          <cell r="A4309">
            <v>351022</v>
          </cell>
          <cell r="B4309" t="str">
            <v>American Sign Language</v>
          </cell>
          <cell r="C4309">
            <v>611455</v>
          </cell>
          <cell r="D4309">
            <v>351022611455</v>
          </cell>
          <cell r="E4309" t="str">
            <v>PT Instr Assistant - Non-Exempt</v>
          </cell>
          <cell r="F4309">
            <v>4444.8900000000003</v>
          </cell>
          <cell r="G4309">
            <v>0</v>
          </cell>
          <cell r="H4309">
            <v>2588</v>
          </cell>
          <cell r="I4309">
            <v>0</v>
          </cell>
          <cell r="J4309">
            <v>2588</v>
          </cell>
          <cell r="K4309">
            <v>110010</v>
          </cell>
          <cell r="L4309" t="str">
            <v>Current Unrestricted</v>
          </cell>
          <cell r="M4309">
            <v>10</v>
          </cell>
          <cell r="N4309" t="str">
            <v>Instruction</v>
          </cell>
          <cell r="O4309">
            <v>11</v>
          </cell>
          <cell r="P4309" t="str">
            <v>Current Unrestricted Funds</v>
          </cell>
          <cell r="Q4309">
            <v>61</v>
          </cell>
          <cell r="R4309" t="str">
            <v>Salaries and Wages</v>
          </cell>
          <cell r="S4309">
            <v>40</v>
          </cell>
          <cell r="T4309" t="str">
            <v>Vice President / Provost - SCC</v>
          </cell>
          <cell r="U4309">
            <v>1</v>
          </cell>
          <cell r="V4309" t="str">
            <v>Layer, Marianne E.</v>
          </cell>
        </row>
        <row r="4310">
          <cell r="A4310">
            <v>351022</v>
          </cell>
          <cell r="B4310" t="str">
            <v>American Sign Language</v>
          </cell>
          <cell r="C4310">
            <v>611476</v>
          </cell>
          <cell r="D4310">
            <v>351022611476</v>
          </cell>
          <cell r="E4310" t="str">
            <v>Lab Assistants PT - Non-Exempt</v>
          </cell>
          <cell r="F4310">
            <v>35243.32</v>
          </cell>
          <cell r="G4310">
            <v>30774.94</v>
          </cell>
          <cell r="H4310">
            <v>24301</v>
          </cell>
          <cell r="I4310">
            <v>15028.26</v>
          </cell>
          <cell r="J4310">
            <v>24301</v>
          </cell>
          <cell r="K4310">
            <v>110010</v>
          </cell>
          <cell r="L4310" t="str">
            <v>Current Unrestricted</v>
          </cell>
          <cell r="M4310">
            <v>10</v>
          </cell>
          <cell r="N4310" t="str">
            <v>Instruction</v>
          </cell>
          <cell r="O4310">
            <v>11</v>
          </cell>
          <cell r="P4310" t="str">
            <v>Current Unrestricted Funds</v>
          </cell>
          <cell r="Q4310">
            <v>61</v>
          </cell>
          <cell r="R4310" t="str">
            <v>Salaries and Wages</v>
          </cell>
          <cell r="S4310">
            <v>40</v>
          </cell>
          <cell r="T4310" t="str">
            <v>Vice President / Provost - SCC</v>
          </cell>
          <cell r="U4310">
            <v>1</v>
          </cell>
          <cell r="V4310" t="str">
            <v>Layer, Marianne E.</v>
          </cell>
        </row>
        <row r="4311">
          <cell r="A4311">
            <v>351022</v>
          </cell>
          <cell r="B4311" t="str">
            <v>American Sign Language</v>
          </cell>
          <cell r="C4311">
            <v>712320</v>
          </cell>
          <cell r="D4311">
            <v>351022712320</v>
          </cell>
          <cell r="E4311" t="str">
            <v>Guest Lecturers</v>
          </cell>
          <cell r="F4311">
            <v>0</v>
          </cell>
          <cell r="G4311">
            <v>0</v>
          </cell>
          <cell r="H4311">
            <v>400</v>
          </cell>
          <cell r="I4311">
            <v>0</v>
          </cell>
          <cell r="J4311">
            <v>400</v>
          </cell>
          <cell r="K4311">
            <v>110010</v>
          </cell>
          <cell r="L4311" t="str">
            <v>Current Unrestricted</v>
          </cell>
          <cell r="M4311">
            <v>10</v>
          </cell>
          <cell r="N4311" t="str">
            <v>Instruction</v>
          </cell>
          <cell r="O4311">
            <v>11</v>
          </cell>
          <cell r="P4311" t="str">
            <v>Current Unrestricted Funds</v>
          </cell>
          <cell r="Q4311">
            <v>71</v>
          </cell>
          <cell r="R4311" t="str">
            <v>Contractual Services</v>
          </cell>
          <cell r="S4311">
            <v>40</v>
          </cell>
          <cell r="T4311" t="str">
            <v>Vice President / Provost - SCC</v>
          </cell>
          <cell r="U4311">
            <v>4</v>
          </cell>
          <cell r="V4311" t="str">
            <v>Layer, Marianne E.</v>
          </cell>
        </row>
        <row r="4312">
          <cell r="A4312">
            <v>351022</v>
          </cell>
          <cell r="B4312" t="str">
            <v>American Sign Language</v>
          </cell>
          <cell r="C4312">
            <v>712655</v>
          </cell>
          <cell r="D4312">
            <v>351022712655</v>
          </cell>
          <cell r="E4312" t="str">
            <v>Meetings Expense</v>
          </cell>
          <cell r="F4312">
            <v>37.49</v>
          </cell>
          <cell r="G4312">
            <v>0</v>
          </cell>
          <cell r="H4312">
            <v>200</v>
          </cell>
          <cell r="I4312">
            <v>0</v>
          </cell>
          <cell r="J4312">
            <v>200</v>
          </cell>
          <cell r="K4312">
            <v>110010</v>
          </cell>
          <cell r="L4312" t="str">
            <v>Current Unrestricted</v>
          </cell>
          <cell r="M4312">
            <v>10</v>
          </cell>
          <cell r="N4312" t="str">
            <v>Instruction</v>
          </cell>
          <cell r="O4312">
            <v>11</v>
          </cell>
          <cell r="P4312" t="str">
            <v>Current Unrestricted Funds</v>
          </cell>
          <cell r="Q4312">
            <v>71</v>
          </cell>
          <cell r="R4312" t="str">
            <v>Contractual Services</v>
          </cell>
          <cell r="S4312">
            <v>40</v>
          </cell>
          <cell r="T4312" t="str">
            <v>Vice President / Provost - SCC</v>
          </cell>
          <cell r="U4312">
            <v>4</v>
          </cell>
          <cell r="V4312" t="str">
            <v>Layer, Marianne E.</v>
          </cell>
        </row>
        <row r="4313">
          <cell r="A4313">
            <v>351022</v>
          </cell>
          <cell r="B4313" t="str">
            <v>American Sign Language</v>
          </cell>
          <cell r="C4313">
            <v>733110</v>
          </cell>
          <cell r="D4313">
            <v>351022733110</v>
          </cell>
          <cell r="E4313" t="str">
            <v>Classroom Supplies</v>
          </cell>
          <cell r="F4313">
            <v>459.92</v>
          </cell>
          <cell r="G4313">
            <v>4168.3999999999996</v>
          </cell>
          <cell r="H4313">
            <v>3820</v>
          </cell>
          <cell r="I4313">
            <v>316.66000000000003</v>
          </cell>
          <cell r="J4313">
            <v>3820</v>
          </cell>
          <cell r="K4313">
            <v>110010</v>
          </cell>
          <cell r="L4313" t="str">
            <v>Current Unrestricted</v>
          </cell>
          <cell r="M4313">
            <v>10</v>
          </cell>
          <cell r="N4313" t="str">
            <v>Instruction</v>
          </cell>
          <cell r="O4313">
            <v>11</v>
          </cell>
          <cell r="P4313" t="str">
            <v>Current Unrestricted Funds</v>
          </cell>
          <cell r="Q4313">
            <v>73</v>
          </cell>
          <cell r="R4313" t="str">
            <v>Supplies</v>
          </cell>
          <cell r="S4313">
            <v>40</v>
          </cell>
          <cell r="T4313" t="str">
            <v>Vice President / Provost - SCC</v>
          </cell>
          <cell r="U4313">
            <v>4</v>
          </cell>
          <cell r="V4313" t="str">
            <v>Layer, Marianne E.</v>
          </cell>
        </row>
        <row r="4314">
          <cell r="A4314">
            <v>351022</v>
          </cell>
          <cell r="B4314" t="str">
            <v>American Sign Language</v>
          </cell>
          <cell r="C4314">
            <v>733220</v>
          </cell>
          <cell r="D4314">
            <v>351022733220</v>
          </cell>
          <cell r="E4314" t="str">
            <v>Subscriptions</v>
          </cell>
          <cell r="F4314">
            <v>0</v>
          </cell>
          <cell r="G4314">
            <v>0</v>
          </cell>
          <cell r="H4314">
            <v>0</v>
          </cell>
          <cell r="I4314">
            <v>0</v>
          </cell>
          <cell r="J4314">
            <v>0</v>
          </cell>
          <cell r="K4314">
            <v>110010</v>
          </cell>
          <cell r="L4314" t="str">
            <v>Current Unrestricted</v>
          </cell>
          <cell r="M4314">
            <v>10</v>
          </cell>
          <cell r="N4314" t="str">
            <v>Instruction</v>
          </cell>
          <cell r="O4314">
            <v>11</v>
          </cell>
          <cell r="P4314" t="str">
            <v>Current Unrestricted Funds</v>
          </cell>
          <cell r="Q4314">
            <v>73</v>
          </cell>
          <cell r="R4314" t="str">
            <v>Supplies</v>
          </cell>
          <cell r="S4314">
            <v>40</v>
          </cell>
          <cell r="T4314" t="str">
            <v>Vice President / Provost - SCC</v>
          </cell>
          <cell r="U4314">
            <v>4</v>
          </cell>
          <cell r="V4314" t="str">
            <v>Layer, Marianne E.</v>
          </cell>
        </row>
        <row r="4315">
          <cell r="A4315">
            <v>351022</v>
          </cell>
          <cell r="B4315" t="str">
            <v>American Sign Language</v>
          </cell>
          <cell r="C4315">
            <v>744210</v>
          </cell>
          <cell r="D4315">
            <v>351022744210</v>
          </cell>
          <cell r="E4315" t="str">
            <v>Local Travel</v>
          </cell>
          <cell r="F4315">
            <v>0</v>
          </cell>
          <cell r="G4315">
            <v>0</v>
          </cell>
          <cell r="H4315">
            <v>100</v>
          </cell>
          <cell r="I4315">
            <v>0</v>
          </cell>
          <cell r="J4315">
            <v>100</v>
          </cell>
          <cell r="K4315">
            <v>110010</v>
          </cell>
          <cell r="L4315" t="str">
            <v>Current Unrestricted</v>
          </cell>
          <cell r="M4315">
            <v>10</v>
          </cell>
          <cell r="N4315" t="str">
            <v>Instruction</v>
          </cell>
          <cell r="O4315">
            <v>11</v>
          </cell>
          <cell r="P4315" t="str">
            <v>Current Unrestricted Funds</v>
          </cell>
          <cell r="Q4315">
            <v>74</v>
          </cell>
          <cell r="R4315" t="str">
            <v>Travel</v>
          </cell>
          <cell r="S4315">
            <v>40</v>
          </cell>
          <cell r="T4315" t="str">
            <v>Vice President / Provost - SCC</v>
          </cell>
          <cell r="U4315">
            <v>4</v>
          </cell>
          <cell r="V4315" t="str">
            <v>Layer, Marianne E.</v>
          </cell>
        </row>
        <row r="4316">
          <cell r="A4316">
            <v>351022</v>
          </cell>
          <cell r="B4316" t="str">
            <v>American Sign Language</v>
          </cell>
          <cell r="C4316">
            <v>744220</v>
          </cell>
          <cell r="D4316">
            <v>351022744220</v>
          </cell>
          <cell r="E4316" t="str">
            <v>Professional Development / Travel</v>
          </cell>
          <cell r="F4316">
            <v>0</v>
          </cell>
          <cell r="G4316">
            <v>0</v>
          </cell>
          <cell r="H4316">
            <v>3000</v>
          </cell>
          <cell r="I4316">
            <v>0</v>
          </cell>
          <cell r="J4316">
            <v>3000</v>
          </cell>
          <cell r="K4316">
            <v>110010</v>
          </cell>
          <cell r="L4316" t="str">
            <v>Current Unrestricted</v>
          </cell>
          <cell r="M4316">
            <v>10</v>
          </cell>
          <cell r="N4316" t="str">
            <v>Instruction</v>
          </cell>
          <cell r="O4316">
            <v>11</v>
          </cell>
          <cell r="P4316" t="str">
            <v>Current Unrestricted Funds</v>
          </cell>
          <cell r="Q4316">
            <v>74</v>
          </cell>
          <cell r="R4316" t="str">
            <v>Travel</v>
          </cell>
          <cell r="S4316">
            <v>40</v>
          </cell>
          <cell r="T4316" t="str">
            <v>Vice President / Provost - SCC</v>
          </cell>
          <cell r="U4316">
            <v>4</v>
          </cell>
          <cell r="V4316" t="str">
            <v>Layer, Marianne E.</v>
          </cell>
        </row>
        <row r="4317">
          <cell r="A4317">
            <v>351022</v>
          </cell>
          <cell r="B4317" t="str">
            <v>American Sign Language</v>
          </cell>
          <cell r="C4317">
            <v>755310</v>
          </cell>
          <cell r="D4317">
            <v>351022755310</v>
          </cell>
          <cell r="E4317" t="str">
            <v>Copier Expense</v>
          </cell>
          <cell r="F4317">
            <v>0</v>
          </cell>
          <cell r="G4317">
            <v>0</v>
          </cell>
          <cell r="H4317">
            <v>50</v>
          </cell>
          <cell r="I4317">
            <v>0</v>
          </cell>
          <cell r="J4317">
            <v>50</v>
          </cell>
          <cell r="K4317">
            <v>110010</v>
          </cell>
          <cell r="L4317" t="str">
            <v>Current Unrestricted</v>
          </cell>
          <cell r="M4317">
            <v>10</v>
          </cell>
          <cell r="N4317" t="str">
            <v>Instruction</v>
          </cell>
          <cell r="O4317">
            <v>11</v>
          </cell>
          <cell r="P4317" t="str">
            <v>Current Unrestricted Funds</v>
          </cell>
          <cell r="Q4317">
            <v>75</v>
          </cell>
          <cell r="R4317" t="str">
            <v>Other Operating Expenses</v>
          </cell>
          <cell r="S4317">
            <v>40</v>
          </cell>
          <cell r="T4317" t="str">
            <v>Vice President / Provost - SCC</v>
          </cell>
          <cell r="U4317">
            <v>4</v>
          </cell>
          <cell r="V4317" t="str">
            <v>Layer, Marianne E.</v>
          </cell>
        </row>
        <row r="4318">
          <cell r="A4318">
            <v>351022</v>
          </cell>
          <cell r="B4318" t="str">
            <v>American Sign Language</v>
          </cell>
          <cell r="C4318">
            <v>755360</v>
          </cell>
          <cell r="D4318">
            <v>351022755360</v>
          </cell>
          <cell r="E4318" t="str">
            <v>Printing - Other</v>
          </cell>
          <cell r="F4318">
            <v>85.9</v>
          </cell>
          <cell r="G4318">
            <v>64</v>
          </cell>
          <cell r="H4318">
            <v>350</v>
          </cell>
          <cell r="I4318">
            <v>45</v>
          </cell>
          <cell r="J4318">
            <v>350</v>
          </cell>
          <cell r="K4318">
            <v>110010</v>
          </cell>
          <cell r="L4318" t="str">
            <v>Current Unrestricted</v>
          </cell>
          <cell r="M4318">
            <v>10</v>
          </cell>
          <cell r="N4318" t="str">
            <v>Instruction</v>
          </cell>
          <cell r="O4318">
            <v>11</v>
          </cell>
          <cell r="P4318" t="str">
            <v>Current Unrestricted Funds</v>
          </cell>
          <cell r="Q4318">
            <v>75</v>
          </cell>
          <cell r="R4318" t="str">
            <v>Other Operating Expenses</v>
          </cell>
          <cell r="S4318">
            <v>40</v>
          </cell>
          <cell r="T4318" t="str">
            <v>Vice President / Provost - SCC</v>
          </cell>
          <cell r="U4318">
            <v>4</v>
          </cell>
          <cell r="V4318" t="str">
            <v>Layer, Marianne E.</v>
          </cell>
        </row>
        <row r="4319">
          <cell r="A4319">
            <v>351022</v>
          </cell>
          <cell r="B4319" t="str">
            <v>American Sign Language</v>
          </cell>
          <cell r="C4319">
            <v>755705</v>
          </cell>
          <cell r="D4319">
            <v>351022755705</v>
          </cell>
          <cell r="E4319" t="str">
            <v>Postage</v>
          </cell>
          <cell r="F4319">
            <v>0</v>
          </cell>
          <cell r="G4319">
            <v>0</v>
          </cell>
          <cell r="H4319">
            <v>20</v>
          </cell>
          <cell r="I4319">
            <v>0.42</v>
          </cell>
          <cell r="J4319">
            <v>20</v>
          </cell>
          <cell r="K4319">
            <v>110010</v>
          </cell>
          <cell r="L4319" t="str">
            <v>Current Unrestricted</v>
          </cell>
          <cell r="M4319">
            <v>10</v>
          </cell>
          <cell r="N4319" t="str">
            <v>Instruction</v>
          </cell>
          <cell r="O4319">
            <v>11</v>
          </cell>
          <cell r="P4319" t="str">
            <v>Current Unrestricted Funds</v>
          </cell>
          <cell r="Q4319">
            <v>75</v>
          </cell>
          <cell r="R4319" t="str">
            <v>Other Operating Expenses</v>
          </cell>
          <cell r="S4319">
            <v>40</v>
          </cell>
          <cell r="T4319" t="str">
            <v>Vice President / Provost - SCC</v>
          </cell>
          <cell r="U4319">
            <v>4</v>
          </cell>
          <cell r="V4319" t="str">
            <v>Layer, Marianne E.</v>
          </cell>
        </row>
        <row r="4320">
          <cell r="A4320">
            <v>351022</v>
          </cell>
          <cell r="B4320" t="str">
            <v>American Sign Language</v>
          </cell>
          <cell r="C4320">
            <v>755730</v>
          </cell>
          <cell r="D4320">
            <v>351022755730</v>
          </cell>
          <cell r="E4320" t="str">
            <v>Memberships</v>
          </cell>
          <cell r="F4320">
            <v>0</v>
          </cell>
          <cell r="G4320">
            <v>0</v>
          </cell>
          <cell r="H4320">
            <v>0</v>
          </cell>
          <cell r="I4320">
            <v>0</v>
          </cell>
          <cell r="J4320">
            <v>0</v>
          </cell>
          <cell r="K4320">
            <v>110010</v>
          </cell>
          <cell r="L4320" t="str">
            <v>Current Unrestricted</v>
          </cell>
          <cell r="M4320">
            <v>10</v>
          </cell>
          <cell r="N4320" t="str">
            <v>Instruction</v>
          </cell>
          <cell r="O4320">
            <v>11</v>
          </cell>
          <cell r="P4320" t="str">
            <v>Current Unrestricted Funds</v>
          </cell>
          <cell r="Q4320">
            <v>75</v>
          </cell>
          <cell r="R4320" t="str">
            <v>Other Operating Expenses</v>
          </cell>
          <cell r="S4320">
            <v>40</v>
          </cell>
          <cell r="T4320" t="str">
            <v>Vice President / Provost - SCC</v>
          </cell>
          <cell r="U4320">
            <v>4</v>
          </cell>
          <cell r="V4320" t="str">
            <v>Layer, Marianne E.</v>
          </cell>
        </row>
        <row r="4321">
          <cell r="A4321">
            <v>351022</v>
          </cell>
          <cell r="B4321" t="str">
            <v>American Sign Language</v>
          </cell>
          <cell r="C4321">
            <v>755745</v>
          </cell>
          <cell r="D4321">
            <v>351022755745</v>
          </cell>
          <cell r="E4321" t="str">
            <v>Promotional Activities</v>
          </cell>
          <cell r="F4321">
            <v>0</v>
          </cell>
          <cell r="G4321">
            <v>0</v>
          </cell>
          <cell r="H4321">
            <v>500</v>
          </cell>
          <cell r="I4321">
            <v>0</v>
          </cell>
          <cell r="J4321">
            <v>500</v>
          </cell>
          <cell r="K4321">
            <v>110010</v>
          </cell>
          <cell r="L4321" t="str">
            <v>Current Unrestricted</v>
          </cell>
          <cell r="M4321">
            <v>10</v>
          </cell>
          <cell r="N4321" t="str">
            <v>Instruction</v>
          </cell>
          <cell r="O4321">
            <v>11</v>
          </cell>
          <cell r="P4321" t="str">
            <v>Current Unrestricted Funds</v>
          </cell>
          <cell r="Q4321">
            <v>75</v>
          </cell>
          <cell r="R4321" t="str">
            <v>Other Operating Expenses</v>
          </cell>
          <cell r="S4321">
            <v>40</v>
          </cell>
          <cell r="T4321" t="str">
            <v>Vice President / Provost - SCC</v>
          </cell>
          <cell r="U4321">
            <v>4</v>
          </cell>
          <cell r="V4321" t="str">
            <v>Layer, Marianne E.</v>
          </cell>
        </row>
        <row r="4322">
          <cell r="A4322">
            <v>351022</v>
          </cell>
          <cell r="B4322" t="str">
            <v>American Sign Language</v>
          </cell>
          <cell r="C4322">
            <v>787430</v>
          </cell>
          <cell r="D4322">
            <v>351022787430</v>
          </cell>
          <cell r="E4322" t="str">
            <v>Computer/Media Equip</v>
          </cell>
          <cell r="F4322">
            <v>0</v>
          </cell>
          <cell r="G4322">
            <v>0</v>
          </cell>
          <cell r="H4322">
            <v>1250</v>
          </cell>
          <cell r="I4322">
            <v>0</v>
          </cell>
          <cell r="J4322">
            <v>1250</v>
          </cell>
          <cell r="K4322">
            <v>110010</v>
          </cell>
          <cell r="L4322" t="str">
            <v>Current Unrestricted</v>
          </cell>
          <cell r="M4322">
            <v>10</v>
          </cell>
          <cell r="N4322" t="str">
            <v>Instruction</v>
          </cell>
          <cell r="O4322">
            <v>11</v>
          </cell>
          <cell r="P4322" t="str">
            <v>Current Unrestricted Funds</v>
          </cell>
          <cell r="Q4322">
            <v>78</v>
          </cell>
          <cell r="R4322" t="str">
            <v>Non-Capital Outlay</v>
          </cell>
          <cell r="S4322">
            <v>40</v>
          </cell>
          <cell r="T4322" t="str">
            <v>Vice President / Provost - SCC</v>
          </cell>
          <cell r="U4322">
            <v>4</v>
          </cell>
          <cell r="V4322" t="str">
            <v>Layer, Marianne E.</v>
          </cell>
        </row>
        <row r="4323">
          <cell r="A4323">
            <v>380472</v>
          </cell>
          <cell r="B4323" t="str">
            <v>Interpreter Prep Program</v>
          </cell>
          <cell r="C4323">
            <v>611115</v>
          </cell>
          <cell r="D4323">
            <v>380472611115</v>
          </cell>
          <cell r="E4323" t="str">
            <v>Faculty Salaries - Substitute</v>
          </cell>
          <cell r="F4323">
            <v>0</v>
          </cell>
          <cell r="G4323">
            <v>0</v>
          </cell>
          <cell r="H4323">
            <v>800</v>
          </cell>
          <cell r="I4323">
            <v>202.23</v>
          </cell>
          <cell r="J4323">
            <v>800</v>
          </cell>
          <cell r="K4323">
            <v>110010</v>
          </cell>
          <cell r="L4323" t="str">
            <v>Current Unrestricted</v>
          </cell>
          <cell r="M4323">
            <v>10</v>
          </cell>
          <cell r="N4323" t="str">
            <v>Instruction</v>
          </cell>
          <cell r="O4323">
            <v>11</v>
          </cell>
          <cell r="P4323" t="str">
            <v>Current Unrestricted Funds</v>
          </cell>
          <cell r="Q4323">
            <v>61</v>
          </cell>
          <cell r="R4323" t="str">
            <v>Salaries and Wages</v>
          </cell>
          <cell r="S4323">
            <v>40</v>
          </cell>
          <cell r="T4323" t="str">
            <v>Vice President / Provost - SCC</v>
          </cell>
          <cell r="U4323">
            <v>2</v>
          </cell>
          <cell r="V4323" t="str">
            <v>Layer, Marianne E.</v>
          </cell>
        </row>
        <row r="4324">
          <cell r="A4324">
            <v>380472</v>
          </cell>
          <cell r="B4324" t="str">
            <v>Interpreter Prep Program</v>
          </cell>
          <cell r="C4324">
            <v>611120</v>
          </cell>
          <cell r="D4324">
            <v>380472611120</v>
          </cell>
          <cell r="E4324" t="str">
            <v>Faculty Salaries - Part-time</v>
          </cell>
          <cell r="F4324">
            <v>23569.21</v>
          </cell>
          <cell r="G4324">
            <v>24749.360000000001</v>
          </cell>
          <cell r="H4324">
            <v>37558</v>
          </cell>
          <cell r="I4324">
            <v>13988.23</v>
          </cell>
          <cell r="J4324">
            <v>37558</v>
          </cell>
          <cell r="K4324">
            <v>110010</v>
          </cell>
          <cell r="L4324" t="str">
            <v>Current Unrestricted</v>
          </cell>
          <cell r="M4324">
            <v>10</v>
          </cell>
          <cell r="N4324" t="str">
            <v>Instruction</v>
          </cell>
          <cell r="O4324">
            <v>11</v>
          </cell>
          <cell r="P4324" t="str">
            <v>Current Unrestricted Funds</v>
          </cell>
          <cell r="Q4324">
            <v>61</v>
          </cell>
          <cell r="R4324" t="str">
            <v>Salaries and Wages</v>
          </cell>
          <cell r="S4324">
            <v>40</v>
          </cell>
          <cell r="T4324" t="str">
            <v>Vice President / Provost - SCC</v>
          </cell>
          <cell r="U4324">
            <v>2</v>
          </cell>
          <cell r="V4324" t="str">
            <v>Layer, Marianne E.</v>
          </cell>
        </row>
        <row r="4325">
          <cell r="A4325">
            <v>380472</v>
          </cell>
          <cell r="B4325" t="str">
            <v>Interpreter Prep Program</v>
          </cell>
          <cell r="C4325">
            <v>611140</v>
          </cell>
          <cell r="D4325">
            <v>380472611140</v>
          </cell>
          <cell r="E4325" t="str">
            <v>Faculty Part-time Non-teaching</v>
          </cell>
          <cell r="F4325">
            <v>0</v>
          </cell>
          <cell r="G4325">
            <v>0</v>
          </cell>
          <cell r="H4325">
            <v>5506</v>
          </cell>
          <cell r="I4325">
            <v>0</v>
          </cell>
          <cell r="J4325">
            <v>5506</v>
          </cell>
          <cell r="K4325">
            <v>110010</v>
          </cell>
          <cell r="L4325" t="str">
            <v>Current Unrestricted</v>
          </cell>
          <cell r="M4325">
            <v>10</v>
          </cell>
          <cell r="N4325" t="str">
            <v>Instruction</v>
          </cell>
          <cell r="O4325">
            <v>11</v>
          </cell>
          <cell r="P4325" t="str">
            <v>Current Unrestricted Funds</v>
          </cell>
          <cell r="Q4325">
            <v>61</v>
          </cell>
          <cell r="R4325" t="str">
            <v>Salaries and Wages</v>
          </cell>
          <cell r="S4325">
            <v>40</v>
          </cell>
          <cell r="T4325" t="str">
            <v>Vice President / Provost - SCC</v>
          </cell>
          <cell r="U4325">
            <v>2</v>
          </cell>
          <cell r="V4325" t="str">
            <v>Layer, Marianne E.</v>
          </cell>
        </row>
        <row r="4326">
          <cell r="A4326">
            <v>380472</v>
          </cell>
          <cell r="B4326" t="str">
            <v>Interpreter Prep Program</v>
          </cell>
          <cell r="C4326">
            <v>611160</v>
          </cell>
          <cell r="D4326">
            <v>380472611160</v>
          </cell>
          <cell r="E4326" t="str">
            <v>Faculty Part-time - Summer</v>
          </cell>
          <cell r="F4326">
            <v>0</v>
          </cell>
          <cell r="G4326">
            <v>0</v>
          </cell>
          <cell r="H4326">
            <v>10026</v>
          </cell>
          <cell r="I4326">
            <v>0</v>
          </cell>
          <cell r="J4326">
            <v>10026</v>
          </cell>
          <cell r="K4326">
            <v>110010</v>
          </cell>
          <cell r="L4326" t="str">
            <v>Current Unrestricted</v>
          </cell>
          <cell r="M4326">
            <v>10</v>
          </cell>
          <cell r="N4326" t="str">
            <v>Instruction</v>
          </cell>
          <cell r="O4326">
            <v>11</v>
          </cell>
          <cell r="P4326" t="str">
            <v>Current Unrestricted Funds</v>
          </cell>
          <cell r="Q4326">
            <v>61</v>
          </cell>
          <cell r="R4326" t="str">
            <v>Salaries and Wages</v>
          </cell>
          <cell r="S4326">
            <v>40</v>
          </cell>
          <cell r="T4326" t="str">
            <v>Vice President / Provost - SCC</v>
          </cell>
          <cell r="U4326">
            <v>2</v>
          </cell>
          <cell r="V4326" t="str">
            <v>Layer, Marianne E.</v>
          </cell>
        </row>
        <row r="4327">
          <cell r="A4327">
            <v>380472</v>
          </cell>
          <cell r="B4327" t="str">
            <v>Interpreter Prep Program</v>
          </cell>
          <cell r="C4327">
            <v>611483</v>
          </cell>
          <cell r="D4327">
            <v>380472611483</v>
          </cell>
          <cell r="E4327" t="str">
            <v>Interpreter PT - Non-Exempt</v>
          </cell>
          <cell r="F4327">
            <v>0</v>
          </cell>
          <cell r="G4327">
            <v>955</v>
          </cell>
          <cell r="H4327">
            <v>15525</v>
          </cell>
          <cell r="I4327">
            <v>0</v>
          </cell>
          <cell r="J4327">
            <v>15525</v>
          </cell>
          <cell r="K4327">
            <v>110010</v>
          </cell>
          <cell r="L4327" t="str">
            <v>Current Unrestricted</v>
          </cell>
          <cell r="M4327">
            <v>10</v>
          </cell>
          <cell r="N4327" t="str">
            <v>Instruction</v>
          </cell>
          <cell r="O4327">
            <v>11</v>
          </cell>
          <cell r="P4327" t="str">
            <v>Current Unrestricted Funds</v>
          </cell>
          <cell r="Q4327">
            <v>61</v>
          </cell>
          <cell r="R4327" t="str">
            <v>Salaries and Wages</v>
          </cell>
          <cell r="S4327">
            <v>40</v>
          </cell>
          <cell r="T4327" t="str">
            <v>Vice President / Provost - SCC</v>
          </cell>
          <cell r="U4327">
            <v>2</v>
          </cell>
          <cell r="V4327" t="str">
            <v>Layer, Marianne E.</v>
          </cell>
        </row>
        <row r="4328">
          <cell r="A4328">
            <v>380472</v>
          </cell>
          <cell r="B4328" t="str">
            <v>Interpreter Prep Program</v>
          </cell>
          <cell r="C4328">
            <v>611485</v>
          </cell>
          <cell r="D4328">
            <v>380472611485</v>
          </cell>
          <cell r="E4328" t="str">
            <v>Tutors PT - Non-Exempt</v>
          </cell>
          <cell r="F4328">
            <v>0</v>
          </cell>
          <cell r="G4328">
            <v>0</v>
          </cell>
          <cell r="H4328">
            <v>5175</v>
          </cell>
          <cell r="I4328">
            <v>0</v>
          </cell>
          <cell r="J4328">
            <v>5175</v>
          </cell>
          <cell r="K4328">
            <v>110010</v>
          </cell>
          <cell r="L4328" t="str">
            <v>Current Unrestricted</v>
          </cell>
          <cell r="M4328">
            <v>10</v>
          </cell>
          <cell r="N4328" t="str">
            <v>Instruction</v>
          </cell>
          <cell r="O4328">
            <v>11</v>
          </cell>
          <cell r="P4328" t="str">
            <v>Current Unrestricted Funds</v>
          </cell>
          <cell r="Q4328">
            <v>61</v>
          </cell>
          <cell r="R4328" t="str">
            <v>Salaries and Wages</v>
          </cell>
          <cell r="S4328">
            <v>40</v>
          </cell>
          <cell r="T4328" t="str">
            <v>Vice President / Provost - SCC</v>
          </cell>
          <cell r="U4328">
            <v>2</v>
          </cell>
          <cell r="V4328" t="str">
            <v>Layer, Marianne E.</v>
          </cell>
        </row>
        <row r="4329">
          <cell r="A4329">
            <v>380472</v>
          </cell>
          <cell r="B4329" t="str">
            <v>Interpreter Prep Program</v>
          </cell>
          <cell r="C4329">
            <v>712310</v>
          </cell>
          <cell r="D4329">
            <v>380472712310</v>
          </cell>
          <cell r="E4329" t="str">
            <v>Consultants</v>
          </cell>
          <cell r="F4329">
            <v>0</v>
          </cell>
          <cell r="G4329">
            <v>2734.91</v>
          </cell>
          <cell r="H4329">
            <v>3500</v>
          </cell>
          <cell r="I4329">
            <v>0</v>
          </cell>
          <cell r="J4329">
            <v>4000</v>
          </cell>
          <cell r="K4329">
            <v>110010</v>
          </cell>
          <cell r="L4329" t="str">
            <v>Current Unrestricted</v>
          </cell>
          <cell r="M4329">
            <v>10</v>
          </cell>
          <cell r="N4329" t="str">
            <v>Instruction</v>
          </cell>
          <cell r="O4329">
            <v>11</v>
          </cell>
          <cell r="P4329" t="str">
            <v>Current Unrestricted Funds</v>
          </cell>
          <cell r="Q4329">
            <v>71</v>
          </cell>
          <cell r="R4329" t="str">
            <v>Contractual Services</v>
          </cell>
          <cell r="S4329">
            <v>40</v>
          </cell>
          <cell r="T4329" t="str">
            <v>Vice President / Provost - SCC</v>
          </cell>
          <cell r="U4329">
            <v>4</v>
          </cell>
          <cell r="V4329" t="str">
            <v>Layer, Marianne E.</v>
          </cell>
        </row>
        <row r="4330">
          <cell r="A4330">
            <v>380472</v>
          </cell>
          <cell r="B4330" t="str">
            <v>Interpreter Prep Program</v>
          </cell>
          <cell r="C4330">
            <v>712320</v>
          </cell>
          <cell r="D4330">
            <v>380472712320</v>
          </cell>
          <cell r="E4330" t="str">
            <v>Guest Lecturers</v>
          </cell>
          <cell r="F4330">
            <v>0</v>
          </cell>
          <cell r="G4330">
            <v>0</v>
          </cell>
          <cell r="H4330">
            <v>500</v>
          </cell>
          <cell r="I4330">
            <v>0</v>
          </cell>
          <cell r="J4330">
            <v>500</v>
          </cell>
          <cell r="K4330">
            <v>110010</v>
          </cell>
          <cell r="L4330" t="str">
            <v>Current Unrestricted</v>
          </cell>
          <cell r="M4330">
            <v>10</v>
          </cell>
          <cell r="N4330" t="str">
            <v>Instruction</v>
          </cell>
          <cell r="O4330">
            <v>11</v>
          </cell>
          <cell r="P4330" t="str">
            <v>Current Unrestricted Funds</v>
          </cell>
          <cell r="Q4330">
            <v>71</v>
          </cell>
          <cell r="R4330" t="str">
            <v>Contractual Services</v>
          </cell>
          <cell r="S4330">
            <v>40</v>
          </cell>
          <cell r="T4330" t="str">
            <v>Vice President / Provost - SCC</v>
          </cell>
          <cell r="U4330">
            <v>4</v>
          </cell>
          <cell r="V4330" t="str">
            <v>Layer, Marianne E.</v>
          </cell>
        </row>
        <row r="4331">
          <cell r="A4331">
            <v>380472</v>
          </cell>
          <cell r="B4331" t="str">
            <v>Interpreter Prep Program</v>
          </cell>
          <cell r="C4331">
            <v>733110</v>
          </cell>
          <cell r="D4331">
            <v>380472733110</v>
          </cell>
          <cell r="E4331" t="str">
            <v>Classroom Supplies</v>
          </cell>
          <cell r="F4331">
            <v>0</v>
          </cell>
          <cell r="G4331">
            <v>0</v>
          </cell>
          <cell r="H4331">
            <v>93927</v>
          </cell>
          <cell r="I4331">
            <v>274.99</v>
          </cell>
          <cell r="J4331">
            <v>500</v>
          </cell>
          <cell r="K4331">
            <v>110010</v>
          </cell>
          <cell r="L4331" t="str">
            <v>Current Unrestricted</v>
          </cell>
          <cell r="M4331">
            <v>10</v>
          </cell>
          <cell r="N4331" t="str">
            <v>Instruction</v>
          </cell>
          <cell r="O4331">
            <v>11</v>
          </cell>
          <cell r="P4331" t="str">
            <v>Current Unrestricted Funds</v>
          </cell>
          <cell r="Q4331">
            <v>73</v>
          </cell>
          <cell r="R4331" t="str">
            <v>Supplies</v>
          </cell>
          <cell r="S4331">
            <v>40</v>
          </cell>
          <cell r="T4331" t="str">
            <v>Vice President / Provost - SCC</v>
          </cell>
          <cell r="U4331">
            <v>4</v>
          </cell>
          <cell r="V4331" t="str">
            <v>Layer, Marianne E.</v>
          </cell>
        </row>
        <row r="4332">
          <cell r="A4332">
            <v>380472</v>
          </cell>
          <cell r="B4332" t="str">
            <v>Interpreter Prep Program</v>
          </cell>
          <cell r="C4332">
            <v>733120</v>
          </cell>
          <cell r="D4332">
            <v>380472733120</v>
          </cell>
          <cell r="E4332" t="str">
            <v>Office Supplies</v>
          </cell>
          <cell r="F4332">
            <v>0</v>
          </cell>
          <cell r="G4332">
            <v>6.98</v>
          </cell>
          <cell r="H4332">
            <v>100</v>
          </cell>
          <cell r="I4332">
            <v>0</v>
          </cell>
          <cell r="J4332">
            <v>100</v>
          </cell>
          <cell r="K4332">
            <v>110010</v>
          </cell>
          <cell r="L4332" t="str">
            <v>Current Unrestricted</v>
          </cell>
          <cell r="M4332">
            <v>10</v>
          </cell>
          <cell r="N4332" t="str">
            <v>Instruction</v>
          </cell>
          <cell r="O4332">
            <v>11</v>
          </cell>
          <cell r="P4332" t="str">
            <v>Current Unrestricted Funds</v>
          </cell>
          <cell r="Q4332">
            <v>73</v>
          </cell>
          <cell r="R4332" t="str">
            <v>Supplies</v>
          </cell>
          <cell r="S4332">
            <v>40</v>
          </cell>
          <cell r="T4332" t="str">
            <v>Vice President / Provost - SCC</v>
          </cell>
          <cell r="U4332">
            <v>4</v>
          </cell>
          <cell r="V4332" t="str">
            <v>Layer, Marianne E.</v>
          </cell>
        </row>
        <row r="4333">
          <cell r="A4333">
            <v>380472</v>
          </cell>
          <cell r="B4333" t="str">
            <v>Interpreter Prep Program</v>
          </cell>
          <cell r="C4333">
            <v>755310</v>
          </cell>
          <cell r="D4333">
            <v>380472755310</v>
          </cell>
          <cell r="E4333" t="str">
            <v>Copier Expense</v>
          </cell>
          <cell r="F4333">
            <v>0</v>
          </cell>
          <cell r="G4333">
            <v>0</v>
          </cell>
          <cell r="H4333">
            <v>50</v>
          </cell>
          <cell r="I4333">
            <v>0</v>
          </cell>
          <cell r="J4333">
            <v>50</v>
          </cell>
          <cell r="K4333">
            <v>110010</v>
          </cell>
          <cell r="L4333" t="str">
            <v>Current Unrestricted</v>
          </cell>
          <cell r="M4333">
            <v>10</v>
          </cell>
          <cell r="N4333" t="str">
            <v>Instruction</v>
          </cell>
          <cell r="O4333">
            <v>11</v>
          </cell>
          <cell r="P4333" t="str">
            <v>Current Unrestricted Funds</v>
          </cell>
          <cell r="Q4333">
            <v>75</v>
          </cell>
          <cell r="R4333" t="str">
            <v>Other Operating Expenses</v>
          </cell>
          <cell r="S4333">
            <v>40</v>
          </cell>
          <cell r="T4333" t="str">
            <v>Vice President / Provost - SCC</v>
          </cell>
          <cell r="U4333">
            <v>4</v>
          </cell>
          <cell r="V4333" t="str">
            <v>Layer, Marianne E.</v>
          </cell>
        </row>
        <row r="4334">
          <cell r="A4334">
            <v>380472</v>
          </cell>
          <cell r="B4334" t="str">
            <v>Interpreter Prep Program</v>
          </cell>
          <cell r="C4334">
            <v>755330</v>
          </cell>
          <cell r="D4334">
            <v>380472755330</v>
          </cell>
          <cell r="E4334" t="str">
            <v>Printing - Brochures and Handbooks</v>
          </cell>
          <cell r="F4334">
            <v>0</v>
          </cell>
          <cell r="G4334">
            <v>495</v>
          </cell>
          <cell r="H4334">
            <v>500</v>
          </cell>
          <cell r="I4334">
            <v>0</v>
          </cell>
          <cell r="J4334">
            <v>500</v>
          </cell>
          <cell r="K4334">
            <v>110010</v>
          </cell>
          <cell r="L4334" t="str">
            <v>Current Unrestricted</v>
          </cell>
          <cell r="M4334">
            <v>10</v>
          </cell>
          <cell r="N4334" t="str">
            <v>Instruction</v>
          </cell>
          <cell r="O4334">
            <v>11</v>
          </cell>
          <cell r="P4334" t="str">
            <v>Current Unrestricted Funds</v>
          </cell>
          <cell r="Q4334">
            <v>75</v>
          </cell>
          <cell r="R4334" t="str">
            <v>Other Operating Expenses</v>
          </cell>
          <cell r="S4334">
            <v>40</v>
          </cell>
          <cell r="T4334" t="str">
            <v>Vice President / Provost - SCC</v>
          </cell>
          <cell r="U4334">
            <v>4</v>
          </cell>
          <cell r="V4334" t="str">
            <v>Layer, Marianne E.</v>
          </cell>
        </row>
        <row r="4335">
          <cell r="A4335">
            <v>380472</v>
          </cell>
          <cell r="B4335" t="str">
            <v>Interpreter Prep Program</v>
          </cell>
          <cell r="C4335">
            <v>755745</v>
          </cell>
          <cell r="D4335">
            <v>380472755745</v>
          </cell>
          <cell r="E4335" t="str">
            <v>Promotional Activities</v>
          </cell>
          <cell r="F4335">
            <v>0</v>
          </cell>
          <cell r="G4335">
            <v>0</v>
          </cell>
          <cell r="H4335">
            <v>200</v>
          </cell>
          <cell r="I4335">
            <v>0</v>
          </cell>
          <cell r="J4335">
            <v>200</v>
          </cell>
          <cell r="K4335">
            <v>110010</v>
          </cell>
          <cell r="L4335" t="str">
            <v>Current Unrestricted</v>
          </cell>
          <cell r="M4335">
            <v>10</v>
          </cell>
          <cell r="N4335" t="str">
            <v>Instruction</v>
          </cell>
          <cell r="O4335">
            <v>11</v>
          </cell>
          <cell r="P4335" t="str">
            <v>Current Unrestricted Funds</v>
          </cell>
          <cell r="Q4335">
            <v>75</v>
          </cell>
          <cell r="R4335" t="str">
            <v>Other Operating Expenses</v>
          </cell>
          <cell r="S4335">
            <v>40</v>
          </cell>
          <cell r="T4335" t="str">
            <v>Vice President / Provost - SCC</v>
          </cell>
          <cell r="U4335">
            <v>4</v>
          </cell>
          <cell r="V4335" t="str">
            <v>Layer, Marianne E.</v>
          </cell>
        </row>
        <row r="4336">
          <cell r="A4336">
            <v>270100</v>
          </cell>
          <cell r="B4336" t="str">
            <v>Construction Administration</v>
          </cell>
          <cell r="C4336">
            <v>611210</v>
          </cell>
          <cell r="D4336">
            <v>270100611210</v>
          </cell>
          <cell r="E4336" t="str">
            <v>Admin Salaries - Full-time</v>
          </cell>
          <cell r="F4336">
            <v>0</v>
          </cell>
          <cell r="G4336">
            <v>0</v>
          </cell>
          <cell r="H4336">
            <v>0</v>
          </cell>
          <cell r="I4336">
            <v>0</v>
          </cell>
          <cell r="J4336">
            <v>0</v>
          </cell>
          <cell r="K4336">
            <v>110010</v>
          </cell>
          <cell r="L4336" t="str">
            <v>Current Unrestricted</v>
          </cell>
          <cell r="M4336">
            <v>40</v>
          </cell>
          <cell r="N4336" t="str">
            <v>Operation and Maintenance of Plant</v>
          </cell>
          <cell r="O4336">
            <v>11</v>
          </cell>
          <cell r="P4336" t="str">
            <v>Current Unrestricted Funds</v>
          </cell>
          <cell r="Q4336">
            <v>61</v>
          </cell>
          <cell r="R4336" t="str">
            <v>Salaries and Wages</v>
          </cell>
          <cell r="S4336">
            <v>50</v>
          </cell>
          <cell r="T4336" t="str">
            <v>Administrative Services</v>
          </cell>
          <cell r="U4336">
            <v>9</v>
          </cell>
          <cell r="V4336" t="str">
            <v>Leathers, Charles E</v>
          </cell>
        </row>
        <row r="4337">
          <cell r="A4337">
            <v>270100</v>
          </cell>
          <cell r="B4337" t="str">
            <v>Construction Administration</v>
          </cell>
          <cell r="C4337">
            <v>733120</v>
          </cell>
          <cell r="D4337">
            <v>270100733120</v>
          </cell>
          <cell r="E4337" t="str">
            <v>Office Supplies</v>
          </cell>
          <cell r="F4337">
            <v>0</v>
          </cell>
          <cell r="G4337">
            <v>0</v>
          </cell>
          <cell r="H4337">
            <v>500</v>
          </cell>
          <cell r="I4337">
            <v>0</v>
          </cell>
          <cell r="J4337">
            <v>300</v>
          </cell>
          <cell r="K4337">
            <v>110010</v>
          </cell>
          <cell r="L4337" t="str">
            <v>Current Unrestricted</v>
          </cell>
          <cell r="M4337">
            <v>40</v>
          </cell>
          <cell r="N4337" t="str">
            <v>Operation and Maintenance of Plant</v>
          </cell>
          <cell r="O4337">
            <v>11</v>
          </cell>
          <cell r="P4337" t="str">
            <v>Current Unrestricted Funds</v>
          </cell>
          <cell r="Q4337">
            <v>73</v>
          </cell>
          <cell r="R4337" t="str">
            <v>Supplies</v>
          </cell>
          <cell r="S4337">
            <v>50</v>
          </cell>
          <cell r="T4337" t="str">
            <v>Administrative Services</v>
          </cell>
          <cell r="U4337">
            <v>9</v>
          </cell>
          <cell r="V4337" t="str">
            <v>Leathers, Charles E</v>
          </cell>
        </row>
        <row r="4338">
          <cell r="A4338">
            <v>270100</v>
          </cell>
          <cell r="B4338" t="str">
            <v>Construction Administration</v>
          </cell>
          <cell r="C4338">
            <v>733460</v>
          </cell>
          <cell r="D4338">
            <v>270100733460</v>
          </cell>
          <cell r="E4338" t="str">
            <v>Miscellaneous Supplies</v>
          </cell>
          <cell r="F4338">
            <v>0</v>
          </cell>
          <cell r="G4338">
            <v>0</v>
          </cell>
          <cell r="H4338">
            <v>1200</v>
          </cell>
          <cell r="I4338">
            <v>0</v>
          </cell>
          <cell r="J4338">
            <v>1000</v>
          </cell>
          <cell r="K4338">
            <v>110010</v>
          </cell>
          <cell r="L4338" t="str">
            <v>Current Unrestricted</v>
          </cell>
          <cell r="M4338">
            <v>40</v>
          </cell>
          <cell r="N4338" t="str">
            <v>Operation and Maintenance of Plant</v>
          </cell>
          <cell r="O4338">
            <v>11</v>
          </cell>
          <cell r="P4338" t="str">
            <v>Current Unrestricted Funds</v>
          </cell>
          <cell r="Q4338">
            <v>73</v>
          </cell>
          <cell r="R4338" t="str">
            <v>Supplies</v>
          </cell>
          <cell r="S4338">
            <v>50</v>
          </cell>
          <cell r="T4338" t="str">
            <v>Administrative Services</v>
          </cell>
          <cell r="U4338">
            <v>9</v>
          </cell>
          <cell r="V4338" t="str">
            <v>Leathers, Charles E</v>
          </cell>
        </row>
        <row r="4339">
          <cell r="A4339">
            <v>270100</v>
          </cell>
          <cell r="B4339" t="str">
            <v>Construction Administration</v>
          </cell>
          <cell r="C4339">
            <v>744210</v>
          </cell>
          <cell r="D4339">
            <v>270100744210</v>
          </cell>
          <cell r="E4339" t="str">
            <v>Local Travel</v>
          </cell>
          <cell r="F4339">
            <v>0</v>
          </cell>
          <cell r="G4339">
            <v>0</v>
          </cell>
          <cell r="H4339">
            <v>0</v>
          </cell>
          <cell r="I4339">
            <v>0</v>
          </cell>
          <cell r="J4339">
            <v>0</v>
          </cell>
          <cell r="K4339">
            <v>110010</v>
          </cell>
          <cell r="L4339" t="str">
            <v>Current Unrestricted</v>
          </cell>
          <cell r="M4339">
            <v>40</v>
          </cell>
          <cell r="N4339" t="str">
            <v>Operation and Maintenance of Plant</v>
          </cell>
          <cell r="O4339">
            <v>11</v>
          </cell>
          <cell r="P4339" t="str">
            <v>Current Unrestricted Funds</v>
          </cell>
          <cell r="Q4339">
            <v>74</v>
          </cell>
          <cell r="R4339" t="str">
            <v>Travel</v>
          </cell>
          <cell r="S4339">
            <v>50</v>
          </cell>
          <cell r="T4339" t="str">
            <v>Administrative Services</v>
          </cell>
          <cell r="U4339">
            <v>9</v>
          </cell>
          <cell r="V4339" t="str">
            <v>Leathers, Charles E</v>
          </cell>
        </row>
        <row r="4340">
          <cell r="A4340">
            <v>270100</v>
          </cell>
          <cell r="B4340" t="str">
            <v>Construction Administration</v>
          </cell>
          <cell r="C4340">
            <v>744220</v>
          </cell>
          <cell r="D4340">
            <v>270100744220</v>
          </cell>
          <cell r="E4340" t="str">
            <v>Professional Development / Travel</v>
          </cell>
          <cell r="F4340">
            <v>0</v>
          </cell>
          <cell r="G4340">
            <v>0</v>
          </cell>
          <cell r="H4340">
            <v>1000</v>
          </cell>
          <cell r="I4340">
            <v>0</v>
          </cell>
          <cell r="J4340">
            <v>846</v>
          </cell>
          <cell r="K4340">
            <v>110010</v>
          </cell>
          <cell r="L4340" t="str">
            <v>Current Unrestricted</v>
          </cell>
          <cell r="M4340">
            <v>40</v>
          </cell>
          <cell r="N4340" t="str">
            <v>Operation and Maintenance of Plant</v>
          </cell>
          <cell r="O4340">
            <v>11</v>
          </cell>
          <cell r="P4340" t="str">
            <v>Current Unrestricted Funds</v>
          </cell>
          <cell r="Q4340">
            <v>74</v>
          </cell>
          <cell r="R4340" t="str">
            <v>Travel</v>
          </cell>
          <cell r="S4340">
            <v>50</v>
          </cell>
          <cell r="T4340" t="str">
            <v>Administrative Services</v>
          </cell>
          <cell r="U4340">
            <v>9</v>
          </cell>
          <cell r="V4340" t="str">
            <v>Leathers, Charles E</v>
          </cell>
        </row>
        <row r="4341">
          <cell r="A4341">
            <v>270100</v>
          </cell>
          <cell r="B4341" t="str">
            <v>Construction Administration</v>
          </cell>
          <cell r="C4341">
            <v>755310</v>
          </cell>
          <cell r="D4341">
            <v>270100755310</v>
          </cell>
          <cell r="E4341" t="str">
            <v>Copier Expense</v>
          </cell>
          <cell r="F4341">
            <v>0</v>
          </cell>
          <cell r="G4341">
            <v>0</v>
          </cell>
          <cell r="H4341">
            <v>50</v>
          </cell>
          <cell r="I4341">
            <v>0</v>
          </cell>
          <cell r="J4341">
            <v>20</v>
          </cell>
          <cell r="K4341">
            <v>110010</v>
          </cell>
          <cell r="L4341" t="str">
            <v>Current Unrestricted</v>
          </cell>
          <cell r="M4341">
            <v>40</v>
          </cell>
          <cell r="N4341" t="str">
            <v>Operation and Maintenance of Plant</v>
          </cell>
          <cell r="O4341">
            <v>11</v>
          </cell>
          <cell r="P4341" t="str">
            <v>Current Unrestricted Funds</v>
          </cell>
          <cell r="Q4341">
            <v>75</v>
          </cell>
          <cell r="R4341" t="str">
            <v>Other Operating Expenses</v>
          </cell>
          <cell r="S4341">
            <v>50</v>
          </cell>
          <cell r="T4341" t="str">
            <v>Administrative Services</v>
          </cell>
          <cell r="U4341">
            <v>9</v>
          </cell>
          <cell r="V4341" t="str">
            <v>Leathers, Charles E</v>
          </cell>
        </row>
        <row r="4342">
          <cell r="A4342">
            <v>270100</v>
          </cell>
          <cell r="B4342" t="str">
            <v>Construction Administration</v>
          </cell>
          <cell r="C4342">
            <v>755360</v>
          </cell>
          <cell r="D4342">
            <v>270100755360</v>
          </cell>
          <cell r="E4342" t="str">
            <v>Printing - Other</v>
          </cell>
          <cell r="F4342">
            <v>0</v>
          </cell>
          <cell r="G4342">
            <v>0</v>
          </cell>
          <cell r="H4342">
            <v>50</v>
          </cell>
          <cell r="I4342">
            <v>0</v>
          </cell>
          <cell r="J4342">
            <v>20</v>
          </cell>
          <cell r="K4342">
            <v>110010</v>
          </cell>
          <cell r="L4342" t="str">
            <v>Current Unrestricted</v>
          </cell>
          <cell r="M4342">
            <v>40</v>
          </cell>
          <cell r="N4342" t="str">
            <v>Operation and Maintenance of Plant</v>
          </cell>
          <cell r="O4342">
            <v>11</v>
          </cell>
          <cell r="P4342" t="str">
            <v>Current Unrestricted Funds</v>
          </cell>
          <cell r="Q4342">
            <v>75</v>
          </cell>
          <cell r="R4342" t="str">
            <v>Other Operating Expenses</v>
          </cell>
          <cell r="S4342">
            <v>50</v>
          </cell>
          <cell r="T4342" t="str">
            <v>Administrative Services</v>
          </cell>
          <cell r="U4342">
            <v>9</v>
          </cell>
          <cell r="V4342" t="str">
            <v>Leathers, Charles E</v>
          </cell>
        </row>
        <row r="4343">
          <cell r="A4343">
            <v>270100</v>
          </cell>
          <cell r="B4343" t="str">
            <v>Construction Administration</v>
          </cell>
          <cell r="C4343">
            <v>755705</v>
          </cell>
          <cell r="D4343">
            <v>270100755705</v>
          </cell>
          <cell r="E4343" t="str">
            <v>Postage</v>
          </cell>
          <cell r="F4343">
            <v>0</v>
          </cell>
          <cell r="G4343">
            <v>0</v>
          </cell>
          <cell r="H4343">
            <v>50</v>
          </cell>
          <cell r="I4343">
            <v>0</v>
          </cell>
          <cell r="J4343">
            <v>20</v>
          </cell>
          <cell r="K4343">
            <v>110010</v>
          </cell>
          <cell r="L4343" t="str">
            <v>Current Unrestricted</v>
          </cell>
          <cell r="M4343">
            <v>40</v>
          </cell>
          <cell r="N4343" t="str">
            <v>Operation and Maintenance of Plant</v>
          </cell>
          <cell r="O4343">
            <v>11</v>
          </cell>
          <cell r="P4343" t="str">
            <v>Current Unrestricted Funds</v>
          </cell>
          <cell r="Q4343">
            <v>75</v>
          </cell>
          <cell r="R4343" t="str">
            <v>Other Operating Expenses</v>
          </cell>
          <cell r="S4343">
            <v>50</v>
          </cell>
          <cell r="T4343" t="str">
            <v>Administrative Services</v>
          </cell>
          <cell r="U4343">
            <v>9</v>
          </cell>
          <cell r="V4343" t="str">
            <v>Leathers, Charles E</v>
          </cell>
        </row>
        <row r="4344">
          <cell r="A4344">
            <v>270100</v>
          </cell>
          <cell r="B4344" t="str">
            <v>Construction Administration</v>
          </cell>
          <cell r="C4344">
            <v>787430</v>
          </cell>
          <cell r="D4344">
            <v>270100787430</v>
          </cell>
          <cell r="E4344" t="str">
            <v>Computer/Media Equip</v>
          </cell>
          <cell r="F4344">
            <v>876.63</v>
          </cell>
          <cell r="G4344">
            <v>0</v>
          </cell>
          <cell r="H4344">
            <v>0</v>
          </cell>
          <cell r="I4344">
            <v>0</v>
          </cell>
          <cell r="J4344">
            <v>0</v>
          </cell>
          <cell r="K4344">
            <v>110010</v>
          </cell>
          <cell r="L4344" t="str">
            <v>Current Unrestricted</v>
          </cell>
          <cell r="M4344">
            <v>40</v>
          </cell>
          <cell r="N4344" t="str">
            <v>Operation and Maintenance of Plant</v>
          </cell>
          <cell r="O4344">
            <v>11</v>
          </cell>
          <cell r="P4344" t="str">
            <v>Current Unrestricted Funds</v>
          </cell>
          <cell r="Q4344">
            <v>78</v>
          </cell>
          <cell r="R4344" t="str">
            <v>Non-Capital Outlay</v>
          </cell>
          <cell r="S4344">
            <v>50</v>
          </cell>
          <cell r="T4344" t="str">
            <v>Administrative Services</v>
          </cell>
          <cell r="U4344">
            <v>9</v>
          </cell>
          <cell r="V4344" t="str">
            <v>Leathers, Charles E</v>
          </cell>
        </row>
        <row r="4345">
          <cell r="A4345">
            <v>890001</v>
          </cell>
          <cell r="B4345" t="str">
            <v>Motor Pool</v>
          </cell>
          <cell r="C4345">
            <v>744370</v>
          </cell>
          <cell r="D4345">
            <v>890001744370</v>
          </cell>
          <cell r="E4345" t="str">
            <v>Vehicle Operating Expense</v>
          </cell>
          <cell r="F4345">
            <v>4900.37</v>
          </cell>
          <cell r="G4345">
            <v>2476.89</v>
          </cell>
          <cell r="H4345">
            <v>7850</v>
          </cell>
          <cell r="I4345">
            <v>1504.74</v>
          </cell>
          <cell r="J4345">
            <v>7850</v>
          </cell>
          <cell r="K4345">
            <v>310010</v>
          </cell>
          <cell r="L4345" t="str">
            <v>General Auxiliaries</v>
          </cell>
          <cell r="M4345">
            <v>590</v>
          </cell>
          <cell r="N4345" t="str">
            <v>Auxiliary - Other</v>
          </cell>
          <cell r="O4345">
            <v>31</v>
          </cell>
          <cell r="P4345" t="str">
            <v>Auxiliary Enterprises Fund</v>
          </cell>
          <cell r="Q4345">
            <v>74</v>
          </cell>
          <cell r="R4345" t="str">
            <v>Travel</v>
          </cell>
          <cell r="S4345">
            <v>80</v>
          </cell>
          <cell r="T4345" t="str">
            <v>Auxiliaries</v>
          </cell>
          <cell r="U4345">
            <v>9</v>
          </cell>
          <cell r="V4345" t="str">
            <v>Leathers, Charles E</v>
          </cell>
        </row>
        <row r="4346">
          <cell r="A4346">
            <v>890001</v>
          </cell>
          <cell r="B4346" t="str">
            <v>Motor Pool</v>
          </cell>
          <cell r="C4346">
            <v>744390</v>
          </cell>
          <cell r="D4346">
            <v>890001744390</v>
          </cell>
          <cell r="E4346" t="str">
            <v>Allocation - Vehicle Exp Motor Pool</v>
          </cell>
          <cell r="F4346">
            <v>-7233.79</v>
          </cell>
          <cell r="G4346">
            <v>-5047.4799999999996</v>
          </cell>
          <cell r="H4346">
            <v>-10450</v>
          </cell>
          <cell r="I4346">
            <v>-2731.4</v>
          </cell>
          <cell r="J4346">
            <v>-10450</v>
          </cell>
          <cell r="K4346">
            <v>310010</v>
          </cell>
          <cell r="L4346" t="str">
            <v>General Auxiliaries</v>
          </cell>
          <cell r="M4346">
            <v>590</v>
          </cell>
          <cell r="N4346" t="str">
            <v>Auxiliary - Other</v>
          </cell>
          <cell r="O4346">
            <v>31</v>
          </cell>
          <cell r="P4346" t="str">
            <v>Auxiliary Enterprises Fund</v>
          </cell>
          <cell r="Q4346">
            <v>74</v>
          </cell>
          <cell r="R4346" t="str">
            <v>Travel</v>
          </cell>
          <cell r="S4346">
            <v>80</v>
          </cell>
          <cell r="T4346" t="str">
            <v>Auxiliaries</v>
          </cell>
          <cell r="U4346">
            <v>9</v>
          </cell>
          <cell r="V4346" t="str">
            <v>Leathers, Charles E</v>
          </cell>
        </row>
        <row r="4347">
          <cell r="A4347">
            <v>890001</v>
          </cell>
          <cell r="B4347" t="str">
            <v>Motor Pool</v>
          </cell>
          <cell r="C4347">
            <v>755540</v>
          </cell>
          <cell r="D4347">
            <v>890001755540</v>
          </cell>
          <cell r="E4347" t="str">
            <v>Repairs - Vehicle</v>
          </cell>
          <cell r="F4347">
            <v>2333.42</v>
          </cell>
          <cell r="G4347">
            <v>2570.59</v>
          </cell>
          <cell r="H4347">
            <v>2600</v>
          </cell>
          <cell r="I4347">
            <v>705.34</v>
          </cell>
          <cell r="J4347">
            <v>2600</v>
          </cell>
          <cell r="K4347">
            <v>310010</v>
          </cell>
          <cell r="L4347" t="str">
            <v>General Auxiliaries</v>
          </cell>
          <cell r="M4347">
            <v>590</v>
          </cell>
          <cell r="N4347" t="str">
            <v>Auxiliary - Other</v>
          </cell>
          <cell r="O4347">
            <v>31</v>
          </cell>
          <cell r="P4347" t="str">
            <v>Auxiliary Enterprises Fund</v>
          </cell>
          <cell r="Q4347">
            <v>75</v>
          </cell>
          <cell r="R4347" t="str">
            <v>Other Operating Expenses</v>
          </cell>
          <cell r="S4347">
            <v>80</v>
          </cell>
          <cell r="T4347" t="str">
            <v>Auxiliaries</v>
          </cell>
          <cell r="U4347">
            <v>9</v>
          </cell>
          <cell r="V4347" t="str">
            <v>Leathers, Charles E</v>
          </cell>
        </row>
        <row r="4348">
          <cell r="A4348">
            <v>230075</v>
          </cell>
          <cell r="B4348" t="str">
            <v>Institutional Research</v>
          </cell>
          <cell r="C4348">
            <v>611210</v>
          </cell>
          <cell r="D4348">
            <v>230075611210</v>
          </cell>
          <cell r="E4348" t="str">
            <v>Admin Salaries - Full-time</v>
          </cell>
          <cell r="F4348">
            <v>95147.04</v>
          </cell>
          <cell r="G4348">
            <v>95147.04</v>
          </cell>
          <cell r="H4348">
            <v>98002</v>
          </cell>
          <cell r="I4348">
            <v>49000.5</v>
          </cell>
          <cell r="J4348">
            <v>98001</v>
          </cell>
          <cell r="K4348">
            <v>110010</v>
          </cell>
          <cell r="L4348" t="str">
            <v>Current Unrestricted</v>
          </cell>
          <cell r="M4348">
            <v>35</v>
          </cell>
          <cell r="N4348" t="str">
            <v>Institutional Support</v>
          </cell>
          <cell r="O4348">
            <v>11</v>
          </cell>
          <cell r="P4348" t="str">
            <v>Current Unrestricted Funds</v>
          </cell>
          <cell r="Q4348">
            <v>61</v>
          </cell>
          <cell r="R4348" t="str">
            <v>Salaries and Wages</v>
          </cell>
          <cell r="S4348">
            <v>15</v>
          </cell>
          <cell r="T4348" t="str">
            <v>Senior Vice President</v>
          </cell>
          <cell r="U4348">
            <v>9</v>
          </cell>
          <cell r="V4348" t="str">
            <v>Martin, Thomas K.</v>
          </cell>
        </row>
        <row r="4349">
          <cell r="A4349">
            <v>230075</v>
          </cell>
          <cell r="B4349" t="str">
            <v>Institutional Research</v>
          </cell>
          <cell r="C4349">
            <v>611310</v>
          </cell>
          <cell r="D4349">
            <v>230075611310</v>
          </cell>
          <cell r="E4349" t="str">
            <v>Supervisory Support Staff - Exempt</v>
          </cell>
          <cell r="F4349">
            <v>47290.49</v>
          </cell>
          <cell r="G4349">
            <v>46866.34</v>
          </cell>
          <cell r="H4349">
            <v>50622</v>
          </cell>
          <cell r="I4349">
            <v>23009.599999999999</v>
          </cell>
          <cell r="J4349">
            <v>55223</v>
          </cell>
          <cell r="K4349">
            <v>110010</v>
          </cell>
          <cell r="L4349" t="str">
            <v>Current Unrestricted</v>
          </cell>
          <cell r="M4349">
            <v>35</v>
          </cell>
          <cell r="N4349" t="str">
            <v>Institutional Support</v>
          </cell>
          <cell r="O4349">
            <v>11</v>
          </cell>
          <cell r="P4349" t="str">
            <v>Current Unrestricted Funds</v>
          </cell>
          <cell r="Q4349">
            <v>61</v>
          </cell>
          <cell r="R4349" t="str">
            <v>Salaries and Wages</v>
          </cell>
          <cell r="S4349">
            <v>15</v>
          </cell>
          <cell r="T4349" t="str">
            <v>Senior Vice President</v>
          </cell>
          <cell r="U4349">
            <v>9</v>
          </cell>
          <cell r="V4349" t="str">
            <v>Martin, Thomas K.</v>
          </cell>
        </row>
        <row r="4350">
          <cell r="A4350">
            <v>230075</v>
          </cell>
          <cell r="B4350" t="str">
            <v>Institutional Research</v>
          </cell>
          <cell r="C4350">
            <v>611320</v>
          </cell>
          <cell r="D4350">
            <v>230075611320</v>
          </cell>
          <cell r="E4350" t="str">
            <v>Non-Supervisory Supp Staff - Exempt</v>
          </cell>
          <cell r="F4350">
            <v>134176.32000000001</v>
          </cell>
          <cell r="G4350">
            <v>3936.58</v>
          </cell>
          <cell r="H4350">
            <v>48893</v>
          </cell>
          <cell r="I4350">
            <v>24446.16</v>
          </cell>
          <cell r="J4350">
            <v>48893</v>
          </cell>
          <cell r="K4350">
            <v>110010</v>
          </cell>
          <cell r="L4350" t="str">
            <v>Current Unrestricted</v>
          </cell>
          <cell r="M4350">
            <v>35</v>
          </cell>
          <cell r="N4350" t="str">
            <v>Institutional Support</v>
          </cell>
          <cell r="O4350">
            <v>11</v>
          </cell>
          <cell r="P4350" t="str">
            <v>Current Unrestricted Funds</v>
          </cell>
          <cell r="Q4350">
            <v>61</v>
          </cell>
          <cell r="R4350" t="str">
            <v>Salaries and Wages</v>
          </cell>
          <cell r="S4350">
            <v>15</v>
          </cell>
          <cell r="T4350" t="str">
            <v>Senior Vice President</v>
          </cell>
          <cell r="U4350">
            <v>9</v>
          </cell>
          <cell r="V4350" t="str">
            <v>Martin, Thomas K.</v>
          </cell>
        </row>
        <row r="4351">
          <cell r="A4351">
            <v>230075</v>
          </cell>
          <cell r="B4351" t="str">
            <v>Institutional Research</v>
          </cell>
          <cell r="C4351">
            <v>611420</v>
          </cell>
          <cell r="D4351">
            <v>230075611420</v>
          </cell>
          <cell r="E4351" t="str">
            <v>Non-Supervisory Supp - Non-Exempt</v>
          </cell>
          <cell r="F4351">
            <v>0</v>
          </cell>
          <cell r="G4351">
            <v>123284.31</v>
          </cell>
          <cell r="H4351">
            <v>81977</v>
          </cell>
          <cell r="I4351">
            <v>38096.93</v>
          </cell>
          <cell r="J4351">
            <v>87761</v>
          </cell>
          <cell r="K4351">
            <v>110010</v>
          </cell>
          <cell r="L4351" t="str">
            <v>Current Unrestricted</v>
          </cell>
          <cell r="M4351">
            <v>35</v>
          </cell>
          <cell r="N4351" t="str">
            <v>Institutional Support</v>
          </cell>
          <cell r="O4351">
            <v>11</v>
          </cell>
          <cell r="P4351" t="str">
            <v>Current Unrestricted Funds</v>
          </cell>
          <cell r="Q4351">
            <v>61</v>
          </cell>
          <cell r="R4351" t="str">
            <v>Salaries and Wages</v>
          </cell>
          <cell r="S4351">
            <v>15</v>
          </cell>
          <cell r="T4351" t="str">
            <v>Senior Vice President</v>
          </cell>
          <cell r="U4351">
            <v>9</v>
          </cell>
          <cell r="V4351" t="str">
            <v>Martin, Thomas K.</v>
          </cell>
        </row>
        <row r="4352">
          <cell r="A4352">
            <v>230075</v>
          </cell>
          <cell r="B4352" t="str">
            <v>Institutional Research</v>
          </cell>
          <cell r="C4352">
            <v>611460</v>
          </cell>
          <cell r="D4352">
            <v>230075611460</v>
          </cell>
          <cell r="E4352" t="str">
            <v>Support Staff PT - Non-Exempt</v>
          </cell>
          <cell r="F4352">
            <v>10687.13</v>
          </cell>
          <cell r="G4352">
            <v>10722.88</v>
          </cell>
          <cell r="H4352">
            <v>27428</v>
          </cell>
          <cell r="I4352">
            <v>5734.1</v>
          </cell>
          <cell r="J4352">
            <v>26500</v>
          </cell>
          <cell r="K4352">
            <v>110010</v>
          </cell>
          <cell r="L4352" t="str">
            <v>Current Unrestricted</v>
          </cell>
          <cell r="M4352">
            <v>35</v>
          </cell>
          <cell r="N4352" t="str">
            <v>Institutional Support</v>
          </cell>
          <cell r="O4352">
            <v>11</v>
          </cell>
          <cell r="P4352" t="str">
            <v>Current Unrestricted Funds</v>
          </cell>
          <cell r="Q4352">
            <v>61</v>
          </cell>
          <cell r="R4352" t="str">
            <v>Salaries and Wages</v>
          </cell>
          <cell r="S4352">
            <v>15</v>
          </cell>
          <cell r="T4352" t="str">
            <v>Senior Vice President</v>
          </cell>
          <cell r="U4352">
            <v>9</v>
          </cell>
          <cell r="V4352" t="str">
            <v>Martin, Thomas K.</v>
          </cell>
        </row>
        <row r="4353">
          <cell r="A4353">
            <v>230075</v>
          </cell>
          <cell r="B4353" t="str">
            <v>Institutional Research</v>
          </cell>
          <cell r="C4353">
            <v>611491</v>
          </cell>
          <cell r="D4353">
            <v>230075611491</v>
          </cell>
          <cell r="E4353" t="str">
            <v>Comp Time Payoff</v>
          </cell>
          <cell r="F4353">
            <v>186.01</v>
          </cell>
          <cell r="G4353">
            <v>0</v>
          </cell>
          <cell r="H4353">
            <v>0</v>
          </cell>
          <cell r="I4353">
            <v>0</v>
          </cell>
          <cell r="J4353">
            <v>0</v>
          </cell>
          <cell r="K4353">
            <v>110010</v>
          </cell>
          <cell r="L4353" t="str">
            <v>Current Unrestricted</v>
          </cell>
          <cell r="M4353">
            <v>35</v>
          </cell>
          <cell r="N4353" t="str">
            <v>Institutional Support</v>
          </cell>
          <cell r="O4353">
            <v>11</v>
          </cell>
          <cell r="P4353" t="str">
            <v>Current Unrestricted Funds</v>
          </cell>
          <cell r="Q4353">
            <v>61</v>
          </cell>
          <cell r="R4353" t="str">
            <v>Salaries and Wages</v>
          </cell>
          <cell r="S4353">
            <v>15</v>
          </cell>
          <cell r="T4353" t="str">
            <v>Senior Vice President</v>
          </cell>
          <cell r="U4353">
            <v>9</v>
          </cell>
          <cell r="V4353" t="str">
            <v>Martin, Thomas K.</v>
          </cell>
        </row>
        <row r="4354">
          <cell r="A4354">
            <v>230075</v>
          </cell>
          <cell r="B4354" t="str">
            <v>Institutional Research</v>
          </cell>
          <cell r="C4354">
            <v>611492</v>
          </cell>
          <cell r="D4354">
            <v>230075611492</v>
          </cell>
          <cell r="E4354" t="str">
            <v>Regular Overtime</v>
          </cell>
          <cell r="F4354">
            <v>4848.51</v>
          </cell>
          <cell r="G4354">
            <v>4416.7299999999996</v>
          </cell>
          <cell r="H4354">
            <v>4000</v>
          </cell>
          <cell r="I4354">
            <v>359.31</v>
          </cell>
          <cell r="J4354">
            <v>1500</v>
          </cell>
          <cell r="K4354">
            <v>110010</v>
          </cell>
          <cell r="L4354" t="str">
            <v>Current Unrestricted</v>
          </cell>
          <cell r="M4354">
            <v>35</v>
          </cell>
          <cell r="N4354" t="str">
            <v>Institutional Support</v>
          </cell>
          <cell r="O4354">
            <v>11</v>
          </cell>
          <cell r="P4354" t="str">
            <v>Current Unrestricted Funds</v>
          </cell>
          <cell r="Q4354">
            <v>61</v>
          </cell>
          <cell r="R4354" t="str">
            <v>Salaries and Wages</v>
          </cell>
          <cell r="S4354">
            <v>15</v>
          </cell>
          <cell r="T4354" t="str">
            <v>Senior Vice President</v>
          </cell>
          <cell r="U4354">
            <v>9</v>
          </cell>
          <cell r="V4354" t="str">
            <v>Martin, Thomas K.</v>
          </cell>
        </row>
        <row r="4355">
          <cell r="A4355">
            <v>230075</v>
          </cell>
          <cell r="B4355" t="str">
            <v>Institutional Research</v>
          </cell>
          <cell r="C4355">
            <v>611493</v>
          </cell>
          <cell r="D4355">
            <v>230075611493</v>
          </cell>
          <cell r="E4355" t="str">
            <v>Vacation Payoff</v>
          </cell>
          <cell r="F4355">
            <v>1604.8</v>
          </cell>
          <cell r="G4355">
            <v>0</v>
          </cell>
          <cell r="H4355">
            <v>0</v>
          </cell>
          <cell r="I4355">
            <v>0</v>
          </cell>
          <cell r="J4355">
            <v>0</v>
          </cell>
          <cell r="K4355">
            <v>110010</v>
          </cell>
          <cell r="L4355" t="str">
            <v>Current Unrestricted</v>
          </cell>
          <cell r="M4355">
            <v>35</v>
          </cell>
          <cell r="N4355" t="str">
            <v>Institutional Support</v>
          </cell>
          <cell r="O4355">
            <v>11</v>
          </cell>
          <cell r="P4355" t="str">
            <v>Current Unrestricted Funds</v>
          </cell>
          <cell r="Q4355">
            <v>61</v>
          </cell>
          <cell r="R4355" t="str">
            <v>Salaries and Wages</v>
          </cell>
          <cell r="S4355">
            <v>15</v>
          </cell>
          <cell r="T4355" t="str">
            <v>Senior Vice President</v>
          </cell>
          <cell r="U4355">
            <v>9</v>
          </cell>
          <cell r="V4355" t="str">
            <v>Martin, Thomas K.</v>
          </cell>
        </row>
        <row r="4356">
          <cell r="A4356">
            <v>230075</v>
          </cell>
          <cell r="B4356" t="str">
            <v>Institutional Research</v>
          </cell>
          <cell r="C4356">
            <v>712355</v>
          </cell>
          <cell r="D4356">
            <v>230075712355</v>
          </cell>
          <cell r="E4356" t="str">
            <v>Contract Labor - Temporary Agencies</v>
          </cell>
          <cell r="F4356">
            <v>0</v>
          </cell>
          <cell r="G4356">
            <v>0</v>
          </cell>
          <cell r="H4356">
            <v>360</v>
          </cell>
          <cell r="I4356">
            <v>0</v>
          </cell>
          <cell r="J4356">
            <v>0</v>
          </cell>
          <cell r="K4356">
            <v>110010</v>
          </cell>
          <cell r="L4356" t="str">
            <v>Current Unrestricted</v>
          </cell>
          <cell r="M4356">
            <v>35</v>
          </cell>
          <cell r="N4356" t="str">
            <v>Institutional Support</v>
          </cell>
          <cell r="O4356">
            <v>11</v>
          </cell>
          <cell r="P4356" t="str">
            <v>Current Unrestricted Funds</v>
          </cell>
          <cell r="Q4356">
            <v>71</v>
          </cell>
          <cell r="R4356" t="str">
            <v>Contractual Services</v>
          </cell>
          <cell r="S4356">
            <v>15</v>
          </cell>
          <cell r="T4356" t="str">
            <v>Senior Vice President</v>
          </cell>
          <cell r="U4356">
            <v>9</v>
          </cell>
          <cell r="V4356" t="str">
            <v>Martin, Thomas K.</v>
          </cell>
        </row>
        <row r="4357">
          <cell r="A4357">
            <v>230075</v>
          </cell>
          <cell r="B4357" t="str">
            <v>Institutional Research</v>
          </cell>
          <cell r="C4357">
            <v>712370</v>
          </cell>
          <cell r="D4357">
            <v>230075712370</v>
          </cell>
          <cell r="E4357" t="str">
            <v>Other Contract Services</v>
          </cell>
          <cell r="F4357">
            <v>47538.43</v>
          </cell>
          <cell r="G4357">
            <v>44401.03</v>
          </cell>
          <cell r="H4357">
            <v>66311</v>
          </cell>
          <cell r="I4357">
            <v>25036.5</v>
          </cell>
          <cell r="J4357">
            <v>59500</v>
          </cell>
          <cell r="K4357">
            <v>110010</v>
          </cell>
          <cell r="L4357" t="str">
            <v>Current Unrestricted</v>
          </cell>
          <cell r="M4357">
            <v>35</v>
          </cell>
          <cell r="N4357" t="str">
            <v>Institutional Support</v>
          </cell>
          <cell r="O4357">
            <v>11</v>
          </cell>
          <cell r="P4357" t="str">
            <v>Current Unrestricted Funds</v>
          </cell>
          <cell r="Q4357">
            <v>71</v>
          </cell>
          <cell r="R4357" t="str">
            <v>Contractual Services</v>
          </cell>
          <cell r="S4357">
            <v>15</v>
          </cell>
          <cell r="T4357" t="str">
            <v>Senior Vice President</v>
          </cell>
          <cell r="U4357">
            <v>9</v>
          </cell>
          <cell r="V4357" t="str">
            <v>Martin, Thomas K.</v>
          </cell>
        </row>
        <row r="4358">
          <cell r="A4358">
            <v>230075</v>
          </cell>
          <cell r="B4358" t="str">
            <v>Institutional Research</v>
          </cell>
          <cell r="C4358">
            <v>712655</v>
          </cell>
          <cell r="D4358">
            <v>230075712655</v>
          </cell>
          <cell r="E4358" t="str">
            <v>Meetings Expense</v>
          </cell>
          <cell r="F4358">
            <v>259.49</v>
          </cell>
          <cell r="G4358">
            <v>80.989999999999995</v>
          </cell>
          <cell r="H4358">
            <v>500</v>
          </cell>
          <cell r="I4358">
            <v>0</v>
          </cell>
          <cell r="J4358">
            <v>500</v>
          </cell>
          <cell r="K4358">
            <v>110010</v>
          </cell>
          <cell r="L4358" t="str">
            <v>Current Unrestricted</v>
          </cell>
          <cell r="M4358">
            <v>35</v>
          </cell>
          <cell r="N4358" t="str">
            <v>Institutional Support</v>
          </cell>
          <cell r="O4358">
            <v>11</v>
          </cell>
          <cell r="P4358" t="str">
            <v>Current Unrestricted Funds</v>
          </cell>
          <cell r="Q4358">
            <v>71</v>
          </cell>
          <cell r="R4358" t="str">
            <v>Contractual Services</v>
          </cell>
          <cell r="S4358">
            <v>15</v>
          </cell>
          <cell r="T4358" t="str">
            <v>Senior Vice President</v>
          </cell>
          <cell r="U4358">
            <v>9</v>
          </cell>
          <cell r="V4358" t="str">
            <v>Martin, Thomas K.</v>
          </cell>
        </row>
        <row r="4359">
          <cell r="A4359">
            <v>230075</v>
          </cell>
          <cell r="B4359" t="str">
            <v>Institutional Research</v>
          </cell>
          <cell r="C4359">
            <v>733120</v>
          </cell>
          <cell r="D4359">
            <v>230075733120</v>
          </cell>
          <cell r="E4359" t="str">
            <v>Office Supplies</v>
          </cell>
          <cell r="F4359">
            <v>2195.41</v>
          </cell>
          <cell r="G4359">
            <v>1794.23</v>
          </cell>
          <cell r="H4359">
            <v>2991</v>
          </cell>
          <cell r="I4359">
            <v>470.02</v>
          </cell>
          <cell r="J4359">
            <v>1500</v>
          </cell>
          <cell r="K4359">
            <v>110010</v>
          </cell>
          <cell r="L4359" t="str">
            <v>Current Unrestricted</v>
          </cell>
          <cell r="M4359">
            <v>35</v>
          </cell>
          <cell r="N4359" t="str">
            <v>Institutional Support</v>
          </cell>
          <cell r="O4359">
            <v>11</v>
          </cell>
          <cell r="P4359" t="str">
            <v>Current Unrestricted Funds</v>
          </cell>
          <cell r="Q4359">
            <v>73</v>
          </cell>
          <cell r="R4359" t="str">
            <v>Supplies</v>
          </cell>
          <cell r="S4359">
            <v>15</v>
          </cell>
          <cell r="T4359" t="str">
            <v>Senior Vice President</v>
          </cell>
          <cell r="U4359">
            <v>9</v>
          </cell>
          <cell r="V4359" t="str">
            <v>Martin, Thomas K.</v>
          </cell>
        </row>
        <row r="4360">
          <cell r="A4360">
            <v>230075</v>
          </cell>
          <cell r="B4360" t="str">
            <v>Institutional Research</v>
          </cell>
          <cell r="C4360">
            <v>733210</v>
          </cell>
          <cell r="D4360">
            <v>230075733210</v>
          </cell>
          <cell r="E4360" t="str">
            <v>Division Books and Booklets</v>
          </cell>
          <cell r="F4360">
            <v>408.83</v>
          </cell>
          <cell r="G4360">
            <v>332.5</v>
          </cell>
          <cell r="H4360">
            <v>582</v>
          </cell>
          <cell r="I4360">
            <v>494.69</v>
          </cell>
          <cell r="J4360">
            <v>500</v>
          </cell>
          <cell r="K4360">
            <v>110010</v>
          </cell>
          <cell r="L4360" t="str">
            <v>Current Unrestricted</v>
          </cell>
          <cell r="M4360">
            <v>35</v>
          </cell>
          <cell r="N4360" t="str">
            <v>Institutional Support</v>
          </cell>
          <cell r="O4360">
            <v>11</v>
          </cell>
          <cell r="P4360" t="str">
            <v>Current Unrestricted Funds</v>
          </cell>
          <cell r="Q4360">
            <v>73</v>
          </cell>
          <cell r="R4360" t="str">
            <v>Supplies</v>
          </cell>
          <cell r="S4360">
            <v>15</v>
          </cell>
          <cell r="T4360" t="str">
            <v>Senior Vice President</v>
          </cell>
          <cell r="U4360">
            <v>9</v>
          </cell>
          <cell r="V4360" t="str">
            <v>Martin, Thomas K.</v>
          </cell>
        </row>
        <row r="4361">
          <cell r="A4361">
            <v>230075</v>
          </cell>
          <cell r="B4361" t="str">
            <v>Institutional Research</v>
          </cell>
          <cell r="C4361">
            <v>733220</v>
          </cell>
          <cell r="D4361">
            <v>230075733220</v>
          </cell>
          <cell r="E4361" t="str">
            <v>Subscriptions</v>
          </cell>
          <cell r="F4361">
            <v>969.19</v>
          </cell>
          <cell r="G4361">
            <v>921.64</v>
          </cell>
          <cell r="H4361">
            <v>1000</v>
          </cell>
          <cell r="I4361">
            <v>225</v>
          </cell>
          <cell r="J4361">
            <v>1000</v>
          </cell>
          <cell r="K4361">
            <v>110010</v>
          </cell>
          <cell r="L4361" t="str">
            <v>Current Unrestricted</v>
          </cell>
          <cell r="M4361">
            <v>35</v>
          </cell>
          <cell r="N4361" t="str">
            <v>Institutional Support</v>
          </cell>
          <cell r="O4361">
            <v>11</v>
          </cell>
          <cell r="P4361" t="str">
            <v>Current Unrestricted Funds</v>
          </cell>
          <cell r="Q4361">
            <v>73</v>
          </cell>
          <cell r="R4361" t="str">
            <v>Supplies</v>
          </cell>
          <cell r="S4361">
            <v>15</v>
          </cell>
          <cell r="T4361" t="str">
            <v>Senior Vice President</v>
          </cell>
          <cell r="U4361">
            <v>9</v>
          </cell>
          <cell r="V4361" t="str">
            <v>Martin, Thomas K.</v>
          </cell>
        </row>
        <row r="4362">
          <cell r="A4362">
            <v>230075</v>
          </cell>
          <cell r="B4362" t="str">
            <v>Institutional Research</v>
          </cell>
          <cell r="C4362">
            <v>744210</v>
          </cell>
          <cell r="D4362">
            <v>230075744210</v>
          </cell>
          <cell r="E4362" t="str">
            <v>Local Travel</v>
          </cell>
          <cell r="F4362">
            <v>679</v>
          </cell>
          <cell r="G4362">
            <v>964</v>
          </cell>
          <cell r="H4362">
            <v>1000</v>
          </cell>
          <cell r="I4362">
            <v>282.5</v>
          </cell>
          <cell r="J4362">
            <v>1000</v>
          </cell>
          <cell r="K4362">
            <v>110010</v>
          </cell>
          <cell r="L4362" t="str">
            <v>Current Unrestricted</v>
          </cell>
          <cell r="M4362">
            <v>35</v>
          </cell>
          <cell r="N4362" t="str">
            <v>Institutional Support</v>
          </cell>
          <cell r="O4362">
            <v>11</v>
          </cell>
          <cell r="P4362" t="str">
            <v>Current Unrestricted Funds</v>
          </cell>
          <cell r="Q4362">
            <v>74</v>
          </cell>
          <cell r="R4362" t="str">
            <v>Travel</v>
          </cell>
          <cell r="S4362">
            <v>15</v>
          </cell>
          <cell r="T4362" t="str">
            <v>Senior Vice President</v>
          </cell>
          <cell r="U4362">
            <v>9</v>
          </cell>
          <cell r="V4362" t="str">
            <v>Martin, Thomas K.</v>
          </cell>
        </row>
        <row r="4363">
          <cell r="A4363">
            <v>230075</v>
          </cell>
          <cell r="B4363" t="str">
            <v>Institutional Research</v>
          </cell>
          <cell r="C4363">
            <v>744220</v>
          </cell>
          <cell r="D4363">
            <v>230075744220</v>
          </cell>
          <cell r="E4363" t="str">
            <v>Professional Development / Travel</v>
          </cell>
          <cell r="F4363">
            <v>7321.92</v>
          </cell>
          <cell r="G4363">
            <v>9312.01</v>
          </cell>
          <cell r="H4363">
            <v>12000</v>
          </cell>
          <cell r="I4363">
            <v>4353.83</v>
          </cell>
          <cell r="J4363">
            <v>12000</v>
          </cell>
          <cell r="K4363">
            <v>110010</v>
          </cell>
          <cell r="L4363" t="str">
            <v>Current Unrestricted</v>
          </cell>
          <cell r="M4363">
            <v>35</v>
          </cell>
          <cell r="N4363" t="str">
            <v>Institutional Support</v>
          </cell>
          <cell r="O4363">
            <v>11</v>
          </cell>
          <cell r="P4363" t="str">
            <v>Current Unrestricted Funds</v>
          </cell>
          <cell r="Q4363">
            <v>74</v>
          </cell>
          <cell r="R4363" t="str">
            <v>Travel</v>
          </cell>
          <cell r="S4363">
            <v>15</v>
          </cell>
          <cell r="T4363" t="str">
            <v>Senior Vice President</v>
          </cell>
          <cell r="U4363">
            <v>9</v>
          </cell>
          <cell r="V4363" t="str">
            <v>Martin, Thomas K.</v>
          </cell>
        </row>
        <row r="4364">
          <cell r="A4364">
            <v>230075</v>
          </cell>
          <cell r="B4364" t="str">
            <v>Institutional Research</v>
          </cell>
          <cell r="C4364">
            <v>755240</v>
          </cell>
          <cell r="D4364">
            <v>230075755240</v>
          </cell>
          <cell r="E4364" t="str">
            <v>DP - Software</v>
          </cell>
          <cell r="F4364">
            <v>10135</v>
          </cell>
          <cell r="G4364">
            <v>7263.09</v>
          </cell>
          <cell r="H4364">
            <v>13430</v>
          </cell>
          <cell r="I4364">
            <v>6571.26</v>
          </cell>
          <cell r="J4364">
            <v>8500</v>
          </cell>
          <cell r="K4364">
            <v>110010</v>
          </cell>
          <cell r="L4364" t="str">
            <v>Current Unrestricted</v>
          </cell>
          <cell r="M4364">
            <v>35</v>
          </cell>
          <cell r="N4364" t="str">
            <v>Institutional Support</v>
          </cell>
          <cell r="O4364">
            <v>11</v>
          </cell>
          <cell r="P4364" t="str">
            <v>Current Unrestricted Funds</v>
          </cell>
          <cell r="Q4364">
            <v>75</v>
          </cell>
          <cell r="R4364" t="str">
            <v>Other Operating Expenses</v>
          </cell>
          <cell r="S4364">
            <v>15</v>
          </cell>
          <cell r="T4364" t="str">
            <v>Senior Vice President</v>
          </cell>
          <cell r="U4364">
            <v>9</v>
          </cell>
          <cell r="V4364" t="str">
            <v>Martin, Thomas K.</v>
          </cell>
        </row>
        <row r="4365">
          <cell r="A4365">
            <v>230075</v>
          </cell>
          <cell r="B4365" t="str">
            <v>Institutional Research</v>
          </cell>
          <cell r="C4365">
            <v>755310</v>
          </cell>
          <cell r="D4365">
            <v>230075755310</v>
          </cell>
          <cell r="E4365" t="str">
            <v>Copier Expense</v>
          </cell>
          <cell r="F4365">
            <v>247.14</v>
          </cell>
          <cell r="G4365">
            <v>23.94</v>
          </cell>
          <cell r="H4365">
            <v>500</v>
          </cell>
          <cell r="I4365">
            <v>6.42</v>
          </cell>
          <cell r="J4365">
            <v>100</v>
          </cell>
          <cell r="K4365">
            <v>110010</v>
          </cell>
          <cell r="L4365" t="str">
            <v>Current Unrestricted</v>
          </cell>
          <cell r="M4365">
            <v>35</v>
          </cell>
          <cell r="N4365" t="str">
            <v>Institutional Support</v>
          </cell>
          <cell r="O4365">
            <v>11</v>
          </cell>
          <cell r="P4365" t="str">
            <v>Current Unrestricted Funds</v>
          </cell>
          <cell r="Q4365">
            <v>75</v>
          </cell>
          <cell r="R4365" t="str">
            <v>Other Operating Expenses</v>
          </cell>
          <cell r="S4365">
            <v>15</v>
          </cell>
          <cell r="T4365" t="str">
            <v>Senior Vice President</v>
          </cell>
          <cell r="U4365">
            <v>9</v>
          </cell>
          <cell r="V4365" t="str">
            <v>Martin, Thomas K.</v>
          </cell>
        </row>
        <row r="4366">
          <cell r="A4366">
            <v>230075</v>
          </cell>
          <cell r="B4366" t="str">
            <v>Institutional Research</v>
          </cell>
          <cell r="C4366">
            <v>755340</v>
          </cell>
          <cell r="D4366">
            <v>230075755340</v>
          </cell>
          <cell r="E4366" t="str">
            <v>Printing - Forms</v>
          </cell>
          <cell r="F4366">
            <v>2683</v>
          </cell>
          <cell r="G4366">
            <v>0</v>
          </cell>
          <cell r="H4366">
            <v>0</v>
          </cell>
          <cell r="I4366">
            <v>0</v>
          </cell>
          <cell r="J4366">
            <v>0</v>
          </cell>
          <cell r="K4366">
            <v>110010</v>
          </cell>
          <cell r="L4366" t="str">
            <v>Current Unrestricted</v>
          </cell>
          <cell r="M4366">
            <v>35</v>
          </cell>
          <cell r="N4366" t="str">
            <v>Institutional Support</v>
          </cell>
          <cell r="O4366">
            <v>11</v>
          </cell>
          <cell r="P4366" t="str">
            <v>Current Unrestricted Funds</v>
          </cell>
          <cell r="Q4366">
            <v>75</v>
          </cell>
          <cell r="R4366" t="str">
            <v>Other Operating Expenses</v>
          </cell>
          <cell r="S4366">
            <v>15</v>
          </cell>
          <cell r="T4366" t="str">
            <v>Senior Vice President</v>
          </cell>
          <cell r="U4366">
            <v>9</v>
          </cell>
          <cell r="V4366" t="str">
            <v>Martin, Thomas K.</v>
          </cell>
        </row>
        <row r="4367">
          <cell r="A4367">
            <v>230075</v>
          </cell>
          <cell r="B4367" t="str">
            <v>Institutional Research</v>
          </cell>
          <cell r="C4367">
            <v>755360</v>
          </cell>
          <cell r="D4367">
            <v>230075755360</v>
          </cell>
          <cell r="E4367" t="str">
            <v>Printing - Other</v>
          </cell>
          <cell r="F4367">
            <v>732.64</v>
          </cell>
          <cell r="G4367">
            <v>26.25</v>
          </cell>
          <cell r="H4367">
            <v>9</v>
          </cell>
          <cell r="I4367">
            <v>80.25</v>
          </cell>
          <cell r="J4367">
            <v>0</v>
          </cell>
          <cell r="K4367">
            <v>110010</v>
          </cell>
          <cell r="L4367" t="str">
            <v>Current Unrestricted</v>
          </cell>
          <cell r="M4367">
            <v>35</v>
          </cell>
          <cell r="N4367" t="str">
            <v>Institutional Support</v>
          </cell>
          <cell r="O4367">
            <v>11</v>
          </cell>
          <cell r="P4367" t="str">
            <v>Current Unrestricted Funds</v>
          </cell>
          <cell r="Q4367">
            <v>75</v>
          </cell>
          <cell r="R4367" t="str">
            <v>Other Operating Expenses</v>
          </cell>
          <cell r="S4367">
            <v>15</v>
          </cell>
          <cell r="T4367" t="str">
            <v>Senior Vice President</v>
          </cell>
          <cell r="U4367">
            <v>9</v>
          </cell>
          <cell r="V4367" t="str">
            <v>Martin, Thomas K.</v>
          </cell>
        </row>
        <row r="4368">
          <cell r="A4368">
            <v>230075</v>
          </cell>
          <cell r="B4368" t="str">
            <v>Institutional Research</v>
          </cell>
          <cell r="C4368">
            <v>755510</v>
          </cell>
          <cell r="D4368">
            <v>230075755510</v>
          </cell>
          <cell r="E4368" t="str">
            <v>Repairs - Equipment</v>
          </cell>
          <cell r="F4368">
            <v>0</v>
          </cell>
          <cell r="G4368">
            <v>0</v>
          </cell>
          <cell r="H4368">
            <v>2000</v>
          </cell>
          <cell r="I4368">
            <v>0</v>
          </cell>
          <cell r="J4368">
            <v>0</v>
          </cell>
          <cell r="K4368">
            <v>110010</v>
          </cell>
          <cell r="L4368" t="str">
            <v>Current Unrestricted</v>
          </cell>
          <cell r="M4368">
            <v>35</v>
          </cell>
          <cell r="N4368" t="str">
            <v>Institutional Support</v>
          </cell>
          <cell r="O4368">
            <v>11</v>
          </cell>
          <cell r="P4368" t="str">
            <v>Current Unrestricted Funds</v>
          </cell>
          <cell r="Q4368">
            <v>75</v>
          </cell>
          <cell r="R4368" t="str">
            <v>Other Operating Expenses</v>
          </cell>
          <cell r="S4368">
            <v>15</v>
          </cell>
          <cell r="T4368" t="str">
            <v>Senior Vice President</v>
          </cell>
          <cell r="U4368">
            <v>9</v>
          </cell>
          <cell r="V4368" t="str">
            <v>Martin, Thomas K.</v>
          </cell>
        </row>
        <row r="4369">
          <cell r="A4369">
            <v>230075</v>
          </cell>
          <cell r="B4369" t="str">
            <v>Institutional Research</v>
          </cell>
          <cell r="C4369">
            <v>755705</v>
          </cell>
          <cell r="D4369">
            <v>230075755705</v>
          </cell>
          <cell r="E4369" t="str">
            <v>Postage</v>
          </cell>
          <cell r="F4369">
            <v>7353.53</v>
          </cell>
          <cell r="G4369">
            <v>209.56</v>
          </cell>
          <cell r="H4369">
            <v>1000</v>
          </cell>
          <cell r="I4369">
            <v>190</v>
          </cell>
          <cell r="J4369">
            <v>500</v>
          </cell>
          <cell r="K4369">
            <v>110010</v>
          </cell>
          <cell r="L4369" t="str">
            <v>Current Unrestricted</v>
          </cell>
          <cell r="M4369">
            <v>35</v>
          </cell>
          <cell r="N4369" t="str">
            <v>Institutional Support</v>
          </cell>
          <cell r="O4369">
            <v>11</v>
          </cell>
          <cell r="P4369" t="str">
            <v>Current Unrestricted Funds</v>
          </cell>
          <cell r="Q4369">
            <v>75</v>
          </cell>
          <cell r="R4369" t="str">
            <v>Other Operating Expenses</v>
          </cell>
          <cell r="S4369">
            <v>15</v>
          </cell>
          <cell r="T4369" t="str">
            <v>Senior Vice President</v>
          </cell>
          <cell r="U4369">
            <v>9</v>
          </cell>
          <cell r="V4369" t="str">
            <v>Martin, Thomas K.</v>
          </cell>
        </row>
        <row r="4370">
          <cell r="A4370">
            <v>230075</v>
          </cell>
          <cell r="B4370" t="str">
            <v>Institutional Research</v>
          </cell>
          <cell r="C4370">
            <v>755730</v>
          </cell>
          <cell r="D4370">
            <v>230075755730</v>
          </cell>
          <cell r="E4370" t="str">
            <v>Memberships</v>
          </cell>
          <cell r="F4370">
            <v>1562.55</v>
          </cell>
          <cell r="G4370">
            <v>1250</v>
          </cell>
          <cell r="H4370">
            <v>2000</v>
          </cell>
          <cell r="I4370">
            <v>1249.96</v>
          </cell>
          <cell r="J4370">
            <v>1300</v>
          </cell>
          <cell r="K4370">
            <v>110010</v>
          </cell>
          <cell r="L4370" t="str">
            <v>Current Unrestricted</v>
          </cell>
          <cell r="M4370">
            <v>35</v>
          </cell>
          <cell r="N4370" t="str">
            <v>Institutional Support</v>
          </cell>
          <cell r="O4370">
            <v>11</v>
          </cell>
          <cell r="P4370" t="str">
            <v>Current Unrestricted Funds</v>
          </cell>
          <cell r="Q4370">
            <v>75</v>
          </cell>
          <cell r="R4370" t="str">
            <v>Other Operating Expenses</v>
          </cell>
          <cell r="S4370">
            <v>15</v>
          </cell>
          <cell r="T4370" t="str">
            <v>Senior Vice President</v>
          </cell>
          <cell r="U4370">
            <v>9</v>
          </cell>
          <cell r="V4370" t="str">
            <v>Martin, Thomas K.</v>
          </cell>
        </row>
        <row r="4371">
          <cell r="A4371">
            <v>230075</v>
          </cell>
          <cell r="B4371" t="str">
            <v>Institutional Research</v>
          </cell>
          <cell r="C4371">
            <v>755765</v>
          </cell>
          <cell r="D4371">
            <v>230075755765</v>
          </cell>
          <cell r="E4371" t="str">
            <v>Miscellaneous Operating Expenses</v>
          </cell>
          <cell r="F4371">
            <v>60</v>
          </cell>
          <cell r="G4371">
            <v>0</v>
          </cell>
          <cell r="H4371">
            <v>2640</v>
          </cell>
          <cell r="I4371">
            <v>609.9</v>
          </cell>
          <cell r="J4371">
            <v>103</v>
          </cell>
          <cell r="K4371">
            <v>110010</v>
          </cell>
          <cell r="L4371" t="str">
            <v>Current Unrestricted</v>
          </cell>
          <cell r="M4371">
            <v>35</v>
          </cell>
          <cell r="N4371" t="str">
            <v>Institutional Support</v>
          </cell>
          <cell r="O4371">
            <v>11</v>
          </cell>
          <cell r="P4371" t="str">
            <v>Current Unrestricted Funds</v>
          </cell>
          <cell r="Q4371">
            <v>75</v>
          </cell>
          <cell r="R4371" t="str">
            <v>Other Operating Expenses</v>
          </cell>
          <cell r="S4371">
            <v>15</v>
          </cell>
          <cell r="T4371" t="str">
            <v>Senior Vice President</v>
          </cell>
          <cell r="U4371">
            <v>9</v>
          </cell>
          <cell r="V4371" t="str">
            <v>Martin, Thomas K.</v>
          </cell>
        </row>
        <row r="4372">
          <cell r="A4372">
            <v>230075</v>
          </cell>
          <cell r="B4372" t="str">
            <v>Institutional Research</v>
          </cell>
          <cell r="C4372">
            <v>787410</v>
          </cell>
          <cell r="D4372">
            <v>230075787410</v>
          </cell>
          <cell r="E4372" t="str">
            <v>Equipment/Furniture Non-Depreciable</v>
          </cell>
          <cell r="F4372">
            <v>546.6</v>
          </cell>
          <cell r="G4372">
            <v>0</v>
          </cell>
          <cell r="H4372">
            <v>0</v>
          </cell>
          <cell r="I4372">
            <v>0</v>
          </cell>
          <cell r="J4372">
            <v>0</v>
          </cell>
          <cell r="K4372">
            <v>110010</v>
          </cell>
          <cell r="L4372" t="str">
            <v>Current Unrestricted</v>
          </cell>
          <cell r="M4372">
            <v>35</v>
          </cell>
          <cell r="N4372" t="str">
            <v>Institutional Support</v>
          </cell>
          <cell r="O4372">
            <v>11</v>
          </cell>
          <cell r="P4372" t="str">
            <v>Current Unrestricted Funds</v>
          </cell>
          <cell r="Q4372">
            <v>78</v>
          </cell>
          <cell r="R4372" t="str">
            <v>Non-Capital Outlay</v>
          </cell>
          <cell r="S4372">
            <v>15</v>
          </cell>
          <cell r="T4372" t="str">
            <v>Senior Vice President</v>
          </cell>
          <cell r="U4372">
            <v>9</v>
          </cell>
          <cell r="V4372" t="str">
            <v>Martin, Thomas K.</v>
          </cell>
        </row>
        <row r="4373">
          <cell r="A4373">
            <v>230075</v>
          </cell>
          <cell r="B4373" t="str">
            <v>Institutional Research</v>
          </cell>
          <cell r="C4373">
            <v>787430</v>
          </cell>
          <cell r="D4373">
            <v>230075787430</v>
          </cell>
          <cell r="E4373" t="str">
            <v>Computer/Media Equip</v>
          </cell>
          <cell r="F4373">
            <v>732.12</v>
          </cell>
          <cell r="G4373">
            <v>0</v>
          </cell>
          <cell r="H4373">
            <v>1500</v>
          </cell>
          <cell r="I4373">
            <v>0</v>
          </cell>
          <cell r="J4373">
            <v>0</v>
          </cell>
          <cell r="K4373">
            <v>110010</v>
          </cell>
          <cell r="L4373" t="str">
            <v>Current Unrestricted</v>
          </cell>
          <cell r="M4373">
            <v>35</v>
          </cell>
          <cell r="N4373" t="str">
            <v>Institutional Support</v>
          </cell>
          <cell r="O4373">
            <v>11</v>
          </cell>
          <cell r="P4373" t="str">
            <v>Current Unrestricted Funds</v>
          </cell>
          <cell r="Q4373">
            <v>78</v>
          </cell>
          <cell r="R4373" t="str">
            <v>Non-Capital Outlay</v>
          </cell>
          <cell r="S4373">
            <v>15</v>
          </cell>
          <cell r="T4373" t="str">
            <v>Senior Vice President</v>
          </cell>
          <cell r="U4373">
            <v>9</v>
          </cell>
          <cell r="V4373" t="str">
            <v>Martin, Thomas K.</v>
          </cell>
        </row>
        <row r="4374">
          <cell r="A4374">
            <v>300076</v>
          </cell>
          <cell r="B4374" t="str">
            <v>PRC - Dean Academic Affairs</v>
          </cell>
          <cell r="C4374">
            <v>611210</v>
          </cell>
          <cell r="D4374">
            <v>300076611210</v>
          </cell>
          <cell r="E4374" t="str">
            <v>Admin Salaries - Full-time</v>
          </cell>
          <cell r="F4374">
            <v>152719.42000000001</v>
          </cell>
          <cell r="G4374">
            <v>84255</v>
          </cell>
          <cell r="H4374">
            <v>87204</v>
          </cell>
          <cell r="I4374">
            <v>43601.94</v>
          </cell>
          <cell r="J4374">
            <v>87204</v>
          </cell>
          <cell r="K4374">
            <v>110010</v>
          </cell>
          <cell r="L4374" t="str">
            <v>Current Unrestricted</v>
          </cell>
          <cell r="M4374">
            <v>25</v>
          </cell>
          <cell r="N4374" t="str">
            <v>Academic Support</v>
          </cell>
          <cell r="O4374">
            <v>11</v>
          </cell>
          <cell r="P4374" t="str">
            <v>Current Unrestricted Funds</v>
          </cell>
          <cell r="Q4374">
            <v>61</v>
          </cell>
          <cell r="R4374" t="str">
            <v>Salaries and Wages</v>
          </cell>
          <cell r="S4374">
            <v>20</v>
          </cell>
          <cell r="T4374" t="str">
            <v>Vice President / Provost - PRC</v>
          </cell>
          <cell r="U4374">
            <v>9</v>
          </cell>
          <cell r="V4374" t="str">
            <v>McConachie, Michael P.</v>
          </cell>
        </row>
        <row r="4375">
          <cell r="A4375">
            <v>300076</v>
          </cell>
          <cell r="B4375" t="str">
            <v>PRC - Dean Academic Affairs</v>
          </cell>
          <cell r="C4375">
            <v>611320</v>
          </cell>
          <cell r="D4375">
            <v>300076611320</v>
          </cell>
          <cell r="E4375" t="str">
            <v>Non-Supervisory Supp Staff - Exempt</v>
          </cell>
          <cell r="F4375">
            <v>102475.42</v>
          </cell>
          <cell r="G4375">
            <v>0</v>
          </cell>
          <cell r="H4375">
            <v>0</v>
          </cell>
          <cell r="I4375">
            <v>0</v>
          </cell>
          <cell r="J4375">
            <v>0</v>
          </cell>
          <cell r="K4375">
            <v>110010</v>
          </cell>
          <cell r="L4375" t="str">
            <v>Current Unrestricted</v>
          </cell>
          <cell r="M4375">
            <v>25</v>
          </cell>
          <cell r="N4375" t="str">
            <v>Academic Support</v>
          </cell>
          <cell r="O4375">
            <v>11</v>
          </cell>
          <cell r="P4375" t="str">
            <v>Current Unrestricted Funds</v>
          </cell>
          <cell r="Q4375">
            <v>61</v>
          </cell>
          <cell r="R4375" t="str">
            <v>Salaries and Wages</v>
          </cell>
          <cell r="S4375">
            <v>20</v>
          </cell>
          <cell r="T4375" t="str">
            <v>Vice President / Provost - PRC</v>
          </cell>
          <cell r="U4375">
            <v>9</v>
          </cell>
          <cell r="V4375" t="str">
            <v>McConachie, Michael P.</v>
          </cell>
        </row>
        <row r="4376">
          <cell r="A4376">
            <v>300076</v>
          </cell>
          <cell r="B4376" t="str">
            <v>PRC - Dean Academic Affairs</v>
          </cell>
          <cell r="C4376">
            <v>611420</v>
          </cell>
          <cell r="D4376">
            <v>300076611420</v>
          </cell>
          <cell r="E4376" t="str">
            <v>Non-Supervisory Supp - Non-Exempt</v>
          </cell>
          <cell r="F4376">
            <v>2271.91</v>
          </cell>
          <cell r="G4376">
            <v>68629.320000000007</v>
          </cell>
          <cell r="H4376">
            <v>71032</v>
          </cell>
          <cell r="I4376">
            <v>35515.68</v>
          </cell>
          <cell r="J4376">
            <v>71033</v>
          </cell>
          <cell r="K4376">
            <v>110010</v>
          </cell>
          <cell r="L4376" t="str">
            <v>Current Unrestricted</v>
          </cell>
          <cell r="M4376">
            <v>25</v>
          </cell>
          <cell r="N4376" t="str">
            <v>Academic Support</v>
          </cell>
          <cell r="O4376">
            <v>11</v>
          </cell>
          <cell r="P4376" t="str">
            <v>Current Unrestricted Funds</v>
          </cell>
          <cell r="Q4376">
            <v>61</v>
          </cell>
          <cell r="R4376" t="str">
            <v>Salaries and Wages</v>
          </cell>
          <cell r="S4376">
            <v>20</v>
          </cell>
          <cell r="T4376" t="str">
            <v>Vice President / Provost - PRC</v>
          </cell>
          <cell r="U4376">
            <v>9</v>
          </cell>
          <cell r="V4376" t="str">
            <v>McConachie, Michael P.</v>
          </cell>
        </row>
        <row r="4377">
          <cell r="A4377">
            <v>300076</v>
          </cell>
          <cell r="B4377" t="str">
            <v>PRC - Dean Academic Affairs</v>
          </cell>
          <cell r="C4377">
            <v>611460</v>
          </cell>
          <cell r="D4377">
            <v>300076611460</v>
          </cell>
          <cell r="E4377" t="str">
            <v>Support Staff PT - Non-Exempt</v>
          </cell>
          <cell r="F4377">
            <v>0</v>
          </cell>
          <cell r="G4377">
            <v>0</v>
          </cell>
          <cell r="H4377">
            <v>0</v>
          </cell>
          <cell r="I4377">
            <v>0</v>
          </cell>
          <cell r="J4377">
            <v>0</v>
          </cell>
          <cell r="K4377">
            <v>110010</v>
          </cell>
          <cell r="L4377" t="str">
            <v>Current Unrestricted</v>
          </cell>
          <cell r="M4377">
            <v>25</v>
          </cell>
          <cell r="N4377" t="str">
            <v>Academic Support</v>
          </cell>
          <cell r="O4377">
            <v>11</v>
          </cell>
          <cell r="P4377" t="str">
            <v>Current Unrestricted Funds</v>
          </cell>
          <cell r="Q4377">
            <v>61</v>
          </cell>
          <cell r="R4377" t="str">
            <v>Salaries and Wages</v>
          </cell>
          <cell r="S4377">
            <v>20</v>
          </cell>
          <cell r="T4377" t="str">
            <v>Vice President / Provost - PRC</v>
          </cell>
          <cell r="U4377">
            <v>9</v>
          </cell>
          <cell r="V4377" t="str">
            <v>McConachie, Michael P.</v>
          </cell>
        </row>
        <row r="4378">
          <cell r="A4378">
            <v>300076</v>
          </cell>
          <cell r="B4378" t="str">
            <v>PRC - Dean Academic Affairs</v>
          </cell>
          <cell r="C4378">
            <v>611491</v>
          </cell>
          <cell r="D4378">
            <v>300076611491</v>
          </cell>
          <cell r="E4378" t="str">
            <v>Comp Time Payoff</v>
          </cell>
          <cell r="F4378">
            <v>727.62</v>
          </cell>
          <cell r="G4378">
            <v>0</v>
          </cell>
          <cell r="H4378">
            <v>0</v>
          </cell>
          <cell r="I4378">
            <v>0</v>
          </cell>
          <cell r="J4378">
            <v>0</v>
          </cell>
          <cell r="K4378">
            <v>110010</v>
          </cell>
          <cell r="L4378" t="str">
            <v>Current Unrestricted</v>
          </cell>
          <cell r="M4378">
            <v>25</v>
          </cell>
          <cell r="N4378" t="str">
            <v>Academic Support</v>
          </cell>
          <cell r="O4378">
            <v>11</v>
          </cell>
          <cell r="P4378" t="str">
            <v>Current Unrestricted Funds</v>
          </cell>
          <cell r="Q4378">
            <v>61</v>
          </cell>
          <cell r="R4378" t="str">
            <v>Salaries and Wages</v>
          </cell>
          <cell r="S4378">
            <v>20</v>
          </cell>
          <cell r="T4378" t="str">
            <v>Vice President / Provost - PRC</v>
          </cell>
          <cell r="U4378">
            <v>9</v>
          </cell>
          <cell r="V4378" t="str">
            <v>McConachie, Michael P.</v>
          </cell>
        </row>
        <row r="4379">
          <cell r="A4379">
            <v>300076</v>
          </cell>
          <cell r="B4379" t="str">
            <v>PRC - Dean Academic Affairs</v>
          </cell>
          <cell r="C4379">
            <v>611492</v>
          </cell>
          <cell r="D4379">
            <v>300076611492</v>
          </cell>
          <cell r="E4379" t="str">
            <v>Regular Overtime</v>
          </cell>
          <cell r="F4379">
            <v>0</v>
          </cell>
          <cell r="G4379">
            <v>0</v>
          </cell>
          <cell r="H4379">
            <v>0</v>
          </cell>
          <cell r="I4379">
            <v>0</v>
          </cell>
          <cell r="J4379">
            <v>0</v>
          </cell>
          <cell r="K4379">
            <v>110010</v>
          </cell>
          <cell r="L4379" t="str">
            <v>Current Unrestricted</v>
          </cell>
          <cell r="M4379">
            <v>25</v>
          </cell>
          <cell r="N4379" t="str">
            <v>Academic Support</v>
          </cell>
          <cell r="O4379">
            <v>11</v>
          </cell>
          <cell r="P4379" t="str">
            <v>Current Unrestricted Funds</v>
          </cell>
          <cell r="Q4379">
            <v>61</v>
          </cell>
          <cell r="R4379" t="str">
            <v>Salaries and Wages</v>
          </cell>
          <cell r="S4379">
            <v>20</v>
          </cell>
          <cell r="T4379" t="str">
            <v>Vice President / Provost - PRC</v>
          </cell>
          <cell r="U4379">
            <v>9</v>
          </cell>
          <cell r="V4379" t="str">
            <v>McConachie, Michael P.</v>
          </cell>
        </row>
        <row r="4380">
          <cell r="A4380">
            <v>300076</v>
          </cell>
          <cell r="B4380" t="str">
            <v>PRC - Dean Academic Affairs</v>
          </cell>
          <cell r="C4380">
            <v>611493</v>
          </cell>
          <cell r="D4380">
            <v>300076611493</v>
          </cell>
          <cell r="E4380" t="str">
            <v>Vacation Payoff</v>
          </cell>
          <cell r="F4380">
            <v>4928.8500000000004</v>
          </cell>
          <cell r="G4380">
            <v>0</v>
          </cell>
          <cell r="H4380">
            <v>0</v>
          </cell>
          <cell r="I4380">
            <v>0</v>
          </cell>
          <cell r="J4380">
            <v>0</v>
          </cell>
          <cell r="K4380">
            <v>110010</v>
          </cell>
          <cell r="L4380" t="str">
            <v>Current Unrestricted</v>
          </cell>
          <cell r="M4380">
            <v>25</v>
          </cell>
          <cell r="N4380" t="str">
            <v>Academic Support</v>
          </cell>
          <cell r="O4380">
            <v>11</v>
          </cell>
          <cell r="P4380" t="str">
            <v>Current Unrestricted Funds</v>
          </cell>
          <cell r="Q4380">
            <v>61</v>
          </cell>
          <cell r="R4380" t="str">
            <v>Salaries and Wages</v>
          </cell>
          <cell r="S4380">
            <v>20</v>
          </cell>
          <cell r="T4380" t="str">
            <v>Vice President / Provost - PRC</v>
          </cell>
          <cell r="U4380">
            <v>9</v>
          </cell>
          <cell r="V4380" t="str">
            <v>McConachie, Michael P.</v>
          </cell>
        </row>
        <row r="4381">
          <cell r="A4381">
            <v>300076</v>
          </cell>
          <cell r="B4381" t="str">
            <v>PRC - Dean Academic Affairs</v>
          </cell>
          <cell r="C4381">
            <v>712655</v>
          </cell>
          <cell r="D4381">
            <v>300076712655</v>
          </cell>
          <cell r="E4381" t="str">
            <v>Meetings Expense</v>
          </cell>
          <cell r="F4381">
            <v>2984.59</v>
          </cell>
          <cell r="G4381">
            <v>1991.94</v>
          </cell>
          <cell r="H4381">
            <v>2000</v>
          </cell>
          <cell r="I4381">
            <v>0</v>
          </cell>
          <cell r="J4381">
            <v>1500</v>
          </cell>
          <cell r="K4381">
            <v>110010</v>
          </cell>
          <cell r="L4381" t="str">
            <v>Current Unrestricted</v>
          </cell>
          <cell r="M4381">
            <v>25</v>
          </cell>
          <cell r="N4381" t="str">
            <v>Academic Support</v>
          </cell>
          <cell r="O4381">
            <v>11</v>
          </cell>
          <cell r="P4381" t="str">
            <v>Current Unrestricted Funds</v>
          </cell>
          <cell r="Q4381">
            <v>71</v>
          </cell>
          <cell r="R4381" t="str">
            <v>Contractual Services</v>
          </cell>
          <cell r="S4381">
            <v>20</v>
          </cell>
          <cell r="T4381" t="str">
            <v>Vice President / Provost - PRC</v>
          </cell>
          <cell r="U4381">
            <v>9</v>
          </cell>
          <cell r="V4381" t="str">
            <v>McConachie, Michael P.</v>
          </cell>
        </row>
        <row r="4382">
          <cell r="A4382">
            <v>300076</v>
          </cell>
          <cell r="B4382" t="str">
            <v>PRC - Dean Academic Affairs</v>
          </cell>
          <cell r="C4382">
            <v>733110</v>
          </cell>
          <cell r="D4382">
            <v>300076733110</v>
          </cell>
          <cell r="E4382" t="str">
            <v>Classroom Supplies</v>
          </cell>
          <cell r="F4382">
            <v>0</v>
          </cell>
          <cell r="G4382">
            <v>0</v>
          </cell>
          <cell r="H4382">
            <v>0</v>
          </cell>
          <cell r="I4382">
            <v>0</v>
          </cell>
          <cell r="J4382">
            <v>0</v>
          </cell>
          <cell r="K4382">
            <v>110010</v>
          </cell>
          <cell r="L4382" t="str">
            <v>Current Unrestricted</v>
          </cell>
          <cell r="M4382">
            <v>25</v>
          </cell>
          <cell r="N4382" t="str">
            <v>Academic Support</v>
          </cell>
          <cell r="O4382">
            <v>11</v>
          </cell>
          <cell r="P4382" t="str">
            <v>Current Unrestricted Funds</v>
          </cell>
          <cell r="Q4382">
            <v>73</v>
          </cell>
          <cell r="R4382" t="str">
            <v>Supplies</v>
          </cell>
          <cell r="S4382">
            <v>20</v>
          </cell>
          <cell r="T4382" t="str">
            <v>Vice President / Provost - PRC</v>
          </cell>
          <cell r="U4382">
            <v>9</v>
          </cell>
          <cell r="V4382" t="str">
            <v>McConachie, Michael P.</v>
          </cell>
        </row>
        <row r="4383">
          <cell r="A4383">
            <v>300076</v>
          </cell>
          <cell r="B4383" t="str">
            <v>PRC - Dean Academic Affairs</v>
          </cell>
          <cell r="C4383">
            <v>733120</v>
          </cell>
          <cell r="D4383">
            <v>300076733120</v>
          </cell>
          <cell r="E4383" t="str">
            <v>Office Supplies</v>
          </cell>
          <cell r="F4383">
            <v>2729.28</v>
          </cell>
          <cell r="G4383">
            <v>2383.1799999999998</v>
          </cell>
          <cell r="H4383">
            <v>2200</v>
          </cell>
          <cell r="I4383">
            <v>879.56</v>
          </cell>
          <cell r="J4383">
            <v>2200</v>
          </cell>
          <cell r="K4383">
            <v>110010</v>
          </cell>
          <cell r="L4383" t="str">
            <v>Current Unrestricted</v>
          </cell>
          <cell r="M4383">
            <v>25</v>
          </cell>
          <cell r="N4383" t="str">
            <v>Academic Support</v>
          </cell>
          <cell r="O4383">
            <v>11</v>
          </cell>
          <cell r="P4383" t="str">
            <v>Current Unrestricted Funds</v>
          </cell>
          <cell r="Q4383">
            <v>73</v>
          </cell>
          <cell r="R4383" t="str">
            <v>Supplies</v>
          </cell>
          <cell r="S4383">
            <v>20</v>
          </cell>
          <cell r="T4383" t="str">
            <v>Vice President / Provost - PRC</v>
          </cell>
          <cell r="U4383">
            <v>9</v>
          </cell>
          <cell r="V4383" t="str">
            <v>McConachie, Michael P.</v>
          </cell>
        </row>
        <row r="4384">
          <cell r="A4384">
            <v>300076</v>
          </cell>
          <cell r="B4384" t="str">
            <v>PRC - Dean Academic Affairs</v>
          </cell>
          <cell r="C4384">
            <v>733210</v>
          </cell>
          <cell r="D4384">
            <v>300076733210</v>
          </cell>
          <cell r="E4384" t="str">
            <v>Division Books and Booklets</v>
          </cell>
          <cell r="F4384">
            <v>0</v>
          </cell>
          <cell r="G4384">
            <v>0</v>
          </cell>
          <cell r="H4384">
            <v>0</v>
          </cell>
          <cell r="I4384">
            <v>0</v>
          </cell>
          <cell r="J4384">
            <v>0</v>
          </cell>
          <cell r="K4384">
            <v>110010</v>
          </cell>
          <cell r="L4384" t="str">
            <v>Current Unrestricted</v>
          </cell>
          <cell r="M4384">
            <v>25</v>
          </cell>
          <cell r="N4384" t="str">
            <v>Academic Support</v>
          </cell>
          <cell r="O4384">
            <v>11</v>
          </cell>
          <cell r="P4384" t="str">
            <v>Current Unrestricted Funds</v>
          </cell>
          <cell r="Q4384">
            <v>73</v>
          </cell>
          <cell r="R4384" t="str">
            <v>Supplies</v>
          </cell>
          <cell r="S4384">
            <v>20</v>
          </cell>
          <cell r="T4384" t="str">
            <v>Vice President / Provost - PRC</v>
          </cell>
          <cell r="U4384">
            <v>9</v>
          </cell>
          <cell r="V4384" t="str">
            <v>McConachie, Michael P.</v>
          </cell>
        </row>
        <row r="4385">
          <cell r="A4385">
            <v>300076</v>
          </cell>
          <cell r="B4385" t="str">
            <v>PRC - Dean Academic Affairs</v>
          </cell>
          <cell r="C4385">
            <v>733220</v>
          </cell>
          <cell r="D4385">
            <v>300076733220</v>
          </cell>
          <cell r="E4385" t="str">
            <v>Subscriptions</v>
          </cell>
          <cell r="F4385">
            <v>65</v>
          </cell>
          <cell r="G4385">
            <v>-29</v>
          </cell>
          <cell r="H4385">
            <v>100</v>
          </cell>
          <cell r="I4385">
            <v>0</v>
          </cell>
          <cell r="J4385">
            <v>100</v>
          </cell>
          <cell r="K4385">
            <v>110010</v>
          </cell>
          <cell r="L4385" t="str">
            <v>Current Unrestricted</v>
          </cell>
          <cell r="M4385">
            <v>25</v>
          </cell>
          <cell r="N4385" t="str">
            <v>Academic Support</v>
          </cell>
          <cell r="O4385">
            <v>11</v>
          </cell>
          <cell r="P4385" t="str">
            <v>Current Unrestricted Funds</v>
          </cell>
          <cell r="Q4385">
            <v>73</v>
          </cell>
          <cell r="R4385" t="str">
            <v>Supplies</v>
          </cell>
          <cell r="S4385">
            <v>20</v>
          </cell>
          <cell r="T4385" t="str">
            <v>Vice President / Provost - PRC</v>
          </cell>
          <cell r="U4385">
            <v>9</v>
          </cell>
          <cell r="V4385" t="str">
            <v>McConachie, Michael P.</v>
          </cell>
        </row>
        <row r="4386">
          <cell r="A4386">
            <v>300076</v>
          </cell>
          <cell r="B4386" t="str">
            <v>PRC - Dean Academic Affairs</v>
          </cell>
          <cell r="C4386">
            <v>744210</v>
          </cell>
          <cell r="D4386">
            <v>300076744210</v>
          </cell>
          <cell r="E4386" t="str">
            <v>Local Travel</v>
          </cell>
          <cell r="F4386">
            <v>964</v>
          </cell>
          <cell r="G4386">
            <v>322.5</v>
          </cell>
          <cell r="H4386">
            <v>470</v>
          </cell>
          <cell r="I4386">
            <v>92.5</v>
          </cell>
          <cell r="J4386">
            <v>500</v>
          </cell>
          <cell r="K4386">
            <v>110010</v>
          </cell>
          <cell r="L4386" t="str">
            <v>Current Unrestricted</v>
          </cell>
          <cell r="M4386">
            <v>25</v>
          </cell>
          <cell r="N4386" t="str">
            <v>Academic Support</v>
          </cell>
          <cell r="O4386">
            <v>11</v>
          </cell>
          <cell r="P4386" t="str">
            <v>Current Unrestricted Funds</v>
          </cell>
          <cell r="Q4386">
            <v>74</v>
          </cell>
          <cell r="R4386" t="str">
            <v>Travel</v>
          </cell>
          <cell r="S4386">
            <v>20</v>
          </cell>
          <cell r="T4386" t="str">
            <v>Vice President / Provost - PRC</v>
          </cell>
          <cell r="U4386">
            <v>9</v>
          </cell>
          <cell r="V4386" t="str">
            <v>McConachie, Michael P.</v>
          </cell>
        </row>
        <row r="4387">
          <cell r="A4387">
            <v>300076</v>
          </cell>
          <cell r="B4387" t="str">
            <v>PRC - Dean Academic Affairs</v>
          </cell>
          <cell r="C4387">
            <v>744220</v>
          </cell>
          <cell r="D4387">
            <v>300076744220</v>
          </cell>
          <cell r="E4387" t="str">
            <v>Professional Development / Travel</v>
          </cell>
          <cell r="F4387">
            <v>300</v>
          </cell>
          <cell r="G4387">
            <v>3421.39</v>
          </cell>
          <cell r="H4387">
            <v>2750</v>
          </cell>
          <cell r="I4387">
            <v>1339.17</v>
          </cell>
          <cell r="J4387">
            <v>2700</v>
          </cell>
          <cell r="K4387">
            <v>110010</v>
          </cell>
          <cell r="L4387" t="str">
            <v>Current Unrestricted</v>
          </cell>
          <cell r="M4387">
            <v>25</v>
          </cell>
          <cell r="N4387" t="str">
            <v>Academic Support</v>
          </cell>
          <cell r="O4387">
            <v>11</v>
          </cell>
          <cell r="P4387" t="str">
            <v>Current Unrestricted Funds</v>
          </cell>
          <cell r="Q4387">
            <v>74</v>
          </cell>
          <cell r="R4387" t="str">
            <v>Travel</v>
          </cell>
          <cell r="S4387">
            <v>20</v>
          </cell>
          <cell r="T4387" t="str">
            <v>Vice President / Provost - PRC</v>
          </cell>
          <cell r="U4387">
            <v>9</v>
          </cell>
          <cell r="V4387" t="str">
            <v>McConachie, Michael P.</v>
          </cell>
        </row>
        <row r="4388">
          <cell r="A4388">
            <v>300076</v>
          </cell>
          <cell r="B4388" t="str">
            <v>PRC - Dean Academic Affairs</v>
          </cell>
          <cell r="C4388">
            <v>755110</v>
          </cell>
          <cell r="D4388">
            <v>300076755110</v>
          </cell>
          <cell r="E4388" t="str">
            <v>Field Trips</v>
          </cell>
          <cell r="F4388">
            <v>2517</v>
          </cell>
          <cell r="G4388">
            <v>0</v>
          </cell>
          <cell r="H4388">
            <v>0</v>
          </cell>
          <cell r="I4388">
            <v>0</v>
          </cell>
          <cell r="J4388">
            <v>0</v>
          </cell>
          <cell r="K4388">
            <v>110010</v>
          </cell>
          <cell r="L4388" t="str">
            <v>Current Unrestricted</v>
          </cell>
          <cell r="M4388">
            <v>25</v>
          </cell>
          <cell r="N4388" t="str">
            <v>Academic Support</v>
          </cell>
          <cell r="O4388">
            <v>11</v>
          </cell>
          <cell r="P4388" t="str">
            <v>Current Unrestricted Funds</v>
          </cell>
          <cell r="Q4388">
            <v>75</v>
          </cell>
          <cell r="R4388" t="str">
            <v>Other Operating Expenses</v>
          </cell>
          <cell r="S4388">
            <v>20</v>
          </cell>
          <cell r="T4388" t="str">
            <v>Vice President / Provost - PRC</v>
          </cell>
          <cell r="U4388">
            <v>9</v>
          </cell>
          <cell r="V4388" t="str">
            <v>McConachie, Michael P.</v>
          </cell>
        </row>
        <row r="4389">
          <cell r="A4389">
            <v>300076</v>
          </cell>
          <cell r="B4389" t="str">
            <v>PRC - Dean Academic Affairs</v>
          </cell>
          <cell r="C4389">
            <v>755240</v>
          </cell>
          <cell r="D4389">
            <v>300076755240</v>
          </cell>
          <cell r="E4389" t="str">
            <v>DP - Software</v>
          </cell>
          <cell r="F4389">
            <v>64</v>
          </cell>
          <cell r="G4389">
            <v>0</v>
          </cell>
          <cell r="H4389">
            <v>0</v>
          </cell>
          <cell r="I4389">
            <v>0</v>
          </cell>
          <cell r="J4389">
            <v>0</v>
          </cell>
          <cell r="K4389">
            <v>110010</v>
          </cell>
          <cell r="L4389" t="str">
            <v>Current Unrestricted</v>
          </cell>
          <cell r="M4389">
            <v>25</v>
          </cell>
          <cell r="N4389" t="str">
            <v>Academic Support</v>
          </cell>
          <cell r="O4389">
            <v>11</v>
          </cell>
          <cell r="P4389" t="str">
            <v>Current Unrestricted Funds</v>
          </cell>
          <cell r="Q4389">
            <v>75</v>
          </cell>
          <cell r="R4389" t="str">
            <v>Other Operating Expenses</v>
          </cell>
          <cell r="S4389">
            <v>20</v>
          </cell>
          <cell r="T4389" t="str">
            <v>Vice President / Provost - PRC</v>
          </cell>
          <cell r="U4389">
            <v>9</v>
          </cell>
          <cell r="V4389" t="str">
            <v>McConachie, Michael P.</v>
          </cell>
        </row>
        <row r="4390">
          <cell r="A4390">
            <v>300076</v>
          </cell>
          <cell r="B4390" t="str">
            <v>PRC - Dean Academic Affairs</v>
          </cell>
          <cell r="C4390">
            <v>755310</v>
          </cell>
          <cell r="D4390">
            <v>300076755310</v>
          </cell>
          <cell r="E4390" t="str">
            <v>Copier Expense</v>
          </cell>
          <cell r="F4390">
            <v>295.86</v>
          </cell>
          <cell r="G4390">
            <v>198.24</v>
          </cell>
          <cell r="H4390">
            <v>400</v>
          </cell>
          <cell r="I4390">
            <v>2.52</v>
          </cell>
          <cell r="J4390">
            <v>200</v>
          </cell>
          <cell r="K4390">
            <v>110010</v>
          </cell>
          <cell r="L4390" t="str">
            <v>Current Unrestricted</v>
          </cell>
          <cell r="M4390">
            <v>25</v>
          </cell>
          <cell r="N4390" t="str">
            <v>Academic Support</v>
          </cell>
          <cell r="O4390">
            <v>11</v>
          </cell>
          <cell r="P4390" t="str">
            <v>Current Unrestricted Funds</v>
          </cell>
          <cell r="Q4390">
            <v>75</v>
          </cell>
          <cell r="R4390" t="str">
            <v>Other Operating Expenses</v>
          </cell>
          <cell r="S4390">
            <v>20</v>
          </cell>
          <cell r="T4390" t="str">
            <v>Vice President / Provost - PRC</v>
          </cell>
          <cell r="U4390">
            <v>9</v>
          </cell>
          <cell r="V4390" t="str">
            <v>McConachie, Michael P.</v>
          </cell>
        </row>
        <row r="4391">
          <cell r="A4391">
            <v>300076</v>
          </cell>
          <cell r="B4391" t="str">
            <v>PRC - Dean Academic Affairs</v>
          </cell>
          <cell r="C4391">
            <v>755330</v>
          </cell>
          <cell r="D4391">
            <v>300076755330</v>
          </cell>
          <cell r="E4391" t="str">
            <v>Printing - Brochures and Handbooks</v>
          </cell>
          <cell r="F4391">
            <v>0</v>
          </cell>
          <cell r="G4391">
            <v>0</v>
          </cell>
          <cell r="H4391">
            <v>0</v>
          </cell>
          <cell r="I4391">
            <v>0</v>
          </cell>
          <cell r="J4391">
            <v>0</v>
          </cell>
          <cell r="K4391">
            <v>110010</v>
          </cell>
          <cell r="L4391" t="str">
            <v>Current Unrestricted</v>
          </cell>
          <cell r="M4391">
            <v>25</v>
          </cell>
          <cell r="N4391" t="str">
            <v>Academic Support</v>
          </cell>
          <cell r="O4391">
            <v>11</v>
          </cell>
          <cell r="P4391" t="str">
            <v>Current Unrestricted Funds</v>
          </cell>
          <cell r="Q4391">
            <v>75</v>
          </cell>
          <cell r="R4391" t="str">
            <v>Other Operating Expenses</v>
          </cell>
          <cell r="S4391">
            <v>20</v>
          </cell>
          <cell r="T4391" t="str">
            <v>Vice President / Provost - PRC</v>
          </cell>
          <cell r="U4391">
            <v>9</v>
          </cell>
          <cell r="V4391" t="str">
            <v>McConachie, Michael P.</v>
          </cell>
        </row>
        <row r="4392">
          <cell r="A4392">
            <v>300076</v>
          </cell>
          <cell r="B4392" t="str">
            <v>PRC - Dean Academic Affairs</v>
          </cell>
          <cell r="C4392">
            <v>755360</v>
          </cell>
          <cell r="D4392">
            <v>300076755360</v>
          </cell>
          <cell r="E4392" t="str">
            <v>Printing - Other</v>
          </cell>
          <cell r="F4392">
            <v>135.6</v>
          </cell>
          <cell r="G4392">
            <v>143.05000000000001</v>
          </cell>
          <cell r="H4392">
            <v>150</v>
          </cell>
          <cell r="I4392">
            <v>0</v>
          </cell>
          <cell r="J4392">
            <v>150</v>
          </cell>
          <cell r="K4392">
            <v>110010</v>
          </cell>
          <cell r="L4392" t="str">
            <v>Current Unrestricted</v>
          </cell>
          <cell r="M4392">
            <v>25</v>
          </cell>
          <cell r="N4392" t="str">
            <v>Academic Support</v>
          </cell>
          <cell r="O4392">
            <v>11</v>
          </cell>
          <cell r="P4392" t="str">
            <v>Current Unrestricted Funds</v>
          </cell>
          <cell r="Q4392">
            <v>75</v>
          </cell>
          <cell r="R4392" t="str">
            <v>Other Operating Expenses</v>
          </cell>
          <cell r="S4392">
            <v>20</v>
          </cell>
          <cell r="T4392" t="str">
            <v>Vice President / Provost - PRC</v>
          </cell>
          <cell r="U4392">
            <v>9</v>
          </cell>
          <cell r="V4392" t="str">
            <v>McConachie, Michael P.</v>
          </cell>
        </row>
        <row r="4393">
          <cell r="A4393">
            <v>300076</v>
          </cell>
          <cell r="B4393" t="str">
            <v>PRC - Dean Academic Affairs</v>
          </cell>
          <cell r="C4393">
            <v>755705</v>
          </cell>
          <cell r="D4393">
            <v>300076755705</v>
          </cell>
          <cell r="E4393" t="str">
            <v>Postage</v>
          </cell>
          <cell r="F4393">
            <v>39.049999999999997</v>
          </cell>
          <cell r="G4393">
            <v>220.52</v>
          </cell>
          <cell r="H4393">
            <v>50</v>
          </cell>
          <cell r="I4393">
            <v>0</v>
          </cell>
          <cell r="J4393">
            <v>25</v>
          </cell>
          <cell r="K4393">
            <v>110010</v>
          </cell>
          <cell r="L4393" t="str">
            <v>Current Unrestricted</v>
          </cell>
          <cell r="M4393">
            <v>25</v>
          </cell>
          <cell r="N4393" t="str">
            <v>Academic Support</v>
          </cell>
          <cell r="O4393">
            <v>11</v>
          </cell>
          <cell r="P4393" t="str">
            <v>Current Unrestricted Funds</v>
          </cell>
          <cell r="Q4393">
            <v>75</v>
          </cell>
          <cell r="R4393" t="str">
            <v>Other Operating Expenses</v>
          </cell>
          <cell r="S4393">
            <v>20</v>
          </cell>
          <cell r="T4393" t="str">
            <v>Vice President / Provost - PRC</v>
          </cell>
          <cell r="U4393">
            <v>9</v>
          </cell>
          <cell r="V4393" t="str">
            <v>McConachie, Michael P.</v>
          </cell>
        </row>
        <row r="4394">
          <cell r="A4394">
            <v>300076</v>
          </cell>
          <cell r="B4394" t="str">
            <v>PRC - Dean Academic Affairs</v>
          </cell>
          <cell r="C4394">
            <v>755745</v>
          </cell>
          <cell r="D4394">
            <v>300076755745</v>
          </cell>
          <cell r="E4394" t="str">
            <v>Promotional Activities</v>
          </cell>
          <cell r="F4394">
            <v>0</v>
          </cell>
          <cell r="G4394">
            <v>0</v>
          </cell>
          <cell r="H4394">
            <v>0</v>
          </cell>
          <cell r="I4394">
            <v>0</v>
          </cell>
          <cell r="J4394">
            <v>0</v>
          </cell>
          <cell r="K4394">
            <v>110010</v>
          </cell>
          <cell r="L4394" t="str">
            <v>Current Unrestricted</v>
          </cell>
          <cell r="M4394">
            <v>25</v>
          </cell>
          <cell r="N4394" t="str">
            <v>Academic Support</v>
          </cell>
          <cell r="O4394">
            <v>11</v>
          </cell>
          <cell r="P4394" t="str">
            <v>Current Unrestricted Funds</v>
          </cell>
          <cell r="Q4394">
            <v>75</v>
          </cell>
          <cell r="R4394" t="str">
            <v>Other Operating Expenses</v>
          </cell>
          <cell r="S4394">
            <v>20</v>
          </cell>
          <cell r="T4394" t="str">
            <v>Vice President / Provost - PRC</v>
          </cell>
          <cell r="U4394">
            <v>9</v>
          </cell>
          <cell r="V4394" t="str">
            <v>McConachie, Michael P.</v>
          </cell>
        </row>
        <row r="4395">
          <cell r="A4395">
            <v>300076</v>
          </cell>
          <cell r="B4395" t="str">
            <v>PRC - Dean Academic Affairs</v>
          </cell>
          <cell r="C4395">
            <v>755765</v>
          </cell>
          <cell r="D4395">
            <v>300076755765</v>
          </cell>
          <cell r="E4395" t="str">
            <v>Miscellaneous Operating Expenses</v>
          </cell>
          <cell r="F4395">
            <v>0</v>
          </cell>
          <cell r="G4395">
            <v>0</v>
          </cell>
          <cell r="H4395">
            <v>0</v>
          </cell>
          <cell r="I4395">
            <v>0</v>
          </cell>
          <cell r="J4395">
            <v>0</v>
          </cell>
          <cell r="K4395">
            <v>110010</v>
          </cell>
          <cell r="L4395" t="str">
            <v>Current Unrestricted</v>
          </cell>
          <cell r="M4395">
            <v>25</v>
          </cell>
          <cell r="N4395" t="str">
            <v>Academic Support</v>
          </cell>
          <cell r="O4395">
            <v>11</v>
          </cell>
          <cell r="P4395" t="str">
            <v>Current Unrestricted Funds</v>
          </cell>
          <cell r="Q4395">
            <v>75</v>
          </cell>
          <cell r="R4395" t="str">
            <v>Other Operating Expenses</v>
          </cell>
          <cell r="S4395">
            <v>20</v>
          </cell>
          <cell r="T4395" t="str">
            <v>Vice President / Provost - PRC</v>
          </cell>
          <cell r="U4395">
            <v>9</v>
          </cell>
          <cell r="V4395" t="str">
            <v>McConachie, Michael P.</v>
          </cell>
        </row>
        <row r="4396">
          <cell r="A4396">
            <v>316096</v>
          </cell>
          <cell r="B4396" t="str">
            <v>Foreign Languages</v>
          </cell>
          <cell r="C4396">
            <v>611110</v>
          </cell>
          <cell r="D4396">
            <v>316096611110</v>
          </cell>
          <cell r="E4396" t="str">
            <v>Faculty Salaries - Full-time</v>
          </cell>
          <cell r="F4396">
            <v>62300.76</v>
          </cell>
          <cell r="G4396">
            <v>29447.71</v>
          </cell>
          <cell r="H4396">
            <v>48580</v>
          </cell>
          <cell r="I4396">
            <v>24289.98</v>
          </cell>
          <cell r="J4396">
            <v>48580</v>
          </cell>
          <cell r="K4396">
            <v>110010</v>
          </cell>
          <cell r="L4396" t="str">
            <v>Current Unrestricted</v>
          </cell>
          <cell r="M4396">
            <v>10</v>
          </cell>
          <cell r="N4396" t="str">
            <v>Instruction</v>
          </cell>
          <cell r="O4396">
            <v>11</v>
          </cell>
          <cell r="P4396" t="str">
            <v>Current Unrestricted Funds</v>
          </cell>
          <cell r="Q4396">
            <v>61</v>
          </cell>
          <cell r="R4396" t="str">
            <v>Salaries and Wages</v>
          </cell>
          <cell r="S4396">
            <v>20</v>
          </cell>
          <cell r="T4396" t="str">
            <v>Vice President / Provost - PRC</v>
          </cell>
          <cell r="U4396">
            <v>1</v>
          </cell>
          <cell r="V4396" t="str">
            <v>McConachie, Michael P.</v>
          </cell>
        </row>
        <row r="4397">
          <cell r="A4397">
            <v>316096</v>
          </cell>
          <cell r="B4397" t="str">
            <v>Foreign Languages</v>
          </cell>
          <cell r="C4397">
            <v>611115</v>
          </cell>
          <cell r="D4397">
            <v>316096611115</v>
          </cell>
          <cell r="E4397" t="str">
            <v>Faculty Salaries - Substitute</v>
          </cell>
          <cell r="F4397">
            <v>0</v>
          </cell>
          <cell r="G4397">
            <v>333.01</v>
          </cell>
          <cell r="H4397">
            <v>300</v>
          </cell>
          <cell r="I4397">
            <v>0</v>
          </cell>
          <cell r="J4397">
            <v>300</v>
          </cell>
          <cell r="K4397">
            <v>110010</v>
          </cell>
          <cell r="L4397" t="str">
            <v>Current Unrestricted</v>
          </cell>
          <cell r="M4397">
            <v>10</v>
          </cell>
          <cell r="N4397" t="str">
            <v>Instruction</v>
          </cell>
          <cell r="O4397">
            <v>11</v>
          </cell>
          <cell r="P4397" t="str">
            <v>Current Unrestricted Funds</v>
          </cell>
          <cell r="Q4397">
            <v>61</v>
          </cell>
          <cell r="R4397" t="str">
            <v>Salaries and Wages</v>
          </cell>
          <cell r="S4397">
            <v>20</v>
          </cell>
          <cell r="T4397" t="str">
            <v>Vice President / Provost - PRC</v>
          </cell>
          <cell r="U4397">
            <v>1</v>
          </cell>
          <cell r="V4397" t="str">
            <v>McConachie, Michael P.</v>
          </cell>
        </row>
        <row r="4398">
          <cell r="A4398">
            <v>316096</v>
          </cell>
          <cell r="B4398" t="str">
            <v>Foreign Languages</v>
          </cell>
          <cell r="C4398">
            <v>611120</v>
          </cell>
          <cell r="D4398">
            <v>316096611120</v>
          </cell>
          <cell r="E4398" t="str">
            <v>Faculty Salaries - Part-time</v>
          </cell>
          <cell r="F4398">
            <v>28678.9</v>
          </cell>
          <cell r="G4398">
            <v>38087.47</v>
          </cell>
          <cell r="H4398">
            <v>36467</v>
          </cell>
          <cell r="I4398">
            <v>17255</v>
          </cell>
          <cell r="J4398">
            <v>33000</v>
          </cell>
          <cell r="K4398">
            <v>110010</v>
          </cell>
          <cell r="L4398" t="str">
            <v>Current Unrestricted</v>
          </cell>
          <cell r="M4398">
            <v>10</v>
          </cell>
          <cell r="N4398" t="str">
            <v>Instruction</v>
          </cell>
          <cell r="O4398">
            <v>11</v>
          </cell>
          <cell r="P4398" t="str">
            <v>Current Unrestricted Funds</v>
          </cell>
          <cell r="Q4398">
            <v>61</v>
          </cell>
          <cell r="R4398" t="str">
            <v>Salaries and Wages</v>
          </cell>
          <cell r="S4398">
            <v>20</v>
          </cell>
          <cell r="T4398" t="str">
            <v>Vice President / Provost - PRC</v>
          </cell>
          <cell r="U4398">
            <v>1</v>
          </cell>
          <cell r="V4398" t="str">
            <v>McConachie, Michael P.</v>
          </cell>
        </row>
        <row r="4399">
          <cell r="A4399">
            <v>316096</v>
          </cell>
          <cell r="B4399" t="str">
            <v>Foreign Languages</v>
          </cell>
          <cell r="C4399">
            <v>611150</v>
          </cell>
          <cell r="D4399">
            <v>316096611150</v>
          </cell>
          <cell r="E4399" t="str">
            <v>Faculty Full-time - Summer</v>
          </cell>
          <cell r="F4399">
            <v>13031.1</v>
          </cell>
          <cell r="G4399">
            <v>0</v>
          </cell>
          <cell r="H4399">
            <v>7000</v>
          </cell>
          <cell r="I4399">
            <v>0</v>
          </cell>
          <cell r="J4399">
            <v>7141</v>
          </cell>
          <cell r="K4399">
            <v>110010</v>
          </cell>
          <cell r="L4399" t="str">
            <v>Current Unrestricted</v>
          </cell>
          <cell r="M4399">
            <v>10</v>
          </cell>
          <cell r="N4399" t="str">
            <v>Instruction</v>
          </cell>
          <cell r="O4399">
            <v>11</v>
          </cell>
          <cell r="P4399" t="str">
            <v>Current Unrestricted Funds</v>
          </cell>
          <cell r="Q4399">
            <v>61</v>
          </cell>
          <cell r="R4399" t="str">
            <v>Salaries and Wages</v>
          </cell>
          <cell r="S4399">
            <v>20</v>
          </cell>
          <cell r="T4399" t="str">
            <v>Vice President / Provost - PRC</v>
          </cell>
          <cell r="U4399">
            <v>1</v>
          </cell>
          <cell r="V4399" t="str">
            <v>McConachie, Michael P.</v>
          </cell>
        </row>
        <row r="4400">
          <cell r="A4400">
            <v>316096</v>
          </cell>
          <cell r="B4400" t="str">
            <v>Foreign Languages</v>
          </cell>
          <cell r="C4400">
            <v>611160</v>
          </cell>
          <cell r="D4400">
            <v>316096611160</v>
          </cell>
          <cell r="E4400" t="str">
            <v>Faculty Part-time - Summer</v>
          </cell>
          <cell r="F4400">
            <v>6394</v>
          </cell>
          <cell r="G4400">
            <v>18113.439999999999</v>
          </cell>
          <cell r="H4400">
            <v>9927</v>
          </cell>
          <cell r="I4400">
            <v>0</v>
          </cell>
          <cell r="J4400">
            <v>15000</v>
          </cell>
          <cell r="K4400">
            <v>110010</v>
          </cell>
          <cell r="L4400" t="str">
            <v>Current Unrestricted</v>
          </cell>
          <cell r="M4400">
            <v>10</v>
          </cell>
          <cell r="N4400" t="str">
            <v>Instruction</v>
          </cell>
          <cell r="O4400">
            <v>11</v>
          </cell>
          <cell r="P4400" t="str">
            <v>Current Unrestricted Funds</v>
          </cell>
          <cell r="Q4400">
            <v>61</v>
          </cell>
          <cell r="R4400" t="str">
            <v>Salaries and Wages</v>
          </cell>
          <cell r="S4400">
            <v>20</v>
          </cell>
          <cell r="T4400" t="str">
            <v>Vice President / Provost - PRC</v>
          </cell>
          <cell r="U4400">
            <v>1</v>
          </cell>
          <cell r="V4400" t="str">
            <v>McConachie, Michael P.</v>
          </cell>
        </row>
        <row r="4401">
          <cell r="A4401">
            <v>316096</v>
          </cell>
          <cell r="B4401" t="str">
            <v>Foreign Languages</v>
          </cell>
          <cell r="C4401">
            <v>733110</v>
          </cell>
          <cell r="D4401">
            <v>316096733110</v>
          </cell>
          <cell r="E4401" t="str">
            <v>Classroom Supplies</v>
          </cell>
          <cell r="F4401">
            <v>55.44</v>
          </cell>
          <cell r="G4401">
            <v>8.25</v>
          </cell>
          <cell r="H4401">
            <v>100</v>
          </cell>
          <cell r="I4401">
            <v>25.19</v>
          </cell>
          <cell r="J4401">
            <v>100</v>
          </cell>
          <cell r="K4401">
            <v>110010</v>
          </cell>
          <cell r="L4401" t="str">
            <v>Current Unrestricted</v>
          </cell>
          <cell r="M4401">
            <v>10</v>
          </cell>
          <cell r="N4401" t="str">
            <v>Instruction</v>
          </cell>
          <cell r="O4401">
            <v>11</v>
          </cell>
          <cell r="P4401" t="str">
            <v>Current Unrestricted Funds</v>
          </cell>
          <cell r="Q4401">
            <v>73</v>
          </cell>
          <cell r="R4401" t="str">
            <v>Supplies</v>
          </cell>
          <cell r="S4401">
            <v>20</v>
          </cell>
          <cell r="T4401" t="str">
            <v>Vice President / Provost - PRC</v>
          </cell>
          <cell r="U4401">
            <v>4</v>
          </cell>
          <cell r="V4401" t="str">
            <v>McConachie, Michael P.</v>
          </cell>
        </row>
        <row r="4402">
          <cell r="A4402">
            <v>316096</v>
          </cell>
          <cell r="B4402" t="str">
            <v>Foreign Languages</v>
          </cell>
          <cell r="C4402">
            <v>744220</v>
          </cell>
          <cell r="D4402">
            <v>316096744220</v>
          </cell>
          <cell r="E4402" t="str">
            <v>Professional Development / Travel</v>
          </cell>
          <cell r="F4402">
            <v>210.14</v>
          </cell>
          <cell r="G4402">
            <v>0</v>
          </cell>
          <cell r="H4402">
            <v>0</v>
          </cell>
          <cell r="I4402">
            <v>0</v>
          </cell>
          <cell r="J4402">
            <v>0</v>
          </cell>
          <cell r="K4402">
            <v>110010</v>
          </cell>
          <cell r="L4402" t="str">
            <v>Current Unrestricted</v>
          </cell>
          <cell r="M4402">
            <v>10</v>
          </cell>
          <cell r="N4402" t="str">
            <v>Instruction</v>
          </cell>
          <cell r="O4402">
            <v>11</v>
          </cell>
          <cell r="P4402" t="str">
            <v>Current Unrestricted Funds</v>
          </cell>
          <cell r="Q4402">
            <v>74</v>
          </cell>
          <cell r="R4402" t="str">
            <v>Travel</v>
          </cell>
          <cell r="S4402">
            <v>20</v>
          </cell>
          <cell r="T4402" t="str">
            <v>Vice President / Provost - PRC</v>
          </cell>
          <cell r="U4402">
            <v>4</v>
          </cell>
          <cell r="V4402" t="str">
            <v>McConachie, Michael P.</v>
          </cell>
        </row>
        <row r="4403">
          <cell r="A4403">
            <v>316096</v>
          </cell>
          <cell r="B4403" t="str">
            <v>Foreign Languages</v>
          </cell>
          <cell r="C4403">
            <v>755310</v>
          </cell>
          <cell r="D4403">
            <v>316096755310</v>
          </cell>
          <cell r="E4403" t="str">
            <v>Copier Expense</v>
          </cell>
          <cell r="F4403">
            <v>269.88</v>
          </cell>
          <cell r="G4403">
            <v>319.8</v>
          </cell>
          <cell r="H4403">
            <v>500</v>
          </cell>
          <cell r="I4403">
            <v>167.7</v>
          </cell>
          <cell r="J4403">
            <v>500</v>
          </cell>
          <cell r="K4403">
            <v>110010</v>
          </cell>
          <cell r="L4403" t="str">
            <v>Current Unrestricted</v>
          </cell>
          <cell r="M4403">
            <v>10</v>
          </cell>
          <cell r="N4403" t="str">
            <v>Instruction</v>
          </cell>
          <cell r="O4403">
            <v>11</v>
          </cell>
          <cell r="P4403" t="str">
            <v>Current Unrestricted Funds</v>
          </cell>
          <cell r="Q4403">
            <v>75</v>
          </cell>
          <cell r="R4403" t="str">
            <v>Other Operating Expenses</v>
          </cell>
          <cell r="S4403">
            <v>20</v>
          </cell>
          <cell r="T4403" t="str">
            <v>Vice President / Provost - PRC</v>
          </cell>
          <cell r="U4403">
            <v>4</v>
          </cell>
          <cell r="V4403" t="str">
            <v>McConachie, Michael P.</v>
          </cell>
        </row>
        <row r="4404">
          <cell r="A4404">
            <v>316096</v>
          </cell>
          <cell r="B4404" t="str">
            <v>Foreign Languages</v>
          </cell>
          <cell r="C4404">
            <v>755360</v>
          </cell>
          <cell r="D4404">
            <v>316096755360</v>
          </cell>
          <cell r="E4404" t="str">
            <v>Printing - Other</v>
          </cell>
          <cell r="F4404">
            <v>11.8</v>
          </cell>
          <cell r="G4404">
            <v>8.24</v>
          </cell>
          <cell r="H4404">
            <v>50</v>
          </cell>
          <cell r="I4404">
            <v>0</v>
          </cell>
          <cell r="J4404">
            <v>50</v>
          </cell>
          <cell r="K4404">
            <v>110010</v>
          </cell>
          <cell r="L4404" t="str">
            <v>Current Unrestricted</v>
          </cell>
          <cell r="M4404">
            <v>10</v>
          </cell>
          <cell r="N4404" t="str">
            <v>Instruction</v>
          </cell>
          <cell r="O4404">
            <v>11</v>
          </cell>
          <cell r="P4404" t="str">
            <v>Current Unrestricted Funds</v>
          </cell>
          <cell r="Q4404">
            <v>75</v>
          </cell>
          <cell r="R4404" t="str">
            <v>Other Operating Expenses</v>
          </cell>
          <cell r="S4404">
            <v>20</v>
          </cell>
          <cell r="T4404" t="str">
            <v>Vice President / Provost - PRC</v>
          </cell>
          <cell r="U4404">
            <v>4</v>
          </cell>
          <cell r="V4404" t="str">
            <v>McConachie, Michael P.</v>
          </cell>
        </row>
        <row r="4405">
          <cell r="A4405">
            <v>323006</v>
          </cell>
          <cell r="B4405" t="str">
            <v>English</v>
          </cell>
          <cell r="C4405">
            <v>611110</v>
          </cell>
          <cell r="D4405">
            <v>323006611110</v>
          </cell>
          <cell r="E4405" t="str">
            <v>Faculty Salaries - Full-time</v>
          </cell>
          <cell r="F4405">
            <v>582001.5</v>
          </cell>
          <cell r="G4405">
            <v>563643.39</v>
          </cell>
          <cell r="H4405">
            <v>548641</v>
          </cell>
          <cell r="I4405">
            <v>273258.38</v>
          </cell>
          <cell r="J4405">
            <v>550768</v>
          </cell>
          <cell r="K4405">
            <v>110010</v>
          </cell>
          <cell r="L4405" t="str">
            <v>Current Unrestricted</v>
          </cell>
          <cell r="M4405">
            <v>10</v>
          </cell>
          <cell r="N4405" t="str">
            <v>Instruction</v>
          </cell>
          <cell r="O4405">
            <v>11</v>
          </cell>
          <cell r="P4405" t="str">
            <v>Current Unrestricted Funds</v>
          </cell>
          <cell r="Q4405">
            <v>61</v>
          </cell>
          <cell r="R4405" t="str">
            <v>Salaries and Wages</v>
          </cell>
          <cell r="S4405">
            <v>20</v>
          </cell>
          <cell r="T4405" t="str">
            <v>Vice President / Provost - PRC</v>
          </cell>
          <cell r="U4405">
            <v>1</v>
          </cell>
          <cell r="V4405" t="str">
            <v>McConachie, Michael P.</v>
          </cell>
        </row>
        <row r="4406">
          <cell r="A4406">
            <v>323006</v>
          </cell>
          <cell r="B4406" t="str">
            <v>English</v>
          </cell>
          <cell r="C4406">
            <v>611115</v>
          </cell>
          <cell r="D4406">
            <v>323006611115</v>
          </cell>
          <cell r="E4406" t="str">
            <v>Faculty Salaries - Substitute</v>
          </cell>
          <cell r="F4406">
            <v>4495.41</v>
          </cell>
          <cell r="G4406">
            <v>3049.83</v>
          </cell>
          <cell r="H4406">
            <v>3200</v>
          </cell>
          <cell r="I4406">
            <v>2306.29</v>
          </cell>
          <cell r="J4406">
            <v>3200</v>
          </cell>
          <cell r="K4406">
            <v>110010</v>
          </cell>
          <cell r="L4406" t="str">
            <v>Current Unrestricted</v>
          </cell>
          <cell r="M4406">
            <v>10</v>
          </cell>
          <cell r="N4406" t="str">
            <v>Instruction</v>
          </cell>
          <cell r="O4406">
            <v>11</v>
          </cell>
          <cell r="P4406" t="str">
            <v>Current Unrestricted Funds</v>
          </cell>
          <cell r="Q4406">
            <v>61</v>
          </cell>
          <cell r="R4406" t="str">
            <v>Salaries and Wages</v>
          </cell>
          <cell r="S4406">
            <v>20</v>
          </cell>
          <cell r="T4406" t="str">
            <v>Vice President / Provost - PRC</v>
          </cell>
          <cell r="U4406">
            <v>1</v>
          </cell>
          <cell r="V4406" t="str">
            <v>McConachie, Michael P.</v>
          </cell>
        </row>
        <row r="4407">
          <cell r="A4407">
            <v>323006</v>
          </cell>
          <cell r="B4407" t="str">
            <v>English</v>
          </cell>
          <cell r="C4407">
            <v>611120</v>
          </cell>
          <cell r="D4407">
            <v>323006611120</v>
          </cell>
          <cell r="E4407" t="str">
            <v>Faculty Salaries - Part-time</v>
          </cell>
          <cell r="F4407">
            <v>193861.81</v>
          </cell>
          <cell r="G4407">
            <v>196315.05</v>
          </cell>
          <cell r="H4407">
            <v>221828</v>
          </cell>
          <cell r="I4407">
            <v>118909.86</v>
          </cell>
          <cell r="J4407">
            <v>216000</v>
          </cell>
          <cell r="K4407">
            <v>110010</v>
          </cell>
          <cell r="L4407" t="str">
            <v>Current Unrestricted</v>
          </cell>
          <cell r="M4407">
            <v>10</v>
          </cell>
          <cell r="N4407" t="str">
            <v>Instruction</v>
          </cell>
          <cell r="O4407">
            <v>11</v>
          </cell>
          <cell r="P4407" t="str">
            <v>Current Unrestricted Funds</v>
          </cell>
          <cell r="Q4407">
            <v>61</v>
          </cell>
          <cell r="R4407" t="str">
            <v>Salaries and Wages</v>
          </cell>
          <cell r="S4407">
            <v>20</v>
          </cell>
          <cell r="T4407" t="str">
            <v>Vice President / Provost - PRC</v>
          </cell>
          <cell r="U4407">
            <v>1</v>
          </cell>
          <cell r="V4407" t="str">
            <v>McConachie, Michael P.</v>
          </cell>
        </row>
        <row r="4408">
          <cell r="A4408">
            <v>323006</v>
          </cell>
          <cell r="B4408" t="str">
            <v>English</v>
          </cell>
          <cell r="C4408">
            <v>611125</v>
          </cell>
          <cell r="D4408">
            <v>323006611125</v>
          </cell>
          <cell r="E4408" t="str">
            <v>Faculty Full-time Chair Rel</v>
          </cell>
          <cell r="F4408">
            <v>15658.38</v>
          </cell>
          <cell r="G4408">
            <v>15658.38</v>
          </cell>
          <cell r="H4408">
            <v>21609</v>
          </cell>
          <cell r="I4408">
            <v>10804.31</v>
          </cell>
          <cell r="J4408">
            <v>16207</v>
          </cell>
          <cell r="K4408">
            <v>110010</v>
          </cell>
          <cell r="L4408" t="str">
            <v>Current Unrestricted</v>
          </cell>
          <cell r="M4408">
            <v>10</v>
          </cell>
          <cell r="N4408" t="str">
            <v>Instruction</v>
          </cell>
          <cell r="O4408">
            <v>11</v>
          </cell>
          <cell r="P4408" t="str">
            <v>Current Unrestricted Funds</v>
          </cell>
          <cell r="Q4408">
            <v>61</v>
          </cell>
          <cell r="R4408" t="str">
            <v>Salaries and Wages</v>
          </cell>
          <cell r="S4408">
            <v>20</v>
          </cell>
          <cell r="T4408" t="str">
            <v>Vice President / Provost - PRC</v>
          </cell>
          <cell r="U4408">
            <v>1</v>
          </cell>
          <cell r="V4408" t="str">
            <v>McConachie, Michael P.</v>
          </cell>
        </row>
        <row r="4409">
          <cell r="A4409">
            <v>323006</v>
          </cell>
          <cell r="B4409" t="str">
            <v>English</v>
          </cell>
          <cell r="C4409">
            <v>611130</v>
          </cell>
          <cell r="D4409">
            <v>323006611130</v>
          </cell>
          <cell r="E4409" t="str">
            <v>Faculty Full-time Non-teaching ES</v>
          </cell>
          <cell r="F4409">
            <v>12623.04</v>
          </cell>
          <cell r="G4409">
            <v>12623.04</v>
          </cell>
          <cell r="H4409">
            <v>12623</v>
          </cell>
          <cell r="I4409">
            <v>6532.5</v>
          </cell>
          <cell r="J4409">
            <v>13065</v>
          </cell>
          <cell r="K4409">
            <v>110010</v>
          </cell>
          <cell r="L4409" t="str">
            <v>Current Unrestricted</v>
          </cell>
          <cell r="M4409">
            <v>10</v>
          </cell>
          <cell r="N4409" t="str">
            <v>Instruction</v>
          </cell>
          <cell r="O4409">
            <v>11</v>
          </cell>
          <cell r="P4409" t="str">
            <v>Current Unrestricted Funds</v>
          </cell>
          <cell r="Q4409">
            <v>61</v>
          </cell>
          <cell r="R4409" t="str">
            <v>Salaries and Wages</v>
          </cell>
          <cell r="S4409">
            <v>20</v>
          </cell>
          <cell r="T4409" t="str">
            <v>Vice President / Provost - PRC</v>
          </cell>
          <cell r="U4409">
            <v>1</v>
          </cell>
          <cell r="V4409" t="str">
            <v>McConachie, Michael P.</v>
          </cell>
        </row>
        <row r="4410">
          <cell r="A4410">
            <v>323006</v>
          </cell>
          <cell r="B4410" t="str">
            <v>English</v>
          </cell>
          <cell r="C4410">
            <v>611135</v>
          </cell>
          <cell r="D4410">
            <v>323006611135</v>
          </cell>
          <cell r="E4410" t="str">
            <v>Faculty Full-time - Release Time</v>
          </cell>
          <cell r="F4410">
            <v>0</v>
          </cell>
          <cell r="G4410">
            <v>0</v>
          </cell>
          <cell r="H4410">
            <v>-2701</v>
          </cell>
          <cell r="I4410">
            <v>0</v>
          </cell>
          <cell r="J4410">
            <v>0</v>
          </cell>
          <cell r="K4410">
            <v>110010</v>
          </cell>
          <cell r="L4410" t="str">
            <v>Current Unrestricted</v>
          </cell>
          <cell r="M4410">
            <v>10</v>
          </cell>
          <cell r="N4410" t="str">
            <v>Instruction</v>
          </cell>
          <cell r="O4410">
            <v>11</v>
          </cell>
          <cell r="P4410" t="str">
            <v>Current Unrestricted Funds</v>
          </cell>
          <cell r="Q4410">
            <v>61</v>
          </cell>
          <cell r="R4410" t="str">
            <v>Salaries and Wages</v>
          </cell>
          <cell r="S4410">
            <v>20</v>
          </cell>
          <cell r="T4410" t="str">
            <v>Vice President / Provost - PRC</v>
          </cell>
          <cell r="U4410">
            <v>1</v>
          </cell>
          <cell r="V4410" t="str">
            <v>McConachie, Michael P.</v>
          </cell>
        </row>
        <row r="4411">
          <cell r="A4411">
            <v>323006</v>
          </cell>
          <cell r="B4411" t="str">
            <v>English</v>
          </cell>
          <cell r="C4411">
            <v>611150</v>
          </cell>
          <cell r="D4411">
            <v>323006611150</v>
          </cell>
          <cell r="E4411" t="str">
            <v>Faculty Full-time - Summer</v>
          </cell>
          <cell r="F4411">
            <v>60770.5</v>
          </cell>
          <cell r="G4411">
            <v>68882.67</v>
          </cell>
          <cell r="H4411">
            <v>76404</v>
          </cell>
          <cell r="I4411">
            <v>0</v>
          </cell>
          <cell r="J4411">
            <v>83345</v>
          </cell>
          <cell r="K4411">
            <v>110010</v>
          </cell>
          <cell r="L4411" t="str">
            <v>Current Unrestricted</v>
          </cell>
          <cell r="M4411">
            <v>10</v>
          </cell>
          <cell r="N4411" t="str">
            <v>Instruction</v>
          </cell>
          <cell r="O4411">
            <v>11</v>
          </cell>
          <cell r="P4411" t="str">
            <v>Current Unrestricted Funds</v>
          </cell>
          <cell r="Q4411">
            <v>61</v>
          </cell>
          <cell r="R4411" t="str">
            <v>Salaries and Wages</v>
          </cell>
          <cell r="S4411">
            <v>20</v>
          </cell>
          <cell r="T4411" t="str">
            <v>Vice President / Provost - PRC</v>
          </cell>
          <cell r="U4411">
            <v>1</v>
          </cell>
          <cell r="V4411" t="str">
            <v>McConachie, Michael P.</v>
          </cell>
        </row>
        <row r="4412">
          <cell r="A4412">
            <v>323006</v>
          </cell>
          <cell r="B4412" t="str">
            <v>English</v>
          </cell>
          <cell r="C4412">
            <v>611160</v>
          </cell>
          <cell r="D4412">
            <v>323006611160</v>
          </cell>
          <cell r="E4412" t="str">
            <v>Faculty Part-time - Summer</v>
          </cell>
          <cell r="F4412">
            <v>8340</v>
          </cell>
          <cell r="G4412">
            <v>2085</v>
          </cell>
          <cell r="H4412">
            <v>12948</v>
          </cell>
          <cell r="I4412">
            <v>0</v>
          </cell>
          <cell r="J4412">
            <v>12000</v>
          </cell>
          <cell r="K4412">
            <v>110010</v>
          </cell>
          <cell r="L4412" t="str">
            <v>Current Unrestricted</v>
          </cell>
          <cell r="M4412">
            <v>10</v>
          </cell>
          <cell r="N4412" t="str">
            <v>Instruction</v>
          </cell>
          <cell r="O4412">
            <v>11</v>
          </cell>
          <cell r="P4412" t="str">
            <v>Current Unrestricted Funds</v>
          </cell>
          <cell r="Q4412">
            <v>61</v>
          </cell>
          <cell r="R4412" t="str">
            <v>Salaries and Wages</v>
          </cell>
          <cell r="S4412">
            <v>20</v>
          </cell>
          <cell r="T4412" t="str">
            <v>Vice President / Provost - PRC</v>
          </cell>
          <cell r="U4412">
            <v>1</v>
          </cell>
          <cell r="V4412" t="str">
            <v>McConachie, Michael P.</v>
          </cell>
        </row>
        <row r="4413">
          <cell r="A4413">
            <v>323006</v>
          </cell>
          <cell r="B4413" t="str">
            <v>English</v>
          </cell>
          <cell r="C4413">
            <v>733110</v>
          </cell>
          <cell r="D4413">
            <v>323006733110</v>
          </cell>
          <cell r="E4413" t="str">
            <v>Classroom Supplies</v>
          </cell>
          <cell r="F4413">
            <v>340.5</v>
          </cell>
          <cell r="G4413">
            <v>89.75</v>
          </cell>
          <cell r="H4413">
            <v>170</v>
          </cell>
          <cell r="I4413">
            <v>126.5</v>
          </cell>
          <cell r="J4413">
            <v>200</v>
          </cell>
          <cell r="K4413">
            <v>110010</v>
          </cell>
          <cell r="L4413" t="str">
            <v>Current Unrestricted</v>
          </cell>
          <cell r="M4413">
            <v>10</v>
          </cell>
          <cell r="N4413" t="str">
            <v>Instruction</v>
          </cell>
          <cell r="O4413">
            <v>11</v>
          </cell>
          <cell r="P4413" t="str">
            <v>Current Unrestricted Funds</v>
          </cell>
          <cell r="Q4413">
            <v>73</v>
          </cell>
          <cell r="R4413" t="str">
            <v>Supplies</v>
          </cell>
          <cell r="S4413">
            <v>20</v>
          </cell>
          <cell r="T4413" t="str">
            <v>Vice President / Provost - PRC</v>
          </cell>
          <cell r="U4413">
            <v>4</v>
          </cell>
          <cell r="V4413" t="str">
            <v>McConachie, Michael P.</v>
          </cell>
        </row>
        <row r="4414">
          <cell r="A4414">
            <v>323006</v>
          </cell>
          <cell r="B4414" t="str">
            <v>English</v>
          </cell>
          <cell r="C4414">
            <v>744210</v>
          </cell>
          <cell r="D4414">
            <v>323006744210</v>
          </cell>
          <cell r="E4414" t="str">
            <v>Local Travel</v>
          </cell>
          <cell r="F4414">
            <v>0</v>
          </cell>
          <cell r="G4414">
            <v>350</v>
          </cell>
          <cell r="H4414">
            <v>375</v>
          </cell>
          <cell r="I4414">
            <v>370</v>
          </cell>
          <cell r="J4414">
            <v>500</v>
          </cell>
          <cell r="K4414">
            <v>110010</v>
          </cell>
          <cell r="L4414" t="str">
            <v>Current Unrestricted</v>
          </cell>
          <cell r="M4414">
            <v>10</v>
          </cell>
          <cell r="N4414" t="str">
            <v>Instruction</v>
          </cell>
          <cell r="O4414">
            <v>11</v>
          </cell>
          <cell r="P4414" t="str">
            <v>Current Unrestricted Funds</v>
          </cell>
          <cell r="Q4414">
            <v>74</v>
          </cell>
          <cell r="R4414" t="str">
            <v>Travel</v>
          </cell>
          <cell r="S4414">
            <v>20</v>
          </cell>
          <cell r="T4414" t="str">
            <v>Vice President / Provost - PRC</v>
          </cell>
          <cell r="U4414">
            <v>4</v>
          </cell>
          <cell r="V4414" t="str">
            <v>McConachie, Michael P.</v>
          </cell>
        </row>
        <row r="4415">
          <cell r="A4415">
            <v>323006</v>
          </cell>
          <cell r="B4415" t="str">
            <v>English</v>
          </cell>
          <cell r="C4415">
            <v>744220</v>
          </cell>
          <cell r="D4415">
            <v>323006744220</v>
          </cell>
          <cell r="E4415" t="str">
            <v>Professional Development / Travel</v>
          </cell>
          <cell r="F4415">
            <v>4078.33</v>
          </cell>
          <cell r="G4415">
            <v>7433.26</v>
          </cell>
          <cell r="H4415">
            <v>75</v>
          </cell>
          <cell r="I4415">
            <v>0</v>
          </cell>
          <cell r="J4415">
            <v>50</v>
          </cell>
          <cell r="K4415">
            <v>110010</v>
          </cell>
          <cell r="L4415" t="str">
            <v>Current Unrestricted</v>
          </cell>
          <cell r="M4415">
            <v>10</v>
          </cell>
          <cell r="N4415" t="str">
            <v>Instruction</v>
          </cell>
          <cell r="O4415">
            <v>11</v>
          </cell>
          <cell r="P4415" t="str">
            <v>Current Unrestricted Funds</v>
          </cell>
          <cell r="Q4415">
            <v>74</v>
          </cell>
          <cell r="R4415" t="str">
            <v>Travel</v>
          </cell>
          <cell r="S4415">
            <v>20</v>
          </cell>
          <cell r="T4415" t="str">
            <v>Vice President / Provost - PRC</v>
          </cell>
          <cell r="U4415">
            <v>4</v>
          </cell>
          <cell r="V4415" t="str">
            <v>McConachie, Michael P.</v>
          </cell>
        </row>
        <row r="4416">
          <cell r="A4416">
            <v>323006</v>
          </cell>
          <cell r="B4416" t="str">
            <v>English</v>
          </cell>
          <cell r="C4416">
            <v>755240</v>
          </cell>
          <cell r="D4416">
            <v>323006755240</v>
          </cell>
          <cell r="E4416" t="str">
            <v>DP - Software</v>
          </cell>
          <cell r="F4416">
            <v>50</v>
          </cell>
          <cell r="G4416">
            <v>0</v>
          </cell>
          <cell r="H4416">
            <v>0</v>
          </cell>
          <cell r="I4416">
            <v>0</v>
          </cell>
          <cell r="J4416">
            <v>0</v>
          </cell>
          <cell r="K4416">
            <v>110010</v>
          </cell>
          <cell r="L4416" t="str">
            <v>Current Unrestricted</v>
          </cell>
          <cell r="M4416">
            <v>10</v>
          </cell>
          <cell r="N4416" t="str">
            <v>Instruction</v>
          </cell>
          <cell r="O4416">
            <v>11</v>
          </cell>
          <cell r="P4416" t="str">
            <v>Current Unrestricted Funds</v>
          </cell>
          <cell r="Q4416">
            <v>75</v>
          </cell>
          <cell r="R4416" t="str">
            <v>Other Operating Expenses</v>
          </cell>
          <cell r="S4416">
            <v>20</v>
          </cell>
          <cell r="T4416" t="str">
            <v>Vice President / Provost - PRC</v>
          </cell>
          <cell r="U4416">
            <v>4</v>
          </cell>
          <cell r="V4416" t="str">
            <v>McConachie, Michael P.</v>
          </cell>
        </row>
        <row r="4417">
          <cell r="A4417">
            <v>323006</v>
          </cell>
          <cell r="B4417" t="str">
            <v>English</v>
          </cell>
          <cell r="C4417">
            <v>755310</v>
          </cell>
          <cell r="D4417">
            <v>323006755310</v>
          </cell>
          <cell r="E4417" t="str">
            <v>Copier Expense</v>
          </cell>
          <cell r="F4417">
            <v>4222.76</v>
          </cell>
          <cell r="G4417">
            <v>3558.53</v>
          </cell>
          <cell r="H4417">
            <v>8200</v>
          </cell>
          <cell r="I4417">
            <v>1944.06</v>
          </cell>
          <cell r="J4417">
            <v>8000</v>
          </cell>
          <cell r="K4417">
            <v>110010</v>
          </cell>
          <cell r="L4417" t="str">
            <v>Current Unrestricted</v>
          </cell>
          <cell r="M4417">
            <v>10</v>
          </cell>
          <cell r="N4417" t="str">
            <v>Instruction</v>
          </cell>
          <cell r="O4417">
            <v>11</v>
          </cell>
          <cell r="P4417" t="str">
            <v>Current Unrestricted Funds</v>
          </cell>
          <cell r="Q4417">
            <v>75</v>
          </cell>
          <cell r="R4417" t="str">
            <v>Other Operating Expenses</v>
          </cell>
          <cell r="S4417">
            <v>20</v>
          </cell>
          <cell r="T4417" t="str">
            <v>Vice President / Provost - PRC</v>
          </cell>
          <cell r="U4417">
            <v>4</v>
          </cell>
          <cell r="V4417" t="str">
            <v>McConachie, Michael P.</v>
          </cell>
        </row>
        <row r="4418">
          <cell r="A4418">
            <v>323006</v>
          </cell>
          <cell r="B4418" t="str">
            <v>English</v>
          </cell>
          <cell r="C4418">
            <v>755360</v>
          </cell>
          <cell r="D4418">
            <v>323006755360</v>
          </cell>
          <cell r="E4418" t="str">
            <v>Printing - Other</v>
          </cell>
          <cell r="F4418">
            <v>63.67</v>
          </cell>
          <cell r="G4418">
            <v>10.36</v>
          </cell>
          <cell r="H4418">
            <v>130</v>
          </cell>
          <cell r="I4418">
            <v>99.3</v>
          </cell>
          <cell r="J4418">
            <v>50</v>
          </cell>
          <cell r="K4418">
            <v>110010</v>
          </cell>
          <cell r="L4418" t="str">
            <v>Current Unrestricted</v>
          </cell>
          <cell r="M4418">
            <v>10</v>
          </cell>
          <cell r="N4418" t="str">
            <v>Instruction</v>
          </cell>
          <cell r="O4418">
            <v>11</v>
          </cell>
          <cell r="P4418" t="str">
            <v>Current Unrestricted Funds</v>
          </cell>
          <cell r="Q4418">
            <v>75</v>
          </cell>
          <cell r="R4418" t="str">
            <v>Other Operating Expenses</v>
          </cell>
          <cell r="S4418">
            <v>20</v>
          </cell>
          <cell r="T4418" t="str">
            <v>Vice President / Provost - PRC</v>
          </cell>
          <cell r="U4418">
            <v>4</v>
          </cell>
          <cell r="V4418" t="str">
            <v>McConachie, Michael P.</v>
          </cell>
        </row>
        <row r="4419">
          <cell r="A4419">
            <v>323006</v>
          </cell>
          <cell r="B4419" t="str">
            <v>English</v>
          </cell>
          <cell r="C4419">
            <v>755705</v>
          </cell>
          <cell r="D4419">
            <v>323006755705</v>
          </cell>
          <cell r="E4419" t="str">
            <v>Postage</v>
          </cell>
          <cell r="F4419">
            <v>21.39</v>
          </cell>
          <cell r="G4419">
            <v>0.45</v>
          </cell>
          <cell r="H4419">
            <v>0</v>
          </cell>
          <cell r="I4419">
            <v>0</v>
          </cell>
          <cell r="J4419">
            <v>0</v>
          </cell>
          <cell r="K4419">
            <v>110010</v>
          </cell>
          <cell r="L4419" t="str">
            <v>Current Unrestricted</v>
          </cell>
          <cell r="M4419">
            <v>10</v>
          </cell>
          <cell r="N4419" t="str">
            <v>Instruction</v>
          </cell>
          <cell r="O4419">
            <v>11</v>
          </cell>
          <cell r="P4419" t="str">
            <v>Current Unrestricted Funds</v>
          </cell>
          <cell r="Q4419">
            <v>75</v>
          </cell>
          <cell r="R4419" t="str">
            <v>Other Operating Expenses</v>
          </cell>
          <cell r="S4419">
            <v>20</v>
          </cell>
          <cell r="T4419" t="str">
            <v>Vice President / Provost - PRC</v>
          </cell>
          <cell r="U4419">
            <v>4</v>
          </cell>
          <cell r="V4419" t="str">
            <v>McConachie, Michael P.</v>
          </cell>
        </row>
        <row r="4420">
          <cell r="A4420">
            <v>323106</v>
          </cell>
          <cell r="B4420" t="str">
            <v>Speech</v>
          </cell>
          <cell r="C4420">
            <v>611110</v>
          </cell>
          <cell r="D4420">
            <v>323106611110</v>
          </cell>
          <cell r="E4420" t="str">
            <v>Faculty Salaries - Full-time</v>
          </cell>
          <cell r="F4420">
            <v>135871.92000000001</v>
          </cell>
          <cell r="G4420">
            <v>178545.87</v>
          </cell>
          <cell r="H4420">
            <v>203570</v>
          </cell>
          <cell r="I4420">
            <v>101784.84</v>
          </cell>
          <cell r="J4420">
            <v>203573</v>
          </cell>
          <cell r="K4420">
            <v>110010</v>
          </cell>
          <cell r="L4420" t="str">
            <v>Current Unrestricted</v>
          </cell>
          <cell r="M4420">
            <v>10</v>
          </cell>
          <cell r="N4420" t="str">
            <v>Instruction</v>
          </cell>
          <cell r="O4420">
            <v>11</v>
          </cell>
          <cell r="P4420" t="str">
            <v>Current Unrestricted Funds</v>
          </cell>
          <cell r="Q4420">
            <v>61</v>
          </cell>
          <cell r="R4420" t="str">
            <v>Salaries and Wages</v>
          </cell>
          <cell r="S4420">
            <v>20</v>
          </cell>
          <cell r="T4420" t="str">
            <v>Vice President / Provost - PRC</v>
          </cell>
          <cell r="U4420">
            <v>1</v>
          </cell>
          <cell r="V4420" t="str">
            <v>McConachie, Michael P.</v>
          </cell>
        </row>
        <row r="4421">
          <cell r="A4421">
            <v>323106</v>
          </cell>
          <cell r="B4421" t="str">
            <v>Speech</v>
          </cell>
          <cell r="C4421">
            <v>611115</v>
          </cell>
          <cell r="D4421">
            <v>323106611115</v>
          </cell>
          <cell r="E4421" t="str">
            <v>Faculty Salaries - Substitute</v>
          </cell>
          <cell r="F4421">
            <v>195.48</v>
          </cell>
          <cell r="G4421">
            <v>130.32</v>
          </cell>
          <cell r="H4421">
            <v>700</v>
          </cell>
          <cell r="I4421">
            <v>0</v>
          </cell>
          <cell r="J4421">
            <v>500</v>
          </cell>
          <cell r="K4421">
            <v>110010</v>
          </cell>
          <cell r="L4421" t="str">
            <v>Current Unrestricted</v>
          </cell>
          <cell r="M4421">
            <v>10</v>
          </cell>
          <cell r="N4421" t="str">
            <v>Instruction</v>
          </cell>
          <cell r="O4421">
            <v>11</v>
          </cell>
          <cell r="P4421" t="str">
            <v>Current Unrestricted Funds</v>
          </cell>
          <cell r="Q4421">
            <v>61</v>
          </cell>
          <cell r="R4421" t="str">
            <v>Salaries and Wages</v>
          </cell>
          <cell r="S4421">
            <v>20</v>
          </cell>
          <cell r="T4421" t="str">
            <v>Vice President / Provost - PRC</v>
          </cell>
          <cell r="U4421">
            <v>1</v>
          </cell>
          <cell r="V4421" t="str">
            <v>McConachie, Michael P.</v>
          </cell>
        </row>
        <row r="4422">
          <cell r="A4422">
            <v>323106</v>
          </cell>
          <cell r="B4422" t="str">
            <v>Speech</v>
          </cell>
          <cell r="C4422">
            <v>611120</v>
          </cell>
          <cell r="D4422">
            <v>323106611120</v>
          </cell>
          <cell r="E4422" t="str">
            <v>Faculty Salaries - Part-time</v>
          </cell>
          <cell r="F4422">
            <v>75049.179999999993</v>
          </cell>
          <cell r="G4422">
            <v>49996.56</v>
          </cell>
          <cell r="H4422">
            <v>74491</v>
          </cell>
          <cell r="I4422">
            <v>24266.25</v>
          </cell>
          <cell r="J4422">
            <v>66000</v>
          </cell>
          <cell r="K4422">
            <v>110010</v>
          </cell>
          <cell r="L4422" t="str">
            <v>Current Unrestricted</v>
          </cell>
          <cell r="M4422">
            <v>10</v>
          </cell>
          <cell r="N4422" t="str">
            <v>Instruction</v>
          </cell>
          <cell r="O4422">
            <v>11</v>
          </cell>
          <cell r="P4422" t="str">
            <v>Current Unrestricted Funds</v>
          </cell>
          <cell r="Q4422">
            <v>61</v>
          </cell>
          <cell r="R4422" t="str">
            <v>Salaries and Wages</v>
          </cell>
          <cell r="S4422">
            <v>20</v>
          </cell>
          <cell r="T4422" t="str">
            <v>Vice President / Provost - PRC</v>
          </cell>
          <cell r="U4422">
            <v>1</v>
          </cell>
          <cell r="V4422" t="str">
            <v>McConachie, Michael P.</v>
          </cell>
        </row>
        <row r="4423">
          <cell r="A4423">
            <v>323106</v>
          </cell>
          <cell r="B4423" t="str">
            <v>Speech</v>
          </cell>
          <cell r="C4423">
            <v>611125</v>
          </cell>
          <cell r="D4423">
            <v>323106611125</v>
          </cell>
          <cell r="E4423" t="str">
            <v>Faculty Full-time Chair Rel</v>
          </cell>
          <cell r="F4423">
            <v>12074.4</v>
          </cell>
          <cell r="G4423">
            <v>18111.599999999999</v>
          </cell>
          <cell r="H4423">
            <v>0</v>
          </cell>
          <cell r="I4423">
            <v>0</v>
          </cell>
          <cell r="J4423">
            <v>0</v>
          </cell>
          <cell r="K4423">
            <v>110010</v>
          </cell>
          <cell r="L4423" t="str">
            <v>Current Unrestricted</v>
          </cell>
          <cell r="M4423">
            <v>10</v>
          </cell>
          <cell r="N4423" t="str">
            <v>Instruction</v>
          </cell>
          <cell r="O4423">
            <v>11</v>
          </cell>
          <cell r="P4423" t="str">
            <v>Current Unrestricted Funds</v>
          </cell>
          <cell r="Q4423">
            <v>61</v>
          </cell>
          <cell r="R4423" t="str">
            <v>Salaries and Wages</v>
          </cell>
          <cell r="S4423">
            <v>20</v>
          </cell>
          <cell r="T4423" t="str">
            <v>Vice President / Provost - PRC</v>
          </cell>
          <cell r="U4423">
            <v>1</v>
          </cell>
          <cell r="V4423" t="str">
            <v>McConachie, Michael P.</v>
          </cell>
        </row>
        <row r="4424">
          <cell r="A4424">
            <v>323106</v>
          </cell>
          <cell r="B4424" t="str">
            <v>Speech</v>
          </cell>
          <cell r="C4424">
            <v>611130</v>
          </cell>
          <cell r="D4424">
            <v>323106611130</v>
          </cell>
          <cell r="E4424" t="str">
            <v>Faculty Full-time Non-teaching ES</v>
          </cell>
          <cell r="F4424">
            <v>14708.04</v>
          </cell>
          <cell r="G4424">
            <v>12623.04</v>
          </cell>
          <cell r="H4424">
            <v>15223</v>
          </cell>
          <cell r="I4424">
            <v>6868.5</v>
          </cell>
          <cell r="J4424">
            <v>13800</v>
          </cell>
          <cell r="K4424">
            <v>110010</v>
          </cell>
          <cell r="L4424" t="str">
            <v>Current Unrestricted</v>
          </cell>
          <cell r="M4424">
            <v>10</v>
          </cell>
          <cell r="N4424" t="str">
            <v>Instruction</v>
          </cell>
          <cell r="O4424">
            <v>11</v>
          </cell>
          <cell r="P4424" t="str">
            <v>Current Unrestricted Funds</v>
          </cell>
          <cell r="Q4424">
            <v>61</v>
          </cell>
          <cell r="R4424" t="str">
            <v>Salaries and Wages</v>
          </cell>
          <cell r="S4424">
            <v>20</v>
          </cell>
          <cell r="T4424" t="str">
            <v>Vice President / Provost - PRC</v>
          </cell>
          <cell r="U4424">
            <v>1</v>
          </cell>
          <cell r="V4424" t="str">
            <v>McConachie, Michael P.</v>
          </cell>
        </row>
        <row r="4425">
          <cell r="A4425">
            <v>323106</v>
          </cell>
          <cell r="B4425" t="str">
            <v>Speech</v>
          </cell>
          <cell r="C4425">
            <v>611150</v>
          </cell>
          <cell r="D4425">
            <v>323106611150</v>
          </cell>
          <cell r="E4425" t="str">
            <v>Faculty Full-time - Summer</v>
          </cell>
          <cell r="F4425">
            <v>16792.080000000002</v>
          </cell>
          <cell r="G4425">
            <v>26760.06</v>
          </cell>
          <cell r="H4425">
            <v>27536</v>
          </cell>
          <cell r="I4425">
            <v>0</v>
          </cell>
          <cell r="J4425">
            <v>29925</v>
          </cell>
          <cell r="K4425">
            <v>110010</v>
          </cell>
          <cell r="L4425" t="str">
            <v>Current Unrestricted</v>
          </cell>
          <cell r="M4425">
            <v>10</v>
          </cell>
          <cell r="N4425" t="str">
            <v>Instruction</v>
          </cell>
          <cell r="O4425">
            <v>11</v>
          </cell>
          <cell r="P4425" t="str">
            <v>Current Unrestricted Funds</v>
          </cell>
          <cell r="Q4425">
            <v>61</v>
          </cell>
          <cell r="R4425" t="str">
            <v>Salaries and Wages</v>
          </cell>
          <cell r="S4425">
            <v>20</v>
          </cell>
          <cell r="T4425" t="str">
            <v>Vice President / Provost - PRC</v>
          </cell>
          <cell r="U4425">
            <v>1</v>
          </cell>
          <cell r="V4425" t="str">
            <v>McConachie, Michael P.</v>
          </cell>
        </row>
        <row r="4426">
          <cell r="A4426">
            <v>323106</v>
          </cell>
          <cell r="B4426" t="str">
            <v>Speech</v>
          </cell>
          <cell r="C4426">
            <v>611160</v>
          </cell>
          <cell r="D4426">
            <v>323106611160</v>
          </cell>
          <cell r="E4426" t="str">
            <v>Faculty Part-time - Summer</v>
          </cell>
          <cell r="F4426">
            <v>10425</v>
          </cell>
          <cell r="G4426">
            <v>4213.4399999999996</v>
          </cell>
          <cell r="H4426">
            <v>8632</v>
          </cell>
          <cell r="I4426">
            <v>0</v>
          </cell>
          <cell r="J4426">
            <v>10900</v>
          </cell>
          <cell r="K4426">
            <v>110010</v>
          </cell>
          <cell r="L4426" t="str">
            <v>Current Unrestricted</v>
          </cell>
          <cell r="M4426">
            <v>10</v>
          </cell>
          <cell r="N4426" t="str">
            <v>Instruction</v>
          </cell>
          <cell r="O4426">
            <v>11</v>
          </cell>
          <cell r="P4426" t="str">
            <v>Current Unrestricted Funds</v>
          </cell>
          <cell r="Q4426">
            <v>61</v>
          </cell>
          <cell r="R4426" t="str">
            <v>Salaries and Wages</v>
          </cell>
          <cell r="S4426">
            <v>20</v>
          </cell>
          <cell r="T4426" t="str">
            <v>Vice President / Provost - PRC</v>
          </cell>
          <cell r="U4426">
            <v>1</v>
          </cell>
          <cell r="V4426" t="str">
            <v>McConachie, Michael P.</v>
          </cell>
        </row>
        <row r="4427">
          <cell r="A4427">
            <v>323106</v>
          </cell>
          <cell r="B4427" t="str">
            <v>Speech</v>
          </cell>
          <cell r="C4427">
            <v>733110</v>
          </cell>
          <cell r="D4427">
            <v>323106733110</v>
          </cell>
          <cell r="E4427" t="str">
            <v>Classroom Supplies</v>
          </cell>
          <cell r="F4427">
            <v>651.82000000000005</v>
          </cell>
          <cell r="G4427">
            <v>0</v>
          </cell>
          <cell r="H4427">
            <v>100</v>
          </cell>
          <cell r="I4427">
            <v>0</v>
          </cell>
          <cell r="J4427">
            <v>75</v>
          </cell>
          <cell r="K4427">
            <v>110010</v>
          </cell>
          <cell r="L4427" t="str">
            <v>Current Unrestricted</v>
          </cell>
          <cell r="M4427">
            <v>10</v>
          </cell>
          <cell r="N4427" t="str">
            <v>Instruction</v>
          </cell>
          <cell r="O4427">
            <v>11</v>
          </cell>
          <cell r="P4427" t="str">
            <v>Current Unrestricted Funds</v>
          </cell>
          <cell r="Q4427">
            <v>73</v>
          </cell>
          <cell r="R4427" t="str">
            <v>Supplies</v>
          </cell>
          <cell r="S4427">
            <v>20</v>
          </cell>
          <cell r="T4427" t="str">
            <v>Vice President / Provost - PRC</v>
          </cell>
          <cell r="U4427">
            <v>4</v>
          </cell>
          <cell r="V4427" t="str">
            <v>McConachie, Michael P.</v>
          </cell>
        </row>
        <row r="4428">
          <cell r="A4428">
            <v>323106</v>
          </cell>
          <cell r="B4428" t="str">
            <v>Speech</v>
          </cell>
          <cell r="C4428">
            <v>744220</v>
          </cell>
          <cell r="D4428">
            <v>323106744220</v>
          </cell>
          <cell r="E4428" t="str">
            <v>Professional Development / Travel</v>
          </cell>
          <cell r="F4428">
            <v>499.12</v>
          </cell>
          <cell r="G4428">
            <v>2745.11</v>
          </cell>
          <cell r="H4428">
            <v>0</v>
          </cell>
          <cell r="I4428">
            <v>0</v>
          </cell>
          <cell r="J4428">
            <v>0</v>
          </cell>
          <cell r="K4428">
            <v>110010</v>
          </cell>
          <cell r="L4428" t="str">
            <v>Current Unrestricted</v>
          </cell>
          <cell r="M4428">
            <v>10</v>
          </cell>
          <cell r="N4428" t="str">
            <v>Instruction</v>
          </cell>
          <cell r="O4428">
            <v>11</v>
          </cell>
          <cell r="P4428" t="str">
            <v>Current Unrestricted Funds</v>
          </cell>
          <cell r="Q4428">
            <v>74</v>
          </cell>
          <cell r="R4428" t="str">
            <v>Travel</v>
          </cell>
          <cell r="S4428">
            <v>20</v>
          </cell>
          <cell r="T4428" t="str">
            <v>Vice President / Provost - PRC</v>
          </cell>
          <cell r="U4428">
            <v>4</v>
          </cell>
          <cell r="V4428" t="str">
            <v>McConachie, Michael P.</v>
          </cell>
        </row>
        <row r="4429">
          <cell r="A4429">
            <v>323106</v>
          </cell>
          <cell r="B4429" t="str">
            <v>Speech</v>
          </cell>
          <cell r="C4429">
            <v>744220</v>
          </cell>
          <cell r="D4429">
            <v>323106744220</v>
          </cell>
          <cell r="E4429" t="str">
            <v>Professional Development / Travel</v>
          </cell>
          <cell r="F4429">
            <v>0</v>
          </cell>
          <cell r="G4429">
            <v>0</v>
          </cell>
          <cell r="H4429">
            <v>0</v>
          </cell>
          <cell r="I4429">
            <v>0</v>
          </cell>
          <cell r="J4429">
            <v>0</v>
          </cell>
          <cell r="K4429">
            <v>110010</v>
          </cell>
          <cell r="L4429" t="str">
            <v>Current Unrestricted</v>
          </cell>
          <cell r="M4429">
            <v>10</v>
          </cell>
          <cell r="N4429" t="str">
            <v>Instruction</v>
          </cell>
          <cell r="O4429">
            <v>11</v>
          </cell>
          <cell r="P4429" t="str">
            <v>Current Unrestricted Funds</v>
          </cell>
          <cell r="Q4429">
            <v>74</v>
          </cell>
          <cell r="R4429" t="str">
            <v>Travel</v>
          </cell>
          <cell r="S4429">
            <v>20</v>
          </cell>
          <cell r="T4429" t="str">
            <v>Vice President / Provost - PRC</v>
          </cell>
          <cell r="U4429">
            <v>4</v>
          </cell>
          <cell r="V4429" t="str">
            <v>McConachie, Michael P.</v>
          </cell>
        </row>
        <row r="4430">
          <cell r="A4430">
            <v>323106</v>
          </cell>
          <cell r="B4430" t="str">
            <v>Speech</v>
          </cell>
          <cell r="C4430">
            <v>755110</v>
          </cell>
          <cell r="D4430">
            <v>323106755110</v>
          </cell>
          <cell r="E4430" t="str">
            <v>Field Trips</v>
          </cell>
          <cell r="F4430">
            <v>0</v>
          </cell>
          <cell r="G4430">
            <v>86.28</v>
          </cell>
          <cell r="H4430">
            <v>100</v>
          </cell>
          <cell r="I4430">
            <v>0</v>
          </cell>
          <cell r="J4430">
            <v>100</v>
          </cell>
          <cell r="K4430">
            <v>110010</v>
          </cell>
          <cell r="L4430" t="str">
            <v>Current Unrestricted</v>
          </cell>
          <cell r="M4430">
            <v>10</v>
          </cell>
          <cell r="N4430" t="str">
            <v>Instruction</v>
          </cell>
          <cell r="O4430">
            <v>11</v>
          </cell>
          <cell r="P4430" t="str">
            <v>Current Unrestricted Funds</v>
          </cell>
          <cell r="Q4430">
            <v>75</v>
          </cell>
          <cell r="R4430" t="str">
            <v>Other Operating Expenses</v>
          </cell>
          <cell r="S4430">
            <v>20</v>
          </cell>
          <cell r="T4430" t="str">
            <v>Vice President / Provost - PRC</v>
          </cell>
          <cell r="U4430">
            <v>4</v>
          </cell>
          <cell r="V4430" t="str">
            <v>McConachie, Michael P.</v>
          </cell>
        </row>
        <row r="4431">
          <cell r="A4431">
            <v>323106</v>
          </cell>
          <cell r="B4431" t="str">
            <v>Speech</v>
          </cell>
          <cell r="C4431">
            <v>755240</v>
          </cell>
          <cell r="D4431">
            <v>323106755240</v>
          </cell>
          <cell r="E4431" t="str">
            <v>DP - Software</v>
          </cell>
          <cell r="F4431">
            <v>50</v>
          </cell>
          <cell r="G4431">
            <v>0</v>
          </cell>
          <cell r="H4431">
            <v>0</v>
          </cell>
          <cell r="I4431">
            <v>0</v>
          </cell>
          <cell r="J4431">
            <v>0</v>
          </cell>
          <cell r="K4431">
            <v>110010</v>
          </cell>
          <cell r="L4431" t="str">
            <v>Current Unrestricted</v>
          </cell>
          <cell r="M4431">
            <v>10</v>
          </cell>
          <cell r="N4431" t="str">
            <v>Instruction</v>
          </cell>
          <cell r="O4431">
            <v>11</v>
          </cell>
          <cell r="P4431" t="str">
            <v>Current Unrestricted Funds</v>
          </cell>
          <cell r="Q4431">
            <v>75</v>
          </cell>
          <cell r="R4431" t="str">
            <v>Other Operating Expenses</v>
          </cell>
          <cell r="S4431">
            <v>20</v>
          </cell>
          <cell r="T4431" t="str">
            <v>Vice President / Provost - PRC</v>
          </cell>
          <cell r="U4431">
            <v>4</v>
          </cell>
          <cell r="V4431" t="str">
            <v>McConachie, Michael P.</v>
          </cell>
        </row>
        <row r="4432">
          <cell r="A4432">
            <v>323106</v>
          </cell>
          <cell r="B4432" t="str">
            <v>Speech</v>
          </cell>
          <cell r="C4432">
            <v>755310</v>
          </cell>
          <cell r="D4432">
            <v>323106755310</v>
          </cell>
          <cell r="E4432" t="str">
            <v>Copier Expense</v>
          </cell>
          <cell r="F4432">
            <v>3310.8</v>
          </cell>
          <cell r="G4432">
            <v>3478.92</v>
          </cell>
          <cell r="H4432">
            <v>3100</v>
          </cell>
          <cell r="I4432">
            <v>781.98</v>
          </cell>
          <cell r="J4432">
            <v>3100</v>
          </cell>
          <cell r="K4432">
            <v>110010</v>
          </cell>
          <cell r="L4432" t="str">
            <v>Current Unrestricted</v>
          </cell>
          <cell r="M4432">
            <v>10</v>
          </cell>
          <cell r="N4432" t="str">
            <v>Instruction</v>
          </cell>
          <cell r="O4432">
            <v>11</v>
          </cell>
          <cell r="P4432" t="str">
            <v>Current Unrestricted Funds</v>
          </cell>
          <cell r="Q4432">
            <v>75</v>
          </cell>
          <cell r="R4432" t="str">
            <v>Other Operating Expenses</v>
          </cell>
          <cell r="S4432">
            <v>20</v>
          </cell>
          <cell r="T4432" t="str">
            <v>Vice President / Provost - PRC</v>
          </cell>
          <cell r="U4432">
            <v>4</v>
          </cell>
          <cell r="V4432" t="str">
            <v>McConachie, Michael P.</v>
          </cell>
        </row>
        <row r="4433">
          <cell r="A4433">
            <v>323106</v>
          </cell>
          <cell r="B4433" t="str">
            <v>Speech</v>
          </cell>
          <cell r="C4433">
            <v>755360</v>
          </cell>
          <cell r="D4433">
            <v>323106755360</v>
          </cell>
          <cell r="E4433" t="str">
            <v>Printing - Other</v>
          </cell>
          <cell r="F4433">
            <v>50.02</v>
          </cell>
          <cell r="G4433">
            <v>21.48</v>
          </cell>
          <cell r="H4433">
            <v>50</v>
          </cell>
          <cell r="I4433">
            <v>0</v>
          </cell>
          <cell r="J4433">
            <v>50</v>
          </cell>
          <cell r="K4433">
            <v>110010</v>
          </cell>
          <cell r="L4433" t="str">
            <v>Current Unrestricted</v>
          </cell>
          <cell r="M4433">
            <v>10</v>
          </cell>
          <cell r="N4433" t="str">
            <v>Instruction</v>
          </cell>
          <cell r="O4433">
            <v>11</v>
          </cell>
          <cell r="P4433" t="str">
            <v>Current Unrestricted Funds</v>
          </cell>
          <cell r="Q4433">
            <v>75</v>
          </cell>
          <cell r="R4433" t="str">
            <v>Other Operating Expenses</v>
          </cell>
          <cell r="S4433">
            <v>20</v>
          </cell>
          <cell r="T4433" t="str">
            <v>Vice President / Provost - PRC</v>
          </cell>
          <cell r="U4433">
            <v>4</v>
          </cell>
          <cell r="V4433" t="str">
            <v>McConachie, Michael P.</v>
          </cell>
        </row>
        <row r="4434">
          <cell r="A4434">
            <v>323106</v>
          </cell>
          <cell r="B4434" t="str">
            <v>Speech</v>
          </cell>
          <cell r="C4434">
            <v>755705</v>
          </cell>
          <cell r="D4434">
            <v>323106755705</v>
          </cell>
          <cell r="E4434" t="str">
            <v>Postage</v>
          </cell>
          <cell r="F4434">
            <v>2.56</v>
          </cell>
          <cell r="G4434">
            <v>0</v>
          </cell>
          <cell r="H4434">
            <v>0</v>
          </cell>
          <cell r="I4434">
            <v>0</v>
          </cell>
          <cell r="J4434">
            <v>0</v>
          </cell>
          <cell r="K4434">
            <v>110010</v>
          </cell>
          <cell r="L4434" t="str">
            <v>Current Unrestricted</v>
          </cell>
          <cell r="M4434">
            <v>10</v>
          </cell>
          <cell r="N4434" t="str">
            <v>Instruction</v>
          </cell>
          <cell r="O4434">
            <v>11</v>
          </cell>
          <cell r="P4434" t="str">
            <v>Current Unrestricted Funds</v>
          </cell>
          <cell r="Q4434">
            <v>75</v>
          </cell>
          <cell r="R4434" t="str">
            <v>Other Operating Expenses</v>
          </cell>
          <cell r="S4434">
            <v>20</v>
          </cell>
          <cell r="T4434" t="str">
            <v>Vice President / Provost - PRC</v>
          </cell>
          <cell r="U4434">
            <v>4</v>
          </cell>
          <cell r="V4434" t="str">
            <v>McConachie, Michael P.</v>
          </cell>
        </row>
        <row r="4435">
          <cell r="A4435">
            <v>323106</v>
          </cell>
          <cell r="B4435" t="str">
            <v>Speech</v>
          </cell>
          <cell r="C4435">
            <v>787430</v>
          </cell>
          <cell r="D4435">
            <v>323106787430</v>
          </cell>
          <cell r="E4435" t="str">
            <v>Computer/Media Equip</v>
          </cell>
          <cell r="F4435">
            <v>0</v>
          </cell>
          <cell r="G4435">
            <v>0</v>
          </cell>
          <cell r="H4435">
            <v>0</v>
          </cell>
          <cell r="I4435">
            <v>0</v>
          </cell>
          <cell r="J4435">
            <v>0</v>
          </cell>
          <cell r="K4435">
            <v>110010</v>
          </cell>
          <cell r="L4435" t="str">
            <v>Current Unrestricted</v>
          </cell>
          <cell r="M4435">
            <v>10</v>
          </cell>
          <cell r="N4435" t="str">
            <v>Instruction</v>
          </cell>
          <cell r="O4435">
            <v>11</v>
          </cell>
          <cell r="P4435" t="str">
            <v>Current Unrestricted Funds</v>
          </cell>
          <cell r="Q4435">
            <v>78</v>
          </cell>
          <cell r="R4435" t="str">
            <v>Non-Capital Outlay</v>
          </cell>
          <cell r="S4435">
            <v>20</v>
          </cell>
          <cell r="T4435" t="str">
            <v>Vice President / Provost - PRC</v>
          </cell>
          <cell r="U4435">
            <v>4</v>
          </cell>
          <cell r="V4435" t="str">
            <v>McConachie, Michael P.</v>
          </cell>
        </row>
        <row r="4436">
          <cell r="A4436">
            <v>323306</v>
          </cell>
          <cell r="B4436" t="str">
            <v>Writing Ctr (Ctr Acad Assistance)</v>
          </cell>
          <cell r="C4436">
            <v>611325</v>
          </cell>
          <cell r="D4436">
            <v>323306611325</v>
          </cell>
          <cell r="E4436" t="str">
            <v>Non-Supervisory - PT - Exempt</v>
          </cell>
          <cell r="F4436">
            <v>15144.43</v>
          </cell>
          <cell r="G4436">
            <v>0</v>
          </cell>
          <cell r="H4436">
            <v>0</v>
          </cell>
          <cell r="I4436">
            <v>0</v>
          </cell>
          <cell r="J4436">
            <v>0</v>
          </cell>
          <cell r="K4436">
            <v>110010</v>
          </cell>
          <cell r="L4436" t="str">
            <v>Current Unrestricted</v>
          </cell>
          <cell r="M4436">
            <v>10</v>
          </cell>
          <cell r="N4436" t="str">
            <v>Instruction</v>
          </cell>
          <cell r="O4436">
            <v>11</v>
          </cell>
          <cell r="P4436" t="str">
            <v>Current Unrestricted Funds</v>
          </cell>
          <cell r="Q4436">
            <v>61</v>
          </cell>
          <cell r="R4436" t="str">
            <v>Salaries and Wages</v>
          </cell>
          <cell r="S4436">
            <v>20</v>
          </cell>
          <cell r="T4436" t="str">
            <v>Vice President / Provost - PRC</v>
          </cell>
          <cell r="U4436">
            <v>1</v>
          </cell>
          <cell r="V4436" t="str">
            <v>McConachie, Michael P.</v>
          </cell>
        </row>
        <row r="4437">
          <cell r="A4437">
            <v>323306</v>
          </cell>
          <cell r="B4437" t="str">
            <v>Writing Ctr (Ctr Acad Assistance)</v>
          </cell>
          <cell r="C4437">
            <v>611460</v>
          </cell>
          <cell r="D4437">
            <v>323306611460</v>
          </cell>
          <cell r="E4437" t="str">
            <v>Support Staff PT - Non-Exempt</v>
          </cell>
          <cell r="F4437">
            <v>0</v>
          </cell>
          <cell r="G4437">
            <v>14298.71</v>
          </cell>
          <cell r="H4437">
            <v>18123</v>
          </cell>
          <cell r="I4437">
            <v>6400.29</v>
          </cell>
          <cell r="J4437">
            <v>18500</v>
          </cell>
          <cell r="K4437">
            <v>110010</v>
          </cell>
          <cell r="L4437" t="str">
            <v>Current Unrestricted</v>
          </cell>
          <cell r="M4437">
            <v>10</v>
          </cell>
          <cell r="N4437" t="str">
            <v>Instruction</v>
          </cell>
          <cell r="O4437">
            <v>11</v>
          </cell>
          <cell r="P4437" t="str">
            <v>Current Unrestricted Funds</v>
          </cell>
          <cell r="Q4437">
            <v>61</v>
          </cell>
          <cell r="R4437" t="str">
            <v>Salaries and Wages</v>
          </cell>
          <cell r="S4437">
            <v>20</v>
          </cell>
          <cell r="T4437" t="str">
            <v>Vice President / Provost - PRC</v>
          </cell>
          <cell r="U4437">
            <v>1</v>
          </cell>
          <cell r="V4437" t="str">
            <v>McConachie, Michael P.</v>
          </cell>
        </row>
        <row r="4438">
          <cell r="A4438">
            <v>323306</v>
          </cell>
          <cell r="B4438" t="str">
            <v>Writing Ctr (Ctr Acad Assistance)</v>
          </cell>
          <cell r="C4438">
            <v>611485</v>
          </cell>
          <cell r="D4438">
            <v>323306611485</v>
          </cell>
          <cell r="E4438" t="str">
            <v>Tutors PT - Non-Exempt</v>
          </cell>
          <cell r="F4438">
            <v>61617.77</v>
          </cell>
          <cell r="G4438">
            <v>68175.11</v>
          </cell>
          <cell r="H4438">
            <v>69345</v>
          </cell>
          <cell r="I4438">
            <v>33404.980000000003</v>
          </cell>
          <cell r="J4438">
            <v>70743</v>
          </cell>
          <cell r="K4438">
            <v>110010</v>
          </cell>
          <cell r="L4438" t="str">
            <v>Current Unrestricted</v>
          </cell>
          <cell r="M4438">
            <v>10</v>
          </cell>
          <cell r="N4438" t="str">
            <v>Instruction</v>
          </cell>
          <cell r="O4438">
            <v>11</v>
          </cell>
          <cell r="P4438" t="str">
            <v>Current Unrestricted Funds</v>
          </cell>
          <cell r="Q4438">
            <v>61</v>
          </cell>
          <cell r="R4438" t="str">
            <v>Salaries and Wages</v>
          </cell>
          <cell r="S4438">
            <v>20</v>
          </cell>
          <cell r="T4438" t="str">
            <v>Vice President / Provost - PRC</v>
          </cell>
          <cell r="U4438">
            <v>1</v>
          </cell>
          <cell r="V4438" t="str">
            <v>McConachie, Michael P.</v>
          </cell>
        </row>
        <row r="4439">
          <cell r="A4439">
            <v>323306</v>
          </cell>
          <cell r="B4439" t="str">
            <v>Writing Ctr (Ctr Acad Assistance)</v>
          </cell>
          <cell r="C4439">
            <v>712320</v>
          </cell>
          <cell r="D4439">
            <v>323306712320</v>
          </cell>
          <cell r="E4439" t="str">
            <v>Guest Lecturers</v>
          </cell>
          <cell r="F4439">
            <v>0</v>
          </cell>
          <cell r="G4439">
            <v>0</v>
          </cell>
          <cell r="H4439">
            <v>0</v>
          </cell>
          <cell r="I4439">
            <v>0</v>
          </cell>
          <cell r="J4439">
            <v>0</v>
          </cell>
          <cell r="K4439">
            <v>110010</v>
          </cell>
          <cell r="L4439" t="str">
            <v>Current Unrestricted</v>
          </cell>
          <cell r="M4439">
            <v>10</v>
          </cell>
          <cell r="N4439" t="str">
            <v>Instruction</v>
          </cell>
          <cell r="O4439">
            <v>11</v>
          </cell>
          <cell r="P4439" t="str">
            <v>Current Unrestricted Funds</v>
          </cell>
          <cell r="Q4439">
            <v>71</v>
          </cell>
          <cell r="R4439" t="str">
            <v>Contractual Services</v>
          </cell>
          <cell r="S4439">
            <v>20</v>
          </cell>
          <cell r="T4439" t="str">
            <v>Vice President / Provost - PRC</v>
          </cell>
          <cell r="U4439">
            <v>4</v>
          </cell>
          <cell r="V4439" t="str">
            <v>McConachie, Michael P.</v>
          </cell>
        </row>
        <row r="4440">
          <cell r="A4440">
            <v>323306</v>
          </cell>
          <cell r="B4440" t="str">
            <v>Writing Ctr (Ctr Acad Assistance)</v>
          </cell>
          <cell r="C4440">
            <v>733110</v>
          </cell>
          <cell r="D4440">
            <v>323306733110</v>
          </cell>
          <cell r="E4440" t="str">
            <v>Classroom Supplies</v>
          </cell>
          <cell r="F4440">
            <v>0</v>
          </cell>
          <cell r="G4440">
            <v>0</v>
          </cell>
          <cell r="H4440">
            <v>0</v>
          </cell>
          <cell r="I4440">
            <v>0</v>
          </cell>
          <cell r="J4440">
            <v>0</v>
          </cell>
          <cell r="K4440">
            <v>110010</v>
          </cell>
          <cell r="L4440" t="str">
            <v>Current Unrestricted</v>
          </cell>
          <cell r="M4440">
            <v>10</v>
          </cell>
          <cell r="N4440" t="str">
            <v>Instruction</v>
          </cell>
          <cell r="O4440">
            <v>11</v>
          </cell>
          <cell r="P4440" t="str">
            <v>Current Unrestricted Funds</v>
          </cell>
          <cell r="Q4440">
            <v>73</v>
          </cell>
          <cell r="R4440" t="str">
            <v>Supplies</v>
          </cell>
          <cell r="S4440">
            <v>20</v>
          </cell>
          <cell r="T4440" t="str">
            <v>Vice President / Provost - PRC</v>
          </cell>
          <cell r="U4440">
            <v>4</v>
          </cell>
          <cell r="V4440" t="str">
            <v>McConachie, Michael P.</v>
          </cell>
        </row>
        <row r="4441">
          <cell r="A4441">
            <v>323306</v>
          </cell>
          <cell r="B4441" t="str">
            <v>Writing Ctr (Ctr Acad Assistance)</v>
          </cell>
          <cell r="C4441">
            <v>755360</v>
          </cell>
          <cell r="D4441">
            <v>323306755360</v>
          </cell>
          <cell r="E4441" t="str">
            <v>Printing - Other</v>
          </cell>
          <cell r="F4441">
            <v>20.65</v>
          </cell>
          <cell r="G4441">
            <v>59</v>
          </cell>
          <cell r="H4441">
            <v>75</v>
          </cell>
          <cell r="I4441">
            <v>59</v>
          </cell>
          <cell r="J4441">
            <v>75</v>
          </cell>
          <cell r="K4441">
            <v>110010</v>
          </cell>
          <cell r="L4441" t="str">
            <v>Current Unrestricted</v>
          </cell>
          <cell r="M4441">
            <v>10</v>
          </cell>
          <cell r="N4441" t="str">
            <v>Instruction</v>
          </cell>
          <cell r="O4441">
            <v>11</v>
          </cell>
          <cell r="P4441" t="str">
            <v>Current Unrestricted Funds</v>
          </cell>
          <cell r="Q4441">
            <v>75</v>
          </cell>
          <cell r="R4441" t="str">
            <v>Other Operating Expenses</v>
          </cell>
          <cell r="S4441">
            <v>20</v>
          </cell>
          <cell r="T4441" t="str">
            <v>Vice President / Provost - PRC</v>
          </cell>
          <cell r="U4441">
            <v>4</v>
          </cell>
          <cell r="V4441" t="str">
            <v>McConachie, Michael P.</v>
          </cell>
        </row>
        <row r="4442">
          <cell r="A4442">
            <v>323306</v>
          </cell>
          <cell r="B4442" t="str">
            <v>Writing Ctr (Ctr Acad Assistance)</v>
          </cell>
          <cell r="C4442">
            <v>755730</v>
          </cell>
          <cell r="D4442">
            <v>323306755730</v>
          </cell>
          <cell r="E4442" t="str">
            <v>Memberships</v>
          </cell>
          <cell r="F4442">
            <v>25</v>
          </cell>
          <cell r="G4442">
            <v>25</v>
          </cell>
          <cell r="H4442">
            <v>25</v>
          </cell>
          <cell r="I4442">
            <v>0</v>
          </cell>
          <cell r="J4442">
            <v>25</v>
          </cell>
          <cell r="K4442">
            <v>110010</v>
          </cell>
          <cell r="L4442" t="str">
            <v>Current Unrestricted</v>
          </cell>
          <cell r="M4442">
            <v>10</v>
          </cell>
          <cell r="N4442" t="str">
            <v>Instruction</v>
          </cell>
          <cell r="O4442">
            <v>11</v>
          </cell>
          <cell r="P4442" t="str">
            <v>Current Unrestricted Funds</v>
          </cell>
          <cell r="Q4442">
            <v>75</v>
          </cell>
          <cell r="R4442" t="str">
            <v>Other Operating Expenses</v>
          </cell>
          <cell r="S4442">
            <v>20</v>
          </cell>
          <cell r="T4442" t="str">
            <v>Vice President / Provost - PRC</v>
          </cell>
          <cell r="U4442">
            <v>4</v>
          </cell>
          <cell r="V4442" t="str">
            <v>McConachie, Michael P.</v>
          </cell>
        </row>
        <row r="4443">
          <cell r="A4443">
            <v>330046</v>
          </cell>
          <cell r="B4443" t="str">
            <v>Humanities</v>
          </cell>
          <cell r="C4443">
            <v>611110</v>
          </cell>
          <cell r="D4443">
            <v>330046611110</v>
          </cell>
          <cell r="E4443" t="str">
            <v>Faculty Salaries - Full-time</v>
          </cell>
          <cell r="F4443">
            <v>118409.04</v>
          </cell>
          <cell r="G4443">
            <v>118409.04</v>
          </cell>
          <cell r="H4443">
            <v>132037</v>
          </cell>
          <cell r="I4443">
            <v>70759.56</v>
          </cell>
          <cell r="J4443">
            <v>122554</v>
          </cell>
          <cell r="K4443">
            <v>110010</v>
          </cell>
          <cell r="L4443" t="str">
            <v>Current Unrestricted</v>
          </cell>
          <cell r="M4443">
            <v>10</v>
          </cell>
          <cell r="N4443" t="str">
            <v>Instruction</v>
          </cell>
          <cell r="O4443">
            <v>11</v>
          </cell>
          <cell r="P4443" t="str">
            <v>Current Unrestricted Funds</v>
          </cell>
          <cell r="Q4443">
            <v>61</v>
          </cell>
          <cell r="R4443" t="str">
            <v>Salaries and Wages</v>
          </cell>
          <cell r="S4443">
            <v>20</v>
          </cell>
          <cell r="T4443" t="str">
            <v>Vice President / Provost - PRC</v>
          </cell>
          <cell r="U4443">
            <v>1</v>
          </cell>
          <cell r="V4443" t="str">
            <v>McConachie, Michael P.</v>
          </cell>
        </row>
        <row r="4444">
          <cell r="A4444">
            <v>330046</v>
          </cell>
          <cell r="B4444" t="str">
            <v>Humanities</v>
          </cell>
          <cell r="C4444">
            <v>611115</v>
          </cell>
          <cell r="D4444">
            <v>330046611115</v>
          </cell>
          <cell r="E4444" t="str">
            <v>Faculty Salaries - Substitute</v>
          </cell>
          <cell r="F4444">
            <v>260.64</v>
          </cell>
          <cell r="G4444">
            <v>217.2</v>
          </cell>
          <cell r="H4444">
            <v>600</v>
          </cell>
          <cell r="I4444">
            <v>202.23</v>
          </cell>
          <cell r="J4444">
            <v>600</v>
          </cell>
          <cell r="K4444">
            <v>110010</v>
          </cell>
          <cell r="L4444" t="str">
            <v>Current Unrestricted</v>
          </cell>
          <cell r="M4444">
            <v>10</v>
          </cell>
          <cell r="N4444" t="str">
            <v>Instruction</v>
          </cell>
          <cell r="O4444">
            <v>11</v>
          </cell>
          <cell r="P4444" t="str">
            <v>Current Unrestricted Funds</v>
          </cell>
          <cell r="Q4444">
            <v>61</v>
          </cell>
          <cell r="R4444" t="str">
            <v>Salaries and Wages</v>
          </cell>
          <cell r="S4444">
            <v>20</v>
          </cell>
          <cell r="T4444" t="str">
            <v>Vice President / Provost - PRC</v>
          </cell>
          <cell r="U4444">
            <v>1</v>
          </cell>
          <cell r="V4444" t="str">
            <v>McConachie, Michael P.</v>
          </cell>
        </row>
        <row r="4445">
          <cell r="A4445">
            <v>330046</v>
          </cell>
          <cell r="B4445" t="str">
            <v>Humanities</v>
          </cell>
          <cell r="C4445">
            <v>611120</v>
          </cell>
          <cell r="D4445">
            <v>330046611120</v>
          </cell>
          <cell r="E4445" t="str">
            <v>Faculty Salaries - Part-time</v>
          </cell>
          <cell r="F4445">
            <v>35314.68</v>
          </cell>
          <cell r="G4445">
            <v>32882.160000000003</v>
          </cell>
          <cell r="H4445">
            <v>36686</v>
          </cell>
          <cell r="I4445">
            <v>18379.439999999999</v>
          </cell>
          <cell r="J4445">
            <v>36686</v>
          </cell>
          <cell r="K4445">
            <v>110010</v>
          </cell>
          <cell r="L4445" t="str">
            <v>Current Unrestricted</v>
          </cell>
          <cell r="M4445">
            <v>10</v>
          </cell>
          <cell r="N4445" t="str">
            <v>Instruction</v>
          </cell>
          <cell r="O4445">
            <v>11</v>
          </cell>
          <cell r="P4445" t="str">
            <v>Current Unrestricted Funds</v>
          </cell>
          <cell r="Q4445">
            <v>61</v>
          </cell>
          <cell r="R4445" t="str">
            <v>Salaries and Wages</v>
          </cell>
          <cell r="S4445">
            <v>20</v>
          </cell>
          <cell r="T4445" t="str">
            <v>Vice President / Provost - PRC</v>
          </cell>
          <cell r="U4445">
            <v>1</v>
          </cell>
          <cell r="V4445" t="str">
            <v>McConachie, Michael P.</v>
          </cell>
        </row>
        <row r="4446">
          <cell r="A4446">
            <v>330046</v>
          </cell>
          <cell r="B4446" t="str">
            <v>Humanities</v>
          </cell>
          <cell r="C4446">
            <v>611150</v>
          </cell>
          <cell r="D4446">
            <v>330046611150</v>
          </cell>
          <cell r="E4446" t="str">
            <v>Faculty Full-time - Summer</v>
          </cell>
          <cell r="F4446">
            <v>16577.259999999998</v>
          </cell>
          <cell r="G4446">
            <v>11545.39</v>
          </cell>
          <cell r="H4446">
            <v>16577</v>
          </cell>
          <cell r="I4446">
            <v>0</v>
          </cell>
          <cell r="J4446">
            <v>18015</v>
          </cell>
          <cell r="K4446">
            <v>110010</v>
          </cell>
          <cell r="L4446" t="str">
            <v>Current Unrestricted</v>
          </cell>
          <cell r="M4446">
            <v>10</v>
          </cell>
          <cell r="N4446" t="str">
            <v>Instruction</v>
          </cell>
          <cell r="O4446">
            <v>11</v>
          </cell>
          <cell r="P4446" t="str">
            <v>Current Unrestricted Funds</v>
          </cell>
          <cell r="Q4446">
            <v>61</v>
          </cell>
          <cell r="R4446" t="str">
            <v>Salaries and Wages</v>
          </cell>
          <cell r="S4446">
            <v>20</v>
          </cell>
          <cell r="T4446" t="str">
            <v>Vice President / Provost - PRC</v>
          </cell>
          <cell r="U4446">
            <v>1</v>
          </cell>
          <cell r="V4446" t="str">
            <v>McConachie, Michael P.</v>
          </cell>
        </row>
        <row r="4447">
          <cell r="A4447">
            <v>330046</v>
          </cell>
          <cell r="B4447" t="str">
            <v>Humanities</v>
          </cell>
          <cell r="C4447">
            <v>611155</v>
          </cell>
          <cell r="D4447">
            <v>330046611155</v>
          </cell>
          <cell r="E4447" t="str">
            <v>Faculty Full-time - Non-teach Sum</v>
          </cell>
          <cell r="F4447">
            <v>209</v>
          </cell>
          <cell r="G4447">
            <v>0</v>
          </cell>
          <cell r="H4447">
            <v>0</v>
          </cell>
          <cell r="I4447">
            <v>0</v>
          </cell>
          <cell r="J4447">
            <v>0</v>
          </cell>
          <cell r="K4447">
            <v>110010</v>
          </cell>
          <cell r="L4447" t="str">
            <v>Current Unrestricted</v>
          </cell>
          <cell r="M4447">
            <v>10</v>
          </cell>
          <cell r="N4447" t="str">
            <v>Instruction</v>
          </cell>
          <cell r="O4447">
            <v>11</v>
          </cell>
          <cell r="P4447" t="str">
            <v>Current Unrestricted Funds</v>
          </cell>
          <cell r="Q4447">
            <v>61</v>
          </cell>
          <cell r="R4447" t="str">
            <v>Salaries and Wages</v>
          </cell>
          <cell r="S4447">
            <v>20</v>
          </cell>
          <cell r="T4447" t="str">
            <v>Vice President / Provost - PRC</v>
          </cell>
          <cell r="U4447">
            <v>1</v>
          </cell>
          <cell r="V4447" t="str">
            <v>McConachie, Michael P.</v>
          </cell>
        </row>
        <row r="4448">
          <cell r="A4448">
            <v>330046</v>
          </cell>
          <cell r="B4448" t="str">
            <v>Humanities</v>
          </cell>
          <cell r="C4448">
            <v>611160</v>
          </cell>
          <cell r="D4448">
            <v>330046611160</v>
          </cell>
          <cell r="E4448" t="str">
            <v>Faculty Part-time - Summer</v>
          </cell>
          <cell r="F4448">
            <v>4170</v>
          </cell>
          <cell r="G4448">
            <v>6046.5</v>
          </cell>
          <cell r="H4448">
            <v>4316</v>
          </cell>
          <cell r="I4448">
            <v>0</v>
          </cell>
          <cell r="J4448">
            <v>6471</v>
          </cell>
          <cell r="K4448">
            <v>110010</v>
          </cell>
          <cell r="L4448" t="str">
            <v>Current Unrestricted</v>
          </cell>
          <cell r="M4448">
            <v>10</v>
          </cell>
          <cell r="N4448" t="str">
            <v>Instruction</v>
          </cell>
          <cell r="O4448">
            <v>11</v>
          </cell>
          <cell r="P4448" t="str">
            <v>Current Unrestricted Funds</v>
          </cell>
          <cell r="Q4448">
            <v>61</v>
          </cell>
          <cell r="R4448" t="str">
            <v>Salaries and Wages</v>
          </cell>
          <cell r="S4448">
            <v>20</v>
          </cell>
          <cell r="T4448" t="str">
            <v>Vice President / Provost - PRC</v>
          </cell>
          <cell r="U4448">
            <v>1</v>
          </cell>
          <cell r="V4448" t="str">
            <v>McConachie, Michael P.</v>
          </cell>
        </row>
        <row r="4449">
          <cell r="A4449">
            <v>330046</v>
          </cell>
          <cell r="B4449" t="str">
            <v>Humanities</v>
          </cell>
          <cell r="C4449">
            <v>733110</v>
          </cell>
          <cell r="D4449">
            <v>330046733110</v>
          </cell>
          <cell r="E4449" t="str">
            <v>Classroom Supplies</v>
          </cell>
          <cell r="F4449">
            <v>326.2</v>
          </cell>
          <cell r="G4449">
            <v>0</v>
          </cell>
          <cell r="H4449">
            <v>75</v>
          </cell>
          <cell r="I4449">
            <v>59.98</v>
          </cell>
          <cell r="J4449">
            <v>50</v>
          </cell>
          <cell r="K4449">
            <v>110010</v>
          </cell>
          <cell r="L4449" t="str">
            <v>Current Unrestricted</v>
          </cell>
          <cell r="M4449">
            <v>10</v>
          </cell>
          <cell r="N4449" t="str">
            <v>Instruction</v>
          </cell>
          <cell r="O4449">
            <v>11</v>
          </cell>
          <cell r="P4449" t="str">
            <v>Current Unrestricted Funds</v>
          </cell>
          <cell r="Q4449">
            <v>73</v>
          </cell>
          <cell r="R4449" t="str">
            <v>Supplies</v>
          </cell>
          <cell r="S4449">
            <v>20</v>
          </cell>
          <cell r="T4449" t="str">
            <v>Vice President / Provost - PRC</v>
          </cell>
          <cell r="U4449">
            <v>4</v>
          </cell>
          <cell r="V4449" t="str">
            <v>McConachie, Michael P.</v>
          </cell>
        </row>
        <row r="4450">
          <cell r="A4450">
            <v>330046</v>
          </cell>
          <cell r="B4450" t="str">
            <v>Humanities</v>
          </cell>
          <cell r="C4450">
            <v>744220</v>
          </cell>
          <cell r="D4450">
            <v>330046744220</v>
          </cell>
          <cell r="E4450" t="str">
            <v>Professional Development / Travel</v>
          </cell>
          <cell r="F4450">
            <v>1170.3699999999999</v>
          </cell>
          <cell r="G4450">
            <v>719</v>
          </cell>
          <cell r="H4450">
            <v>0</v>
          </cell>
          <cell r="I4450">
            <v>0</v>
          </cell>
          <cell r="J4450">
            <v>0</v>
          </cell>
          <cell r="K4450">
            <v>110010</v>
          </cell>
          <cell r="L4450" t="str">
            <v>Current Unrestricted</v>
          </cell>
          <cell r="M4450">
            <v>10</v>
          </cell>
          <cell r="N4450" t="str">
            <v>Instruction</v>
          </cell>
          <cell r="O4450">
            <v>11</v>
          </cell>
          <cell r="P4450" t="str">
            <v>Current Unrestricted Funds</v>
          </cell>
          <cell r="Q4450">
            <v>74</v>
          </cell>
          <cell r="R4450" t="str">
            <v>Travel</v>
          </cell>
          <cell r="S4450">
            <v>20</v>
          </cell>
          <cell r="T4450" t="str">
            <v>Vice President / Provost - PRC</v>
          </cell>
          <cell r="U4450">
            <v>4</v>
          </cell>
          <cell r="V4450" t="str">
            <v>McConachie, Michael P.</v>
          </cell>
        </row>
        <row r="4451">
          <cell r="A4451">
            <v>330046</v>
          </cell>
          <cell r="B4451" t="str">
            <v>Humanities</v>
          </cell>
          <cell r="C4451">
            <v>755310</v>
          </cell>
          <cell r="D4451">
            <v>330046755310</v>
          </cell>
          <cell r="E4451" t="str">
            <v>Copier Expense</v>
          </cell>
          <cell r="F4451">
            <v>1887.3</v>
          </cell>
          <cell r="G4451">
            <v>1571.76</v>
          </cell>
          <cell r="H4451">
            <v>2975</v>
          </cell>
          <cell r="I4451">
            <v>243.18</v>
          </cell>
          <cell r="J4451">
            <v>2500</v>
          </cell>
          <cell r="K4451">
            <v>110010</v>
          </cell>
          <cell r="L4451" t="str">
            <v>Current Unrestricted</v>
          </cell>
          <cell r="M4451">
            <v>10</v>
          </cell>
          <cell r="N4451" t="str">
            <v>Instruction</v>
          </cell>
          <cell r="O4451">
            <v>11</v>
          </cell>
          <cell r="P4451" t="str">
            <v>Current Unrestricted Funds</v>
          </cell>
          <cell r="Q4451">
            <v>75</v>
          </cell>
          <cell r="R4451" t="str">
            <v>Other Operating Expenses</v>
          </cell>
          <cell r="S4451">
            <v>20</v>
          </cell>
          <cell r="T4451" t="str">
            <v>Vice President / Provost - PRC</v>
          </cell>
          <cell r="U4451">
            <v>4</v>
          </cell>
          <cell r="V4451" t="str">
            <v>McConachie, Michael P.</v>
          </cell>
        </row>
        <row r="4452">
          <cell r="A4452">
            <v>330046</v>
          </cell>
          <cell r="B4452" t="str">
            <v>Humanities</v>
          </cell>
          <cell r="C4452">
            <v>755360</v>
          </cell>
          <cell r="D4452">
            <v>330046755360</v>
          </cell>
          <cell r="E4452" t="str">
            <v>Printing - Other</v>
          </cell>
          <cell r="F4452">
            <v>0</v>
          </cell>
          <cell r="G4452">
            <v>0</v>
          </cell>
          <cell r="H4452">
            <v>50</v>
          </cell>
          <cell r="I4452">
            <v>0</v>
          </cell>
          <cell r="J4452">
            <v>50</v>
          </cell>
          <cell r="K4452">
            <v>110010</v>
          </cell>
          <cell r="L4452" t="str">
            <v>Current Unrestricted</v>
          </cell>
          <cell r="M4452">
            <v>10</v>
          </cell>
          <cell r="N4452" t="str">
            <v>Instruction</v>
          </cell>
          <cell r="O4452">
            <v>11</v>
          </cell>
          <cell r="P4452" t="str">
            <v>Current Unrestricted Funds</v>
          </cell>
          <cell r="Q4452">
            <v>75</v>
          </cell>
          <cell r="R4452" t="str">
            <v>Other Operating Expenses</v>
          </cell>
          <cell r="S4452">
            <v>20</v>
          </cell>
          <cell r="T4452" t="str">
            <v>Vice President / Provost - PRC</v>
          </cell>
          <cell r="U4452">
            <v>4</v>
          </cell>
          <cell r="V4452" t="str">
            <v>McConachie, Michael P.</v>
          </cell>
        </row>
        <row r="4453">
          <cell r="A4453">
            <v>338016</v>
          </cell>
          <cell r="B4453" t="str">
            <v>Philosophy</v>
          </cell>
          <cell r="C4453">
            <v>611110</v>
          </cell>
          <cell r="D4453">
            <v>338016611110</v>
          </cell>
          <cell r="E4453" t="str">
            <v>Faculty Salaries - Full-time</v>
          </cell>
          <cell r="F4453">
            <v>50270.16</v>
          </cell>
          <cell r="G4453">
            <v>50975.76</v>
          </cell>
          <cell r="H4453">
            <v>0</v>
          </cell>
          <cell r="I4453">
            <v>0</v>
          </cell>
          <cell r="J4453">
            <v>52760</v>
          </cell>
          <cell r="K4453">
            <v>110010</v>
          </cell>
          <cell r="L4453" t="str">
            <v>Current Unrestricted</v>
          </cell>
          <cell r="M4453">
            <v>10</v>
          </cell>
          <cell r="N4453" t="str">
            <v>Instruction</v>
          </cell>
          <cell r="O4453">
            <v>11</v>
          </cell>
          <cell r="P4453" t="str">
            <v>Current Unrestricted Funds</v>
          </cell>
          <cell r="Q4453">
            <v>61</v>
          </cell>
          <cell r="R4453" t="str">
            <v>Salaries and Wages</v>
          </cell>
          <cell r="S4453">
            <v>20</v>
          </cell>
          <cell r="T4453" t="str">
            <v>Vice President / Provost - PRC</v>
          </cell>
          <cell r="U4453">
            <v>1</v>
          </cell>
          <cell r="V4453" t="str">
            <v>McConachie, Michael P.</v>
          </cell>
        </row>
        <row r="4454">
          <cell r="A4454">
            <v>338016</v>
          </cell>
          <cell r="B4454" t="str">
            <v>Philosophy</v>
          </cell>
          <cell r="C4454">
            <v>611115</v>
          </cell>
          <cell r="D4454">
            <v>338016611115</v>
          </cell>
          <cell r="E4454" t="str">
            <v>Faculty Salaries - Substitute</v>
          </cell>
          <cell r="F4454">
            <v>0</v>
          </cell>
          <cell r="G4454">
            <v>195.48</v>
          </cell>
          <cell r="H4454">
            <v>300</v>
          </cell>
          <cell r="I4454">
            <v>0</v>
          </cell>
          <cell r="J4454">
            <v>300</v>
          </cell>
          <cell r="K4454">
            <v>110010</v>
          </cell>
          <cell r="L4454" t="str">
            <v>Current Unrestricted</v>
          </cell>
          <cell r="M4454">
            <v>10</v>
          </cell>
          <cell r="N4454" t="str">
            <v>Instruction</v>
          </cell>
          <cell r="O4454">
            <v>11</v>
          </cell>
          <cell r="P4454" t="str">
            <v>Current Unrestricted Funds</v>
          </cell>
          <cell r="Q4454">
            <v>61</v>
          </cell>
          <cell r="R4454" t="str">
            <v>Salaries and Wages</v>
          </cell>
          <cell r="S4454">
            <v>20</v>
          </cell>
          <cell r="T4454" t="str">
            <v>Vice President / Provost - PRC</v>
          </cell>
          <cell r="U4454">
            <v>1</v>
          </cell>
          <cell r="V4454" t="str">
            <v>McConachie, Michael P.</v>
          </cell>
        </row>
        <row r="4455">
          <cell r="A4455">
            <v>338016</v>
          </cell>
          <cell r="B4455" t="str">
            <v>Philosophy</v>
          </cell>
          <cell r="C4455">
            <v>611120</v>
          </cell>
          <cell r="D4455">
            <v>338016611120</v>
          </cell>
          <cell r="E4455" t="str">
            <v>Faculty Salaries - Part-time</v>
          </cell>
          <cell r="F4455">
            <v>22848.12</v>
          </cell>
          <cell r="G4455">
            <v>20654.52</v>
          </cell>
          <cell r="H4455">
            <v>34528</v>
          </cell>
          <cell r="I4455">
            <v>22648.5</v>
          </cell>
          <cell r="J4455">
            <v>31000</v>
          </cell>
          <cell r="K4455">
            <v>110010</v>
          </cell>
          <cell r="L4455" t="str">
            <v>Current Unrestricted</v>
          </cell>
          <cell r="M4455">
            <v>10</v>
          </cell>
          <cell r="N4455" t="str">
            <v>Instruction</v>
          </cell>
          <cell r="O4455">
            <v>11</v>
          </cell>
          <cell r="P4455" t="str">
            <v>Current Unrestricted Funds</v>
          </cell>
          <cell r="Q4455">
            <v>61</v>
          </cell>
          <cell r="R4455" t="str">
            <v>Salaries and Wages</v>
          </cell>
          <cell r="S4455">
            <v>20</v>
          </cell>
          <cell r="T4455" t="str">
            <v>Vice President / Provost - PRC</v>
          </cell>
          <cell r="U4455">
            <v>1</v>
          </cell>
          <cell r="V4455" t="str">
            <v>McConachie, Michael P.</v>
          </cell>
        </row>
        <row r="4456">
          <cell r="A4456">
            <v>338016</v>
          </cell>
          <cell r="B4456" t="str">
            <v>Philosophy</v>
          </cell>
          <cell r="C4456">
            <v>611150</v>
          </cell>
          <cell r="D4456">
            <v>338016611150</v>
          </cell>
          <cell r="E4456" t="str">
            <v>Faculty Full-time - Summer</v>
          </cell>
          <cell r="F4456">
            <v>0</v>
          </cell>
          <cell r="G4456">
            <v>0</v>
          </cell>
          <cell r="H4456">
            <v>0</v>
          </cell>
          <cell r="I4456">
            <v>0</v>
          </cell>
          <cell r="J4456">
            <v>7756</v>
          </cell>
          <cell r="K4456">
            <v>110010</v>
          </cell>
          <cell r="L4456" t="str">
            <v>Current Unrestricted</v>
          </cell>
          <cell r="M4456">
            <v>10</v>
          </cell>
          <cell r="N4456" t="str">
            <v>Instruction</v>
          </cell>
          <cell r="O4456">
            <v>11</v>
          </cell>
          <cell r="P4456" t="str">
            <v>Current Unrestricted Funds</v>
          </cell>
          <cell r="Q4456">
            <v>61</v>
          </cell>
          <cell r="R4456" t="str">
            <v>Salaries and Wages</v>
          </cell>
          <cell r="S4456">
            <v>20</v>
          </cell>
          <cell r="T4456" t="str">
            <v>Vice President / Provost - PRC</v>
          </cell>
          <cell r="U4456">
            <v>1</v>
          </cell>
          <cell r="V4456" t="str">
            <v>McConachie, Michael P.</v>
          </cell>
        </row>
        <row r="4457">
          <cell r="A4457">
            <v>338016</v>
          </cell>
          <cell r="B4457" t="str">
            <v>Philosophy</v>
          </cell>
          <cell r="C4457">
            <v>611160</v>
          </cell>
          <cell r="D4457">
            <v>338016611160</v>
          </cell>
          <cell r="E4457" t="str">
            <v>Faculty Part-time - Summer</v>
          </cell>
          <cell r="F4457">
            <v>4170</v>
          </cell>
          <cell r="G4457">
            <v>4170</v>
          </cell>
          <cell r="H4457">
            <v>8632</v>
          </cell>
          <cell r="I4457">
            <v>0</v>
          </cell>
          <cell r="J4457">
            <v>8632</v>
          </cell>
          <cell r="K4457">
            <v>110010</v>
          </cell>
          <cell r="L4457" t="str">
            <v>Current Unrestricted</v>
          </cell>
          <cell r="M4457">
            <v>10</v>
          </cell>
          <cell r="N4457" t="str">
            <v>Instruction</v>
          </cell>
          <cell r="O4457">
            <v>11</v>
          </cell>
          <cell r="P4457" t="str">
            <v>Current Unrestricted Funds</v>
          </cell>
          <cell r="Q4457">
            <v>61</v>
          </cell>
          <cell r="R4457" t="str">
            <v>Salaries and Wages</v>
          </cell>
          <cell r="S4457">
            <v>20</v>
          </cell>
          <cell r="T4457" t="str">
            <v>Vice President / Provost - PRC</v>
          </cell>
          <cell r="U4457">
            <v>1</v>
          </cell>
          <cell r="V4457" t="str">
            <v>McConachie, Michael P.</v>
          </cell>
        </row>
        <row r="4458">
          <cell r="A4458">
            <v>338016</v>
          </cell>
          <cell r="B4458" t="str">
            <v>Philosophy</v>
          </cell>
          <cell r="C4458">
            <v>733110</v>
          </cell>
          <cell r="D4458">
            <v>338016733110</v>
          </cell>
          <cell r="E4458" t="str">
            <v>Classroom Supplies</v>
          </cell>
          <cell r="F4458">
            <v>0</v>
          </cell>
          <cell r="G4458">
            <v>0</v>
          </cell>
          <cell r="H4458">
            <v>0</v>
          </cell>
          <cell r="I4458">
            <v>0</v>
          </cell>
          <cell r="J4458">
            <v>0</v>
          </cell>
          <cell r="K4458">
            <v>110010</v>
          </cell>
          <cell r="L4458" t="str">
            <v>Current Unrestricted</v>
          </cell>
          <cell r="M4458">
            <v>10</v>
          </cell>
          <cell r="N4458" t="str">
            <v>Instruction</v>
          </cell>
          <cell r="O4458">
            <v>11</v>
          </cell>
          <cell r="P4458" t="str">
            <v>Current Unrestricted Funds</v>
          </cell>
          <cell r="Q4458">
            <v>73</v>
          </cell>
          <cell r="R4458" t="str">
            <v>Supplies</v>
          </cell>
          <cell r="S4458">
            <v>20</v>
          </cell>
          <cell r="T4458" t="str">
            <v>Vice President / Provost - PRC</v>
          </cell>
          <cell r="U4458">
            <v>4</v>
          </cell>
          <cell r="V4458" t="str">
            <v>McConachie, Michael P.</v>
          </cell>
        </row>
        <row r="4459">
          <cell r="A4459">
            <v>338016</v>
          </cell>
          <cell r="B4459" t="str">
            <v>Philosophy</v>
          </cell>
          <cell r="C4459">
            <v>744220</v>
          </cell>
          <cell r="D4459">
            <v>338016744220</v>
          </cell>
          <cell r="E4459" t="str">
            <v>Professional Development / Travel</v>
          </cell>
          <cell r="F4459">
            <v>1031.69</v>
          </cell>
          <cell r="G4459">
            <v>0</v>
          </cell>
          <cell r="H4459">
            <v>0</v>
          </cell>
          <cell r="I4459">
            <v>0</v>
          </cell>
          <cell r="J4459">
            <v>0</v>
          </cell>
          <cell r="K4459">
            <v>110010</v>
          </cell>
          <cell r="L4459" t="str">
            <v>Current Unrestricted</v>
          </cell>
          <cell r="M4459">
            <v>10</v>
          </cell>
          <cell r="N4459" t="str">
            <v>Instruction</v>
          </cell>
          <cell r="O4459">
            <v>11</v>
          </cell>
          <cell r="P4459" t="str">
            <v>Current Unrestricted Funds</v>
          </cell>
          <cell r="Q4459">
            <v>74</v>
          </cell>
          <cell r="R4459" t="str">
            <v>Travel</v>
          </cell>
          <cell r="S4459">
            <v>20</v>
          </cell>
          <cell r="T4459" t="str">
            <v>Vice President / Provost - PRC</v>
          </cell>
          <cell r="U4459">
            <v>4</v>
          </cell>
          <cell r="V4459" t="str">
            <v>McConachie, Michael P.</v>
          </cell>
        </row>
        <row r="4460">
          <cell r="A4460">
            <v>338016</v>
          </cell>
          <cell r="B4460" t="str">
            <v>Philosophy</v>
          </cell>
          <cell r="C4460">
            <v>755310</v>
          </cell>
          <cell r="D4460">
            <v>338016755310</v>
          </cell>
          <cell r="E4460" t="str">
            <v>Copier Expense</v>
          </cell>
          <cell r="F4460">
            <v>1677.96</v>
          </cell>
          <cell r="G4460">
            <v>735.6</v>
          </cell>
          <cell r="H4460">
            <v>1600</v>
          </cell>
          <cell r="I4460">
            <v>242.28</v>
          </cell>
          <cell r="J4460">
            <v>1400</v>
          </cell>
          <cell r="K4460">
            <v>110010</v>
          </cell>
          <cell r="L4460" t="str">
            <v>Current Unrestricted</v>
          </cell>
          <cell r="M4460">
            <v>10</v>
          </cell>
          <cell r="N4460" t="str">
            <v>Instruction</v>
          </cell>
          <cell r="O4460">
            <v>11</v>
          </cell>
          <cell r="P4460" t="str">
            <v>Current Unrestricted Funds</v>
          </cell>
          <cell r="Q4460">
            <v>75</v>
          </cell>
          <cell r="R4460" t="str">
            <v>Other Operating Expenses</v>
          </cell>
          <cell r="S4460">
            <v>20</v>
          </cell>
          <cell r="T4460" t="str">
            <v>Vice President / Provost - PRC</v>
          </cell>
          <cell r="U4460">
            <v>4</v>
          </cell>
          <cell r="V4460" t="str">
            <v>McConachie, Michael P.</v>
          </cell>
        </row>
        <row r="4461">
          <cell r="A4461">
            <v>338016</v>
          </cell>
          <cell r="B4461" t="str">
            <v>Philosophy</v>
          </cell>
          <cell r="C4461">
            <v>755360</v>
          </cell>
          <cell r="D4461">
            <v>338016755360</v>
          </cell>
          <cell r="E4461" t="str">
            <v>Printing - Other</v>
          </cell>
          <cell r="F4461">
            <v>0</v>
          </cell>
          <cell r="G4461">
            <v>0</v>
          </cell>
          <cell r="H4461">
            <v>50</v>
          </cell>
          <cell r="I4461">
            <v>0</v>
          </cell>
          <cell r="J4461">
            <v>50</v>
          </cell>
          <cell r="K4461">
            <v>110010</v>
          </cell>
          <cell r="L4461" t="str">
            <v>Current Unrestricted</v>
          </cell>
          <cell r="M4461">
            <v>10</v>
          </cell>
          <cell r="N4461" t="str">
            <v>Instruction</v>
          </cell>
          <cell r="O4461">
            <v>11</v>
          </cell>
          <cell r="P4461" t="str">
            <v>Current Unrestricted Funds</v>
          </cell>
          <cell r="Q4461">
            <v>75</v>
          </cell>
          <cell r="R4461" t="str">
            <v>Other Operating Expenses</v>
          </cell>
          <cell r="S4461">
            <v>20</v>
          </cell>
          <cell r="T4461" t="str">
            <v>Vice President / Provost - PRC</v>
          </cell>
          <cell r="U4461">
            <v>4</v>
          </cell>
          <cell r="V4461" t="str">
            <v>McConachie, Michael P.</v>
          </cell>
        </row>
        <row r="4462">
          <cell r="A4462">
            <v>342006</v>
          </cell>
          <cell r="B4462" t="str">
            <v>Psychology</v>
          </cell>
          <cell r="C4462">
            <v>611110</v>
          </cell>
          <cell r="D4462">
            <v>342006611110</v>
          </cell>
          <cell r="E4462" t="str">
            <v>Faculty Salaries - Full-time</v>
          </cell>
          <cell r="F4462">
            <v>153239.67999999999</v>
          </cell>
          <cell r="G4462">
            <v>151117.56</v>
          </cell>
          <cell r="H4462">
            <v>156407</v>
          </cell>
          <cell r="I4462">
            <v>73261.440000000002</v>
          </cell>
          <cell r="J4462">
            <v>166293</v>
          </cell>
          <cell r="K4462">
            <v>110010</v>
          </cell>
          <cell r="L4462" t="str">
            <v>Current Unrestricted</v>
          </cell>
          <cell r="M4462">
            <v>10</v>
          </cell>
          <cell r="N4462" t="str">
            <v>Instruction</v>
          </cell>
          <cell r="O4462">
            <v>11</v>
          </cell>
          <cell r="P4462" t="str">
            <v>Current Unrestricted Funds</v>
          </cell>
          <cell r="Q4462">
            <v>61</v>
          </cell>
          <cell r="R4462" t="str">
            <v>Salaries and Wages</v>
          </cell>
          <cell r="S4462">
            <v>20</v>
          </cell>
          <cell r="T4462" t="str">
            <v>Vice President / Provost - PRC</v>
          </cell>
          <cell r="U4462">
            <v>1</v>
          </cell>
          <cell r="V4462" t="str">
            <v>McConachie, Michael P.</v>
          </cell>
        </row>
        <row r="4463">
          <cell r="A4463">
            <v>342006</v>
          </cell>
          <cell r="B4463" t="str">
            <v>Psychology</v>
          </cell>
          <cell r="C4463">
            <v>611115</v>
          </cell>
          <cell r="D4463">
            <v>342006611115</v>
          </cell>
          <cell r="E4463" t="str">
            <v>Faculty Salaries - Substitute</v>
          </cell>
          <cell r="F4463">
            <v>521.28</v>
          </cell>
          <cell r="G4463">
            <v>699.36</v>
          </cell>
          <cell r="H4463">
            <v>900</v>
          </cell>
          <cell r="I4463">
            <v>0</v>
          </cell>
          <cell r="J4463">
            <v>900</v>
          </cell>
          <cell r="K4463">
            <v>110010</v>
          </cell>
          <cell r="L4463" t="str">
            <v>Current Unrestricted</v>
          </cell>
          <cell r="M4463">
            <v>10</v>
          </cell>
          <cell r="N4463" t="str">
            <v>Instruction</v>
          </cell>
          <cell r="O4463">
            <v>11</v>
          </cell>
          <cell r="P4463" t="str">
            <v>Current Unrestricted Funds</v>
          </cell>
          <cell r="Q4463">
            <v>61</v>
          </cell>
          <cell r="R4463" t="str">
            <v>Salaries and Wages</v>
          </cell>
          <cell r="S4463">
            <v>20</v>
          </cell>
          <cell r="T4463" t="str">
            <v>Vice President / Provost - PRC</v>
          </cell>
          <cell r="U4463">
            <v>1</v>
          </cell>
          <cell r="V4463" t="str">
            <v>McConachie, Michael P.</v>
          </cell>
        </row>
        <row r="4464">
          <cell r="A4464">
            <v>342006</v>
          </cell>
          <cell r="B4464" t="str">
            <v>Psychology</v>
          </cell>
          <cell r="C4464">
            <v>611120</v>
          </cell>
          <cell r="D4464">
            <v>342006611120</v>
          </cell>
          <cell r="E4464" t="str">
            <v>Faculty Salaries - Part-time</v>
          </cell>
          <cell r="F4464">
            <v>66437.63</v>
          </cell>
          <cell r="G4464">
            <v>61612.33</v>
          </cell>
          <cell r="H4464">
            <v>69055</v>
          </cell>
          <cell r="I4464">
            <v>41733.51</v>
          </cell>
          <cell r="J4464">
            <v>69000</v>
          </cell>
          <cell r="K4464">
            <v>110010</v>
          </cell>
          <cell r="L4464" t="str">
            <v>Current Unrestricted</v>
          </cell>
          <cell r="M4464">
            <v>10</v>
          </cell>
          <cell r="N4464" t="str">
            <v>Instruction</v>
          </cell>
          <cell r="O4464">
            <v>11</v>
          </cell>
          <cell r="P4464" t="str">
            <v>Current Unrestricted Funds</v>
          </cell>
          <cell r="Q4464">
            <v>61</v>
          </cell>
          <cell r="R4464" t="str">
            <v>Salaries and Wages</v>
          </cell>
          <cell r="S4464">
            <v>20</v>
          </cell>
          <cell r="T4464" t="str">
            <v>Vice President / Provost - PRC</v>
          </cell>
          <cell r="U4464">
            <v>1</v>
          </cell>
          <cell r="V4464" t="str">
            <v>McConachie, Michael P.</v>
          </cell>
        </row>
        <row r="4465">
          <cell r="A4465">
            <v>342006</v>
          </cell>
          <cell r="B4465" t="str">
            <v>Psychology</v>
          </cell>
          <cell r="C4465">
            <v>611150</v>
          </cell>
          <cell r="D4465">
            <v>342006611150</v>
          </cell>
          <cell r="E4465" t="str">
            <v>Faculty Full-time - Summer</v>
          </cell>
          <cell r="F4465">
            <v>32043.77</v>
          </cell>
          <cell r="G4465">
            <v>27873.77</v>
          </cell>
          <cell r="H4465">
            <v>19534</v>
          </cell>
          <cell r="I4465">
            <v>0</v>
          </cell>
          <cell r="J4465">
            <v>22864</v>
          </cell>
          <cell r="K4465">
            <v>110010</v>
          </cell>
          <cell r="L4465" t="str">
            <v>Current Unrestricted</v>
          </cell>
          <cell r="M4465">
            <v>10</v>
          </cell>
          <cell r="N4465" t="str">
            <v>Instruction</v>
          </cell>
          <cell r="O4465">
            <v>11</v>
          </cell>
          <cell r="P4465" t="str">
            <v>Current Unrestricted Funds</v>
          </cell>
          <cell r="Q4465">
            <v>61</v>
          </cell>
          <cell r="R4465" t="str">
            <v>Salaries and Wages</v>
          </cell>
          <cell r="S4465">
            <v>20</v>
          </cell>
          <cell r="T4465" t="str">
            <v>Vice President / Provost - PRC</v>
          </cell>
          <cell r="U4465">
            <v>1</v>
          </cell>
          <cell r="V4465" t="str">
            <v>McConachie, Michael P.</v>
          </cell>
        </row>
        <row r="4466">
          <cell r="A4466">
            <v>342006</v>
          </cell>
          <cell r="B4466" t="str">
            <v>Psychology</v>
          </cell>
          <cell r="C4466">
            <v>611160</v>
          </cell>
          <cell r="D4466">
            <v>342006611160</v>
          </cell>
          <cell r="E4466" t="str">
            <v>Faculty Part-time - Summer</v>
          </cell>
          <cell r="F4466">
            <v>1954.68</v>
          </cell>
          <cell r="G4466">
            <v>4170</v>
          </cell>
          <cell r="H4466">
            <v>4316</v>
          </cell>
          <cell r="I4466">
            <v>0</v>
          </cell>
          <cell r="J4466">
            <v>4316</v>
          </cell>
          <cell r="K4466">
            <v>110010</v>
          </cell>
          <cell r="L4466" t="str">
            <v>Current Unrestricted</v>
          </cell>
          <cell r="M4466">
            <v>10</v>
          </cell>
          <cell r="N4466" t="str">
            <v>Instruction</v>
          </cell>
          <cell r="O4466">
            <v>11</v>
          </cell>
          <cell r="P4466" t="str">
            <v>Current Unrestricted Funds</v>
          </cell>
          <cell r="Q4466">
            <v>61</v>
          </cell>
          <cell r="R4466" t="str">
            <v>Salaries and Wages</v>
          </cell>
          <cell r="S4466">
            <v>20</v>
          </cell>
          <cell r="T4466" t="str">
            <v>Vice President / Provost - PRC</v>
          </cell>
          <cell r="U4466">
            <v>1</v>
          </cell>
          <cell r="V4466" t="str">
            <v>McConachie, Michael P.</v>
          </cell>
        </row>
        <row r="4467">
          <cell r="A4467">
            <v>342006</v>
          </cell>
          <cell r="B4467" t="str">
            <v>Psychology</v>
          </cell>
          <cell r="C4467">
            <v>712320</v>
          </cell>
          <cell r="D4467">
            <v>342006712320</v>
          </cell>
          <cell r="E4467" t="str">
            <v>Guest Lecturers</v>
          </cell>
          <cell r="F4467">
            <v>0</v>
          </cell>
          <cell r="G4467">
            <v>100</v>
          </cell>
          <cell r="H4467">
            <v>100</v>
          </cell>
          <cell r="I4467">
            <v>0</v>
          </cell>
          <cell r="J4467">
            <v>100</v>
          </cell>
          <cell r="K4467">
            <v>110010</v>
          </cell>
          <cell r="L4467" t="str">
            <v>Current Unrestricted</v>
          </cell>
          <cell r="M4467">
            <v>10</v>
          </cell>
          <cell r="N4467" t="str">
            <v>Instruction</v>
          </cell>
          <cell r="O4467">
            <v>11</v>
          </cell>
          <cell r="P4467" t="str">
            <v>Current Unrestricted Funds</v>
          </cell>
          <cell r="Q4467">
            <v>71</v>
          </cell>
          <cell r="R4467" t="str">
            <v>Contractual Services</v>
          </cell>
          <cell r="S4467">
            <v>20</v>
          </cell>
          <cell r="T4467" t="str">
            <v>Vice President / Provost - PRC</v>
          </cell>
          <cell r="U4467">
            <v>4</v>
          </cell>
          <cell r="V4467" t="str">
            <v>McConachie, Michael P.</v>
          </cell>
        </row>
        <row r="4468">
          <cell r="A4468">
            <v>342006</v>
          </cell>
          <cell r="B4468" t="str">
            <v>Psychology</v>
          </cell>
          <cell r="C4468">
            <v>733110</v>
          </cell>
          <cell r="D4468">
            <v>342006733110</v>
          </cell>
          <cell r="E4468" t="str">
            <v>Classroom Supplies</v>
          </cell>
          <cell r="F4468">
            <v>111.61</v>
          </cell>
          <cell r="G4468">
            <v>96.09</v>
          </cell>
          <cell r="H4468">
            <v>100</v>
          </cell>
          <cell r="I4468">
            <v>0</v>
          </cell>
          <cell r="J4468">
            <v>100</v>
          </cell>
          <cell r="K4468">
            <v>110010</v>
          </cell>
          <cell r="L4468" t="str">
            <v>Current Unrestricted</v>
          </cell>
          <cell r="M4468">
            <v>10</v>
          </cell>
          <cell r="N4468" t="str">
            <v>Instruction</v>
          </cell>
          <cell r="O4468">
            <v>11</v>
          </cell>
          <cell r="P4468" t="str">
            <v>Current Unrestricted Funds</v>
          </cell>
          <cell r="Q4468">
            <v>73</v>
          </cell>
          <cell r="R4468" t="str">
            <v>Supplies</v>
          </cell>
          <cell r="S4468">
            <v>20</v>
          </cell>
          <cell r="T4468" t="str">
            <v>Vice President / Provost - PRC</v>
          </cell>
          <cell r="U4468">
            <v>4</v>
          </cell>
          <cell r="V4468" t="str">
            <v>McConachie, Michael P.</v>
          </cell>
        </row>
        <row r="4469">
          <cell r="A4469">
            <v>342006</v>
          </cell>
          <cell r="B4469" t="str">
            <v>Psychology</v>
          </cell>
          <cell r="C4469">
            <v>744220</v>
          </cell>
          <cell r="D4469">
            <v>342006744220</v>
          </cell>
          <cell r="E4469" t="str">
            <v>Professional Development / Travel</v>
          </cell>
          <cell r="F4469">
            <v>3214.11</v>
          </cell>
          <cell r="G4469">
            <v>3413.03</v>
          </cell>
          <cell r="H4469">
            <v>0</v>
          </cell>
          <cell r="I4469">
            <v>0</v>
          </cell>
          <cell r="J4469">
            <v>0</v>
          </cell>
          <cell r="K4469">
            <v>110010</v>
          </cell>
          <cell r="L4469" t="str">
            <v>Current Unrestricted</v>
          </cell>
          <cell r="M4469">
            <v>10</v>
          </cell>
          <cell r="N4469" t="str">
            <v>Instruction</v>
          </cell>
          <cell r="O4469">
            <v>11</v>
          </cell>
          <cell r="P4469" t="str">
            <v>Current Unrestricted Funds</v>
          </cell>
          <cell r="Q4469">
            <v>74</v>
          </cell>
          <cell r="R4469" t="str">
            <v>Travel</v>
          </cell>
          <cell r="S4469">
            <v>20</v>
          </cell>
          <cell r="T4469" t="str">
            <v>Vice President / Provost - PRC</v>
          </cell>
          <cell r="U4469">
            <v>4</v>
          </cell>
          <cell r="V4469" t="str">
            <v>McConachie, Michael P.</v>
          </cell>
        </row>
        <row r="4470">
          <cell r="A4470">
            <v>342006</v>
          </cell>
          <cell r="B4470" t="str">
            <v>Psychology</v>
          </cell>
          <cell r="C4470">
            <v>755310</v>
          </cell>
          <cell r="D4470">
            <v>342006755310</v>
          </cell>
          <cell r="E4470" t="str">
            <v>Copier Expense</v>
          </cell>
          <cell r="F4470">
            <v>3115.38</v>
          </cell>
          <cell r="G4470">
            <v>3610.68</v>
          </cell>
          <cell r="H4470">
            <v>3500</v>
          </cell>
          <cell r="I4470">
            <v>741.9</v>
          </cell>
          <cell r="J4470">
            <v>3500</v>
          </cell>
          <cell r="K4470">
            <v>110010</v>
          </cell>
          <cell r="L4470" t="str">
            <v>Current Unrestricted</v>
          </cell>
          <cell r="M4470">
            <v>10</v>
          </cell>
          <cell r="N4470" t="str">
            <v>Instruction</v>
          </cell>
          <cell r="O4470">
            <v>11</v>
          </cell>
          <cell r="P4470" t="str">
            <v>Current Unrestricted Funds</v>
          </cell>
          <cell r="Q4470">
            <v>75</v>
          </cell>
          <cell r="R4470" t="str">
            <v>Other Operating Expenses</v>
          </cell>
          <cell r="S4470">
            <v>20</v>
          </cell>
          <cell r="T4470" t="str">
            <v>Vice President / Provost - PRC</v>
          </cell>
          <cell r="U4470">
            <v>4</v>
          </cell>
          <cell r="V4470" t="str">
            <v>McConachie, Michael P.</v>
          </cell>
        </row>
        <row r="4471">
          <cell r="A4471">
            <v>342006</v>
          </cell>
          <cell r="B4471" t="str">
            <v>Psychology</v>
          </cell>
          <cell r="C4471">
            <v>755360</v>
          </cell>
          <cell r="D4471">
            <v>342006755360</v>
          </cell>
          <cell r="E4471" t="str">
            <v>Printing - Other</v>
          </cell>
          <cell r="F4471">
            <v>437.66</v>
          </cell>
          <cell r="G4471">
            <v>228.6</v>
          </cell>
          <cell r="H4471">
            <v>300</v>
          </cell>
          <cell r="I4471">
            <v>167.8</v>
          </cell>
          <cell r="J4471">
            <v>300</v>
          </cell>
          <cell r="K4471">
            <v>110010</v>
          </cell>
          <cell r="L4471" t="str">
            <v>Current Unrestricted</v>
          </cell>
          <cell r="M4471">
            <v>10</v>
          </cell>
          <cell r="N4471" t="str">
            <v>Instruction</v>
          </cell>
          <cell r="O4471">
            <v>11</v>
          </cell>
          <cell r="P4471" t="str">
            <v>Current Unrestricted Funds</v>
          </cell>
          <cell r="Q4471">
            <v>75</v>
          </cell>
          <cell r="R4471" t="str">
            <v>Other Operating Expenses</v>
          </cell>
          <cell r="S4471">
            <v>20</v>
          </cell>
          <cell r="T4471" t="str">
            <v>Vice President / Provost - PRC</v>
          </cell>
          <cell r="U4471">
            <v>4</v>
          </cell>
          <cell r="V4471" t="str">
            <v>McConachie, Michael P.</v>
          </cell>
        </row>
        <row r="4472">
          <cell r="A4472">
            <v>343010</v>
          </cell>
          <cell r="B4472" t="str">
            <v>Criminal Justice</v>
          </cell>
          <cell r="C4472">
            <v>611110</v>
          </cell>
          <cell r="D4472">
            <v>343010611110</v>
          </cell>
          <cell r="E4472" t="str">
            <v>Faculty Salaries - Full-time</v>
          </cell>
          <cell r="F4472">
            <v>14011.56</v>
          </cell>
          <cell r="G4472">
            <v>18682.080000000002</v>
          </cell>
          <cell r="H4472">
            <v>20501</v>
          </cell>
          <cell r="I4472">
            <v>10250.52</v>
          </cell>
          <cell r="J4472">
            <v>20502</v>
          </cell>
          <cell r="K4472">
            <v>110010</v>
          </cell>
          <cell r="L4472" t="str">
            <v>Current Unrestricted</v>
          </cell>
          <cell r="M4472">
            <v>10</v>
          </cell>
          <cell r="N4472" t="str">
            <v>Instruction</v>
          </cell>
          <cell r="O4472">
            <v>11</v>
          </cell>
          <cell r="P4472" t="str">
            <v>Current Unrestricted Funds</v>
          </cell>
          <cell r="Q4472">
            <v>61</v>
          </cell>
          <cell r="R4472" t="str">
            <v>Salaries and Wages</v>
          </cell>
          <cell r="S4472">
            <v>40</v>
          </cell>
          <cell r="T4472" t="str">
            <v>Vice President / Provost - SCC</v>
          </cell>
          <cell r="U4472">
            <v>1</v>
          </cell>
          <cell r="V4472" t="str">
            <v>McConachie, Michael P.</v>
          </cell>
        </row>
        <row r="4473">
          <cell r="A4473">
            <v>343010</v>
          </cell>
          <cell r="B4473" t="str">
            <v>Criminal Justice</v>
          </cell>
          <cell r="C4473">
            <v>611120</v>
          </cell>
          <cell r="D4473">
            <v>343010611120</v>
          </cell>
          <cell r="E4473" t="str">
            <v>Faculty Salaries - Part-time</v>
          </cell>
          <cell r="F4473">
            <v>0</v>
          </cell>
          <cell r="G4473">
            <v>0</v>
          </cell>
          <cell r="H4473">
            <v>2157</v>
          </cell>
          <cell r="I4473">
            <v>2157</v>
          </cell>
          <cell r="J4473">
            <v>2157</v>
          </cell>
          <cell r="K4473">
            <v>110010</v>
          </cell>
          <cell r="L4473" t="str">
            <v>Current Unrestricted</v>
          </cell>
          <cell r="M4473">
            <v>10</v>
          </cell>
          <cell r="N4473" t="str">
            <v>Instruction</v>
          </cell>
          <cell r="O4473">
            <v>11</v>
          </cell>
          <cell r="P4473" t="str">
            <v>Current Unrestricted Funds</v>
          </cell>
          <cell r="Q4473">
            <v>61</v>
          </cell>
          <cell r="R4473" t="str">
            <v>Salaries and Wages</v>
          </cell>
          <cell r="S4473">
            <v>40</v>
          </cell>
          <cell r="T4473" t="str">
            <v>Vice President / Provost - SCC</v>
          </cell>
          <cell r="U4473">
            <v>1</v>
          </cell>
          <cell r="V4473" t="str">
            <v>McConachie, Michael P.</v>
          </cell>
        </row>
        <row r="4474">
          <cell r="A4474">
            <v>343010</v>
          </cell>
          <cell r="B4474" t="str">
            <v>Criminal Justice</v>
          </cell>
          <cell r="C4474">
            <v>611150</v>
          </cell>
          <cell r="D4474">
            <v>343010611150</v>
          </cell>
          <cell r="E4474" t="str">
            <v>Faculty Full-time - Summer</v>
          </cell>
          <cell r="F4474">
            <v>0</v>
          </cell>
          <cell r="G4474">
            <v>0</v>
          </cell>
          <cell r="H4474">
            <v>0</v>
          </cell>
          <cell r="I4474">
            <v>0</v>
          </cell>
          <cell r="J4474">
            <v>7644</v>
          </cell>
          <cell r="K4474">
            <v>110010</v>
          </cell>
          <cell r="L4474" t="str">
            <v>Current Unrestricted</v>
          </cell>
          <cell r="M4474">
            <v>10</v>
          </cell>
          <cell r="N4474" t="str">
            <v>Instruction</v>
          </cell>
          <cell r="O4474">
            <v>11</v>
          </cell>
          <cell r="P4474" t="str">
            <v>Current Unrestricted Funds</v>
          </cell>
          <cell r="Q4474">
            <v>61</v>
          </cell>
          <cell r="R4474" t="str">
            <v>Salaries and Wages</v>
          </cell>
          <cell r="S4474">
            <v>40</v>
          </cell>
          <cell r="T4474" t="str">
            <v>Vice President / Provost - SCC</v>
          </cell>
          <cell r="U4474">
            <v>1</v>
          </cell>
          <cell r="V4474" t="str">
            <v>McConachie, Michael P.</v>
          </cell>
        </row>
        <row r="4475">
          <cell r="A4475">
            <v>343010</v>
          </cell>
          <cell r="B4475" t="str">
            <v>Criminal Justice</v>
          </cell>
          <cell r="C4475">
            <v>733110</v>
          </cell>
          <cell r="D4475">
            <v>343010733110</v>
          </cell>
          <cell r="E4475" t="str">
            <v>Classroom Supplies</v>
          </cell>
          <cell r="F4475">
            <v>0</v>
          </cell>
          <cell r="G4475">
            <v>0</v>
          </cell>
          <cell r="H4475">
            <v>0</v>
          </cell>
          <cell r="I4475">
            <v>0</v>
          </cell>
          <cell r="J4475">
            <v>100</v>
          </cell>
          <cell r="K4475">
            <v>110010</v>
          </cell>
          <cell r="L4475" t="str">
            <v>Current Unrestricted</v>
          </cell>
          <cell r="M4475">
            <v>10</v>
          </cell>
          <cell r="N4475" t="str">
            <v>Instruction</v>
          </cell>
          <cell r="O4475">
            <v>11</v>
          </cell>
          <cell r="P4475" t="str">
            <v>Current Unrestricted Funds</v>
          </cell>
          <cell r="Q4475">
            <v>73</v>
          </cell>
          <cell r="R4475" t="str">
            <v>Supplies</v>
          </cell>
          <cell r="S4475">
            <v>40</v>
          </cell>
          <cell r="T4475" t="str">
            <v>Vice President / Provost - SCC</v>
          </cell>
          <cell r="U4475">
            <v>4</v>
          </cell>
          <cell r="V4475" t="str">
            <v>McConachie, Michael P.</v>
          </cell>
        </row>
        <row r="4476">
          <cell r="A4476">
            <v>343010</v>
          </cell>
          <cell r="B4476" t="str">
            <v>Criminal Justice</v>
          </cell>
          <cell r="C4476">
            <v>744210</v>
          </cell>
          <cell r="D4476">
            <v>343010744210</v>
          </cell>
          <cell r="E4476" t="str">
            <v>Local Travel</v>
          </cell>
          <cell r="F4476">
            <v>0</v>
          </cell>
          <cell r="G4476">
            <v>0</v>
          </cell>
          <cell r="H4476">
            <v>250</v>
          </cell>
          <cell r="I4476">
            <v>0</v>
          </cell>
          <cell r="J4476">
            <v>600</v>
          </cell>
          <cell r="K4476">
            <v>110010</v>
          </cell>
          <cell r="L4476" t="str">
            <v>Current Unrestricted</v>
          </cell>
          <cell r="M4476">
            <v>10</v>
          </cell>
          <cell r="N4476" t="str">
            <v>Instruction</v>
          </cell>
          <cell r="O4476">
            <v>11</v>
          </cell>
          <cell r="P4476" t="str">
            <v>Current Unrestricted Funds</v>
          </cell>
          <cell r="Q4476">
            <v>74</v>
          </cell>
          <cell r="R4476" t="str">
            <v>Travel</v>
          </cell>
          <cell r="S4476">
            <v>40</v>
          </cell>
          <cell r="T4476" t="str">
            <v>Vice President / Provost - SCC</v>
          </cell>
          <cell r="U4476">
            <v>4</v>
          </cell>
          <cell r="V4476" t="str">
            <v>McConachie, Michael P.</v>
          </cell>
        </row>
        <row r="4477">
          <cell r="A4477">
            <v>343010</v>
          </cell>
          <cell r="B4477" t="str">
            <v>Criminal Justice</v>
          </cell>
          <cell r="C4477">
            <v>755310</v>
          </cell>
          <cell r="D4477">
            <v>343010755310</v>
          </cell>
          <cell r="E4477" t="str">
            <v>Copier Expense</v>
          </cell>
          <cell r="F4477">
            <v>161.28</v>
          </cell>
          <cell r="G4477">
            <v>97.44</v>
          </cell>
          <cell r="H4477">
            <v>500</v>
          </cell>
          <cell r="I4477">
            <v>2.4</v>
          </cell>
          <cell r="J4477">
            <v>500</v>
          </cell>
          <cell r="K4477">
            <v>110010</v>
          </cell>
          <cell r="L4477" t="str">
            <v>Current Unrestricted</v>
          </cell>
          <cell r="M4477">
            <v>10</v>
          </cell>
          <cell r="N4477" t="str">
            <v>Instruction</v>
          </cell>
          <cell r="O4477">
            <v>11</v>
          </cell>
          <cell r="P4477" t="str">
            <v>Current Unrestricted Funds</v>
          </cell>
          <cell r="Q4477">
            <v>75</v>
          </cell>
          <cell r="R4477" t="str">
            <v>Other Operating Expenses</v>
          </cell>
          <cell r="S4477">
            <v>40</v>
          </cell>
          <cell r="T4477" t="str">
            <v>Vice President / Provost - SCC</v>
          </cell>
          <cell r="U4477">
            <v>4</v>
          </cell>
          <cell r="V4477" t="str">
            <v>McConachie, Michael P.</v>
          </cell>
        </row>
        <row r="4478">
          <cell r="A4478">
            <v>343010</v>
          </cell>
          <cell r="B4478" t="str">
            <v>Criminal Justice</v>
          </cell>
          <cell r="C4478">
            <v>755360</v>
          </cell>
          <cell r="D4478">
            <v>343010755360</v>
          </cell>
          <cell r="E4478" t="str">
            <v>Printing - Other</v>
          </cell>
          <cell r="F4478">
            <v>0</v>
          </cell>
          <cell r="G4478">
            <v>0</v>
          </cell>
          <cell r="H4478">
            <v>0</v>
          </cell>
          <cell r="I4478">
            <v>0</v>
          </cell>
          <cell r="J4478">
            <v>0</v>
          </cell>
          <cell r="K4478">
            <v>110010</v>
          </cell>
          <cell r="L4478" t="str">
            <v>Current Unrestricted</v>
          </cell>
          <cell r="M4478">
            <v>10</v>
          </cell>
          <cell r="N4478" t="str">
            <v>Instruction</v>
          </cell>
          <cell r="O4478">
            <v>11</v>
          </cell>
          <cell r="P4478" t="str">
            <v>Current Unrestricted Funds</v>
          </cell>
          <cell r="Q4478">
            <v>75</v>
          </cell>
          <cell r="R4478" t="str">
            <v>Other Operating Expenses</v>
          </cell>
          <cell r="S4478">
            <v>40</v>
          </cell>
          <cell r="T4478" t="str">
            <v>Vice President / Provost - SCC</v>
          </cell>
          <cell r="U4478">
            <v>4</v>
          </cell>
          <cell r="V4478" t="str">
            <v>McConachie, Michael P.</v>
          </cell>
        </row>
        <row r="4479">
          <cell r="A4479">
            <v>343012</v>
          </cell>
          <cell r="B4479" t="str">
            <v>Criminal Justice</v>
          </cell>
          <cell r="C4479">
            <v>611110</v>
          </cell>
          <cell r="D4479">
            <v>343012611110</v>
          </cell>
          <cell r="E4479" t="str">
            <v>Faculty Salaries - Full-time</v>
          </cell>
          <cell r="F4479">
            <v>44053.33</v>
          </cell>
          <cell r="G4479">
            <v>46792.83</v>
          </cell>
          <cell r="H4479">
            <v>44406</v>
          </cell>
          <cell r="I4479">
            <v>31408.52</v>
          </cell>
          <cell r="J4479">
            <v>90990</v>
          </cell>
          <cell r="K4479">
            <v>110010</v>
          </cell>
          <cell r="L4479" t="str">
            <v>Current Unrestricted</v>
          </cell>
          <cell r="M4479">
            <v>10</v>
          </cell>
          <cell r="N4479" t="str">
            <v>Instruction</v>
          </cell>
          <cell r="O4479">
            <v>11</v>
          </cell>
          <cell r="P4479" t="str">
            <v>Current Unrestricted Funds</v>
          </cell>
          <cell r="Q4479">
            <v>61</v>
          </cell>
          <cell r="R4479" t="str">
            <v>Salaries and Wages</v>
          </cell>
          <cell r="S4479">
            <v>40</v>
          </cell>
          <cell r="T4479" t="str">
            <v>Vice President / Provost - SCC</v>
          </cell>
          <cell r="U4479">
            <v>1</v>
          </cell>
          <cell r="V4479" t="str">
            <v>McConachie, Michael P.</v>
          </cell>
        </row>
        <row r="4480">
          <cell r="A4480">
            <v>343012</v>
          </cell>
          <cell r="B4480" t="str">
            <v>Criminal Justice</v>
          </cell>
          <cell r="C4480">
            <v>611115</v>
          </cell>
          <cell r="D4480">
            <v>343012611115</v>
          </cell>
          <cell r="E4480" t="str">
            <v>Faculty Salaries - Substitute</v>
          </cell>
          <cell r="F4480">
            <v>0</v>
          </cell>
          <cell r="G4480">
            <v>0</v>
          </cell>
          <cell r="H4480">
            <v>200</v>
          </cell>
          <cell r="I4480">
            <v>0</v>
          </cell>
          <cell r="J4480">
            <v>200</v>
          </cell>
          <cell r="K4480">
            <v>110010</v>
          </cell>
          <cell r="L4480" t="str">
            <v>Current Unrestricted</v>
          </cell>
          <cell r="M4480">
            <v>10</v>
          </cell>
          <cell r="N4480" t="str">
            <v>Instruction</v>
          </cell>
          <cell r="O4480">
            <v>11</v>
          </cell>
          <cell r="P4480" t="str">
            <v>Current Unrestricted Funds</v>
          </cell>
          <cell r="Q4480">
            <v>61</v>
          </cell>
          <cell r="R4480" t="str">
            <v>Salaries and Wages</v>
          </cell>
          <cell r="S4480">
            <v>40</v>
          </cell>
          <cell r="T4480" t="str">
            <v>Vice President / Provost - SCC</v>
          </cell>
          <cell r="U4480">
            <v>1</v>
          </cell>
          <cell r="V4480" t="str">
            <v>McConachie, Michael P.</v>
          </cell>
        </row>
        <row r="4481">
          <cell r="A4481">
            <v>343012</v>
          </cell>
          <cell r="B4481" t="str">
            <v>Criminal Justice</v>
          </cell>
          <cell r="C4481">
            <v>611120</v>
          </cell>
          <cell r="D4481">
            <v>343012611120</v>
          </cell>
          <cell r="E4481" t="str">
            <v>Faculty Salaries - Part-time</v>
          </cell>
          <cell r="F4481">
            <v>33943.360000000001</v>
          </cell>
          <cell r="G4481">
            <v>37508.36</v>
          </cell>
          <cell r="H4481">
            <v>36687</v>
          </cell>
          <cell r="I4481">
            <v>22086.78</v>
          </cell>
          <cell r="J4481">
            <v>36687</v>
          </cell>
          <cell r="K4481">
            <v>110010</v>
          </cell>
          <cell r="L4481" t="str">
            <v>Current Unrestricted</v>
          </cell>
          <cell r="M4481">
            <v>10</v>
          </cell>
          <cell r="N4481" t="str">
            <v>Instruction</v>
          </cell>
          <cell r="O4481">
            <v>11</v>
          </cell>
          <cell r="P4481" t="str">
            <v>Current Unrestricted Funds</v>
          </cell>
          <cell r="Q4481">
            <v>61</v>
          </cell>
          <cell r="R4481" t="str">
            <v>Salaries and Wages</v>
          </cell>
          <cell r="S4481">
            <v>40</v>
          </cell>
          <cell r="T4481" t="str">
            <v>Vice President / Provost - SCC</v>
          </cell>
          <cell r="U4481">
            <v>1</v>
          </cell>
          <cell r="V4481" t="str">
            <v>McConachie, Michael P.</v>
          </cell>
        </row>
        <row r="4482">
          <cell r="A4482">
            <v>343012</v>
          </cell>
          <cell r="B4482" t="str">
            <v>Criminal Justice</v>
          </cell>
          <cell r="C4482">
            <v>611125</v>
          </cell>
          <cell r="D4482">
            <v>343012611125</v>
          </cell>
          <cell r="E4482" t="str">
            <v>Faculty Full-time Chair Rel</v>
          </cell>
          <cell r="F4482">
            <v>6663.51</v>
          </cell>
          <cell r="G4482">
            <v>0</v>
          </cell>
          <cell r="H4482">
            <v>20578</v>
          </cell>
          <cell r="I4482">
            <v>11913.58</v>
          </cell>
          <cell r="J4482">
            <v>25994</v>
          </cell>
          <cell r="K4482">
            <v>110010</v>
          </cell>
          <cell r="L4482" t="str">
            <v>Current Unrestricted</v>
          </cell>
          <cell r="M4482">
            <v>10</v>
          </cell>
          <cell r="N4482" t="str">
            <v>Instruction</v>
          </cell>
          <cell r="O4482">
            <v>11</v>
          </cell>
          <cell r="P4482" t="str">
            <v>Current Unrestricted Funds</v>
          </cell>
          <cell r="Q4482">
            <v>61</v>
          </cell>
          <cell r="R4482" t="str">
            <v>Salaries and Wages</v>
          </cell>
          <cell r="S4482">
            <v>40</v>
          </cell>
          <cell r="T4482" t="str">
            <v>Vice President / Provost - SCC</v>
          </cell>
          <cell r="U4482">
            <v>1</v>
          </cell>
          <cell r="V4482" t="str">
            <v>McConachie, Michael P.</v>
          </cell>
        </row>
        <row r="4483">
          <cell r="A4483">
            <v>343012</v>
          </cell>
          <cell r="B4483" t="str">
            <v>Criminal Justice</v>
          </cell>
          <cell r="C4483">
            <v>611130</v>
          </cell>
          <cell r="D4483">
            <v>343012611130</v>
          </cell>
          <cell r="E4483" t="str">
            <v>Faculty Full-time Non-teaching ES</v>
          </cell>
          <cell r="F4483">
            <v>0</v>
          </cell>
          <cell r="G4483">
            <v>4536.32</v>
          </cell>
          <cell r="H4483">
            <v>0</v>
          </cell>
          <cell r="I4483">
            <v>0</v>
          </cell>
          <cell r="J4483">
            <v>0</v>
          </cell>
          <cell r="K4483">
            <v>110010</v>
          </cell>
          <cell r="L4483" t="str">
            <v>Current Unrestricted</v>
          </cell>
          <cell r="M4483">
            <v>10</v>
          </cell>
          <cell r="N4483" t="str">
            <v>Instruction</v>
          </cell>
          <cell r="O4483">
            <v>11</v>
          </cell>
          <cell r="P4483" t="str">
            <v>Current Unrestricted Funds</v>
          </cell>
          <cell r="Q4483">
            <v>61</v>
          </cell>
          <cell r="R4483" t="str">
            <v>Salaries and Wages</v>
          </cell>
          <cell r="S4483">
            <v>40</v>
          </cell>
          <cell r="T4483" t="str">
            <v>Vice President / Provost - SCC</v>
          </cell>
          <cell r="U4483">
            <v>1</v>
          </cell>
          <cell r="V4483" t="str">
            <v>McConachie, Michael P.</v>
          </cell>
        </row>
        <row r="4484">
          <cell r="A4484">
            <v>343012</v>
          </cell>
          <cell r="B4484" t="str">
            <v>Criminal Justice</v>
          </cell>
          <cell r="C4484">
            <v>611150</v>
          </cell>
          <cell r="D4484">
            <v>343012611150</v>
          </cell>
          <cell r="E4484" t="str">
            <v>Faculty Full-time - Summer</v>
          </cell>
          <cell r="F4484">
            <v>9767.36</v>
          </cell>
          <cell r="G4484">
            <v>20617.96</v>
          </cell>
          <cell r="H4484">
            <v>8396</v>
          </cell>
          <cell r="I4484">
            <v>0</v>
          </cell>
          <cell r="J4484">
            <v>7644</v>
          </cell>
          <cell r="K4484">
            <v>110010</v>
          </cell>
          <cell r="L4484" t="str">
            <v>Current Unrestricted</v>
          </cell>
          <cell r="M4484">
            <v>10</v>
          </cell>
          <cell r="N4484" t="str">
            <v>Instruction</v>
          </cell>
          <cell r="O4484">
            <v>11</v>
          </cell>
          <cell r="P4484" t="str">
            <v>Current Unrestricted Funds</v>
          </cell>
          <cell r="Q4484">
            <v>61</v>
          </cell>
          <cell r="R4484" t="str">
            <v>Salaries and Wages</v>
          </cell>
          <cell r="S4484">
            <v>40</v>
          </cell>
          <cell r="T4484" t="str">
            <v>Vice President / Provost - SCC</v>
          </cell>
          <cell r="U4484">
            <v>1</v>
          </cell>
          <cell r="V4484" t="str">
            <v>McConachie, Michael P.</v>
          </cell>
        </row>
        <row r="4485">
          <cell r="A4485">
            <v>343012</v>
          </cell>
          <cell r="B4485" t="str">
            <v>Criminal Justice</v>
          </cell>
          <cell r="C4485">
            <v>611155</v>
          </cell>
          <cell r="D4485">
            <v>343012611155</v>
          </cell>
          <cell r="E4485" t="str">
            <v>Faculty Full-time - Non-teach Sum</v>
          </cell>
          <cell r="F4485">
            <v>2085</v>
          </cell>
          <cell r="G4485">
            <v>0</v>
          </cell>
          <cell r="H4485">
            <v>0</v>
          </cell>
          <cell r="I4485">
            <v>0</v>
          </cell>
          <cell r="J4485">
            <v>0</v>
          </cell>
          <cell r="K4485">
            <v>110010</v>
          </cell>
          <cell r="L4485" t="str">
            <v>Current Unrestricted</v>
          </cell>
          <cell r="M4485">
            <v>10</v>
          </cell>
          <cell r="N4485" t="str">
            <v>Instruction</v>
          </cell>
          <cell r="O4485">
            <v>11</v>
          </cell>
          <cell r="P4485" t="str">
            <v>Current Unrestricted Funds</v>
          </cell>
          <cell r="Q4485">
            <v>61</v>
          </cell>
          <cell r="R4485" t="str">
            <v>Salaries and Wages</v>
          </cell>
          <cell r="S4485">
            <v>40</v>
          </cell>
          <cell r="T4485" t="str">
            <v>Vice President / Provost - SCC</v>
          </cell>
          <cell r="U4485">
            <v>1</v>
          </cell>
          <cell r="V4485" t="str">
            <v>McConachie, Michael P.</v>
          </cell>
        </row>
        <row r="4486">
          <cell r="A4486">
            <v>343012</v>
          </cell>
          <cell r="B4486" t="str">
            <v>Criminal Justice</v>
          </cell>
          <cell r="C4486">
            <v>611160</v>
          </cell>
          <cell r="D4486">
            <v>343012611160</v>
          </cell>
          <cell r="E4486" t="str">
            <v>Faculty Part-time - Summer</v>
          </cell>
          <cell r="F4486">
            <v>0</v>
          </cell>
          <cell r="G4486">
            <v>0</v>
          </cell>
          <cell r="H4486">
            <v>4316</v>
          </cell>
          <cell r="I4486">
            <v>0</v>
          </cell>
          <cell r="J4486">
            <v>4314</v>
          </cell>
          <cell r="K4486">
            <v>110010</v>
          </cell>
          <cell r="L4486" t="str">
            <v>Current Unrestricted</v>
          </cell>
          <cell r="M4486">
            <v>10</v>
          </cell>
          <cell r="N4486" t="str">
            <v>Instruction</v>
          </cell>
          <cell r="O4486">
            <v>11</v>
          </cell>
          <cell r="P4486" t="str">
            <v>Current Unrestricted Funds</v>
          </cell>
          <cell r="Q4486">
            <v>61</v>
          </cell>
          <cell r="R4486" t="str">
            <v>Salaries and Wages</v>
          </cell>
          <cell r="S4486">
            <v>40</v>
          </cell>
          <cell r="T4486" t="str">
            <v>Vice President / Provost - SCC</v>
          </cell>
          <cell r="U4486">
            <v>1</v>
          </cell>
          <cell r="V4486" t="str">
            <v>McConachie, Michael P.</v>
          </cell>
        </row>
        <row r="4487">
          <cell r="A4487">
            <v>343012</v>
          </cell>
          <cell r="B4487" t="str">
            <v>Criminal Justice</v>
          </cell>
          <cell r="C4487">
            <v>733110</v>
          </cell>
          <cell r="D4487">
            <v>343012733110</v>
          </cell>
          <cell r="E4487" t="str">
            <v>Classroom Supplies</v>
          </cell>
          <cell r="F4487">
            <v>50.9</v>
          </cell>
          <cell r="G4487">
            <v>0</v>
          </cell>
          <cell r="H4487">
            <v>100</v>
          </cell>
          <cell r="I4487">
            <v>0</v>
          </cell>
          <cell r="J4487">
            <v>100</v>
          </cell>
          <cell r="K4487">
            <v>110010</v>
          </cell>
          <cell r="L4487" t="str">
            <v>Current Unrestricted</v>
          </cell>
          <cell r="M4487">
            <v>10</v>
          </cell>
          <cell r="N4487" t="str">
            <v>Instruction</v>
          </cell>
          <cell r="O4487">
            <v>11</v>
          </cell>
          <cell r="P4487" t="str">
            <v>Current Unrestricted Funds</v>
          </cell>
          <cell r="Q4487">
            <v>73</v>
          </cell>
          <cell r="R4487" t="str">
            <v>Supplies</v>
          </cell>
          <cell r="S4487">
            <v>40</v>
          </cell>
          <cell r="T4487" t="str">
            <v>Vice President / Provost - SCC</v>
          </cell>
          <cell r="U4487">
            <v>4</v>
          </cell>
          <cell r="V4487" t="str">
            <v>McConachie, Michael P.</v>
          </cell>
        </row>
        <row r="4488">
          <cell r="A4488">
            <v>343012</v>
          </cell>
          <cell r="B4488" t="str">
            <v>Criminal Justice</v>
          </cell>
          <cell r="C4488">
            <v>744210</v>
          </cell>
          <cell r="D4488">
            <v>343012744210</v>
          </cell>
          <cell r="E4488" t="str">
            <v>Local Travel</v>
          </cell>
          <cell r="F4488">
            <v>0</v>
          </cell>
          <cell r="G4488">
            <v>72</v>
          </cell>
          <cell r="H4488">
            <v>50</v>
          </cell>
          <cell r="I4488">
            <v>0</v>
          </cell>
          <cell r="J4488">
            <v>50</v>
          </cell>
          <cell r="K4488">
            <v>110010</v>
          </cell>
          <cell r="L4488" t="str">
            <v>Current Unrestricted</v>
          </cell>
          <cell r="M4488">
            <v>10</v>
          </cell>
          <cell r="N4488" t="str">
            <v>Instruction</v>
          </cell>
          <cell r="O4488">
            <v>11</v>
          </cell>
          <cell r="P4488" t="str">
            <v>Current Unrestricted Funds</v>
          </cell>
          <cell r="Q4488">
            <v>74</v>
          </cell>
          <cell r="R4488" t="str">
            <v>Travel</v>
          </cell>
          <cell r="S4488">
            <v>40</v>
          </cell>
          <cell r="T4488" t="str">
            <v>Vice President / Provost - SCC</v>
          </cell>
          <cell r="U4488">
            <v>4</v>
          </cell>
          <cell r="V4488" t="str">
            <v>McConachie, Michael P.</v>
          </cell>
        </row>
        <row r="4489">
          <cell r="A4489">
            <v>343012</v>
          </cell>
          <cell r="B4489" t="str">
            <v>Criminal Justice</v>
          </cell>
          <cell r="C4489">
            <v>744220</v>
          </cell>
          <cell r="D4489">
            <v>343012744220</v>
          </cell>
          <cell r="E4489" t="str">
            <v>Professional Development / Travel</v>
          </cell>
          <cell r="F4489">
            <v>0</v>
          </cell>
          <cell r="G4489">
            <v>0</v>
          </cell>
          <cell r="H4489">
            <v>1000</v>
          </cell>
          <cell r="I4489">
            <v>0</v>
          </cell>
          <cell r="J4489">
            <v>0</v>
          </cell>
          <cell r="K4489">
            <v>110010</v>
          </cell>
          <cell r="L4489" t="str">
            <v>Current Unrestricted</v>
          </cell>
          <cell r="M4489">
            <v>10</v>
          </cell>
          <cell r="N4489" t="str">
            <v>Instruction</v>
          </cell>
          <cell r="O4489">
            <v>11</v>
          </cell>
          <cell r="P4489" t="str">
            <v>Current Unrestricted Funds</v>
          </cell>
          <cell r="Q4489">
            <v>74</v>
          </cell>
          <cell r="R4489" t="str">
            <v>Travel</v>
          </cell>
          <cell r="S4489">
            <v>40</v>
          </cell>
          <cell r="T4489" t="str">
            <v>Vice President / Provost - SCC</v>
          </cell>
          <cell r="U4489">
            <v>4</v>
          </cell>
          <cell r="V4489" t="str">
            <v>McConachie, Michael P.</v>
          </cell>
        </row>
        <row r="4490">
          <cell r="A4490">
            <v>343012</v>
          </cell>
          <cell r="B4490" t="str">
            <v>Criminal Justice</v>
          </cell>
          <cell r="C4490">
            <v>755240</v>
          </cell>
          <cell r="D4490">
            <v>343012755240</v>
          </cell>
          <cell r="E4490" t="str">
            <v>DP - Software</v>
          </cell>
          <cell r="F4490">
            <v>161.94999999999999</v>
          </cell>
          <cell r="G4490">
            <v>0</v>
          </cell>
          <cell r="H4490">
            <v>0</v>
          </cell>
          <cell r="I4490">
            <v>0</v>
          </cell>
          <cell r="J4490">
            <v>0</v>
          </cell>
          <cell r="K4490">
            <v>110010</v>
          </cell>
          <cell r="L4490" t="str">
            <v>Current Unrestricted</v>
          </cell>
          <cell r="M4490">
            <v>10</v>
          </cell>
          <cell r="N4490" t="str">
            <v>Instruction</v>
          </cell>
          <cell r="O4490">
            <v>11</v>
          </cell>
          <cell r="P4490" t="str">
            <v>Current Unrestricted Funds</v>
          </cell>
          <cell r="Q4490">
            <v>75</v>
          </cell>
          <cell r="R4490" t="str">
            <v>Other Operating Expenses</v>
          </cell>
          <cell r="S4490">
            <v>40</v>
          </cell>
          <cell r="T4490" t="str">
            <v>Vice President / Provost - SCC</v>
          </cell>
          <cell r="U4490">
            <v>4</v>
          </cell>
          <cell r="V4490" t="str">
            <v>McConachie, Michael P.</v>
          </cell>
        </row>
        <row r="4491">
          <cell r="A4491">
            <v>343012</v>
          </cell>
          <cell r="B4491" t="str">
            <v>Criminal Justice</v>
          </cell>
          <cell r="C4491">
            <v>755310</v>
          </cell>
          <cell r="D4491">
            <v>343012755310</v>
          </cell>
          <cell r="E4491" t="str">
            <v>Copier Expense</v>
          </cell>
          <cell r="F4491">
            <v>1346.58</v>
          </cell>
          <cell r="G4491">
            <v>697.86</v>
          </cell>
          <cell r="H4491">
            <v>1700</v>
          </cell>
          <cell r="I4491">
            <v>203.28</v>
          </cell>
          <cell r="J4491">
            <v>1700</v>
          </cell>
          <cell r="K4491">
            <v>110010</v>
          </cell>
          <cell r="L4491" t="str">
            <v>Current Unrestricted</v>
          </cell>
          <cell r="M4491">
            <v>10</v>
          </cell>
          <cell r="N4491" t="str">
            <v>Instruction</v>
          </cell>
          <cell r="O4491">
            <v>11</v>
          </cell>
          <cell r="P4491" t="str">
            <v>Current Unrestricted Funds</v>
          </cell>
          <cell r="Q4491">
            <v>75</v>
          </cell>
          <cell r="R4491" t="str">
            <v>Other Operating Expenses</v>
          </cell>
          <cell r="S4491">
            <v>40</v>
          </cell>
          <cell r="T4491" t="str">
            <v>Vice President / Provost - SCC</v>
          </cell>
          <cell r="U4491">
            <v>4</v>
          </cell>
          <cell r="V4491" t="str">
            <v>McConachie, Michael P.</v>
          </cell>
        </row>
        <row r="4492">
          <cell r="A4492">
            <v>343012</v>
          </cell>
          <cell r="B4492" t="str">
            <v>Criminal Justice</v>
          </cell>
          <cell r="C4492">
            <v>755360</v>
          </cell>
          <cell r="D4492">
            <v>343012755360</v>
          </cell>
          <cell r="E4492" t="str">
            <v>Printing - Other</v>
          </cell>
          <cell r="F4492">
            <v>788.52</v>
          </cell>
          <cell r="G4492">
            <v>496.48</v>
          </cell>
          <cell r="H4492">
            <v>1000</v>
          </cell>
          <cell r="I4492">
            <v>169.68</v>
          </cell>
          <cell r="J4492">
            <v>500</v>
          </cell>
          <cell r="K4492">
            <v>110010</v>
          </cell>
          <cell r="L4492" t="str">
            <v>Current Unrestricted</v>
          </cell>
          <cell r="M4492">
            <v>10</v>
          </cell>
          <cell r="N4492" t="str">
            <v>Instruction</v>
          </cell>
          <cell r="O4492">
            <v>11</v>
          </cell>
          <cell r="P4492" t="str">
            <v>Current Unrestricted Funds</v>
          </cell>
          <cell r="Q4492">
            <v>75</v>
          </cell>
          <cell r="R4492" t="str">
            <v>Other Operating Expenses</v>
          </cell>
          <cell r="S4492">
            <v>40</v>
          </cell>
          <cell r="T4492" t="str">
            <v>Vice President / Provost - SCC</v>
          </cell>
          <cell r="U4492">
            <v>4</v>
          </cell>
          <cell r="V4492" t="str">
            <v>McConachie, Michael P.</v>
          </cell>
        </row>
        <row r="4493">
          <cell r="A4493">
            <v>343012</v>
          </cell>
          <cell r="B4493" t="str">
            <v>Criminal Justice</v>
          </cell>
          <cell r="C4493">
            <v>755705</v>
          </cell>
          <cell r="D4493">
            <v>343012755705</v>
          </cell>
          <cell r="E4493" t="str">
            <v>Postage</v>
          </cell>
          <cell r="F4493">
            <v>0</v>
          </cell>
          <cell r="G4493">
            <v>4.07</v>
          </cell>
          <cell r="H4493">
            <v>25</v>
          </cell>
          <cell r="I4493">
            <v>0</v>
          </cell>
          <cell r="J4493">
            <v>10</v>
          </cell>
          <cell r="K4493">
            <v>110010</v>
          </cell>
          <cell r="L4493" t="str">
            <v>Current Unrestricted</v>
          </cell>
          <cell r="M4493">
            <v>10</v>
          </cell>
          <cell r="N4493" t="str">
            <v>Instruction</v>
          </cell>
          <cell r="O4493">
            <v>11</v>
          </cell>
          <cell r="P4493" t="str">
            <v>Current Unrestricted Funds</v>
          </cell>
          <cell r="Q4493">
            <v>75</v>
          </cell>
          <cell r="R4493" t="str">
            <v>Other Operating Expenses</v>
          </cell>
          <cell r="S4493">
            <v>40</v>
          </cell>
          <cell r="T4493" t="str">
            <v>Vice President / Provost - SCC</v>
          </cell>
          <cell r="U4493">
            <v>4</v>
          </cell>
          <cell r="V4493" t="str">
            <v>McConachie, Michael P.</v>
          </cell>
        </row>
        <row r="4494">
          <cell r="A4494">
            <v>343016</v>
          </cell>
          <cell r="B4494" t="str">
            <v>Criminal Justice</v>
          </cell>
          <cell r="C4494">
            <v>611110</v>
          </cell>
          <cell r="D4494">
            <v>343016611110</v>
          </cell>
          <cell r="E4494" t="str">
            <v>Faculty Salaries - Full-time</v>
          </cell>
          <cell r="F4494">
            <v>28023.24</v>
          </cell>
          <cell r="G4494">
            <v>28023.24</v>
          </cell>
          <cell r="H4494">
            <v>30752</v>
          </cell>
          <cell r="I4494">
            <v>15375.72</v>
          </cell>
          <cell r="J4494">
            <v>82752</v>
          </cell>
          <cell r="K4494">
            <v>110010</v>
          </cell>
          <cell r="L4494" t="str">
            <v>Current Unrestricted</v>
          </cell>
          <cell r="M4494">
            <v>10</v>
          </cell>
          <cell r="N4494" t="str">
            <v>Instruction</v>
          </cell>
          <cell r="O4494">
            <v>11</v>
          </cell>
          <cell r="P4494" t="str">
            <v>Current Unrestricted Funds</v>
          </cell>
          <cell r="Q4494">
            <v>61</v>
          </cell>
          <cell r="R4494" t="str">
            <v>Salaries and Wages</v>
          </cell>
          <cell r="S4494">
            <v>40</v>
          </cell>
          <cell r="T4494" t="str">
            <v>Vice President / Provost - SCC</v>
          </cell>
          <cell r="U4494">
            <v>1</v>
          </cell>
          <cell r="V4494" t="str">
            <v>McConachie, Michael P.</v>
          </cell>
        </row>
        <row r="4495">
          <cell r="A4495">
            <v>343016</v>
          </cell>
          <cell r="B4495" t="str">
            <v>Criminal Justice</v>
          </cell>
          <cell r="C4495">
            <v>611120</v>
          </cell>
          <cell r="D4495">
            <v>343016611120</v>
          </cell>
          <cell r="E4495" t="str">
            <v>Faculty Salaries - Part-time</v>
          </cell>
          <cell r="F4495">
            <v>6255</v>
          </cell>
          <cell r="G4495">
            <v>10338.120000000001</v>
          </cell>
          <cell r="H4495">
            <v>12860</v>
          </cell>
          <cell r="I4495">
            <v>7549.5</v>
          </cell>
          <cell r="J4495">
            <v>15100</v>
          </cell>
          <cell r="K4495">
            <v>110010</v>
          </cell>
          <cell r="L4495" t="str">
            <v>Current Unrestricted</v>
          </cell>
          <cell r="M4495">
            <v>10</v>
          </cell>
          <cell r="N4495" t="str">
            <v>Instruction</v>
          </cell>
          <cell r="O4495">
            <v>11</v>
          </cell>
          <cell r="P4495" t="str">
            <v>Current Unrestricted Funds</v>
          </cell>
          <cell r="Q4495">
            <v>61</v>
          </cell>
          <cell r="R4495" t="str">
            <v>Salaries and Wages</v>
          </cell>
          <cell r="S4495">
            <v>40</v>
          </cell>
          <cell r="T4495" t="str">
            <v>Vice President / Provost - SCC</v>
          </cell>
          <cell r="U4495">
            <v>1</v>
          </cell>
          <cell r="V4495" t="str">
            <v>McConachie, Michael P.</v>
          </cell>
        </row>
        <row r="4496">
          <cell r="A4496">
            <v>343016</v>
          </cell>
          <cell r="B4496" t="str">
            <v>Criminal Justice</v>
          </cell>
          <cell r="C4496">
            <v>611130</v>
          </cell>
          <cell r="D4496">
            <v>343016611130</v>
          </cell>
          <cell r="E4496" t="str">
            <v>Faculty Full-time Non-teaching ES</v>
          </cell>
          <cell r="F4496">
            <v>0</v>
          </cell>
          <cell r="G4496">
            <v>0</v>
          </cell>
          <cell r="H4496">
            <v>0</v>
          </cell>
          <cell r="I4496">
            <v>0</v>
          </cell>
          <cell r="J4496">
            <v>13800</v>
          </cell>
          <cell r="K4496">
            <v>110010</v>
          </cell>
          <cell r="L4496" t="str">
            <v>Current Unrestricted</v>
          </cell>
          <cell r="M4496">
            <v>10</v>
          </cell>
          <cell r="N4496" t="str">
            <v>Instruction</v>
          </cell>
          <cell r="O4496">
            <v>11</v>
          </cell>
          <cell r="P4496" t="str">
            <v>Current Unrestricted Funds</v>
          </cell>
          <cell r="Q4496">
            <v>61</v>
          </cell>
          <cell r="R4496" t="str">
            <v>Salaries and Wages</v>
          </cell>
          <cell r="S4496">
            <v>40</v>
          </cell>
          <cell r="T4496" t="str">
            <v>Vice President / Provost - SCC</v>
          </cell>
          <cell r="U4496">
            <v>1</v>
          </cell>
          <cell r="V4496" t="str">
            <v>McConachie, Michael P.</v>
          </cell>
        </row>
        <row r="4497">
          <cell r="A4497">
            <v>343016</v>
          </cell>
          <cell r="B4497" t="str">
            <v>Criminal Justice</v>
          </cell>
          <cell r="C4497">
            <v>611150</v>
          </cell>
          <cell r="D4497">
            <v>343016611150</v>
          </cell>
          <cell r="E4497" t="str">
            <v>Faculty Full-time - Summer</v>
          </cell>
          <cell r="F4497">
            <v>0</v>
          </cell>
          <cell r="G4497">
            <v>0</v>
          </cell>
          <cell r="H4497">
            <v>6539</v>
          </cell>
          <cell r="I4497">
            <v>0</v>
          </cell>
          <cell r="J4497">
            <v>7666</v>
          </cell>
          <cell r="K4497">
            <v>110010</v>
          </cell>
          <cell r="L4497" t="str">
            <v>Current Unrestricted</v>
          </cell>
          <cell r="M4497">
            <v>10</v>
          </cell>
          <cell r="N4497" t="str">
            <v>Instruction</v>
          </cell>
          <cell r="O4497">
            <v>11</v>
          </cell>
          <cell r="P4497" t="str">
            <v>Current Unrestricted Funds</v>
          </cell>
          <cell r="Q4497">
            <v>61</v>
          </cell>
          <cell r="R4497" t="str">
            <v>Salaries and Wages</v>
          </cell>
          <cell r="S4497">
            <v>40</v>
          </cell>
          <cell r="T4497" t="str">
            <v>Vice President / Provost - SCC</v>
          </cell>
          <cell r="U4497">
            <v>1</v>
          </cell>
          <cell r="V4497" t="str">
            <v>McConachie, Michael P.</v>
          </cell>
        </row>
        <row r="4498">
          <cell r="A4498">
            <v>343016</v>
          </cell>
          <cell r="B4498" t="str">
            <v>Criminal Justice</v>
          </cell>
          <cell r="C4498">
            <v>733110</v>
          </cell>
          <cell r="D4498">
            <v>343016733110</v>
          </cell>
          <cell r="E4498" t="str">
            <v>Classroom Supplies</v>
          </cell>
          <cell r="F4498">
            <v>0</v>
          </cell>
          <cell r="G4498">
            <v>0</v>
          </cell>
          <cell r="H4498">
            <v>250</v>
          </cell>
          <cell r="I4498">
            <v>0</v>
          </cell>
          <cell r="J4498">
            <v>250</v>
          </cell>
          <cell r="K4498">
            <v>110010</v>
          </cell>
          <cell r="L4498" t="str">
            <v>Current Unrestricted</v>
          </cell>
          <cell r="M4498">
            <v>10</v>
          </cell>
          <cell r="N4498" t="str">
            <v>Instruction</v>
          </cell>
          <cell r="O4498">
            <v>11</v>
          </cell>
          <cell r="P4498" t="str">
            <v>Current Unrestricted Funds</v>
          </cell>
          <cell r="Q4498">
            <v>73</v>
          </cell>
          <cell r="R4498" t="str">
            <v>Supplies</v>
          </cell>
          <cell r="S4498">
            <v>40</v>
          </cell>
          <cell r="T4498" t="str">
            <v>Vice President / Provost - SCC</v>
          </cell>
          <cell r="U4498">
            <v>4</v>
          </cell>
          <cell r="V4498" t="str">
            <v>McConachie, Michael P.</v>
          </cell>
        </row>
        <row r="4499">
          <cell r="A4499">
            <v>343016</v>
          </cell>
          <cell r="B4499" t="str">
            <v>Criminal Justice</v>
          </cell>
          <cell r="C4499">
            <v>744210</v>
          </cell>
          <cell r="D4499">
            <v>343016744210</v>
          </cell>
          <cell r="E4499" t="str">
            <v>Local Travel</v>
          </cell>
          <cell r="F4499">
            <v>0</v>
          </cell>
          <cell r="G4499">
            <v>0</v>
          </cell>
          <cell r="H4499">
            <v>0</v>
          </cell>
          <cell r="I4499">
            <v>0</v>
          </cell>
          <cell r="J4499">
            <v>250</v>
          </cell>
          <cell r="K4499">
            <v>110010</v>
          </cell>
          <cell r="L4499" t="str">
            <v>Current Unrestricted</v>
          </cell>
          <cell r="M4499">
            <v>10</v>
          </cell>
          <cell r="N4499" t="str">
            <v>Instruction</v>
          </cell>
          <cell r="O4499">
            <v>11</v>
          </cell>
          <cell r="P4499" t="str">
            <v>Current Unrestricted Funds</v>
          </cell>
          <cell r="Q4499">
            <v>74</v>
          </cell>
          <cell r="R4499" t="str">
            <v>Travel</v>
          </cell>
          <cell r="S4499">
            <v>40</v>
          </cell>
          <cell r="T4499" t="str">
            <v>Vice President / Provost - SCC</v>
          </cell>
          <cell r="U4499">
            <v>4</v>
          </cell>
          <cell r="V4499" t="str">
            <v>McConachie, Michael P.</v>
          </cell>
        </row>
        <row r="4500">
          <cell r="A4500">
            <v>343016</v>
          </cell>
          <cell r="B4500" t="str">
            <v>Criminal Justice</v>
          </cell>
          <cell r="C4500">
            <v>744220</v>
          </cell>
          <cell r="D4500">
            <v>343016744220</v>
          </cell>
          <cell r="E4500" t="str">
            <v>Professional Development / Travel</v>
          </cell>
          <cell r="F4500">
            <v>0</v>
          </cell>
          <cell r="G4500">
            <v>0</v>
          </cell>
          <cell r="H4500">
            <v>0</v>
          </cell>
          <cell r="I4500">
            <v>0</v>
          </cell>
          <cell r="J4500">
            <v>1000</v>
          </cell>
          <cell r="K4500">
            <v>110010</v>
          </cell>
          <cell r="L4500" t="str">
            <v>Current Unrestricted</v>
          </cell>
          <cell r="M4500">
            <v>10</v>
          </cell>
          <cell r="N4500" t="str">
            <v>Instruction</v>
          </cell>
          <cell r="O4500">
            <v>11</v>
          </cell>
          <cell r="P4500" t="str">
            <v>Current Unrestricted Funds</v>
          </cell>
          <cell r="Q4500">
            <v>74</v>
          </cell>
          <cell r="R4500" t="str">
            <v>Travel</v>
          </cell>
          <cell r="S4500">
            <v>40</v>
          </cell>
          <cell r="T4500" t="str">
            <v>Vice President / Provost - SCC</v>
          </cell>
          <cell r="U4500">
            <v>4</v>
          </cell>
          <cell r="V4500" t="str">
            <v>McConachie, Michael P.</v>
          </cell>
        </row>
        <row r="4501">
          <cell r="A4501">
            <v>343016</v>
          </cell>
          <cell r="B4501" t="str">
            <v>Criminal Justice</v>
          </cell>
          <cell r="C4501">
            <v>755310</v>
          </cell>
          <cell r="D4501">
            <v>343016755310</v>
          </cell>
          <cell r="E4501" t="str">
            <v>Copier Expense</v>
          </cell>
          <cell r="F4501">
            <v>32.4</v>
          </cell>
          <cell r="G4501">
            <v>93.42</v>
          </cell>
          <cell r="H4501">
            <v>500</v>
          </cell>
          <cell r="I4501">
            <v>373.92</v>
          </cell>
          <cell r="J4501">
            <v>500</v>
          </cell>
          <cell r="K4501">
            <v>110010</v>
          </cell>
          <cell r="L4501" t="str">
            <v>Current Unrestricted</v>
          </cell>
          <cell r="M4501">
            <v>10</v>
          </cell>
          <cell r="N4501" t="str">
            <v>Instruction</v>
          </cell>
          <cell r="O4501">
            <v>11</v>
          </cell>
          <cell r="P4501" t="str">
            <v>Current Unrestricted Funds</v>
          </cell>
          <cell r="Q4501">
            <v>75</v>
          </cell>
          <cell r="R4501" t="str">
            <v>Other Operating Expenses</v>
          </cell>
          <cell r="S4501">
            <v>40</v>
          </cell>
          <cell r="T4501" t="str">
            <v>Vice President / Provost - SCC</v>
          </cell>
          <cell r="U4501">
            <v>4</v>
          </cell>
          <cell r="V4501" t="str">
            <v>McConachie, Michael P.</v>
          </cell>
        </row>
        <row r="4502">
          <cell r="A4502">
            <v>343016</v>
          </cell>
          <cell r="B4502" t="str">
            <v>Criminal Justice</v>
          </cell>
          <cell r="C4502">
            <v>755360</v>
          </cell>
          <cell r="D4502">
            <v>343016755360</v>
          </cell>
          <cell r="E4502" t="str">
            <v>Printing - Other</v>
          </cell>
          <cell r="F4502">
            <v>130.4</v>
          </cell>
          <cell r="G4502">
            <v>18</v>
          </cell>
          <cell r="H4502">
            <v>250</v>
          </cell>
          <cell r="I4502">
            <v>0</v>
          </cell>
          <cell r="J4502">
            <v>250</v>
          </cell>
          <cell r="K4502">
            <v>110010</v>
          </cell>
          <cell r="L4502" t="str">
            <v>Current Unrestricted</v>
          </cell>
          <cell r="M4502">
            <v>10</v>
          </cell>
          <cell r="N4502" t="str">
            <v>Instruction</v>
          </cell>
          <cell r="O4502">
            <v>11</v>
          </cell>
          <cell r="P4502" t="str">
            <v>Current Unrestricted Funds</v>
          </cell>
          <cell r="Q4502">
            <v>75</v>
          </cell>
          <cell r="R4502" t="str">
            <v>Other Operating Expenses</v>
          </cell>
          <cell r="S4502">
            <v>40</v>
          </cell>
          <cell r="T4502" t="str">
            <v>Vice President / Provost - SCC</v>
          </cell>
          <cell r="U4502">
            <v>4</v>
          </cell>
          <cell r="V4502" t="str">
            <v>McConachie, Michael P.</v>
          </cell>
        </row>
        <row r="4503">
          <cell r="A4503">
            <v>343016</v>
          </cell>
          <cell r="B4503" t="str">
            <v>Criminal Justice</v>
          </cell>
          <cell r="C4503">
            <v>755705</v>
          </cell>
          <cell r="D4503">
            <v>343016755705</v>
          </cell>
          <cell r="E4503" t="str">
            <v>Postage</v>
          </cell>
          <cell r="F4503">
            <v>0</v>
          </cell>
          <cell r="G4503">
            <v>0</v>
          </cell>
          <cell r="H4503">
            <v>0</v>
          </cell>
          <cell r="I4503">
            <v>0</v>
          </cell>
          <cell r="J4503">
            <v>10</v>
          </cell>
          <cell r="K4503">
            <v>110010</v>
          </cell>
          <cell r="L4503" t="str">
            <v>Current Unrestricted</v>
          </cell>
          <cell r="M4503">
            <v>10</v>
          </cell>
          <cell r="N4503" t="str">
            <v>Instruction</v>
          </cell>
          <cell r="O4503">
            <v>11</v>
          </cell>
          <cell r="P4503" t="str">
            <v>Current Unrestricted Funds</v>
          </cell>
          <cell r="Q4503">
            <v>75</v>
          </cell>
          <cell r="R4503" t="str">
            <v>Other Operating Expenses</v>
          </cell>
          <cell r="S4503">
            <v>40</v>
          </cell>
          <cell r="T4503" t="str">
            <v>Vice President / Provost - SCC</v>
          </cell>
          <cell r="U4503">
            <v>4</v>
          </cell>
          <cell r="V4503" t="str">
            <v>McConachie, Michael P.</v>
          </cell>
        </row>
        <row r="4504">
          <cell r="A4504">
            <v>345086</v>
          </cell>
          <cell r="B4504" t="str">
            <v>History</v>
          </cell>
          <cell r="C4504">
            <v>611110</v>
          </cell>
          <cell r="D4504">
            <v>345086611110</v>
          </cell>
          <cell r="E4504" t="str">
            <v>Faculty Salaries - Full-time</v>
          </cell>
          <cell r="F4504">
            <v>234710.02</v>
          </cell>
          <cell r="G4504">
            <v>228388.25</v>
          </cell>
          <cell r="H4504">
            <v>248313</v>
          </cell>
          <cell r="I4504">
            <v>121563.16</v>
          </cell>
          <cell r="J4504">
            <v>253503</v>
          </cell>
          <cell r="K4504">
            <v>110010</v>
          </cell>
          <cell r="L4504" t="str">
            <v>Current Unrestricted</v>
          </cell>
          <cell r="M4504">
            <v>10</v>
          </cell>
          <cell r="N4504" t="str">
            <v>Instruction</v>
          </cell>
          <cell r="O4504">
            <v>11</v>
          </cell>
          <cell r="P4504" t="str">
            <v>Current Unrestricted Funds</v>
          </cell>
          <cell r="Q4504">
            <v>61</v>
          </cell>
          <cell r="R4504" t="str">
            <v>Salaries and Wages</v>
          </cell>
          <cell r="S4504">
            <v>20</v>
          </cell>
          <cell r="T4504" t="str">
            <v>Vice President / Provost - PRC</v>
          </cell>
          <cell r="U4504">
            <v>1</v>
          </cell>
          <cell r="V4504" t="str">
            <v>McConachie, Michael P.</v>
          </cell>
        </row>
        <row r="4505">
          <cell r="A4505">
            <v>345086</v>
          </cell>
          <cell r="B4505" t="str">
            <v>History</v>
          </cell>
          <cell r="C4505">
            <v>611115</v>
          </cell>
          <cell r="D4505">
            <v>345086611115</v>
          </cell>
          <cell r="E4505" t="str">
            <v>Faculty Salaries - Substitute</v>
          </cell>
          <cell r="F4505">
            <v>0</v>
          </cell>
          <cell r="G4505">
            <v>195.48</v>
          </cell>
          <cell r="H4505">
            <v>1000</v>
          </cell>
          <cell r="I4505">
            <v>269.64</v>
          </cell>
          <cell r="J4505">
            <v>900</v>
          </cell>
          <cell r="K4505">
            <v>110010</v>
          </cell>
          <cell r="L4505" t="str">
            <v>Current Unrestricted</v>
          </cell>
          <cell r="M4505">
            <v>10</v>
          </cell>
          <cell r="N4505" t="str">
            <v>Instruction</v>
          </cell>
          <cell r="O4505">
            <v>11</v>
          </cell>
          <cell r="P4505" t="str">
            <v>Current Unrestricted Funds</v>
          </cell>
          <cell r="Q4505">
            <v>61</v>
          </cell>
          <cell r="R4505" t="str">
            <v>Salaries and Wages</v>
          </cell>
          <cell r="S4505">
            <v>20</v>
          </cell>
          <cell r="T4505" t="str">
            <v>Vice President / Provost - PRC</v>
          </cell>
          <cell r="U4505">
            <v>1</v>
          </cell>
          <cell r="V4505" t="str">
            <v>McConachie, Michael P.</v>
          </cell>
        </row>
        <row r="4506">
          <cell r="A4506">
            <v>345086</v>
          </cell>
          <cell r="B4506" t="str">
            <v>History</v>
          </cell>
          <cell r="C4506">
            <v>611120</v>
          </cell>
          <cell r="D4506">
            <v>345086611120</v>
          </cell>
          <cell r="E4506" t="str">
            <v>Faculty Salaries - Part-time</v>
          </cell>
          <cell r="F4506">
            <v>113566.31</v>
          </cell>
          <cell r="G4506">
            <v>119135.23</v>
          </cell>
          <cell r="H4506">
            <v>123234</v>
          </cell>
          <cell r="I4506">
            <v>76082.61</v>
          </cell>
          <cell r="J4506">
            <v>121000</v>
          </cell>
          <cell r="K4506">
            <v>110010</v>
          </cell>
          <cell r="L4506" t="str">
            <v>Current Unrestricted</v>
          </cell>
          <cell r="M4506">
            <v>10</v>
          </cell>
          <cell r="N4506" t="str">
            <v>Instruction</v>
          </cell>
          <cell r="O4506">
            <v>11</v>
          </cell>
          <cell r="P4506" t="str">
            <v>Current Unrestricted Funds</v>
          </cell>
          <cell r="Q4506">
            <v>61</v>
          </cell>
          <cell r="R4506" t="str">
            <v>Salaries and Wages</v>
          </cell>
          <cell r="S4506">
            <v>20</v>
          </cell>
          <cell r="T4506" t="str">
            <v>Vice President / Provost - PRC</v>
          </cell>
          <cell r="U4506">
            <v>1</v>
          </cell>
          <cell r="V4506" t="str">
            <v>McConachie, Michael P.</v>
          </cell>
        </row>
        <row r="4507">
          <cell r="A4507">
            <v>345086</v>
          </cell>
          <cell r="B4507" t="str">
            <v>History</v>
          </cell>
          <cell r="C4507">
            <v>611125</v>
          </cell>
          <cell r="D4507">
            <v>345086611125</v>
          </cell>
          <cell r="E4507" t="str">
            <v>Faculty Full-time Chair Rel</v>
          </cell>
          <cell r="F4507">
            <v>13359.54</v>
          </cell>
          <cell r="G4507">
            <v>13359.54</v>
          </cell>
          <cell r="H4507">
            <v>13828</v>
          </cell>
          <cell r="I4507">
            <v>9218.0499999999993</v>
          </cell>
          <cell r="J4507">
            <v>9219</v>
          </cell>
          <cell r="K4507">
            <v>110010</v>
          </cell>
          <cell r="L4507" t="str">
            <v>Current Unrestricted</v>
          </cell>
          <cell r="M4507">
            <v>10</v>
          </cell>
          <cell r="N4507" t="str">
            <v>Instruction</v>
          </cell>
          <cell r="O4507">
            <v>11</v>
          </cell>
          <cell r="P4507" t="str">
            <v>Current Unrestricted Funds</v>
          </cell>
          <cell r="Q4507">
            <v>61</v>
          </cell>
          <cell r="R4507" t="str">
            <v>Salaries and Wages</v>
          </cell>
          <cell r="S4507">
            <v>20</v>
          </cell>
          <cell r="T4507" t="str">
            <v>Vice President / Provost - PRC</v>
          </cell>
          <cell r="U4507">
            <v>1</v>
          </cell>
          <cell r="V4507" t="str">
            <v>McConachie, Michael P.</v>
          </cell>
        </row>
        <row r="4508">
          <cell r="A4508">
            <v>345086</v>
          </cell>
          <cell r="B4508" t="str">
            <v>History</v>
          </cell>
          <cell r="C4508">
            <v>611130</v>
          </cell>
          <cell r="D4508">
            <v>345086611130</v>
          </cell>
          <cell r="E4508" t="str">
            <v>Faculty Full-time Non-teaching ES</v>
          </cell>
          <cell r="F4508">
            <v>14708.04</v>
          </cell>
          <cell r="G4508">
            <v>14708.04</v>
          </cell>
          <cell r="H4508">
            <v>15223</v>
          </cell>
          <cell r="I4508">
            <v>7611</v>
          </cell>
          <cell r="J4508">
            <v>15223</v>
          </cell>
          <cell r="K4508">
            <v>110010</v>
          </cell>
          <cell r="L4508" t="str">
            <v>Current Unrestricted</v>
          </cell>
          <cell r="M4508">
            <v>10</v>
          </cell>
          <cell r="N4508" t="str">
            <v>Instruction</v>
          </cell>
          <cell r="O4508">
            <v>11</v>
          </cell>
          <cell r="P4508" t="str">
            <v>Current Unrestricted Funds</v>
          </cell>
          <cell r="Q4508">
            <v>61</v>
          </cell>
          <cell r="R4508" t="str">
            <v>Salaries and Wages</v>
          </cell>
          <cell r="S4508">
            <v>20</v>
          </cell>
          <cell r="T4508" t="str">
            <v>Vice President / Provost - PRC</v>
          </cell>
          <cell r="U4508">
            <v>1</v>
          </cell>
          <cell r="V4508" t="str">
            <v>McConachie, Michael P.</v>
          </cell>
        </row>
        <row r="4509">
          <cell r="A4509">
            <v>345086</v>
          </cell>
          <cell r="B4509" t="str">
            <v>History</v>
          </cell>
          <cell r="C4509">
            <v>611135</v>
          </cell>
          <cell r="D4509">
            <v>345086611135</v>
          </cell>
          <cell r="E4509" t="str">
            <v>Faculty Full-time - Release Time</v>
          </cell>
          <cell r="F4509">
            <v>5763.8</v>
          </cell>
          <cell r="G4509">
            <v>11527.65</v>
          </cell>
          <cell r="H4509">
            <v>0</v>
          </cell>
          <cell r="I4509">
            <v>0</v>
          </cell>
          <cell r="J4509">
            <v>0</v>
          </cell>
          <cell r="K4509">
            <v>110010</v>
          </cell>
          <cell r="L4509" t="str">
            <v>Current Unrestricted</v>
          </cell>
          <cell r="M4509">
            <v>10</v>
          </cell>
          <cell r="N4509" t="str">
            <v>Instruction</v>
          </cell>
          <cell r="O4509">
            <v>11</v>
          </cell>
          <cell r="P4509" t="str">
            <v>Current Unrestricted Funds</v>
          </cell>
          <cell r="Q4509">
            <v>61</v>
          </cell>
          <cell r="R4509" t="str">
            <v>Salaries and Wages</v>
          </cell>
          <cell r="S4509">
            <v>20</v>
          </cell>
          <cell r="T4509" t="str">
            <v>Vice President / Provost - PRC</v>
          </cell>
          <cell r="U4509">
            <v>1</v>
          </cell>
          <cell r="V4509" t="str">
            <v>McConachie, Michael P.</v>
          </cell>
        </row>
        <row r="4510">
          <cell r="A4510">
            <v>345086</v>
          </cell>
          <cell r="B4510" t="str">
            <v>History</v>
          </cell>
          <cell r="C4510">
            <v>611150</v>
          </cell>
          <cell r="D4510">
            <v>345086611150</v>
          </cell>
          <cell r="E4510" t="str">
            <v>Faculty Full-time - Summer</v>
          </cell>
          <cell r="F4510">
            <v>48046.68</v>
          </cell>
          <cell r="G4510">
            <v>41081.82</v>
          </cell>
          <cell r="H4510">
            <v>35537</v>
          </cell>
          <cell r="I4510">
            <v>0</v>
          </cell>
          <cell r="J4510">
            <v>38620</v>
          </cell>
          <cell r="K4510">
            <v>110010</v>
          </cell>
          <cell r="L4510" t="str">
            <v>Current Unrestricted</v>
          </cell>
          <cell r="M4510">
            <v>10</v>
          </cell>
          <cell r="N4510" t="str">
            <v>Instruction</v>
          </cell>
          <cell r="O4510">
            <v>11</v>
          </cell>
          <cell r="P4510" t="str">
            <v>Current Unrestricted Funds</v>
          </cell>
          <cell r="Q4510">
            <v>61</v>
          </cell>
          <cell r="R4510" t="str">
            <v>Salaries and Wages</v>
          </cell>
          <cell r="S4510">
            <v>20</v>
          </cell>
          <cell r="T4510" t="str">
            <v>Vice President / Provost - PRC</v>
          </cell>
          <cell r="U4510">
            <v>1</v>
          </cell>
          <cell r="V4510" t="str">
            <v>McConachie, Michael P.</v>
          </cell>
        </row>
        <row r="4511">
          <cell r="A4511">
            <v>345086</v>
          </cell>
          <cell r="B4511" t="str">
            <v>History</v>
          </cell>
          <cell r="C4511">
            <v>611160</v>
          </cell>
          <cell r="D4511">
            <v>345086611160</v>
          </cell>
          <cell r="E4511" t="str">
            <v>Faculty Part-time - Summer</v>
          </cell>
          <cell r="F4511">
            <v>6255</v>
          </cell>
          <cell r="G4511">
            <v>10511.88</v>
          </cell>
          <cell r="H4511">
            <v>10790</v>
          </cell>
          <cell r="I4511">
            <v>0</v>
          </cell>
          <cell r="J4511">
            <v>10790</v>
          </cell>
          <cell r="K4511">
            <v>110010</v>
          </cell>
          <cell r="L4511" t="str">
            <v>Current Unrestricted</v>
          </cell>
          <cell r="M4511">
            <v>10</v>
          </cell>
          <cell r="N4511" t="str">
            <v>Instruction</v>
          </cell>
          <cell r="O4511">
            <v>11</v>
          </cell>
          <cell r="P4511" t="str">
            <v>Current Unrestricted Funds</v>
          </cell>
          <cell r="Q4511">
            <v>61</v>
          </cell>
          <cell r="R4511" t="str">
            <v>Salaries and Wages</v>
          </cell>
          <cell r="S4511">
            <v>20</v>
          </cell>
          <cell r="T4511" t="str">
            <v>Vice President / Provost - PRC</v>
          </cell>
          <cell r="U4511">
            <v>1</v>
          </cell>
          <cell r="V4511" t="str">
            <v>McConachie, Michael P.</v>
          </cell>
        </row>
        <row r="4512">
          <cell r="A4512">
            <v>345086</v>
          </cell>
          <cell r="B4512" t="str">
            <v>History</v>
          </cell>
          <cell r="C4512">
            <v>712320</v>
          </cell>
          <cell r="D4512">
            <v>345086712320</v>
          </cell>
          <cell r="E4512" t="str">
            <v>Guest Lecturers</v>
          </cell>
          <cell r="F4512">
            <v>500</v>
          </cell>
          <cell r="G4512">
            <v>500</v>
          </cell>
          <cell r="H4512">
            <v>0</v>
          </cell>
          <cell r="I4512">
            <v>0</v>
          </cell>
          <cell r="J4512">
            <v>0</v>
          </cell>
          <cell r="K4512">
            <v>110010</v>
          </cell>
          <cell r="L4512" t="str">
            <v>Current Unrestricted</v>
          </cell>
          <cell r="M4512">
            <v>10</v>
          </cell>
          <cell r="N4512" t="str">
            <v>Instruction</v>
          </cell>
          <cell r="O4512">
            <v>11</v>
          </cell>
          <cell r="P4512" t="str">
            <v>Current Unrestricted Funds</v>
          </cell>
          <cell r="Q4512">
            <v>71</v>
          </cell>
          <cell r="R4512" t="str">
            <v>Contractual Services</v>
          </cell>
          <cell r="S4512">
            <v>20</v>
          </cell>
          <cell r="T4512" t="str">
            <v>Vice President / Provost - PRC</v>
          </cell>
          <cell r="U4512">
            <v>4</v>
          </cell>
          <cell r="V4512" t="str">
            <v>McConachie, Michael P.</v>
          </cell>
        </row>
        <row r="4513">
          <cell r="A4513">
            <v>345086</v>
          </cell>
          <cell r="B4513" t="str">
            <v>History</v>
          </cell>
          <cell r="C4513">
            <v>712655</v>
          </cell>
          <cell r="D4513">
            <v>345086712655</v>
          </cell>
          <cell r="E4513" t="str">
            <v>Meetings Expense</v>
          </cell>
          <cell r="F4513">
            <v>4462.41</v>
          </cell>
          <cell r="G4513">
            <v>4161.16</v>
          </cell>
          <cell r="H4513">
            <v>0</v>
          </cell>
          <cell r="I4513">
            <v>0</v>
          </cell>
          <cell r="J4513">
            <v>0</v>
          </cell>
          <cell r="K4513">
            <v>110010</v>
          </cell>
          <cell r="L4513" t="str">
            <v>Current Unrestricted</v>
          </cell>
          <cell r="M4513">
            <v>10</v>
          </cell>
          <cell r="N4513" t="str">
            <v>Instruction</v>
          </cell>
          <cell r="O4513">
            <v>11</v>
          </cell>
          <cell r="P4513" t="str">
            <v>Current Unrestricted Funds</v>
          </cell>
          <cell r="Q4513">
            <v>71</v>
          </cell>
          <cell r="R4513" t="str">
            <v>Contractual Services</v>
          </cell>
          <cell r="S4513">
            <v>20</v>
          </cell>
          <cell r="T4513" t="str">
            <v>Vice President / Provost - PRC</v>
          </cell>
          <cell r="U4513">
            <v>4</v>
          </cell>
          <cell r="V4513" t="str">
            <v>McConachie, Michael P.</v>
          </cell>
        </row>
        <row r="4514">
          <cell r="A4514">
            <v>345086</v>
          </cell>
          <cell r="B4514" t="str">
            <v>History</v>
          </cell>
          <cell r="C4514">
            <v>733110</v>
          </cell>
          <cell r="D4514">
            <v>345086733110</v>
          </cell>
          <cell r="E4514" t="str">
            <v>Classroom Supplies</v>
          </cell>
          <cell r="F4514">
            <v>468.67</v>
          </cell>
          <cell r="G4514">
            <v>222.56</v>
          </cell>
          <cell r="H4514">
            <v>500</v>
          </cell>
          <cell r="I4514">
            <v>8.25</v>
          </cell>
          <cell r="J4514">
            <v>400</v>
          </cell>
          <cell r="K4514">
            <v>110010</v>
          </cell>
          <cell r="L4514" t="str">
            <v>Current Unrestricted</v>
          </cell>
          <cell r="M4514">
            <v>10</v>
          </cell>
          <cell r="N4514" t="str">
            <v>Instruction</v>
          </cell>
          <cell r="O4514">
            <v>11</v>
          </cell>
          <cell r="P4514" t="str">
            <v>Current Unrestricted Funds</v>
          </cell>
          <cell r="Q4514">
            <v>73</v>
          </cell>
          <cell r="R4514" t="str">
            <v>Supplies</v>
          </cell>
          <cell r="S4514">
            <v>20</v>
          </cell>
          <cell r="T4514" t="str">
            <v>Vice President / Provost - PRC</v>
          </cell>
          <cell r="U4514">
            <v>4</v>
          </cell>
          <cell r="V4514" t="str">
            <v>McConachie, Michael P.</v>
          </cell>
        </row>
        <row r="4515">
          <cell r="A4515">
            <v>345086</v>
          </cell>
          <cell r="B4515" t="str">
            <v>History</v>
          </cell>
          <cell r="C4515">
            <v>744210</v>
          </cell>
          <cell r="D4515">
            <v>345086744210</v>
          </cell>
          <cell r="E4515" t="str">
            <v>Local Travel</v>
          </cell>
          <cell r="F4515">
            <v>434.5</v>
          </cell>
          <cell r="G4515">
            <v>866</v>
          </cell>
          <cell r="H4515">
            <v>280</v>
          </cell>
          <cell r="I4515">
            <v>392.5</v>
          </cell>
          <cell r="J4515">
            <v>400</v>
          </cell>
          <cell r="K4515">
            <v>110010</v>
          </cell>
          <cell r="L4515" t="str">
            <v>Current Unrestricted</v>
          </cell>
          <cell r="M4515">
            <v>10</v>
          </cell>
          <cell r="N4515" t="str">
            <v>Instruction</v>
          </cell>
          <cell r="O4515">
            <v>11</v>
          </cell>
          <cell r="P4515" t="str">
            <v>Current Unrestricted Funds</v>
          </cell>
          <cell r="Q4515">
            <v>74</v>
          </cell>
          <cell r="R4515" t="str">
            <v>Travel</v>
          </cell>
          <cell r="S4515">
            <v>20</v>
          </cell>
          <cell r="T4515" t="str">
            <v>Vice President / Provost - PRC</v>
          </cell>
          <cell r="U4515">
            <v>4</v>
          </cell>
          <cell r="V4515" t="str">
            <v>McConachie, Michael P.</v>
          </cell>
        </row>
        <row r="4516">
          <cell r="A4516">
            <v>345086</v>
          </cell>
          <cell r="B4516" t="str">
            <v>History</v>
          </cell>
          <cell r="C4516">
            <v>744220</v>
          </cell>
          <cell r="D4516">
            <v>345086744220</v>
          </cell>
          <cell r="E4516" t="str">
            <v>Professional Development / Travel</v>
          </cell>
          <cell r="F4516">
            <v>4577.6400000000003</v>
          </cell>
          <cell r="G4516">
            <v>6344.77</v>
          </cell>
          <cell r="H4516">
            <v>0</v>
          </cell>
          <cell r="I4516">
            <v>0</v>
          </cell>
          <cell r="J4516">
            <v>0</v>
          </cell>
          <cell r="K4516">
            <v>110010</v>
          </cell>
          <cell r="L4516" t="str">
            <v>Current Unrestricted</v>
          </cell>
          <cell r="M4516">
            <v>10</v>
          </cell>
          <cell r="N4516" t="str">
            <v>Instruction</v>
          </cell>
          <cell r="O4516">
            <v>11</v>
          </cell>
          <cell r="P4516" t="str">
            <v>Current Unrestricted Funds</v>
          </cell>
          <cell r="Q4516">
            <v>74</v>
          </cell>
          <cell r="R4516" t="str">
            <v>Travel</v>
          </cell>
          <cell r="S4516">
            <v>20</v>
          </cell>
          <cell r="T4516" t="str">
            <v>Vice President / Provost - PRC</v>
          </cell>
          <cell r="U4516">
            <v>4</v>
          </cell>
          <cell r="V4516" t="str">
            <v>McConachie, Michael P.</v>
          </cell>
        </row>
        <row r="4517">
          <cell r="A4517">
            <v>345086</v>
          </cell>
          <cell r="B4517" t="str">
            <v>History</v>
          </cell>
          <cell r="C4517">
            <v>755310</v>
          </cell>
          <cell r="D4517">
            <v>345086755310</v>
          </cell>
          <cell r="E4517" t="str">
            <v>Copier Expense</v>
          </cell>
          <cell r="F4517">
            <v>3880.72</v>
          </cell>
          <cell r="G4517">
            <v>2959.58</v>
          </cell>
          <cell r="H4517">
            <v>7500</v>
          </cell>
          <cell r="I4517">
            <v>1200.06</v>
          </cell>
          <cell r="J4517">
            <v>6000</v>
          </cell>
          <cell r="K4517">
            <v>110010</v>
          </cell>
          <cell r="L4517" t="str">
            <v>Current Unrestricted</v>
          </cell>
          <cell r="M4517">
            <v>10</v>
          </cell>
          <cell r="N4517" t="str">
            <v>Instruction</v>
          </cell>
          <cell r="O4517">
            <v>11</v>
          </cell>
          <cell r="P4517" t="str">
            <v>Current Unrestricted Funds</v>
          </cell>
          <cell r="Q4517">
            <v>75</v>
          </cell>
          <cell r="R4517" t="str">
            <v>Other Operating Expenses</v>
          </cell>
          <cell r="S4517">
            <v>20</v>
          </cell>
          <cell r="T4517" t="str">
            <v>Vice President / Provost - PRC</v>
          </cell>
          <cell r="U4517">
            <v>4</v>
          </cell>
          <cell r="V4517" t="str">
            <v>McConachie, Michael P.</v>
          </cell>
        </row>
        <row r="4518">
          <cell r="A4518">
            <v>345086</v>
          </cell>
          <cell r="B4518" t="str">
            <v>History</v>
          </cell>
          <cell r="C4518">
            <v>755360</v>
          </cell>
          <cell r="D4518">
            <v>345086755360</v>
          </cell>
          <cell r="E4518" t="str">
            <v>Printing - Other</v>
          </cell>
          <cell r="F4518">
            <v>0</v>
          </cell>
          <cell r="G4518">
            <v>0</v>
          </cell>
          <cell r="H4518">
            <v>50</v>
          </cell>
          <cell r="I4518">
            <v>0</v>
          </cell>
          <cell r="J4518">
            <v>50</v>
          </cell>
          <cell r="K4518">
            <v>110010</v>
          </cell>
          <cell r="L4518" t="str">
            <v>Current Unrestricted</v>
          </cell>
          <cell r="M4518">
            <v>10</v>
          </cell>
          <cell r="N4518" t="str">
            <v>Instruction</v>
          </cell>
          <cell r="O4518">
            <v>11</v>
          </cell>
          <cell r="P4518" t="str">
            <v>Current Unrestricted Funds</v>
          </cell>
          <cell r="Q4518">
            <v>75</v>
          </cell>
          <cell r="R4518" t="str">
            <v>Other Operating Expenses</v>
          </cell>
          <cell r="S4518">
            <v>20</v>
          </cell>
          <cell r="T4518" t="str">
            <v>Vice President / Provost - PRC</v>
          </cell>
          <cell r="U4518">
            <v>4</v>
          </cell>
          <cell r="V4518" t="str">
            <v>McConachie, Michael P.</v>
          </cell>
        </row>
        <row r="4519">
          <cell r="A4519">
            <v>345086</v>
          </cell>
          <cell r="B4519" t="str">
            <v>History</v>
          </cell>
          <cell r="C4519">
            <v>755705</v>
          </cell>
          <cell r="D4519">
            <v>345086755705</v>
          </cell>
          <cell r="E4519" t="str">
            <v>Postage</v>
          </cell>
          <cell r="F4519">
            <v>0.41</v>
          </cell>
          <cell r="G4519">
            <v>0.83</v>
          </cell>
          <cell r="H4519">
            <v>0</v>
          </cell>
          <cell r="I4519">
            <v>0</v>
          </cell>
          <cell r="J4519">
            <v>0</v>
          </cell>
          <cell r="K4519">
            <v>110010</v>
          </cell>
          <cell r="L4519" t="str">
            <v>Current Unrestricted</v>
          </cell>
          <cell r="M4519">
            <v>10</v>
          </cell>
          <cell r="N4519" t="str">
            <v>Instruction</v>
          </cell>
          <cell r="O4519">
            <v>11</v>
          </cell>
          <cell r="P4519" t="str">
            <v>Current Unrestricted Funds</v>
          </cell>
          <cell r="Q4519">
            <v>75</v>
          </cell>
          <cell r="R4519" t="str">
            <v>Other Operating Expenses</v>
          </cell>
          <cell r="S4519">
            <v>20</v>
          </cell>
          <cell r="T4519" t="str">
            <v>Vice President / Provost - PRC</v>
          </cell>
          <cell r="U4519">
            <v>4</v>
          </cell>
          <cell r="V4519" t="str">
            <v>McConachie, Michael P.</v>
          </cell>
        </row>
        <row r="4520">
          <cell r="A4520">
            <v>345086</v>
          </cell>
          <cell r="B4520" t="str">
            <v>History</v>
          </cell>
          <cell r="C4520">
            <v>755745</v>
          </cell>
          <cell r="D4520">
            <v>345086755745</v>
          </cell>
          <cell r="E4520" t="str">
            <v>Promotional Activities</v>
          </cell>
          <cell r="F4520">
            <v>1364.8</v>
          </cell>
          <cell r="G4520">
            <v>1868.34</v>
          </cell>
          <cell r="H4520">
            <v>0</v>
          </cell>
          <cell r="I4520">
            <v>0</v>
          </cell>
          <cell r="J4520">
            <v>0</v>
          </cell>
          <cell r="K4520">
            <v>110010</v>
          </cell>
          <cell r="L4520" t="str">
            <v>Current Unrestricted</v>
          </cell>
          <cell r="M4520">
            <v>10</v>
          </cell>
          <cell r="N4520" t="str">
            <v>Instruction</v>
          </cell>
          <cell r="O4520">
            <v>11</v>
          </cell>
          <cell r="P4520" t="str">
            <v>Current Unrestricted Funds</v>
          </cell>
          <cell r="Q4520">
            <v>75</v>
          </cell>
          <cell r="R4520" t="str">
            <v>Other Operating Expenses</v>
          </cell>
          <cell r="S4520">
            <v>20</v>
          </cell>
          <cell r="T4520" t="str">
            <v>Vice President / Provost - PRC</v>
          </cell>
          <cell r="U4520">
            <v>4</v>
          </cell>
          <cell r="V4520" t="str">
            <v>McConachie, Michael P.</v>
          </cell>
        </row>
        <row r="4521">
          <cell r="A4521">
            <v>345106</v>
          </cell>
          <cell r="B4521" t="str">
            <v>Political Science</v>
          </cell>
          <cell r="C4521">
            <v>611110</v>
          </cell>
          <cell r="D4521">
            <v>345106611110</v>
          </cell>
          <cell r="E4521" t="str">
            <v>Faculty Salaries - Full-time</v>
          </cell>
          <cell r="F4521">
            <v>196797.85</v>
          </cell>
          <cell r="G4521">
            <v>219048.83</v>
          </cell>
          <cell r="H4521">
            <v>252666</v>
          </cell>
          <cell r="I4521">
            <v>134783.84</v>
          </cell>
          <cell r="J4521">
            <v>252669</v>
          </cell>
          <cell r="K4521">
            <v>110010</v>
          </cell>
          <cell r="L4521" t="str">
            <v>Current Unrestricted</v>
          </cell>
          <cell r="M4521">
            <v>10</v>
          </cell>
          <cell r="N4521" t="str">
            <v>Instruction</v>
          </cell>
          <cell r="O4521">
            <v>11</v>
          </cell>
          <cell r="P4521" t="str">
            <v>Current Unrestricted Funds</v>
          </cell>
          <cell r="Q4521">
            <v>61</v>
          </cell>
          <cell r="R4521" t="str">
            <v>Salaries and Wages</v>
          </cell>
          <cell r="S4521">
            <v>20</v>
          </cell>
          <cell r="T4521" t="str">
            <v>Vice President / Provost - PRC</v>
          </cell>
          <cell r="U4521">
            <v>1</v>
          </cell>
          <cell r="V4521" t="str">
            <v>McConachie, Michael P.</v>
          </cell>
        </row>
        <row r="4522">
          <cell r="A4522">
            <v>345106</v>
          </cell>
          <cell r="B4522" t="str">
            <v>Political Science</v>
          </cell>
          <cell r="C4522">
            <v>611115</v>
          </cell>
          <cell r="D4522">
            <v>345106611115</v>
          </cell>
          <cell r="E4522" t="str">
            <v>Faculty Salaries - Substitute</v>
          </cell>
          <cell r="F4522">
            <v>965.63</v>
          </cell>
          <cell r="G4522">
            <v>0</v>
          </cell>
          <cell r="H4522">
            <v>900</v>
          </cell>
          <cell r="I4522">
            <v>177.91</v>
          </cell>
          <cell r="J4522">
            <v>800</v>
          </cell>
          <cell r="K4522">
            <v>110010</v>
          </cell>
          <cell r="L4522" t="str">
            <v>Current Unrestricted</v>
          </cell>
          <cell r="M4522">
            <v>10</v>
          </cell>
          <cell r="N4522" t="str">
            <v>Instruction</v>
          </cell>
          <cell r="O4522">
            <v>11</v>
          </cell>
          <cell r="P4522" t="str">
            <v>Current Unrestricted Funds</v>
          </cell>
          <cell r="Q4522">
            <v>61</v>
          </cell>
          <cell r="R4522" t="str">
            <v>Salaries and Wages</v>
          </cell>
          <cell r="S4522">
            <v>20</v>
          </cell>
          <cell r="T4522" t="str">
            <v>Vice President / Provost - PRC</v>
          </cell>
          <cell r="U4522">
            <v>1</v>
          </cell>
          <cell r="V4522" t="str">
            <v>McConachie, Michael P.</v>
          </cell>
        </row>
        <row r="4523">
          <cell r="A4523">
            <v>345106</v>
          </cell>
          <cell r="B4523" t="str">
            <v>Political Science</v>
          </cell>
          <cell r="C4523">
            <v>611120</v>
          </cell>
          <cell r="D4523">
            <v>345106611120</v>
          </cell>
          <cell r="E4523" t="str">
            <v>Faculty Salaries - Part-time</v>
          </cell>
          <cell r="F4523">
            <v>127119.47</v>
          </cell>
          <cell r="G4523">
            <v>116161.19</v>
          </cell>
          <cell r="H4523">
            <v>121299</v>
          </cell>
          <cell r="I4523">
            <v>79156.100000000006</v>
          </cell>
          <cell r="J4523">
            <v>128000</v>
          </cell>
          <cell r="K4523">
            <v>110010</v>
          </cell>
          <cell r="L4523" t="str">
            <v>Current Unrestricted</v>
          </cell>
          <cell r="M4523">
            <v>10</v>
          </cell>
          <cell r="N4523" t="str">
            <v>Instruction</v>
          </cell>
          <cell r="O4523">
            <v>11</v>
          </cell>
          <cell r="P4523" t="str">
            <v>Current Unrestricted Funds</v>
          </cell>
          <cell r="Q4523">
            <v>61</v>
          </cell>
          <cell r="R4523" t="str">
            <v>Salaries and Wages</v>
          </cell>
          <cell r="S4523">
            <v>20</v>
          </cell>
          <cell r="T4523" t="str">
            <v>Vice President / Provost - PRC</v>
          </cell>
          <cell r="U4523">
            <v>1</v>
          </cell>
          <cell r="V4523" t="str">
            <v>McConachie, Michael P.</v>
          </cell>
        </row>
        <row r="4524">
          <cell r="A4524">
            <v>345106</v>
          </cell>
          <cell r="B4524" t="str">
            <v>Political Science</v>
          </cell>
          <cell r="C4524">
            <v>611150</v>
          </cell>
          <cell r="D4524">
            <v>345106611150</v>
          </cell>
          <cell r="E4524" t="str">
            <v>Faculty Full-time - Summer</v>
          </cell>
          <cell r="F4524">
            <v>41090.160000000003</v>
          </cell>
          <cell r="G4524">
            <v>50033.9</v>
          </cell>
          <cell r="H4524">
            <v>35439</v>
          </cell>
          <cell r="I4524">
            <v>0</v>
          </cell>
          <cell r="J4524">
            <v>38514</v>
          </cell>
          <cell r="K4524">
            <v>110010</v>
          </cell>
          <cell r="L4524" t="str">
            <v>Current Unrestricted</v>
          </cell>
          <cell r="M4524">
            <v>10</v>
          </cell>
          <cell r="N4524" t="str">
            <v>Instruction</v>
          </cell>
          <cell r="O4524">
            <v>11</v>
          </cell>
          <cell r="P4524" t="str">
            <v>Current Unrestricted Funds</v>
          </cell>
          <cell r="Q4524">
            <v>61</v>
          </cell>
          <cell r="R4524" t="str">
            <v>Salaries and Wages</v>
          </cell>
          <cell r="S4524">
            <v>20</v>
          </cell>
          <cell r="T4524" t="str">
            <v>Vice President / Provost - PRC</v>
          </cell>
          <cell r="U4524">
            <v>1</v>
          </cell>
          <cell r="V4524" t="str">
            <v>McConachie, Michael P.</v>
          </cell>
        </row>
        <row r="4525">
          <cell r="A4525">
            <v>345106</v>
          </cell>
          <cell r="B4525" t="str">
            <v>Political Science</v>
          </cell>
          <cell r="C4525">
            <v>611155</v>
          </cell>
          <cell r="D4525">
            <v>345106611155</v>
          </cell>
          <cell r="E4525" t="str">
            <v>Faculty Full-time - Non-teach Sum</v>
          </cell>
          <cell r="F4525">
            <v>1200</v>
          </cell>
          <cell r="G4525">
            <v>0</v>
          </cell>
          <cell r="H4525">
            <v>0</v>
          </cell>
          <cell r="I4525">
            <v>0</v>
          </cell>
          <cell r="J4525">
            <v>0</v>
          </cell>
          <cell r="K4525">
            <v>110010</v>
          </cell>
          <cell r="L4525" t="str">
            <v>Current Unrestricted</v>
          </cell>
          <cell r="M4525">
            <v>10</v>
          </cell>
          <cell r="N4525" t="str">
            <v>Instruction</v>
          </cell>
          <cell r="O4525">
            <v>11</v>
          </cell>
          <cell r="P4525" t="str">
            <v>Current Unrestricted Funds</v>
          </cell>
          <cell r="Q4525">
            <v>61</v>
          </cell>
          <cell r="R4525" t="str">
            <v>Salaries and Wages</v>
          </cell>
          <cell r="S4525">
            <v>20</v>
          </cell>
          <cell r="T4525" t="str">
            <v>Vice President / Provost - PRC</v>
          </cell>
          <cell r="U4525">
            <v>1</v>
          </cell>
          <cell r="V4525" t="str">
            <v>McConachie, Michael P.</v>
          </cell>
        </row>
        <row r="4526">
          <cell r="A4526">
            <v>345106</v>
          </cell>
          <cell r="B4526" t="str">
            <v>Political Science</v>
          </cell>
          <cell r="C4526">
            <v>611160</v>
          </cell>
          <cell r="D4526">
            <v>345106611160</v>
          </cell>
          <cell r="E4526" t="str">
            <v>Faculty Part-time - Summer</v>
          </cell>
          <cell r="F4526">
            <v>8340</v>
          </cell>
          <cell r="G4526">
            <v>4213.4399999999996</v>
          </cell>
          <cell r="H4526">
            <v>12653</v>
          </cell>
          <cell r="I4526">
            <v>0</v>
          </cell>
          <cell r="J4526">
            <v>12000</v>
          </cell>
          <cell r="K4526">
            <v>110010</v>
          </cell>
          <cell r="L4526" t="str">
            <v>Current Unrestricted</v>
          </cell>
          <cell r="M4526">
            <v>10</v>
          </cell>
          <cell r="N4526" t="str">
            <v>Instruction</v>
          </cell>
          <cell r="O4526">
            <v>11</v>
          </cell>
          <cell r="P4526" t="str">
            <v>Current Unrestricted Funds</v>
          </cell>
          <cell r="Q4526">
            <v>61</v>
          </cell>
          <cell r="R4526" t="str">
            <v>Salaries and Wages</v>
          </cell>
          <cell r="S4526">
            <v>20</v>
          </cell>
          <cell r="T4526" t="str">
            <v>Vice President / Provost - PRC</v>
          </cell>
          <cell r="U4526">
            <v>1</v>
          </cell>
          <cell r="V4526" t="str">
            <v>McConachie, Michael P.</v>
          </cell>
        </row>
        <row r="4527">
          <cell r="A4527">
            <v>345106</v>
          </cell>
          <cell r="B4527" t="str">
            <v>Political Science</v>
          </cell>
          <cell r="C4527">
            <v>712655</v>
          </cell>
          <cell r="D4527">
            <v>345106712655</v>
          </cell>
          <cell r="E4527" t="str">
            <v>Meetings Expense</v>
          </cell>
          <cell r="F4527">
            <v>0</v>
          </cell>
          <cell r="G4527">
            <v>3.82</v>
          </cell>
          <cell r="H4527">
            <v>0</v>
          </cell>
          <cell r="I4527">
            <v>0</v>
          </cell>
          <cell r="J4527">
            <v>0</v>
          </cell>
          <cell r="K4527">
            <v>110010</v>
          </cell>
          <cell r="L4527" t="str">
            <v>Current Unrestricted</v>
          </cell>
          <cell r="M4527">
            <v>10</v>
          </cell>
          <cell r="N4527" t="str">
            <v>Instruction</v>
          </cell>
          <cell r="O4527">
            <v>11</v>
          </cell>
          <cell r="P4527" t="str">
            <v>Current Unrestricted Funds</v>
          </cell>
          <cell r="Q4527">
            <v>71</v>
          </cell>
          <cell r="R4527" t="str">
            <v>Contractual Services</v>
          </cell>
          <cell r="S4527">
            <v>20</v>
          </cell>
          <cell r="T4527" t="str">
            <v>Vice President / Provost - PRC</v>
          </cell>
          <cell r="U4527">
            <v>4</v>
          </cell>
          <cell r="V4527" t="str">
            <v>McConachie, Michael P.</v>
          </cell>
        </row>
        <row r="4528">
          <cell r="A4528">
            <v>345106</v>
          </cell>
          <cell r="B4528" t="str">
            <v>Political Science</v>
          </cell>
          <cell r="C4528">
            <v>733110</v>
          </cell>
          <cell r="D4528">
            <v>345106733110</v>
          </cell>
          <cell r="E4528" t="str">
            <v>Classroom Supplies</v>
          </cell>
          <cell r="F4528">
            <v>168.11</v>
          </cell>
          <cell r="G4528">
            <v>291.57</v>
          </cell>
          <cell r="H4528">
            <v>250</v>
          </cell>
          <cell r="I4528">
            <v>118.25</v>
          </cell>
          <cell r="J4528">
            <v>250</v>
          </cell>
          <cell r="K4528">
            <v>110010</v>
          </cell>
          <cell r="L4528" t="str">
            <v>Current Unrestricted</v>
          </cell>
          <cell r="M4528">
            <v>10</v>
          </cell>
          <cell r="N4528" t="str">
            <v>Instruction</v>
          </cell>
          <cell r="O4528">
            <v>11</v>
          </cell>
          <cell r="P4528" t="str">
            <v>Current Unrestricted Funds</v>
          </cell>
          <cell r="Q4528">
            <v>73</v>
          </cell>
          <cell r="R4528" t="str">
            <v>Supplies</v>
          </cell>
          <cell r="S4528">
            <v>20</v>
          </cell>
          <cell r="T4528" t="str">
            <v>Vice President / Provost - PRC</v>
          </cell>
          <cell r="U4528">
            <v>4</v>
          </cell>
          <cell r="V4528" t="str">
            <v>McConachie, Michael P.</v>
          </cell>
        </row>
        <row r="4529">
          <cell r="A4529">
            <v>345106</v>
          </cell>
          <cell r="B4529" t="str">
            <v>Political Science</v>
          </cell>
          <cell r="C4529">
            <v>744210</v>
          </cell>
          <cell r="D4529">
            <v>345106744210</v>
          </cell>
          <cell r="E4529" t="str">
            <v>Local Travel</v>
          </cell>
          <cell r="F4529">
            <v>756</v>
          </cell>
          <cell r="G4529">
            <v>1555.5</v>
          </cell>
          <cell r="H4529">
            <v>1675</v>
          </cell>
          <cell r="I4529">
            <v>770.5</v>
          </cell>
          <cell r="J4529">
            <v>1400</v>
          </cell>
          <cell r="K4529">
            <v>110010</v>
          </cell>
          <cell r="L4529" t="str">
            <v>Current Unrestricted</v>
          </cell>
          <cell r="M4529">
            <v>10</v>
          </cell>
          <cell r="N4529" t="str">
            <v>Instruction</v>
          </cell>
          <cell r="O4529">
            <v>11</v>
          </cell>
          <cell r="P4529" t="str">
            <v>Current Unrestricted Funds</v>
          </cell>
          <cell r="Q4529">
            <v>74</v>
          </cell>
          <cell r="R4529" t="str">
            <v>Travel</v>
          </cell>
          <cell r="S4529">
            <v>20</v>
          </cell>
          <cell r="T4529" t="str">
            <v>Vice President / Provost - PRC</v>
          </cell>
          <cell r="U4529">
            <v>4</v>
          </cell>
          <cell r="V4529" t="str">
            <v>McConachie, Michael P.</v>
          </cell>
        </row>
        <row r="4530">
          <cell r="A4530">
            <v>345106</v>
          </cell>
          <cell r="B4530" t="str">
            <v>Political Science</v>
          </cell>
          <cell r="C4530">
            <v>744220</v>
          </cell>
          <cell r="D4530">
            <v>345106744220</v>
          </cell>
          <cell r="E4530" t="str">
            <v>Professional Development / Travel</v>
          </cell>
          <cell r="F4530">
            <v>2239.84</v>
          </cell>
          <cell r="G4530">
            <v>5682.52</v>
          </cell>
          <cell r="H4530">
            <v>0</v>
          </cell>
          <cell r="I4530">
            <v>0</v>
          </cell>
          <cell r="J4530">
            <v>0</v>
          </cell>
          <cell r="K4530">
            <v>110010</v>
          </cell>
          <cell r="L4530" t="str">
            <v>Current Unrestricted</v>
          </cell>
          <cell r="M4530">
            <v>10</v>
          </cell>
          <cell r="N4530" t="str">
            <v>Instruction</v>
          </cell>
          <cell r="O4530">
            <v>11</v>
          </cell>
          <cell r="P4530" t="str">
            <v>Current Unrestricted Funds</v>
          </cell>
          <cell r="Q4530">
            <v>74</v>
          </cell>
          <cell r="R4530" t="str">
            <v>Travel</v>
          </cell>
          <cell r="S4530">
            <v>20</v>
          </cell>
          <cell r="T4530" t="str">
            <v>Vice President / Provost - PRC</v>
          </cell>
          <cell r="U4530">
            <v>4</v>
          </cell>
          <cell r="V4530" t="str">
            <v>McConachie, Michael P.</v>
          </cell>
        </row>
        <row r="4531">
          <cell r="A4531">
            <v>345106</v>
          </cell>
          <cell r="B4531" t="str">
            <v>Political Science</v>
          </cell>
          <cell r="C4531">
            <v>755110</v>
          </cell>
          <cell r="D4531">
            <v>345106755110</v>
          </cell>
          <cell r="E4531" t="str">
            <v>Field Trips</v>
          </cell>
          <cell r="F4531">
            <v>35489.58</v>
          </cell>
          <cell r="G4531">
            <v>36115.269999999997</v>
          </cell>
          <cell r="H4531">
            <v>36854</v>
          </cell>
          <cell r="I4531">
            <v>10339.700000000001</v>
          </cell>
          <cell r="J4531">
            <v>36854</v>
          </cell>
          <cell r="K4531">
            <v>110010</v>
          </cell>
          <cell r="L4531" t="str">
            <v>Current Unrestricted</v>
          </cell>
          <cell r="M4531">
            <v>10</v>
          </cell>
          <cell r="N4531" t="str">
            <v>Instruction</v>
          </cell>
          <cell r="O4531">
            <v>11</v>
          </cell>
          <cell r="P4531" t="str">
            <v>Current Unrestricted Funds</v>
          </cell>
          <cell r="Q4531">
            <v>75</v>
          </cell>
          <cell r="R4531" t="str">
            <v>Other Operating Expenses</v>
          </cell>
          <cell r="S4531">
            <v>20</v>
          </cell>
          <cell r="T4531" t="str">
            <v>Vice President / Provost - PRC</v>
          </cell>
          <cell r="U4531">
            <v>4</v>
          </cell>
          <cell r="V4531" t="str">
            <v>McConachie, Michael P.</v>
          </cell>
        </row>
        <row r="4532">
          <cell r="A4532">
            <v>345106</v>
          </cell>
          <cell r="B4532" t="str">
            <v>Political Science</v>
          </cell>
          <cell r="C4532">
            <v>755310</v>
          </cell>
          <cell r="D4532">
            <v>345106755310</v>
          </cell>
          <cell r="E4532" t="str">
            <v>Copier Expense</v>
          </cell>
          <cell r="F4532">
            <v>2781.76</v>
          </cell>
          <cell r="G4532">
            <v>2419.38</v>
          </cell>
          <cell r="H4532">
            <v>7400</v>
          </cell>
          <cell r="I4532">
            <v>828.24</v>
          </cell>
          <cell r="J4532">
            <v>6000</v>
          </cell>
          <cell r="K4532">
            <v>110010</v>
          </cell>
          <cell r="L4532" t="str">
            <v>Current Unrestricted</v>
          </cell>
          <cell r="M4532">
            <v>10</v>
          </cell>
          <cell r="N4532" t="str">
            <v>Instruction</v>
          </cell>
          <cell r="O4532">
            <v>11</v>
          </cell>
          <cell r="P4532" t="str">
            <v>Current Unrestricted Funds</v>
          </cell>
          <cell r="Q4532">
            <v>75</v>
          </cell>
          <cell r="R4532" t="str">
            <v>Other Operating Expenses</v>
          </cell>
          <cell r="S4532">
            <v>20</v>
          </cell>
          <cell r="T4532" t="str">
            <v>Vice President / Provost - PRC</v>
          </cell>
          <cell r="U4532">
            <v>4</v>
          </cell>
          <cell r="V4532" t="str">
            <v>McConachie, Michael P.</v>
          </cell>
        </row>
        <row r="4533">
          <cell r="A4533">
            <v>345106</v>
          </cell>
          <cell r="B4533" t="str">
            <v>Political Science</v>
          </cell>
          <cell r="C4533">
            <v>755360</v>
          </cell>
          <cell r="D4533">
            <v>345106755360</v>
          </cell>
          <cell r="E4533" t="str">
            <v>Printing - Other</v>
          </cell>
          <cell r="F4533">
            <v>156.82</v>
          </cell>
          <cell r="G4533">
            <v>55.8</v>
          </cell>
          <cell r="H4533">
            <v>250</v>
          </cell>
          <cell r="I4533">
            <v>18</v>
          </cell>
          <cell r="J4533">
            <v>150</v>
          </cell>
          <cell r="K4533">
            <v>110010</v>
          </cell>
          <cell r="L4533" t="str">
            <v>Current Unrestricted</v>
          </cell>
          <cell r="M4533">
            <v>10</v>
          </cell>
          <cell r="N4533" t="str">
            <v>Instruction</v>
          </cell>
          <cell r="O4533">
            <v>11</v>
          </cell>
          <cell r="P4533" t="str">
            <v>Current Unrestricted Funds</v>
          </cell>
          <cell r="Q4533">
            <v>75</v>
          </cell>
          <cell r="R4533" t="str">
            <v>Other Operating Expenses</v>
          </cell>
          <cell r="S4533">
            <v>20</v>
          </cell>
          <cell r="T4533" t="str">
            <v>Vice President / Provost - PRC</v>
          </cell>
          <cell r="U4533">
            <v>4</v>
          </cell>
          <cell r="V4533" t="str">
            <v>McConachie, Michael P.</v>
          </cell>
        </row>
        <row r="4534">
          <cell r="A4534">
            <v>345106</v>
          </cell>
          <cell r="B4534" t="str">
            <v>Political Science</v>
          </cell>
          <cell r="C4534">
            <v>755705</v>
          </cell>
          <cell r="D4534">
            <v>345106755705</v>
          </cell>
          <cell r="E4534" t="str">
            <v>Postage</v>
          </cell>
          <cell r="F4534">
            <v>3.22</v>
          </cell>
          <cell r="G4534">
            <v>1.71</v>
          </cell>
          <cell r="H4534">
            <v>25</v>
          </cell>
          <cell r="I4534">
            <v>0</v>
          </cell>
          <cell r="J4534">
            <v>25</v>
          </cell>
          <cell r="K4534">
            <v>110010</v>
          </cell>
          <cell r="L4534" t="str">
            <v>Current Unrestricted</v>
          </cell>
          <cell r="M4534">
            <v>10</v>
          </cell>
          <cell r="N4534" t="str">
            <v>Instruction</v>
          </cell>
          <cell r="O4534">
            <v>11</v>
          </cell>
          <cell r="P4534" t="str">
            <v>Current Unrestricted Funds</v>
          </cell>
          <cell r="Q4534">
            <v>75</v>
          </cell>
          <cell r="R4534" t="str">
            <v>Other Operating Expenses</v>
          </cell>
          <cell r="S4534">
            <v>20</v>
          </cell>
          <cell r="T4534" t="str">
            <v>Vice President / Provost - PRC</v>
          </cell>
          <cell r="U4534">
            <v>4</v>
          </cell>
          <cell r="V4534" t="str">
            <v>McConachie, Michael P.</v>
          </cell>
        </row>
        <row r="4535">
          <cell r="A4535">
            <v>345116</v>
          </cell>
          <cell r="B4535" t="str">
            <v>Sociology</v>
          </cell>
          <cell r="C4535">
            <v>611110</v>
          </cell>
          <cell r="D4535">
            <v>345116611110</v>
          </cell>
          <cell r="E4535" t="str">
            <v>Faculty Salaries - Full-time</v>
          </cell>
          <cell r="F4535">
            <v>102881.23</v>
          </cell>
          <cell r="G4535">
            <v>105003.37</v>
          </cell>
          <cell r="H4535">
            <v>108679</v>
          </cell>
          <cell r="I4535">
            <v>59281.15</v>
          </cell>
          <cell r="J4535">
            <v>98795</v>
          </cell>
          <cell r="K4535">
            <v>110010</v>
          </cell>
          <cell r="L4535" t="str">
            <v>Current Unrestricted</v>
          </cell>
          <cell r="M4535">
            <v>10</v>
          </cell>
          <cell r="N4535" t="str">
            <v>Instruction</v>
          </cell>
          <cell r="O4535">
            <v>11</v>
          </cell>
          <cell r="P4535" t="str">
            <v>Current Unrestricted Funds</v>
          </cell>
          <cell r="Q4535">
            <v>61</v>
          </cell>
          <cell r="R4535" t="str">
            <v>Salaries and Wages</v>
          </cell>
          <cell r="S4535">
            <v>20</v>
          </cell>
          <cell r="T4535" t="str">
            <v>Vice President / Provost - PRC</v>
          </cell>
          <cell r="U4535">
            <v>1</v>
          </cell>
          <cell r="V4535" t="str">
            <v>McConachie, Michael P.</v>
          </cell>
        </row>
        <row r="4536">
          <cell r="A4536">
            <v>345116</v>
          </cell>
          <cell r="B4536" t="str">
            <v>Sociology</v>
          </cell>
          <cell r="C4536">
            <v>611115</v>
          </cell>
          <cell r="D4536">
            <v>345116611115</v>
          </cell>
          <cell r="E4536" t="str">
            <v>Faculty Salaries - Substitute</v>
          </cell>
          <cell r="F4536">
            <v>0</v>
          </cell>
          <cell r="G4536">
            <v>0</v>
          </cell>
          <cell r="H4536">
            <v>300</v>
          </cell>
          <cell r="I4536">
            <v>0</v>
          </cell>
          <cell r="J4536">
            <v>300</v>
          </cell>
          <cell r="K4536">
            <v>110010</v>
          </cell>
          <cell r="L4536" t="str">
            <v>Current Unrestricted</v>
          </cell>
          <cell r="M4536">
            <v>10</v>
          </cell>
          <cell r="N4536" t="str">
            <v>Instruction</v>
          </cell>
          <cell r="O4536">
            <v>11</v>
          </cell>
          <cell r="P4536" t="str">
            <v>Current Unrestricted Funds</v>
          </cell>
          <cell r="Q4536">
            <v>61</v>
          </cell>
          <cell r="R4536" t="str">
            <v>Salaries and Wages</v>
          </cell>
          <cell r="S4536">
            <v>20</v>
          </cell>
          <cell r="T4536" t="str">
            <v>Vice President / Provost - PRC</v>
          </cell>
          <cell r="U4536">
            <v>1</v>
          </cell>
          <cell r="V4536" t="str">
            <v>McConachie, Michael P.</v>
          </cell>
        </row>
        <row r="4537">
          <cell r="A4537">
            <v>345116</v>
          </cell>
          <cell r="B4537" t="str">
            <v>Sociology</v>
          </cell>
          <cell r="C4537">
            <v>611120</v>
          </cell>
          <cell r="D4537">
            <v>345116611120</v>
          </cell>
          <cell r="E4537" t="str">
            <v>Faculty Salaries - Part-time</v>
          </cell>
          <cell r="F4537">
            <v>40570.639999999999</v>
          </cell>
          <cell r="G4537">
            <v>29168.28</v>
          </cell>
          <cell r="H4537">
            <v>36686</v>
          </cell>
          <cell r="I4537">
            <v>24266.25</v>
          </cell>
          <cell r="J4537">
            <v>36686</v>
          </cell>
          <cell r="K4537">
            <v>110010</v>
          </cell>
          <cell r="L4537" t="str">
            <v>Current Unrestricted</v>
          </cell>
          <cell r="M4537">
            <v>10</v>
          </cell>
          <cell r="N4537" t="str">
            <v>Instruction</v>
          </cell>
          <cell r="O4537">
            <v>11</v>
          </cell>
          <cell r="P4537" t="str">
            <v>Current Unrestricted Funds</v>
          </cell>
          <cell r="Q4537">
            <v>61</v>
          </cell>
          <cell r="R4537" t="str">
            <v>Salaries and Wages</v>
          </cell>
          <cell r="S4537">
            <v>20</v>
          </cell>
          <cell r="T4537" t="str">
            <v>Vice President / Provost - PRC</v>
          </cell>
          <cell r="U4537">
            <v>1</v>
          </cell>
          <cell r="V4537" t="str">
            <v>McConachie, Michael P.</v>
          </cell>
        </row>
        <row r="4538">
          <cell r="A4538">
            <v>345116</v>
          </cell>
          <cell r="B4538" t="str">
            <v>Sociology</v>
          </cell>
          <cell r="C4538">
            <v>611130</v>
          </cell>
          <cell r="D4538">
            <v>345116611130</v>
          </cell>
          <cell r="E4538" t="str">
            <v>Faculty Full-time Non-teaching ES</v>
          </cell>
          <cell r="F4538">
            <v>8340</v>
          </cell>
          <cell r="G4538">
            <v>8340</v>
          </cell>
          <cell r="H4538">
            <v>0</v>
          </cell>
          <cell r="I4538">
            <v>0</v>
          </cell>
          <cell r="J4538">
            <v>0</v>
          </cell>
          <cell r="K4538">
            <v>110010</v>
          </cell>
          <cell r="L4538" t="str">
            <v>Current Unrestricted</v>
          </cell>
          <cell r="M4538">
            <v>10</v>
          </cell>
          <cell r="N4538" t="str">
            <v>Instruction</v>
          </cell>
          <cell r="O4538">
            <v>11</v>
          </cell>
          <cell r="P4538" t="str">
            <v>Current Unrestricted Funds</v>
          </cell>
          <cell r="Q4538">
            <v>61</v>
          </cell>
          <cell r="R4538" t="str">
            <v>Salaries and Wages</v>
          </cell>
          <cell r="S4538">
            <v>20</v>
          </cell>
          <cell r="T4538" t="str">
            <v>Vice President / Provost - PRC</v>
          </cell>
          <cell r="U4538">
            <v>1</v>
          </cell>
          <cell r="V4538" t="str">
            <v>McConachie, Michael P.</v>
          </cell>
        </row>
        <row r="4539">
          <cell r="A4539">
            <v>345116</v>
          </cell>
          <cell r="B4539" t="str">
            <v>Sociology</v>
          </cell>
          <cell r="C4539">
            <v>611150</v>
          </cell>
          <cell r="D4539">
            <v>345116611150</v>
          </cell>
          <cell r="E4539" t="str">
            <v>Faculty Full-time - Summer</v>
          </cell>
          <cell r="F4539">
            <v>15263.2</v>
          </cell>
          <cell r="G4539">
            <v>15054.2</v>
          </cell>
          <cell r="H4539">
            <v>8799</v>
          </cell>
          <cell r="I4539">
            <v>0</v>
          </cell>
          <cell r="J4539">
            <v>17702</v>
          </cell>
          <cell r="K4539">
            <v>110010</v>
          </cell>
          <cell r="L4539" t="str">
            <v>Current Unrestricted</v>
          </cell>
          <cell r="M4539">
            <v>10</v>
          </cell>
          <cell r="N4539" t="str">
            <v>Instruction</v>
          </cell>
          <cell r="O4539">
            <v>11</v>
          </cell>
          <cell r="P4539" t="str">
            <v>Current Unrestricted Funds</v>
          </cell>
          <cell r="Q4539">
            <v>61</v>
          </cell>
          <cell r="R4539" t="str">
            <v>Salaries and Wages</v>
          </cell>
          <cell r="S4539">
            <v>20</v>
          </cell>
          <cell r="T4539" t="str">
            <v>Vice President / Provost - PRC</v>
          </cell>
          <cell r="U4539">
            <v>1</v>
          </cell>
          <cell r="V4539" t="str">
            <v>McConachie, Michael P.</v>
          </cell>
        </row>
        <row r="4540">
          <cell r="A4540">
            <v>345116</v>
          </cell>
          <cell r="B4540" t="str">
            <v>Sociology</v>
          </cell>
          <cell r="C4540">
            <v>611160</v>
          </cell>
          <cell r="D4540">
            <v>345116611160</v>
          </cell>
          <cell r="E4540" t="str">
            <v>Faculty Part-time - Summer</v>
          </cell>
          <cell r="F4540">
            <v>2085</v>
          </cell>
          <cell r="G4540">
            <v>2085</v>
          </cell>
          <cell r="H4540">
            <v>4316</v>
          </cell>
          <cell r="I4540">
            <v>0</v>
          </cell>
          <cell r="J4540">
            <v>4316</v>
          </cell>
          <cell r="K4540">
            <v>110010</v>
          </cell>
          <cell r="L4540" t="str">
            <v>Current Unrestricted</v>
          </cell>
          <cell r="M4540">
            <v>10</v>
          </cell>
          <cell r="N4540" t="str">
            <v>Instruction</v>
          </cell>
          <cell r="O4540">
            <v>11</v>
          </cell>
          <cell r="P4540" t="str">
            <v>Current Unrestricted Funds</v>
          </cell>
          <cell r="Q4540">
            <v>61</v>
          </cell>
          <cell r="R4540" t="str">
            <v>Salaries and Wages</v>
          </cell>
          <cell r="S4540">
            <v>20</v>
          </cell>
          <cell r="T4540" t="str">
            <v>Vice President / Provost - PRC</v>
          </cell>
          <cell r="U4540">
            <v>1</v>
          </cell>
          <cell r="V4540" t="str">
            <v>McConachie, Michael P.</v>
          </cell>
        </row>
        <row r="4541">
          <cell r="A4541">
            <v>345116</v>
          </cell>
          <cell r="B4541" t="str">
            <v>Sociology</v>
          </cell>
          <cell r="C4541">
            <v>733110</v>
          </cell>
          <cell r="D4541">
            <v>345116733110</v>
          </cell>
          <cell r="E4541" t="str">
            <v>Classroom Supplies</v>
          </cell>
          <cell r="F4541">
            <v>0</v>
          </cell>
          <cell r="G4541">
            <v>9.1</v>
          </cell>
          <cell r="H4541">
            <v>199</v>
          </cell>
          <cell r="I4541">
            <v>0</v>
          </cell>
          <cell r="J4541">
            <v>100</v>
          </cell>
          <cell r="K4541">
            <v>110010</v>
          </cell>
          <cell r="L4541" t="str">
            <v>Current Unrestricted</v>
          </cell>
          <cell r="M4541">
            <v>10</v>
          </cell>
          <cell r="N4541" t="str">
            <v>Instruction</v>
          </cell>
          <cell r="O4541">
            <v>11</v>
          </cell>
          <cell r="P4541" t="str">
            <v>Current Unrestricted Funds</v>
          </cell>
          <cell r="Q4541">
            <v>73</v>
          </cell>
          <cell r="R4541" t="str">
            <v>Supplies</v>
          </cell>
          <cell r="S4541">
            <v>20</v>
          </cell>
          <cell r="T4541" t="str">
            <v>Vice President / Provost - PRC</v>
          </cell>
          <cell r="U4541">
            <v>4</v>
          </cell>
          <cell r="V4541" t="str">
            <v>McConachie, Michael P.</v>
          </cell>
        </row>
        <row r="4542">
          <cell r="A4542">
            <v>345116</v>
          </cell>
          <cell r="B4542" t="str">
            <v>Sociology</v>
          </cell>
          <cell r="C4542">
            <v>744220</v>
          </cell>
          <cell r="D4542">
            <v>345116744220</v>
          </cell>
          <cell r="E4542" t="str">
            <v>Professional Development / Travel</v>
          </cell>
          <cell r="F4542">
            <v>396.37</v>
          </cell>
          <cell r="G4542">
            <v>1835.9</v>
          </cell>
          <cell r="H4542">
            <v>0</v>
          </cell>
          <cell r="I4542">
            <v>0</v>
          </cell>
          <cell r="J4542">
            <v>0</v>
          </cell>
          <cell r="K4542">
            <v>110010</v>
          </cell>
          <cell r="L4542" t="str">
            <v>Current Unrestricted</v>
          </cell>
          <cell r="M4542">
            <v>10</v>
          </cell>
          <cell r="N4542" t="str">
            <v>Instruction</v>
          </cell>
          <cell r="O4542">
            <v>11</v>
          </cell>
          <cell r="P4542" t="str">
            <v>Current Unrestricted Funds</v>
          </cell>
          <cell r="Q4542">
            <v>74</v>
          </cell>
          <cell r="R4542" t="str">
            <v>Travel</v>
          </cell>
          <cell r="S4542">
            <v>20</v>
          </cell>
          <cell r="T4542" t="str">
            <v>Vice President / Provost - PRC</v>
          </cell>
          <cell r="U4542">
            <v>4</v>
          </cell>
          <cell r="V4542" t="str">
            <v>McConachie, Michael P.</v>
          </cell>
        </row>
        <row r="4543">
          <cell r="A4543">
            <v>345116</v>
          </cell>
          <cell r="B4543" t="str">
            <v>Sociology</v>
          </cell>
          <cell r="C4543">
            <v>755310</v>
          </cell>
          <cell r="D4543">
            <v>345116755310</v>
          </cell>
          <cell r="E4543" t="str">
            <v>Copier Expense</v>
          </cell>
          <cell r="F4543">
            <v>3502.5</v>
          </cell>
          <cell r="G4543">
            <v>3022.26</v>
          </cell>
          <cell r="H4543">
            <v>2800</v>
          </cell>
          <cell r="I4543">
            <v>262.26</v>
          </cell>
          <cell r="J4543">
            <v>2700</v>
          </cell>
          <cell r="K4543">
            <v>110010</v>
          </cell>
          <cell r="L4543" t="str">
            <v>Current Unrestricted</v>
          </cell>
          <cell r="M4543">
            <v>10</v>
          </cell>
          <cell r="N4543" t="str">
            <v>Instruction</v>
          </cell>
          <cell r="O4543">
            <v>11</v>
          </cell>
          <cell r="P4543" t="str">
            <v>Current Unrestricted Funds</v>
          </cell>
          <cell r="Q4543">
            <v>75</v>
          </cell>
          <cell r="R4543" t="str">
            <v>Other Operating Expenses</v>
          </cell>
          <cell r="S4543">
            <v>20</v>
          </cell>
          <cell r="T4543" t="str">
            <v>Vice President / Provost - PRC</v>
          </cell>
          <cell r="U4543">
            <v>4</v>
          </cell>
          <cell r="V4543" t="str">
            <v>McConachie, Michael P.</v>
          </cell>
        </row>
        <row r="4544">
          <cell r="A4544">
            <v>345116</v>
          </cell>
          <cell r="B4544" t="str">
            <v>Sociology</v>
          </cell>
          <cell r="C4544">
            <v>755360</v>
          </cell>
          <cell r="D4544">
            <v>345116755360</v>
          </cell>
          <cell r="E4544" t="str">
            <v>Printing - Other</v>
          </cell>
          <cell r="F4544">
            <v>0</v>
          </cell>
          <cell r="G4544">
            <v>91.5</v>
          </cell>
          <cell r="H4544">
            <v>100</v>
          </cell>
          <cell r="I4544">
            <v>0</v>
          </cell>
          <cell r="J4544">
            <v>75</v>
          </cell>
          <cell r="K4544">
            <v>110010</v>
          </cell>
          <cell r="L4544" t="str">
            <v>Current Unrestricted</v>
          </cell>
          <cell r="M4544">
            <v>10</v>
          </cell>
          <cell r="N4544" t="str">
            <v>Instruction</v>
          </cell>
          <cell r="O4544">
            <v>11</v>
          </cell>
          <cell r="P4544" t="str">
            <v>Current Unrestricted Funds</v>
          </cell>
          <cell r="Q4544">
            <v>75</v>
          </cell>
          <cell r="R4544" t="str">
            <v>Other Operating Expenses</v>
          </cell>
          <cell r="S4544">
            <v>20</v>
          </cell>
          <cell r="T4544" t="str">
            <v>Vice President / Provost - PRC</v>
          </cell>
          <cell r="U4544">
            <v>4</v>
          </cell>
          <cell r="V4544" t="str">
            <v>McConachie, Michael P.</v>
          </cell>
        </row>
        <row r="4545">
          <cell r="A4545">
            <v>345116</v>
          </cell>
          <cell r="B4545" t="str">
            <v>Sociology</v>
          </cell>
          <cell r="C4545">
            <v>755705</v>
          </cell>
          <cell r="D4545">
            <v>345116755705</v>
          </cell>
          <cell r="E4545" t="str">
            <v>Postage</v>
          </cell>
          <cell r="F4545">
            <v>0</v>
          </cell>
          <cell r="G4545">
            <v>0</v>
          </cell>
          <cell r="H4545">
            <v>1</v>
          </cell>
          <cell r="I4545">
            <v>0</v>
          </cell>
          <cell r="J4545">
            <v>10</v>
          </cell>
          <cell r="K4545">
            <v>110010</v>
          </cell>
          <cell r="L4545" t="str">
            <v>Current Unrestricted</v>
          </cell>
          <cell r="M4545">
            <v>10</v>
          </cell>
          <cell r="N4545" t="str">
            <v>Instruction</v>
          </cell>
          <cell r="O4545">
            <v>11</v>
          </cell>
          <cell r="P4545" t="str">
            <v>Current Unrestricted Funds</v>
          </cell>
          <cell r="Q4545">
            <v>75</v>
          </cell>
          <cell r="R4545" t="str">
            <v>Other Operating Expenses</v>
          </cell>
          <cell r="S4545">
            <v>20</v>
          </cell>
          <cell r="T4545" t="str">
            <v>Vice President / Provost - PRC</v>
          </cell>
          <cell r="U4545">
            <v>4</v>
          </cell>
          <cell r="V4545" t="str">
            <v>McConachie, Michael P.</v>
          </cell>
        </row>
        <row r="4546">
          <cell r="A4546">
            <v>300002</v>
          </cell>
          <cell r="B4546" t="str">
            <v>Office - Provost</v>
          </cell>
          <cell r="C4546">
            <v>611210</v>
          </cell>
          <cell r="D4546">
            <v>300002611210</v>
          </cell>
          <cell r="E4546" t="str">
            <v>Admin Salaries - Full-time</v>
          </cell>
          <cell r="F4546">
            <v>111640.58</v>
          </cell>
          <cell r="G4546">
            <v>143210.85</v>
          </cell>
          <cell r="H4546">
            <v>147072</v>
          </cell>
          <cell r="I4546">
            <v>73535.78</v>
          </cell>
          <cell r="J4546">
            <v>147072</v>
          </cell>
          <cell r="K4546">
            <v>110010</v>
          </cell>
          <cell r="L4546" t="str">
            <v>Current Unrestricted</v>
          </cell>
          <cell r="M4546">
            <v>25</v>
          </cell>
          <cell r="N4546" t="str">
            <v>Academic Support</v>
          </cell>
          <cell r="O4546">
            <v>11</v>
          </cell>
          <cell r="P4546" t="str">
            <v>Current Unrestricted Funds</v>
          </cell>
          <cell r="Q4546">
            <v>61</v>
          </cell>
          <cell r="R4546" t="str">
            <v>Salaries and Wages</v>
          </cell>
          <cell r="T4546" t="str">
            <v>Senior Vice President</v>
          </cell>
          <cell r="U4546">
            <v>9</v>
          </cell>
          <cell r="V4546" t="str">
            <v>McRae, Mary</v>
          </cell>
        </row>
        <row r="4547">
          <cell r="A4547">
            <v>300002</v>
          </cell>
          <cell r="B4547" t="str">
            <v>Office - Provost</v>
          </cell>
          <cell r="C4547">
            <v>611214</v>
          </cell>
          <cell r="D4547">
            <v>300002611214</v>
          </cell>
          <cell r="E4547" t="str">
            <v>Travel Allowance</v>
          </cell>
          <cell r="F4547">
            <v>12000</v>
          </cell>
          <cell r="G4547">
            <v>12000</v>
          </cell>
          <cell r="H4547">
            <v>12000</v>
          </cell>
          <cell r="I4547">
            <v>6000</v>
          </cell>
          <cell r="J4547">
            <v>12000</v>
          </cell>
          <cell r="K4547">
            <v>110010</v>
          </cell>
          <cell r="L4547" t="str">
            <v>Current Unrestricted</v>
          </cell>
          <cell r="M4547">
            <v>25</v>
          </cell>
          <cell r="N4547" t="str">
            <v>Academic Support</v>
          </cell>
          <cell r="O4547">
            <v>11</v>
          </cell>
          <cell r="P4547" t="str">
            <v>Current Unrestricted Funds</v>
          </cell>
          <cell r="Q4547">
            <v>61</v>
          </cell>
          <cell r="R4547" t="str">
            <v>Salaries and Wages</v>
          </cell>
          <cell r="T4547" t="str">
            <v>Senior Vice President</v>
          </cell>
          <cell r="U4547">
            <v>9</v>
          </cell>
          <cell r="V4547" t="str">
            <v>McRae, Mary</v>
          </cell>
        </row>
        <row r="4548">
          <cell r="A4548">
            <v>300002</v>
          </cell>
          <cell r="B4548" t="str">
            <v>Office - Provost</v>
          </cell>
          <cell r="C4548">
            <v>611215</v>
          </cell>
          <cell r="D4548">
            <v>300002611215</v>
          </cell>
          <cell r="E4548" t="str">
            <v>Admin Salaries - Annuity</v>
          </cell>
          <cell r="F4548">
            <v>2216.08</v>
          </cell>
          <cell r="G4548">
            <v>12060.87</v>
          </cell>
          <cell r="H4548">
            <v>13618</v>
          </cell>
          <cell r="I4548">
            <v>6808.9</v>
          </cell>
          <cell r="J4548">
            <v>13618</v>
          </cell>
          <cell r="K4548">
            <v>110010</v>
          </cell>
          <cell r="L4548" t="str">
            <v>Current Unrestricted</v>
          </cell>
          <cell r="M4548">
            <v>25</v>
          </cell>
          <cell r="N4548" t="str">
            <v>Academic Support</v>
          </cell>
          <cell r="O4548">
            <v>11</v>
          </cell>
          <cell r="P4548" t="str">
            <v>Current Unrestricted Funds</v>
          </cell>
          <cell r="Q4548">
            <v>61</v>
          </cell>
          <cell r="R4548" t="str">
            <v>Salaries and Wages</v>
          </cell>
          <cell r="T4548" t="str">
            <v>Senior Vice President</v>
          </cell>
          <cell r="U4548">
            <v>9</v>
          </cell>
          <cell r="V4548" t="str">
            <v>McRae, Mary</v>
          </cell>
        </row>
        <row r="4549">
          <cell r="A4549">
            <v>300002</v>
          </cell>
          <cell r="B4549" t="str">
            <v>Office - Provost</v>
          </cell>
          <cell r="C4549">
            <v>611310</v>
          </cell>
          <cell r="D4549">
            <v>300002611310</v>
          </cell>
          <cell r="E4549" t="str">
            <v>Supervisory Support Staff - Exempt</v>
          </cell>
          <cell r="F4549">
            <v>34288.300000000003</v>
          </cell>
          <cell r="G4549">
            <v>0</v>
          </cell>
          <cell r="H4549">
            <v>0</v>
          </cell>
          <cell r="I4549">
            <v>0</v>
          </cell>
          <cell r="J4549">
            <v>0</v>
          </cell>
          <cell r="K4549">
            <v>110010</v>
          </cell>
          <cell r="L4549" t="str">
            <v>Current Unrestricted</v>
          </cell>
          <cell r="M4549">
            <v>25</v>
          </cell>
          <cell r="N4549" t="str">
            <v>Academic Support</v>
          </cell>
          <cell r="O4549">
            <v>11</v>
          </cell>
          <cell r="P4549" t="str">
            <v>Current Unrestricted Funds</v>
          </cell>
          <cell r="Q4549">
            <v>61</v>
          </cell>
          <cell r="R4549" t="str">
            <v>Salaries and Wages</v>
          </cell>
          <cell r="T4549" t="str">
            <v>Senior Vice President</v>
          </cell>
          <cell r="U4549">
            <v>9</v>
          </cell>
          <cell r="V4549" t="str">
            <v>McRae, Mary</v>
          </cell>
        </row>
        <row r="4550">
          <cell r="A4550">
            <v>300002</v>
          </cell>
          <cell r="B4550" t="str">
            <v>Office - Provost</v>
          </cell>
          <cell r="C4550">
            <v>611420</v>
          </cell>
          <cell r="D4550">
            <v>300002611420</v>
          </cell>
          <cell r="E4550" t="str">
            <v>Non-Supervisory Supp - Non-Exempt</v>
          </cell>
          <cell r="F4550">
            <v>7495.26</v>
          </cell>
          <cell r="G4550">
            <v>44971.56</v>
          </cell>
          <cell r="H4550">
            <v>46546</v>
          </cell>
          <cell r="I4550">
            <v>23272.799999999999</v>
          </cell>
          <cell r="J4550">
            <v>46546</v>
          </cell>
          <cell r="K4550">
            <v>110010</v>
          </cell>
          <cell r="L4550" t="str">
            <v>Current Unrestricted</v>
          </cell>
          <cell r="M4550">
            <v>25</v>
          </cell>
          <cell r="N4550" t="str">
            <v>Academic Support</v>
          </cell>
          <cell r="O4550">
            <v>11</v>
          </cell>
          <cell r="P4550" t="str">
            <v>Current Unrestricted Funds</v>
          </cell>
          <cell r="Q4550">
            <v>61</v>
          </cell>
          <cell r="R4550" t="str">
            <v>Salaries and Wages</v>
          </cell>
          <cell r="T4550" t="str">
            <v>Senior Vice President</v>
          </cell>
          <cell r="U4550">
            <v>9</v>
          </cell>
          <cell r="V4550" t="str">
            <v>McRae, Mary</v>
          </cell>
        </row>
        <row r="4551">
          <cell r="A4551">
            <v>300002</v>
          </cell>
          <cell r="B4551" t="str">
            <v>Office - Provost</v>
          </cell>
          <cell r="C4551">
            <v>611430</v>
          </cell>
          <cell r="D4551">
            <v>300002611430</v>
          </cell>
          <cell r="E4551" t="str">
            <v>Clerical - Non-Exempt</v>
          </cell>
          <cell r="F4551">
            <v>3580.32</v>
          </cell>
          <cell r="G4551">
            <v>22556.04</v>
          </cell>
          <cell r="H4551">
            <v>23346</v>
          </cell>
          <cell r="I4551">
            <v>11672.76</v>
          </cell>
          <cell r="J4551">
            <v>23346</v>
          </cell>
          <cell r="K4551">
            <v>110010</v>
          </cell>
          <cell r="L4551" t="str">
            <v>Current Unrestricted</v>
          </cell>
          <cell r="M4551">
            <v>25</v>
          </cell>
          <cell r="N4551" t="str">
            <v>Academic Support</v>
          </cell>
          <cell r="O4551">
            <v>11</v>
          </cell>
          <cell r="P4551" t="str">
            <v>Current Unrestricted Funds</v>
          </cell>
          <cell r="Q4551">
            <v>61</v>
          </cell>
          <cell r="R4551" t="str">
            <v>Salaries and Wages</v>
          </cell>
          <cell r="T4551" t="str">
            <v>Senior Vice President</v>
          </cell>
          <cell r="U4551">
            <v>9</v>
          </cell>
          <cell r="V4551" t="str">
            <v>McRae, Mary</v>
          </cell>
        </row>
        <row r="4552">
          <cell r="A4552">
            <v>300002</v>
          </cell>
          <cell r="B4552" t="str">
            <v>Office - Provost</v>
          </cell>
          <cell r="C4552">
            <v>611440</v>
          </cell>
          <cell r="D4552">
            <v>300002611440</v>
          </cell>
          <cell r="E4552" t="str">
            <v>Clerical - Non-Exempt</v>
          </cell>
          <cell r="F4552">
            <v>40552.959999999999</v>
          </cell>
          <cell r="G4552">
            <v>0</v>
          </cell>
          <cell r="H4552">
            <v>0</v>
          </cell>
          <cell r="I4552">
            <v>0</v>
          </cell>
          <cell r="J4552">
            <v>0</v>
          </cell>
          <cell r="K4552">
            <v>110010</v>
          </cell>
          <cell r="L4552" t="str">
            <v>Current Unrestricted</v>
          </cell>
          <cell r="M4552">
            <v>25</v>
          </cell>
          <cell r="N4552" t="str">
            <v>Academic Support</v>
          </cell>
          <cell r="O4552">
            <v>11</v>
          </cell>
          <cell r="P4552" t="str">
            <v>Current Unrestricted Funds</v>
          </cell>
          <cell r="Q4552">
            <v>61</v>
          </cell>
          <cell r="R4552" t="str">
            <v>Salaries and Wages</v>
          </cell>
          <cell r="T4552" t="str">
            <v>Senior Vice President</v>
          </cell>
          <cell r="U4552">
            <v>9</v>
          </cell>
          <cell r="V4552" t="str">
            <v>McRae, Mary</v>
          </cell>
        </row>
        <row r="4553">
          <cell r="A4553">
            <v>300002</v>
          </cell>
          <cell r="B4553" t="str">
            <v>Office - Provost</v>
          </cell>
          <cell r="C4553">
            <v>611460</v>
          </cell>
          <cell r="D4553">
            <v>300002611460</v>
          </cell>
          <cell r="E4553" t="str">
            <v>Support Staff PT - Non-Exempt</v>
          </cell>
          <cell r="F4553">
            <v>10954.5</v>
          </cell>
          <cell r="G4553">
            <v>30179.65</v>
          </cell>
          <cell r="H4553">
            <v>26910</v>
          </cell>
          <cell r="I4553">
            <v>20160.93</v>
          </cell>
          <cell r="J4553">
            <v>29910</v>
          </cell>
          <cell r="K4553">
            <v>110010</v>
          </cell>
          <cell r="L4553" t="str">
            <v>Current Unrestricted</v>
          </cell>
          <cell r="M4553">
            <v>25</v>
          </cell>
          <cell r="N4553" t="str">
            <v>Academic Support</v>
          </cell>
          <cell r="O4553">
            <v>11</v>
          </cell>
          <cell r="P4553" t="str">
            <v>Current Unrestricted Funds</v>
          </cell>
          <cell r="Q4553">
            <v>61</v>
          </cell>
          <cell r="R4553" t="str">
            <v>Salaries and Wages</v>
          </cell>
          <cell r="T4553" t="str">
            <v>Senior Vice President</v>
          </cell>
          <cell r="U4553">
            <v>9</v>
          </cell>
          <cell r="V4553" t="str">
            <v>McRae, Mary</v>
          </cell>
        </row>
        <row r="4554">
          <cell r="A4554">
            <v>300002</v>
          </cell>
          <cell r="B4554" t="str">
            <v>Office - Provost</v>
          </cell>
          <cell r="C4554">
            <v>611491</v>
          </cell>
          <cell r="D4554">
            <v>300002611491</v>
          </cell>
          <cell r="E4554" t="str">
            <v>Comp Time Payoff</v>
          </cell>
          <cell r="F4554">
            <v>584.21</v>
          </cell>
          <cell r="G4554">
            <v>1084.9100000000001</v>
          </cell>
          <cell r="H4554">
            <v>500</v>
          </cell>
          <cell r="I4554">
            <v>0</v>
          </cell>
          <cell r="J4554">
            <v>500</v>
          </cell>
          <cell r="K4554">
            <v>110010</v>
          </cell>
          <cell r="L4554" t="str">
            <v>Current Unrestricted</v>
          </cell>
          <cell r="M4554">
            <v>25</v>
          </cell>
          <cell r="N4554" t="str">
            <v>Academic Support</v>
          </cell>
          <cell r="O4554">
            <v>11</v>
          </cell>
          <cell r="P4554" t="str">
            <v>Current Unrestricted Funds</v>
          </cell>
          <cell r="Q4554">
            <v>61</v>
          </cell>
          <cell r="R4554" t="str">
            <v>Salaries and Wages</v>
          </cell>
          <cell r="T4554" t="str">
            <v>Senior Vice President</v>
          </cell>
          <cell r="U4554">
            <v>9</v>
          </cell>
          <cell r="V4554" t="str">
            <v>McRae, Mary</v>
          </cell>
        </row>
        <row r="4555">
          <cell r="A4555">
            <v>300002</v>
          </cell>
          <cell r="B4555" t="str">
            <v>Office - Provost</v>
          </cell>
          <cell r="C4555">
            <v>611492</v>
          </cell>
          <cell r="D4555">
            <v>300002611492</v>
          </cell>
          <cell r="E4555" t="str">
            <v>Regular Overtime</v>
          </cell>
          <cell r="F4555">
            <v>804.56</v>
          </cell>
          <cell r="G4555">
            <v>130.13</v>
          </cell>
          <cell r="H4555">
            <v>800</v>
          </cell>
          <cell r="I4555">
            <v>0</v>
          </cell>
          <cell r="J4555">
            <v>800</v>
          </cell>
          <cell r="K4555">
            <v>110010</v>
          </cell>
          <cell r="L4555" t="str">
            <v>Current Unrestricted</v>
          </cell>
          <cell r="M4555">
            <v>25</v>
          </cell>
          <cell r="N4555" t="str">
            <v>Academic Support</v>
          </cell>
          <cell r="O4555">
            <v>11</v>
          </cell>
          <cell r="P4555" t="str">
            <v>Current Unrestricted Funds</v>
          </cell>
          <cell r="Q4555">
            <v>61</v>
          </cell>
          <cell r="R4555" t="str">
            <v>Salaries and Wages</v>
          </cell>
          <cell r="T4555" t="str">
            <v>Senior Vice President</v>
          </cell>
          <cell r="U4555">
            <v>9</v>
          </cell>
          <cell r="V4555" t="str">
            <v>McRae, Mary</v>
          </cell>
        </row>
        <row r="4556">
          <cell r="A4556">
            <v>300002</v>
          </cell>
          <cell r="B4556" t="str">
            <v>Office - Provost</v>
          </cell>
          <cell r="C4556">
            <v>611493</v>
          </cell>
          <cell r="D4556">
            <v>300002611493</v>
          </cell>
          <cell r="E4556" t="str">
            <v>Vacation Payoff</v>
          </cell>
          <cell r="F4556">
            <v>4987.12</v>
          </cell>
          <cell r="G4556">
            <v>0</v>
          </cell>
          <cell r="H4556">
            <v>0</v>
          </cell>
          <cell r="I4556">
            <v>0</v>
          </cell>
          <cell r="J4556">
            <v>0</v>
          </cell>
          <cell r="K4556">
            <v>110010</v>
          </cell>
          <cell r="L4556" t="str">
            <v>Current Unrestricted</v>
          </cell>
          <cell r="M4556">
            <v>25</v>
          </cell>
          <cell r="N4556" t="str">
            <v>Academic Support</v>
          </cell>
          <cell r="O4556">
            <v>11</v>
          </cell>
          <cell r="P4556" t="str">
            <v>Current Unrestricted Funds</v>
          </cell>
          <cell r="Q4556">
            <v>61</v>
          </cell>
          <cell r="R4556" t="str">
            <v>Salaries and Wages</v>
          </cell>
          <cell r="T4556" t="str">
            <v>Senior Vice President</v>
          </cell>
          <cell r="U4556">
            <v>9</v>
          </cell>
          <cell r="V4556" t="str">
            <v>McRae, Mary</v>
          </cell>
        </row>
        <row r="4557">
          <cell r="A4557">
            <v>300002</v>
          </cell>
          <cell r="B4557" t="str">
            <v>Office - Provost</v>
          </cell>
          <cell r="C4557">
            <v>611510</v>
          </cell>
          <cell r="D4557">
            <v>300002611510</v>
          </cell>
          <cell r="E4557" t="str">
            <v>Student Assistants - Non-Work Study</v>
          </cell>
          <cell r="F4557">
            <v>0</v>
          </cell>
          <cell r="G4557">
            <v>0</v>
          </cell>
          <cell r="H4557">
            <v>0</v>
          </cell>
          <cell r="I4557">
            <v>0</v>
          </cell>
          <cell r="J4557">
            <v>8300</v>
          </cell>
          <cell r="K4557">
            <v>110010</v>
          </cell>
          <cell r="L4557" t="str">
            <v>Current Unrestricted</v>
          </cell>
          <cell r="M4557">
            <v>25</v>
          </cell>
          <cell r="N4557" t="str">
            <v>Academic Support</v>
          </cell>
          <cell r="O4557">
            <v>11</v>
          </cell>
          <cell r="P4557" t="str">
            <v>Current Unrestricted Funds</v>
          </cell>
          <cell r="Q4557">
            <v>61</v>
          </cell>
          <cell r="R4557" t="str">
            <v>Salaries and Wages</v>
          </cell>
          <cell r="T4557" t="str">
            <v>Senior Vice President</v>
          </cell>
          <cell r="U4557">
            <v>9</v>
          </cell>
          <cell r="V4557" t="str">
            <v>McRae, Mary</v>
          </cell>
        </row>
        <row r="4558">
          <cell r="A4558">
            <v>300002</v>
          </cell>
          <cell r="B4558" t="str">
            <v>Office - Provost</v>
          </cell>
          <cell r="C4558">
            <v>712320</v>
          </cell>
          <cell r="D4558">
            <v>300002712320</v>
          </cell>
          <cell r="E4558" t="str">
            <v>Guest Lecturers</v>
          </cell>
          <cell r="F4558">
            <v>0</v>
          </cell>
          <cell r="G4558">
            <v>0</v>
          </cell>
          <cell r="H4558">
            <v>700</v>
          </cell>
          <cell r="I4558">
            <v>0</v>
          </cell>
          <cell r="J4558">
            <v>700</v>
          </cell>
          <cell r="K4558">
            <v>110010</v>
          </cell>
          <cell r="L4558" t="str">
            <v>Current Unrestricted</v>
          </cell>
          <cell r="M4558">
            <v>25</v>
          </cell>
          <cell r="N4558" t="str">
            <v>Academic Support</v>
          </cell>
          <cell r="O4558">
            <v>11</v>
          </cell>
          <cell r="P4558" t="str">
            <v>Current Unrestricted Funds</v>
          </cell>
          <cell r="Q4558">
            <v>71</v>
          </cell>
          <cell r="R4558" t="str">
            <v>Contractual Services</v>
          </cell>
          <cell r="T4558" t="str">
            <v>Senior Vice President</v>
          </cell>
          <cell r="U4558">
            <v>9</v>
          </cell>
          <cell r="V4558" t="str">
            <v>McRae, Mary</v>
          </cell>
        </row>
        <row r="4559">
          <cell r="A4559">
            <v>300002</v>
          </cell>
          <cell r="B4559" t="str">
            <v>Office - Provost</v>
          </cell>
          <cell r="C4559">
            <v>712420</v>
          </cell>
          <cell r="D4559">
            <v>300002712420</v>
          </cell>
          <cell r="E4559" t="str">
            <v>Rental - Furniture and Equipment</v>
          </cell>
          <cell r="F4559">
            <v>2659.68</v>
          </cell>
          <cell r="G4559">
            <v>2659.68</v>
          </cell>
          <cell r="H4559">
            <v>3000</v>
          </cell>
          <cell r="I4559">
            <v>1329.84</v>
          </cell>
          <cell r="J4559">
            <v>3000</v>
          </cell>
          <cell r="K4559">
            <v>110010</v>
          </cell>
          <cell r="L4559" t="str">
            <v>Current Unrestricted</v>
          </cell>
          <cell r="M4559">
            <v>25</v>
          </cell>
          <cell r="N4559" t="str">
            <v>Academic Support</v>
          </cell>
          <cell r="O4559">
            <v>11</v>
          </cell>
          <cell r="P4559" t="str">
            <v>Current Unrestricted Funds</v>
          </cell>
          <cell r="Q4559">
            <v>71</v>
          </cell>
          <cell r="R4559" t="str">
            <v>Contractual Services</v>
          </cell>
          <cell r="T4559" t="str">
            <v>Senior Vice President</v>
          </cell>
          <cell r="U4559">
            <v>9</v>
          </cell>
          <cell r="V4559" t="str">
            <v>McRae, Mary</v>
          </cell>
        </row>
        <row r="4560">
          <cell r="A4560">
            <v>300002</v>
          </cell>
          <cell r="B4560" t="str">
            <v>Office - Provost</v>
          </cell>
          <cell r="C4560">
            <v>712430</v>
          </cell>
          <cell r="D4560">
            <v>300002712430</v>
          </cell>
          <cell r="E4560" t="str">
            <v>Rental - Equipment Overage</v>
          </cell>
          <cell r="F4560">
            <v>0</v>
          </cell>
          <cell r="G4560">
            <v>0</v>
          </cell>
          <cell r="H4560">
            <v>200</v>
          </cell>
          <cell r="I4560">
            <v>0</v>
          </cell>
          <cell r="J4560">
            <v>200</v>
          </cell>
          <cell r="K4560">
            <v>110010</v>
          </cell>
          <cell r="L4560" t="str">
            <v>Current Unrestricted</v>
          </cell>
          <cell r="M4560">
            <v>25</v>
          </cell>
          <cell r="N4560" t="str">
            <v>Academic Support</v>
          </cell>
          <cell r="O4560">
            <v>11</v>
          </cell>
          <cell r="P4560" t="str">
            <v>Current Unrestricted Funds</v>
          </cell>
          <cell r="Q4560">
            <v>71</v>
          </cell>
          <cell r="R4560" t="str">
            <v>Contractual Services</v>
          </cell>
          <cell r="T4560" t="str">
            <v>Senior Vice President</v>
          </cell>
          <cell r="U4560">
            <v>9</v>
          </cell>
          <cell r="V4560" t="str">
            <v>McRae, Mary</v>
          </cell>
        </row>
        <row r="4561">
          <cell r="A4561">
            <v>300002</v>
          </cell>
          <cell r="B4561" t="str">
            <v>Office - Provost</v>
          </cell>
          <cell r="C4561">
            <v>712655</v>
          </cell>
          <cell r="D4561">
            <v>300002712655</v>
          </cell>
          <cell r="E4561" t="str">
            <v>Meetings Expense</v>
          </cell>
          <cell r="F4561">
            <v>3605.83</v>
          </cell>
          <cell r="G4561">
            <v>4571</v>
          </cell>
          <cell r="H4561">
            <v>8000</v>
          </cell>
          <cell r="I4561">
            <v>60.8</v>
          </cell>
          <cell r="J4561">
            <v>8000</v>
          </cell>
          <cell r="K4561">
            <v>110010</v>
          </cell>
          <cell r="L4561" t="str">
            <v>Current Unrestricted</v>
          </cell>
          <cell r="M4561">
            <v>25</v>
          </cell>
          <cell r="N4561" t="str">
            <v>Academic Support</v>
          </cell>
          <cell r="O4561">
            <v>11</v>
          </cell>
          <cell r="P4561" t="str">
            <v>Current Unrestricted Funds</v>
          </cell>
          <cell r="Q4561">
            <v>71</v>
          </cell>
          <cell r="R4561" t="str">
            <v>Contractual Services</v>
          </cell>
          <cell r="T4561" t="str">
            <v>Senior Vice President</v>
          </cell>
          <cell r="U4561">
            <v>9</v>
          </cell>
          <cell r="V4561" t="str">
            <v>McRae, Mary</v>
          </cell>
        </row>
        <row r="4562">
          <cell r="A4562">
            <v>300002</v>
          </cell>
          <cell r="B4562" t="str">
            <v>Office - Provost</v>
          </cell>
          <cell r="C4562">
            <v>733120</v>
          </cell>
          <cell r="D4562">
            <v>300002733120</v>
          </cell>
          <cell r="E4562" t="str">
            <v>Office Supplies</v>
          </cell>
          <cell r="F4562">
            <v>1195.67</v>
          </cell>
          <cell r="G4562">
            <v>18228.13</v>
          </cell>
          <cell r="H4562">
            <v>10597</v>
          </cell>
          <cell r="I4562">
            <v>6973.86</v>
          </cell>
          <cell r="J4562">
            <v>9000</v>
          </cell>
          <cell r="K4562">
            <v>110010</v>
          </cell>
          <cell r="L4562" t="str">
            <v>Current Unrestricted</v>
          </cell>
          <cell r="M4562">
            <v>25</v>
          </cell>
          <cell r="N4562" t="str">
            <v>Academic Support</v>
          </cell>
          <cell r="O4562">
            <v>11</v>
          </cell>
          <cell r="P4562" t="str">
            <v>Current Unrestricted Funds</v>
          </cell>
          <cell r="Q4562">
            <v>73</v>
          </cell>
          <cell r="R4562" t="str">
            <v>Supplies</v>
          </cell>
          <cell r="T4562" t="str">
            <v>Senior Vice President</v>
          </cell>
          <cell r="U4562">
            <v>9</v>
          </cell>
          <cell r="V4562" t="str">
            <v>McRae, Mary</v>
          </cell>
        </row>
        <row r="4563">
          <cell r="A4563">
            <v>300002</v>
          </cell>
          <cell r="B4563" t="str">
            <v>Office - Provost</v>
          </cell>
          <cell r="C4563">
            <v>733210</v>
          </cell>
          <cell r="D4563">
            <v>300002733210</v>
          </cell>
          <cell r="E4563" t="str">
            <v>Division Books and Booklets</v>
          </cell>
          <cell r="F4563">
            <v>0</v>
          </cell>
          <cell r="G4563">
            <v>241.95</v>
          </cell>
          <cell r="H4563">
            <v>750</v>
          </cell>
          <cell r="I4563">
            <v>0</v>
          </cell>
          <cell r="J4563">
            <v>750</v>
          </cell>
          <cell r="K4563">
            <v>110010</v>
          </cell>
          <cell r="L4563" t="str">
            <v>Current Unrestricted</v>
          </cell>
          <cell r="M4563">
            <v>25</v>
          </cell>
          <cell r="N4563" t="str">
            <v>Academic Support</v>
          </cell>
          <cell r="O4563">
            <v>11</v>
          </cell>
          <cell r="P4563" t="str">
            <v>Current Unrestricted Funds</v>
          </cell>
          <cell r="Q4563">
            <v>73</v>
          </cell>
          <cell r="R4563" t="str">
            <v>Supplies</v>
          </cell>
          <cell r="T4563" t="str">
            <v>Senior Vice President</v>
          </cell>
          <cell r="U4563">
            <v>9</v>
          </cell>
          <cell r="V4563" t="str">
            <v>McRae, Mary</v>
          </cell>
        </row>
        <row r="4564">
          <cell r="A4564">
            <v>300002</v>
          </cell>
          <cell r="B4564" t="str">
            <v>Office - Provost</v>
          </cell>
          <cell r="C4564">
            <v>733220</v>
          </cell>
          <cell r="D4564">
            <v>300002733220</v>
          </cell>
          <cell r="E4564" t="str">
            <v>Subscriptions</v>
          </cell>
          <cell r="F4564">
            <v>0</v>
          </cell>
          <cell r="G4564">
            <v>44.5</v>
          </cell>
          <cell r="H4564">
            <v>500</v>
          </cell>
          <cell r="I4564">
            <v>0</v>
          </cell>
          <cell r="J4564">
            <v>500</v>
          </cell>
          <cell r="K4564">
            <v>110010</v>
          </cell>
          <cell r="L4564" t="str">
            <v>Current Unrestricted</v>
          </cell>
          <cell r="M4564">
            <v>25</v>
          </cell>
          <cell r="N4564" t="str">
            <v>Academic Support</v>
          </cell>
          <cell r="O4564">
            <v>11</v>
          </cell>
          <cell r="P4564" t="str">
            <v>Current Unrestricted Funds</v>
          </cell>
          <cell r="Q4564">
            <v>73</v>
          </cell>
          <cell r="R4564" t="str">
            <v>Supplies</v>
          </cell>
          <cell r="T4564" t="str">
            <v>Senior Vice President</v>
          </cell>
          <cell r="U4564">
            <v>9</v>
          </cell>
          <cell r="V4564" t="str">
            <v>McRae, Mary</v>
          </cell>
        </row>
        <row r="4565">
          <cell r="A4565">
            <v>300002</v>
          </cell>
          <cell r="B4565" t="str">
            <v>Office - Provost</v>
          </cell>
          <cell r="C4565">
            <v>744210</v>
          </cell>
          <cell r="D4565">
            <v>300002744210</v>
          </cell>
          <cell r="E4565" t="str">
            <v>Local Travel</v>
          </cell>
          <cell r="F4565">
            <v>136.75</v>
          </cell>
          <cell r="G4565">
            <v>88.5</v>
          </cell>
          <cell r="H4565">
            <v>350</v>
          </cell>
          <cell r="I4565">
            <v>0</v>
          </cell>
          <cell r="J4565">
            <v>350</v>
          </cell>
          <cell r="K4565">
            <v>110010</v>
          </cell>
          <cell r="L4565" t="str">
            <v>Current Unrestricted</v>
          </cell>
          <cell r="M4565">
            <v>25</v>
          </cell>
          <cell r="N4565" t="str">
            <v>Academic Support</v>
          </cell>
          <cell r="O4565">
            <v>11</v>
          </cell>
          <cell r="P4565" t="str">
            <v>Current Unrestricted Funds</v>
          </cell>
          <cell r="Q4565">
            <v>74</v>
          </cell>
          <cell r="R4565" t="str">
            <v>Travel</v>
          </cell>
          <cell r="T4565" t="str">
            <v>Senior Vice President</v>
          </cell>
          <cell r="U4565">
            <v>9</v>
          </cell>
          <cell r="V4565" t="str">
            <v>McRae, Mary</v>
          </cell>
        </row>
        <row r="4566">
          <cell r="A4566">
            <v>300002</v>
          </cell>
          <cell r="B4566" t="str">
            <v>Office - Provost</v>
          </cell>
          <cell r="C4566">
            <v>744220</v>
          </cell>
          <cell r="D4566">
            <v>300002744220</v>
          </cell>
          <cell r="E4566" t="str">
            <v>Professional Development / Travel</v>
          </cell>
          <cell r="F4566">
            <v>552.29999999999995</v>
          </cell>
          <cell r="G4566">
            <v>345</v>
          </cell>
          <cell r="H4566">
            <v>3172</v>
          </cell>
          <cell r="I4566">
            <v>999.6</v>
          </cell>
          <cell r="J4566">
            <v>2000</v>
          </cell>
          <cell r="K4566">
            <v>110010</v>
          </cell>
          <cell r="L4566" t="str">
            <v>Current Unrestricted</v>
          </cell>
          <cell r="M4566">
            <v>25</v>
          </cell>
          <cell r="N4566" t="str">
            <v>Academic Support</v>
          </cell>
          <cell r="O4566">
            <v>11</v>
          </cell>
          <cell r="P4566" t="str">
            <v>Current Unrestricted Funds</v>
          </cell>
          <cell r="Q4566">
            <v>74</v>
          </cell>
          <cell r="R4566" t="str">
            <v>Travel</v>
          </cell>
          <cell r="T4566" t="str">
            <v>Senior Vice President</v>
          </cell>
          <cell r="U4566">
            <v>9</v>
          </cell>
          <cell r="V4566" t="str">
            <v>McRae, Mary</v>
          </cell>
        </row>
        <row r="4567">
          <cell r="A4567">
            <v>300002</v>
          </cell>
          <cell r="B4567" t="str">
            <v>Office - Provost</v>
          </cell>
          <cell r="C4567">
            <v>744230</v>
          </cell>
          <cell r="D4567">
            <v>300002744230</v>
          </cell>
          <cell r="E4567" t="str">
            <v>In-House Professional Development</v>
          </cell>
          <cell r="F4567">
            <v>0</v>
          </cell>
          <cell r="G4567">
            <v>0</v>
          </cell>
          <cell r="H4567">
            <v>1000</v>
          </cell>
          <cell r="I4567">
            <v>0</v>
          </cell>
          <cell r="J4567">
            <v>1000</v>
          </cell>
          <cell r="K4567">
            <v>110010</v>
          </cell>
          <cell r="L4567" t="str">
            <v>Current Unrestricted</v>
          </cell>
          <cell r="M4567">
            <v>25</v>
          </cell>
          <cell r="N4567" t="str">
            <v>Academic Support</v>
          </cell>
          <cell r="O4567">
            <v>11</v>
          </cell>
          <cell r="P4567" t="str">
            <v>Current Unrestricted Funds</v>
          </cell>
          <cell r="Q4567">
            <v>74</v>
          </cell>
          <cell r="R4567" t="str">
            <v>Travel</v>
          </cell>
          <cell r="T4567" t="str">
            <v>Senior Vice President</v>
          </cell>
          <cell r="U4567">
            <v>9</v>
          </cell>
          <cell r="V4567" t="str">
            <v>McRae, Mary</v>
          </cell>
        </row>
        <row r="4568">
          <cell r="A4568">
            <v>300002</v>
          </cell>
          <cell r="B4568" t="str">
            <v>Office - Provost</v>
          </cell>
          <cell r="C4568">
            <v>755240</v>
          </cell>
          <cell r="D4568">
            <v>300002755240</v>
          </cell>
          <cell r="E4568" t="str">
            <v>DP - Software</v>
          </cell>
          <cell r="F4568">
            <v>64</v>
          </cell>
          <cell r="G4568">
            <v>0</v>
          </cell>
          <cell r="H4568">
            <v>350</v>
          </cell>
          <cell r="I4568">
            <v>0</v>
          </cell>
          <cell r="J4568">
            <v>350</v>
          </cell>
          <cell r="K4568">
            <v>110010</v>
          </cell>
          <cell r="L4568" t="str">
            <v>Current Unrestricted</v>
          </cell>
          <cell r="M4568">
            <v>25</v>
          </cell>
          <cell r="N4568" t="str">
            <v>Academic Support</v>
          </cell>
          <cell r="O4568">
            <v>11</v>
          </cell>
          <cell r="P4568" t="str">
            <v>Current Unrestricted Funds</v>
          </cell>
          <cell r="Q4568">
            <v>75</v>
          </cell>
          <cell r="R4568" t="str">
            <v>Other Operating Expenses</v>
          </cell>
          <cell r="T4568" t="str">
            <v>Senior Vice President</v>
          </cell>
          <cell r="U4568">
            <v>9</v>
          </cell>
          <cell r="V4568" t="str">
            <v>McRae, Mary</v>
          </cell>
        </row>
        <row r="4569">
          <cell r="A4569">
            <v>300002</v>
          </cell>
          <cell r="B4569" t="str">
            <v>Office - Provost</v>
          </cell>
          <cell r="C4569">
            <v>755310</v>
          </cell>
          <cell r="D4569">
            <v>300002755310</v>
          </cell>
          <cell r="E4569" t="str">
            <v>Copier Expense</v>
          </cell>
          <cell r="F4569">
            <v>172.5</v>
          </cell>
          <cell r="G4569">
            <v>83.34</v>
          </cell>
          <cell r="H4569">
            <v>900</v>
          </cell>
          <cell r="I4569">
            <v>26.04</v>
          </cell>
          <cell r="J4569">
            <v>900</v>
          </cell>
          <cell r="K4569">
            <v>110010</v>
          </cell>
          <cell r="L4569" t="str">
            <v>Current Unrestricted</v>
          </cell>
          <cell r="M4569">
            <v>25</v>
          </cell>
          <cell r="N4569" t="str">
            <v>Academic Support</v>
          </cell>
          <cell r="O4569">
            <v>11</v>
          </cell>
          <cell r="P4569" t="str">
            <v>Current Unrestricted Funds</v>
          </cell>
          <cell r="Q4569">
            <v>75</v>
          </cell>
          <cell r="R4569" t="str">
            <v>Other Operating Expenses</v>
          </cell>
          <cell r="T4569" t="str">
            <v>Senior Vice President</v>
          </cell>
          <cell r="U4569">
            <v>9</v>
          </cell>
          <cell r="V4569" t="str">
            <v>McRae, Mary</v>
          </cell>
        </row>
        <row r="4570">
          <cell r="A4570">
            <v>300002</v>
          </cell>
          <cell r="B4570" t="str">
            <v>Office - Provost</v>
          </cell>
          <cell r="C4570">
            <v>755360</v>
          </cell>
          <cell r="D4570">
            <v>300002755360</v>
          </cell>
          <cell r="E4570" t="str">
            <v>Printing - Other</v>
          </cell>
          <cell r="F4570">
            <v>259.13</v>
          </cell>
          <cell r="G4570">
            <v>240.43</v>
          </cell>
          <cell r="H4570">
            <v>900</v>
          </cell>
          <cell r="I4570">
            <v>0</v>
          </cell>
          <cell r="J4570">
            <v>900</v>
          </cell>
          <cell r="K4570">
            <v>110010</v>
          </cell>
          <cell r="L4570" t="str">
            <v>Current Unrestricted</v>
          </cell>
          <cell r="M4570">
            <v>25</v>
          </cell>
          <cell r="N4570" t="str">
            <v>Academic Support</v>
          </cell>
          <cell r="O4570">
            <v>11</v>
          </cell>
          <cell r="P4570" t="str">
            <v>Current Unrestricted Funds</v>
          </cell>
          <cell r="Q4570">
            <v>75</v>
          </cell>
          <cell r="R4570" t="str">
            <v>Other Operating Expenses</v>
          </cell>
          <cell r="T4570" t="str">
            <v>Senior Vice President</v>
          </cell>
          <cell r="U4570">
            <v>9</v>
          </cell>
          <cell r="V4570" t="str">
            <v>McRae, Mary</v>
          </cell>
        </row>
        <row r="4571">
          <cell r="A4571">
            <v>300002</v>
          </cell>
          <cell r="B4571" t="str">
            <v>Office - Provost</v>
          </cell>
          <cell r="C4571">
            <v>755510</v>
          </cell>
          <cell r="D4571">
            <v>300002755510</v>
          </cell>
          <cell r="E4571" t="str">
            <v>Repairs - Equipment</v>
          </cell>
          <cell r="F4571">
            <v>0</v>
          </cell>
          <cell r="G4571">
            <v>0</v>
          </cell>
          <cell r="H4571">
            <v>600</v>
          </cell>
          <cell r="I4571">
            <v>0</v>
          </cell>
          <cell r="J4571">
            <v>600</v>
          </cell>
          <cell r="K4571">
            <v>110010</v>
          </cell>
          <cell r="L4571" t="str">
            <v>Current Unrestricted</v>
          </cell>
          <cell r="M4571">
            <v>25</v>
          </cell>
          <cell r="N4571" t="str">
            <v>Academic Support</v>
          </cell>
          <cell r="O4571">
            <v>11</v>
          </cell>
          <cell r="P4571" t="str">
            <v>Current Unrestricted Funds</v>
          </cell>
          <cell r="Q4571">
            <v>75</v>
          </cell>
          <cell r="R4571" t="str">
            <v>Other Operating Expenses</v>
          </cell>
          <cell r="T4571" t="str">
            <v>Senior Vice President</v>
          </cell>
          <cell r="U4571">
            <v>9</v>
          </cell>
          <cell r="V4571" t="str">
            <v>McRae, Mary</v>
          </cell>
        </row>
        <row r="4572">
          <cell r="A4572">
            <v>300002</v>
          </cell>
          <cell r="B4572" t="str">
            <v>Office - Provost</v>
          </cell>
          <cell r="C4572">
            <v>755705</v>
          </cell>
          <cell r="D4572">
            <v>300002755705</v>
          </cell>
          <cell r="E4572" t="str">
            <v>Postage</v>
          </cell>
          <cell r="F4572">
            <v>26.83</v>
          </cell>
          <cell r="G4572">
            <v>14.19</v>
          </cell>
          <cell r="H4572">
            <v>350</v>
          </cell>
          <cell r="I4572">
            <v>3.05</v>
          </cell>
          <cell r="J4572">
            <v>350</v>
          </cell>
          <cell r="K4572">
            <v>110010</v>
          </cell>
          <cell r="L4572" t="str">
            <v>Current Unrestricted</v>
          </cell>
          <cell r="M4572">
            <v>25</v>
          </cell>
          <cell r="N4572" t="str">
            <v>Academic Support</v>
          </cell>
          <cell r="O4572">
            <v>11</v>
          </cell>
          <cell r="P4572" t="str">
            <v>Current Unrestricted Funds</v>
          </cell>
          <cell r="Q4572">
            <v>75</v>
          </cell>
          <cell r="R4572" t="str">
            <v>Other Operating Expenses</v>
          </cell>
          <cell r="T4572" t="str">
            <v>Senior Vice President</v>
          </cell>
          <cell r="U4572">
            <v>9</v>
          </cell>
          <cell r="V4572" t="str">
            <v>McRae, Mary</v>
          </cell>
        </row>
        <row r="4573">
          <cell r="A4573">
            <v>300002</v>
          </cell>
          <cell r="B4573" t="str">
            <v>Office - Provost</v>
          </cell>
          <cell r="C4573">
            <v>755730</v>
          </cell>
          <cell r="D4573">
            <v>300002755730</v>
          </cell>
          <cell r="E4573" t="str">
            <v>Memberships</v>
          </cell>
          <cell r="F4573">
            <v>11</v>
          </cell>
          <cell r="G4573">
            <v>120</v>
          </cell>
          <cell r="H4573">
            <v>500</v>
          </cell>
          <cell r="I4573">
            <v>0</v>
          </cell>
          <cell r="J4573">
            <v>500</v>
          </cell>
          <cell r="K4573">
            <v>110010</v>
          </cell>
          <cell r="L4573" t="str">
            <v>Current Unrestricted</v>
          </cell>
          <cell r="M4573">
            <v>25</v>
          </cell>
          <cell r="N4573" t="str">
            <v>Academic Support</v>
          </cell>
          <cell r="O4573">
            <v>11</v>
          </cell>
          <cell r="P4573" t="str">
            <v>Current Unrestricted Funds</v>
          </cell>
          <cell r="Q4573">
            <v>75</v>
          </cell>
          <cell r="R4573" t="str">
            <v>Other Operating Expenses</v>
          </cell>
          <cell r="T4573" t="str">
            <v>Senior Vice President</v>
          </cell>
          <cell r="U4573">
            <v>9</v>
          </cell>
          <cell r="V4573" t="str">
            <v>McRae, Mary</v>
          </cell>
        </row>
        <row r="4574">
          <cell r="A4574">
            <v>300002</v>
          </cell>
          <cell r="B4574" t="str">
            <v>Office - Provost</v>
          </cell>
          <cell r="C4574">
            <v>755738</v>
          </cell>
          <cell r="D4574">
            <v>300002755738</v>
          </cell>
          <cell r="E4574" t="str">
            <v>Special Functions</v>
          </cell>
          <cell r="F4574">
            <v>1095.5</v>
          </cell>
          <cell r="G4574">
            <v>140</v>
          </cell>
          <cell r="H4574">
            <v>3000</v>
          </cell>
          <cell r="I4574">
            <v>0</v>
          </cell>
          <cell r="J4574">
            <v>3000</v>
          </cell>
          <cell r="K4574">
            <v>110010</v>
          </cell>
          <cell r="L4574" t="str">
            <v>Current Unrestricted</v>
          </cell>
          <cell r="M4574">
            <v>25</v>
          </cell>
          <cell r="N4574" t="str">
            <v>Academic Support</v>
          </cell>
          <cell r="O4574">
            <v>11</v>
          </cell>
          <cell r="P4574" t="str">
            <v>Current Unrestricted Funds</v>
          </cell>
          <cell r="Q4574">
            <v>75</v>
          </cell>
          <cell r="R4574" t="str">
            <v>Other Operating Expenses</v>
          </cell>
          <cell r="T4574" t="str">
            <v>Senior Vice President</v>
          </cell>
          <cell r="U4574">
            <v>9</v>
          </cell>
          <cell r="V4574" t="str">
            <v>McRae, Mary</v>
          </cell>
        </row>
        <row r="4575">
          <cell r="A4575">
            <v>300002</v>
          </cell>
          <cell r="B4575" t="str">
            <v>Office - Provost</v>
          </cell>
          <cell r="C4575">
            <v>755765</v>
          </cell>
          <cell r="D4575">
            <v>300002755765</v>
          </cell>
          <cell r="E4575" t="str">
            <v>Miscellaneous Operating Expenses</v>
          </cell>
          <cell r="F4575">
            <v>0</v>
          </cell>
          <cell r="G4575">
            <v>0</v>
          </cell>
          <cell r="H4575">
            <v>423</v>
          </cell>
          <cell r="I4575">
            <v>0</v>
          </cell>
          <cell r="J4575">
            <v>2500</v>
          </cell>
          <cell r="K4575">
            <v>110010</v>
          </cell>
          <cell r="L4575" t="str">
            <v>Current Unrestricted</v>
          </cell>
          <cell r="M4575">
            <v>25</v>
          </cell>
          <cell r="N4575" t="str">
            <v>Academic Support</v>
          </cell>
          <cell r="O4575">
            <v>11</v>
          </cell>
          <cell r="P4575" t="str">
            <v>Current Unrestricted Funds</v>
          </cell>
          <cell r="Q4575">
            <v>75</v>
          </cell>
          <cell r="R4575" t="str">
            <v>Other Operating Expenses</v>
          </cell>
          <cell r="T4575" t="str">
            <v>Senior Vice President</v>
          </cell>
          <cell r="U4575">
            <v>9</v>
          </cell>
          <cell r="V4575" t="str">
            <v>McRae, Mary</v>
          </cell>
        </row>
        <row r="4576">
          <cell r="A4576">
            <v>300002</v>
          </cell>
          <cell r="B4576" t="str">
            <v>Office - Provost</v>
          </cell>
          <cell r="C4576">
            <v>755945</v>
          </cell>
          <cell r="D4576">
            <v>300002755945</v>
          </cell>
          <cell r="E4576" t="str">
            <v>ADA Requirements</v>
          </cell>
          <cell r="F4576">
            <v>0</v>
          </cell>
          <cell r="G4576">
            <v>0</v>
          </cell>
          <cell r="H4576">
            <v>147</v>
          </cell>
          <cell r="I4576">
            <v>0</v>
          </cell>
          <cell r="J4576">
            <v>0</v>
          </cell>
          <cell r="K4576">
            <v>110010</v>
          </cell>
          <cell r="L4576" t="str">
            <v>Current Unrestricted</v>
          </cell>
          <cell r="M4576">
            <v>25</v>
          </cell>
          <cell r="N4576" t="str">
            <v>Academic Support</v>
          </cell>
          <cell r="O4576">
            <v>11</v>
          </cell>
          <cell r="P4576" t="str">
            <v>Current Unrestricted Funds</v>
          </cell>
          <cell r="Q4576">
            <v>75</v>
          </cell>
          <cell r="R4576" t="str">
            <v>Other Operating Expenses</v>
          </cell>
          <cell r="T4576" t="str">
            <v>Senior Vice President</v>
          </cell>
          <cell r="U4576">
            <v>9</v>
          </cell>
          <cell r="V4576" t="str">
            <v>McRae, Mary</v>
          </cell>
        </row>
        <row r="4577">
          <cell r="A4577">
            <v>300002</v>
          </cell>
          <cell r="B4577" t="str">
            <v>Office - Provost</v>
          </cell>
          <cell r="C4577">
            <v>765425</v>
          </cell>
          <cell r="D4577">
            <v>300002765425</v>
          </cell>
          <cell r="E4577" t="str">
            <v>Telephone - Cellular</v>
          </cell>
          <cell r="F4577">
            <v>390.04</v>
          </cell>
          <cell r="G4577">
            <v>7.39</v>
          </cell>
          <cell r="H4577">
            <v>0</v>
          </cell>
          <cell r="I4577">
            <v>0</v>
          </cell>
          <cell r="J4577">
            <v>0</v>
          </cell>
          <cell r="K4577">
            <v>110010</v>
          </cell>
          <cell r="L4577" t="str">
            <v>Current Unrestricted</v>
          </cell>
          <cell r="M4577">
            <v>25</v>
          </cell>
          <cell r="N4577" t="str">
            <v>Academic Support</v>
          </cell>
          <cell r="O4577">
            <v>11</v>
          </cell>
          <cell r="P4577" t="str">
            <v>Current Unrestricted Funds</v>
          </cell>
          <cell r="Q4577">
            <v>76</v>
          </cell>
          <cell r="R4577" t="str">
            <v>Utilities</v>
          </cell>
          <cell r="T4577" t="str">
            <v>Senior Vice President</v>
          </cell>
          <cell r="U4577">
            <v>9</v>
          </cell>
          <cell r="V4577" t="str">
            <v>McRae, Mary</v>
          </cell>
        </row>
        <row r="4578">
          <cell r="A4578">
            <v>300002</v>
          </cell>
          <cell r="B4578" t="str">
            <v>Office - Provost</v>
          </cell>
          <cell r="C4578">
            <v>787410</v>
          </cell>
          <cell r="D4578">
            <v>300002787410</v>
          </cell>
          <cell r="E4578" t="str">
            <v>Equipment/Furniture Non-Depreciable</v>
          </cell>
          <cell r="F4578">
            <v>652.85</v>
          </cell>
          <cell r="G4578">
            <v>45903.22</v>
          </cell>
          <cell r="H4578">
            <v>33154</v>
          </cell>
          <cell r="I4578">
            <v>29388.15</v>
          </cell>
          <cell r="J4578">
            <v>48682</v>
          </cell>
          <cell r="K4578">
            <v>110010</v>
          </cell>
          <cell r="L4578" t="str">
            <v>Current Unrestricted</v>
          </cell>
          <cell r="M4578">
            <v>25</v>
          </cell>
          <cell r="N4578" t="str">
            <v>Academic Support</v>
          </cell>
          <cell r="O4578">
            <v>11</v>
          </cell>
          <cell r="P4578" t="str">
            <v>Current Unrestricted Funds</v>
          </cell>
          <cell r="Q4578">
            <v>78</v>
          </cell>
          <cell r="R4578" t="str">
            <v>Non-Capital Outlay</v>
          </cell>
          <cell r="T4578" t="str">
            <v>Senior Vice President</v>
          </cell>
          <cell r="U4578">
            <v>9</v>
          </cell>
          <cell r="V4578" t="str">
            <v>McRae, Mary</v>
          </cell>
        </row>
        <row r="4579">
          <cell r="A4579">
            <v>300002</v>
          </cell>
          <cell r="B4579" t="str">
            <v>Office - Provost</v>
          </cell>
          <cell r="C4579">
            <v>787430</v>
          </cell>
          <cell r="D4579">
            <v>300002787430</v>
          </cell>
          <cell r="E4579" t="str">
            <v>Computer/Media Equip</v>
          </cell>
          <cell r="F4579">
            <v>0</v>
          </cell>
          <cell r="G4579">
            <v>0</v>
          </cell>
          <cell r="H4579">
            <v>1572</v>
          </cell>
          <cell r="I4579">
            <v>0</v>
          </cell>
          <cell r="J4579">
            <v>1500</v>
          </cell>
          <cell r="K4579">
            <v>110010</v>
          </cell>
          <cell r="L4579" t="str">
            <v>Current Unrestricted</v>
          </cell>
          <cell r="M4579">
            <v>25</v>
          </cell>
          <cell r="N4579" t="str">
            <v>Academic Support</v>
          </cell>
          <cell r="O4579">
            <v>11</v>
          </cell>
          <cell r="P4579" t="str">
            <v>Current Unrestricted Funds</v>
          </cell>
          <cell r="Q4579">
            <v>78</v>
          </cell>
          <cell r="R4579" t="str">
            <v>Non-Capital Outlay</v>
          </cell>
          <cell r="T4579" t="str">
            <v>Senior Vice President</v>
          </cell>
          <cell r="U4579">
            <v>9</v>
          </cell>
          <cell r="V4579" t="str">
            <v>McRae, Mary</v>
          </cell>
        </row>
        <row r="4580">
          <cell r="A4580">
            <v>300012</v>
          </cell>
          <cell r="B4580" t="str">
            <v>Instructional Office</v>
          </cell>
          <cell r="C4580">
            <v>611110</v>
          </cell>
          <cell r="D4580">
            <v>300012611110</v>
          </cell>
          <cell r="E4580" t="str">
            <v>Faculty Salaries - Full-time</v>
          </cell>
          <cell r="F4580">
            <v>0</v>
          </cell>
          <cell r="G4580">
            <v>0</v>
          </cell>
          <cell r="H4580">
            <v>14566</v>
          </cell>
          <cell r="I4580">
            <v>7282.8</v>
          </cell>
          <cell r="J4580">
            <v>0</v>
          </cell>
          <cell r="K4580">
            <v>110010</v>
          </cell>
          <cell r="L4580" t="str">
            <v>Current Unrestricted</v>
          </cell>
          <cell r="M4580">
            <v>25</v>
          </cell>
          <cell r="N4580" t="str">
            <v>Academic Support</v>
          </cell>
          <cell r="O4580">
            <v>11</v>
          </cell>
          <cell r="P4580" t="str">
            <v>Current Unrestricted Funds</v>
          </cell>
          <cell r="Q4580">
            <v>61</v>
          </cell>
          <cell r="R4580" t="str">
            <v>Salaries and Wages</v>
          </cell>
          <cell r="U4580">
            <v>9</v>
          </cell>
          <cell r="V4580" t="str">
            <v>McRae, Mary</v>
          </cell>
        </row>
        <row r="4581">
          <cell r="A4581">
            <v>300012</v>
          </cell>
          <cell r="B4581" t="str">
            <v>Instructional Office</v>
          </cell>
          <cell r="C4581">
            <v>611430</v>
          </cell>
          <cell r="D4581">
            <v>300012611430</v>
          </cell>
          <cell r="E4581" t="str">
            <v>Clerical - Non-Exempt</v>
          </cell>
          <cell r="F4581">
            <v>58675.9</v>
          </cell>
          <cell r="G4581">
            <v>60217.8</v>
          </cell>
          <cell r="H4581">
            <v>62326</v>
          </cell>
          <cell r="I4581">
            <v>31162.68</v>
          </cell>
          <cell r="J4581">
            <v>62326</v>
          </cell>
          <cell r="K4581">
            <v>110010</v>
          </cell>
          <cell r="L4581" t="str">
            <v>Current Unrestricted</v>
          </cell>
          <cell r="M4581">
            <v>25</v>
          </cell>
          <cell r="N4581" t="str">
            <v>Academic Support</v>
          </cell>
          <cell r="O4581">
            <v>11</v>
          </cell>
          <cell r="P4581" t="str">
            <v>Current Unrestricted Funds</v>
          </cell>
          <cell r="Q4581">
            <v>61</v>
          </cell>
          <cell r="R4581" t="str">
            <v>Salaries and Wages</v>
          </cell>
          <cell r="U4581">
            <v>9</v>
          </cell>
          <cell r="V4581" t="str">
            <v>McRae, Mary</v>
          </cell>
        </row>
        <row r="4582">
          <cell r="A4582">
            <v>300012</v>
          </cell>
          <cell r="B4582" t="str">
            <v>Instructional Office</v>
          </cell>
          <cell r="C4582">
            <v>611460</v>
          </cell>
          <cell r="D4582">
            <v>300012611460</v>
          </cell>
          <cell r="E4582" t="str">
            <v>Support Staff PT - Non-Exempt</v>
          </cell>
          <cell r="F4582">
            <v>21282.21</v>
          </cell>
          <cell r="G4582">
            <v>15580.56</v>
          </cell>
          <cell r="H4582">
            <v>21735</v>
          </cell>
          <cell r="I4582">
            <v>6936.42</v>
          </cell>
          <cell r="J4582">
            <v>29195</v>
          </cell>
          <cell r="K4582">
            <v>110010</v>
          </cell>
          <cell r="L4582" t="str">
            <v>Current Unrestricted</v>
          </cell>
          <cell r="M4582">
            <v>25</v>
          </cell>
          <cell r="N4582" t="str">
            <v>Academic Support</v>
          </cell>
          <cell r="O4582">
            <v>11</v>
          </cell>
          <cell r="P4582" t="str">
            <v>Current Unrestricted Funds</v>
          </cell>
          <cell r="Q4582">
            <v>61</v>
          </cell>
          <cell r="R4582" t="str">
            <v>Salaries and Wages</v>
          </cell>
          <cell r="U4582">
            <v>9</v>
          </cell>
          <cell r="V4582" t="str">
            <v>McRae, Mary</v>
          </cell>
        </row>
        <row r="4583">
          <cell r="A4583">
            <v>300012</v>
          </cell>
          <cell r="B4583" t="str">
            <v>Instructional Office</v>
          </cell>
          <cell r="C4583">
            <v>611491</v>
          </cell>
          <cell r="D4583">
            <v>300012611491</v>
          </cell>
          <cell r="E4583" t="str">
            <v>Comp Time Payoff</v>
          </cell>
          <cell r="F4583">
            <v>131.88999999999999</v>
          </cell>
          <cell r="G4583">
            <v>18.82</v>
          </cell>
          <cell r="H4583">
            <v>0</v>
          </cell>
          <cell r="I4583">
            <v>0</v>
          </cell>
          <cell r="J4583">
            <v>200</v>
          </cell>
          <cell r="K4583">
            <v>110010</v>
          </cell>
          <cell r="L4583" t="str">
            <v>Current Unrestricted</v>
          </cell>
          <cell r="M4583">
            <v>25</v>
          </cell>
          <cell r="N4583" t="str">
            <v>Academic Support</v>
          </cell>
          <cell r="O4583">
            <v>11</v>
          </cell>
          <cell r="P4583" t="str">
            <v>Current Unrestricted Funds</v>
          </cell>
          <cell r="Q4583">
            <v>61</v>
          </cell>
          <cell r="R4583" t="str">
            <v>Salaries and Wages</v>
          </cell>
          <cell r="U4583">
            <v>9</v>
          </cell>
          <cell r="V4583" t="str">
            <v>McRae, Mary</v>
          </cell>
        </row>
        <row r="4584">
          <cell r="A4584">
            <v>300012</v>
          </cell>
          <cell r="B4584" t="str">
            <v>Instructional Office</v>
          </cell>
          <cell r="C4584">
            <v>611492</v>
          </cell>
          <cell r="D4584">
            <v>300012611492</v>
          </cell>
          <cell r="E4584" t="str">
            <v>Regular Overtime</v>
          </cell>
          <cell r="F4584">
            <v>1001.27</v>
          </cell>
          <cell r="G4584">
            <v>530.70000000000005</v>
          </cell>
          <cell r="H4584">
            <v>1200</v>
          </cell>
          <cell r="I4584">
            <v>210.36</v>
          </cell>
          <cell r="J4584">
            <v>1200</v>
          </cell>
          <cell r="K4584">
            <v>110010</v>
          </cell>
          <cell r="L4584" t="str">
            <v>Current Unrestricted</v>
          </cell>
          <cell r="M4584">
            <v>25</v>
          </cell>
          <cell r="N4584" t="str">
            <v>Academic Support</v>
          </cell>
          <cell r="O4584">
            <v>11</v>
          </cell>
          <cell r="P4584" t="str">
            <v>Current Unrestricted Funds</v>
          </cell>
          <cell r="Q4584">
            <v>61</v>
          </cell>
          <cell r="R4584" t="str">
            <v>Salaries and Wages</v>
          </cell>
          <cell r="U4584">
            <v>9</v>
          </cell>
          <cell r="V4584" t="str">
            <v>McRae, Mary</v>
          </cell>
        </row>
        <row r="4585">
          <cell r="A4585">
            <v>300012</v>
          </cell>
          <cell r="B4585" t="str">
            <v>Instructional Office</v>
          </cell>
          <cell r="C4585">
            <v>733120</v>
          </cell>
          <cell r="D4585">
            <v>300012733120</v>
          </cell>
          <cell r="E4585" t="str">
            <v>Office Supplies</v>
          </cell>
          <cell r="F4585">
            <v>7003.78</v>
          </cell>
          <cell r="G4585">
            <v>6987.3</v>
          </cell>
          <cell r="H4585">
            <v>4402</v>
          </cell>
          <cell r="I4585">
            <v>3509.31</v>
          </cell>
          <cell r="J4585">
            <v>10150</v>
          </cell>
          <cell r="K4585">
            <v>110010</v>
          </cell>
          <cell r="L4585" t="str">
            <v>Current Unrestricted</v>
          </cell>
          <cell r="M4585">
            <v>25</v>
          </cell>
          <cell r="N4585" t="str">
            <v>Academic Support</v>
          </cell>
          <cell r="O4585">
            <v>11</v>
          </cell>
          <cell r="P4585" t="str">
            <v>Current Unrestricted Funds</v>
          </cell>
          <cell r="Q4585">
            <v>73</v>
          </cell>
          <cell r="R4585" t="str">
            <v>Supplies</v>
          </cell>
          <cell r="U4585">
            <v>9</v>
          </cell>
          <cell r="V4585" t="str">
            <v>McRae, Mary</v>
          </cell>
        </row>
        <row r="4586">
          <cell r="A4586">
            <v>300012</v>
          </cell>
          <cell r="B4586" t="str">
            <v>Instructional Office</v>
          </cell>
          <cell r="C4586">
            <v>733460</v>
          </cell>
          <cell r="D4586">
            <v>300012733460</v>
          </cell>
          <cell r="E4586" t="str">
            <v>Miscellaneous Supplies</v>
          </cell>
          <cell r="F4586">
            <v>0</v>
          </cell>
          <cell r="G4586">
            <v>0</v>
          </cell>
          <cell r="H4586">
            <v>0</v>
          </cell>
          <cell r="I4586">
            <v>0</v>
          </cell>
          <cell r="J4586">
            <v>950</v>
          </cell>
          <cell r="K4586">
            <v>110010</v>
          </cell>
          <cell r="L4586" t="str">
            <v>Current Unrestricted</v>
          </cell>
          <cell r="M4586">
            <v>25</v>
          </cell>
          <cell r="N4586" t="str">
            <v>Academic Support</v>
          </cell>
          <cell r="O4586">
            <v>11</v>
          </cell>
          <cell r="P4586" t="str">
            <v>Current Unrestricted Funds</v>
          </cell>
          <cell r="Q4586">
            <v>73</v>
          </cell>
          <cell r="R4586" t="str">
            <v>Supplies</v>
          </cell>
          <cell r="U4586">
            <v>9</v>
          </cell>
          <cell r="V4586" t="str">
            <v>McRae, Mary</v>
          </cell>
        </row>
        <row r="4587">
          <cell r="A4587">
            <v>300012</v>
          </cell>
          <cell r="B4587" t="str">
            <v>Instructional Office</v>
          </cell>
          <cell r="C4587">
            <v>744210</v>
          </cell>
          <cell r="D4587">
            <v>300012744210</v>
          </cell>
          <cell r="E4587" t="str">
            <v>Local Travel</v>
          </cell>
          <cell r="F4587">
            <v>2</v>
          </cell>
          <cell r="G4587">
            <v>0</v>
          </cell>
          <cell r="H4587">
            <v>500</v>
          </cell>
          <cell r="I4587">
            <v>0</v>
          </cell>
          <cell r="J4587">
            <v>500</v>
          </cell>
          <cell r="K4587">
            <v>110010</v>
          </cell>
          <cell r="L4587" t="str">
            <v>Current Unrestricted</v>
          </cell>
          <cell r="M4587">
            <v>25</v>
          </cell>
          <cell r="N4587" t="str">
            <v>Academic Support</v>
          </cell>
          <cell r="O4587">
            <v>11</v>
          </cell>
          <cell r="P4587" t="str">
            <v>Current Unrestricted Funds</v>
          </cell>
          <cell r="Q4587">
            <v>74</v>
          </cell>
          <cell r="R4587" t="str">
            <v>Travel</v>
          </cell>
          <cell r="U4587">
            <v>9</v>
          </cell>
          <cell r="V4587" t="str">
            <v>McRae, Mary</v>
          </cell>
        </row>
        <row r="4588">
          <cell r="A4588">
            <v>300012</v>
          </cell>
          <cell r="B4588" t="str">
            <v>Instructional Office</v>
          </cell>
          <cell r="C4588">
            <v>755240</v>
          </cell>
          <cell r="D4588">
            <v>300012755240</v>
          </cell>
          <cell r="E4588" t="str">
            <v>DP - Software</v>
          </cell>
          <cell r="F4588">
            <v>157</v>
          </cell>
          <cell r="G4588">
            <v>0</v>
          </cell>
          <cell r="H4588">
            <v>0</v>
          </cell>
          <cell r="I4588">
            <v>0</v>
          </cell>
          <cell r="J4588">
            <v>400</v>
          </cell>
          <cell r="K4588">
            <v>110010</v>
          </cell>
          <cell r="L4588" t="str">
            <v>Current Unrestricted</v>
          </cell>
          <cell r="M4588">
            <v>25</v>
          </cell>
          <cell r="N4588" t="str">
            <v>Academic Support</v>
          </cell>
          <cell r="O4588">
            <v>11</v>
          </cell>
          <cell r="P4588" t="str">
            <v>Current Unrestricted Funds</v>
          </cell>
          <cell r="Q4588">
            <v>75</v>
          </cell>
          <cell r="R4588" t="str">
            <v>Other Operating Expenses</v>
          </cell>
          <cell r="U4588">
            <v>9</v>
          </cell>
          <cell r="V4588" t="str">
            <v>McRae, Mary</v>
          </cell>
        </row>
        <row r="4589">
          <cell r="A4589">
            <v>300012</v>
          </cell>
          <cell r="B4589" t="str">
            <v>Instructional Office</v>
          </cell>
          <cell r="C4589">
            <v>755310</v>
          </cell>
          <cell r="D4589">
            <v>300012755310</v>
          </cell>
          <cell r="E4589" t="str">
            <v>Copier Expense</v>
          </cell>
          <cell r="F4589">
            <v>0</v>
          </cell>
          <cell r="G4589">
            <v>0</v>
          </cell>
          <cell r="H4589">
            <v>1000</v>
          </cell>
          <cell r="I4589">
            <v>0</v>
          </cell>
          <cell r="J4589">
            <v>1000</v>
          </cell>
          <cell r="K4589">
            <v>110010</v>
          </cell>
          <cell r="L4589" t="str">
            <v>Current Unrestricted</v>
          </cell>
          <cell r="M4589">
            <v>25</v>
          </cell>
          <cell r="N4589" t="str">
            <v>Academic Support</v>
          </cell>
          <cell r="O4589">
            <v>11</v>
          </cell>
          <cell r="P4589" t="str">
            <v>Current Unrestricted Funds</v>
          </cell>
          <cell r="Q4589">
            <v>75</v>
          </cell>
          <cell r="R4589" t="str">
            <v>Other Operating Expenses</v>
          </cell>
          <cell r="U4589">
            <v>9</v>
          </cell>
          <cell r="V4589" t="str">
            <v>McRae, Mary</v>
          </cell>
        </row>
        <row r="4590">
          <cell r="A4590">
            <v>300012</v>
          </cell>
          <cell r="B4590" t="str">
            <v>Instructional Office</v>
          </cell>
          <cell r="C4590">
            <v>755360</v>
          </cell>
          <cell r="D4590">
            <v>300012755360</v>
          </cell>
          <cell r="E4590" t="str">
            <v>Printing - Other</v>
          </cell>
          <cell r="F4590">
            <v>4.46</v>
          </cell>
          <cell r="G4590">
            <v>0</v>
          </cell>
          <cell r="H4590">
            <v>1000</v>
          </cell>
          <cell r="I4590">
            <v>0</v>
          </cell>
          <cell r="J4590">
            <v>1000</v>
          </cell>
          <cell r="K4590">
            <v>110010</v>
          </cell>
          <cell r="L4590" t="str">
            <v>Current Unrestricted</v>
          </cell>
          <cell r="M4590">
            <v>25</v>
          </cell>
          <cell r="N4590" t="str">
            <v>Academic Support</v>
          </cell>
          <cell r="O4590">
            <v>11</v>
          </cell>
          <cell r="P4590" t="str">
            <v>Current Unrestricted Funds</v>
          </cell>
          <cell r="Q4590">
            <v>75</v>
          </cell>
          <cell r="R4590" t="str">
            <v>Other Operating Expenses</v>
          </cell>
          <cell r="U4590">
            <v>9</v>
          </cell>
          <cell r="V4590" t="str">
            <v>McRae, Mary</v>
          </cell>
        </row>
        <row r="4591">
          <cell r="A4591">
            <v>300012</v>
          </cell>
          <cell r="B4591" t="str">
            <v>Instructional Office</v>
          </cell>
          <cell r="C4591">
            <v>755510</v>
          </cell>
          <cell r="D4591">
            <v>300012755510</v>
          </cell>
          <cell r="E4591" t="str">
            <v>Repairs - Equipment</v>
          </cell>
          <cell r="F4591">
            <v>0</v>
          </cell>
          <cell r="G4591">
            <v>0</v>
          </cell>
          <cell r="H4591">
            <v>0</v>
          </cell>
          <cell r="I4591">
            <v>0</v>
          </cell>
          <cell r="J4591">
            <v>1000</v>
          </cell>
          <cell r="K4591">
            <v>110010</v>
          </cell>
          <cell r="L4591" t="str">
            <v>Current Unrestricted</v>
          </cell>
          <cell r="M4591">
            <v>25</v>
          </cell>
          <cell r="N4591" t="str">
            <v>Academic Support</v>
          </cell>
          <cell r="O4591">
            <v>11</v>
          </cell>
          <cell r="P4591" t="str">
            <v>Current Unrestricted Funds</v>
          </cell>
          <cell r="Q4591">
            <v>75</v>
          </cell>
          <cell r="R4591" t="str">
            <v>Other Operating Expenses</v>
          </cell>
          <cell r="U4591">
            <v>9</v>
          </cell>
          <cell r="V4591" t="str">
            <v>McRae, Mary</v>
          </cell>
        </row>
        <row r="4592">
          <cell r="A4592">
            <v>300012</v>
          </cell>
          <cell r="B4592" t="str">
            <v>Instructional Office</v>
          </cell>
          <cell r="C4592">
            <v>755560</v>
          </cell>
          <cell r="D4592">
            <v>300012755560</v>
          </cell>
          <cell r="E4592" t="str">
            <v>Other Repairs</v>
          </cell>
          <cell r="F4592">
            <v>0</v>
          </cell>
          <cell r="G4592">
            <v>571.05999999999995</v>
          </cell>
          <cell r="H4592">
            <v>571</v>
          </cell>
          <cell r="I4592">
            <v>0</v>
          </cell>
          <cell r="J4592">
            <v>650</v>
          </cell>
          <cell r="K4592">
            <v>110010</v>
          </cell>
          <cell r="L4592" t="str">
            <v>Current Unrestricted</v>
          </cell>
          <cell r="M4592">
            <v>25</v>
          </cell>
          <cell r="N4592" t="str">
            <v>Academic Support</v>
          </cell>
          <cell r="O4592">
            <v>11</v>
          </cell>
          <cell r="P4592" t="str">
            <v>Current Unrestricted Funds</v>
          </cell>
          <cell r="Q4592">
            <v>75</v>
          </cell>
          <cell r="R4592" t="str">
            <v>Other Operating Expenses</v>
          </cell>
          <cell r="U4592">
            <v>9</v>
          </cell>
          <cell r="V4592" t="str">
            <v>McRae, Mary</v>
          </cell>
        </row>
        <row r="4593">
          <cell r="A4593">
            <v>300012</v>
          </cell>
          <cell r="B4593" t="str">
            <v>Instructional Office</v>
          </cell>
          <cell r="C4593">
            <v>755705</v>
          </cell>
          <cell r="D4593">
            <v>300012755705</v>
          </cell>
          <cell r="E4593" t="str">
            <v>Postage</v>
          </cell>
          <cell r="F4593">
            <v>0</v>
          </cell>
          <cell r="G4593">
            <v>0</v>
          </cell>
          <cell r="H4593">
            <v>0</v>
          </cell>
          <cell r="I4593">
            <v>0</v>
          </cell>
          <cell r="J4593">
            <v>1000</v>
          </cell>
          <cell r="K4593">
            <v>110010</v>
          </cell>
          <cell r="L4593" t="str">
            <v>Current Unrestricted</v>
          </cell>
          <cell r="M4593">
            <v>25</v>
          </cell>
          <cell r="N4593" t="str">
            <v>Academic Support</v>
          </cell>
          <cell r="O4593">
            <v>11</v>
          </cell>
          <cell r="P4593" t="str">
            <v>Current Unrestricted Funds</v>
          </cell>
          <cell r="Q4593">
            <v>75</v>
          </cell>
          <cell r="R4593" t="str">
            <v>Other Operating Expenses</v>
          </cell>
          <cell r="U4593">
            <v>9</v>
          </cell>
          <cell r="V4593" t="str">
            <v>McRae, Mary</v>
          </cell>
        </row>
        <row r="4594">
          <cell r="A4594">
            <v>300012</v>
          </cell>
          <cell r="B4594" t="str">
            <v>Instructional Office</v>
          </cell>
          <cell r="C4594">
            <v>755765</v>
          </cell>
          <cell r="D4594">
            <v>300012755765</v>
          </cell>
          <cell r="E4594" t="str">
            <v>Miscellaneous Operating Expenses</v>
          </cell>
          <cell r="F4594">
            <v>0</v>
          </cell>
          <cell r="G4594">
            <v>0</v>
          </cell>
          <cell r="H4594">
            <v>1000</v>
          </cell>
          <cell r="I4594">
            <v>0</v>
          </cell>
          <cell r="J4594">
            <v>1000</v>
          </cell>
          <cell r="K4594">
            <v>110010</v>
          </cell>
          <cell r="L4594" t="str">
            <v>Current Unrestricted</v>
          </cell>
          <cell r="M4594">
            <v>25</v>
          </cell>
          <cell r="N4594" t="str">
            <v>Academic Support</v>
          </cell>
          <cell r="O4594">
            <v>11</v>
          </cell>
          <cell r="P4594" t="str">
            <v>Current Unrestricted Funds</v>
          </cell>
          <cell r="Q4594">
            <v>75</v>
          </cell>
          <cell r="R4594" t="str">
            <v>Other Operating Expenses</v>
          </cell>
          <cell r="U4594">
            <v>9</v>
          </cell>
          <cell r="V4594" t="str">
            <v>McRae, Mary</v>
          </cell>
        </row>
        <row r="4595">
          <cell r="A4595">
            <v>300125</v>
          </cell>
          <cell r="B4595" t="str">
            <v>Honors Institute</v>
          </cell>
          <cell r="C4595">
            <v>611510</v>
          </cell>
          <cell r="D4595">
            <v>300125611510</v>
          </cell>
          <cell r="E4595" t="str">
            <v>Student Assistants - Non-Work Study</v>
          </cell>
          <cell r="F4595">
            <v>0</v>
          </cell>
          <cell r="G4595">
            <v>6210.93</v>
          </cell>
          <cell r="H4595">
            <v>8280</v>
          </cell>
          <cell r="I4595">
            <v>276.95</v>
          </cell>
          <cell r="J4595">
            <v>8300</v>
          </cell>
          <cell r="K4595">
            <v>110010</v>
          </cell>
          <cell r="L4595" t="str">
            <v>Current Unrestricted</v>
          </cell>
          <cell r="M4595">
            <v>25</v>
          </cell>
          <cell r="N4595" t="str">
            <v>Academic Support</v>
          </cell>
          <cell r="O4595">
            <v>11</v>
          </cell>
          <cell r="P4595" t="str">
            <v>Current Unrestricted Funds</v>
          </cell>
          <cell r="Q4595">
            <v>61</v>
          </cell>
          <cell r="R4595" t="str">
            <v>Salaries and Wages</v>
          </cell>
          <cell r="U4595">
            <v>9</v>
          </cell>
          <cell r="V4595" t="str">
            <v>McRae, Mary</v>
          </cell>
        </row>
        <row r="4596">
          <cell r="A4596">
            <v>300125</v>
          </cell>
          <cell r="B4596" t="str">
            <v>Honors Institute</v>
          </cell>
          <cell r="C4596">
            <v>712655</v>
          </cell>
          <cell r="D4596">
            <v>300125712655</v>
          </cell>
          <cell r="E4596" t="str">
            <v>Meetings Expense</v>
          </cell>
          <cell r="F4596">
            <v>0</v>
          </cell>
          <cell r="G4596">
            <v>1231.57</v>
          </cell>
          <cell r="H4596">
            <v>3000</v>
          </cell>
          <cell r="I4596">
            <v>35.450000000000003</v>
          </cell>
          <cell r="J4596">
            <v>4000</v>
          </cell>
          <cell r="K4596">
            <v>110010</v>
          </cell>
          <cell r="L4596" t="str">
            <v>Current Unrestricted</v>
          </cell>
          <cell r="M4596">
            <v>25</v>
          </cell>
          <cell r="N4596" t="str">
            <v>Academic Support</v>
          </cell>
          <cell r="O4596">
            <v>11</v>
          </cell>
          <cell r="P4596" t="str">
            <v>Current Unrestricted Funds</v>
          </cell>
          <cell r="Q4596">
            <v>71</v>
          </cell>
          <cell r="R4596" t="str">
            <v>Contractual Services</v>
          </cell>
          <cell r="U4596">
            <v>9</v>
          </cell>
          <cell r="V4596" t="str">
            <v>McRae, Mary</v>
          </cell>
        </row>
        <row r="4597">
          <cell r="A4597">
            <v>300125</v>
          </cell>
          <cell r="B4597" t="str">
            <v>Honors Institute</v>
          </cell>
          <cell r="C4597">
            <v>733120</v>
          </cell>
          <cell r="D4597">
            <v>300125733120</v>
          </cell>
          <cell r="E4597" t="str">
            <v>Office Supplies</v>
          </cell>
          <cell r="F4597">
            <v>0</v>
          </cell>
          <cell r="G4597">
            <v>1684.99</v>
          </cell>
          <cell r="H4597">
            <v>1800</v>
          </cell>
          <cell r="I4597">
            <v>658.35</v>
          </cell>
          <cell r="J4597">
            <v>2200</v>
          </cell>
          <cell r="K4597">
            <v>110010</v>
          </cell>
          <cell r="L4597" t="str">
            <v>Current Unrestricted</v>
          </cell>
          <cell r="M4597">
            <v>25</v>
          </cell>
          <cell r="N4597" t="str">
            <v>Academic Support</v>
          </cell>
          <cell r="O4597">
            <v>11</v>
          </cell>
          <cell r="P4597" t="str">
            <v>Current Unrestricted Funds</v>
          </cell>
          <cell r="Q4597">
            <v>73</v>
          </cell>
          <cell r="R4597" t="str">
            <v>Supplies</v>
          </cell>
          <cell r="U4597">
            <v>9</v>
          </cell>
          <cell r="V4597" t="str">
            <v>McRae, Mary</v>
          </cell>
        </row>
        <row r="4598">
          <cell r="A4598">
            <v>300125</v>
          </cell>
          <cell r="B4598" t="str">
            <v>Honors Institute</v>
          </cell>
          <cell r="C4598">
            <v>744210</v>
          </cell>
          <cell r="D4598">
            <v>300125744210</v>
          </cell>
          <cell r="E4598" t="str">
            <v>Local Travel</v>
          </cell>
          <cell r="F4598">
            <v>0</v>
          </cell>
          <cell r="G4598">
            <v>46.5</v>
          </cell>
          <cell r="H4598">
            <v>300</v>
          </cell>
          <cell r="I4598">
            <v>168</v>
          </cell>
          <cell r="J4598">
            <v>350</v>
          </cell>
          <cell r="K4598">
            <v>110010</v>
          </cell>
          <cell r="L4598" t="str">
            <v>Current Unrestricted</v>
          </cell>
          <cell r="M4598">
            <v>25</v>
          </cell>
          <cell r="N4598" t="str">
            <v>Academic Support</v>
          </cell>
          <cell r="O4598">
            <v>11</v>
          </cell>
          <cell r="P4598" t="str">
            <v>Current Unrestricted Funds</v>
          </cell>
          <cell r="Q4598">
            <v>74</v>
          </cell>
          <cell r="R4598" t="str">
            <v>Travel</v>
          </cell>
          <cell r="U4598">
            <v>9</v>
          </cell>
          <cell r="V4598" t="str">
            <v>McRae, Mary</v>
          </cell>
        </row>
        <row r="4599">
          <cell r="A4599">
            <v>300125</v>
          </cell>
          <cell r="B4599" t="str">
            <v>Honors Institute</v>
          </cell>
          <cell r="C4599">
            <v>744220</v>
          </cell>
          <cell r="D4599">
            <v>300125744220</v>
          </cell>
          <cell r="E4599" t="str">
            <v>Professional Development / Travel</v>
          </cell>
          <cell r="F4599">
            <v>0</v>
          </cell>
          <cell r="G4599">
            <v>0</v>
          </cell>
          <cell r="H4599">
            <v>1705</v>
          </cell>
          <cell r="I4599">
            <v>1703.95</v>
          </cell>
          <cell r="J4599">
            <v>2775</v>
          </cell>
          <cell r="K4599">
            <v>110010</v>
          </cell>
          <cell r="L4599" t="str">
            <v>Current Unrestricted</v>
          </cell>
          <cell r="M4599">
            <v>25</v>
          </cell>
          <cell r="N4599" t="str">
            <v>Academic Support</v>
          </cell>
          <cell r="O4599">
            <v>11</v>
          </cell>
          <cell r="P4599" t="str">
            <v>Current Unrestricted Funds</v>
          </cell>
          <cell r="Q4599">
            <v>74</v>
          </cell>
          <cell r="R4599" t="str">
            <v>Travel</v>
          </cell>
          <cell r="U4599">
            <v>9</v>
          </cell>
          <cell r="V4599" t="str">
            <v>McRae, Mary</v>
          </cell>
        </row>
        <row r="4600">
          <cell r="A4600">
            <v>300125</v>
          </cell>
          <cell r="B4600" t="str">
            <v>Honors Institute</v>
          </cell>
          <cell r="C4600">
            <v>755110</v>
          </cell>
          <cell r="D4600">
            <v>300125755110</v>
          </cell>
          <cell r="E4600" t="str">
            <v>Field Trips</v>
          </cell>
          <cell r="F4600">
            <v>0</v>
          </cell>
          <cell r="G4600">
            <v>754.54</v>
          </cell>
          <cell r="H4600">
            <v>700</v>
          </cell>
          <cell r="I4600">
            <v>270.02</v>
          </cell>
          <cell r="J4600">
            <v>850</v>
          </cell>
          <cell r="K4600">
            <v>110010</v>
          </cell>
          <cell r="L4600" t="str">
            <v>Current Unrestricted</v>
          </cell>
          <cell r="M4600">
            <v>25</v>
          </cell>
          <cell r="N4600" t="str">
            <v>Academic Support</v>
          </cell>
          <cell r="O4600">
            <v>11</v>
          </cell>
          <cell r="P4600" t="str">
            <v>Current Unrestricted Funds</v>
          </cell>
          <cell r="Q4600">
            <v>75</v>
          </cell>
          <cell r="R4600" t="str">
            <v>Other Operating Expenses</v>
          </cell>
          <cell r="U4600">
            <v>9</v>
          </cell>
          <cell r="V4600" t="str">
            <v>McRae, Mary</v>
          </cell>
        </row>
        <row r="4601">
          <cell r="A4601">
            <v>300125</v>
          </cell>
          <cell r="B4601" t="str">
            <v>Honors Institute</v>
          </cell>
          <cell r="C4601">
            <v>755310</v>
          </cell>
          <cell r="D4601">
            <v>300125755310</v>
          </cell>
          <cell r="E4601" t="str">
            <v>Copier Expense</v>
          </cell>
          <cell r="F4601">
            <v>0</v>
          </cell>
          <cell r="G4601">
            <v>0</v>
          </cell>
          <cell r="H4601">
            <v>300</v>
          </cell>
          <cell r="I4601">
            <v>0</v>
          </cell>
          <cell r="J4601">
            <v>500</v>
          </cell>
          <cell r="K4601">
            <v>110010</v>
          </cell>
          <cell r="L4601" t="str">
            <v>Current Unrestricted</v>
          </cell>
          <cell r="M4601">
            <v>25</v>
          </cell>
          <cell r="N4601" t="str">
            <v>Academic Support</v>
          </cell>
          <cell r="O4601">
            <v>11</v>
          </cell>
          <cell r="P4601" t="str">
            <v>Current Unrestricted Funds</v>
          </cell>
          <cell r="Q4601">
            <v>75</v>
          </cell>
          <cell r="R4601" t="str">
            <v>Other Operating Expenses</v>
          </cell>
          <cell r="U4601">
            <v>9</v>
          </cell>
          <cell r="V4601" t="str">
            <v>McRae, Mary</v>
          </cell>
        </row>
        <row r="4602">
          <cell r="A4602">
            <v>300125</v>
          </cell>
          <cell r="B4602" t="str">
            <v>Honors Institute</v>
          </cell>
          <cell r="C4602">
            <v>755360</v>
          </cell>
          <cell r="D4602">
            <v>300125755360</v>
          </cell>
          <cell r="E4602" t="str">
            <v>Printing - Other</v>
          </cell>
          <cell r="F4602">
            <v>0</v>
          </cell>
          <cell r="G4602">
            <v>1388.9</v>
          </cell>
          <cell r="H4602">
            <v>1750</v>
          </cell>
          <cell r="I4602">
            <v>516.9</v>
          </cell>
          <cell r="J4602">
            <v>3000</v>
          </cell>
          <cell r="K4602">
            <v>110010</v>
          </cell>
          <cell r="L4602" t="str">
            <v>Current Unrestricted</v>
          </cell>
          <cell r="M4602">
            <v>25</v>
          </cell>
          <cell r="N4602" t="str">
            <v>Academic Support</v>
          </cell>
          <cell r="O4602">
            <v>11</v>
          </cell>
          <cell r="P4602" t="str">
            <v>Current Unrestricted Funds</v>
          </cell>
          <cell r="Q4602">
            <v>75</v>
          </cell>
          <cell r="R4602" t="str">
            <v>Other Operating Expenses</v>
          </cell>
          <cell r="U4602">
            <v>9</v>
          </cell>
          <cell r="V4602" t="str">
            <v>McRae, Mary</v>
          </cell>
        </row>
        <row r="4603">
          <cell r="A4603">
            <v>300125</v>
          </cell>
          <cell r="B4603" t="str">
            <v>Honors Institute</v>
          </cell>
          <cell r="C4603">
            <v>755705</v>
          </cell>
          <cell r="D4603">
            <v>300125755705</v>
          </cell>
          <cell r="E4603" t="str">
            <v>Postage</v>
          </cell>
          <cell r="F4603">
            <v>0</v>
          </cell>
          <cell r="G4603">
            <v>3207.45</v>
          </cell>
          <cell r="H4603">
            <v>4750</v>
          </cell>
          <cell r="I4603">
            <v>1056.6199999999999</v>
          </cell>
          <cell r="J4603">
            <v>5750</v>
          </cell>
          <cell r="K4603">
            <v>110010</v>
          </cell>
          <cell r="L4603" t="str">
            <v>Current Unrestricted</v>
          </cell>
          <cell r="M4603">
            <v>25</v>
          </cell>
          <cell r="N4603" t="str">
            <v>Academic Support</v>
          </cell>
          <cell r="O4603">
            <v>11</v>
          </cell>
          <cell r="P4603" t="str">
            <v>Current Unrestricted Funds</v>
          </cell>
          <cell r="Q4603">
            <v>75</v>
          </cell>
          <cell r="R4603" t="str">
            <v>Other Operating Expenses</v>
          </cell>
          <cell r="U4603">
            <v>9</v>
          </cell>
          <cell r="V4603" t="str">
            <v>McRae, Mary</v>
          </cell>
        </row>
        <row r="4604">
          <cell r="A4604">
            <v>300125</v>
          </cell>
          <cell r="B4604" t="str">
            <v>Honors Institute</v>
          </cell>
          <cell r="C4604">
            <v>755730</v>
          </cell>
          <cell r="D4604">
            <v>300125755730</v>
          </cell>
          <cell r="E4604" t="str">
            <v>Memberships</v>
          </cell>
          <cell r="F4604">
            <v>0</v>
          </cell>
          <cell r="G4604">
            <v>500</v>
          </cell>
          <cell r="H4604">
            <v>750</v>
          </cell>
          <cell r="I4604">
            <v>0</v>
          </cell>
          <cell r="J4604">
            <v>750</v>
          </cell>
          <cell r="K4604">
            <v>110010</v>
          </cell>
          <cell r="L4604" t="str">
            <v>Current Unrestricted</v>
          </cell>
          <cell r="M4604">
            <v>25</v>
          </cell>
          <cell r="N4604" t="str">
            <v>Academic Support</v>
          </cell>
          <cell r="O4604">
            <v>11</v>
          </cell>
          <cell r="P4604" t="str">
            <v>Current Unrestricted Funds</v>
          </cell>
          <cell r="Q4604">
            <v>75</v>
          </cell>
          <cell r="R4604" t="str">
            <v>Other Operating Expenses</v>
          </cell>
          <cell r="U4604">
            <v>9</v>
          </cell>
          <cell r="V4604" t="str">
            <v>McRae, Mary</v>
          </cell>
        </row>
        <row r="4605">
          <cell r="A4605">
            <v>300125</v>
          </cell>
          <cell r="B4605" t="str">
            <v>Honors Institute</v>
          </cell>
          <cell r="C4605">
            <v>755745</v>
          </cell>
          <cell r="D4605">
            <v>300125755745</v>
          </cell>
          <cell r="E4605" t="str">
            <v>Promotional Activities</v>
          </cell>
          <cell r="F4605">
            <v>0</v>
          </cell>
          <cell r="G4605">
            <v>791.78</v>
          </cell>
          <cell r="H4605">
            <v>2570</v>
          </cell>
          <cell r="I4605">
            <v>0</v>
          </cell>
          <cell r="J4605">
            <v>3570</v>
          </cell>
          <cell r="K4605">
            <v>110010</v>
          </cell>
          <cell r="L4605" t="str">
            <v>Current Unrestricted</v>
          </cell>
          <cell r="M4605">
            <v>25</v>
          </cell>
          <cell r="N4605" t="str">
            <v>Academic Support</v>
          </cell>
          <cell r="O4605">
            <v>11</v>
          </cell>
          <cell r="P4605" t="str">
            <v>Current Unrestricted Funds</v>
          </cell>
          <cell r="Q4605">
            <v>75</v>
          </cell>
          <cell r="R4605" t="str">
            <v>Other Operating Expenses</v>
          </cell>
          <cell r="U4605">
            <v>9</v>
          </cell>
          <cell r="V4605" t="str">
            <v>McRae, Mary</v>
          </cell>
        </row>
        <row r="4606">
          <cell r="A4606">
            <v>300125</v>
          </cell>
          <cell r="B4606" t="str">
            <v>Honors Institute</v>
          </cell>
          <cell r="C4606">
            <v>787410</v>
          </cell>
          <cell r="D4606">
            <v>300125787410</v>
          </cell>
          <cell r="E4606" t="str">
            <v>Equipment/Furniture Non-Depreciable</v>
          </cell>
          <cell r="F4606">
            <v>0</v>
          </cell>
          <cell r="G4606">
            <v>0</v>
          </cell>
          <cell r="H4606">
            <v>1000</v>
          </cell>
          <cell r="I4606">
            <v>0</v>
          </cell>
          <cell r="J4606">
            <v>1869</v>
          </cell>
          <cell r="K4606">
            <v>110010</v>
          </cell>
          <cell r="L4606" t="str">
            <v>Current Unrestricted</v>
          </cell>
          <cell r="M4606">
            <v>25</v>
          </cell>
          <cell r="N4606" t="str">
            <v>Academic Support</v>
          </cell>
          <cell r="O4606">
            <v>11</v>
          </cell>
          <cell r="P4606" t="str">
            <v>Current Unrestricted Funds</v>
          </cell>
          <cell r="Q4606">
            <v>78</v>
          </cell>
          <cell r="R4606" t="str">
            <v>Non-Capital Outlay</v>
          </cell>
          <cell r="U4606">
            <v>9</v>
          </cell>
          <cell r="V4606" t="str">
            <v>McRae, Mary</v>
          </cell>
        </row>
        <row r="4607">
          <cell r="A4607">
            <v>221116</v>
          </cell>
          <cell r="B4607" t="str">
            <v>Dean  of Student Development PRC</v>
          </cell>
          <cell r="C4607">
            <v>611210</v>
          </cell>
          <cell r="D4607">
            <v>221116611210</v>
          </cell>
          <cell r="E4607" t="str">
            <v>Admin Salaries - Full-time</v>
          </cell>
          <cell r="F4607">
            <v>0</v>
          </cell>
          <cell r="G4607">
            <v>33407.4</v>
          </cell>
          <cell r="H4607">
            <v>103730</v>
          </cell>
          <cell r="I4607">
            <v>51864.959999999999</v>
          </cell>
          <cell r="J4607">
            <v>103730</v>
          </cell>
          <cell r="K4607">
            <v>110010</v>
          </cell>
          <cell r="L4607" t="str">
            <v>Current Unrestricted</v>
          </cell>
          <cell r="M4607">
            <v>30</v>
          </cell>
          <cell r="N4607" t="str">
            <v>Student Services</v>
          </cell>
          <cell r="O4607">
            <v>11</v>
          </cell>
          <cell r="P4607" t="str">
            <v>Current Unrestricted Funds</v>
          </cell>
          <cell r="Q4607">
            <v>61</v>
          </cell>
          <cell r="R4607" t="str">
            <v>Salaries and Wages</v>
          </cell>
          <cell r="S4607">
            <v>60</v>
          </cell>
          <cell r="T4607" t="str">
            <v>Student Development</v>
          </cell>
          <cell r="U4607">
            <v>9</v>
          </cell>
          <cell r="V4607" t="str">
            <v>Meinhardt, Stephanie</v>
          </cell>
        </row>
        <row r="4608">
          <cell r="A4608">
            <v>221116</v>
          </cell>
          <cell r="B4608" t="str">
            <v>Dean  of Student Development PRC</v>
          </cell>
          <cell r="C4608">
            <v>611310</v>
          </cell>
          <cell r="D4608">
            <v>221116611310</v>
          </cell>
          <cell r="E4608" t="str">
            <v>Supervisory Support Staff - Exempt</v>
          </cell>
          <cell r="F4608">
            <v>0</v>
          </cell>
          <cell r="G4608">
            <v>43669.48</v>
          </cell>
          <cell r="H4608">
            <v>131395</v>
          </cell>
          <cell r="I4608">
            <v>42602.52</v>
          </cell>
          <cell r="J4608">
            <v>85206</v>
          </cell>
          <cell r="K4608">
            <v>110010</v>
          </cell>
          <cell r="L4608" t="str">
            <v>Current Unrestricted</v>
          </cell>
          <cell r="M4608">
            <v>30</v>
          </cell>
          <cell r="N4608" t="str">
            <v>Student Services</v>
          </cell>
          <cell r="O4608">
            <v>11</v>
          </cell>
          <cell r="P4608" t="str">
            <v>Current Unrestricted Funds</v>
          </cell>
          <cell r="Q4608">
            <v>61</v>
          </cell>
          <cell r="R4608" t="str">
            <v>Salaries and Wages</v>
          </cell>
          <cell r="S4608">
            <v>60</v>
          </cell>
          <cell r="T4608" t="str">
            <v>Student Development</v>
          </cell>
          <cell r="U4608">
            <v>9</v>
          </cell>
          <cell r="V4608" t="str">
            <v>Meinhardt, Stephanie</v>
          </cell>
        </row>
        <row r="4609">
          <cell r="A4609">
            <v>221116</v>
          </cell>
          <cell r="B4609" t="str">
            <v>Dean  of Student Development PRC</v>
          </cell>
          <cell r="C4609">
            <v>611320</v>
          </cell>
          <cell r="D4609">
            <v>221116611320</v>
          </cell>
          <cell r="E4609" t="str">
            <v>Non-Supervisory Supp Staff - Exempt</v>
          </cell>
          <cell r="F4609">
            <v>0</v>
          </cell>
          <cell r="G4609">
            <v>13915.12</v>
          </cell>
          <cell r="H4609">
            <v>0</v>
          </cell>
          <cell r="I4609">
            <v>0</v>
          </cell>
          <cell r="J4609">
            <v>0</v>
          </cell>
          <cell r="K4609">
            <v>110010</v>
          </cell>
          <cell r="L4609" t="str">
            <v>Current Unrestricted</v>
          </cell>
          <cell r="M4609">
            <v>30</v>
          </cell>
          <cell r="N4609" t="str">
            <v>Student Services</v>
          </cell>
          <cell r="O4609">
            <v>11</v>
          </cell>
          <cell r="P4609" t="str">
            <v>Current Unrestricted Funds</v>
          </cell>
          <cell r="Q4609">
            <v>61</v>
          </cell>
          <cell r="R4609" t="str">
            <v>Salaries and Wages</v>
          </cell>
          <cell r="S4609">
            <v>60</v>
          </cell>
          <cell r="T4609" t="str">
            <v>Student Development</v>
          </cell>
          <cell r="U4609">
            <v>9</v>
          </cell>
          <cell r="V4609" t="str">
            <v>Meinhardt, Stephanie</v>
          </cell>
        </row>
        <row r="4610">
          <cell r="A4610">
            <v>221116</v>
          </cell>
          <cell r="B4610" t="str">
            <v>Dean  of Student Development PRC</v>
          </cell>
          <cell r="C4610">
            <v>611410</v>
          </cell>
          <cell r="D4610">
            <v>221116611410</v>
          </cell>
          <cell r="E4610" t="str">
            <v>Supervisory Supp Staff - Non-Exempt</v>
          </cell>
          <cell r="F4610">
            <v>0</v>
          </cell>
          <cell r="G4610">
            <v>10760.32</v>
          </cell>
          <cell r="H4610">
            <v>30003</v>
          </cell>
          <cell r="I4610">
            <v>0</v>
          </cell>
          <cell r="J4610">
            <v>0</v>
          </cell>
          <cell r="K4610">
            <v>110010</v>
          </cell>
          <cell r="L4610" t="str">
            <v>Current Unrestricted</v>
          </cell>
          <cell r="M4610">
            <v>30</v>
          </cell>
          <cell r="N4610" t="str">
            <v>Student Services</v>
          </cell>
          <cell r="O4610">
            <v>11</v>
          </cell>
          <cell r="P4610" t="str">
            <v>Current Unrestricted Funds</v>
          </cell>
          <cell r="Q4610">
            <v>61</v>
          </cell>
          <cell r="R4610" t="str">
            <v>Salaries and Wages</v>
          </cell>
          <cell r="S4610">
            <v>60</v>
          </cell>
          <cell r="T4610" t="str">
            <v>Student Development</v>
          </cell>
          <cell r="U4610">
            <v>9</v>
          </cell>
          <cell r="V4610" t="str">
            <v>Meinhardt, Stephanie</v>
          </cell>
        </row>
        <row r="4611">
          <cell r="A4611">
            <v>221116</v>
          </cell>
          <cell r="B4611" t="str">
            <v>Dean  of Student Development PRC</v>
          </cell>
          <cell r="C4611">
            <v>611420</v>
          </cell>
          <cell r="D4611">
            <v>221116611420</v>
          </cell>
          <cell r="E4611" t="str">
            <v>Non-Supervisory Supp - Non-Exempt</v>
          </cell>
          <cell r="F4611">
            <v>0</v>
          </cell>
          <cell r="G4611">
            <v>44023.56</v>
          </cell>
          <cell r="H4611">
            <v>120184</v>
          </cell>
          <cell r="I4611">
            <v>24766.02</v>
          </cell>
          <cell r="J4611">
            <v>49532</v>
          </cell>
          <cell r="K4611">
            <v>110010</v>
          </cell>
          <cell r="L4611" t="str">
            <v>Current Unrestricted</v>
          </cell>
          <cell r="M4611">
            <v>30</v>
          </cell>
          <cell r="N4611" t="str">
            <v>Student Services</v>
          </cell>
          <cell r="O4611">
            <v>11</v>
          </cell>
          <cell r="P4611" t="str">
            <v>Current Unrestricted Funds</v>
          </cell>
          <cell r="Q4611">
            <v>61</v>
          </cell>
          <cell r="R4611" t="str">
            <v>Salaries and Wages</v>
          </cell>
          <cell r="S4611">
            <v>60</v>
          </cell>
          <cell r="T4611" t="str">
            <v>Student Development</v>
          </cell>
          <cell r="U4611">
            <v>9</v>
          </cell>
          <cell r="V4611" t="str">
            <v>Meinhardt, Stephanie</v>
          </cell>
        </row>
        <row r="4612">
          <cell r="A4612">
            <v>221116</v>
          </cell>
          <cell r="B4612" t="str">
            <v>Dean  of Student Development PRC</v>
          </cell>
          <cell r="C4612">
            <v>611430</v>
          </cell>
          <cell r="D4612">
            <v>221116611430</v>
          </cell>
          <cell r="E4612" t="str">
            <v>Clerical - Non-Exempt</v>
          </cell>
          <cell r="F4612">
            <v>0</v>
          </cell>
          <cell r="G4612">
            <v>0</v>
          </cell>
          <cell r="H4612">
            <v>0</v>
          </cell>
          <cell r="I4612">
            <v>0</v>
          </cell>
          <cell r="J4612">
            <v>29054</v>
          </cell>
          <cell r="K4612">
            <v>110010</v>
          </cell>
          <cell r="L4612" t="str">
            <v>Current Unrestricted</v>
          </cell>
          <cell r="M4612">
            <v>30</v>
          </cell>
          <cell r="N4612" t="str">
            <v>Student Services</v>
          </cell>
          <cell r="O4612">
            <v>11</v>
          </cell>
          <cell r="P4612" t="str">
            <v>Current Unrestricted Funds</v>
          </cell>
          <cell r="Q4612">
            <v>61</v>
          </cell>
          <cell r="R4612" t="str">
            <v>Salaries and Wages</v>
          </cell>
          <cell r="S4612">
            <v>60</v>
          </cell>
          <cell r="T4612" t="str">
            <v>Student Development</v>
          </cell>
          <cell r="U4612">
            <v>9</v>
          </cell>
          <cell r="V4612" t="str">
            <v>Meinhardt, Stephanie</v>
          </cell>
        </row>
        <row r="4613">
          <cell r="A4613">
            <v>221116</v>
          </cell>
          <cell r="B4613" t="str">
            <v>Dean  of Student Development PRC</v>
          </cell>
          <cell r="C4613">
            <v>611460</v>
          </cell>
          <cell r="D4613">
            <v>221116611460</v>
          </cell>
          <cell r="E4613" t="str">
            <v>Support Staff PT - Non-Exempt</v>
          </cell>
          <cell r="F4613">
            <v>0</v>
          </cell>
          <cell r="G4613">
            <v>6228.13</v>
          </cell>
          <cell r="H4613">
            <v>4658</v>
          </cell>
          <cell r="I4613">
            <v>370.8</v>
          </cell>
          <cell r="J4613">
            <v>4500</v>
          </cell>
          <cell r="K4613">
            <v>110010</v>
          </cell>
          <cell r="L4613" t="str">
            <v>Current Unrestricted</v>
          </cell>
          <cell r="M4613">
            <v>30</v>
          </cell>
          <cell r="N4613" t="str">
            <v>Student Services</v>
          </cell>
          <cell r="O4613">
            <v>11</v>
          </cell>
          <cell r="P4613" t="str">
            <v>Current Unrestricted Funds</v>
          </cell>
          <cell r="Q4613">
            <v>61</v>
          </cell>
          <cell r="R4613" t="str">
            <v>Salaries and Wages</v>
          </cell>
          <cell r="S4613">
            <v>60</v>
          </cell>
          <cell r="T4613" t="str">
            <v>Student Development</v>
          </cell>
          <cell r="U4613">
            <v>9</v>
          </cell>
          <cell r="V4613" t="str">
            <v>Meinhardt, Stephanie</v>
          </cell>
        </row>
        <row r="4614">
          <cell r="A4614">
            <v>221116</v>
          </cell>
          <cell r="B4614" t="str">
            <v>Dean  of Student Development PRC</v>
          </cell>
          <cell r="C4614">
            <v>611478</v>
          </cell>
          <cell r="D4614">
            <v>221116611478</v>
          </cell>
          <cell r="E4614" t="str">
            <v>Advisors - Non-Exempt</v>
          </cell>
          <cell r="F4614">
            <v>0</v>
          </cell>
          <cell r="G4614">
            <v>46400.6</v>
          </cell>
          <cell r="H4614">
            <v>101073</v>
          </cell>
          <cell r="I4614">
            <v>0</v>
          </cell>
          <cell r="J4614">
            <v>0</v>
          </cell>
          <cell r="K4614">
            <v>110010</v>
          </cell>
          <cell r="L4614" t="str">
            <v>Current Unrestricted</v>
          </cell>
          <cell r="M4614">
            <v>30</v>
          </cell>
          <cell r="N4614" t="str">
            <v>Student Services</v>
          </cell>
          <cell r="O4614">
            <v>11</v>
          </cell>
          <cell r="P4614" t="str">
            <v>Current Unrestricted Funds</v>
          </cell>
          <cell r="Q4614">
            <v>61</v>
          </cell>
          <cell r="R4614" t="str">
            <v>Salaries and Wages</v>
          </cell>
          <cell r="S4614">
            <v>60</v>
          </cell>
          <cell r="T4614" t="str">
            <v>Student Development</v>
          </cell>
          <cell r="U4614">
            <v>9</v>
          </cell>
          <cell r="V4614" t="str">
            <v>Meinhardt, Stephanie</v>
          </cell>
        </row>
        <row r="4615">
          <cell r="A4615">
            <v>221116</v>
          </cell>
          <cell r="B4615" t="str">
            <v>Dean  of Student Development PRC</v>
          </cell>
          <cell r="C4615">
            <v>611480</v>
          </cell>
          <cell r="D4615">
            <v>221116611480</v>
          </cell>
          <cell r="E4615" t="str">
            <v>Advisors PT - Non-Exempt</v>
          </cell>
          <cell r="F4615">
            <v>0</v>
          </cell>
          <cell r="G4615">
            <v>17777.57</v>
          </cell>
          <cell r="H4615">
            <v>0</v>
          </cell>
          <cell r="I4615">
            <v>0</v>
          </cell>
          <cell r="J4615">
            <v>0</v>
          </cell>
          <cell r="K4615">
            <v>110010</v>
          </cell>
          <cell r="L4615" t="str">
            <v>Current Unrestricted</v>
          </cell>
          <cell r="M4615">
            <v>30</v>
          </cell>
          <cell r="N4615" t="str">
            <v>Student Services</v>
          </cell>
          <cell r="O4615">
            <v>11</v>
          </cell>
          <cell r="P4615" t="str">
            <v>Current Unrestricted Funds</v>
          </cell>
          <cell r="Q4615">
            <v>61</v>
          </cell>
          <cell r="R4615" t="str">
            <v>Salaries and Wages</v>
          </cell>
          <cell r="S4615">
            <v>60</v>
          </cell>
          <cell r="T4615" t="str">
            <v>Student Development</v>
          </cell>
          <cell r="U4615">
            <v>9</v>
          </cell>
          <cell r="V4615" t="str">
            <v>Meinhardt, Stephanie</v>
          </cell>
        </row>
        <row r="4616">
          <cell r="A4616">
            <v>221116</v>
          </cell>
          <cell r="B4616" t="str">
            <v>Dean  of Student Development PRC</v>
          </cell>
          <cell r="C4616">
            <v>611491</v>
          </cell>
          <cell r="D4616">
            <v>221116611491</v>
          </cell>
          <cell r="E4616" t="str">
            <v>Comp Time Payoff</v>
          </cell>
          <cell r="F4616">
            <v>0</v>
          </cell>
          <cell r="G4616">
            <v>1078.3399999999999</v>
          </cell>
          <cell r="H4616">
            <v>0</v>
          </cell>
          <cell r="I4616">
            <v>0</v>
          </cell>
          <cell r="J4616">
            <v>500</v>
          </cell>
          <cell r="K4616">
            <v>110010</v>
          </cell>
          <cell r="L4616" t="str">
            <v>Current Unrestricted</v>
          </cell>
          <cell r="M4616">
            <v>30</v>
          </cell>
          <cell r="N4616" t="str">
            <v>Student Services</v>
          </cell>
          <cell r="O4616">
            <v>11</v>
          </cell>
          <cell r="P4616" t="str">
            <v>Current Unrestricted Funds</v>
          </cell>
          <cell r="Q4616">
            <v>61</v>
          </cell>
          <cell r="R4616" t="str">
            <v>Salaries and Wages</v>
          </cell>
          <cell r="S4616">
            <v>60</v>
          </cell>
          <cell r="T4616" t="str">
            <v>Student Development</v>
          </cell>
          <cell r="U4616">
            <v>9</v>
          </cell>
          <cell r="V4616" t="str">
            <v>Meinhardt, Stephanie</v>
          </cell>
        </row>
        <row r="4617">
          <cell r="A4617">
            <v>221116</v>
          </cell>
          <cell r="B4617" t="str">
            <v>Dean  of Student Development PRC</v>
          </cell>
          <cell r="C4617">
            <v>611492</v>
          </cell>
          <cell r="D4617">
            <v>221116611492</v>
          </cell>
          <cell r="E4617" t="str">
            <v>Regular Overtime</v>
          </cell>
          <cell r="F4617">
            <v>0</v>
          </cell>
          <cell r="G4617">
            <v>3136.51</v>
          </cell>
          <cell r="H4617">
            <v>0</v>
          </cell>
          <cell r="I4617">
            <v>0</v>
          </cell>
          <cell r="J4617">
            <v>500</v>
          </cell>
          <cell r="K4617">
            <v>110010</v>
          </cell>
          <cell r="L4617" t="str">
            <v>Current Unrestricted</v>
          </cell>
          <cell r="M4617">
            <v>30</v>
          </cell>
          <cell r="N4617" t="str">
            <v>Student Services</v>
          </cell>
          <cell r="O4617">
            <v>11</v>
          </cell>
          <cell r="P4617" t="str">
            <v>Current Unrestricted Funds</v>
          </cell>
          <cell r="Q4617">
            <v>61</v>
          </cell>
          <cell r="R4617" t="str">
            <v>Salaries and Wages</v>
          </cell>
          <cell r="S4617">
            <v>60</v>
          </cell>
          <cell r="T4617" t="str">
            <v>Student Development</v>
          </cell>
          <cell r="U4617">
            <v>9</v>
          </cell>
          <cell r="V4617" t="str">
            <v>Meinhardt, Stephanie</v>
          </cell>
        </row>
        <row r="4618">
          <cell r="A4618">
            <v>221116</v>
          </cell>
          <cell r="B4618" t="str">
            <v>Dean  of Student Development PRC</v>
          </cell>
          <cell r="C4618">
            <v>611510</v>
          </cell>
          <cell r="D4618">
            <v>221116611510</v>
          </cell>
          <cell r="E4618" t="str">
            <v>Student Assistants - Non-Work Study</v>
          </cell>
          <cell r="F4618">
            <v>0</v>
          </cell>
          <cell r="G4618">
            <v>11650.12</v>
          </cell>
          <cell r="H4618">
            <v>20829</v>
          </cell>
          <cell r="I4618">
            <v>6403.51</v>
          </cell>
          <cell r="J4618">
            <v>20125</v>
          </cell>
          <cell r="K4618">
            <v>110010</v>
          </cell>
          <cell r="L4618" t="str">
            <v>Current Unrestricted</v>
          </cell>
          <cell r="M4618">
            <v>30</v>
          </cell>
          <cell r="N4618" t="str">
            <v>Student Services</v>
          </cell>
          <cell r="O4618">
            <v>11</v>
          </cell>
          <cell r="P4618" t="str">
            <v>Current Unrestricted Funds</v>
          </cell>
          <cell r="Q4618">
            <v>61</v>
          </cell>
          <cell r="R4618" t="str">
            <v>Salaries and Wages</v>
          </cell>
          <cell r="S4618">
            <v>60</v>
          </cell>
          <cell r="T4618" t="str">
            <v>Student Development</v>
          </cell>
          <cell r="U4618">
            <v>9</v>
          </cell>
          <cell r="V4618" t="str">
            <v>Meinhardt, Stephanie</v>
          </cell>
        </row>
        <row r="4619">
          <cell r="A4619">
            <v>221116</v>
          </cell>
          <cell r="B4619" t="str">
            <v>Dean  of Student Development PRC</v>
          </cell>
          <cell r="C4619">
            <v>611515</v>
          </cell>
          <cell r="D4619">
            <v>221116611515</v>
          </cell>
          <cell r="E4619" t="str">
            <v>Student Assistants - Non-WS&lt;6 hrs</v>
          </cell>
          <cell r="F4619">
            <v>0</v>
          </cell>
          <cell r="G4619">
            <v>0</v>
          </cell>
          <cell r="H4619">
            <v>1682</v>
          </cell>
          <cell r="I4619">
            <v>0</v>
          </cell>
          <cell r="J4619">
            <v>1625</v>
          </cell>
          <cell r="K4619">
            <v>110010</v>
          </cell>
          <cell r="L4619" t="str">
            <v>Current Unrestricted</v>
          </cell>
          <cell r="M4619">
            <v>30</v>
          </cell>
          <cell r="N4619" t="str">
            <v>Student Services</v>
          </cell>
          <cell r="O4619">
            <v>11</v>
          </cell>
          <cell r="P4619" t="str">
            <v>Current Unrestricted Funds</v>
          </cell>
          <cell r="Q4619">
            <v>61</v>
          </cell>
          <cell r="R4619" t="str">
            <v>Salaries and Wages</v>
          </cell>
          <cell r="S4619">
            <v>60</v>
          </cell>
          <cell r="T4619" t="str">
            <v>Student Development</v>
          </cell>
          <cell r="U4619">
            <v>9</v>
          </cell>
          <cell r="V4619" t="str">
            <v>Meinhardt, Stephanie</v>
          </cell>
        </row>
        <row r="4620">
          <cell r="A4620">
            <v>221116</v>
          </cell>
          <cell r="B4620" t="str">
            <v>Dean  of Student Development PRC</v>
          </cell>
          <cell r="C4620">
            <v>733120</v>
          </cell>
          <cell r="D4620">
            <v>221116733120</v>
          </cell>
          <cell r="E4620" t="str">
            <v>Office Supplies</v>
          </cell>
          <cell r="F4620">
            <v>0</v>
          </cell>
          <cell r="G4620">
            <v>34.92</v>
          </cell>
          <cell r="H4620">
            <v>4700</v>
          </cell>
          <cell r="I4620">
            <v>1038.8</v>
          </cell>
          <cell r="J4620">
            <v>3000</v>
          </cell>
          <cell r="K4620">
            <v>110010</v>
          </cell>
          <cell r="L4620" t="str">
            <v>Current Unrestricted</v>
          </cell>
          <cell r="M4620">
            <v>30</v>
          </cell>
          <cell r="N4620" t="str">
            <v>Student Services</v>
          </cell>
          <cell r="O4620">
            <v>11</v>
          </cell>
          <cell r="P4620" t="str">
            <v>Current Unrestricted Funds</v>
          </cell>
          <cell r="Q4620">
            <v>73</v>
          </cell>
          <cell r="R4620" t="str">
            <v>Supplies</v>
          </cell>
          <cell r="S4620">
            <v>60</v>
          </cell>
          <cell r="T4620" t="str">
            <v>Student Development</v>
          </cell>
          <cell r="U4620">
            <v>9</v>
          </cell>
          <cell r="V4620" t="str">
            <v>Meinhardt, Stephanie</v>
          </cell>
        </row>
        <row r="4621">
          <cell r="A4621">
            <v>221116</v>
          </cell>
          <cell r="B4621" t="str">
            <v>Dean  of Student Development PRC</v>
          </cell>
          <cell r="C4621">
            <v>744210</v>
          </cell>
          <cell r="D4621">
            <v>221116744210</v>
          </cell>
          <cell r="E4621" t="str">
            <v>Local Travel</v>
          </cell>
          <cell r="F4621">
            <v>0</v>
          </cell>
          <cell r="G4621">
            <v>0</v>
          </cell>
          <cell r="H4621">
            <v>2000</v>
          </cell>
          <cell r="I4621">
            <v>531.5</v>
          </cell>
          <cell r="J4621">
            <v>1500</v>
          </cell>
          <cell r="K4621">
            <v>110010</v>
          </cell>
          <cell r="L4621" t="str">
            <v>Current Unrestricted</v>
          </cell>
          <cell r="M4621">
            <v>30</v>
          </cell>
          <cell r="N4621" t="str">
            <v>Student Services</v>
          </cell>
          <cell r="O4621">
            <v>11</v>
          </cell>
          <cell r="P4621" t="str">
            <v>Current Unrestricted Funds</v>
          </cell>
          <cell r="Q4621">
            <v>74</v>
          </cell>
          <cell r="R4621" t="str">
            <v>Travel</v>
          </cell>
          <cell r="S4621">
            <v>60</v>
          </cell>
          <cell r="T4621" t="str">
            <v>Student Development</v>
          </cell>
          <cell r="U4621">
            <v>9</v>
          </cell>
          <cell r="V4621" t="str">
            <v>Meinhardt, Stephanie</v>
          </cell>
        </row>
        <row r="4622">
          <cell r="A4622">
            <v>221116</v>
          </cell>
          <cell r="B4622" t="str">
            <v>Dean  of Student Development PRC</v>
          </cell>
          <cell r="C4622">
            <v>744220</v>
          </cell>
          <cell r="D4622">
            <v>221116744220</v>
          </cell>
          <cell r="E4622" t="str">
            <v>Professional Development / Travel</v>
          </cell>
          <cell r="F4622">
            <v>0</v>
          </cell>
          <cell r="G4622">
            <v>0</v>
          </cell>
          <cell r="H4622">
            <v>2240</v>
          </cell>
          <cell r="I4622">
            <v>725</v>
          </cell>
          <cell r="J4622">
            <v>2500</v>
          </cell>
          <cell r="K4622">
            <v>110010</v>
          </cell>
          <cell r="L4622" t="str">
            <v>Current Unrestricted</v>
          </cell>
          <cell r="M4622">
            <v>30</v>
          </cell>
          <cell r="N4622" t="str">
            <v>Student Services</v>
          </cell>
          <cell r="O4622">
            <v>11</v>
          </cell>
          <cell r="P4622" t="str">
            <v>Current Unrestricted Funds</v>
          </cell>
          <cell r="Q4622">
            <v>74</v>
          </cell>
          <cell r="R4622" t="str">
            <v>Travel</v>
          </cell>
          <cell r="S4622">
            <v>60</v>
          </cell>
          <cell r="T4622" t="str">
            <v>Student Development</v>
          </cell>
          <cell r="U4622">
            <v>9</v>
          </cell>
          <cell r="V4622" t="str">
            <v>Meinhardt, Stephanie</v>
          </cell>
        </row>
        <row r="4623">
          <cell r="A4623">
            <v>221116</v>
          </cell>
          <cell r="B4623" t="str">
            <v>Dean  of Student Development PRC</v>
          </cell>
          <cell r="C4623">
            <v>755240</v>
          </cell>
          <cell r="D4623">
            <v>221116755240</v>
          </cell>
          <cell r="E4623" t="str">
            <v>DP - Software</v>
          </cell>
          <cell r="F4623">
            <v>0</v>
          </cell>
          <cell r="G4623">
            <v>0</v>
          </cell>
          <cell r="H4623">
            <v>41560</v>
          </cell>
          <cell r="I4623">
            <v>41515.800000000003</v>
          </cell>
          <cell r="J4623">
            <v>45000</v>
          </cell>
          <cell r="K4623">
            <v>110010</v>
          </cell>
          <cell r="L4623" t="str">
            <v>Current Unrestricted</v>
          </cell>
          <cell r="M4623">
            <v>30</v>
          </cell>
          <cell r="N4623" t="str">
            <v>Student Services</v>
          </cell>
          <cell r="O4623">
            <v>11</v>
          </cell>
          <cell r="P4623" t="str">
            <v>Current Unrestricted Funds</v>
          </cell>
          <cell r="Q4623">
            <v>75</v>
          </cell>
          <cell r="R4623" t="str">
            <v>Other Operating Expenses</v>
          </cell>
          <cell r="S4623">
            <v>60</v>
          </cell>
          <cell r="T4623" t="str">
            <v>Student Development</v>
          </cell>
          <cell r="U4623">
            <v>9</v>
          </cell>
          <cell r="V4623" t="str">
            <v>Meinhardt, Stephanie</v>
          </cell>
        </row>
        <row r="4624">
          <cell r="A4624">
            <v>221116</v>
          </cell>
          <cell r="B4624" t="str">
            <v>Dean  of Student Development PRC</v>
          </cell>
          <cell r="C4624">
            <v>755310</v>
          </cell>
          <cell r="D4624">
            <v>221116755310</v>
          </cell>
          <cell r="E4624" t="str">
            <v>Copier Expense</v>
          </cell>
          <cell r="F4624">
            <v>0</v>
          </cell>
          <cell r="G4624">
            <v>0</v>
          </cell>
          <cell r="H4624">
            <v>400</v>
          </cell>
          <cell r="I4624">
            <v>0</v>
          </cell>
          <cell r="J4624">
            <v>400</v>
          </cell>
          <cell r="K4624">
            <v>110010</v>
          </cell>
          <cell r="L4624" t="str">
            <v>Current Unrestricted</v>
          </cell>
          <cell r="M4624">
            <v>30</v>
          </cell>
          <cell r="N4624" t="str">
            <v>Student Services</v>
          </cell>
          <cell r="O4624">
            <v>11</v>
          </cell>
          <cell r="P4624" t="str">
            <v>Current Unrestricted Funds</v>
          </cell>
          <cell r="Q4624">
            <v>75</v>
          </cell>
          <cell r="R4624" t="str">
            <v>Other Operating Expenses</v>
          </cell>
          <cell r="S4624">
            <v>60</v>
          </cell>
          <cell r="T4624" t="str">
            <v>Student Development</v>
          </cell>
          <cell r="U4624">
            <v>9</v>
          </cell>
          <cell r="V4624" t="str">
            <v>Meinhardt, Stephanie</v>
          </cell>
        </row>
        <row r="4625">
          <cell r="A4625">
            <v>221116</v>
          </cell>
          <cell r="B4625" t="str">
            <v>Dean  of Student Development PRC</v>
          </cell>
          <cell r="C4625">
            <v>755360</v>
          </cell>
          <cell r="D4625">
            <v>221116755360</v>
          </cell>
          <cell r="E4625" t="str">
            <v>Printing - Other</v>
          </cell>
          <cell r="F4625">
            <v>0</v>
          </cell>
          <cell r="G4625">
            <v>0</v>
          </cell>
          <cell r="H4625">
            <v>300</v>
          </cell>
          <cell r="I4625">
            <v>0</v>
          </cell>
          <cell r="J4625">
            <v>300</v>
          </cell>
          <cell r="K4625">
            <v>110010</v>
          </cell>
          <cell r="L4625" t="str">
            <v>Current Unrestricted</v>
          </cell>
          <cell r="M4625">
            <v>30</v>
          </cell>
          <cell r="N4625" t="str">
            <v>Student Services</v>
          </cell>
          <cell r="O4625">
            <v>11</v>
          </cell>
          <cell r="P4625" t="str">
            <v>Current Unrestricted Funds</v>
          </cell>
          <cell r="Q4625">
            <v>75</v>
          </cell>
          <cell r="R4625" t="str">
            <v>Other Operating Expenses</v>
          </cell>
          <cell r="S4625">
            <v>60</v>
          </cell>
          <cell r="T4625" t="str">
            <v>Student Development</v>
          </cell>
          <cell r="U4625">
            <v>9</v>
          </cell>
          <cell r="V4625" t="str">
            <v>Meinhardt, Stephanie</v>
          </cell>
        </row>
        <row r="4626">
          <cell r="A4626">
            <v>221116</v>
          </cell>
          <cell r="B4626" t="str">
            <v>Dean  of Student Development PRC</v>
          </cell>
          <cell r="C4626">
            <v>755705</v>
          </cell>
          <cell r="D4626">
            <v>221116755705</v>
          </cell>
          <cell r="E4626" t="str">
            <v>Postage</v>
          </cell>
          <cell r="F4626">
            <v>0</v>
          </cell>
          <cell r="G4626">
            <v>0</v>
          </cell>
          <cell r="H4626">
            <v>1500</v>
          </cell>
          <cell r="I4626">
            <v>177.06</v>
          </cell>
          <cell r="J4626">
            <v>1050</v>
          </cell>
          <cell r="K4626">
            <v>110010</v>
          </cell>
          <cell r="L4626" t="str">
            <v>Current Unrestricted</v>
          </cell>
          <cell r="M4626">
            <v>30</v>
          </cell>
          <cell r="N4626" t="str">
            <v>Student Services</v>
          </cell>
          <cell r="O4626">
            <v>11</v>
          </cell>
          <cell r="P4626" t="str">
            <v>Current Unrestricted Funds</v>
          </cell>
          <cell r="Q4626">
            <v>75</v>
          </cell>
          <cell r="R4626" t="str">
            <v>Other Operating Expenses</v>
          </cell>
          <cell r="S4626">
            <v>60</v>
          </cell>
          <cell r="T4626" t="str">
            <v>Student Development</v>
          </cell>
          <cell r="U4626">
            <v>9</v>
          </cell>
          <cell r="V4626" t="str">
            <v>Meinhardt, Stephanie</v>
          </cell>
        </row>
        <row r="4627">
          <cell r="A4627">
            <v>221136</v>
          </cell>
          <cell r="B4627" t="str">
            <v>Academic Advising-PRC</v>
          </cell>
          <cell r="C4627">
            <v>611310</v>
          </cell>
          <cell r="D4627">
            <v>221136611310</v>
          </cell>
          <cell r="E4627" t="str">
            <v>Supervisory Support Staff - Exempt</v>
          </cell>
          <cell r="F4627">
            <v>0</v>
          </cell>
          <cell r="G4627">
            <v>0</v>
          </cell>
          <cell r="H4627">
            <v>46190</v>
          </cell>
          <cell r="I4627">
            <v>0</v>
          </cell>
          <cell r="J4627">
            <v>0</v>
          </cell>
          <cell r="K4627">
            <v>110010</v>
          </cell>
          <cell r="L4627" t="str">
            <v>Current Unrestricted</v>
          </cell>
          <cell r="M4627">
            <v>30</v>
          </cell>
          <cell r="N4627" t="str">
            <v>Student Services</v>
          </cell>
          <cell r="O4627">
            <v>11</v>
          </cell>
          <cell r="P4627" t="str">
            <v>Current Unrestricted Funds</v>
          </cell>
          <cell r="Q4627">
            <v>61</v>
          </cell>
          <cell r="R4627" t="str">
            <v>Salaries and Wages</v>
          </cell>
          <cell r="S4627">
            <v>60</v>
          </cell>
          <cell r="T4627" t="str">
            <v>Student Development</v>
          </cell>
          <cell r="U4627">
            <v>9</v>
          </cell>
          <cell r="V4627" t="str">
            <v>Meinhardt, Stephanie</v>
          </cell>
        </row>
        <row r="4628">
          <cell r="A4628">
            <v>221136</v>
          </cell>
          <cell r="B4628" t="str">
            <v>Academic Advising-PRC</v>
          </cell>
          <cell r="C4628">
            <v>611320</v>
          </cell>
          <cell r="D4628">
            <v>221136611320</v>
          </cell>
          <cell r="E4628" t="str">
            <v>Non-Supervisory Supp Staff - Exempt</v>
          </cell>
          <cell r="F4628">
            <v>0</v>
          </cell>
          <cell r="G4628">
            <v>0</v>
          </cell>
          <cell r="H4628">
            <v>3601</v>
          </cell>
          <cell r="I4628">
            <v>3600.54</v>
          </cell>
          <cell r="J4628">
            <v>0</v>
          </cell>
          <cell r="K4628">
            <v>110010</v>
          </cell>
          <cell r="L4628" t="str">
            <v>Current Unrestricted</v>
          </cell>
          <cell r="M4628">
            <v>30</v>
          </cell>
          <cell r="N4628" t="str">
            <v>Student Services</v>
          </cell>
          <cell r="O4628">
            <v>11</v>
          </cell>
          <cell r="P4628" t="str">
            <v>Current Unrestricted Funds</v>
          </cell>
          <cell r="Q4628">
            <v>61</v>
          </cell>
          <cell r="R4628" t="str">
            <v>Salaries and Wages</v>
          </cell>
          <cell r="S4628">
            <v>60</v>
          </cell>
          <cell r="T4628" t="str">
            <v>Student Development</v>
          </cell>
          <cell r="U4628">
            <v>9</v>
          </cell>
          <cell r="V4628" t="str">
            <v>Meinhardt, Stephanie</v>
          </cell>
        </row>
        <row r="4629">
          <cell r="A4629">
            <v>221136</v>
          </cell>
          <cell r="B4629" t="str">
            <v>Academic Advising-PRC</v>
          </cell>
          <cell r="C4629">
            <v>611420</v>
          </cell>
          <cell r="D4629">
            <v>221136611420</v>
          </cell>
          <cell r="E4629" t="str">
            <v>Non-Supervisory Supp - Non-Exempt</v>
          </cell>
          <cell r="F4629">
            <v>0</v>
          </cell>
          <cell r="G4629">
            <v>0</v>
          </cell>
          <cell r="H4629">
            <v>27993</v>
          </cell>
          <cell r="I4629">
            <v>8759.32</v>
          </cell>
          <cell r="J4629">
            <v>0</v>
          </cell>
          <cell r="K4629">
            <v>110010</v>
          </cell>
          <cell r="L4629" t="str">
            <v>Current Unrestricted</v>
          </cell>
          <cell r="M4629">
            <v>30</v>
          </cell>
          <cell r="N4629" t="str">
            <v>Student Services</v>
          </cell>
          <cell r="O4629">
            <v>11</v>
          </cell>
          <cell r="P4629" t="str">
            <v>Current Unrestricted Funds</v>
          </cell>
          <cell r="Q4629">
            <v>61</v>
          </cell>
          <cell r="R4629" t="str">
            <v>Salaries and Wages</v>
          </cell>
          <cell r="S4629">
            <v>60</v>
          </cell>
          <cell r="T4629" t="str">
            <v>Student Development</v>
          </cell>
          <cell r="U4629">
            <v>9</v>
          </cell>
          <cell r="V4629" t="str">
            <v>Meinhardt, Stephanie</v>
          </cell>
        </row>
        <row r="4630">
          <cell r="A4630">
            <v>221136</v>
          </cell>
          <cell r="B4630" t="str">
            <v>Academic Advising-PRC</v>
          </cell>
          <cell r="C4630">
            <v>611478</v>
          </cell>
          <cell r="D4630">
            <v>221136611478</v>
          </cell>
          <cell r="E4630" t="str">
            <v>Advisors - Non-Exempt</v>
          </cell>
          <cell r="F4630">
            <v>0</v>
          </cell>
          <cell r="G4630">
            <v>0</v>
          </cell>
          <cell r="H4630">
            <v>181260</v>
          </cell>
          <cell r="I4630">
            <v>82741.350000000006</v>
          </cell>
          <cell r="J4630">
            <v>150263</v>
          </cell>
          <cell r="K4630">
            <v>110010</v>
          </cell>
          <cell r="L4630" t="str">
            <v>Current Unrestricted</v>
          </cell>
          <cell r="M4630">
            <v>30</v>
          </cell>
          <cell r="N4630" t="str">
            <v>Student Services</v>
          </cell>
          <cell r="O4630">
            <v>11</v>
          </cell>
          <cell r="P4630" t="str">
            <v>Current Unrestricted Funds</v>
          </cell>
          <cell r="Q4630">
            <v>61</v>
          </cell>
          <cell r="R4630" t="str">
            <v>Salaries and Wages</v>
          </cell>
          <cell r="S4630">
            <v>60</v>
          </cell>
          <cell r="T4630" t="str">
            <v>Student Development</v>
          </cell>
          <cell r="U4630">
            <v>9</v>
          </cell>
          <cell r="V4630" t="str">
            <v>Meinhardt, Stephanie</v>
          </cell>
        </row>
        <row r="4631">
          <cell r="A4631">
            <v>221136</v>
          </cell>
          <cell r="B4631" t="str">
            <v>Academic Advising-PRC</v>
          </cell>
          <cell r="C4631">
            <v>611480</v>
          </cell>
          <cell r="D4631">
            <v>221136611480</v>
          </cell>
          <cell r="E4631" t="str">
            <v>Advisors PT - Non-Exempt</v>
          </cell>
          <cell r="F4631">
            <v>0</v>
          </cell>
          <cell r="G4631">
            <v>0</v>
          </cell>
          <cell r="H4631">
            <v>36329</v>
          </cell>
          <cell r="I4631">
            <v>20941.71</v>
          </cell>
          <cell r="J4631">
            <v>35100</v>
          </cell>
          <cell r="K4631">
            <v>110010</v>
          </cell>
          <cell r="L4631" t="str">
            <v>Current Unrestricted</v>
          </cell>
          <cell r="M4631">
            <v>30</v>
          </cell>
          <cell r="N4631" t="str">
            <v>Student Services</v>
          </cell>
          <cell r="O4631">
            <v>11</v>
          </cell>
          <cell r="P4631" t="str">
            <v>Current Unrestricted Funds</v>
          </cell>
          <cell r="Q4631">
            <v>61</v>
          </cell>
          <cell r="R4631" t="str">
            <v>Salaries and Wages</v>
          </cell>
          <cell r="S4631">
            <v>60</v>
          </cell>
          <cell r="T4631" t="str">
            <v>Student Development</v>
          </cell>
          <cell r="U4631">
            <v>9</v>
          </cell>
          <cell r="V4631" t="str">
            <v>Meinhardt, Stephanie</v>
          </cell>
        </row>
        <row r="4632">
          <cell r="A4632">
            <v>221136</v>
          </cell>
          <cell r="B4632" t="str">
            <v>Academic Advising-PRC</v>
          </cell>
          <cell r="C4632">
            <v>611490</v>
          </cell>
          <cell r="D4632">
            <v>221136611490</v>
          </cell>
          <cell r="E4632" t="str">
            <v>Overtime - Registrar</v>
          </cell>
          <cell r="F4632">
            <v>0</v>
          </cell>
          <cell r="G4632">
            <v>0</v>
          </cell>
          <cell r="H4632">
            <v>0</v>
          </cell>
          <cell r="I4632">
            <v>33.17</v>
          </cell>
          <cell r="J4632">
            <v>0</v>
          </cell>
          <cell r="K4632">
            <v>110010</v>
          </cell>
          <cell r="L4632" t="str">
            <v>Current Unrestricted</v>
          </cell>
          <cell r="M4632">
            <v>30</v>
          </cell>
          <cell r="N4632" t="str">
            <v>Student Services</v>
          </cell>
          <cell r="O4632">
            <v>11</v>
          </cell>
          <cell r="P4632" t="str">
            <v>Current Unrestricted Funds</v>
          </cell>
          <cell r="Q4632">
            <v>61</v>
          </cell>
          <cell r="R4632" t="str">
            <v>Salaries and Wages</v>
          </cell>
          <cell r="S4632">
            <v>60</v>
          </cell>
          <cell r="T4632" t="str">
            <v>Student Development</v>
          </cell>
          <cell r="U4632">
            <v>9</v>
          </cell>
          <cell r="V4632" t="str">
            <v>Meinhardt, Stephanie</v>
          </cell>
        </row>
        <row r="4633">
          <cell r="A4633">
            <v>221136</v>
          </cell>
          <cell r="B4633" t="str">
            <v>Academic Advising-PRC</v>
          </cell>
          <cell r="C4633">
            <v>611491</v>
          </cell>
          <cell r="D4633">
            <v>221136611491</v>
          </cell>
          <cell r="E4633" t="str">
            <v>Comp Time Payoff</v>
          </cell>
          <cell r="F4633">
            <v>0</v>
          </cell>
          <cell r="G4633">
            <v>0</v>
          </cell>
          <cell r="H4633">
            <v>1500</v>
          </cell>
          <cell r="I4633">
            <v>0</v>
          </cell>
          <cell r="J4633">
            <v>1500</v>
          </cell>
          <cell r="K4633">
            <v>110010</v>
          </cell>
          <cell r="L4633" t="str">
            <v>Current Unrestricted</v>
          </cell>
          <cell r="M4633">
            <v>30</v>
          </cell>
          <cell r="N4633" t="str">
            <v>Student Services</v>
          </cell>
          <cell r="O4633">
            <v>11</v>
          </cell>
          <cell r="P4633" t="str">
            <v>Current Unrestricted Funds</v>
          </cell>
          <cell r="Q4633">
            <v>61</v>
          </cell>
          <cell r="R4633" t="str">
            <v>Salaries and Wages</v>
          </cell>
          <cell r="S4633">
            <v>60</v>
          </cell>
          <cell r="T4633" t="str">
            <v>Student Development</v>
          </cell>
          <cell r="U4633">
            <v>9</v>
          </cell>
          <cell r="V4633" t="str">
            <v>Meinhardt, Stephanie</v>
          </cell>
        </row>
        <row r="4634">
          <cell r="A4634">
            <v>221136</v>
          </cell>
          <cell r="B4634" t="str">
            <v>Academic Advising-PRC</v>
          </cell>
          <cell r="C4634">
            <v>611492</v>
          </cell>
          <cell r="D4634">
            <v>221136611492</v>
          </cell>
          <cell r="E4634" t="str">
            <v>Regular Overtime</v>
          </cell>
          <cell r="F4634">
            <v>0</v>
          </cell>
          <cell r="G4634">
            <v>0</v>
          </cell>
          <cell r="H4634">
            <v>2000</v>
          </cell>
          <cell r="I4634">
            <v>743.13</v>
          </cell>
          <cell r="J4634">
            <v>2000</v>
          </cell>
          <cell r="K4634">
            <v>110010</v>
          </cell>
          <cell r="L4634" t="str">
            <v>Current Unrestricted</v>
          </cell>
          <cell r="M4634">
            <v>30</v>
          </cell>
          <cell r="N4634" t="str">
            <v>Student Services</v>
          </cell>
          <cell r="O4634">
            <v>11</v>
          </cell>
          <cell r="P4634" t="str">
            <v>Current Unrestricted Funds</v>
          </cell>
          <cell r="Q4634">
            <v>61</v>
          </cell>
          <cell r="R4634" t="str">
            <v>Salaries and Wages</v>
          </cell>
          <cell r="S4634">
            <v>60</v>
          </cell>
          <cell r="T4634" t="str">
            <v>Student Development</v>
          </cell>
          <cell r="U4634">
            <v>9</v>
          </cell>
          <cell r="V4634" t="str">
            <v>Meinhardt, Stephanie</v>
          </cell>
        </row>
        <row r="4635">
          <cell r="A4635">
            <v>221136</v>
          </cell>
          <cell r="B4635" t="str">
            <v>Academic Advising-PRC</v>
          </cell>
          <cell r="C4635">
            <v>712655</v>
          </cell>
          <cell r="D4635">
            <v>221136712655</v>
          </cell>
          <cell r="E4635" t="str">
            <v>Meetings Expense</v>
          </cell>
          <cell r="F4635">
            <v>0</v>
          </cell>
          <cell r="G4635">
            <v>0</v>
          </cell>
          <cell r="H4635">
            <v>50</v>
          </cell>
          <cell r="I4635">
            <v>0</v>
          </cell>
          <cell r="J4635">
            <v>250</v>
          </cell>
          <cell r="K4635">
            <v>110010</v>
          </cell>
          <cell r="L4635" t="str">
            <v>Current Unrestricted</v>
          </cell>
          <cell r="M4635">
            <v>30</v>
          </cell>
          <cell r="N4635" t="str">
            <v>Student Services</v>
          </cell>
          <cell r="O4635">
            <v>11</v>
          </cell>
          <cell r="P4635" t="str">
            <v>Current Unrestricted Funds</v>
          </cell>
          <cell r="Q4635">
            <v>71</v>
          </cell>
          <cell r="R4635" t="str">
            <v>Contractual Services</v>
          </cell>
          <cell r="S4635">
            <v>60</v>
          </cell>
          <cell r="T4635" t="str">
            <v>Student Development</v>
          </cell>
          <cell r="U4635">
            <v>9</v>
          </cell>
          <cell r="V4635" t="str">
            <v>Meinhardt, Stephanie</v>
          </cell>
        </row>
        <row r="4636">
          <cell r="A4636">
            <v>221136</v>
          </cell>
          <cell r="B4636" t="str">
            <v>Academic Advising-PRC</v>
          </cell>
          <cell r="C4636">
            <v>733120</v>
          </cell>
          <cell r="D4636">
            <v>221136733120</v>
          </cell>
          <cell r="E4636" t="str">
            <v>Office Supplies</v>
          </cell>
          <cell r="F4636">
            <v>0</v>
          </cell>
          <cell r="G4636">
            <v>0</v>
          </cell>
          <cell r="H4636">
            <v>6064</v>
          </cell>
          <cell r="I4636">
            <v>2774.2</v>
          </cell>
          <cell r="J4636">
            <v>6000</v>
          </cell>
          <cell r="K4636">
            <v>110010</v>
          </cell>
          <cell r="L4636" t="str">
            <v>Current Unrestricted</v>
          </cell>
          <cell r="M4636">
            <v>30</v>
          </cell>
          <cell r="N4636" t="str">
            <v>Student Services</v>
          </cell>
          <cell r="O4636">
            <v>11</v>
          </cell>
          <cell r="P4636" t="str">
            <v>Current Unrestricted Funds</v>
          </cell>
          <cell r="Q4636">
            <v>73</v>
          </cell>
          <cell r="R4636" t="str">
            <v>Supplies</v>
          </cell>
          <cell r="S4636">
            <v>60</v>
          </cell>
          <cell r="T4636" t="str">
            <v>Student Development</v>
          </cell>
          <cell r="U4636">
            <v>9</v>
          </cell>
          <cell r="V4636" t="str">
            <v>Meinhardt, Stephanie</v>
          </cell>
        </row>
        <row r="4637">
          <cell r="A4637">
            <v>221136</v>
          </cell>
          <cell r="B4637" t="str">
            <v>Academic Advising-PRC</v>
          </cell>
          <cell r="C4637">
            <v>744210</v>
          </cell>
          <cell r="D4637">
            <v>221136744210</v>
          </cell>
          <cell r="E4637" t="str">
            <v>Local Travel</v>
          </cell>
          <cell r="F4637">
            <v>0</v>
          </cell>
          <cell r="G4637">
            <v>0</v>
          </cell>
          <cell r="H4637">
            <v>500</v>
          </cell>
          <cell r="I4637">
            <v>377.5</v>
          </cell>
          <cell r="J4637">
            <v>500</v>
          </cell>
          <cell r="K4637">
            <v>110010</v>
          </cell>
          <cell r="L4637" t="str">
            <v>Current Unrestricted</v>
          </cell>
          <cell r="M4637">
            <v>30</v>
          </cell>
          <cell r="N4637" t="str">
            <v>Student Services</v>
          </cell>
          <cell r="O4637">
            <v>11</v>
          </cell>
          <cell r="P4637" t="str">
            <v>Current Unrestricted Funds</v>
          </cell>
          <cell r="Q4637">
            <v>74</v>
          </cell>
          <cell r="R4637" t="str">
            <v>Travel</v>
          </cell>
          <cell r="S4637">
            <v>60</v>
          </cell>
          <cell r="T4637" t="str">
            <v>Student Development</v>
          </cell>
          <cell r="U4637">
            <v>9</v>
          </cell>
          <cell r="V4637" t="str">
            <v>Meinhardt, Stephanie</v>
          </cell>
        </row>
        <row r="4638">
          <cell r="A4638">
            <v>221136</v>
          </cell>
          <cell r="B4638" t="str">
            <v>Academic Advising-PRC</v>
          </cell>
          <cell r="C4638">
            <v>744220</v>
          </cell>
          <cell r="D4638">
            <v>221136744220</v>
          </cell>
          <cell r="E4638" t="str">
            <v>Professional Development / Travel</v>
          </cell>
          <cell r="F4638">
            <v>0</v>
          </cell>
          <cell r="G4638">
            <v>0</v>
          </cell>
          <cell r="H4638">
            <v>1500</v>
          </cell>
          <cell r="I4638">
            <v>401</v>
          </cell>
          <cell r="J4638">
            <v>3000</v>
          </cell>
          <cell r="K4638">
            <v>110010</v>
          </cell>
          <cell r="L4638" t="str">
            <v>Current Unrestricted</v>
          </cell>
          <cell r="M4638">
            <v>30</v>
          </cell>
          <cell r="N4638" t="str">
            <v>Student Services</v>
          </cell>
          <cell r="O4638">
            <v>11</v>
          </cell>
          <cell r="P4638" t="str">
            <v>Current Unrestricted Funds</v>
          </cell>
          <cell r="Q4638">
            <v>74</v>
          </cell>
          <cell r="R4638" t="str">
            <v>Travel</v>
          </cell>
          <cell r="S4638">
            <v>60</v>
          </cell>
          <cell r="T4638" t="str">
            <v>Student Development</v>
          </cell>
          <cell r="U4638">
            <v>9</v>
          </cell>
          <cell r="V4638" t="str">
            <v>Meinhardt, Stephanie</v>
          </cell>
        </row>
        <row r="4639">
          <cell r="A4639">
            <v>221136</v>
          </cell>
          <cell r="B4639" t="str">
            <v>Academic Advising-PRC</v>
          </cell>
          <cell r="C4639">
            <v>755310</v>
          </cell>
          <cell r="D4639">
            <v>221136755310</v>
          </cell>
          <cell r="E4639" t="str">
            <v>Copier Expense</v>
          </cell>
          <cell r="F4639">
            <v>0</v>
          </cell>
          <cell r="G4639">
            <v>0</v>
          </cell>
          <cell r="H4639">
            <v>663</v>
          </cell>
          <cell r="I4639">
            <v>0</v>
          </cell>
          <cell r="J4639">
            <v>856</v>
          </cell>
          <cell r="K4639">
            <v>110010</v>
          </cell>
          <cell r="L4639" t="str">
            <v>Current Unrestricted</v>
          </cell>
          <cell r="M4639">
            <v>30</v>
          </cell>
          <cell r="N4639" t="str">
            <v>Student Services</v>
          </cell>
          <cell r="O4639">
            <v>11</v>
          </cell>
          <cell r="P4639" t="str">
            <v>Current Unrestricted Funds</v>
          </cell>
          <cell r="Q4639">
            <v>75</v>
          </cell>
          <cell r="R4639" t="str">
            <v>Other Operating Expenses</v>
          </cell>
          <cell r="S4639">
            <v>60</v>
          </cell>
          <cell r="T4639" t="str">
            <v>Student Development</v>
          </cell>
          <cell r="U4639">
            <v>9</v>
          </cell>
          <cell r="V4639" t="str">
            <v>Meinhardt, Stephanie</v>
          </cell>
        </row>
        <row r="4640">
          <cell r="A4640">
            <v>221136</v>
          </cell>
          <cell r="B4640" t="str">
            <v>Academic Advising-PRC</v>
          </cell>
          <cell r="C4640">
            <v>755360</v>
          </cell>
          <cell r="D4640">
            <v>221136755360</v>
          </cell>
          <cell r="E4640" t="str">
            <v>Printing - Other</v>
          </cell>
          <cell r="F4640">
            <v>0</v>
          </cell>
          <cell r="G4640">
            <v>0</v>
          </cell>
          <cell r="H4640">
            <v>956</v>
          </cell>
          <cell r="I4640">
            <v>75.33</v>
          </cell>
          <cell r="J4640">
            <v>956</v>
          </cell>
          <cell r="K4640">
            <v>110010</v>
          </cell>
          <cell r="L4640" t="str">
            <v>Current Unrestricted</v>
          </cell>
          <cell r="M4640">
            <v>30</v>
          </cell>
          <cell r="N4640" t="str">
            <v>Student Services</v>
          </cell>
          <cell r="O4640">
            <v>11</v>
          </cell>
          <cell r="P4640" t="str">
            <v>Current Unrestricted Funds</v>
          </cell>
          <cell r="Q4640">
            <v>75</v>
          </cell>
          <cell r="R4640" t="str">
            <v>Other Operating Expenses</v>
          </cell>
          <cell r="S4640">
            <v>60</v>
          </cell>
          <cell r="T4640" t="str">
            <v>Student Development</v>
          </cell>
          <cell r="U4640">
            <v>9</v>
          </cell>
          <cell r="V4640" t="str">
            <v>Meinhardt, Stephanie</v>
          </cell>
        </row>
        <row r="4641">
          <cell r="A4641">
            <v>221136</v>
          </cell>
          <cell r="B4641" t="str">
            <v>Academic Advising-PRC</v>
          </cell>
          <cell r="C4641">
            <v>755705</v>
          </cell>
          <cell r="D4641">
            <v>221136755705</v>
          </cell>
          <cell r="E4641" t="str">
            <v>Postage</v>
          </cell>
          <cell r="F4641">
            <v>0</v>
          </cell>
          <cell r="G4641">
            <v>0</v>
          </cell>
          <cell r="H4641">
            <v>500</v>
          </cell>
          <cell r="I4641">
            <v>0</v>
          </cell>
          <cell r="J4641">
            <v>500</v>
          </cell>
          <cell r="K4641">
            <v>110010</v>
          </cell>
          <cell r="L4641" t="str">
            <v>Current Unrestricted</v>
          </cell>
          <cell r="M4641">
            <v>30</v>
          </cell>
          <cell r="N4641" t="str">
            <v>Student Services</v>
          </cell>
          <cell r="O4641">
            <v>11</v>
          </cell>
          <cell r="P4641" t="str">
            <v>Current Unrestricted Funds</v>
          </cell>
          <cell r="Q4641">
            <v>75</v>
          </cell>
          <cell r="R4641" t="str">
            <v>Other Operating Expenses</v>
          </cell>
          <cell r="S4641">
            <v>60</v>
          </cell>
          <cell r="T4641" t="str">
            <v>Student Development</v>
          </cell>
          <cell r="U4641">
            <v>9</v>
          </cell>
          <cell r="V4641" t="str">
            <v>Meinhardt, Stephanie</v>
          </cell>
        </row>
        <row r="4642">
          <cell r="A4642">
            <v>221176</v>
          </cell>
          <cell r="B4642" t="str">
            <v>Testing-PRC</v>
          </cell>
          <cell r="C4642">
            <v>611410</v>
          </cell>
          <cell r="D4642">
            <v>221176611410</v>
          </cell>
          <cell r="E4642" t="str">
            <v>Supervisory Supp Staff - Non-Exempt</v>
          </cell>
          <cell r="F4642">
            <v>0</v>
          </cell>
          <cell r="G4642">
            <v>0</v>
          </cell>
          <cell r="H4642">
            <v>33411</v>
          </cell>
          <cell r="I4642">
            <v>16705.439999999999</v>
          </cell>
          <cell r="J4642">
            <v>33411</v>
          </cell>
          <cell r="K4642">
            <v>110010</v>
          </cell>
          <cell r="L4642" t="str">
            <v>Current Unrestricted</v>
          </cell>
          <cell r="M4642">
            <v>30</v>
          </cell>
          <cell r="N4642" t="str">
            <v>Student Services</v>
          </cell>
          <cell r="O4642">
            <v>11</v>
          </cell>
          <cell r="P4642" t="str">
            <v>Current Unrestricted Funds</v>
          </cell>
          <cell r="Q4642">
            <v>61</v>
          </cell>
          <cell r="R4642" t="str">
            <v>Salaries and Wages</v>
          </cell>
          <cell r="S4642">
            <v>60</v>
          </cell>
          <cell r="T4642" t="str">
            <v>Student Development</v>
          </cell>
          <cell r="U4642">
            <v>9</v>
          </cell>
          <cell r="V4642" t="str">
            <v>Meinhardt, Stephanie</v>
          </cell>
        </row>
        <row r="4643">
          <cell r="A4643">
            <v>221176</v>
          </cell>
          <cell r="B4643" t="str">
            <v>Testing-PRC</v>
          </cell>
          <cell r="C4643">
            <v>611420</v>
          </cell>
          <cell r="D4643">
            <v>221176611420</v>
          </cell>
          <cell r="E4643" t="str">
            <v>Non-Supervisory Supp - Non-Exempt</v>
          </cell>
          <cell r="F4643">
            <v>0</v>
          </cell>
          <cell r="G4643">
            <v>0</v>
          </cell>
          <cell r="H4643">
            <v>49083</v>
          </cell>
          <cell r="I4643">
            <v>24541.08</v>
          </cell>
          <cell r="J4643">
            <v>49083</v>
          </cell>
          <cell r="K4643">
            <v>110010</v>
          </cell>
          <cell r="L4643" t="str">
            <v>Current Unrestricted</v>
          </cell>
          <cell r="M4643">
            <v>30</v>
          </cell>
          <cell r="N4643" t="str">
            <v>Student Services</v>
          </cell>
          <cell r="O4643">
            <v>11</v>
          </cell>
          <cell r="P4643" t="str">
            <v>Current Unrestricted Funds</v>
          </cell>
          <cell r="Q4643">
            <v>61</v>
          </cell>
          <cell r="R4643" t="str">
            <v>Salaries and Wages</v>
          </cell>
          <cell r="S4643">
            <v>60</v>
          </cell>
          <cell r="T4643" t="str">
            <v>Student Development</v>
          </cell>
          <cell r="U4643">
            <v>9</v>
          </cell>
          <cell r="V4643" t="str">
            <v>Meinhardt, Stephanie</v>
          </cell>
        </row>
        <row r="4644">
          <cell r="A4644">
            <v>221176</v>
          </cell>
          <cell r="B4644" t="str">
            <v>Testing-PRC</v>
          </cell>
          <cell r="C4644">
            <v>611460</v>
          </cell>
          <cell r="D4644">
            <v>221176611460</v>
          </cell>
          <cell r="E4644" t="str">
            <v>Support Staff PT - Non-Exempt</v>
          </cell>
          <cell r="F4644">
            <v>0</v>
          </cell>
          <cell r="G4644">
            <v>0</v>
          </cell>
          <cell r="H4644">
            <v>9315</v>
          </cell>
          <cell r="I4644">
            <v>6063.28</v>
          </cell>
          <cell r="J4644">
            <v>9000</v>
          </cell>
          <cell r="K4644">
            <v>110010</v>
          </cell>
          <cell r="L4644" t="str">
            <v>Current Unrestricted</v>
          </cell>
          <cell r="M4644">
            <v>30</v>
          </cell>
          <cell r="N4644" t="str">
            <v>Student Services</v>
          </cell>
          <cell r="O4644">
            <v>11</v>
          </cell>
          <cell r="P4644" t="str">
            <v>Current Unrestricted Funds</v>
          </cell>
          <cell r="Q4644">
            <v>61</v>
          </cell>
          <cell r="R4644" t="str">
            <v>Salaries and Wages</v>
          </cell>
          <cell r="S4644">
            <v>60</v>
          </cell>
          <cell r="T4644" t="str">
            <v>Student Development</v>
          </cell>
          <cell r="U4644">
            <v>9</v>
          </cell>
          <cell r="V4644" t="str">
            <v>Meinhardt, Stephanie</v>
          </cell>
        </row>
        <row r="4645">
          <cell r="A4645">
            <v>221176</v>
          </cell>
          <cell r="B4645" t="str">
            <v>Testing-PRC</v>
          </cell>
          <cell r="C4645">
            <v>611491</v>
          </cell>
          <cell r="D4645">
            <v>221176611491</v>
          </cell>
          <cell r="E4645" t="str">
            <v>Comp Time Payoff</v>
          </cell>
          <cell r="F4645">
            <v>0</v>
          </cell>
          <cell r="G4645">
            <v>0</v>
          </cell>
          <cell r="H4645">
            <v>750</v>
          </cell>
          <cell r="I4645">
            <v>0</v>
          </cell>
          <cell r="J4645">
            <v>1000</v>
          </cell>
          <cell r="K4645">
            <v>110010</v>
          </cell>
          <cell r="L4645" t="str">
            <v>Current Unrestricted</v>
          </cell>
          <cell r="M4645">
            <v>30</v>
          </cell>
          <cell r="N4645" t="str">
            <v>Student Services</v>
          </cell>
          <cell r="O4645">
            <v>11</v>
          </cell>
          <cell r="P4645" t="str">
            <v>Current Unrestricted Funds</v>
          </cell>
          <cell r="Q4645">
            <v>61</v>
          </cell>
          <cell r="R4645" t="str">
            <v>Salaries and Wages</v>
          </cell>
          <cell r="S4645">
            <v>60</v>
          </cell>
          <cell r="T4645" t="str">
            <v>Student Development</v>
          </cell>
          <cell r="U4645">
            <v>9</v>
          </cell>
          <cell r="V4645" t="str">
            <v>Meinhardt, Stephanie</v>
          </cell>
        </row>
        <row r="4646">
          <cell r="A4646">
            <v>221176</v>
          </cell>
          <cell r="B4646" t="str">
            <v>Testing-PRC</v>
          </cell>
          <cell r="C4646">
            <v>611492</v>
          </cell>
          <cell r="D4646">
            <v>221176611492</v>
          </cell>
          <cell r="E4646" t="str">
            <v>Regular Overtime</v>
          </cell>
          <cell r="F4646">
            <v>0</v>
          </cell>
          <cell r="G4646">
            <v>0</v>
          </cell>
          <cell r="H4646">
            <v>1000</v>
          </cell>
          <cell r="I4646">
            <v>586.99</v>
          </cell>
          <cell r="J4646">
            <v>1000</v>
          </cell>
          <cell r="K4646">
            <v>110010</v>
          </cell>
          <cell r="L4646" t="str">
            <v>Current Unrestricted</v>
          </cell>
          <cell r="M4646">
            <v>30</v>
          </cell>
          <cell r="N4646" t="str">
            <v>Student Services</v>
          </cell>
          <cell r="O4646">
            <v>11</v>
          </cell>
          <cell r="P4646" t="str">
            <v>Current Unrestricted Funds</v>
          </cell>
          <cell r="Q4646">
            <v>61</v>
          </cell>
          <cell r="R4646" t="str">
            <v>Salaries and Wages</v>
          </cell>
          <cell r="S4646">
            <v>60</v>
          </cell>
          <cell r="T4646" t="str">
            <v>Student Development</v>
          </cell>
          <cell r="U4646">
            <v>9</v>
          </cell>
          <cell r="V4646" t="str">
            <v>Meinhardt, Stephanie</v>
          </cell>
        </row>
        <row r="4647">
          <cell r="A4647">
            <v>221176</v>
          </cell>
          <cell r="B4647" t="str">
            <v>Testing-PRC</v>
          </cell>
          <cell r="C4647">
            <v>611510</v>
          </cell>
          <cell r="D4647">
            <v>221176611510</v>
          </cell>
          <cell r="E4647" t="str">
            <v>Student Assistants - Non-Work Study</v>
          </cell>
          <cell r="F4647">
            <v>0</v>
          </cell>
          <cell r="G4647">
            <v>0</v>
          </cell>
          <cell r="H4647">
            <v>41659</v>
          </cell>
          <cell r="I4647">
            <v>24141.33</v>
          </cell>
          <cell r="J4647">
            <v>40250</v>
          </cell>
          <cell r="K4647">
            <v>110010</v>
          </cell>
          <cell r="L4647" t="str">
            <v>Current Unrestricted</v>
          </cell>
          <cell r="M4647">
            <v>30</v>
          </cell>
          <cell r="N4647" t="str">
            <v>Student Services</v>
          </cell>
          <cell r="O4647">
            <v>11</v>
          </cell>
          <cell r="P4647" t="str">
            <v>Current Unrestricted Funds</v>
          </cell>
          <cell r="Q4647">
            <v>61</v>
          </cell>
          <cell r="R4647" t="str">
            <v>Salaries and Wages</v>
          </cell>
          <cell r="S4647">
            <v>60</v>
          </cell>
          <cell r="T4647" t="str">
            <v>Student Development</v>
          </cell>
          <cell r="U4647">
            <v>9</v>
          </cell>
          <cell r="V4647" t="str">
            <v>Meinhardt, Stephanie</v>
          </cell>
        </row>
        <row r="4648">
          <cell r="A4648">
            <v>221176</v>
          </cell>
          <cell r="B4648" t="str">
            <v>Testing-PRC</v>
          </cell>
          <cell r="C4648">
            <v>611515</v>
          </cell>
          <cell r="D4648">
            <v>221176611515</v>
          </cell>
          <cell r="E4648" t="str">
            <v>Student Assistants - Non-WS&lt;6 hrs</v>
          </cell>
          <cell r="F4648">
            <v>0</v>
          </cell>
          <cell r="G4648">
            <v>0</v>
          </cell>
          <cell r="H4648">
            <v>3364</v>
          </cell>
          <cell r="I4648">
            <v>0</v>
          </cell>
          <cell r="J4648">
            <v>3000</v>
          </cell>
          <cell r="K4648">
            <v>110010</v>
          </cell>
          <cell r="L4648" t="str">
            <v>Current Unrestricted</v>
          </cell>
          <cell r="M4648">
            <v>30</v>
          </cell>
          <cell r="N4648" t="str">
            <v>Student Services</v>
          </cell>
          <cell r="O4648">
            <v>11</v>
          </cell>
          <cell r="P4648" t="str">
            <v>Current Unrestricted Funds</v>
          </cell>
          <cell r="Q4648">
            <v>61</v>
          </cell>
          <cell r="R4648" t="str">
            <v>Salaries and Wages</v>
          </cell>
          <cell r="S4648">
            <v>60</v>
          </cell>
          <cell r="T4648" t="str">
            <v>Student Development</v>
          </cell>
          <cell r="U4648">
            <v>9</v>
          </cell>
          <cell r="V4648" t="str">
            <v>Meinhardt, Stephanie</v>
          </cell>
        </row>
        <row r="4649">
          <cell r="A4649">
            <v>221176</v>
          </cell>
          <cell r="B4649" t="str">
            <v>Testing-PRC</v>
          </cell>
          <cell r="C4649">
            <v>733120</v>
          </cell>
          <cell r="D4649">
            <v>221176733120</v>
          </cell>
          <cell r="E4649" t="str">
            <v>Office Supplies</v>
          </cell>
          <cell r="F4649">
            <v>0</v>
          </cell>
          <cell r="G4649">
            <v>0</v>
          </cell>
          <cell r="H4649">
            <v>2000</v>
          </cell>
          <cell r="I4649">
            <v>947.22</v>
          </cell>
          <cell r="J4649">
            <v>3000</v>
          </cell>
          <cell r="K4649">
            <v>110010</v>
          </cell>
          <cell r="L4649" t="str">
            <v>Current Unrestricted</v>
          </cell>
          <cell r="M4649">
            <v>30</v>
          </cell>
          <cell r="N4649" t="str">
            <v>Student Services</v>
          </cell>
          <cell r="O4649">
            <v>11</v>
          </cell>
          <cell r="P4649" t="str">
            <v>Current Unrestricted Funds</v>
          </cell>
          <cell r="Q4649">
            <v>73</v>
          </cell>
          <cell r="R4649" t="str">
            <v>Supplies</v>
          </cell>
          <cell r="S4649">
            <v>60</v>
          </cell>
          <cell r="T4649" t="str">
            <v>Student Development</v>
          </cell>
          <cell r="U4649">
            <v>9</v>
          </cell>
          <cell r="V4649" t="str">
            <v>Meinhardt, Stephanie</v>
          </cell>
        </row>
        <row r="4650">
          <cell r="A4650">
            <v>221176</v>
          </cell>
          <cell r="B4650" t="str">
            <v>Testing-PRC</v>
          </cell>
          <cell r="C4650">
            <v>733230</v>
          </cell>
          <cell r="D4650">
            <v>221176733230</v>
          </cell>
          <cell r="E4650" t="str">
            <v>Tests and Testing Services</v>
          </cell>
          <cell r="F4650">
            <v>0</v>
          </cell>
          <cell r="G4650">
            <v>0</v>
          </cell>
          <cell r="H4650">
            <v>0</v>
          </cell>
          <cell r="I4650">
            <v>0</v>
          </cell>
          <cell r="J4650">
            <v>31000</v>
          </cell>
          <cell r="K4650">
            <v>110010</v>
          </cell>
          <cell r="L4650" t="str">
            <v>Current Unrestricted</v>
          </cell>
          <cell r="M4650">
            <v>30</v>
          </cell>
          <cell r="N4650" t="str">
            <v>Student Services</v>
          </cell>
          <cell r="O4650">
            <v>11</v>
          </cell>
          <cell r="P4650" t="str">
            <v>Current Unrestricted Funds</v>
          </cell>
          <cell r="Q4650">
            <v>73</v>
          </cell>
          <cell r="R4650" t="str">
            <v>Supplies</v>
          </cell>
          <cell r="S4650">
            <v>60</v>
          </cell>
          <cell r="T4650" t="str">
            <v>Student Development</v>
          </cell>
          <cell r="U4650">
            <v>9</v>
          </cell>
          <cell r="V4650" t="str">
            <v>Meinhardt, Stephanie</v>
          </cell>
        </row>
        <row r="4651">
          <cell r="A4651">
            <v>221176</v>
          </cell>
          <cell r="B4651" t="str">
            <v>Testing-PRC</v>
          </cell>
          <cell r="C4651">
            <v>744210</v>
          </cell>
          <cell r="D4651">
            <v>221176744210</v>
          </cell>
          <cell r="E4651" t="str">
            <v>Local Travel</v>
          </cell>
          <cell r="F4651">
            <v>0</v>
          </cell>
          <cell r="G4651">
            <v>0</v>
          </cell>
          <cell r="H4651">
            <v>750</v>
          </cell>
          <cell r="I4651">
            <v>219</v>
          </cell>
          <cell r="J4651">
            <v>1000</v>
          </cell>
          <cell r="K4651">
            <v>110010</v>
          </cell>
          <cell r="L4651" t="str">
            <v>Current Unrestricted</v>
          </cell>
          <cell r="M4651">
            <v>30</v>
          </cell>
          <cell r="N4651" t="str">
            <v>Student Services</v>
          </cell>
          <cell r="O4651">
            <v>11</v>
          </cell>
          <cell r="P4651" t="str">
            <v>Current Unrestricted Funds</v>
          </cell>
          <cell r="Q4651">
            <v>74</v>
          </cell>
          <cell r="R4651" t="str">
            <v>Travel</v>
          </cell>
          <cell r="S4651">
            <v>60</v>
          </cell>
          <cell r="T4651" t="str">
            <v>Student Development</v>
          </cell>
          <cell r="U4651">
            <v>9</v>
          </cell>
          <cell r="V4651" t="str">
            <v>Meinhardt, Stephanie</v>
          </cell>
        </row>
        <row r="4652">
          <cell r="A4652">
            <v>221176</v>
          </cell>
          <cell r="B4652" t="str">
            <v>Testing-PRC</v>
          </cell>
          <cell r="C4652">
            <v>744220</v>
          </cell>
          <cell r="D4652">
            <v>221176744220</v>
          </cell>
          <cell r="E4652" t="str">
            <v>Professional Development / Travel</v>
          </cell>
          <cell r="F4652">
            <v>0</v>
          </cell>
          <cell r="G4652">
            <v>0</v>
          </cell>
          <cell r="H4652">
            <v>500</v>
          </cell>
          <cell r="I4652">
            <v>0</v>
          </cell>
          <cell r="J4652">
            <v>750</v>
          </cell>
          <cell r="K4652">
            <v>110010</v>
          </cell>
          <cell r="L4652" t="str">
            <v>Current Unrestricted</v>
          </cell>
          <cell r="M4652">
            <v>30</v>
          </cell>
          <cell r="N4652" t="str">
            <v>Student Services</v>
          </cell>
          <cell r="O4652">
            <v>11</v>
          </cell>
          <cell r="P4652" t="str">
            <v>Current Unrestricted Funds</v>
          </cell>
          <cell r="Q4652">
            <v>74</v>
          </cell>
          <cell r="R4652" t="str">
            <v>Travel</v>
          </cell>
          <cell r="S4652">
            <v>60</v>
          </cell>
          <cell r="T4652" t="str">
            <v>Student Development</v>
          </cell>
          <cell r="U4652">
            <v>9</v>
          </cell>
          <cell r="V4652" t="str">
            <v>Meinhardt, Stephanie</v>
          </cell>
        </row>
        <row r="4653">
          <cell r="A4653">
            <v>221176</v>
          </cell>
          <cell r="B4653" t="str">
            <v>Testing-PRC</v>
          </cell>
          <cell r="C4653">
            <v>755705</v>
          </cell>
          <cell r="D4653">
            <v>221176755705</v>
          </cell>
          <cell r="E4653" t="str">
            <v>Postage</v>
          </cell>
          <cell r="F4653">
            <v>0</v>
          </cell>
          <cell r="G4653">
            <v>0</v>
          </cell>
          <cell r="H4653">
            <v>250</v>
          </cell>
          <cell r="I4653">
            <v>5.65</v>
          </cell>
          <cell r="J4653">
            <v>588</v>
          </cell>
          <cell r="K4653">
            <v>110010</v>
          </cell>
          <cell r="L4653" t="str">
            <v>Current Unrestricted</v>
          </cell>
          <cell r="M4653">
            <v>30</v>
          </cell>
          <cell r="N4653" t="str">
            <v>Student Services</v>
          </cell>
          <cell r="O4653">
            <v>11</v>
          </cell>
          <cell r="P4653" t="str">
            <v>Current Unrestricted Funds</v>
          </cell>
          <cell r="Q4653">
            <v>75</v>
          </cell>
          <cell r="R4653" t="str">
            <v>Other Operating Expenses</v>
          </cell>
          <cell r="S4653">
            <v>60</v>
          </cell>
          <cell r="T4653" t="str">
            <v>Student Development</v>
          </cell>
          <cell r="U4653">
            <v>9</v>
          </cell>
          <cell r="V4653" t="str">
            <v>Meinhardt, Stephanie</v>
          </cell>
        </row>
        <row r="4654">
          <cell r="A4654">
            <v>221306</v>
          </cell>
          <cell r="B4654" t="str">
            <v>Student Life-PRC</v>
          </cell>
          <cell r="C4654">
            <v>611320</v>
          </cell>
          <cell r="D4654">
            <v>221306611320</v>
          </cell>
          <cell r="E4654" t="str">
            <v>Non-Supervisory Supp Staff - Exempt</v>
          </cell>
          <cell r="F4654">
            <v>0</v>
          </cell>
          <cell r="G4654">
            <v>0</v>
          </cell>
          <cell r="H4654">
            <v>41874</v>
          </cell>
          <cell r="I4654">
            <v>19033.349999999999</v>
          </cell>
          <cell r="J4654">
            <v>45680</v>
          </cell>
          <cell r="K4654">
            <v>110010</v>
          </cell>
          <cell r="L4654" t="str">
            <v>Current Unrestricted</v>
          </cell>
          <cell r="M4654">
            <v>30</v>
          </cell>
          <cell r="N4654" t="str">
            <v>Student Services</v>
          </cell>
          <cell r="O4654">
            <v>11</v>
          </cell>
          <cell r="P4654" t="str">
            <v>Current Unrestricted Funds</v>
          </cell>
          <cell r="Q4654">
            <v>61</v>
          </cell>
          <cell r="R4654" t="str">
            <v>Salaries and Wages</v>
          </cell>
          <cell r="S4654">
            <v>60</v>
          </cell>
          <cell r="T4654" t="str">
            <v>Student Development</v>
          </cell>
          <cell r="U4654">
            <v>9</v>
          </cell>
          <cell r="V4654" t="str">
            <v>Meinhardt, Stephanie</v>
          </cell>
        </row>
        <row r="4655">
          <cell r="A4655">
            <v>221306</v>
          </cell>
          <cell r="B4655" t="str">
            <v>Student Life-PRC</v>
          </cell>
          <cell r="C4655">
            <v>611420</v>
          </cell>
          <cell r="D4655">
            <v>221306611420</v>
          </cell>
          <cell r="E4655" t="str">
            <v>Non-Supervisory Supp - Non-Exempt</v>
          </cell>
          <cell r="F4655">
            <v>0</v>
          </cell>
          <cell r="G4655">
            <v>0</v>
          </cell>
          <cell r="H4655">
            <v>30893</v>
          </cell>
          <cell r="I4655">
            <v>15560.74</v>
          </cell>
          <cell r="J4655">
            <v>30664</v>
          </cell>
          <cell r="K4655">
            <v>110010</v>
          </cell>
          <cell r="L4655" t="str">
            <v>Current Unrestricted</v>
          </cell>
          <cell r="M4655">
            <v>30</v>
          </cell>
          <cell r="N4655" t="str">
            <v>Student Services</v>
          </cell>
          <cell r="O4655">
            <v>11</v>
          </cell>
          <cell r="P4655" t="str">
            <v>Current Unrestricted Funds</v>
          </cell>
          <cell r="Q4655">
            <v>61</v>
          </cell>
          <cell r="R4655" t="str">
            <v>Salaries and Wages</v>
          </cell>
          <cell r="S4655">
            <v>60</v>
          </cell>
          <cell r="T4655" t="str">
            <v>Student Development</v>
          </cell>
          <cell r="U4655">
            <v>9</v>
          </cell>
          <cell r="V4655" t="str">
            <v>Meinhardt, Stephanie</v>
          </cell>
        </row>
        <row r="4656">
          <cell r="A4656">
            <v>221306</v>
          </cell>
          <cell r="B4656" t="str">
            <v>Student Life-PRC</v>
          </cell>
          <cell r="C4656">
            <v>611460</v>
          </cell>
          <cell r="D4656">
            <v>221306611460</v>
          </cell>
          <cell r="E4656" t="str">
            <v>Support Staff PT - Non-Exempt</v>
          </cell>
          <cell r="F4656">
            <v>0</v>
          </cell>
          <cell r="G4656">
            <v>0</v>
          </cell>
          <cell r="H4656">
            <v>4658</v>
          </cell>
          <cell r="I4656">
            <v>1452.37</v>
          </cell>
          <cell r="J4656">
            <v>4500</v>
          </cell>
          <cell r="K4656">
            <v>110010</v>
          </cell>
          <cell r="L4656" t="str">
            <v>Current Unrestricted</v>
          </cell>
          <cell r="M4656">
            <v>30</v>
          </cell>
          <cell r="N4656" t="str">
            <v>Student Services</v>
          </cell>
          <cell r="O4656">
            <v>11</v>
          </cell>
          <cell r="P4656" t="str">
            <v>Current Unrestricted Funds</v>
          </cell>
          <cell r="Q4656">
            <v>61</v>
          </cell>
          <cell r="R4656" t="str">
            <v>Salaries and Wages</v>
          </cell>
          <cell r="S4656">
            <v>60</v>
          </cell>
          <cell r="T4656" t="str">
            <v>Student Development</v>
          </cell>
          <cell r="U4656">
            <v>9</v>
          </cell>
          <cell r="V4656" t="str">
            <v>Meinhardt, Stephanie</v>
          </cell>
        </row>
        <row r="4657">
          <cell r="A4657">
            <v>221306</v>
          </cell>
          <cell r="B4657" t="str">
            <v>Student Life-PRC</v>
          </cell>
          <cell r="C4657">
            <v>611491</v>
          </cell>
          <cell r="D4657">
            <v>221306611491</v>
          </cell>
          <cell r="E4657" t="str">
            <v>Comp Time Payoff</v>
          </cell>
          <cell r="F4657">
            <v>0</v>
          </cell>
          <cell r="G4657">
            <v>0</v>
          </cell>
          <cell r="H4657">
            <v>750</v>
          </cell>
          <cell r="I4657">
            <v>0</v>
          </cell>
          <cell r="J4657">
            <v>750</v>
          </cell>
          <cell r="K4657">
            <v>110010</v>
          </cell>
          <cell r="L4657" t="str">
            <v>Current Unrestricted</v>
          </cell>
          <cell r="M4657">
            <v>30</v>
          </cell>
          <cell r="N4657" t="str">
            <v>Student Services</v>
          </cell>
          <cell r="O4657">
            <v>11</v>
          </cell>
          <cell r="P4657" t="str">
            <v>Current Unrestricted Funds</v>
          </cell>
          <cell r="Q4657">
            <v>61</v>
          </cell>
          <cell r="R4657" t="str">
            <v>Salaries and Wages</v>
          </cell>
          <cell r="S4657">
            <v>60</v>
          </cell>
          <cell r="T4657" t="str">
            <v>Student Development</v>
          </cell>
          <cell r="U4657">
            <v>9</v>
          </cell>
          <cell r="V4657" t="str">
            <v>Meinhardt, Stephanie</v>
          </cell>
        </row>
        <row r="4658">
          <cell r="A4658">
            <v>221306</v>
          </cell>
          <cell r="B4658" t="str">
            <v>Student Life-PRC</v>
          </cell>
          <cell r="C4658">
            <v>611492</v>
          </cell>
          <cell r="D4658">
            <v>221306611492</v>
          </cell>
          <cell r="E4658" t="str">
            <v>Regular Overtime</v>
          </cell>
          <cell r="F4658">
            <v>0</v>
          </cell>
          <cell r="G4658">
            <v>0</v>
          </cell>
          <cell r="H4658">
            <v>1000</v>
          </cell>
          <cell r="I4658">
            <v>32.659999999999997</v>
          </cell>
          <cell r="J4658">
            <v>1000</v>
          </cell>
          <cell r="K4658">
            <v>110010</v>
          </cell>
          <cell r="L4658" t="str">
            <v>Current Unrestricted</v>
          </cell>
          <cell r="M4658">
            <v>30</v>
          </cell>
          <cell r="N4658" t="str">
            <v>Student Services</v>
          </cell>
          <cell r="O4658">
            <v>11</v>
          </cell>
          <cell r="P4658" t="str">
            <v>Current Unrestricted Funds</v>
          </cell>
          <cell r="Q4658">
            <v>61</v>
          </cell>
          <cell r="R4658" t="str">
            <v>Salaries and Wages</v>
          </cell>
          <cell r="S4658">
            <v>60</v>
          </cell>
          <cell r="T4658" t="str">
            <v>Student Development</v>
          </cell>
          <cell r="U4658">
            <v>9</v>
          </cell>
          <cell r="V4658" t="str">
            <v>Meinhardt, Stephanie</v>
          </cell>
        </row>
        <row r="4659">
          <cell r="A4659">
            <v>221306</v>
          </cell>
          <cell r="B4659" t="str">
            <v>Student Life-PRC</v>
          </cell>
          <cell r="C4659">
            <v>611494</v>
          </cell>
          <cell r="D4659">
            <v>221306611494</v>
          </cell>
          <cell r="E4659" t="str">
            <v>Blended Overtime</v>
          </cell>
          <cell r="F4659">
            <v>0</v>
          </cell>
          <cell r="G4659">
            <v>0</v>
          </cell>
          <cell r="H4659">
            <v>0</v>
          </cell>
          <cell r="I4659">
            <v>66.75</v>
          </cell>
          <cell r="J4659">
            <v>0</v>
          </cell>
          <cell r="K4659">
            <v>110010</v>
          </cell>
          <cell r="L4659" t="str">
            <v>Current Unrestricted</v>
          </cell>
          <cell r="M4659">
            <v>30</v>
          </cell>
          <cell r="N4659" t="str">
            <v>Student Services</v>
          </cell>
          <cell r="O4659">
            <v>11</v>
          </cell>
          <cell r="P4659" t="str">
            <v>Current Unrestricted Funds</v>
          </cell>
          <cell r="Q4659">
            <v>61</v>
          </cell>
          <cell r="R4659" t="str">
            <v>Salaries and Wages</v>
          </cell>
          <cell r="S4659">
            <v>60</v>
          </cell>
          <cell r="T4659" t="str">
            <v>Student Development</v>
          </cell>
          <cell r="U4659">
            <v>9</v>
          </cell>
          <cell r="V4659" t="str">
            <v>Meinhardt, Stephanie</v>
          </cell>
        </row>
        <row r="4660">
          <cell r="A4660">
            <v>221306</v>
          </cell>
          <cell r="B4660" t="str">
            <v>Student Life-PRC</v>
          </cell>
          <cell r="C4660">
            <v>611510</v>
          </cell>
          <cell r="D4660">
            <v>221306611510</v>
          </cell>
          <cell r="E4660" t="str">
            <v>Student Assistants - Non-Work Study</v>
          </cell>
          <cell r="F4660">
            <v>0</v>
          </cell>
          <cell r="G4660">
            <v>0</v>
          </cell>
          <cell r="H4660">
            <v>20829</v>
          </cell>
          <cell r="I4660">
            <v>13848.29</v>
          </cell>
          <cell r="J4660">
            <v>20125</v>
          </cell>
          <cell r="K4660">
            <v>110010</v>
          </cell>
          <cell r="L4660" t="str">
            <v>Current Unrestricted</v>
          </cell>
          <cell r="M4660">
            <v>30</v>
          </cell>
          <cell r="N4660" t="str">
            <v>Student Services</v>
          </cell>
          <cell r="O4660">
            <v>11</v>
          </cell>
          <cell r="P4660" t="str">
            <v>Current Unrestricted Funds</v>
          </cell>
          <cell r="Q4660">
            <v>61</v>
          </cell>
          <cell r="R4660" t="str">
            <v>Salaries and Wages</v>
          </cell>
          <cell r="S4660">
            <v>60</v>
          </cell>
          <cell r="T4660" t="str">
            <v>Student Development</v>
          </cell>
          <cell r="U4660">
            <v>9</v>
          </cell>
          <cell r="V4660" t="str">
            <v>Meinhardt, Stephanie</v>
          </cell>
        </row>
        <row r="4661">
          <cell r="A4661">
            <v>221306</v>
          </cell>
          <cell r="B4661" t="str">
            <v>Student Life-PRC</v>
          </cell>
          <cell r="C4661">
            <v>611515</v>
          </cell>
          <cell r="D4661">
            <v>221306611515</v>
          </cell>
          <cell r="E4661" t="str">
            <v>Student Assistants - Non-WS&lt;6 hrs</v>
          </cell>
          <cell r="F4661">
            <v>0</v>
          </cell>
          <cell r="G4661">
            <v>0</v>
          </cell>
          <cell r="H4661">
            <v>1682</v>
          </cell>
          <cell r="I4661">
            <v>0</v>
          </cell>
          <cell r="J4661">
            <v>1625</v>
          </cell>
          <cell r="K4661">
            <v>110010</v>
          </cell>
          <cell r="L4661" t="str">
            <v>Current Unrestricted</v>
          </cell>
          <cell r="M4661">
            <v>30</v>
          </cell>
          <cell r="N4661" t="str">
            <v>Student Services</v>
          </cell>
          <cell r="O4661">
            <v>11</v>
          </cell>
          <cell r="P4661" t="str">
            <v>Current Unrestricted Funds</v>
          </cell>
          <cell r="Q4661">
            <v>61</v>
          </cell>
          <cell r="R4661" t="str">
            <v>Salaries and Wages</v>
          </cell>
          <cell r="S4661">
            <v>60</v>
          </cell>
          <cell r="T4661" t="str">
            <v>Student Development</v>
          </cell>
          <cell r="U4661">
            <v>9</v>
          </cell>
          <cell r="V4661" t="str">
            <v>Meinhardt, Stephanie</v>
          </cell>
        </row>
        <row r="4662">
          <cell r="A4662">
            <v>221306</v>
          </cell>
          <cell r="B4662" t="str">
            <v>Student Life-PRC</v>
          </cell>
          <cell r="C4662">
            <v>733120</v>
          </cell>
          <cell r="D4662">
            <v>221306733120</v>
          </cell>
          <cell r="E4662" t="str">
            <v>Office Supplies</v>
          </cell>
          <cell r="F4662">
            <v>0</v>
          </cell>
          <cell r="G4662">
            <v>0</v>
          </cell>
          <cell r="H4662">
            <v>2000</v>
          </cell>
          <cell r="I4662">
            <v>0</v>
          </cell>
          <cell r="J4662">
            <v>1750</v>
          </cell>
          <cell r="K4662">
            <v>110010</v>
          </cell>
          <cell r="L4662" t="str">
            <v>Current Unrestricted</v>
          </cell>
          <cell r="M4662">
            <v>30</v>
          </cell>
          <cell r="N4662" t="str">
            <v>Student Services</v>
          </cell>
          <cell r="O4662">
            <v>11</v>
          </cell>
          <cell r="P4662" t="str">
            <v>Current Unrestricted Funds</v>
          </cell>
          <cell r="Q4662">
            <v>73</v>
          </cell>
          <cell r="R4662" t="str">
            <v>Supplies</v>
          </cell>
          <cell r="S4662">
            <v>60</v>
          </cell>
          <cell r="T4662" t="str">
            <v>Student Development</v>
          </cell>
          <cell r="U4662">
            <v>9</v>
          </cell>
          <cell r="V4662" t="str">
            <v>Meinhardt, Stephanie</v>
          </cell>
        </row>
        <row r="4663">
          <cell r="A4663">
            <v>221306</v>
          </cell>
          <cell r="B4663" t="str">
            <v>Student Life-PRC</v>
          </cell>
          <cell r="C4663">
            <v>744210</v>
          </cell>
          <cell r="D4663">
            <v>221306744210</v>
          </cell>
          <cell r="E4663" t="str">
            <v>Local Travel</v>
          </cell>
          <cell r="F4663">
            <v>0</v>
          </cell>
          <cell r="G4663">
            <v>0</v>
          </cell>
          <cell r="H4663">
            <v>750</v>
          </cell>
          <cell r="I4663">
            <v>467.5</v>
          </cell>
          <cell r="J4663">
            <v>750</v>
          </cell>
          <cell r="K4663">
            <v>110010</v>
          </cell>
          <cell r="L4663" t="str">
            <v>Current Unrestricted</v>
          </cell>
          <cell r="M4663">
            <v>30</v>
          </cell>
          <cell r="N4663" t="str">
            <v>Student Services</v>
          </cell>
          <cell r="O4663">
            <v>11</v>
          </cell>
          <cell r="P4663" t="str">
            <v>Current Unrestricted Funds</v>
          </cell>
          <cell r="Q4663">
            <v>74</v>
          </cell>
          <cell r="R4663" t="str">
            <v>Travel</v>
          </cell>
          <cell r="S4663">
            <v>60</v>
          </cell>
          <cell r="T4663" t="str">
            <v>Student Development</v>
          </cell>
          <cell r="U4663">
            <v>9</v>
          </cell>
          <cell r="V4663" t="str">
            <v>Meinhardt, Stephanie</v>
          </cell>
        </row>
        <row r="4664">
          <cell r="A4664">
            <v>221306</v>
          </cell>
          <cell r="B4664" t="str">
            <v>Student Life-PRC</v>
          </cell>
          <cell r="C4664">
            <v>744220</v>
          </cell>
          <cell r="D4664">
            <v>221306744220</v>
          </cell>
          <cell r="E4664" t="str">
            <v>Professional Development / Travel</v>
          </cell>
          <cell r="F4664">
            <v>0</v>
          </cell>
          <cell r="G4664">
            <v>0</v>
          </cell>
          <cell r="H4664">
            <v>500</v>
          </cell>
          <cell r="I4664">
            <v>0</v>
          </cell>
          <cell r="J4664">
            <v>500</v>
          </cell>
          <cell r="K4664">
            <v>110010</v>
          </cell>
          <cell r="L4664" t="str">
            <v>Current Unrestricted</v>
          </cell>
          <cell r="M4664">
            <v>30</v>
          </cell>
          <cell r="N4664" t="str">
            <v>Student Services</v>
          </cell>
          <cell r="O4664">
            <v>11</v>
          </cell>
          <cell r="P4664" t="str">
            <v>Current Unrestricted Funds</v>
          </cell>
          <cell r="Q4664">
            <v>74</v>
          </cell>
          <cell r="R4664" t="str">
            <v>Travel</v>
          </cell>
          <cell r="S4664">
            <v>60</v>
          </cell>
          <cell r="T4664" t="str">
            <v>Student Development</v>
          </cell>
          <cell r="U4664">
            <v>9</v>
          </cell>
          <cell r="V4664" t="str">
            <v>Meinhardt, Stephanie</v>
          </cell>
        </row>
        <row r="4665">
          <cell r="A4665">
            <v>221306</v>
          </cell>
          <cell r="B4665" t="str">
            <v>Student Life-PRC</v>
          </cell>
          <cell r="C4665">
            <v>755360</v>
          </cell>
          <cell r="D4665">
            <v>221306755360</v>
          </cell>
          <cell r="E4665" t="str">
            <v>Printing - Other</v>
          </cell>
          <cell r="F4665">
            <v>0</v>
          </cell>
          <cell r="G4665">
            <v>0</v>
          </cell>
          <cell r="H4665">
            <v>0</v>
          </cell>
          <cell r="I4665">
            <v>18</v>
          </cell>
          <cell r="J4665">
            <v>25</v>
          </cell>
          <cell r="K4665">
            <v>110010</v>
          </cell>
          <cell r="L4665" t="str">
            <v>Current Unrestricted</v>
          </cell>
          <cell r="M4665">
            <v>30</v>
          </cell>
          <cell r="N4665" t="str">
            <v>Student Services</v>
          </cell>
          <cell r="O4665">
            <v>11</v>
          </cell>
          <cell r="P4665" t="str">
            <v>Current Unrestricted Funds</v>
          </cell>
          <cell r="Q4665">
            <v>75</v>
          </cell>
          <cell r="R4665" t="str">
            <v>Other Operating Expenses</v>
          </cell>
          <cell r="S4665">
            <v>60</v>
          </cell>
          <cell r="T4665" t="str">
            <v>Student Development</v>
          </cell>
          <cell r="U4665">
            <v>9</v>
          </cell>
          <cell r="V4665" t="str">
            <v>Meinhardt, Stephanie</v>
          </cell>
        </row>
        <row r="4666">
          <cell r="A4666">
            <v>221306</v>
          </cell>
          <cell r="B4666" t="str">
            <v>Student Life-PRC</v>
          </cell>
          <cell r="C4666">
            <v>755705</v>
          </cell>
          <cell r="D4666">
            <v>221306755705</v>
          </cell>
          <cell r="E4666" t="str">
            <v>Postage</v>
          </cell>
          <cell r="F4666">
            <v>0</v>
          </cell>
          <cell r="G4666">
            <v>0</v>
          </cell>
          <cell r="H4666">
            <v>250</v>
          </cell>
          <cell r="I4666">
            <v>0</v>
          </cell>
          <cell r="J4666">
            <v>225</v>
          </cell>
          <cell r="K4666">
            <v>110010</v>
          </cell>
          <cell r="L4666" t="str">
            <v>Current Unrestricted</v>
          </cell>
          <cell r="M4666">
            <v>30</v>
          </cell>
          <cell r="N4666" t="str">
            <v>Student Services</v>
          </cell>
          <cell r="O4666">
            <v>11</v>
          </cell>
          <cell r="P4666" t="str">
            <v>Current Unrestricted Funds</v>
          </cell>
          <cell r="Q4666">
            <v>75</v>
          </cell>
          <cell r="R4666" t="str">
            <v>Other Operating Expenses</v>
          </cell>
          <cell r="S4666">
            <v>60</v>
          </cell>
          <cell r="T4666" t="str">
            <v>Student Development</v>
          </cell>
          <cell r="U4666">
            <v>9</v>
          </cell>
          <cell r="V4666" t="str">
            <v>Meinhardt, Stephanie</v>
          </cell>
        </row>
        <row r="4667">
          <cell r="A4667">
            <v>221306</v>
          </cell>
          <cell r="B4667" t="str">
            <v>Student Life-PRC</v>
          </cell>
          <cell r="C4667">
            <v>755745</v>
          </cell>
          <cell r="D4667">
            <v>221306755745</v>
          </cell>
          <cell r="E4667" t="str">
            <v>Promotional Activities</v>
          </cell>
          <cell r="F4667">
            <v>0</v>
          </cell>
          <cell r="G4667">
            <v>0</v>
          </cell>
          <cell r="H4667">
            <v>1000</v>
          </cell>
          <cell r="I4667">
            <v>0</v>
          </cell>
          <cell r="J4667">
            <v>750</v>
          </cell>
          <cell r="K4667">
            <v>110010</v>
          </cell>
          <cell r="L4667" t="str">
            <v>Current Unrestricted</v>
          </cell>
          <cell r="M4667">
            <v>30</v>
          </cell>
          <cell r="N4667" t="str">
            <v>Student Services</v>
          </cell>
          <cell r="O4667">
            <v>11</v>
          </cell>
          <cell r="P4667" t="str">
            <v>Current Unrestricted Funds</v>
          </cell>
          <cell r="Q4667">
            <v>75</v>
          </cell>
          <cell r="R4667" t="str">
            <v>Other Operating Expenses</v>
          </cell>
          <cell r="S4667">
            <v>60</v>
          </cell>
          <cell r="T4667" t="str">
            <v>Student Development</v>
          </cell>
          <cell r="U4667">
            <v>9</v>
          </cell>
          <cell r="V4667" t="str">
            <v>Meinhardt, Stephanie</v>
          </cell>
        </row>
        <row r="4668">
          <cell r="A4668">
            <v>221105</v>
          </cell>
          <cell r="B4668" t="str">
            <v>VP Student Development</v>
          </cell>
          <cell r="C4668">
            <v>611210</v>
          </cell>
          <cell r="D4668">
            <v>221105611210</v>
          </cell>
          <cell r="E4668" t="str">
            <v>Admin Salaries - Full-time</v>
          </cell>
          <cell r="F4668">
            <v>115220.56</v>
          </cell>
          <cell r="G4668">
            <v>115220.54</v>
          </cell>
          <cell r="H4668">
            <v>119237</v>
          </cell>
          <cell r="I4668">
            <v>59618.21</v>
          </cell>
          <cell r="J4668">
            <v>119237</v>
          </cell>
          <cell r="K4668">
            <v>110010</v>
          </cell>
          <cell r="L4668" t="str">
            <v>Current Unrestricted</v>
          </cell>
          <cell r="M4668">
            <v>35</v>
          </cell>
          <cell r="N4668" t="str">
            <v>Student Services</v>
          </cell>
          <cell r="O4668">
            <v>11</v>
          </cell>
          <cell r="P4668" t="str">
            <v>Current Unrestricted Funds</v>
          </cell>
          <cell r="Q4668">
            <v>61</v>
          </cell>
          <cell r="R4668" t="str">
            <v>Salaries and Wages</v>
          </cell>
          <cell r="S4668">
            <v>60</v>
          </cell>
          <cell r="T4668" t="str">
            <v>Student Development</v>
          </cell>
          <cell r="U4668">
            <v>9</v>
          </cell>
          <cell r="V4668" t="str">
            <v>Money, Barbara</v>
          </cell>
        </row>
        <row r="4669">
          <cell r="A4669">
            <v>221105</v>
          </cell>
          <cell r="B4669" t="str">
            <v>VP Student Development</v>
          </cell>
          <cell r="C4669">
            <v>611214</v>
          </cell>
          <cell r="D4669">
            <v>221105611214</v>
          </cell>
          <cell r="E4669" t="str">
            <v>Travel Allowance</v>
          </cell>
          <cell r="F4669">
            <v>12000</v>
          </cell>
          <cell r="G4669">
            <v>12000</v>
          </cell>
          <cell r="H4669">
            <v>12000</v>
          </cell>
          <cell r="I4669">
            <v>6000</v>
          </cell>
          <cell r="J4669">
            <v>12000</v>
          </cell>
          <cell r="K4669">
            <v>110010</v>
          </cell>
          <cell r="L4669" t="str">
            <v>Current Unrestricted</v>
          </cell>
          <cell r="M4669">
            <v>35</v>
          </cell>
          <cell r="N4669" t="str">
            <v>Student Services</v>
          </cell>
          <cell r="O4669">
            <v>11</v>
          </cell>
          <cell r="P4669" t="str">
            <v>Current Unrestricted Funds</v>
          </cell>
          <cell r="Q4669">
            <v>61</v>
          </cell>
          <cell r="R4669" t="str">
            <v>Salaries and Wages</v>
          </cell>
          <cell r="S4669">
            <v>60</v>
          </cell>
          <cell r="T4669" t="str">
            <v>Student Development</v>
          </cell>
          <cell r="U4669">
            <v>9</v>
          </cell>
          <cell r="V4669" t="str">
            <v>Money, Barbara</v>
          </cell>
        </row>
        <row r="4670">
          <cell r="A4670">
            <v>221105</v>
          </cell>
          <cell r="B4670" t="str">
            <v>VP Student Development</v>
          </cell>
          <cell r="C4670">
            <v>611215</v>
          </cell>
          <cell r="D4670">
            <v>221105611215</v>
          </cell>
          <cell r="E4670" t="str">
            <v>Admin Salaries - Annuity</v>
          </cell>
          <cell r="F4670">
            <v>12100.64</v>
          </cell>
          <cell r="G4670">
            <v>12100.66</v>
          </cell>
          <cell r="H4670">
            <v>12525</v>
          </cell>
          <cell r="I4670">
            <v>6262.09</v>
          </cell>
          <cell r="J4670">
            <v>12525</v>
          </cell>
          <cell r="K4670">
            <v>110010</v>
          </cell>
          <cell r="L4670" t="str">
            <v>Current Unrestricted</v>
          </cell>
          <cell r="M4670">
            <v>35</v>
          </cell>
          <cell r="N4670" t="str">
            <v>Student Services</v>
          </cell>
          <cell r="O4670">
            <v>11</v>
          </cell>
          <cell r="P4670" t="str">
            <v>Current Unrestricted Funds</v>
          </cell>
          <cell r="Q4670">
            <v>61</v>
          </cell>
          <cell r="R4670" t="str">
            <v>Salaries and Wages</v>
          </cell>
          <cell r="S4670">
            <v>60</v>
          </cell>
          <cell r="T4670" t="str">
            <v>Student Development</v>
          </cell>
          <cell r="U4670">
            <v>9</v>
          </cell>
          <cell r="V4670" t="str">
            <v>Money, Barbara</v>
          </cell>
        </row>
        <row r="4671">
          <cell r="A4671">
            <v>221105</v>
          </cell>
          <cell r="B4671" t="str">
            <v>VP Student Development</v>
          </cell>
          <cell r="C4671">
            <v>611320</v>
          </cell>
          <cell r="D4671">
            <v>221105611320</v>
          </cell>
          <cell r="E4671" t="str">
            <v>Non-Supervisory Supp Staff - Exempt</v>
          </cell>
          <cell r="F4671">
            <v>80224.2</v>
          </cell>
          <cell r="G4671">
            <v>0</v>
          </cell>
          <cell r="H4671">
            <v>0</v>
          </cell>
          <cell r="I4671">
            <v>0</v>
          </cell>
          <cell r="J4671">
            <v>0</v>
          </cell>
          <cell r="K4671">
            <v>110010</v>
          </cell>
          <cell r="L4671" t="str">
            <v>Current Unrestricted</v>
          </cell>
          <cell r="M4671">
            <v>35</v>
          </cell>
          <cell r="N4671" t="str">
            <v>Student Services</v>
          </cell>
          <cell r="O4671">
            <v>11</v>
          </cell>
          <cell r="P4671" t="str">
            <v>Current Unrestricted Funds</v>
          </cell>
          <cell r="Q4671">
            <v>61</v>
          </cell>
          <cell r="R4671" t="str">
            <v>Salaries and Wages</v>
          </cell>
          <cell r="S4671">
            <v>60</v>
          </cell>
          <cell r="T4671" t="str">
            <v>Student Development</v>
          </cell>
          <cell r="U4671">
            <v>9</v>
          </cell>
          <cell r="V4671" t="str">
            <v>Money, Barbara</v>
          </cell>
        </row>
        <row r="4672">
          <cell r="A4672">
            <v>221105</v>
          </cell>
          <cell r="B4672" t="str">
            <v>VP Student Development</v>
          </cell>
          <cell r="C4672">
            <v>611420</v>
          </cell>
          <cell r="D4672">
            <v>221105611420</v>
          </cell>
          <cell r="E4672" t="str">
            <v>Non-Supervisory Supp - Non-Exempt</v>
          </cell>
          <cell r="F4672">
            <v>0</v>
          </cell>
          <cell r="G4672">
            <v>68112.600000000006</v>
          </cell>
          <cell r="H4672">
            <v>45426</v>
          </cell>
          <cell r="I4672">
            <v>22712.76</v>
          </cell>
          <cell r="J4672">
            <v>45426</v>
          </cell>
          <cell r="K4672">
            <v>110010</v>
          </cell>
          <cell r="L4672" t="str">
            <v>Current Unrestricted</v>
          </cell>
          <cell r="M4672">
            <v>35</v>
          </cell>
          <cell r="N4672" t="str">
            <v>Student Services</v>
          </cell>
          <cell r="O4672">
            <v>11</v>
          </cell>
          <cell r="P4672" t="str">
            <v>Current Unrestricted Funds</v>
          </cell>
          <cell r="Q4672">
            <v>61</v>
          </cell>
          <cell r="R4672" t="str">
            <v>Salaries and Wages</v>
          </cell>
          <cell r="S4672">
            <v>60</v>
          </cell>
          <cell r="T4672" t="str">
            <v>Student Development</v>
          </cell>
          <cell r="U4672">
            <v>9</v>
          </cell>
          <cell r="V4672" t="str">
            <v>Money, Barbara</v>
          </cell>
        </row>
        <row r="4673">
          <cell r="A4673">
            <v>221105</v>
          </cell>
          <cell r="B4673" t="str">
            <v>VP Student Development</v>
          </cell>
          <cell r="C4673">
            <v>611491</v>
          </cell>
          <cell r="D4673">
            <v>221105611491</v>
          </cell>
          <cell r="E4673" t="str">
            <v>Comp Time Payoff</v>
          </cell>
          <cell r="F4673">
            <v>48.04</v>
          </cell>
          <cell r="G4673">
            <v>0</v>
          </cell>
          <cell r="H4673">
            <v>0</v>
          </cell>
          <cell r="I4673">
            <v>0</v>
          </cell>
          <cell r="J4673">
            <v>100</v>
          </cell>
          <cell r="K4673">
            <v>110010</v>
          </cell>
          <cell r="L4673" t="str">
            <v>Current Unrestricted</v>
          </cell>
          <cell r="M4673">
            <v>35</v>
          </cell>
          <cell r="N4673" t="str">
            <v>Student Services</v>
          </cell>
          <cell r="O4673">
            <v>11</v>
          </cell>
          <cell r="P4673" t="str">
            <v>Current Unrestricted Funds</v>
          </cell>
          <cell r="Q4673">
            <v>61</v>
          </cell>
          <cell r="R4673" t="str">
            <v>Salaries and Wages</v>
          </cell>
          <cell r="S4673">
            <v>60</v>
          </cell>
          <cell r="T4673" t="str">
            <v>Student Development</v>
          </cell>
          <cell r="U4673">
            <v>9</v>
          </cell>
          <cell r="V4673" t="str">
            <v>Money, Barbara</v>
          </cell>
        </row>
        <row r="4674">
          <cell r="A4674">
            <v>221105</v>
          </cell>
          <cell r="B4674" t="str">
            <v>VP Student Development</v>
          </cell>
          <cell r="C4674">
            <v>611510</v>
          </cell>
          <cell r="D4674">
            <v>221105611510</v>
          </cell>
          <cell r="E4674" t="str">
            <v>Student Assistants - Non-Work Study</v>
          </cell>
          <cell r="F4674">
            <v>0</v>
          </cell>
          <cell r="G4674">
            <v>0</v>
          </cell>
          <cell r="H4674">
            <v>10000</v>
          </cell>
          <cell r="I4674">
            <v>0</v>
          </cell>
          <cell r="J4674">
            <v>10000</v>
          </cell>
          <cell r="K4674">
            <v>110010</v>
          </cell>
          <cell r="L4674" t="str">
            <v>Current Unrestricted</v>
          </cell>
          <cell r="M4674">
            <v>35</v>
          </cell>
          <cell r="N4674" t="str">
            <v>Student Services</v>
          </cell>
          <cell r="O4674">
            <v>11</v>
          </cell>
          <cell r="P4674" t="str">
            <v>Current Unrestricted Funds</v>
          </cell>
          <cell r="Q4674">
            <v>61</v>
          </cell>
          <cell r="R4674" t="str">
            <v>Salaries and Wages</v>
          </cell>
          <cell r="S4674">
            <v>60</v>
          </cell>
          <cell r="T4674" t="str">
            <v>Student Development</v>
          </cell>
          <cell r="U4674">
            <v>9</v>
          </cell>
          <cell r="V4674" t="str">
            <v>Money, Barbara</v>
          </cell>
        </row>
        <row r="4675">
          <cell r="A4675">
            <v>221105</v>
          </cell>
          <cell r="B4675" t="str">
            <v>VP Student Development</v>
          </cell>
          <cell r="C4675">
            <v>712355</v>
          </cell>
          <cell r="D4675">
            <v>221105712355</v>
          </cell>
          <cell r="E4675" t="str">
            <v>Contract Labor - Temporary Agencies</v>
          </cell>
          <cell r="F4675">
            <v>0</v>
          </cell>
          <cell r="G4675">
            <v>0</v>
          </cell>
          <cell r="H4675">
            <v>25000</v>
          </cell>
          <cell r="I4675">
            <v>0</v>
          </cell>
          <cell r="J4675">
            <v>25000</v>
          </cell>
          <cell r="K4675">
            <v>110010</v>
          </cell>
          <cell r="L4675" t="str">
            <v>Current Unrestricted</v>
          </cell>
          <cell r="M4675">
            <v>35</v>
          </cell>
          <cell r="N4675" t="str">
            <v>Student Services</v>
          </cell>
          <cell r="O4675">
            <v>11</v>
          </cell>
          <cell r="P4675" t="str">
            <v>Current Unrestricted Funds</v>
          </cell>
          <cell r="Q4675">
            <v>71</v>
          </cell>
          <cell r="R4675" t="str">
            <v>Contractual Services</v>
          </cell>
          <cell r="S4675">
            <v>60</v>
          </cell>
          <cell r="T4675" t="str">
            <v>Student Development</v>
          </cell>
          <cell r="U4675">
            <v>9</v>
          </cell>
          <cell r="V4675" t="str">
            <v>Money, Barbara</v>
          </cell>
        </row>
        <row r="4676">
          <cell r="A4676">
            <v>221105</v>
          </cell>
          <cell r="B4676" t="str">
            <v>VP Student Development</v>
          </cell>
          <cell r="C4676">
            <v>712420</v>
          </cell>
          <cell r="D4676">
            <v>221105712420</v>
          </cell>
          <cell r="E4676" t="str">
            <v>Rental - Furniture and Equipment</v>
          </cell>
          <cell r="F4676">
            <v>4394.74</v>
          </cell>
          <cell r="G4676">
            <v>5885.6</v>
          </cell>
          <cell r="H4676">
            <v>6400</v>
          </cell>
          <cell r="I4676">
            <v>3057.85</v>
          </cell>
          <cell r="J4676">
            <v>6400</v>
          </cell>
          <cell r="K4676">
            <v>110010</v>
          </cell>
          <cell r="L4676" t="str">
            <v>Current Unrestricted</v>
          </cell>
          <cell r="M4676">
            <v>35</v>
          </cell>
          <cell r="N4676" t="str">
            <v>Student Services</v>
          </cell>
          <cell r="O4676">
            <v>11</v>
          </cell>
          <cell r="P4676" t="str">
            <v>Current Unrestricted Funds</v>
          </cell>
          <cell r="Q4676">
            <v>71</v>
          </cell>
          <cell r="R4676" t="str">
            <v>Contractual Services</v>
          </cell>
          <cell r="S4676">
            <v>60</v>
          </cell>
          <cell r="T4676" t="str">
            <v>Student Development</v>
          </cell>
          <cell r="U4676">
            <v>9</v>
          </cell>
          <cell r="V4676" t="str">
            <v>Money, Barbara</v>
          </cell>
        </row>
        <row r="4677">
          <cell r="A4677">
            <v>221105</v>
          </cell>
          <cell r="B4677" t="str">
            <v>VP Student Development</v>
          </cell>
          <cell r="C4677">
            <v>712430</v>
          </cell>
          <cell r="D4677">
            <v>221105712430</v>
          </cell>
          <cell r="E4677" t="str">
            <v>Rental - Equipment Overage</v>
          </cell>
          <cell r="F4677">
            <v>152.57</v>
          </cell>
          <cell r="G4677">
            <v>322.73</v>
          </cell>
          <cell r="H4677">
            <v>500</v>
          </cell>
          <cell r="I4677">
            <v>186.45</v>
          </cell>
          <cell r="J4677">
            <v>600</v>
          </cell>
          <cell r="K4677">
            <v>110010</v>
          </cell>
          <cell r="L4677" t="str">
            <v>Current Unrestricted</v>
          </cell>
          <cell r="M4677">
            <v>35</v>
          </cell>
          <cell r="N4677" t="str">
            <v>Student Services</v>
          </cell>
          <cell r="O4677">
            <v>11</v>
          </cell>
          <cell r="P4677" t="str">
            <v>Current Unrestricted Funds</v>
          </cell>
          <cell r="Q4677">
            <v>71</v>
          </cell>
          <cell r="R4677" t="str">
            <v>Contractual Services</v>
          </cell>
          <cell r="S4677">
            <v>60</v>
          </cell>
          <cell r="T4677" t="str">
            <v>Student Development</v>
          </cell>
          <cell r="U4677">
            <v>9</v>
          </cell>
          <cell r="V4677" t="str">
            <v>Money, Barbara</v>
          </cell>
        </row>
        <row r="4678">
          <cell r="A4678">
            <v>221105</v>
          </cell>
          <cell r="B4678" t="str">
            <v>VP Student Development</v>
          </cell>
          <cell r="C4678">
            <v>712610</v>
          </cell>
          <cell r="D4678">
            <v>221105712610</v>
          </cell>
          <cell r="E4678" t="str">
            <v>Commencement Exercises</v>
          </cell>
          <cell r="F4678">
            <v>56285.8</v>
          </cell>
          <cell r="G4678">
            <v>47762.84</v>
          </cell>
          <cell r="H4678">
            <v>75000</v>
          </cell>
          <cell r="I4678">
            <v>2060.9499999999998</v>
          </cell>
          <cell r="J4678">
            <v>75000</v>
          </cell>
          <cell r="K4678">
            <v>110010</v>
          </cell>
          <cell r="L4678" t="str">
            <v>Current Unrestricted</v>
          </cell>
          <cell r="M4678">
            <v>35</v>
          </cell>
          <cell r="N4678" t="str">
            <v>Student Services</v>
          </cell>
          <cell r="O4678">
            <v>11</v>
          </cell>
          <cell r="P4678" t="str">
            <v>Current Unrestricted Funds</v>
          </cell>
          <cell r="Q4678">
            <v>71</v>
          </cell>
          <cell r="R4678" t="str">
            <v>Contractual Services</v>
          </cell>
          <cell r="S4678">
            <v>60</v>
          </cell>
          <cell r="T4678" t="str">
            <v>Student Development</v>
          </cell>
          <cell r="U4678">
            <v>9</v>
          </cell>
          <cell r="V4678" t="str">
            <v>Money, Barbara</v>
          </cell>
        </row>
        <row r="4679">
          <cell r="A4679">
            <v>221105</v>
          </cell>
          <cell r="B4679" t="str">
            <v>VP Student Development</v>
          </cell>
          <cell r="C4679">
            <v>712655</v>
          </cell>
          <cell r="D4679">
            <v>221105712655</v>
          </cell>
          <cell r="E4679" t="str">
            <v>Meetings Expense</v>
          </cell>
          <cell r="F4679">
            <v>7.52</v>
          </cell>
          <cell r="G4679">
            <v>66.94</v>
          </cell>
          <cell r="H4679">
            <v>1000</v>
          </cell>
          <cell r="I4679">
            <v>29.32</v>
          </cell>
          <cell r="J4679">
            <v>500</v>
          </cell>
          <cell r="K4679">
            <v>110010</v>
          </cell>
          <cell r="L4679" t="str">
            <v>Current Unrestricted</v>
          </cell>
          <cell r="M4679">
            <v>35</v>
          </cell>
          <cell r="N4679" t="str">
            <v>Student Services</v>
          </cell>
          <cell r="O4679">
            <v>11</v>
          </cell>
          <cell r="P4679" t="str">
            <v>Current Unrestricted Funds</v>
          </cell>
          <cell r="Q4679">
            <v>71</v>
          </cell>
          <cell r="R4679" t="str">
            <v>Contractual Services</v>
          </cell>
          <cell r="S4679">
            <v>60</v>
          </cell>
          <cell r="T4679" t="str">
            <v>Student Development</v>
          </cell>
          <cell r="U4679">
            <v>9</v>
          </cell>
          <cell r="V4679" t="str">
            <v>Money, Barbara</v>
          </cell>
        </row>
        <row r="4680">
          <cell r="A4680">
            <v>221105</v>
          </cell>
          <cell r="B4680" t="str">
            <v>VP Student Development</v>
          </cell>
          <cell r="C4680">
            <v>733120</v>
          </cell>
          <cell r="D4680">
            <v>221105733120</v>
          </cell>
          <cell r="E4680" t="str">
            <v>Office Supplies</v>
          </cell>
          <cell r="F4680">
            <v>3981.54</v>
          </cell>
          <cell r="G4680">
            <v>7280.94</v>
          </cell>
          <cell r="H4680">
            <v>4738</v>
          </cell>
          <cell r="I4680">
            <v>684.99</v>
          </cell>
          <cell r="J4680">
            <v>5000</v>
          </cell>
          <cell r="K4680">
            <v>110010</v>
          </cell>
          <cell r="L4680" t="str">
            <v>Current Unrestricted</v>
          </cell>
          <cell r="M4680">
            <v>35</v>
          </cell>
          <cell r="N4680" t="str">
            <v>Student Services</v>
          </cell>
          <cell r="O4680">
            <v>11</v>
          </cell>
          <cell r="P4680" t="str">
            <v>Current Unrestricted Funds</v>
          </cell>
          <cell r="Q4680">
            <v>73</v>
          </cell>
          <cell r="R4680" t="str">
            <v>Supplies</v>
          </cell>
          <cell r="S4680">
            <v>60</v>
          </cell>
          <cell r="T4680" t="str">
            <v>Student Development</v>
          </cell>
          <cell r="U4680">
            <v>9</v>
          </cell>
          <cell r="V4680" t="str">
            <v>Money, Barbara</v>
          </cell>
        </row>
        <row r="4681">
          <cell r="A4681">
            <v>221105</v>
          </cell>
          <cell r="B4681" t="str">
            <v>VP Student Development</v>
          </cell>
          <cell r="C4681">
            <v>733210</v>
          </cell>
          <cell r="D4681">
            <v>221105733210</v>
          </cell>
          <cell r="E4681" t="str">
            <v>Division Books and Booklets</v>
          </cell>
          <cell r="F4681">
            <v>0</v>
          </cell>
          <cell r="G4681">
            <v>241.95</v>
          </cell>
          <cell r="H4681">
            <v>500</v>
          </cell>
          <cell r="I4681">
            <v>104.95</v>
          </cell>
          <cell r="J4681">
            <v>500</v>
          </cell>
          <cell r="K4681">
            <v>110010</v>
          </cell>
          <cell r="L4681" t="str">
            <v>Current Unrestricted</v>
          </cell>
          <cell r="M4681">
            <v>35</v>
          </cell>
          <cell r="N4681" t="str">
            <v>Student Services</v>
          </cell>
          <cell r="O4681">
            <v>11</v>
          </cell>
          <cell r="P4681" t="str">
            <v>Current Unrestricted Funds</v>
          </cell>
          <cell r="Q4681">
            <v>73</v>
          </cell>
          <cell r="R4681" t="str">
            <v>Supplies</v>
          </cell>
          <cell r="S4681">
            <v>60</v>
          </cell>
          <cell r="T4681" t="str">
            <v>Student Development</v>
          </cell>
          <cell r="U4681">
            <v>9</v>
          </cell>
          <cell r="V4681" t="str">
            <v>Money, Barbara</v>
          </cell>
        </row>
        <row r="4682">
          <cell r="A4682">
            <v>221105</v>
          </cell>
          <cell r="B4682" t="str">
            <v>VP Student Development</v>
          </cell>
          <cell r="C4682">
            <v>733220</v>
          </cell>
          <cell r="D4682">
            <v>221105733220</v>
          </cell>
          <cell r="E4682" t="str">
            <v>Subscriptions</v>
          </cell>
          <cell r="F4682">
            <v>149.25</v>
          </cell>
          <cell r="G4682">
            <v>344.25</v>
          </cell>
          <cell r="H4682">
            <v>500</v>
          </cell>
          <cell r="I4682">
            <v>0</v>
          </cell>
          <cell r="J4682">
            <v>500</v>
          </cell>
          <cell r="K4682">
            <v>110010</v>
          </cell>
          <cell r="L4682" t="str">
            <v>Current Unrestricted</v>
          </cell>
          <cell r="M4682">
            <v>35</v>
          </cell>
          <cell r="N4682" t="str">
            <v>Student Services</v>
          </cell>
          <cell r="O4682">
            <v>11</v>
          </cell>
          <cell r="P4682" t="str">
            <v>Current Unrestricted Funds</v>
          </cell>
          <cell r="Q4682">
            <v>73</v>
          </cell>
          <cell r="R4682" t="str">
            <v>Supplies</v>
          </cell>
          <cell r="S4682">
            <v>60</v>
          </cell>
          <cell r="T4682" t="str">
            <v>Student Development</v>
          </cell>
          <cell r="U4682">
            <v>9</v>
          </cell>
          <cell r="V4682" t="str">
            <v>Money, Barbara</v>
          </cell>
        </row>
        <row r="4683">
          <cell r="A4683">
            <v>221105</v>
          </cell>
          <cell r="B4683" t="str">
            <v>VP Student Development</v>
          </cell>
          <cell r="C4683">
            <v>744210</v>
          </cell>
          <cell r="D4683">
            <v>221105744210</v>
          </cell>
          <cell r="E4683" t="str">
            <v>Local Travel</v>
          </cell>
          <cell r="F4683">
            <v>42</v>
          </cell>
          <cell r="G4683">
            <v>123.67</v>
          </cell>
          <cell r="H4683">
            <v>500</v>
          </cell>
          <cell r="I4683">
            <v>0</v>
          </cell>
          <cell r="J4683">
            <v>500</v>
          </cell>
          <cell r="K4683">
            <v>110010</v>
          </cell>
          <cell r="L4683" t="str">
            <v>Current Unrestricted</v>
          </cell>
          <cell r="M4683">
            <v>35</v>
          </cell>
          <cell r="N4683" t="str">
            <v>Student Services</v>
          </cell>
          <cell r="O4683">
            <v>11</v>
          </cell>
          <cell r="P4683" t="str">
            <v>Current Unrestricted Funds</v>
          </cell>
          <cell r="Q4683">
            <v>74</v>
          </cell>
          <cell r="R4683" t="str">
            <v>Travel</v>
          </cell>
          <cell r="S4683">
            <v>60</v>
          </cell>
          <cell r="T4683" t="str">
            <v>Student Development</v>
          </cell>
          <cell r="U4683">
            <v>9</v>
          </cell>
          <cell r="V4683" t="str">
            <v>Money, Barbara</v>
          </cell>
        </row>
        <row r="4684">
          <cell r="A4684">
            <v>221105</v>
          </cell>
          <cell r="B4684" t="str">
            <v>VP Student Development</v>
          </cell>
          <cell r="C4684">
            <v>744220</v>
          </cell>
          <cell r="D4684">
            <v>221105744220</v>
          </cell>
          <cell r="E4684" t="str">
            <v>Professional Development / Travel</v>
          </cell>
          <cell r="F4684">
            <v>271.39999999999998</v>
          </cell>
          <cell r="G4684">
            <v>1244.72</v>
          </cell>
          <cell r="H4684">
            <v>3040</v>
          </cell>
          <cell r="I4684">
            <v>3022.54</v>
          </cell>
          <cell r="J4684">
            <v>4000</v>
          </cell>
          <cell r="K4684">
            <v>110010</v>
          </cell>
          <cell r="L4684" t="str">
            <v>Current Unrestricted</v>
          </cell>
          <cell r="M4684">
            <v>35</v>
          </cell>
          <cell r="N4684" t="str">
            <v>Student Services</v>
          </cell>
          <cell r="O4684">
            <v>11</v>
          </cell>
          <cell r="P4684" t="str">
            <v>Current Unrestricted Funds</v>
          </cell>
          <cell r="Q4684">
            <v>74</v>
          </cell>
          <cell r="R4684" t="str">
            <v>Travel</v>
          </cell>
          <cell r="S4684">
            <v>60</v>
          </cell>
          <cell r="T4684" t="str">
            <v>Student Development</v>
          </cell>
          <cell r="U4684">
            <v>9</v>
          </cell>
          <cell r="V4684" t="str">
            <v>Money, Barbara</v>
          </cell>
        </row>
        <row r="4685">
          <cell r="A4685">
            <v>221105</v>
          </cell>
          <cell r="B4685" t="str">
            <v>VP Student Development</v>
          </cell>
          <cell r="C4685">
            <v>744230</v>
          </cell>
          <cell r="D4685">
            <v>221105744230</v>
          </cell>
          <cell r="E4685" t="str">
            <v>In-House Professional Development</v>
          </cell>
          <cell r="F4685">
            <v>0</v>
          </cell>
          <cell r="G4685">
            <v>899</v>
          </cell>
          <cell r="H4685">
            <v>0</v>
          </cell>
          <cell r="I4685">
            <v>0</v>
          </cell>
          <cell r="J4685">
            <v>1000</v>
          </cell>
          <cell r="K4685">
            <v>110010</v>
          </cell>
          <cell r="L4685" t="str">
            <v>Current Unrestricted</v>
          </cell>
          <cell r="M4685">
            <v>35</v>
          </cell>
          <cell r="N4685" t="str">
            <v>Student Services</v>
          </cell>
          <cell r="O4685">
            <v>11</v>
          </cell>
          <cell r="P4685" t="str">
            <v>Current Unrestricted Funds</v>
          </cell>
          <cell r="Q4685">
            <v>74</v>
          </cell>
          <cell r="R4685" t="str">
            <v>Travel</v>
          </cell>
          <cell r="S4685">
            <v>60</v>
          </cell>
          <cell r="T4685" t="str">
            <v>Student Development</v>
          </cell>
          <cell r="U4685">
            <v>9</v>
          </cell>
          <cell r="V4685" t="str">
            <v>Money, Barbara</v>
          </cell>
        </row>
        <row r="4686">
          <cell r="A4686">
            <v>221105</v>
          </cell>
          <cell r="B4686" t="str">
            <v>VP Student Development</v>
          </cell>
          <cell r="C4686">
            <v>755240</v>
          </cell>
          <cell r="D4686">
            <v>221105755240</v>
          </cell>
          <cell r="E4686" t="str">
            <v>DP - Software</v>
          </cell>
          <cell r="F4686">
            <v>0</v>
          </cell>
          <cell r="G4686">
            <v>122</v>
          </cell>
          <cell r="H4686">
            <v>0</v>
          </cell>
          <cell r="I4686">
            <v>0</v>
          </cell>
          <cell r="J4686">
            <v>800</v>
          </cell>
          <cell r="K4686">
            <v>110010</v>
          </cell>
          <cell r="L4686" t="str">
            <v>Current Unrestricted</v>
          </cell>
          <cell r="M4686">
            <v>35</v>
          </cell>
          <cell r="N4686" t="str">
            <v>Student Services</v>
          </cell>
          <cell r="O4686">
            <v>11</v>
          </cell>
          <cell r="P4686" t="str">
            <v>Current Unrestricted Funds</v>
          </cell>
          <cell r="Q4686">
            <v>75</v>
          </cell>
          <cell r="R4686" t="str">
            <v>Other Operating Expenses</v>
          </cell>
          <cell r="S4686">
            <v>60</v>
          </cell>
          <cell r="T4686" t="str">
            <v>Student Development</v>
          </cell>
          <cell r="U4686">
            <v>9</v>
          </cell>
          <cell r="V4686" t="str">
            <v>Money, Barbara</v>
          </cell>
        </row>
        <row r="4687">
          <cell r="A4687">
            <v>221105</v>
          </cell>
          <cell r="B4687" t="str">
            <v>VP Student Development</v>
          </cell>
          <cell r="C4687">
            <v>755310</v>
          </cell>
          <cell r="D4687">
            <v>221105755310</v>
          </cell>
          <cell r="E4687" t="str">
            <v>Copier Expense</v>
          </cell>
          <cell r="F4687">
            <v>9.7200000000000006</v>
          </cell>
          <cell r="G4687">
            <v>0</v>
          </cell>
          <cell r="H4687">
            <v>500</v>
          </cell>
          <cell r="I4687">
            <v>0</v>
          </cell>
          <cell r="J4687">
            <v>200</v>
          </cell>
          <cell r="K4687">
            <v>110010</v>
          </cell>
          <cell r="L4687" t="str">
            <v>Current Unrestricted</v>
          </cell>
          <cell r="M4687">
            <v>35</v>
          </cell>
          <cell r="N4687" t="str">
            <v>Student Services</v>
          </cell>
          <cell r="O4687">
            <v>11</v>
          </cell>
          <cell r="P4687" t="str">
            <v>Current Unrestricted Funds</v>
          </cell>
          <cell r="Q4687">
            <v>75</v>
          </cell>
          <cell r="R4687" t="str">
            <v>Other Operating Expenses</v>
          </cell>
          <cell r="S4687">
            <v>60</v>
          </cell>
          <cell r="T4687" t="str">
            <v>Student Development</v>
          </cell>
          <cell r="U4687">
            <v>9</v>
          </cell>
          <cell r="V4687" t="str">
            <v>Money, Barbara</v>
          </cell>
        </row>
        <row r="4688">
          <cell r="A4688">
            <v>221105</v>
          </cell>
          <cell r="B4688" t="str">
            <v>VP Student Development</v>
          </cell>
          <cell r="C4688">
            <v>755330</v>
          </cell>
          <cell r="D4688">
            <v>221105755330</v>
          </cell>
          <cell r="E4688" t="str">
            <v>Printing - Brochures and Handbooks</v>
          </cell>
          <cell r="F4688">
            <v>0</v>
          </cell>
          <cell r="G4688">
            <v>0</v>
          </cell>
          <cell r="H4688">
            <v>250</v>
          </cell>
          <cell r="I4688">
            <v>0</v>
          </cell>
          <cell r="J4688">
            <v>250</v>
          </cell>
          <cell r="K4688">
            <v>110010</v>
          </cell>
          <cell r="L4688" t="str">
            <v>Current Unrestricted</v>
          </cell>
          <cell r="M4688">
            <v>35</v>
          </cell>
          <cell r="N4688" t="str">
            <v>Student Services</v>
          </cell>
          <cell r="O4688">
            <v>11</v>
          </cell>
          <cell r="P4688" t="str">
            <v>Current Unrestricted Funds</v>
          </cell>
          <cell r="Q4688">
            <v>75</v>
          </cell>
          <cell r="R4688" t="str">
            <v>Other Operating Expenses</v>
          </cell>
          <cell r="S4688">
            <v>60</v>
          </cell>
          <cell r="T4688" t="str">
            <v>Student Development</v>
          </cell>
          <cell r="U4688">
            <v>9</v>
          </cell>
          <cell r="V4688" t="str">
            <v>Money, Barbara</v>
          </cell>
        </row>
        <row r="4689">
          <cell r="A4689">
            <v>221105</v>
          </cell>
          <cell r="B4689" t="str">
            <v>VP Student Development</v>
          </cell>
          <cell r="C4689">
            <v>755340</v>
          </cell>
          <cell r="D4689">
            <v>221105755340</v>
          </cell>
          <cell r="E4689" t="str">
            <v>Printing - Forms</v>
          </cell>
          <cell r="F4689">
            <v>0</v>
          </cell>
          <cell r="G4689">
            <v>0</v>
          </cell>
          <cell r="H4689">
            <v>250</v>
          </cell>
          <cell r="I4689">
            <v>0</v>
          </cell>
          <cell r="J4689">
            <v>250</v>
          </cell>
          <cell r="K4689">
            <v>110010</v>
          </cell>
          <cell r="L4689" t="str">
            <v>Current Unrestricted</v>
          </cell>
          <cell r="M4689">
            <v>35</v>
          </cell>
          <cell r="N4689" t="str">
            <v>Student Services</v>
          </cell>
          <cell r="O4689">
            <v>11</v>
          </cell>
          <cell r="P4689" t="str">
            <v>Current Unrestricted Funds</v>
          </cell>
          <cell r="Q4689">
            <v>75</v>
          </cell>
          <cell r="R4689" t="str">
            <v>Other Operating Expenses</v>
          </cell>
          <cell r="S4689">
            <v>60</v>
          </cell>
          <cell r="T4689" t="str">
            <v>Student Development</v>
          </cell>
          <cell r="U4689">
            <v>9</v>
          </cell>
          <cell r="V4689" t="str">
            <v>Money, Barbara</v>
          </cell>
        </row>
        <row r="4690">
          <cell r="A4690">
            <v>221105</v>
          </cell>
          <cell r="B4690" t="str">
            <v>VP Student Development</v>
          </cell>
          <cell r="C4690">
            <v>755360</v>
          </cell>
          <cell r="D4690">
            <v>221105755360</v>
          </cell>
          <cell r="E4690" t="str">
            <v>Printing - Other</v>
          </cell>
          <cell r="F4690">
            <v>0</v>
          </cell>
          <cell r="G4690">
            <v>1744.02</v>
          </cell>
          <cell r="H4690">
            <v>500</v>
          </cell>
          <cell r="I4690">
            <v>36</v>
          </cell>
          <cell r="J4690">
            <v>500</v>
          </cell>
          <cell r="K4690">
            <v>110010</v>
          </cell>
          <cell r="L4690" t="str">
            <v>Current Unrestricted</v>
          </cell>
          <cell r="M4690">
            <v>35</v>
          </cell>
          <cell r="N4690" t="str">
            <v>Student Services</v>
          </cell>
          <cell r="O4690">
            <v>11</v>
          </cell>
          <cell r="P4690" t="str">
            <v>Current Unrestricted Funds</v>
          </cell>
          <cell r="Q4690">
            <v>75</v>
          </cell>
          <cell r="R4690" t="str">
            <v>Other Operating Expenses</v>
          </cell>
          <cell r="S4690">
            <v>60</v>
          </cell>
          <cell r="T4690" t="str">
            <v>Student Development</v>
          </cell>
          <cell r="U4690">
            <v>9</v>
          </cell>
          <cell r="V4690" t="str">
            <v>Money, Barbara</v>
          </cell>
        </row>
        <row r="4691">
          <cell r="A4691">
            <v>221105</v>
          </cell>
          <cell r="B4691" t="str">
            <v>VP Student Development</v>
          </cell>
          <cell r="C4691">
            <v>755510</v>
          </cell>
          <cell r="D4691">
            <v>221105755510</v>
          </cell>
          <cell r="E4691" t="str">
            <v>Repairs - Equipment</v>
          </cell>
          <cell r="F4691">
            <v>0</v>
          </cell>
          <cell r="G4691">
            <v>246.2</v>
          </cell>
          <cell r="H4691">
            <v>400</v>
          </cell>
          <cell r="I4691">
            <v>0</v>
          </cell>
          <cell r="J4691">
            <v>400</v>
          </cell>
          <cell r="K4691">
            <v>110010</v>
          </cell>
          <cell r="L4691" t="str">
            <v>Current Unrestricted</v>
          </cell>
          <cell r="M4691">
            <v>35</v>
          </cell>
          <cell r="N4691" t="str">
            <v>Student Services</v>
          </cell>
          <cell r="O4691">
            <v>11</v>
          </cell>
          <cell r="P4691" t="str">
            <v>Current Unrestricted Funds</v>
          </cell>
          <cell r="Q4691">
            <v>75</v>
          </cell>
          <cell r="R4691" t="str">
            <v>Other Operating Expenses</v>
          </cell>
          <cell r="S4691">
            <v>60</v>
          </cell>
          <cell r="T4691" t="str">
            <v>Student Development</v>
          </cell>
          <cell r="U4691">
            <v>9</v>
          </cell>
          <cell r="V4691" t="str">
            <v>Money, Barbara</v>
          </cell>
        </row>
        <row r="4692">
          <cell r="A4692">
            <v>221105</v>
          </cell>
          <cell r="B4692" t="str">
            <v>VP Student Development</v>
          </cell>
          <cell r="C4692">
            <v>755705</v>
          </cell>
          <cell r="D4692">
            <v>221105755705</v>
          </cell>
          <cell r="E4692" t="str">
            <v>Postage</v>
          </cell>
          <cell r="F4692">
            <v>43.72</v>
          </cell>
          <cell r="G4692">
            <v>0</v>
          </cell>
          <cell r="H4692">
            <v>0</v>
          </cell>
          <cell r="I4692">
            <v>0</v>
          </cell>
          <cell r="J4692">
            <v>0</v>
          </cell>
          <cell r="K4692">
            <v>110010</v>
          </cell>
          <cell r="L4692" t="str">
            <v>Current Unrestricted</v>
          </cell>
          <cell r="M4692">
            <v>35</v>
          </cell>
          <cell r="N4692" t="str">
            <v>Student Services</v>
          </cell>
          <cell r="O4692">
            <v>11</v>
          </cell>
          <cell r="P4692" t="str">
            <v>Current Unrestricted Funds</v>
          </cell>
          <cell r="Q4692">
            <v>75</v>
          </cell>
          <cell r="R4692" t="str">
            <v>Other Operating Expenses</v>
          </cell>
          <cell r="S4692">
            <v>60</v>
          </cell>
          <cell r="T4692" t="str">
            <v>Student Development</v>
          </cell>
          <cell r="U4692">
            <v>9</v>
          </cell>
          <cell r="V4692" t="str">
            <v>Money, Barbara</v>
          </cell>
        </row>
        <row r="4693">
          <cell r="A4693">
            <v>221105</v>
          </cell>
          <cell r="B4693" t="str">
            <v>VP Student Development</v>
          </cell>
          <cell r="C4693">
            <v>755705</v>
          </cell>
          <cell r="D4693">
            <v>221105755705</v>
          </cell>
          <cell r="E4693" t="str">
            <v>Postage</v>
          </cell>
          <cell r="F4693">
            <v>4972.1099999999997</v>
          </cell>
          <cell r="G4693">
            <v>1362.91</v>
          </cell>
          <cell r="H4693">
            <v>3000</v>
          </cell>
          <cell r="I4693">
            <v>625.82000000000005</v>
          </cell>
          <cell r="J4693">
            <v>4000</v>
          </cell>
          <cell r="K4693">
            <v>110010</v>
          </cell>
          <cell r="L4693" t="str">
            <v>Current Unrestricted</v>
          </cell>
          <cell r="M4693">
            <v>35</v>
          </cell>
          <cell r="N4693" t="str">
            <v>Student Services</v>
          </cell>
          <cell r="O4693">
            <v>11</v>
          </cell>
          <cell r="P4693" t="str">
            <v>Current Unrestricted Funds</v>
          </cell>
          <cell r="Q4693">
            <v>75</v>
          </cell>
          <cell r="R4693" t="str">
            <v>Other Operating Expenses</v>
          </cell>
          <cell r="S4693">
            <v>60</v>
          </cell>
          <cell r="T4693" t="str">
            <v>Student Development</v>
          </cell>
          <cell r="U4693">
            <v>9</v>
          </cell>
          <cell r="V4693" t="str">
            <v>Money, Barbara</v>
          </cell>
        </row>
        <row r="4694">
          <cell r="A4694">
            <v>221105</v>
          </cell>
          <cell r="B4694" t="str">
            <v>VP Student Development</v>
          </cell>
          <cell r="C4694">
            <v>755730</v>
          </cell>
          <cell r="D4694">
            <v>221105755730</v>
          </cell>
          <cell r="E4694" t="str">
            <v>Memberships</v>
          </cell>
          <cell r="F4694">
            <v>900</v>
          </cell>
          <cell r="G4694">
            <v>233</v>
          </cell>
          <cell r="H4694">
            <v>667</v>
          </cell>
          <cell r="I4694">
            <v>667</v>
          </cell>
          <cell r="J4694">
            <v>700</v>
          </cell>
          <cell r="K4694">
            <v>110010</v>
          </cell>
          <cell r="L4694" t="str">
            <v>Current Unrestricted</v>
          </cell>
          <cell r="M4694">
            <v>35</v>
          </cell>
          <cell r="N4694" t="str">
            <v>Student Services</v>
          </cell>
          <cell r="O4694">
            <v>11</v>
          </cell>
          <cell r="P4694" t="str">
            <v>Current Unrestricted Funds</v>
          </cell>
          <cell r="Q4694">
            <v>75</v>
          </cell>
          <cell r="R4694" t="str">
            <v>Other Operating Expenses</v>
          </cell>
          <cell r="S4694">
            <v>60</v>
          </cell>
          <cell r="T4694" t="str">
            <v>Student Development</v>
          </cell>
          <cell r="U4694">
            <v>9</v>
          </cell>
          <cell r="V4694" t="str">
            <v>Money, Barbara</v>
          </cell>
        </row>
        <row r="4695">
          <cell r="A4695">
            <v>221105</v>
          </cell>
          <cell r="B4695" t="str">
            <v>VP Student Development</v>
          </cell>
          <cell r="C4695">
            <v>755765</v>
          </cell>
          <cell r="D4695">
            <v>221105755765</v>
          </cell>
          <cell r="E4695" t="str">
            <v>Miscellaneous Operating Expenses</v>
          </cell>
          <cell r="F4695">
            <v>0</v>
          </cell>
          <cell r="G4695">
            <v>0</v>
          </cell>
          <cell r="H4695">
            <v>493</v>
          </cell>
          <cell r="I4695">
            <v>0</v>
          </cell>
          <cell r="J4695">
            <v>898</v>
          </cell>
          <cell r="K4695">
            <v>110010</v>
          </cell>
          <cell r="L4695" t="str">
            <v>Current Unrestricted</v>
          </cell>
          <cell r="M4695">
            <v>35</v>
          </cell>
          <cell r="N4695" t="str">
            <v>Student Services</v>
          </cell>
          <cell r="O4695">
            <v>11</v>
          </cell>
          <cell r="P4695" t="str">
            <v>Current Unrestricted Funds</v>
          </cell>
          <cell r="Q4695">
            <v>75</v>
          </cell>
          <cell r="R4695" t="str">
            <v>Other Operating Expenses</v>
          </cell>
          <cell r="S4695">
            <v>60</v>
          </cell>
          <cell r="T4695" t="str">
            <v>Student Development</v>
          </cell>
          <cell r="U4695">
            <v>9</v>
          </cell>
          <cell r="V4695" t="str">
            <v>Money, Barbara</v>
          </cell>
        </row>
        <row r="4696">
          <cell r="A4696">
            <v>221105</v>
          </cell>
          <cell r="B4696" t="str">
            <v>VP Student Development</v>
          </cell>
          <cell r="C4696">
            <v>755770</v>
          </cell>
          <cell r="D4696">
            <v>221105755770</v>
          </cell>
          <cell r="E4696" t="str">
            <v>Awards and Special Expenses</v>
          </cell>
          <cell r="F4696">
            <v>0</v>
          </cell>
          <cell r="G4696">
            <v>0</v>
          </cell>
          <cell r="H4696">
            <v>200</v>
          </cell>
          <cell r="I4696">
            <v>0</v>
          </cell>
          <cell r="J4696">
            <v>200</v>
          </cell>
          <cell r="K4696">
            <v>110010</v>
          </cell>
          <cell r="L4696" t="str">
            <v>Current Unrestricted</v>
          </cell>
          <cell r="M4696">
            <v>35</v>
          </cell>
          <cell r="N4696" t="str">
            <v>Student Services</v>
          </cell>
          <cell r="O4696">
            <v>11</v>
          </cell>
          <cell r="P4696" t="str">
            <v>Current Unrestricted Funds</v>
          </cell>
          <cell r="Q4696">
            <v>75</v>
          </cell>
          <cell r="R4696" t="str">
            <v>Other Operating Expenses</v>
          </cell>
          <cell r="S4696">
            <v>60</v>
          </cell>
          <cell r="T4696" t="str">
            <v>Student Development</v>
          </cell>
          <cell r="U4696">
            <v>9</v>
          </cell>
          <cell r="V4696" t="str">
            <v>Money, Barbara</v>
          </cell>
        </row>
        <row r="4697">
          <cell r="A4697">
            <v>221105</v>
          </cell>
          <cell r="B4697" t="str">
            <v>VP Student Development</v>
          </cell>
          <cell r="C4697">
            <v>765425</v>
          </cell>
          <cell r="D4697">
            <v>221105765425</v>
          </cell>
          <cell r="E4697" t="str">
            <v>Telephone - Cellular</v>
          </cell>
          <cell r="F4697">
            <v>0</v>
          </cell>
          <cell r="G4697">
            <v>0</v>
          </cell>
          <cell r="H4697">
            <v>0</v>
          </cell>
          <cell r="I4697">
            <v>0</v>
          </cell>
          <cell r="J4697">
            <v>0</v>
          </cell>
          <cell r="K4697">
            <v>110010</v>
          </cell>
          <cell r="L4697" t="str">
            <v>Current Unrestricted</v>
          </cell>
          <cell r="M4697">
            <v>35</v>
          </cell>
          <cell r="N4697" t="str">
            <v>Student Services</v>
          </cell>
          <cell r="O4697">
            <v>11</v>
          </cell>
          <cell r="P4697" t="str">
            <v>Current Unrestricted Funds</v>
          </cell>
          <cell r="Q4697">
            <v>76</v>
          </cell>
          <cell r="R4697" t="str">
            <v>Utilities</v>
          </cell>
          <cell r="S4697">
            <v>60</v>
          </cell>
          <cell r="T4697" t="str">
            <v>Student Development</v>
          </cell>
          <cell r="U4697">
            <v>9</v>
          </cell>
          <cell r="V4697" t="str">
            <v>Money, Barbara</v>
          </cell>
        </row>
        <row r="4698">
          <cell r="A4698">
            <v>230715</v>
          </cell>
          <cell r="B4698" t="str">
            <v>Call Center</v>
          </cell>
          <cell r="C4698">
            <v>712370</v>
          </cell>
          <cell r="D4698">
            <v>230715712370</v>
          </cell>
          <cell r="E4698" t="str">
            <v>Other Contract Services</v>
          </cell>
          <cell r="F4698">
            <v>28010.400000000001</v>
          </cell>
          <cell r="G4698">
            <v>111663.75</v>
          </cell>
          <cell r="H4698">
            <v>125000</v>
          </cell>
          <cell r="I4698">
            <v>50648.4</v>
          </cell>
          <cell r="J4698">
            <v>130000</v>
          </cell>
          <cell r="K4698">
            <v>110010</v>
          </cell>
          <cell r="L4698" t="str">
            <v>Current Unrestricted</v>
          </cell>
          <cell r="M4698">
            <v>35</v>
          </cell>
          <cell r="N4698" t="str">
            <v>Institutional Support</v>
          </cell>
          <cell r="O4698">
            <v>11</v>
          </cell>
          <cell r="P4698" t="str">
            <v>Current Unrestricted Funds</v>
          </cell>
          <cell r="Q4698">
            <v>71</v>
          </cell>
          <cell r="R4698" t="str">
            <v>Contractual Services</v>
          </cell>
          <cell r="S4698">
            <v>50</v>
          </cell>
          <cell r="T4698" t="str">
            <v>Administrative Services</v>
          </cell>
          <cell r="U4698">
            <v>9</v>
          </cell>
          <cell r="V4698" t="str">
            <v>Money, Barbara</v>
          </cell>
        </row>
        <row r="4699">
          <cell r="A4699">
            <v>895001</v>
          </cell>
          <cell r="B4699" t="str">
            <v>Student Development Scholarships</v>
          </cell>
          <cell r="C4699">
            <v>796100</v>
          </cell>
          <cell r="D4699">
            <v>895001796100</v>
          </cell>
          <cell r="E4699" t="str">
            <v>Financial Aid</v>
          </cell>
          <cell r="F4699">
            <v>9555.3799999999992</v>
          </cell>
          <cell r="G4699">
            <v>13163.02</v>
          </cell>
          <cell r="H4699">
            <v>5000</v>
          </cell>
          <cell r="I4699">
            <v>4763.01</v>
          </cell>
          <cell r="J4699">
            <v>0</v>
          </cell>
          <cell r="K4699">
            <v>310010</v>
          </cell>
          <cell r="L4699" t="str">
            <v>General Auxiliaries</v>
          </cell>
          <cell r="M4699">
            <v>590</v>
          </cell>
          <cell r="N4699" t="str">
            <v>Auxiliary - Other</v>
          </cell>
          <cell r="O4699">
            <v>31</v>
          </cell>
          <cell r="P4699" t="str">
            <v>Auxiliary Enterprises Fund</v>
          </cell>
          <cell r="Q4699" t="str">
            <v>7A</v>
          </cell>
          <cell r="R4699" t="str">
            <v>Financial Aid</v>
          </cell>
          <cell r="S4699">
            <v>80</v>
          </cell>
          <cell r="T4699" t="str">
            <v>Auxiliaries</v>
          </cell>
          <cell r="U4699">
            <v>9</v>
          </cell>
          <cell r="V4699" t="str">
            <v>Money, Barbara</v>
          </cell>
        </row>
        <row r="4700">
          <cell r="A4700">
            <v>895001</v>
          </cell>
          <cell r="B4700" t="str">
            <v>Student Development Scholarships</v>
          </cell>
          <cell r="C4700">
            <v>810992</v>
          </cell>
          <cell r="D4700">
            <v>895001810992</v>
          </cell>
          <cell r="E4700" t="str">
            <v>Transfers from Other Funds</v>
          </cell>
          <cell r="F4700">
            <v>-9555.3799999999992</v>
          </cell>
          <cell r="G4700">
            <v>-13163.02</v>
          </cell>
          <cell r="H4700">
            <v>0</v>
          </cell>
          <cell r="I4700">
            <v>0</v>
          </cell>
          <cell r="J4700">
            <v>0</v>
          </cell>
          <cell r="K4700">
            <v>310010</v>
          </cell>
          <cell r="L4700" t="str">
            <v>General Auxiliaries</v>
          </cell>
          <cell r="M4700">
            <v>590</v>
          </cell>
          <cell r="N4700" t="str">
            <v>Auxiliary - Other</v>
          </cell>
          <cell r="O4700">
            <v>31</v>
          </cell>
          <cell r="P4700" t="str">
            <v>Auxiliary Enterprises Fund</v>
          </cell>
          <cell r="Q4700">
            <v>81</v>
          </cell>
          <cell r="R4700" t="str">
            <v>Transfers In</v>
          </cell>
          <cell r="S4700">
            <v>80</v>
          </cell>
          <cell r="T4700" t="str">
            <v>Auxiliaries</v>
          </cell>
          <cell r="U4700">
            <v>9</v>
          </cell>
          <cell r="V4700" t="str">
            <v>Money, Barbara</v>
          </cell>
        </row>
        <row r="4701">
          <cell r="A4701">
            <v>895003</v>
          </cell>
          <cell r="B4701" t="str">
            <v>Rental Income - Scholarships</v>
          </cell>
          <cell r="C4701">
            <v>583003</v>
          </cell>
          <cell r="D4701">
            <v>895003583003</v>
          </cell>
          <cell r="E4701" t="str">
            <v>Rental Fees</v>
          </cell>
          <cell r="F4701">
            <v>65110.68</v>
          </cell>
          <cell r="G4701">
            <v>76303.539999999994</v>
          </cell>
          <cell r="H4701">
            <v>70872</v>
          </cell>
          <cell r="I4701">
            <v>55268.99</v>
          </cell>
          <cell r="J4701">
            <v>95500</v>
          </cell>
          <cell r="K4701">
            <v>310210</v>
          </cell>
          <cell r="L4701" t="str">
            <v>Scholarships - Rental Income</v>
          </cell>
          <cell r="M4701">
            <v>590</v>
          </cell>
          <cell r="N4701" t="str">
            <v>Auxiliary - Other</v>
          </cell>
          <cell r="O4701">
            <v>31</v>
          </cell>
          <cell r="P4701" t="str">
            <v>Auxiliary Enterprises Fund</v>
          </cell>
          <cell r="Q4701">
            <v>53</v>
          </cell>
          <cell r="R4701" t="str">
            <v>Tuition and Fees</v>
          </cell>
          <cell r="S4701">
            <v>80</v>
          </cell>
          <cell r="T4701" t="str">
            <v>Auxiliaries</v>
          </cell>
          <cell r="U4701">
            <v>9</v>
          </cell>
          <cell r="V4701" t="str">
            <v>Money, Barbara</v>
          </cell>
        </row>
        <row r="4702">
          <cell r="A4702">
            <v>895003</v>
          </cell>
          <cell r="B4702" t="str">
            <v>Rental Income - Scholarships</v>
          </cell>
          <cell r="C4702">
            <v>796100</v>
          </cell>
          <cell r="D4702">
            <v>895003796100</v>
          </cell>
          <cell r="E4702" t="str">
            <v>Financial Aid</v>
          </cell>
          <cell r="F4702">
            <v>56233.51</v>
          </cell>
          <cell r="G4702">
            <v>59100.78</v>
          </cell>
          <cell r="H4702">
            <v>0</v>
          </cell>
          <cell r="I4702">
            <v>0</v>
          </cell>
          <cell r="J4702">
            <v>0</v>
          </cell>
          <cell r="K4702">
            <v>310210</v>
          </cell>
          <cell r="L4702" t="str">
            <v>Scholarships - Rental Income</v>
          </cell>
          <cell r="M4702">
            <v>590</v>
          </cell>
          <cell r="N4702" t="str">
            <v>Auxiliary - Other</v>
          </cell>
          <cell r="O4702">
            <v>31</v>
          </cell>
          <cell r="P4702" t="str">
            <v>Auxiliary Enterprises Fund</v>
          </cell>
          <cell r="Q4702" t="str">
            <v>7A</v>
          </cell>
          <cell r="R4702" t="str">
            <v>Financial Aid</v>
          </cell>
          <cell r="S4702">
            <v>80</v>
          </cell>
          <cell r="T4702" t="str">
            <v>Auxiliaries</v>
          </cell>
          <cell r="U4702">
            <v>9</v>
          </cell>
          <cell r="V4702" t="str">
            <v>Money, Barbara</v>
          </cell>
        </row>
        <row r="4703">
          <cell r="A4703">
            <v>895003</v>
          </cell>
          <cell r="B4703" t="str">
            <v>Rental Income - Scholarships</v>
          </cell>
          <cell r="C4703">
            <v>810992</v>
          </cell>
          <cell r="D4703">
            <v>895003810992</v>
          </cell>
          <cell r="E4703" t="str">
            <v>Transfers from Other Funds</v>
          </cell>
          <cell r="F4703">
            <v>0</v>
          </cell>
          <cell r="G4703">
            <v>100819.64</v>
          </cell>
          <cell r="H4703">
            <v>0</v>
          </cell>
          <cell r="I4703">
            <v>0</v>
          </cell>
          <cell r="J4703">
            <v>0</v>
          </cell>
          <cell r="K4703">
            <v>310210</v>
          </cell>
          <cell r="L4703" t="str">
            <v>Scholarships - Rental Income</v>
          </cell>
          <cell r="M4703">
            <v>590</v>
          </cell>
          <cell r="N4703" t="str">
            <v>Auxiliary - Other</v>
          </cell>
          <cell r="O4703">
            <v>31</v>
          </cell>
          <cell r="P4703" t="str">
            <v>Auxiliary Enterprises Fund</v>
          </cell>
          <cell r="Q4703">
            <v>81</v>
          </cell>
          <cell r="R4703" t="str">
            <v>Transfers In</v>
          </cell>
          <cell r="S4703">
            <v>80</v>
          </cell>
          <cell r="T4703" t="str">
            <v>Auxiliaries</v>
          </cell>
          <cell r="U4703">
            <v>9</v>
          </cell>
          <cell r="V4703" t="str">
            <v>Money, Barbara</v>
          </cell>
        </row>
        <row r="4704">
          <cell r="A4704">
            <v>895005</v>
          </cell>
          <cell r="B4704" t="str">
            <v>Royden Lebrecht Scholarships</v>
          </cell>
          <cell r="C4704">
            <v>560001</v>
          </cell>
          <cell r="D4704">
            <v>895005560001</v>
          </cell>
          <cell r="E4704" t="str">
            <v>Investment Interest</v>
          </cell>
          <cell r="F4704">
            <v>1832.62</v>
          </cell>
          <cell r="G4704">
            <v>1441.41</v>
          </cell>
          <cell r="H4704">
            <v>1300</v>
          </cell>
          <cell r="I4704">
            <v>0</v>
          </cell>
          <cell r="J4704">
            <v>1300</v>
          </cell>
          <cell r="K4704">
            <v>510010</v>
          </cell>
          <cell r="L4704" t="str">
            <v>General Auxiliaries</v>
          </cell>
          <cell r="M4704">
            <v>590</v>
          </cell>
          <cell r="N4704" t="str">
            <v>Auxiliary - Other</v>
          </cell>
          <cell r="O4704">
            <v>51</v>
          </cell>
          <cell r="P4704" t="str">
            <v>Auxiliary Enterprises Fund</v>
          </cell>
          <cell r="Q4704">
            <v>56</v>
          </cell>
          <cell r="R4704" t="str">
            <v>Investment Interest</v>
          </cell>
          <cell r="S4704">
            <v>80</v>
          </cell>
          <cell r="T4704" t="str">
            <v>Auxiliaries</v>
          </cell>
          <cell r="U4704">
            <v>9</v>
          </cell>
          <cell r="V4704" t="str">
            <v>Money, Barbara</v>
          </cell>
        </row>
        <row r="4705">
          <cell r="A4705">
            <v>895005</v>
          </cell>
          <cell r="B4705" t="str">
            <v>Royden Lebrecht Scholarships</v>
          </cell>
          <cell r="C4705">
            <v>828295</v>
          </cell>
          <cell r="D4705">
            <v>895005828295</v>
          </cell>
          <cell r="E4705" t="str">
            <v>Transfer - Other</v>
          </cell>
          <cell r="F4705">
            <v>2255</v>
          </cell>
          <cell r="G4705">
            <v>2714.39</v>
          </cell>
          <cell r="H4705">
            <v>0</v>
          </cell>
          <cell r="I4705">
            <v>0</v>
          </cell>
          <cell r="J4705">
            <v>0</v>
          </cell>
          <cell r="K4705">
            <v>510010</v>
          </cell>
          <cell r="L4705" t="str">
            <v>General Auxiliaries</v>
          </cell>
          <cell r="M4705">
            <v>590</v>
          </cell>
          <cell r="N4705" t="str">
            <v>Auxiliary - Other</v>
          </cell>
          <cell r="O4705">
            <v>51</v>
          </cell>
          <cell r="P4705" t="str">
            <v>Auxiliary Enterprises Fund</v>
          </cell>
          <cell r="Q4705">
            <v>82</v>
          </cell>
          <cell r="R4705" t="str">
            <v>Transfers Out</v>
          </cell>
          <cell r="S4705">
            <v>80</v>
          </cell>
          <cell r="T4705" t="str">
            <v>Auxiliaries</v>
          </cell>
          <cell r="U4705">
            <v>9</v>
          </cell>
          <cell r="V4705" t="str">
            <v>Money, Barbara</v>
          </cell>
        </row>
        <row r="4706">
          <cell r="A4706">
            <v>895005</v>
          </cell>
          <cell r="B4706" t="str">
            <v>Royden Lebrecht Scholarships</v>
          </cell>
          <cell r="C4706">
            <v>839125</v>
          </cell>
          <cell r="D4706">
            <v>895005839125</v>
          </cell>
          <cell r="E4706" t="str">
            <v>Increase in Fund Balance</v>
          </cell>
          <cell r="F4706">
            <v>0</v>
          </cell>
          <cell r="G4706">
            <v>0</v>
          </cell>
          <cell r="H4706">
            <v>1300</v>
          </cell>
          <cell r="I4706">
            <v>1300</v>
          </cell>
          <cell r="J4706">
            <v>1300</v>
          </cell>
          <cell r="K4706">
            <v>510010</v>
          </cell>
          <cell r="L4706" t="str">
            <v>General Auxiliaries</v>
          </cell>
          <cell r="M4706">
            <v>590</v>
          </cell>
          <cell r="N4706" t="str">
            <v>Auxiliary - Other</v>
          </cell>
          <cell r="O4706">
            <v>51</v>
          </cell>
          <cell r="P4706" t="str">
            <v>Auxiliary Enterprises Fund</v>
          </cell>
          <cell r="Q4706">
            <v>83</v>
          </cell>
          <cell r="R4706" t="str">
            <v>Changes in Fund Balance</v>
          </cell>
          <cell r="S4706">
            <v>80</v>
          </cell>
          <cell r="T4706" t="str">
            <v>Auxiliaries</v>
          </cell>
          <cell r="U4706">
            <v>9</v>
          </cell>
          <cell r="V4706" t="str">
            <v>Money, Barbara</v>
          </cell>
        </row>
        <row r="4707">
          <cell r="A4707">
            <v>280104</v>
          </cell>
          <cell r="B4707" t="str">
            <v>Physical Plant Support Svcs</v>
          </cell>
          <cell r="C4707">
            <v>611310</v>
          </cell>
          <cell r="D4707">
            <v>280104611310</v>
          </cell>
          <cell r="E4707" t="str">
            <v>Supervisory Support Staff - Exempt</v>
          </cell>
          <cell r="F4707">
            <v>54713.16</v>
          </cell>
          <cell r="G4707">
            <v>54713.16</v>
          </cell>
          <cell r="H4707">
            <v>56612</v>
          </cell>
          <cell r="I4707">
            <v>28305.66</v>
          </cell>
          <cell r="J4707">
            <v>56612</v>
          </cell>
          <cell r="K4707">
            <v>110010</v>
          </cell>
          <cell r="L4707" t="str">
            <v>Current Unrestricted</v>
          </cell>
          <cell r="M4707">
            <v>40</v>
          </cell>
          <cell r="N4707" t="str">
            <v>Operation and Maintenance of Plant</v>
          </cell>
          <cell r="O4707">
            <v>11</v>
          </cell>
          <cell r="P4707" t="str">
            <v>Current Unrestricted Funds</v>
          </cell>
          <cell r="Q4707">
            <v>61</v>
          </cell>
          <cell r="R4707" t="str">
            <v>Salaries and Wages</v>
          </cell>
          <cell r="S4707">
            <v>50</v>
          </cell>
          <cell r="T4707" t="str">
            <v>Administrative Services</v>
          </cell>
          <cell r="U4707">
            <v>9</v>
          </cell>
          <cell r="V4707" t="str">
            <v>Moses, Thomas R.</v>
          </cell>
        </row>
        <row r="4708">
          <cell r="A4708">
            <v>280104</v>
          </cell>
          <cell r="B4708" t="str">
            <v>Physical Plant Support Svcs</v>
          </cell>
          <cell r="C4708">
            <v>712490</v>
          </cell>
          <cell r="D4708">
            <v>280104712490</v>
          </cell>
          <cell r="E4708" t="str">
            <v>Rental - Other</v>
          </cell>
          <cell r="F4708">
            <v>1201.0999999999999</v>
          </cell>
          <cell r="G4708">
            <v>1259.27</v>
          </cell>
          <cell r="H4708">
            <v>1300</v>
          </cell>
          <cell r="I4708">
            <v>658.23</v>
          </cell>
          <cell r="J4708">
            <v>1000</v>
          </cell>
          <cell r="K4708">
            <v>110010</v>
          </cell>
          <cell r="L4708" t="str">
            <v>Current Unrestricted</v>
          </cell>
          <cell r="M4708">
            <v>40</v>
          </cell>
          <cell r="N4708" t="str">
            <v>Operation and Maintenance of Plant</v>
          </cell>
          <cell r="O4708">
            <v>11</v>
          </cell>
          <cell r="P4708" t="str">
            <v>Current Unrestricted Funds</v>
          </cell>
          <cell r="Q4708">
            <v>71</v>
          </cell>
          <cell r="R4708" t="str">
            <v>Contractual Services</v>
          </cell>
          <cell r="S4708">
            <v>50</v>
          </cell>
          <cell r="T4708" t="str">
            <v>Administrative Services</v>
          </cell>
          <cell r="U4708">
            <v>9</v>
          </cell>
          <cell r="V4708" t="str">
            <v>Moses, Thomas R.</v>
          </cell>
        </row>
        <row r="4709">
          <cell r="A4709">
            <v>280104</v>
          </cell>
          <cell r="B4709" t="str">
            <v>Physical Plant Support Svcs</v>
          </cell>
          <cell r="C4709">
            <v>733110</v>
          </cell>
          <cell r="D4709">
            <v>280104733110</v>
          </cell>
          <cell r="E4709" t="str">
            <v>Classroom Supplies</v>
          </cell>
          <cell r="F4709">
            <v>0</v>
          </cell>
          <cell r="G4709">
            <v>40.92</v>
          </cell>
          <cell r="H4709">
            <v>0</v>
          </cell>
          <cell r="I4709">
            <v>0</v>
          </cell>
          <cell r="J4709">
            <v>0</v>
          </cell>
          <cell r="K4709">
            <v>110010</v>
          </cell>
          <cell r="L4709" t="str">
            <v>Current Unrestricted</v>
          </cell>
          <cell r="M4709">
            <v>40</v>
          </cell>
          <cell r="N4709" t="str">
            <v>Operation and Maintenance of Plant</v>
          </cell>
          <cell r="O4709">
            <v>11</v>
          </cell>
          <cell r="P4709" t="str">
            <v>Current Unrestricted Funds</v>
          </cell>
          <cell r="Q4709">
            <v>73</v>
          </cell>
          <cell r="R4709" t="str">
            <v>Supplies</v>
          </cell>
          <cell r="S4709">
            <v>50</v>
          </cell>
          <cell r="T4709" t="str">
            <v>Administrative Services</v>
          </cell>
          <cell r="U4709">
            <v>9</v>
          </cell>
          <cell r="V4709" t="str">
            <v>Moses, Thomas R.</v>
          </cell>
        </row>
        <row r="4710">
          <cell r="A4710">
            <v>280104</v>
          </cell>
          <cell r="B4710" t="str">
            <v>Physical Plant Support Svcs</v>
          </cell>
          <cell r="C4710">
            <v>733120</v>
          </cell>
          <cell r="D4710">
            <v>280104733120</v>
          </cell>
          <cell r="E4710" t="str">
            <v>Office Supplies</v>
          </cell>
          <cell r="F4710">
            <v>270.57</v>
          </cell>
          <cell r="G4710">
            <v>165.16</v>
          </cell>
          <cell r="H4710">
            <v>500</v>
          </cell>
          <cell r="I4710">
            <v>95</v>
          </cell>
          <cell r="J4710">
            <v>500</v>
          </cell>
          <cell r="K4710">
            <v>110010</v>
          </cell>
          <cell r="L4710" t="str">
            <v>Current Unrestricted</v>
          </cell>
          <cell r="M4710">
            <v>40</v>
          </cell>
          <cell r="N4710" t="str">
            <v>Operation and Maintenance of Plant</v>
          </cell>
          <cell r="O4710">
            <v>11</v>
          </cell>
          <cell r="P4710" t="str">
            <v>Current Unrestricted Funds</v>
          </cell>
          <cell r="Q4710">
            <v>73</v>
          </cell>
          <cell r="R4710" t="str">
            <v>Supplies</v>
          </cell>
          <cell r="S4710">
            <v>50</v>
          </cell>
          <cell r="T4710" t="str">
            <v>Administrative Services</v>
          </cell>
          <cell r="U4710">
            <v>9</v>
          </cell>
          <cell r="V4710" t="str">
            <v>Moses, Thomas R.</v>
          </cell>
        </row>
        <row r="4711">
          <cell r="A4711">
            <v>280104</v>
          </cell>
          <cell r="B4711" t="str">
            <v>Physical Plant Support Svcs</v>
          </cell>
          <cell r="C4711">
            <v>733410</v>
          </cell>
          <cell r="D4711">
            <v>280104733410</v>
          </cell>
          <cell r="E4711" t="str">
            <v>Fertilizer and Chemicals</v>
          </cell>
          <cell r="F4711">
            <v>130.24</v>
          </cell>
          <cell r="G4711">
            <v>0</v>
          </cell>
          <cell r="H4711">
            <v>0</v>
          </cell>
          <cell r="I4711">
            <v>0</v>
          </cell>
          <cell r="J4711">
            <v>0</v>
          </cell>
          <cell r="K4711">
            <v>110010</v>
          </cell>
          <cell r="L4711" t="str">
            <v>Current Unrestricted</v>
          </cell>
          <cell r="M4711">
            <v>40</v>
          </cell>
          <cell r="N4711" t="str">
            <v>Operation and Maintenance of Plant</v>
          </cell>
          <cell r="O4711">
            <v>11</v>
          </cell>
          <cell r="P4711" t="str">
            <v>Current Unrestricted Funds</v>
          </cell>
          <cell r="Q4711">
            <v>73</v>
          </cell>
          <cell r="R4711" t="str">
            <v>Supplies</v>
          </cell>
          <cell r="S4711">
            <v>50</v>
          </cell>
          <cell r="T4711" t="str">
            <v>Administrative Services</v>
          </cell>
          <cell r="U4711">
            <v>9</v>
          </cell>
          <cell r="V4711" t="str">
            <v>Moses, Thomas R.</v>
          </cell>
        </row>
        <row r="4712">
          <cell r="A4712">
            <v>280104</v>
          </cell>
          <cell r="B4712" t="str">
            <v>Physical Plant Support Svcs</v>
          </cell>
          <cell r="C4712">
            <v>733460</v>
          </cell>
          <cell r="D4712">
            <v>280104733460</v>
          </cell>
          <cell r="E4712" t="str">
            <v>Miscellaneous Supplies</v>
          </cell>
          <cell r="F4712">
            <v>56</v>
          </cell>
          <cell r="G4712">
            <v>795.66</v>
          </cell>
          <cell r="H4712">
            <v>1511</v>
          </cell>
          <cell r="I4712">
            <v>0</v>
          </cell>
          <cell r="J4712">
            <v>1500</v>
          </cell>
          <cell r="K4712">
            <v>110010</v>
          </cell>
          <cell r="L4712" t="str">
            <v>Current Unrestricted</v>
          </cell>
          <cell r="M4712">
            <v>40</v>
          </cell>
          <cell r="N4712" t="str">
            <v>Operation and Maintenance of Plant</v>
          </cell>
          <cell r="O4712">
            <v>11</v>
          </cell>
          <cell r="P4712" t="str">
            <v>Current Unrestricted Funds</v>
          </cell>
          <cell r="Q4712">
            <v>73</v>
          </cell>
          <cell r="R4712" t="str">
            <v>Supplies</v>
          </cell>
          <cell r="S4712">
            <v>50</v>
          </cell>
          <cell r="T4712" t="str">
            <v>Administrative Services</v>
          </cell>
          <cell r="U4712">
            <v>9</v>
          </cell>
          <cell r="V4712" t="str">
            <v>Moses, Thomas R.</v>
          </cell>
        </row>
        <row r="4713">
          <cell r="A4713">
            <v>280104</v>
          </cell>
          <cell r="B4713" t="str">
            <v>Physical Plant Support Svcs</v>
          </cell>
          <cell r="C4713">
            <v>755510</v>
          </cell>
          <cell r="D4713">
            <v>280104755510</v>
          </cell>
          <cell r="E4713" t="str">
            <v>Repairs - Equipment</v>
          </cell>
          <cell r="F4713">
            <v>0</v>
          </cell>
          <cell r="G4713">
            <v>0</v>
          </cell>
          <cell r="H4713">
            <v>500</v>
          </cell>
          <cell r="I4713">
            <v>0</v>
          </cell>
          <cell r="J4713">
            <v>500</v>
          </cell>
          <cell r="K4713">
            <v>110010</v>
          </cell>
          <cell r="L4713" t="str">
            <v>Current Unrestricted</v>
          </cell>
          <cell r="M4713">
            <v>40</v>
          </cell>
          <cell r="N4713" t="str">
            <v>Operation and Maintenance of Plant</v>
          </cell>
          <cell r="O4713">
            <v>11</v>
          </cell>
          <cell r="P4713" t="str">
            <v>Current Unrestricted Funds</v>
          </cell>
          <cell r="Q4713">
            <v>75</v>
          </cell>
          <cell r="R4713" t="str">
            <v>Other Operating Expenses</v>
          </cell>
          <cell r="S4713">
            <v>50</v>
          </cell>
          <cell r="T4713" t="str">
            <v>Administrative Services</v>
          </cell>
          <cell r="U4713">
            <v>9</v>
          </cell>
          <cell r="V4713" t="str">
            <v>Moses, Thomas R.</v>
          </cell>
        </row>
        <row r="4714">
          <cell r="A4714">
            <v>280104</v>
          </cell>
          <cell r="B4714" t="str">
            <v>Physical Plant Support Svcs</v>
          </cell>
          <cell r="C4714">
            <v>755550</v>
          </cell>
          <cell r="D4714">
            <v>280104755550</v>
          </cell>
          <cell r="E4714" t="str">
            <v>Repairs - Building</v>
          </cell>
          <cell r="F4714">
            <v>110</v>
          </cell>
          <cell r="G4714">
            <v>0</v>
          </cell>
          <cell r="H4714">
            <v>0</v>
          </cell>
          <cell r="I4714">
            <v>0</v>
          </cell>
          <cell r="J4714">
            <v>452</v>
          </cell>
          <cell r="K4714">
            <v>110010</v>
          </cell>
          <cell r="L4714" t="str">
            <v>Current Unrestricted</v>
          </cell>
          <cell r="M4714">
            <v>40</v>
          </cell>
          <cell r="N4714" t="str">
            <v>Operation and Maintenance of Plant</v>
          </cell>
          <cell r="O4714">
            <v>11</v>
          </cell>
          <cell r="P4714" t="str">
            <v>Current Unrestricted Funds</v>
          </cell>
          <cell r="Q4714">
            <v>75</v>
          </cell>
          <cell r="R4714" t="str">
            <v>Other Operating Expenses</v>
          </cell>
          <cell r="S4714">
            <v>50</v>
          </cell>
          <cell r="T4714" t="str">
            <v>Administrative Services</v>
          </cell>
          <cell r="U4714">
            <v>9</v>
          </cell>
          <cell r="V4714" t="str">
            <v>Moses, Thomas R.</v>
          </cell>
        </row>
        <row r="4715">
          <cell r="A4715">
            <v>280104</v>
          </cell>
          <cell r="B4715" t="str">
            <v>Physical Plant Support Svcs</v>
          </cell>
          <cell r="C4715">
            <v>755610</v>
          </cell>
          <cell r="D4715">
            <v>280104755610</v>
          </cell>
          <cell r="E4715" t="str">
            <v>Property Insurance</v>
          </cell>
          <cell r="F4715">
            <v>7618</v>
          </cell>
          <cell r="G4715">
            <v>7969</v>
          </cell>
          <cell r="H4715">
            <v>8632</v>
          </cell>
          <cell r="I4715">
            <v>8632</v>
          </cell>
          <cell r="J4715">
            <v>8632</v>
          </cell>
          <cell r="K4715">
            <v>110010</v>
          </cell>
          <cell r="L4715" t="str">
            <v>Current Unrestricted</v>
          </cell>
          <cell r="M4715">
            <v>40</v>
          </cell>
          <cell r="N4715" t="str">
            <v>Operation and Maintenance of Plant</v>
          </cell>
          <cell r="O4715">
            <v>11</v>
          </cell>
          <cell r="P4715" t="str">
            <v>Current Unrestricted Funds</v>
          </cell>
          <cell r="Q4715">
            <v>75</v>
          </cell>
          <cell r="R4715" t="str">
            <v>Other Operating Expenses</v>
          </cell>
          <cell r="S4715">
            <v>50</v>
          </cell>
          <cell r="T4715" t="str">
            <v>Administrative Services</v>
          </cell>
          <cell r="U4715">
            <v>9</v>
          </cell>
          <cell r="V4715" t="str">
            <v>Moses, Thomas R.</v>
          </cell>
        </row>
        <row r="4716">
          <cell r="A4716">
            <v>280104</v>
          </cell>
          <cell r="B4716" t="str">
            <v>Physical Plant Support Svcs</v>
          </cell>
          <cell r="C4716">
            <v>755705</v>
          </cell>
          <cell r="D4716">
            <v>280104755705</v>
          </cell>
          <cell r="E4716" t="str">
            <v>Postage</v>
          </cell>
          <cell r="F4716">
            <v>0</v>
          </cell>
          <cell r="G4716">
            <v>0</v>
          </cell>
          <cell r="H4716">
            <v>10</v>
          </cell>
          <cell r="I4716">
            <v>0</v>
          </cell>
          <cell r="J4716">
            <v>0</v>
          </cell>
          <cell r="K4716">
            <v>110010</v>
          </cell>
          <cell r="L4716" t="str">
            <v>Current Unrestricted</v>
          </cell>
          <cell r="M4716">
            <v>40</v>
          </cell>
          <cell r="N4716" t="str">
            <v>Operation and Maintenance of Plant</v>
          </cell>
          <cell r="O4716">
            <v>11</v>
          </cell>
          <cell r="P4716" t="str">
            <v>Current Unrestricted Funds</v>
          </cell>
          <cell r="Q4716">
            <v>75</v>
          </cell>
          <cell r="R4716" t="str">
            <v>Other Operating Expenses</v>
          </cell>
          <cell r="S4716">
            <v>50</v>
          </cell>
          <cell r="T4716" t="str">
            <v>Administrative Services</v>
          </cell>
          <cell r="U4716">
            <v>9</v>
          </cell>
          <cell r="V4716" t="str">
            <v>Moses, Thomas R.</v>
          </cell>
        </row>
        <row r="4717">
          <cell r="A4717">
            <v>280104</v>
          </cell>
          <cell r="B4717" t="str">
            <v>Physical Plant Support Svcs</v>
          </cell>
          <cell r="C4717">
            <v>755725</v>
          </cell>
          <cell r="D4717">
            <v>280104755725</v>
          </cell>
          <cell r="E4717" t="str">
            <v>Inventory Variance</v>
          </cell>
          <cell r="F4717">
            <v>-2.66</v>
          </cell>
          <cell r="G4717">
            <v>-382.07</v>
          </cell>
          <cell r="H4717">
            <v>10</v>
          </cell>
          <cell r="I4717">
            <v>0</v>
          </cell>
          <cell r="J4717">
            <v>0</v>
          </cell>
          <cell r="K4717">
            <v>110010</v>
          </cell>
          <cell r="L4717" t="str">
            <v>Current Unrestricted</v>
          </cell>
          <cell r="M4717">
            <v>40</v>
          </cell>
          <cell r="N4717" t="str">
            <v>Operation and Maintenance of Plant</v>
          </cell>
          <cell r="O4717">
            <v>11</v>
          </cell>
          <cell r="P4717" t="str">
            <v>Current Unrestricted Funds</v>
          </cell>
          <cell r="Q4717">
            <v>75</v>
          </cell>
          <cell r="R4717" t="str">
            <v>Other Operating Expenses</v>
          </cell>
          <cell r="S4717">
            <v>50</v>
          </cell>
          <cell r="T4717" t="str">
            <v>Administrative Services</v>
          </cell>
          <cell r="U4717">
            <v>9</v>
          </cell>
          <cell r="V4717" t="str">
            <v>Moses, Thomas R.</v>
          </cell>
        </row>
        <row r="4718">
          <cell r="A4718">
            <v>280104</v>
          </cell>
          <cell r="B4718" t="str">
            <v>Physical Plant Support Svcs</v>
          </cell>
          <cell r="C4718">
            <v>765425</v>
          </cell>
          <cell r="D4718">
            <v>280104765425</v>
          </cell>
          <cell r="E4718" t="str">
            <v>Telephone - Cellular</v>
          </cell>
          <cell r="F4718">
            <v>448.38</v>
          </cell>
          <cell r="G4718">
            <v>451.65</v>
          </cell>
          <cell r="H4718">
            <v>1200</v>
          </cell>
          <cell r="I4718">
            <v>188.6</v>
          </cell>
          <cell r="J4718">
            <v>500</v>
          </cell>
          <cell r="K4718">
            <v>110010</v>
          </cell>
          <cell r="L4718" t="str">
            <v>Current Unrestricted</v>
          </cell>
          <cell r="M4718">
            <v>40</v>
          </cell>
          <cell r="N4718" t="str">
            <v>Operation and Maintenance of Plant</v>
          </cell>
          <cell r="O4718">
            <v>11</v>
          </cell>
          <cell r="P4718" t="str">
            <v>Current Unrestricted Funds</v>
          </cell>
          <cell r="Q4718">
            <v>76</v>
          </cell>
          <cell r="R4718" t="str">
            <v>Utilities</v>
          </cell>
          <cell r="S4718">
            <v>50</v>
          </cell>
          <cell r="T4718" t="str">
            <v>Administrative Services</v>
          </cell>
          <cell r="U4718">
            <v>9</v>
          </cell>
          <cell r="V4718" t="str">
            <v>Moses, Thomas R.</v>
          </cell>
        </row>
        <row r="4719">
          <cell r="A4719">
            <v>280104</v>
          </cell>
          <cell r="B4719" t="str">
            <v>Physical Plant Support Svcs</v>
          </cell>
          <cell r="C4719">
            <v>787410</v>
          </cell>
          <cell r="D4719">
            <v>280104787410</v>
          </cell>
          <cell r="E4719" t="str">
            <v>Equipment/Furniture Non-Depreciable</v>
          </cell>
          <cell r="F4719">
            <v>0</v>
          </cell>
          <cell r="G4719">
            <v>0</v>
          </cell>
          <cell r="H4719">
            <v>0</v>
          </cell>
          <cell r="I4719">
            <v>0</v>
          </cell>
          <cell r="J4719">
            <v>0</v>
          </cell>
          <cell r="K4719">
            <v>110010</v>
          </cell>
          <cell r="L4719" t="str">
            <v>Current Unrestricted</v>
          </cell>
          <cell r="M4719">
            <v>40</v>
          </cell>
          <cell r="N4719" t="str">
            <v>Operation and Maintenance of Plant</v>
          </cell>
          <cell r="O4719">
            <v>11</v>
          </cell>
          <cell r="P4719" t="str">
            <v>Current Unrestricted Funds</v>
          </cell>
          <cell r="Q4719">
            <v>78</v>
          </cell>
          <cell r="R4719" t="str">
            <v>Non-Capital Outlay</v>
          </cell>
          <cell r="S4719">
            <v>50</v>
          </cell>
          <cell r="T4719" t="str">
            <v>Administrative Services</v>
          </cell>
          <cell r="U4719">
            <v>9</v>
          </cell>
          <cell r="V4719" t="str">
            <v>Moses, Thomas R.</v>
          </cell>
        </row>
        <row r="4720">
          <cell r="A4720">
            <v>280104</v>
          </cell>
          <cell r="B4720" t="str">
            <v>Physical Plant Support Svcs</v>
          </cell>
          <cell r="C4720">
            <v>787430</v>
          </cell>
          <cell r="D4720">
            <v>280104787430</v>
          </cell>
          <cell r="E4720" t="str">
            <v>Computer/Media Equip</v>
          </cell>
          <cell r="F4720">
            <v>0</v>
          </cell>
          <cell r="G4720">
            <v>501.74</v>
          </cell>
          <cell r="H4720">
            <v>502</v>
          </cell>
          <cell r="I4720">
            <v>0</v>
          </cell>
          <cell r="J4720">
            <v>0</v>
          </cell>
          <cell r="K4720">
            <v>110010</v>
          </cell>
          <cell r="L4720" t="str">
            <v>Current Unrestricted</v>
          </cell>
          <cell r="M4720">
            <v>40</v>
          </cell>
          <cell r="N4720" t="str">
            <v>Operation and Maintenance of Plant</v>
          </cell>
          <cell r="O4720">
            <v>11</v>
          </cell>
          <cell r="P4720" t="str">
            <v>Current Unrestricted Funds</v>
          </cell>
          <cell r="Q4720">
            <v>78</v>
          </cell>
          <cell r="R4720" t="str">
            <v>Non-Capital Outlay</v>
          </cell>
          <cell r="S4720">
            <v>50</v>
          </cell>
          <cell r="T4720" t="str">
            <v>Administrative Services</v>
          </cell>
          <cell r="U4720">
            <v>9</v>
          </cell>
          <cell r="V4720" t="str">
            <v>Moses, Thomas R.</v>
          </cell>
        </row>
        <row r="4721">
          <cell r="A4721">
            <v>280304</v>
          </cell>
          <cell r="B4721" t="str">
            <v>Building Maintenance</v>
          </cell>
          <cell r="C4721">
            <v>611470</v>
          </cell>
          <cell r="D4721">
            <v>280304611470</v>
          </cell>
          <cell r="E4721" t="str">
            <v>Supp Staff - Phys Plant-Non-Exempt</v>
          </cell>
          <cell r="F4721">
            <v>84783.96</v>
          </cell>
          <cell r="G4721">
            <v>84783.96</v>
          </cell>
          <cell r="H4721">
            <v>87202</v>
          </cell>
          <cell r="I4721">
            <v>43600.74</v>
          </cell>
          <cell r="J4721">
            <v>87203</v>
          </cell>
          <cell r="K4721">
            <v>110010</v>
          </cell>
          <cell r="L4721" t="str">
            <v>Current Unrestricted</v>
          </cell>
          <cell r="M4721">
            <v>40</v>
          </cell>
          <cell r="N4721" t="str">
            <v>Operation and Maintenance of Plant</v>
          </cell>
          <cell r="O4721">
            <v>11</v>
          </cell>
          <cell r="P4721" t="str">
            <v>Current Unrestricted Funds</v>
          </cell>
          <cell r="Q4721">
            <v>61</v>
          </cell>
          <cell r="R4721" t="str">
            <v>Salaries and Wages</v>
          </cell>
          <cell r="S4721">
            <v>50</v>
          </cell>
          <cell r="T4721" t="str">
            <v>Administrative Services</v>
          </cell>
          <cell r="U4721">
            <v>9</v>
          </cell>
          <cell r="V4721" t="str">
            <v>Moses, Thomas R.</v>
          </cell>
        </row>
        <row r="4722">
          <cell r="A4722">
            <v>280304</v>
          </cell>
          <cell r="B4722" t="str">
            <v>Building Maintenance</v>
          </cell>
          <cell r="C4722">
            <v>611491</v>
          </cell>
          <cell r="D4722">
            <v>280304611491</v>
          </cell>
          <cell r="E4722" t="str">
            <v>Comp Time Payoff</v>
          </cell>
          <cell r="F4722">
            <v>188.48</v>
          </cell>
          <cell r="G4722">
            <v>530.73</v>
          </cell>
          <cell r="H4722">
            <v>600</v>
          </cell>
          <cell r="I4722">
            <v>0</v>
          </cell>
          <cell r="J4722">
            <v>600</v>
          </cell>
          <cell r="K4722">
            <v>110010</v>
          </cell>
          <cell r="L4722" t="str">
            <v>Current Unrestricted</v>
          </cell>
          <cell r="M4722">
            <v>40</v>
          </cell>
          <cell r="N4722" t="str">
            <v>Operation and Maintenance of Plant</v>
          </cell>
          <cell r="O4722">
            <v>11</v>
          </cell>
          <cell r="P4722" t="str">
            <v>Current Unrestricted Funds</v>
          </cell>
          <cell r="Q4722">
            <v>61</v>
          </cell>
          <cell r="R4722" t="str">
            <v>Salaries and Wages</v>
          </cell>
          <cell r="S4722">
            <v>50</v>
          </cell>
          <cell r="T4722" t="str">
            <v>Administrative Services</v>
          </cell>
          <cell r="U4722">
            <v>9</v>
          </cell>
          <cell r="V4722" t="str">
            <v>Moses, Thomas R.</v>
          </cell>
        </row>
        <row r="4723">
          <cell r="A4723">
            <v>280304</v>
          </cell>
          <cell r="B4723" t="str">
            <v>Building Maintenance</v>
          </cell>
          <cell r="C4723">
            <v>611492</v>
          </cell>
          <cell r="D4723">
            <v>280304611492</v>
          </cell>
          <cell r="E4723" t="str">
            <v>Regular Overtime</v>
          </cell>
          <cell r="F4723">
            <v>10046.08</v>
          </cell>
          <cell r="G4723">
            <v>2402.25</v>
          </cell>
          <cell r="H4723">
            <v>1500</v>
          </cell>
          <cell r="I4723">
            <v>1647.17</v>
          </cell>
          <cell r="J4723">
            <v>1800</v>
          </cell>
          <cell r="K4723">
            <v>110010</v>
          </cell>
          <cell r="L4723" t="str">
            <v>Current Unrestricted</v>
          </cell>
          <cell r="M4723">
            <v>40</v>
          </cell>
          <cell r="N4723" t="str">
            <v>Operation and Maintenance of Plant</v>
          </cell>
          <cell r="O4723">
            <v>11</v>
          </cell>
          <cell r="P4723" t="str">
            <v>Current Unrestricted Funds</v>
          </cell>
          <cell r="Q4723">
            <v>61</v>
          </cell>
          <cell r="R4723" t="str">
            <v>Salaries and Wages</v>
          </cell>
          <cell r="S4723">
            <v>50</v>
          </cell>
          <cell r="T4723" t="str">
            <v>Administrative Services</v>
          </cell>
          <cell r="U4723">
            <v>9</v>
          </cell>
          <cell r="V4723" t="str">
            <v>Moses, Thomas R.</v>
          </cell>
        </row>
        <row r="4724">
          <cell r="A4724">
            <v>280304</v>
          </cell>
          <cell r="B4724" t="str">
            <v>Building Maintenance</v>
          </cell>
          <cell r="C4724">
            <v>712370</v>
          </cell>
          <cell r="D4724">
            <v>280304712370</v>
          </cell>
          <cell r="E4724" t="str">
            <v>Other Contract Services</v>
          </cell>
          <cell r="F4724">
            <v>1433.27</v>
          </cell>
          <cell r="G4724">
            <v>0</v>
          </cell>
          <cell r="H4724">
            <v>200</v>
          </cell>
          <cell r="I4724">
            <v>0</v>
          </cell>
          <cell r="J4724">
            <v>1298</v>
          </cell>
          <cell r="K4724">
            <v>110010</v>
          </cell>
          <cell r="L4724" t="str">
            <v>Current Unrestricted</v>
          </cell>
          <cell r="M4724">
            <v>40</v>
          </cell>
          <cell r="N4724" t="str">
            <v>Operation and Maintenance of Plant</v>
          </cell>
          <cell r="O4724">
            <v>11</v>
          </cell>
          <cell r="P4724" t="str">
            <v>Current Unrestricted Funds</v>
          </cell>
          <cell r="Q4724">
            <v>71</v>
          </cell>
          <cell r="R4724" t="str">
            <v>Contractual Services</v>
          </cell>
          <cell r="S4724">
            <v>50</v>
          </cell>
          <cell r="T4724" t="str">
            <v>Administrative Services</v>
          </cell>
          <cell r="U4724">
            <v>9</v>
          </cell>
          <cell r="V4724" t="str">
            <v>Moses, Thomas R.</v>
          </cell>
        </row>
        <row r="4725">
          <cell r="A4725">
            <v>280304</v>
          </cell>
          <cell r="B4725" t="str">
            <v>Building Maintenance</v>
          </cell>
          <cell r="C4725">
            <v>712510</v>
          </cell>
          <cell r="D4725">
            <v>280304712510</v>
          </cell>
          <cell r="E4725" t="str">
            <v>Maintenance Agreements</v>
          </cell>
          <cell r="F4725">
            <v>9217.82</v>
          </cell>
          <cell r="G4725">
            <v>20211.96</v>
          </cell>
          <cell r="H4725">
            <v>17000</v>
          </cell>
          <cell r="I4725">
            <v>8779.07</v>
          </cell>
          <cell r="J4725">
            <v>10000</v>
          </cell>
          <cell r="K4725">
            <v>110010</v>
          </cell>
          <cell r="L4725" t="str">
            <v>Current Unrestricted</v>
          </cell>
          <cell r="M4725">
            <v>40</v>
          </cell>
          <cell r="N4725" t="str">
            <v>Operation and Maintenance of Plant</v>
          </cell>
          <cell r="O4725">
            <v>11</v>
          </cell>
          <cell r="P4725" t="str">
            <v>Current Unrestricted Funds</v>
          </cell>
          <cell r="Q4725">
            <v>71</v>
          </cell>
          <cell r="R4725" t="str">
            <v>Contractual Services</v>
          </cell>
          <cell r="S4725">
            <v>50</v>
          </cell>
          <cell r="T4725" t="str">
            <v>Administrative Services</v>
          </cell>
          <cell r="U4725">
            <v>9</v>
          </cell>
          <cell r="V4725" t="str">
            <v>Moses, Thomas R.</v>
          </cell>
        </row>
        <row r="4726">
          <cell r="A4726">
            <v>280304</v>
          </cell>
          <cell r="B4726" t="str">
            <v>Building Maintenance</v>
          </cell>
          <cell r="C4726">
            <v>712520</v>
          </cell>
          <cell r="D4726">
            <v>280304712520</v>
          </cell>
          <cell r="E4726" t="str">
            <v>Building Service</v>
          </cell>
          <cell r="F4726">
            <v>11399.87</v>
          </cell>
          <cell r="G4726">
            <v>9968.76</v>
          </cell>
          <cell r="H4726">
            <v>10900</v>
          </cell>
          <cell r="I4726">
            <v>7191.02</v>
          </cell>
          <cell r="J4726">
            <v>9000</v>
          </cell>
          <cell r="K4726">
            <v>110010</v>
          </cell>
          <cell r="L4726" t="str">
            <v>Current Unrestricted</v>
          </cell>
          <cell r="M4726">
            <v>40</v>
          </cell>
          <cell r="N4726" t="str">
            <v>Operation and Maintenance of Plant</v>
          </cell>
          <cell r="O4726">
            <v>11</v>
          </cell>
          <cell r="P4726" t="str">
            <v>Current Unrestricted Funds</v>
          </cell>
          <cell r="Q4726">
            <v>71</v>
          </cell>
          <cell r="R4726" t="str">
            <v>Contractual Services</v>
          </cell>
          <cell r="S4726">
            <v>50</v>
          </cell>
          <cell r="T4726" t="str">
            <v>Administrative Services</v>
          </cell>
          <cell r="U4726">
            <v>9</v>
          </cell>
          <cell r="V4726" t="str">
            <v>Moses, Thomas R.</v>
          </cell>
        </row>
        <row r="4727">
          <cell r="A4727">
            <v>280304</v>
          </cell>
          <cell r="B4727" t="str">
            <v>Building Maintenance</v>
          </cell>
          <cell r="C4727">
            <v>733110</v>
          </cell>
          <cell r="D4727">
            <v>280304733110</v>
          </cell>
          <cell r="E4727" t="str">
            <v>Classroom Supplies</v>
          </cell>
          <cell r="F4727">
            <v>1488</v>
          </cell>
          <cell r="G4727">
            <v>0</v>
          </cell>
          <cell r="H4727">
            <v>0</v>
          </cell>
          <cell r="I4727">
            <v>0</v>
          </cell>
          <cell r="J4727">
            <v>0</v>
          </cell>
          <cell r="K4727">
            <v>110010</v>
          </cell>
          <cell r="L4727" t="str">
            <v>Current Unrestricted</v>
          </cell>
          <cell r="M4727">
            <v>40</v>
          </cell>
          <cell r="N4727" t="str">
            <v>Operation and Maintenance of Plant</v>
          </cell>
          <cell r="O4727">
            <v>11</v>
          </cell>
          <cell r="P4727" t="str">
            <v>Current Unrestricted Funds</v>
          </cell>
          <cell r="Q4727">
            <v>73</v>
          </cell>
          <cell r="R4727" t="str">
            <v>Supplies</v>
          </cell>
          <cell r="S4727">
            <v>50</v>
          </cell>
          <cell r="T4727" t="str">
            <v>Administrative Services</v>
          </cell>
          <cell r="U4727">
            <v>9</v>
          </cell>
          <cell r="V4727" t="str">
            <v>Moses, Thomas R.</v>
          </cell>
        </row>
        <row r="4728">
          <cell r="A4728">
            <v>280304</v>
          </cell>
          <cell r="B4728" t="str">
            <v>Building Maintenance</v>
          </cell>
          <cell r="C4728">
            <v>733420</v>
          </cell>
          <cell r="D4728">
            <v>280304733420</v>
          </cell>
          <cell r="E4728" t="str">
            <v>Electrical Supplies</v>
          </cell>
          <cell r="F4728">
            <v>528.26</v>
          </cell>
          <cell r="G4728">
            <v>1435.66</v>
          </cell>
          <cell r="H4728">
            <v>1883</v>
          </cell>
          <cell r="I4728">
            <v>985.69</v>
          </cell>
          <cell r="J4728">
            <v>2000</v>
          </cell>
          <cell r="K4728">
            <v>110010</v>
          </cell>
          <cell r="L4728" t="str">
            <v>Current Unrestricted</v>
          </cell>
          <cell r="M4728">
            <v>40</v>
          </cell>
          <cell r="N4728" t="str">
            <v>Operation and Maintenance of Plant</v>
          </cell>
          <cell r="O4728">
            <v>11</v>
          </cell>
          <cell r="P4728" t="str">
            <v>Current Unrestricted Funds</v>
          </cell>
          <cell r="Q4728">
            <v>73</v>
          </cell>
          <cell r="R4728" t="str">
            <v>Supplies</v>
          </cell>
          <cell r="S4728">
            <v>50</v>
          </cell>
          <cell r="T4728" t="str">
            <v>Administrative Services</v>
          </cell>
          <cell r="U4728">
            <v>9</v>
          </cell>
          <cell r="V4728" t="str">
            <v>Moses, Thomas R.</v>
          </cell>
        </row>
        <row r="4729">
          <cell r="A4729">
            <v>280304</v>
          </cell>
          <cell r="B4729" t="str">
            <v>Building Maintenance</v>
          </cell>
          <cell r="C4729">
            <v>733430</v>
          </cell>
          <cell r="D4729">
            <v>280304733430</v>
          </cell>
          <cell r="E4729" t="str">
            <v>Plumbing Supplies</v>
          </cell>
          <cell r="F4729">
            <v>185.08</v>
          </cell>
          <cell r="G4729">
            <v>317.02</v>
          </cell>
          <cell r="H4729">
            <v>500</v>
          </cell>
          <cell r="I4729">
            <v>307.44</v>
          </cell>
          <cell r="J4729">
            <v>2000</v>
          </cell>
          <cell r="K4729">
            <v>110010</v>
          </cell>
          <cell r="L4729" t="str">
            <v>Current Unrestricted</v>
          </cell>
          <cell r="M4729">
            <v>40</v>
          </cell>
          <cell r="N4729" t="str">
            <v>Operation and Maintenance of Plant</v>
          </cell>
          <cell r="O4729">
            <v>11</v>
          </cell>
          <cell r="P4729" t="str">
            <v>Current Unrestricted Funds</v>
          </cell>
          <cell r="Q4729">
            <v>73</v>
          </cell>
          <cell r="R4729" t="str">
            <v>Supplies</v>
          </cell>
          <cell r="S4729">
            <v>50</v>
          </cell>
          <cell r="T4729" t="str">
            <v>Administrative Services</v>
          </cell>
          <cell r="U4729">
            <v>9</v>
          </cell>
          <cell r="V4729" t="str">
            <v>Moses, Thomas R.</v>
          </cell>
        </row>
        <row r="4730">
          <cell r="A4730">
            <v>280304</v>
          </cell>
          <cell r="B4730" t="str">
            <v>Building Maintenance</v>
          </cell>
          <cell r="C4730">
            <v>733450</v>
          </cell>
          <cell r="D4730">
            <v>280304733450</v>
          </cell>
          <cell r="E4730" t="str">
            <v>Painting Supplies</v>
          </cell>
          <cell r="F4730">
            <v>265.58999999999997</v>
          </cell>
          <cell r="G4730">
            <v>0</v>
          </cell>
          <cell r="H4730">
            <v>500</v>
          </cell>
          <cell r="I4730">
            <v>0</v>
          </cell>
          <cell r="J4730">
            <v>2000</v>
          </cell>
          <cell r="K4730">
            <v>110010</v>
          </cell>
          <cell r="L4730" t="str">
            <v>Current Unrestricted</v>
          </cell>
          <cell r="M4730">
            <v>40</v>
          </cell>
          <cell r="N4730" t="str">
            <v>Operation and Maintenance of Plant</v>
          </cell>
          <cell r="O4730">
            <v>11</v>
          </cell>
          <cell r="P4730" t="str">
            <v>Current Unrestricted Funds</v>
          </cell>
          <cell r="Q4730">
            <v>73</v>
          </cell>
          <cell r="R4730" t="str">
            <v>Supplies</v>
          </cell>
          <cell r="S4730">
            <v>50</v>
          </cell>
          <cell r="T4730" t="str">
            <v>Administrative Services</v>
          </cell>
          <cell r="U4730">
            <v>9</v>
          </cell>
          <cell r="V4730" t="str">
            <v>Moses, Thomas R.</v>
          </cell>
        </row>
        <row r="4731">
          <cell r="A4731">
            <v>280304</v>
          </cell>
          <cell r="B4731" t="str">
            <v>Building Maintenance</v>
          </cell>
          <cell r="C4731">
            <v>733460</v>
          </cell>
          <cell r="D4731">
            <v>280304733460</v>
          </cell>
          <cell r="E4731" t="str">
            <v>Miscellaneous Supplies</v>
          </cell>
          <cell r="F4731">
            <v>5598.87</v>
          </cell>
          <cell r="G4731">
            <v>0</v>
          </cell>
          <cell r="H4731">
            <v>0</v>
          </cell>
          <cell r="I4731">
            <v>0</v>
          </cell>
          <cell r="J4731">
            <v>0</v>
          </cell>
          <cell r="K4731">
            <v>110010</v>
          </cell>
          <cell r="L4731" t="str">
            <v>Current Unrestricted</v>
          </cell>
          <cell r="M4731">
            <v>40</v>
          </cell>
          <cell r="N4731" t="str">
            <v>Operation and Maintenance of Plant</v>
          </cell>
          <cell r="O4731">
            <v>11</v>
          </cell>
          <cell r="P4731" t="str">
            <v>Current Unrestricted Funds</v>
          </cell>
          <cell r="Q4731">
            <v>73</v>
          </cell>
          <cell r="R4731" t="str">
            <v>Supplies</v>
          </cell>
          <cell r="S4731">
            <v>50</v>
          </cell>
          <cell r="T4731" t="str">
            <v>Administrative Services</v>
          </cell>
          <cell r="U4731">
            <v>9</v>
          </cell>
          <cell r="V4731" t="str">
            <v>Moses, Thomas R.</v>
          </cell>
        </row>
        <row r="4732">
          <cell r="A4732">
            <v>280304</v>
          </cell>
          <cell r="B4732" t="str">
            <v>Building Maintenance</v>
          </cell>
          <cell r="C4732">
            <v>733470</v>
          </cell>
          <cell r="D4732">
            <v>280304733470</v>
          </cell>
          <cell r="E4732" t="str">
            <v>Building Materials &lt; $300</v>
          </cell>
          <cell r="F4732">
            <v>0</v>
          </cell>
          <cell r="G4732">
            <v>2642.59</v>
          </cell>
          <cell r="H4732">
            <v>4000</v>
          </cell>
          <cell r="I4732">
            <v>1177.9000000000001</v>
          </cell>
          <cell r="J4732">
            <v>2000</v>
          </cell>
          <cell r="K4732">
            <v>110010</v>
          </cell>
          <cell r="L4732" t="str">
            <v>Current Unrestricted</v>
          </cell>
          <cell r="M4732">
            <v>40</v>
          </cell>
          <cell r="N4732" t="str">
            <v>Operation and Maintenance of Plant</v>
          </cell>
          <cell r="O4732">
            <v>11</v>
          </cell>
          <cell r="P4732" t="str">
            <v>Current Unrestricted Funds</v>
          </cell>
          <cell r="Q4732">
            <v>73</v>
          </cell>
          <cell r="R4732" t="str">
            <v>Supplies</v>
          </cell>
          <cell r="S4732">
            <v>50</v>
          </cell>
          <cell r="T4732" t="str">
            <v>Administrative Services</v>
          </cell>
          <cell r="U4732">
            <v>9</v>
          </cell>
          <cell r="V4732" t="str">
            <v>Moses, Thomas R.</v>
          </cell>
        </row>
        <row r="4733">
          <cell r="A4733">
            <v>280304</v>
          </cell>
          <cell r="B4733" t="str">
            <v>Building Maintenance</v>
          </cell>
          <cell r="C4733">
            <v>733480</v>
          </cell>
          <cell r="D4733">
            <v>280304733480</v>
          </cell>
          <cell r="E4733" t="str">
            <v>Custodial Supplies</v>
          </cell>
          <cell r="F4733">
            <v>511.03</v>
          </cell>
          <cell r="G4733">
            <v>155.16</v>
          </cell>
          <cell r="H4733">
            <v>500</v>
          </cell>
          <cell r="I4733">
            <v>156.25</v>
          </cell>
          <cell r="J4733">
            <v>250</v>
          </cell>
          <cell r="K4733">
            <v>110010</v>
          </cell>
          <cell r="L4733" t="str">
            <v>Current Unrestricted</v>
          </cell>
          <cell r="M4733">
            <v>40</v>
          </cell>
          <cell r="N4733" t="str">
            <v>Operation and Maintenance of Plant</v>
          </cell>
          <cell r="O4733">
            <v>11</v>
          </cell>
          <cell r="P4733" t="str">
            <v>Current Unrestricted Funds</v>
          </cell>
          <cell r="Q4733">
            <v>73</v>
          </cell>
          <cell r="R4733" t="str">
            <v>Supplies</v>
          </cell>
          <cell r="S4733">
            <v>50</v>
          </cell>
          <cell r="T4733" t="str">
            <v>Administrative Services</v>
          </cell>
          <cell r="U4733">
            <v>9</v>
          </cell>
          <cell r="V4733" t="str">
            <v>Moses, Thomas R.</v>
          </cell>
        </row>
        <row r="4734">
          <cell r="A4734">
            <v>280304</v>
          </cell>
          <cell r="B4734" t="str">
            <v>Building Maintenance</v>
          </cell>
          <cell r="C4734">
            <v>744370</v>
          </cell>
          <cell r="D4734">
            <v>280304744370</v>
          </cell>
          <cell r="E4734" t="str">
            <v>Vehicle Operating Expense</v>
          </cell>
          <cell r="F4734">
            <v>202.96</v>
          </cell>
          <cell r="G4734">
            <v>299.44</v>
          </cell>
          <cell r="H4734">
            <v>500</v>
          </cell>
          <cell r="I4734">
            <v>34.89</v>
          </cell>
          <cell r="J4734">
            <v>250</v>
          </cell>
          <cell r="K4734">
            <v>110010</v>
          </cell>
          <cell r="L4734" t="str">
            <v>Current Unrestricted</v>
          </cell>
          <cell r="M4734">
            <v>40</v>
          </cell>
          <cell r="N4734" t="str">
            <v>Operation and Maintenance of Plant</v>
          </cell>
          <cell r="O4734">
            <v>11</v>
          </cell>
          <cell r="P4734" t="str">
            <v>Current Unrestricted Funds</v>
          </cell>
          <cell r="Q4734">
            <v>74</v>
          </cell>
          <cell r="R4734" t="str">
            <v>Travel</v>
          </cell>
          <cell r="S4734">
            <v>50</v>
          </cell>
          <cell r="T4734" t="str">
            <v>Administrative Services</v>
          </cell>
          <cell r="U4734">
            <v>9</v>
          </cell>
          <cell r="V4734" t="str">
            <v>Moses, Thomas R.</v>
          </cell>
        </row>
        <row r="4735">
          <cell r="A4735">
            <v>280304</v>
          </cell>
          <cell r="B4735" t="str">
            <v>Building Maintenance</v>
          </cell>
          <cell r="C4735">
            <v>755310</v>
          </cell>
          <cell r="D4735">
            <v>280304755310</v>
          </cell>
          <cell r="E4735" t="str">
            <v>Copier Expense</v>
          </cell>
          <cell r="F4735">
            <v>0</v>
          </cell>
          <cell r="G4735">
            <v>0.24</v>
          </cell>
          <cell r="H4735">
            <v>0</v>
          </cell>
          <cell r="I4735">
            <v>0</v>
          </cell>
          <cell r="J4735">
            <v>0</v>
          </cell>
          <cell r="K4735">
            <v>110010</v>
          </cell>
          <cell r="L4735" t="str">
            <v>Current Unrestricted</v>
          </cell>
          <cell r="M4735">
            <v>40</v>
          </cell>
          <cell r="N4735" t="str">
            <v>Operation and Maintenance of Plant</v>
          </cell>
          <cell r="O4735">
            <v>11</v>
          </cell>
          <cell r="P4735" t="str">
            <v>Current Unrestricted Funds</v>
          </cell>
          <cell r="Q4735">
            <v>75</v>
          </cell>
          <cell r="R4735" t="str">
            <v>Other Operating Expenses</v>
          </cell>
          <cell r="S4735">
            <v>50</v>
          </cell>
          <cell r="T4735" t="str">
            <v>Administrative Services</v>
          </cell>
          <cell r="U4735">
            <v>9</v>
          </cell>
          <cell r="V4735" t="str">
            <v>Moses, Thomas R.</v>
          </cell>
        </row>
        <row r="4736">
          <cell r="A4736">
            <v>280304</v>
          </cell>
          <cell r="B4736" t="str">
            <v>Building Maintenance</v>
          </cell>
          <cell r="C4736">
            <v>755540</v>
          </cell>
          <cell r="D4736">
            <v>280304755540</v>
          </cell>
          <cell r="E4736" t="str">
            <v>Repairs - Vehicle</v>
          </cell>
          <cell r="F4736">
            <v>0</v>
          </cell>
          <cell r="G4736">
            <v>474.1</v>
          </cell>
          <cell r="H4736">
            <v>0</v>
          </cell>
          <cell r="I4736">
            <v>0</v>
          </cell>
          <cell r="J4736">
            <v>1000</v>
          </cell>
          <cell r="K4736">
            <v>110010</v>
          </cell>
          <cell r="L4736" t="str">
            <v>Current Unrestricted</v>
          </cell>
          <cell r="M4736">
            <v>40</v>
          </cell>
          <cell r="N4736" t="str">
            <v>Operation and Maintenance of Plant</v>
          </cell>
          <cell r="O4736">
            <v>11</v>
          </cell>
          <cell r="P4736" t="str">
            <v>Current Unrestricted Funds</v>
          </cell>
          <cell r="Q4736">
            <v>75</v>
          </cell>
          <cell r="R4736" t="str">
            <v>Other Operating Expenses</v>
          </cell>
          <cell r="S4736">
            <v>50</v>
          </cell>
          <cell r="T4736" t="str">
            <v>Administrative Services</v>
          </cell>
          <cell r="U4736">
            <v>9</v>
          </cell>
          <cell r="V4736" t="str">
            <v>Moses, Thomas R.</v>
          </cell>
        </row>
        <row r="4737">
          <cell r="A4737">
            <v>280304</v>
          </cell>
          <cell r="B4737" t="str">
            <v>Building Maintenance</v>
          </cell>
          <cell r="C4737">
            <v>755545</v>
          </cell>
          <cell r="D4737">
            <v>280304755545</v>
          </cell>
          <cell r="E4737" t="str">
            <v>Building Improvements</v>
          </cell>
          <cell r="F4737">
            <v>0</v>
          </cell>
          <cell r="G4737">
            <v>70</v>
          </cell>
          <cell r="H4737">
            <v>100</v>
          </cell>
          <cell r="I4737">
            <v>0</v>
          </cell>
          <cell r="J4737">
            <v>0</v>
          </cell>
          <cell r="K4737">
            <v>110010</v>
          </cell>
          <cell r="L4737" t="str">
            <v>Current Unrestricted</v>
          </cell>
          <cell r="M4737">
            <v>40</v>
          </cell>
          <cell r="N4737" t="str">
            <v>Operation and Maintenance of Plant</v>
          </cell>
          <cell r="O4737">
            <v>11</v>
          </cell>
          <cell r="P4737" t="str">
            <v>Current Unrestricted Funds</v>
          </cell>
          <cell r="Q4737">
            <v>75</v>
          </cell>
          <cell r="R4737" t="str">
            <v>Other Operating Expenses</v>
          </cell>
          <cell r="S4737">
            <v>50</v>
          </cell>
          <cell r="T4737" t="str">
            <v>Administrative Services</v>
          </cell>
          <cell r="U4737">
            <v>9</v>
          </cell>
          <cell r="V4737" t="str">
            <v>Moses, Thomas R.</v>
          </cell>
        </row>
        <row r="4738">
          <cell r="A4738">
            <v>280304</v>
          </cell>
          <cell r="B4738" t="str">
            <v>Building Maintenance</v>
          </cell>
          <cell r="C4738">
            <v>755550</v>
          </cell>
          <cell r="D4738">
            <v>280304755550</v>
          </cell>
          <cell r="E4738" t="str">
            <v>Repairs - Building</v>
          </cell>
          <cell r="F4738">
            <v>5128.22</v>
          </cell>
          <cell r="G4738">
            <v>3302.24</v>
          </cell>
          <cell r="H4738">
            <v>3000</v>
          </cell>
          <cell r="I4738">
            <v>1416.23</v>
          </cell>
          <cell r="J4738">
            <v>3500</v>
          </cell>
          <cell r="K4738">
            <v>110010</v>
          </cell>
          <cell r="L4738" t="str">
            <v>Current Unrestricted</v>
          </cell>
          <cell r="M4738">
            <v>40</v>
          </cell>
          <cell r="N4738" t="str">
            <v>Operation and Maintenance of Plant</v>
          </cell>
          <cell r="O4738">
            <v>11</v>
          </cell>
          <cell r="P4738" t="str">
            <v>Current Unrestricted Funds</v>
          </cell>
          <cell r="Q4738">
            <v>75</v>
          </cell>
          <cell r="R4738" t="str">
            <v>Other Operating Expenses</v>
          </cell>
          <cell r="S4738">
            <v>50</v>
          </cell>
          <cell r="T4738" t="str">
            <v>Administrative Services</v>
          </cell>
          <cell r="U4738">
            <v>9</v>
          </cell>
          <cell r="V4738" t="str">
            <v>Moses, Thomas R.</v>
          </cell>
        </row>
        <row r="4739">
          <cell r="A4739">
            <v>280304</v>
          </cell>
          <cell r="B4739" t="str">
            <v>Building Maintenance</v>
          </cell>
          <cell r="C4739">
            <v>755555</v>
          </cell>
          <cell r="D4739">
            <v>280304755555</v>
          </cell>
          <cell r="E4739" t="str">
            <v>Repairs - Parking Lot and Road</v>
          </cell>
          <cell r="F4739">
            <v>0</v>
          </cell>
          <cell r="G4739">
            <v>2174</v>
          </cell>
          <cell r="H4739">
            <v>704</v>
          </cell>
          <cell r="I4739">
            <v>0</v>
          </cell>
          <cell r="J4739">
            <v>3000</v>
          </cell>
          <cell r="K4739">
            <v>110010</v>
          </cell>
          <cell r="L4739" t="str">
            <v>Current Unrestricted</v>
          </cell>
          <cell r="M4739">
            <v>40</v>
          </cell>
          <cell r="N4739" t="str">
            <v>Operation and Maintenance of Plant</v>
          </cell>
          <cell r="O4739">
            <v>11</v>
          </cell>
          <cell r="P4739" t="str">
            <v>Current Unrestricted Funds</v>
          </cell>
          <cell r="Q4739">
            <v>75</v>
          </cell>
          <cell r="R4739" t="str">
            <v>Other Operating Expenses</v>
          </cell>
          <cell r="S4739">
            <v>50</v>
          </cell>
          <cell r="T4739" t="str">
            <v>Administrative Services</v>
          </cell>
          <cell r="U4739">
            <v>9</v>
          </cell>
          <cell r="V4739" t="str">
            <v>Moses, Thomas R.</v>
          </cell>
        </row>
        <row r="4740">
          <cell r="A4740">
            <v>280304</v>
          </cell>
          <cell r="B4740" t="str">
            <v>Building Maintenance</v>
          </cell>
          <cell r="C4740">
            <v>755560</v>
          </cell>
          <cell r="D4740">
            <v>280304755560</v>
          </cell>
          <cell r="E4740" t="str">
            <v>Other Repairs</v>
          </cell>
          <cell r="F4740">
            <v>0</v>
          </cell>
          <cell r="G4740">
            <v>0</v>
          </cell>
          <cell r="H4740">
            <v>0</v>
          </cell>
          <cell r="I4740">
            <v>0</v>
          </cell>
          <cell r="J4740">
            <v>0</v>
          </cell>
          <cell r="K4740">
            <v>110010</v>
          </cell>
          <cell r="L4740" t="str">
            <v>Current Unrestricted</v>
          </cell>
          <cell r="M4740">
            <v>40</v>
          </cell>
          <cell r="N4740" t="str">
            <v>Operation and Maintenance of Plant</v>
          </cell>
          <cell r="O4740">
            <v>11</v>
          </cell>
          <cell r="P4740" t="str">
            <v>Current Unrestricted Funds</v>
          </cell>
          <cell r="Q4740">
            <v>75</v>
          </cell>
          <cell r="R4740" t="str">
            <v>Other Operating Expenses</v>
          </cell>
          <cell r="S4740">
            <v>50</v>
          </cell>
          <cell r="T4740" t="str">
            <v>Administrative Services</v>
          </cell>
          <cell r="U4740">
            <v>9</v>
          </cell>
          <cell r="V4740" t="str">
            <v>Moses, Thomas R.</v>
          </cell>
        </row>
        <row r="4741">
          <cell r="A4741">
            <v>280304</v>
          </cell>
          <cell r="B4741" t="str">
            <v>Building Maintenance</v>
          </cell>
          <cell r="C4741">
            <v>765470</v>
          </cell>
          <cell r="D4741">
            <v>280304765470</v>
          </cell>
          <cell r="E4741" t="str">
            <v>Diesel Fuel</v>
          </cell>
          <cell r="F4741">
            <v>0</v>
          </cell>
          <cell r="G4741">
            <v>713.03</v>
          </cell>
          <cell r="H4741">
            <v>1000</v>
          </cell>
          <cell r="I4741">
            <v>493.17</v>
          </cell>
          <cell r="J4741">
            <v>500</v>
          </cell>
          <cell r="K4741">
            <v>110010</v>
          </cell>
          <cell r="L4741" t="str">
            <v>Current Unrestricted</v>
          </cell>
          <cell r="M4741">
            <v>40</v>
          </cell>
          <cell r="N4741" t="str">
            <v>Operation and Maintenance of Plant</v>
          </cell>
          <cell r="O4741">
            <v>11</v>
          </cell>
          <cell r="P4741" t="str">
            <v>Current Unrestricted Funds</v>
          </cell>
          <cell r="Q4741">
            <v>76</v>
          </cell>
          <cell r="R4741" t="str">
            <v>Utilities</v>
          </cell>
          <cell r="S4741">
            <v>50</v>
          </cell>
          <cell r="T4741" t="str">
            <v>Administrative Services</v>
          </cell>
          <cell r="U4741">
            <v>9</v>
          </cell>
          <cell r="V4741" t="str">
            <v>Moses, Thomas R.</v>
          </cell>
        </row>
        <row r="4742">
          <cell r="A4742">
            <v>280314</v>
          </cell>
          <cell r="B4742" t="str">
            <v>HVAC</v>
          </cell>
          <cell r="C4742">
            <v>712510</v>
          </cell>
          <cell r="D4742">
            <v>280314712510</v>
          </cell>
          <cell r="E4742" t="str">
            <v>Maintenance Agreements</v>
          </cell>
          <cell r="F4742">
            <v>5589.13</v>
          </cell>
          <cell r="G4742">
            <v>15179.31</v>
          </cell>
          <cell r="H4742">
            <v>18500</v>
          </cell>
          <cell r="I4742">
            <v>10604.62</v>
          </cell>
          <cell r="J4742">
            <v>12500</v>
          </cell>
          <cell r="K4742">
            <v>110010</v>
          </cell>
          <cell r="L4742" t="str">
            <v>Current Unrestricted</v>
          </cell>
          <cell r="M4742">
            <v>40</v>
          </cell>
          <cell r="N4742" t="str">
            <v>Operation and Maintenance of Plant</v>
          </cell>
          <cell r="O4742">
            <v>11</v>
          </cell>
          <cell r="P4742" t="str">
            <v>Current Unrestricted Funds</v>
          </cell>
          <cell r="Q4742">
            <v>71</v>
          </cell>
          <cell r="R4742" t="str">
            <v>Contractual Services</v>
          </cell>
          <cell r="S4742">
            <v>50</v>
          </cell>
          <cell r="T4742" t="str">
            <v>Administrative Services</v>
          </cell>
          <cell r="U4742">
            <v>9</v>
          </cell>
          <cell r="V4742" t="str">
            <v>Moses, Thomas R.</v>
          </cell>
        </row>
        <row r="4743">
          <cell r="A4743">
            <v>280314</v>
          </cell>
          <cell r="B4743" t="str">
            <v>HVAC</v>
          </cell>
          <cell r="C4743">
            <v>733440</v>
          </cell>
          <cell r="D4743">
            <v>280314733440</v>
          </cell>
          <cell r="E4743" t="str">
            <v>A/C and Heating Supplies</v>
          </cell>
          <cell r="F4743">
            <v>180.55</v>
          </cell>
          <cell r="G4743">
            <v>1279.2</v>
          </cell>
          <cell r="H4743">
            <v>12500</v>
          </cell>
          <cell r="I4743">
            <v>0</v>
          </cell>
          <cell r="J4743">
            <v>12500</v>
          </cell>
          <cell r="K4743">
            <v>110010</v>
          </cell>
          <cell r="L4743" t="str">
            <v>Current Unrestricted</v>
          </cell>
          <cell r="M4743">
            <v>40</v>
          </cell>
          <cell r="N4743" t="str">
            <v>Operation and Maintenance of Plant</v>
          </cell>
          <cell r="O4743">
            <v>11</v>
          </cell>
          <cell r="P4743" t="str">
            <v>Current Unrestricted Funds</v>
          </cell>
          <cell r="Q4743">
            <v>73</v>
          </cell>
          <cell r="R4743" t="str">
            <v>Supplies</v>
          </cell>
          <cell r="S4743">
            <v>50</v>
          </cell>
          <cell r="T4743" t="str">
            <v>Administrative Services</v>
          </cell>
          <cell r="U4743">
            <v>9</v>
          </cell>
          <cell r="V4743" t="str">
            <v>Moses, Thomas R.</v>
          </cell>
        </row>
        <row r="4744">
          <cell r="A4744">
            <v>280314</v>
          </cell>
          <cell r="B4744" t="str">
            <v>HVAC</v>
          </cell>
          <cell r="C4744">
            <v>755240</v>
          </cell>
          <cell r="D4744">
            <v>280314755240</v>
          </cell>
          <cell r="E4744" t="str">
            <v>DP - Software</v>
          </cell>
          <cell r="F4744">
            <v>7700</v>
          </cell>
          <cell r="G4744">
            <v>8983.34</v>
          </cell>
          <cell r="H4744">
            <v>8245</v>
          </cell>
          <cell r="I4744">
            <v>7700</v>
          </cell>
          <cell r="J4744">
            <v>8500</v>
          </cell>
          <cell r="K4744">
            <v>110010</v>
          </cell>
          <cell r="L4744" t="str">
            <v>Current Unrestricted</v>
          </cell>
          <cell r="M4744">
            <v>40</v>
          </cell>
          <cell r="N4744" t="str">
            <v>Operation and Maintenance of Plant</v>
          </cell>
          <cell r="O4744">
            <v>11</v>
          </cell>
          <cell r="P4744" t="str">
            <v>Current Unrestricted Funds</v>
          </cell>
          <cell r="Q4744">
            <v>75</v>
          </cell>
          <cell r="R4744" t="str">
            <v>Other Operating Expenses</v>
          </cell>
          <cell r="S4744">
            <v>50</v>
          </cell>
          <cell r="T4744" t="str">
            <v>Administrative Services</v>
          </cell>
          <cell r="U4744">
            <v>9</v>
          </cell>
          <cell r="V4744" t="str">
            <v>Moses, Thomas R.</v>
          </cell>
        </row>
        <row r="4745">
          <cell r="A4745">
            <v>280314</v>
          </cell>
          <cell r="B4745" t="str">
            <v>HVAC</v>
          </cell>
          <cell r="C4745">
            <v>755550</v>
          </cell>
          <cell r="D4745">
            <v>280314755550</v>
          </cell>
          <cell r="E4745" t="str">
            <v>Repairs - Building</v>
          </cell>
          <cell r="F4745">
            <v>0</v>
          </cell>
          <cell r="G4745">
            <v>0</v>
          </cell>
          <cell r="H4745">
            <v>9500</v>
          </cell>
          <cell r="I4745">
            <v>0</v>
          </cell>
          <cell r="J4745">
            <v>11564</v>
          </cell>
          <cell r="K4745">
            <v>110010</v>
          </cell>
          <cell r="L4745" t="str">
            <v>Current Unrestricted</v>
          </cell>
          <cell r="M4745">
            <v>40</v>
          </cell>
          <cell r="N4745" t="str">
            <v>Operation and Maintenance of Plant</v>
          </cell>
          <cell r="O4745">
            <v>11</v>
          </cell>
          <cell r="P4745" t="str">
            <v>Current Unrestricted Funds</v>
          </cell>
          <cell r="Q4745">
            <v>75</v>
          </cell>
          <cell r="R4745" t="str">
            <v>Other Operating Expenses</v>
          </cell>
          <cell r="S4745">
            <v>50</v>
          </cell>
          <cell r="T4745" t="str">
            <v>Administrative Services</v>
          </cell>
          <cell r="U4745">
            <v>9</v>
          </cell>
          <cell r="V4745" t="str">
            <v>Moses, Thomas R.</v>
          </cell>
        </row>
        <row r="4746">
          <cell r="A4746">
            <v>280404</v>
          </cell>
          <cell r="B4746" t="str">
            <v>Custodial Services</v>
          </cell>
          <cell r="C4746">
            <v>712540</v>
          </cell>
          <cell r="D4746">
            <v>280404712540</v>
          </cell>
          <cell r="E4746" t="str">
            <v>Custodial Service Contracts</v>
          </cell>
          <cell r="F4746">
            <v>106372.4</v>
          </cell>
          <cell r="G4746">
            <v>103800.4</v>
          </cell>
          <cell r="H4746">
            <v>149244</v>
          </cell>
          <cell r="I4746">
            <v>52539.360000000001</v>
          </cell>
          <cell r="J4746">
            <v>131067</v>
          </cell>
          <cell r="K4746">
            <v>110010</v>
          </cell>
          <cell r="L4746" t="str">
            <v>Current Unrestricted</v>
          </cell>
          <cell r="M4746">
            <v>40</v>
          </cell>
          <cell r="N4746" t="str">
            <v>Operation and Maintenance of Plant</v>
          </cell>
          <cell r="O4746">
            <v>11</v>
          </cell>
          <cell r="P4746" t="str">
            <v>Current Unrestricted Funds</v>
          </cell>
          <cell r="Q4746">
            <v>71</v>
          </cell>
          <cell r="R4746" t="str">
            <v>Contractual Services</v>
          </cell>
          <cell r="S4746">
            <v>50</v>
          </cell>
          <cell r="T4746" t="str">
            <v>Administrative Services</v>
          </cell>
          <cell r="U4746">
            <v>9</v>
          </cell>
          <cell r="V4746" t="str">
            <v>Moses, Thomas R.</v>
          </cell>
        </row>
        <row r="4747">
          <cell r="A4747">
            <v>280604</v>
          </cell>
          <cell r="B4747" t="str">
            <v>Utilities</v>
          </cell>
          <cell r="C4747">
            <v>712310</v>
          </cell>
          <cell r="D4747">
            <v>280604712310</v>
          </cell>
          <cell r="E4747" t="str">
            <v>Consultants</v>
          </cell>
          <cell r="F4747">
            <v>1814.4</v>
          </cell>
          <cell r="G4747">
            <v>0</v>
          </cell>
          <cell r="H4747">
            <v>1815</v>
          </cell>
          <cell r="I4747">
            <v>1814.4</v>
          </cell>
          <cell r="J4747">
            <v>1815</v>
          </cell>
          <cell r="K4747">
            <v>110010</v>
          </cell>
          <cell r="L4747" t="str">
            <v>Current Unrestricted</v>
          </cell>
          <cell r="M4747">
            <v>40</v>
          </cell>
          <cell r="N4747" t="str">
            <v>Operation and Maintenance of Plant</v>
          </cell>
          <cell r="O4747">
            <v>11</v>
          </cell>
          <cell r="P4747" t="str">
            <v>Current Unrestricted Funds</v>
          </cell>
          <cell r="Q4747">
            <v>71</v>
          </cell>
          <cell r="R4747" t="str">
            <v>Contractual Services</v>
          </cell>
          <cell r="S4747">
            <v>50</v>
          </cell>
          <cell r="T4747" t="str">
            <v>Administrative Services</v>
          </cell>
          <cell r="U4747">
            <v>9</v>
          </cell>
          <cell r="V4747" t="str">
            <v>Moses, Thomas R.</v>
          </cell>
        </row>
        <row r="4748">
          <cell r="A4748">
            <v>280604</v>
          </cell>
          <cell r="B4748" t="str">
            <v>Utilities</v>
          </cell>
          <cell r="C4748">
            <v>765450</v>
          </cell>
          <cell r="D4748">
            <v>280604765450</v>
          </cell>
          <cell r="E4748" t="str">
            <v>Water</v>
          </cell>
          <cell r="F4748">
            <v>23007.21</v>
          </cell>
          <cell r="G4748">
            <v>28117.99</v>
          </cell>
          <cell r="H4748">
            <v>35000</v>
          </cell>
          <cell r="I4748">
            <v>6838.75</v>
          </cell>
          <cell r="J4748">
            <v>35000</v>
          </cell>
          <cell r="K4748">
            <v>110010</v>
          </cell>
          <cell r="L4748" t="str">
            <v>Current Unrestricted</v>
          </cell>
          <cell r="M4748">
            <v>40</v>
          </cell>
          <cell r="N4748" t="str">
            <v>Operation and Maintenance of Plant</v>
          </cell>
          <cell r="O4748">
            <v>11</v>
          </cell>
          <cell r="P4748" t="str">
            <v>Current Unrestricted Funds</v>
          </cell>
          <cell r="Q4748">
            <v>76</v>
          </cell>
          <cell r="R4748" t="str">
            <v>Utilities</v>
          </cell>
          <cell r="S4748">
            <v>50</v>
          </cell>
          <cell r="T4748" t="str">
            <v>Administrative Services</v>
          </cell>
          <cell r="U4748">
            <v>9</v>
          </cell>
          <cell r="V4748" t="str">
            <v>Moses, Thomas R.</v>
          </cell>
        </row>
        <row r="4749">
          <cell r="A4749">
            <v>280604</v>
          </cell>
          <cell r="B4749" t="str">
            <v>Utilities</v>
          </cell>
          <cell r="C4749">
            <v>765460</v>
          </cell>
          <cell r="D4749">
            <v>280604765460</v>
          </cell>
          <cell r="E4749" t="str">
            <v>Electricity</v>
          </cell>
          <cell r="F4749">
            <v>215125.44</v>
          </cell>
          <cell r="G4749">
            <v>149426.04</v>
          </cell>
          <cell r="H4749">
            <v>243185</v>
          </cell>
          <cell r="I4749">
            <v>60051.45</v>
          </cell>
          <cell r="J4749">
            <v>243185</v>
          </cell>
          <cell r="K4749">
            <v>110010</v>
          </cell>
          <cell r="L4749" t="str">
            <v>Current Unrestricted</v>
          </cell>
          <cell r="M4749">
            <v>40</v>
          </cell>
          <cell r="N4749" t="str">
            <v>Operation and Maintenance of Plant</v>
          </cell>
          <cell r="O4749">
            <v>11</v>
          </cell>
          <cell r="P4749" t="str">
            <v>Current Unrestricted Funds</v>
          </cell>
          <cell r="Q4749">
            <v>76</v>
          </cell>
          <cell r="R4749" t="str">
            <v>Utilities</v>
          </cell>
          <cell r="S4749">
            <v>50</v>
          </cell>
          <cell r="T4749" t="str">
            <v>Administrative Services</v>
          </cell>
          <cell r="U4749">
            <v>9</v>
          </cell>
          <cell r="V4749" t="str">
            <v>Moses, Thomas R.</v>
          </cell>
        </row>
        <row r="4750">
          <cell r="A4750">
            <v>280604</v>
          </cell>
          <cell r="B4750" t="str">
            <v>Utilities</v>
          </cell>
          <cell r="C4750">
            <v>765490</v>
          </cell>
          <cell r="D4750">
            <v>280604765490</v>
          </cell>
          <cell r="E4750" t="str">
            <v>Utility Allocation</v>
          </cell>
          <cell r="F4750">
            <v>-2381.34</v>
          </cell>
          <cell r="G4750">
            <v>-1660.29</v>
          </cell>
          <cell r="H4750">
            <v>-3500</v>
          </cell>
          <cell r="I4750">
            <v>-668.9</v>
          </cell>
          <cell r="J4750">
            <v>-3500</v>
          </cell>
          <cell r="K4750">
            <v>110010</v>
          </cell>
          <cell r="L4750" t="str">
            <v>Current Unrestricted</v>
          </cell>
          <cell r="M4750">
            <v>40</v>
          </cell>
          <cell r="N4750" t="str">
            <v>Operation and Maintenance of Plant</v>
          </cell>
          <cell r="O4750">
            <v>11</v>
          </cell>
          <cell r="P4750" t="str">
            <v>Current Unrestricted Funds</v>
          </cell>
          <cell r="Q4750">
            <v>76</v>
          </cell>
          <cell r="R4750" t="str">
            <v>Utilities</v>
          </cell>
          <cell r="S4750">
            <v>50</v>
          </cell>
          <cell r="T4750" t="str">
            <v>Administrative Services</v>
          </cell>
          <cell r="U4750">
            <v>9</v>
          </cell>
          <cell r="V4750" t="str">
            <v>Moses, Thomas R.</v>
          </cell>
        </row>
        <row r="4751">
          <cell r="A4751">
            <v>280106</v>
          </cell>
          <cell r="B4751" t="str">
            <v>Physical Plant Support Svcs</v>
          </cell>
          <cell r="C4751">
            <v>611310</v>
          </cell>
          <cell r="D4751">
            <v>280106611310</v>
          </cell>
          <cell r="E4751" t="str">
            <v>Supervisory Support Staff - Exempt</v>
          </cell>
          <cell r="F4751">
            <v>57539.4</v>
          </cell>
          <cell r="G4751">
            <v>57539.4</v>
          </cell>
          <cell r="H4751">
            <v>59537</v>
          </cell>
          <cell r="I4751">
            <v>29768.28</v>
          </cell>
          <cell r="J4751">
            <v>59537</v>
          </cell>
          <cell r="K4751">
            <v>110010</v>
          </cell>
          <cell r="L4751" t="str">
            <v>Current Unrestricted</v>
          </cell>
          <cell r="M4751">
            <v>40</v>
          </cell>
          <cell r="N4751" t="str">
            <v>Operation and Maintenance of Plant</v>
          </cell>
          <cell r="O4751">
            <v>11</v>
          </cell>
          <cell r="P4751" t="str">
            <v>Current Unrestricted Funds</v>
          </cell>
          <cell r="Q4751">
            <v>61</v>
          </cell>
          <cell r="R4751" t="str">
            <v>Salaries and Wages</v>
          </cell>
          <cell r="S4751">
            <v>50</v>
          </cell>
          <cell r="T4751" t="str">
            <v>Administrative Services</v>
          </cell>
          <cell r="U4751">
            <v>9</v>
          </cell>
          <cell r="V4751" t="str">
            <v>Neal, Kenneth B</v>
          </cell>
        </row>
        <row r="4752">
          <cell r="A4752">
            <v>280106</v>
          </cell>
          <cell r="B4752" t="str">
            <v>Physical Plant Support Svcs</v>
          </cell>
          <cell r="C4752">
            <v>611430</v>
          </cell>
          <cell r="D4752">
            <v>280106611430</v>
          </cell>
          <cell r="E4752" t="str">
            <v>Clerical - Non-Exempt</v>
          </cell>
          <cell r="F4752">
            <v>30614.639999999999</v>
          </cell>
          <cell r="G4752">
            <v>30614.639999999999</v>
          </cell>
          <cell r="H4752">
            <v>31687</v>
          </cell>
          <cell r="I4752">
            <v>15843.12</v>
          </cell>
          <cell r="J4752">
            <v>31687</v>
          </cell>
          <cell r="K4752">
            <v>110010</v>
          </cell>
          <cell r="L4752" t="str">
            <v>Current Unrestricted</v>
          </cell>
          <cell r="M4752">
            <v>40</v>
          </cell>
          <cell r="N4752" t="str">
            <v>Operation and Maintenance of Plant</v>
          </cell>
          <cell r="O4752">
            <v>11</v>
          </cell>
          <cell r="P4752" t="str">
            <v>Current Unrestricted Funds</v>
          </cell>
          <cell r="Q4752">
            <v>61</v>
          </cell>
          <cell r="R4752" t="str">
            <v>Salaries and Wages</v>
          </cell>
          <cell r="S4752">
            <v>50</v>
          </cell>
          <cell r="T4752" t="str">
            <v>Administrative Services</v>
          </cell>
          <cell r="U4752">
            <v>9</v>
          </cell>
          <cell r="V4752" t="str">
            <v>Neal, Kenneth B</v>
          </cell>
        </row>
        <row r="4753">
          <cell r="A4753">
            <v>280106</v>
          </cell>
          <cell r="B4753" t="str">
            <v>Physical Plant Support Svcs</v>
          </cell>
          <cell r="C4753">
            <v>611470</v>
          </cell>
          <cell r="D4753">
            <v>280106611470</v>
          </cell>
          <cell r="E4753" t="str">
            <v>Supp Staff - Phys Plant-Non-Exempt</v>
          </cell>
          <cell r="F4753">
            <v>26439.72</v>
          </cell>
          <cell r="G4753">
            <v>22538.43</v>
          </cell>
          <cell r="H4753">
            <v>38042</v>
          </cell>
          <cell r="I4753">
            <v>14665.25</v>
          </cell>
          <cell r="J4753">
            <v>25818</v>
          </cell>
          <cell r="K4753">
            <v>110010</v>
          </cell>
          <cell r="L4753" t="str">
            <v>Current Unrestricted</v>
          </cell>
          <cell r="M4753">
            <v>40</v>
          </cell>
          <cell r="N4753" t="str">
            <v>Operation and Maintenance of Plant</v>
          </cell>
          <cell r="O4753">
            <v>11</v>
          </cell>
          <cell r="P4753" t="str">
            <v>Current Unrestricted Funds</v>
          </cell>
          <cell r="Q4753">
            <v>61</v>
          </cell>
          <cell r="R4753" t="str">
            <v>Salaries and Wages</v>
          </cell>
          <cell r="S4753">
            <v>50</v>
          </cell>
          <cell r="T4753" t="str">
            <v>Administrative Services</v>
          </cell>
          <cell r="U4753">
            <v>9</v>
          </cell>
          <cell r="V4753" t="str">
            <v>Neal, Kenneth B</v>
          </cell>
        </row>
        <row r="4754">
          <cell r="A4754">
            <v>280106</v>
          </cell>
          <cell r="B4754" t="str">
            <v>Physical Plant Support Svcs</v>
          </cell>
          <cell r="C4754">
            <v>611492</v>
          </cell>
          <cell r="D4754">
            <v>280106611492</v>
          </cell>
          <cell r="E4754" t="str">
            <v>Regular Overtime</v>
          </cell>
          <cell r="F4754">
            <v>81.040000000000006</v>
          </cell>
          <cell r="G4754">
            <v>0</v>
          </cell>
          <cell r="H4754">
            <v>1079</v>
          </cell>
          <cell r="I4754">
            <v>262.05</v>
          </cell>
          <cell r="J4754">
            <v>1000</v>
          </cell>
          <cell r="K4754">
            <v>110010</v>
          </cell>
          <cell r="L4754" t="str">
            <v>Current Unrestricted</v>
          </cell>
          <cell r="M4754">
            <v>40</v>
          </cell>
          <cell r="N4754" t="str">
            <v>Operation and Maintenance of Plant</v>
          </cell>
          <cell r="O4754">
            <v>11</v>
          </cell>
          <cell r="P4754" t="str">
            <v>Current Unrestricted Funds</v>
          </cell>
          <cell r="Q4754">
            <v>61</v>
          </cell>
          <cell r="R4754" t="str">
            <v>Salaries and Wages</v>
          </cell>
          <cell r="S4754">
            <v>50</v>
          </cell>
          <cell r="T4754" t="str">
            <v>Administrative Services</v>
          </cell>
          <cell r="U4754">
            <v>9</v>
          </cell>
          <cell r="V4754" t="str">
            <v>Neal, Kenneth B</v>
          </cell>
        </row>
        <row r="4755">
          <cell r="A4755">
            <v>280106</v>
          </cell>
          <cell r="B4755" t="str">
            <v>Physical Plant Support Svcs</v>
          </cell>
          <cell r="C4755">
            <v>712310</v>
          </cell>
          <cell r="D4755">
            <v>280106712310</v>
          </cell>
          <cell r="E4755" t="str">
            <v>Consultants</v>
          </cell>
          <cell r="F4755">
            <v>1409.83</v>
          </cell>
          <cell r="G4755">
            <v>7064.04</v>
          </cell>
          <cell r="H4755">
            <v>5000</v>
          </cell>
          <cell r="I4755">
            <v>0</v>
          </cell>
          <cell r="J4755">
            <v>2000</v>
          </cell>
          <cell r="K4755">
            <v>110010</v>
          </cell>
          <cell r="L4755" t="str">
            <v>Current Unrestricted</v>
          </cell>
          <cell r="M4755">
            <v>40</v>
          </cell>
          <cell r="N4755" t="str">
            <v>Operation and Maintenance of Plant</v>
          </cell>
          <cell r="O4755">
            <v>11</v>
          </cell>
          <cell r="P4755" t="str">
            <v>Current Unrestricted Funds</v>
          </cell>
          <cell r="Q4755">
            <v>71</v>
          </cell>
          <cell r="R4755" t="str">
            <v>Contractual Services</v>
          </cell>
          <cell r="S4755">
            <v>50</v>
          </cell>
          <cell r="T4755" t="str">
            <v>Administrative Services</v>
          </cell>
          <cell r="U4755">
            <v>9</v>
          </cell>
          <cell r="V4755" t="str">
            <v>Neal, Kenneth B</v>
          </cell>
        </row>
        <row r="4756">
          <cell r="A4756">
            <v>280106</v>
          </cell>
          <cell r="B4756" t="str">
            <v>Physical Plant Support Svcs</v>
          </cell>
          <cell r="C4756">
            <v>712355</v>
          </cell>
          <cell r="D4756">
            <v>280106712355</v>
          </cell>
          <cell r="E4756" t="str">
            <v>Contract Labor - Temporary Agencies</v>
          </cell>
          <cell r="F4756">
            <v>0</v>
          </cell>
          <cell r="G4756">
            <v>0</v>
          </cell>
          <cell r="H4756">
            <v>2000</v>
          </cell>
          <cell r="I4756">
            <v>0</v>
          </cell>
          <cell r="J4756">
            <v>2000</v>
          </cell>
          <cell r="K4756">
            <v>110010</v>
          </cell>
          <cell r="L4756" t="str">
            <v>Current Unrestricted</v>
          </cell>
          <cell r="M4756">
            <v>40</v>
          </cell>
          <cell r="N4756" t="str">
            <v>Operation and Maintenance of Plant</v>
          </cell>
          <cell r="O4756">
            <v>11</v>
          </cell>
          <cell r="P4756" t="str">
            <v>Current Unrestricted Funds</v>
          </cell>
          <cell r="Q4756">
            <v>71</v>
          </cell>
          <cell r="R4756" t="str">
            <v>Contractual Services</v>
          </cell>
          <cell r="S4756">
            <v>50</v>
          </cell>
          <cell r="T4756" t="str">
            <v>Administrative Services</v>
          </cell>
          <cell r="U4756">
            <v>9</v>
          </cell>
          <cell r="V4756" t="str">
            <v>Neal, Kenneth B</v>
          </cell>
        </row>
        <row r="4757">
          <cell r="A4757">
            <v>280106</v>
          </cell>
          <cell r="B4757" t="str">
            <v>Physical Plant Support Svcs</v>
          </cell>
          <cell r="C4757">
            <v>712490</v>
          </cell>
          <cell r="D4757">
            <v>280106712490</v>
          </cell>
          <cell r="E4757" t="str">
            <v>Rental - Other</v>
          </cell>
          <cell r="F4757">
            <v>0</v>
          </cell>
          <cell r="G4757">
            <v>0</v>
          </cell>
          <cell r="H4757">
            <v>500</v>
          </cell>
          <cell r="I4757">
            <v>0</v>
          </cell>
          <cell r="J4757">
            <v>500</v>
          </cell>
          <cell r="K4757">
            <v>110010</v>
          </cell>
          <cell r="L4757" t="str">
            <v>Current Unrestricted</v>
          </cell>
          <cell r="M4757">
            <v>40</v>
          </cell>
          <cell r="N4757" t="str">
            <v>Operation and Maintenance of Plant</v>
          </cell>
          <cell r="O4757">
            <v>11</v>
          </cell>
          <cell r="P4757" t="str">
            <v>Current Unrestricted Funds</v>
          </cell>
          <cell r="Q4757">
            <v>71</v>
          </cell>
          <cell r="R4757" t="str">
            <v>Contractual Services</v>
          </cell>
          <cell r="S4757">
            <v>50</v>
          </cell>
          <cell r="T4757" t="str">
            <v>Administrative Services</v>
          </cell>
          <cell r="U4757">
            <v>9</v>
          </cell>
          <cell r="V4757" t="str">
            <v>Neal, Kenneth B</v>
          </cell>
        </row>
        <row r="4758">
          <cell r="A4758">
            <v>280106</v>
          </cell>
          <cell r="B4758" t="str">
            <v>Physical Plant Support Svcs</v>
          </cell>
          <cell r="C4758">
            <v>733110</v>
          </cell>
          <cell r="D4758">
            <v>280106733110</v>
          </cell>
          <cell r="E4758" t="str">
            <v>Classroom Supplies</v>
          </cell>
          <cell r="F4758">
            <v>0</v>
          </cell>
          <cell r="G4758">
            <v>3743.46</v>
          </cell>
          <cell r="H4758">
            <v>25703</v>
          </cell>
          <cell r="I4758">
            <v>25251.9</v>
          </cell>
          <cell r="J4758">
            <v>5000</v>
          </cell>
          <cell r="K4758">
            <v>110010</v>
          </cell>
          <cell r="L4758" t="str">
            <v>Current Unrestricted</v>
          </cell>
          <cell r="M4758">
            <v>40</v>
          </cell>
          <cell r="N4758" t="str">
            <v>Operation and Maintenance of Plant</v>
          </cell>
          <cell r="O4758">
            <v>11</v>
          </cell>
          <cell r="P4758" t="str">
            <v>Current Unrestricted Funds</v>
          </cell>
          <cell r="Q4758">
            <v>73</v>
          </cell>
          <cell r="R4758" t="str">
            <v>Supplies</v>
          </cell>
          <cell r="S4758">
            <v>50</v>
          </cell>
          <cell r="T4758" t="str">
            <v>Administrative Services</v>
          </cell>
          <cell r="U4758">
            <v>9</v>
          </cell>
          <cell r="V4758" t="str">
            <v>Neal, Kenneth B</v>
          </cell>
        </row>
        <row r="4759">
          <cell r="A4759">
            <v>280106</v>
          </cell>
          <cell r="B4759" t="str">
            <v>Physical Plant Support Svcs</v>
          </cell>
          <cell r="C4759">
            <v>733120</v>
          </cell>
          <cell r="D4759">
            <v>280106733120</v>
          </cell>
          <cell r="E4759" t="str">
            <v>Office Supplies</v>
          </cell>
          <cell r="F4759">
            <v>1017.83</v>
          </cell>
          <cell r="G4759">
            <v>1819.94</v>
          </cell>
          <cell r="H4759">
            <v>3000</v>
          </cell>
          <cell r="I4759">
            <v>678.47</v>
          </cell>
          <cell r="J4759">
            <v>3000</v>
          </cell>
          <cell r="K4759">
            <v>110010</v>
          </cell>
          <cell r="L4759" t="str">
            <v>Current Unrestricted</v>
          </cell>
          <cell r="M4759">
            <v>40</v>
          </cell>
          <cell r="N4759" t="str">
            <v>Operation and Maintenance of Plant</v>
          </cell>
          <cell r="O4759">
            <v>11</v>
          </cell>
          <cell r="P4759" t="str">
            <v>Current Unrestricted Funds</v>
          </cell>
          <cell r="Q4759">
            <v>73</v>
          </cell>
          <cell r="R4759" t="str">
            <v>Supplies</v>
          </cell>
          <cell r="S4759">
            <v>50</v>
          </cell>
          <cell r="T4759" t="str">
            <v>Administrative Services</v>
          </cell>
          <cell r="U4759">
            <v>9</v>
          </cell>
          <cell r="V4759" t="str">
            <v>Neal, Kenneth B</v>
          </cell>
        </row>
        <row r="4760">
          <cell r="A4760">
            <v>280106</v>
          </cell>
          <cell r="B4760" t="str">
            <v>Physical Plant Support Svcs</v>
          </cell>
          <cell r="C4760">
            <v>733210</v>
          </cell>
          <cell r="D4760">
            <v>280106733210</v>
          </cell>
          <cell r="E4760" t="str">
            <v>Division Books and Booklets</v>
          </cell>
          <cell r="F4760">
            <v>0</v>
          </cell>
          <cell r="G4760">
            <v>0</v>
          </cell>
          <cell r="H4760">
            <v>500</v>
          </cell>
          <cell r="I4760">
            <v>0</v>
          </cell>
          <cell r="J4760">
            <v>500</v>
          </cell>
          <cell r="K4760">
            <v>110010</v>
          </cell>
          <cell r="L4760" t="str">
            <v>Current Unrestricted</v>
          </cell>
          <cell r="M4760">
            <v>40</v>
          </cell>
          <cell r="N4760" t="str">
            <v>Operation and Maintenance of Plant</v>
          </cell>
          <cell r="O4760">
            <v>11</v>
          </cell>
          <cell r="P4760" t="str">
            <v>Current Unrestricted Funds</v>
          </cell>
          <cell r="Q4760">
            <v>73</v>
          </cell>
          <cell r="R4760" t="str">
            <v>Supplies</v>
          </cell>
          <cell r="S4760">
            <v>50</v>
          </cell>
          <cell r="T4760" t="str">
            <v>Administrative Services</v>
          </cell>
          <cell r="U4760">
            <v>9</v>
          </cell>
          <cell r="V4760" t="str">
            <v>Neal, Kenneth B</v>
          </cell>
        </row>
        <row r="4761">
          <cell r="A4761">
            <v>280106</v>
          </cell>
          <cell r="B4761" t="str">
            <v>Physical Plant Support Svcs</v>
          </cell>
          <cell r="C4761">
            <v>733460</v>
          </cell>
          <cell r="D4761">
            <v>280106733460</v>
          </cell>
          <cell r="E4761" t="str">
            <v>Miscellaneous Supplies</v>
          </cell>
          <cell r="F4761">
            <v>547</v>
          </cell>
          <cell r="G4761">
            <v>866.69</v>
          </cell>
          <cell r="H4761">
            <v>700</v>
          </cell>
          <cell r="I4761">
            <v>14.94</v>
          </cell>
          <cell r="J4761">
            <v>700</v>
          </cell>
          <cell r="K4761">
            <v>110010</v>
          </cell>
          <cell r="L4761" t="str">
            <v>Current Unrestricted</v>
          </cell>
          <cell r="M4761">
            <v>40</v>
          </cell>
          <cell r="N4761" t="str">
            <v>Operation and Maintenance of Plant</v>
          </cell>
          <cell r="O4761">
            <v>11</v>
          </cell>
          <cell r="P4761" t="str">
            <v>Current Unrestricted Funds</v>
          </cell>
          <cell r="Q4761">
            <v>73</v>
          </cell>
          <cell r="R4761" t="str">
            <v>Supplies</v>
          </cell>
          <cell r="S4761">
            <v>50</v>
          </cell>
          <cell r="T4761" t="str">
            <v>Administrative Services</v>
          </cell>
          <cell r="U4761">
            <v>9</v>
          </cell>
          <cell r="V4761" t="str">
            <v>Neal, Kenneth B</v>
          </cell>
        </row>
        <row r="4762">
          <cell r="A4762">
            <v>280106</v>
          </cell>
          <cell r="B4762" t="str">
            <v>Physical Plant Support Svcs</v>
          </cell>
          <cell r="C4762">
            <v>744210</v>
          </cell>
          <cell r="D4762">
            <v>280106744210</v>
          </cell>
          <cell r="E4762" t="str">
            <v>Local Travel</v>
          </cell>
          <cell r="F4762">
            <v>62.26</v>
          </cell>
          <cell r="G4762">
            <v>33.200000000000003</v>
          </cell>
          <cell r="H4762">
            <v>500</v>
          </cell>
          <cell r="I4762">
            <v>0</v>
          </cell>
          <cell r="J4762">
            <v>500</v>
          </cell>
          <cell r="K4762">
            <v>110010</v>
          </cell>
          <cell r="L4762" t="str">
            <v>Current Unrestricted</v>
          </cell>
          <cell r="M4762">
            <v>40</v>
          </cell>
          <cell r="N4762" t="str">
            <v>Operation and Maintenance of Plant</v>
          </cell>
          <cell r="O4762">
            <v>11</v>
          </cell>
          <cell r="P4762" t="str">
            <v>Current Unrestricted Funds</v>
          </cell>
          <cell r="Q4762">
            <v>74</v>
          </cell>
          <cell r="R4762" t="str">
            <v>Travel</v>
          </cell>
          <cell r="S4762">
            <v>50</v>
          </cell>
          <cell r="T4762" t="str">
            <v>Administrative Services</v>
          </cell>
          <cell r="U4762">
            <v>9</v>
          </cell>
          <cell r="V4762" t="str">
            <v>Neal, Kenneth B</v>
          </cell>
        </row>
        <row r="4763">
          <cell r="A4763">
            <v>280106</v>
          </cell>
          <cell r="B4763" t="str">
            <v>Physical Plant Support Svcs</v>
          </cell>
          <cell r="C4763">
            <v>744220</v>
          </cell>
          <cell r="D4763">
            <v>280106744220</v>
          </cell>
          <cell r="E4763" t="str">
            <v>Professional Development / Travel</v>
          </cell>
          <cell r="F4763">
            <v>582</v>
          </cell>
          <cell r="G4763">
            <v>970.92</v>
          </cell>
          <cell r="H4763">
            <v>1000</v>
          </cell>
          <cell r="I4763">
            <v>0</v>
          </cell>
          <cell r="J4763">
            <v>1000</v>
          </cell>
          <cell r="K4763">
            <v>110010</v>
          </cell>
          <cell r="L4763" t="str">
            <v>Current Unrestricted</v>
          </cell>
          <cell r="M4763">
            <v>40</v>
          </cell>
          <cell r="N4763" t="str">
            <v>Operation and Maintenance of Plant</v>
          </cell>
          <cell r="O4763">
            <v>11</v>
          </cell>
          <cell r="P4763" t="str">
            <v>Current Unrestricted Funds</v>
          </cell>
          <cell r="Q4763">
            <v>74</v>
          </cell>
          <cell r="R4763" t="str">
            <v>Travel</v>
          </cell>
          <cell r="S4763">
            <v>50</v>
          </cell>
          <cell r="T4763" t="str">
            <v>Administrative Services</v>
          </cell>
          <cell r="U4763">
            <v>9</v>
          </cell>
          <cell r="V4763" t="str">
            <v>Neal, Kenneth B</v>
          </cell>
        </row>
        <row r="4764">
          <cell r="A4764">
            <v>280106</v>
          </cell>
          <cell r="B4764" t="str">
            <v>Physical Plant Support Svcs</v>
          </cell>
          <cell r="C4764">
            <v>744230</v>
          </cell>
          <cell r="D4764">
            <v>280106744230</v>
          </cell>
          <cell r="E4764" t="str">
            <v>In-House Professional Development</v>
          </cell>
          <cell r="F4764">
            <v>0</v>
          </cell>
          <cell r="G4764">
            <v>995</v>
          </cell>
          <cell r="H4764">
            <v>1000</v>
          </cell>
          <cell r="I4764">
            <v>995</v>
          </cell>
          <cell r="J4764">
            <v>1500</v>
          </cell>
          <cell r="K4764">
            <v>110010</v>
          </cell>
          <cell r="L4764" t="str">
            <v>Current Unrestricted</v>
          </cell>
          <cell r="M4764">
            <v>40</v>
          </cell>
          <cell r="N4764" t="str">
            <v>Operation and Maintenance of Plant</v>
          </cell>
          <cell r="O4764">
            <v>11</v>
          </cell>
          <cell r="P4764" t="str">
            <v>Current Unrestricted Funds</v>
          </cell>
          <cell r="Q4764">
            <v>74</v>
          </cell>
          <cell r="R4764" t="str">
            <v>Travel</v>
          </cell>
          <cell r="S4764">
            <v>50</v>
          </cell>
          <cell r="T4764" t="str">
            <v>Administrative Services</v>
          </cell>
          <cell r="U4764">
            <v>9</v>
          </cell>
          <cell r="V4764" t="str">
            <v>Neal, Kenneth B</v>
          </cell>
        </row>
        <row r="4765">
          <cell r="A4765">
            <v>280106</v>
          </cell>
          <cell r="B4765" t="str">
            <v>Physical Plant Support Svcs</v>
          </cell>
          <cell r="C4765">
            <v>755240</v>
          </cell>
          <cell r="D4765">
            <v>280106755240</v>
          </cell>
          <cell r="E4765" t="str">
            <v>DP - Software</v>
          </cell>
          <cell r="F4765">
            <v>280.25</v>
          </cell>
          <cell r="G4765">
            <v>0</v>
          </cell>
          <cell r="H4765">
            <v>300</v>
          </cell>
          <cell r="I4765">
            <v>0</v>
          </cell>
          <cell r="J4765">
            <v>350</v>
          </cell>
          <cell r="K4765">
            <v>110010</v>
          </cell>
          <cell r="L4765" t="str">
            <v>Current Unrestricted</v>
          </cell>
          <cell r="M4765">
            <v>40</v>
          </cell>
          <cell r="N4765" t="str">
            <v>Operation and Maintenance of Plant</v>
          </cell>
          <cell r="O4765">
            <v>11</v>
          </cell>
          <cell r="P4765" t="str">
            <v>Current Unrestricted Funds</v>
          </cell>
          <cell r="Q4765">
            <v>75</v>
          </cell>
          <cell r="R4765" t="str">
            <v>Other Operating Expenses</v>
          </cell>
          <cell r="S4765">
            <v>50</v>
          </cell>
          <cell r="T4765" t="str">
            <v>Administrative Services</v>
          </cell>
          <cell r="U4765">
            <v>9</v>
          </cell>
          <cell r="V4765" t="str">
            <v>Neal, Kenneth B</v>
          </cell>
        </row>
        <row r="4766">
          <cell r="A4766">
            <v>280106</v>
          </cell>
          <cell r="B4766" t="str">
            <v>Physical Plant Support Svcs</v>
          </cell>
          <cell r="C4766">
            <v>755310</v>
          </cell>
          <cell r="D4766">
            <v>280106755310</v>
          </cell>
          <cell r="E4766" t="str">
            <v>Copier Expense</v>
          </cell>
          <cell r="F4766">
            <v>36.840000000000003</v>
          </cell>
          <cell r="G4766">
            <v>32.520000000000003</v>
          </cell>
          <cell r="H4766">
            <v>400</v>
          </cell>
          <cell r="I4766">
            <v>3.36</v>
          </cell>
          <cell r="J4766">
            <v>400</v>
          </cell>
          <cell r="K4766">
            <v>110010</v>
          </cell>
          <cell r="L4766" t="str">
            <v>Current Unrestricted</v>
          </cell>
          <cell r="M4766">
            <v>40</v>
          </cell>
          <cell r="N4766" t="str">
            <v>Operation and Maintenance of Plant</v>
          </cell>
          <cell r="O4766">
            <v>11</v>
          </cell>
          <cell r="P4766" t="str">
            <v>Current Unrestricted Funds</v>
          </cell>
          <cell r="Q4766">
            <v>75</v>
          </cell>
          <cell r="R4766" t="str">
            <v>Other Operating Expenses</v>
          </cell>
          <cell r="S4766">
            <v>50</v>
          </cell>
          <cell r="T4766" t="str">
            <v>Administrative Services</v>
          </cell>
          <cell r="U4766">
            <v>9</v>
          </cell>
          <cell r="V4766" t="str">
            <v>Neal, Kenneth B</v>
          </cell>
        </row>
        <row r="4767">
          <cell r="A4767">
            <v>280106</v>
          </cell>
          <cell r="B4767" t="str">
            <v>Physical Plant Support Svcs</v>
          </cell>
          <cell r="C4767">
            <v>755340</v>
          </cell>
          <cell r="D4767">
            <v>280106755340</v>
          </cell>
          <cell r="E4767" t="str">
            <v>Printing - Forms</v>
          </cell>
          <cell r="F4767">
            <v>0</v>
          </cell>
          <cell r="G4767">
            <v>0</v>
          </cell>
          <cell r="H4767">
            <v>500</v>
          </cell>
          <cell r="I4767">
            <v>0</v>
          </cell>
          <cell r="J4767">
            <v>500</v>
          </cell>
          <cell r="K4767">
            <v>110010</v>
          </cell>
          <cell r="L4767" t="str">
            <v>Current Unrestricted</v>
          </cell>
          <cell r="M4767">
            <v>40</v>
          </cell>
          <cell r="N4767" t="str">
            <v>Operation and Maintenance of Plant</v>
          </cell>
          <cell r="O4767">
            <v>11</v>
          </cell>
          <cell r="P4767" t="str">
            <v>Current Unrestricted Funds</v>
          </cell>
          <cell r="Q4767">
            <v>75</v>
          </cell>
          <cell r="R4767" t="str">
            <v>Other Operating Expenses</v>
          </cell>
          <cell r="S4767">
            <v>50</v>
          </cell>
          <cell r="T4767" t="str">
            <v>Administrative Services</v>
          </cell>
          <cell r="U4767">
            <v>9</v>
          </cell>
          <cell r="V4767" t="str">
            <v>Neal, Kenneth B</v>
          </cell>
        </row>
        <row r="4768">
          <cell r="A4768">
            <v>280106</v>
          </cell>
          <cell r="B4768" t="str">
            <v>Physical Plant Support Svcs</v>
          </cell>
          <cell r="C4768">
            <v>755360</v>
          </cell>
          <cell r="D4768">
            <v>280106755360</v>
          </cell>
          <cell r="E4768" t="str">
            <v>Printing - Other</v>
          </cell>
          <cell r="F4768">
            <v>0</v>
          </cell>
          <cell r="G4768">
            <v>0</v>
          </cell>
          <cell r="H4768">
            <v>500</v>
          </cell>
          <cell r="I4768">
            <v>55.5</v>
          </cell>
          <cell r="J4768">
            <v>500</v>
          </cell>
          <cell r="K4768">
            <v>110010</v>
          </cell>
          <cell r="L4768" t="str">
            <v>Current Unrestricted</v>
          </cell>
          <cell r="M4768">
            <v>40</v>
          </cell>
          <cell r="N4768" t="str">
            <v>Operation and Maintenance of Plant</v>
          </cell>
          <cell r="O4768">
            <v>11</v>
          </cell>
          <cell r="P4768" t="str">
            <v>Current Unrestricted Funds</v>
          </cell>
          <cell r="Q4768">
            <v>75</v>
          </cell>
          <cell r="R4768" t="str">
            <v>Other Operating Expenses</v>
          </cell>
          <cell r="S4768">
            <v>50</v>
          </cell>
          <cell r="T4768" t="str">
            <v>Administrative Services</v>
          </cell>
          <cell r="U4768">
            <v>9</v>
          </cell>
          <cell r="V4768" t="str">
            <v>Neal, Kenneth B</v>
          </cell>
        </row>
        <row r="4769">
          <cell r="A4769">
            <v>280106</v>
          </cell>
          <cell r="B4769" t="str">
            <v>Physical Plant Support Svcs</v>
          </cell>
          <cell r="C4769">
            <v>755610</v>
          </cell>
          <cell r="D4769">
            <v>280106755610</v>
          </cell>
          <cell r="E4769" t="str">
            <v>Property Insurance</v>
          </cell>
          <cell r="F4769">
            <v>29554</v>
          </cell>
          <cell r="G4769">
            <v>29005</v>
          </cell>
          <cell r="H4769">
            <v>40449</v>
          </cell>
          <cell r="I4769">
            <v>40449</v>
          </cell>
          <cell r="J4769">
            <v>40449</v>
          </cell>
          <cell r="K4769">
            <v>110010</v>
          </cell>
          <cell r="L4769" t="str">
            <v>Current Unrestricted</v>
          </cell>
          <cell r="M4769">
            <v>40</v>
          </cell>
          <cell r="N4769" t="str">
            <v>Operation and Maintenance of Plant</v>
          </cell>
          <cell r="O4769">
            <v>11</v>
          </cell>
          <cell r="P4769" t="str">
            <v>Current Unrestricted Funds</v>
          </cell>
          <cell r="Q4769">
            <v>75</v>
          </cell>
          <cell r="R4769" t="str">
            <v>Other Operating Expenses</v>
          </cell>
          <cell r="S4769">
            <v>50</v>
          </cell>
          <cell r="T4769" t="str">
            <v>Administrative Services</v>
          </cell>
          <cell r="U4769">
            <v>9</v>
          </cell>
          <cell r="V4769" t="str">
            <v>Neal, Kenneth B</v>
          </cell>
        </row>
        <row r="4770">
          <cell r="A4770">
            <v>280106</v>
          </cell>
          <cell r="B4770" t="str">
            <v>Physical Plant Support Svcs</v>
          </cell>
          <cell r="C4770">
            <v>755705</v>
          </cell>
          <cell r="D4770">
            <v>280106755705</v>
          </cell>
          <cell r="E4770" t="str">
            <v>Postage</v>
          </cell>
          <cell r="F4770">
            <v>8.83</v>
          </cell>
          <cell r="G4770">
            <v>0</v>
          </cell>
          <cell r="H4770">
            <v>50</v>
          </cell>
          <cell r="I4770">
            <v>5.24</v>
          </cell>
          <cell r="J4770">
            <v>50</v>
          </cell>
          <cell r="K4770">
            <v>110010</v>
          </cell>
          <cell r="L4770" t="str">
            <v>Current Unrestricted</v>
          </cell>
          <cell r="M4770">
            <v>40</v>
          </cell>
          <cell r="N4770" t="str">
            <v>Operation and Maintenance of Plant</v>
          </cell>
          <cell r="O4770">
            <v>11</v>
          </cell>
          <cell r="P4770" t="str">
            <v>Current Unrestricted Funds</v>
          </cell>
          <cell r="Q4770">
            <v>75</v>
          </cell>
          <cell r="R4770" t="str">
            <v>Other Operating Expenses</v>
          </cell>
          <cell r="S4770">
            <v>50</v>
          </cell>
          <cell r="T4770" t="str">
            <v>Administrative Services</v>
          </cell>
          <cell r="U4770">
            <v>9</v>
          </cell>
          <cell r="V4770" t="str">
            <v>Neal, Kenneth B</v>
          </cell>
        </row>
        <row r="4771">
          <cell r="A4771">
            <v>280106</v>
          </cell>
          <cell r="B4771" t="str">
            <v>Physical Plant Support Svcs</v>
          </cell>
          <cell r="C4771">
            <v>755725</v>
          </cell>
          <cell r="D4771">
            <v>280106755725</v>
          </cell>
          <cell r="E4771" t="str">
            <v>Inventory Variance</v>
          </cell>
          <cell r="F4771">
            <v>38.65</v>
          </cell>
          <cell r="G4771">
            <v>-498.32</v>
          </cell>
          <cell r="H4771">
            <v>52</v>
          </cell>
          <cell r="I4771">
            <v>0</v>
          </cell>
          <cell r="J4771">
            <v>50</v>
          </cell>
          <cell r="K4771">
            <v>110010</v>
          </cell>
          <cell r="L4771" t="str">
            <v>Current Unrestricted</v>
          </cell>
          <cell r="M4771">
            <v>40</v>
          </cell>
          <cell r="N4771" t="str">
            <v>Operation and Maintenance of Plant</v>
          </cell>
          <cell r="O4771">
            <v>11</v>
          </cell>
          <cell r="P4771" t="str">
            <v>Current Unrestricted Funds</v>
          </cell>
          <cell r="Q4771">
            <v>75</v>
          </cell>
          <cell r="R4771" t="str">
            <v>Other Operating Expenses</v>
          </cell>
          <cell r="S4771">
            <v>50</v>
          </cell>
          <cell r="T4771" t="str">
            <v>Administrative Services</v>
          </cell>
          <cell r="U4771">
            <v>9</v>
          </cell>
          <cell r="V4771" t="str">
            <v>Neal, Kenneth B</v>
          </cell>
        </row>
        <row r="4772">
          <cell r="A4772">
            <v>280106</v>
          </cell>
          <cell r="B4772" t="str">
            <v>Physical Plant Support Svcs</v>
          </cell>
          <cell r="C4772">
            <v>765425</v>
          </cell>
          <cell r="D4772">
            <v>280106765425</v>
          </cell>
          <cell r="E4772" t="str">
            <v>Telephone - Cellular</v>
          </cell>
          <cell r="F4772">
            <v>115.88</v>
          </cell>
          <cell r="G4772">
            <v>6.41</v>
          </cell>
          <cell r="H4772">
            <v>2000</v>
          </cell>
          <cell r="I4772">
            <v>0</v>
          </cell>
          <cell r="J4772">
            <v>1000</v>
          </cell>
          <cell r="K4772">
            <v>110010</v>
          </cell>
          <cell r="L4772" t="str">
            <v>Current Unrestricted</v>
          </cell>
          <cell r="M4772">
            <v>40</v>
          </cell>
          <cell r="N4772" t="str">
            <v>Operation and Maintenance of Plant</v>
          </cell>
          <cell r="O4772">
            <v>11</v>
          </cell>
          <cell r="P4772" t="str">
            <v>Current Unrestricted Funds</v>
          </cell>
          <cell r="Q4772">
            <v>76</v>
          </cell>
          <cell r="R4772" t="str">
            <v>Utilities</v>
          </cell>
          <cell r="S4772">
            <v>50</v>
          </cell>
          <cell r="T4772" t="str">
            <v>Administrative Services</v>
          </cell>
          <cell r="U4772">
            <v>9</v>
          </cell>
          <cell r="V4772" t="str">
            <v>Neal, Kenneth B</v>
          </cell>
        </row>
        <row r="4773">
          <cell r="A4773">
            <v>280106</v>
          </cell>
          <cell r="B4773" t="str">
            <v>Physical Plant Support Svcs</v>
          </cell>
          <cell r="C4773">
            <v>787410</v>
          </cell>
          <cell r="D4773">
            <v>280106787410</v>
          </cell>
          <cell r="E4773" t="str">
            <v>Equipment/Furniture Non-Depreciable</v>
          </cell>
          <cell r="F4773">
            <v>0</v>
          </cell>
          <cell r="G4773">
            <v>0</v>
          </cell>
          <cell r="H4773">
            <v>15923</v>
          </cell>
          <cell r="I4773">
            <v>14495</v>
          </cell>
          <cell r="J4773">
            <v>7400</v>
          </cell>
          <cell r="K4773">
            <v>110010</v>
          </cell>
          <cell r="L4773" t="str">
            <v>Current Unrestricted</v>
          </cell>
          <cell r="M4773">
            <v>40</v>
          </cell>
          <cell r="N4773" t="str">
            <v>Operation and Maintenance of Plant</v>
          </cell>
          <cell r="O4773">
            <v>11</v>
          </cell>
          <cell r="P4773" t="str">
            <v>Current Unrestricted Funds</v>
          </cell>
          <cell r="Q4773">
            <v>78</v>
          </cell>
          <cell r="R4773" t="str">
            <v>Non-Capital Outlay</v>
          </cell>
          <cell r="S4773">
            <v>50</v>
          </cell>
          <cell r="T4773" t="str">
            <v>Administrative Services</v>
          </cell>
          <cell r="U4773">
            <v>9</v>
          </cell>
          <cell r="V4773" t="str">
            <v>Neal, Kenneth B</v>
          </cell>
        </row>
        <row r="4774">
          <cell r="A4774">
            <v>280106</v>
          </cell>
          <cell r="B4774" t="str">
            <v>Physical Plant Support Svcs</v>
          </cell>
          <cell r="C4774">
            <v>787430</v>
          </cell>
          <cell r="D4774">
            <v>280106787430</v>
          </cell>
          <cell r="E4774" t="str">
            <v>Computer/Media Equip</v>
          </cell>
          <cell r="F4774">
            <v>0</v>
          </cell>
          <cell r="G4774">
            <v>0</v>
          </cell>
          <cell r="H4774">
            <v>0</v>
          </cell>
          <cell r="I4774">
            <v>0</v>
          </cell>
          <cell r="J4774">
            <v>0</v>
          </cell>
          <cell r="K4774">
            <v>110010</v>
          </cell>
          <cell r="L4774" t="str">
            <v>Current Unrestricted</v>
          </cell>
          <cell r="M4774">
            <v>40</v>
          </cell>
          <cell r="N4774" t="str">
            <v>Operation and Maintenance of Plant</v>
          </cell>
          <cell r="O4774">
            <v>11</v>
          </cell>
          <cell r="P4774" t="str">
            <v>Current Unrestricted Funds</v>
          </cell>
          <cell r="Q4774">
            <v>78</v>
          </cell>
          <cell r="R4774" t="str">
            <v>Non-Capital Outlay</v>
          </cell>
          <cell r="S4774">
            <v>50</v>
          </cell>
          <cell r="T4774" t="str">
            <v>Administrative Services</v>
          </cell>
          <cell r="U4774">
            <v>9</v>
          </cell>
          <cell r="V4774" t="str">
            <v>Neal, Kenneth B</v>
          </cell>
        </row>
        <row r="4775">
          <cell r="A4775">
            <v>280306</v>
          </cell>
          <cell r="B4775" t="str">
            <v>Building Maintenance</v>
          </cell>
          <cell r="C4775">
            <v>611420</v>
          </cell>
          <cell r="D4775">
            <v>280306611420</v>
          </cell>
          <cell r="E4775" t="str">
            <v>Non-Supervisory Supp - Non-Exempt</v>
          </cell>
          <cell r="F4775">
            <v>21379.200000000001</v>
          </cell>
          <cell r="G4775">
            <v>0</v>
          </cell>
          <cell r="H4775">
            <v>0</v>
          </cell>
          <cell r="I4775">
            <v>0</v>
          </cell>
          <cell r="J4775">
            <v>0</v>
          </cell>
          <cell r="K4775">
            <v>110010</v>
          </cell>
          <cell r="L4775" t="str">
            <v>Current Unrestricted</v>
          </cell>
          <cell r="M4775">
            <v>40</v>
          </cell>
          <cell r="N4775" t="str">
            <v>Operation and Maintenance of Plant</v>
          </cell>
          <cell r="O4775">
            <v>11</v>
          </cell>
          <cell r="P4775" t="str">
            <v>Current Unrestricted Funds</v>
          </cell>
          <cell r="Q4775">
            <v>61</v>
          </cell>
          <cell r="R4775" t="str">
            <v>Salaries and Wages</v>
          </cell>
          <cell r="S4775">
            <v>50</v>
          </cell>
          <cell r="T4775" t="str">
            <v>Administrative Services</v>
          </cell>
          <cell r="U4775">
            <v>9</v>
          </cell>
          <cell r="V4775" t="str">
            <v>Neal, Kenneth B</v>
          </cell>
        </row>
        <row r="4776">
          <cell r="A4776">
            <v>280306</v>
          </cell>
          <cell r="B4776" t="str">
            <v>Building Maintenance</v>
          </cell>
          <cell r="C4776">
            <v>611470</v>
          </cell>
          <cell r="D4776">
            <v>280306611470</v>
          </cell>
          <cell r="E4776" t="str">
            <v>Supp Staff - Phys Plant-Non-Exempt</v>
          </cell>
          <cell r="F4776">
            <v>79772.160000000003</v>
          </cell>
          <cell r="G4776">
            <v>97588.5</v>
          </cell>
          <cell r="H4776">
            <v>142260</v>
          </cell>
          <cell r="I4776">
            <v>56315.66</v>
          </cell>
          <cell r="J4776">
            <v>148914</v>
          </cell>
          <cell r="K4776">
            <v>110010</v>
          </cell>
          <cell r="L4776" t="str">
            <v>Current Unrestricted</v>
          </cell>
          <cell r="M4776">
            <v>40</v>
          </cell>
          <cell r="N4776" t="str">
            <v>Operation and Maintenance of Plant</v>
          </cell>
          <cell r="O4776">
            <v>11</v>
          </cell>
          <cell r="P4776" t="str">
            <v>Current Unrestricted Funds</v>
          </cell>
          <cell r="Q4776">
            <v>61</v>
          </cell>
          <cell r="R4776" t="str">
            <v>Salaries and Wages</v>
          </cell>
          <cell r="S4776">
            <v>50</v>
          </cell>
          <cell r="T4776" t="str">
            <v>Administrative Services</v>
          </cell>
          <cell r="U4776">
            <v>9</v>
          </cell>
          <cell r="V4776" t="str">
            <v>Neal, Kenneth B</v>
          </cell>
        </row>
        <row r="4777">
          <cell r="A4777">
            <v>280306</v>
          </cell>
          <cell r="B4777" t="str">
            <v>Building Maintenance</v>
          </cell>
          <cell r="C4777">
            <v>611492</v>
          </cell>
          <cell r="D4777">
            <v>280306611492</v>
          </cell>
          <cell r="E4777" t="str">
            <v>Regular Overtime</v>
          </cell>
          <cell r="F4777">
            <v>1477.37</v>
          </cell>
          <cell r="G4777">
            <v>2090.02</v>
          </cell>
          <cell r="H4777">
            <v>1500</v>
          </cell>
          <cell r="I4777">
            <v>769.08</v>
          </cell>
          <cell r="J4777">
            <v>1000</v>
          </cell>
          <cell r="K4777">
            <v>110010</v>
          </cell>
          <cell r="L4777" t="str">
            <v>Current Unrestricted</v>
          </cell>
          <cell r="M4777">
            <v>40</v>
          </cell>
          <cell r="N4777" t="str">
            <v>Operation and Maintenance of Plant</v>
          </cell>
          <cell r="O4777">
            <v>11</v>
          </cell>
          <cell r="P4777" t="str">
            <v>Current Unrestricted Funds</v>
          </cell>
          <cell r="Q4777">
            <v>61</v>
          </cell>
          <cell r="R4777" t="str">
            <v>Salaries and Wages</v>
          </cell>
          <cell r="S4777">
            <v>50</v>
          </cell>
          <cell r="T4777" t="str">
            <v>Administrative Services</v>
          </cell>
          <cell r="U4777">
            <v>9</v>
          </cell>
          <cell r="V4777" t="str">
            <v>Neal, Kenneth B</v>
          </cell>
        </row>
        <row r="4778">
          <cell r="A4778">
            <v>280306</v>
          </cell>
          <cell r="B4778" t="str">
            <v>Building Maintenance</v>
          </cell>
          <cell r="C4778">
            <v>611493</v>
          </cell>
          <cell r="D4778">
            <v>280306611493</v>
          </cell>
          <cell r="E4778" t="str">
            <v>Vacation Payoff</v>
          </cell>
          <cell r="F4778">
            <v>0</v>
          </cell>
          <cell r="G4778">
            <v>0</v>
          </cell>
          <cell r="H4778">
            <v>0</v>
          </cell>
          <cell r="I4778">
            <v>0</v>
          </cell>
          <cell r="J4778">
            <v>0</v>
          </cell>
          <cell r="K4778">
            <v>110010</v>
          </cell>
          <cell r="L4778" t="str">
            <v>Current Unrestricted</v>
          </cell>
          <cell r="M4778">
            <v>40</v>
          </cell>
          <cell r="N4778" t="str">
            <v>Operation and Maintenance of Plant</v>
          </cell>
          <cell r="O4778">
            <v>11</v>
          </cell>
          <cell r="P4778" t="str">
            <v>Current Unrestricted Funds</v>
          </cell>
          <cell r="Q4778">
            <v>61</v>
          </cell>
          <cell r="R4778" t="str">
            <v>Salaries and Wages</v>
          </cell>
          <cell r="S4778">
            <v>50</v>
          </cell>
          <cell r="T4778" t="str">
            <v>Administrative Services</v>
          </cell>
          <cell r="U4778">
            <v>9</v>
          </cell>
          <cell r="V4778" t="str">
            <v>Neal, Kenneth B</v>
          </cell>
        </row>
        <row r="4779">
          <cell r="A4779">
            <v>280306</v>
          </cell>
          <cell r="B4779" t="str">
            <v>Building Maintenance</v>
          </cell>
          <cell r="C4779">
            <v>712355</v>
          </cell>
          <cell r="D4779">
            <v>280306712355</v>
          </cell>
          <cell r="E4779" t="str">
            <v>Contract Labor - Temporary Agencies</v>
          </cell>
          <cell r="F4779">
            <v>0</v>
          </cell>
          <cell r="G4779">
            <v>9076.65</v>
          </cell>
          <cell r="H4779">
            <v>9000</v>
          </cell>
          <cell r="I4779">
            <v>8807.5</v>
          </cell>
          <cell r="J4779">
            <v>5000</v>
          </cell>
          <cell r="K4779">
            <v>110010</v>
          </cell>
          <cell r="L4779" t="str">
            <v>Current Unrestricted</v>
          </cell>
          <cell r="M4779">
            <v>40</v>
          </cell>
          <cell r="N4779" t="str">
            <v>Operation and Maintenance of Plant</v>
          </cell>
          <cell r="O4779">
            <v>11</v>
          </cell>
          <cell r="P4779" t="str">
            <v>Current Unrestricted Funds</v>
          </cell>
          <cell r="Q4779">
            <v>71</v>
          </cell>
          <cell r="R4779" t="str">
            <v>Contractual Services</v>
          </cell>
          <cell r="S4779">
            <v>50</v>
          </cell>
          <cell r="T4779" t="str">
            <v>Administrative Services</v>
          </cell>
          <cell r="U4779">
            <v>9</v>
          </cell>
          <cell r="V4779" t="str">
            <v>Neal, Kenneth B</v>
          </cell>
        </row>
        <row r="4780">
          <cell r="A4780">
            <v>280306</v>
          </cell>
          <cell r="B4780" t="str">
            <v>Building Maintenance</v>
          </cell>
          <cell r="C4780">
            <v>712370</v>
          </cell>
          <cell r="D4780">
            <v>280306712370</v>
          </cell>
          <cell r="E4780" t="str">
            <v>Other Contract Services</v>
          </cell>
          <cell r="F4780">
            <v>53732.18</v>
          </cell>
          <cell r="G4780">
            <v>5549.17</v>
          </cell>
          <cell r="H4780">
            <v>9500</v>
          </cell>
          <cell r="I4780">
            <v>0</v>
          </cell>
          <cell r="J4780">
            <v>5000</v>
          </cell>
          <cell r="K4780">
            <v>110010</v>
          </cell>
          <cell r="L4780" t="str">
            <v>Current Unrestricted</v>
          </cell>
          <cell r="M4780">
            <v>40</v>
          </cell>
          <cell r="N4780" t="str">
            <v>Operation and Maintenance of Plant</v>
          </cell>
          <cell r="O4780">
            <v>11</v>
          </cell>
          <cell r="P4780" t="str">
            <v>Current Unrestricted Funds</v>
          </cell>
          <cell r="Q4780">
            <v>71</v>
          </cell>
          <cell r="R4780" t="str">
            <v>Contractual Services</v>
          </cell>
          <cell r="S4780">
            <v>50</v>
          </cell>
          <cell r="T4780" t="str">
            <v>Administrative Services</v>
          </cell>
          <cell r="U4780">
            <v>9</v>
          </cell>
          <cell r="V4780" t="str">
            <v>Neal, Kenneth B</v>
          </cell>
        </row>
        <row r="4781">
          <cell r="A4781">
            <v>280306</v>
          </cell>
          <cell r="B4781" t="str">
            <v>Building Maintenance</v>
          </cell>
          <cell r="C4781">
            <v>712420</v>
          </cell>
          <cell r="D4781">
            <v>280306712420</v>
          </cell>
          <cell r="E4781" t="str">
            <v>Rental - Furniture and Equipment</v>
          </cell>
          <cell r="F4781">
            <v>544.25</v>
          </cell>
          <cell r="G4781">
            <v>0</v>
          </cell>
          <cell r="H4781">
            <v>1000</v>
          </cell>
          <cell r="I4781">
            <v>0</v>
          </cell>
          <cell r="J4781">
            <v>500</v>
          </cell>
          <cell r="K4781">
            <v>110010</v>
          </cell>
          <cell r="L4781" t="str">
            <v>Current Unrestricted</v>
          </cell>
          <cell r="M4781">
            <v>40</v>
          </cell>
          <cell r="N4781" t="str">
            <v>Operation and Maintenance of Plant</v>
          </cell>
          <cell r="O4781">
            <v>11</v>
          </cell>
          <cell r="P4781" t="str">
            <v>Current Unrestricted Funds</v>
          </cell>
          <cell r="Q4781">
            <v>71</v>
          </cell>
          <cell r="R4781" t="str">
            <v>Contractual Services</v>
          </cell>
          <cell r="S4781">
            <v>50</v>
          </cell>
          <cell r="T4781" t="str">
            <v>Administrative Services</v>
          </cell>
          <cell r="U4781">
            <v>9</v>
          </cell>
          <cell r="V4781" t="str">
            <v>Neal, Kenneth B</v>
          </cell>
        </row>
        <row r="4782">
          <cell r="A4782">
            <v>280306</v>
          </cell>
          <cell r="B4782" t="str">
            <v>Building Maintenance</v>
          </cell>
          <cell r="C4782">
            <v>712490</v>
          </cell>
          <cell r="D4782">
            <v>280306712490</v>
          </cell>
          <cell r="E4782" t="str">
            <v>Rental - Other</v>
          </cell>
          <cell r="F4782">
            <v>2425.46</v>
          </cell>
          <cell r="G4782">
            <v>2339.2600000000002</v>
          </cell>
          <cell r="H4782">
            <v>2800</v>
          </cell>
          <cell r="I4782">
            <v>1199.51</v>
          </cell>
          <cell r="J4782">
            <v>3200</v>
          </cell>
          <cell r="K4782">
            <v>110010</v>
          </cell>
          <cell r="L4782" t="str">
            <v>Current Unrestricted</v>
          </cell>
          <cell r="M4782">
            <v>40</v>
          </cell>
          <cell r="N4782" t="str">
            <v>Operation and Maintenance of Plant</v>
          </cell>
          <cell r="O4782">
            <v>11</v>
          </cell>
          <cell r="P4782" t="str">
            <v>Current Unrestricted Funds</v>
          </cell>
          <cell r="Q4782">
            <v>71</v>
          </cell>
          <cell r="R4782" t="str">
            <v>Contractual Services</v>
          </cell>
          <cell r="S4782">
            <v>50</v>
          </cell>
          <cell r="T4782" t="str">
            <v>Administrative Services</v>
          </cell>
          <cell r="U4782">
            <v>9</v>
          </cell>
          <cell r="V4782" t="str">
            <v>Neal, Kenneth B</v>
          </cell>
        </row>
        <row r="4783">
          <cell r="A4783">
            <v>280306</v>
          </cell>
          <cell r="B4783" t="str">
            <v>Building Maintenance</v>
          </cell>
          <cell r="C4783">
            <v>712510</v>
          </cell>
          <cell r="D4783">
            <v>280306712510</v>
          </cell>
          <cell r="E4783" t="str">
            <v>Maintenance Agreements</v>
          </cell>
          <cell r="F4783">
            <v>41610.75</v>
          </cell>
          <cell r="G4783">
            <v>40013.81</v>
          </cell>
          <cell r="H4783">
            <v>42724</v>
          </cell>
          <cell r="I4783">
            <v>16380.96</v>
          </cell>
          <cell r="J4783">
            <v>40000</v>
          </cell>
          <cell r="K4783">
            <v>110010</v>
          </cell>
          <cell r="L4783" t="str">
            <v>Current Unrestricted</v>
          </cell>
          <cell r="M4783">
            <v>40</v>
          </cell>
          <cell r="N4783" t="str">
            <v>Operation and Maintenance of Plant</v>
          </cell>
          <cell r="O4783">
            <v>11</v>
          </cell>
          <cell r="P4783" t="str">
            <v>Current Unrestricted Funds</v>
          </cell>
          <cell r="Q4783">
            <v>71</v>
          </cell>
          <cell r="R4783" t="str">
            <v>Contractual Services</v>
          </cell>
          <cell r="S4783">
            <v>50</v>
          </cell>
          <cell r="T4783" t="str">
            <v>Administrative Services</v>
          </cell>
          <cell r="U4783">
            <v>9</v>
          </cell>
          <cell r="V4783" t="str">
            <v>Neal, Kenneth B</v>
          </cell>
        </row>
        <row r="4784">
          <cell r="A4784">
            <v>280306</v>
          </cell>
          <cell r="B4784" t="str">
            <v>Building Maintenance</v>
          </cell>
          <cell r="C4784">
            <v>712520</v>
          </cell>
          <cell r="D4784">
            <v>280306712520</v>
          </cell>
          <cell r="E4784" t="str">
            <v>Building Service</v>
          </cell>
          <cell r="F4784">
            <v>18448.16</v>
          </cell>
          <cell r="G4784">
            <v>37308.94</v>
          </cell>
          <cell r="H4784">
            <v>39000</v>
          </cell>
          <cell r="I4784">
            <v>22584.57</v>
          </cell>
          <cell r="J4784">
            <v>40000</v>
          </cell>
          <cell r="K4784">
            <v>110010</v>
          </cell>
          <cell r="L4784" t="str">
            <v>Current Unrestricted</v>
          </cell>
          <cell r="M4784">
            <v>40</v>
          </cell>
          <cell r="N4784" t="str">
            <v>Operation and Maintenance of Plant</v>
          </cell>
          <cell r="O4784">
            <v>11</v>
          </cell>
          <cell r="P4784" t="str">
            <v>Current Unrestricted Funds</v>
          </cell>
          <cell r="Q4784">
            <v>71</v>
          </cell>
          <cell r="R4784" t="str">
            <v>Contractual Services</v>
          </cell>
          <cell r="S4784">
            <v>50</v>
          </cell>
          <cell r="T4784" t="str">
            <v>Administrative Services</v>
          </cell>
          <cell r="U4784">
            <v>9</v>
          </cell>
          <cell r="V4784" t="str">
            <v>Neal, Kenneth B</v>
          </cell>
        </row>
        <row r="4785">
          <cell r="A4785">
            <v>280306</v>
          </cell>
          <cell r="B4785" t="str">
            <v>Building Maintenance</v>
          </cell>
          <cell r="C4785">
            <v>733110</v>
          </cell>
          <cell r="D4785">
            <v>280306733110</v>
          </cell>
          <cell r="E4785" t="str">
            <v>Classroom Supplies</v>
          </cell>
          <cell r="F4785">
            <v>0</v>
          </cell>
          <cell r="G4785">
            <v>0</v>
          </cell>
          <cell r="H4785">
            <v>500</v>
          </cell>
          <cell r="I4785">
            <v>0</v>
          </cell>
          <cell r="J4785">
            <v>100</v>
          </cell>
          <cell r="K4785">
            <v>110010</v>
          </cell>
          <cell r="L4785" t="str">
            <v>Current Unrestricted</v>
          </cell>
          <cell r="M4785">
            <v>40</v>
          </cell>
          <cell r="N4785" t="str">
            <v>Operation and Maintenance of Plant</v>
          </cell>
          <cell r="O4785">
            <v>11</v>
          </cell>
          <cell r="P4785" t="str">
            <v>Current Unrestricted Funds</v>
          </cell>
          <cell r="Q4785">
            <v>73</v>
          </cell>
          <cell r="R4785" t="str">
            <v>Supplies</v>
          </cell>
          <cell r="S4785">
            <v>50</v>
          </cell>
          <cell r="T4785" t="str">
            <v>Administrative Services</v>
          </cell>
          <cell r="U4785">
            <v>9</v>
          </cell>
          <cell r="V4785" t="str">
            <v>Neal, Kenneth B</v>
          </cell>
        </row>
        <row r="4786">
          <cell r="A4786">
            <v>280306</v>
          </cell>
          <cell r="B4786" t="str">
            <v>Building Maintenance</v>
          </cell>
          <cell r="C4786">
            <v>733120</v>
          </cell>
          <cell r="D4786">
            <v>280306733120</v>
          </cell>
          <cell r="E4786" t="str">
            <v>Office Supplies</v>
          </cell>
          <cell r="F4786">
            <v>0</v>
          </cell>
          <cell r="G4786">
            <v>0</v>
          </cell>
          <cell r="H4786">
            <v>300</v>
          </cell>
          <cell r="I4786">
            <v>0</v>
          </cell>
          <cell r="J4786">
            <v>100</v>
          </cell>
          <cell r="K4786">
            <v>110010</v>
          </cell>
          <cell r="L4786" t="str">
            <v>Current Unrestricted</v>
          </cell>
          <cell r="M4786">
            <v>40</v>
          </cell>
          <cell r="N4786" t="str">
            <v>Operation and Maintenance of Plant</v>
          </cell>
          <cell r="O4786">
            <v>11</v>
          </cell>
          <cell r="P4786" t="str">
            <v>Current Unrestricted Funds</v>
          </cell>
          <cell r="Q4786">
            <v>73</v>
          </cell>
          <cell r="R4786" t="str">
            <v>Supplies</v>
          </cell>
          <cell r="S4786">
            <v>50</v>
          </cell>
          <cell r="T4786" t="str">
            <v>Administrative Services</v>
          </cell>
          <cell r="U4786">
            <v>9</v>
          </cell>
          <cell r="V4786" t="str">
            <v>Neal, Kenneth B</v>
          </cell>
        </row>
        <row r="4787">
          <cell r="A4787">
            <v>280306</v>
          </cell>
          <cell r="B4787" t="str">
            <v>Building Maintenance</v>
          </cell>
          <cell r="C4787">
            <v>733420</v>
          </cell>
          <cell r="D4787">
            <v>280306733420</v>
          </cell>
          <cell r="E4787" t="str">
            <v>Electrical Supplies</v>
          </cell>
          <cell r="F4787">
            <v>7521.33</v>
          </cell>
          <cell r="G4787">
            <v>13546.81</v>
          </cell>
          <cell r="H4787">
            <v>12500</v>
          </cell>
          <cell r="I4787">
            <v>9780.19</v>
          </cell>
          <cell r="J4787">
            <v>14000</v>
          </cell>
          <cell r="K4787">
            <v>110010</v>
          </cell>
          <cell r="L4787" t="str">
            <v>Current Unrestricted</v>
          </cell>
          <cell r="M4787">
            <v>40</v>
          </cell>
          <cell r="N4787" t="str">
            <v>Operation and Maintenance of Plant</v>
          </cell>
          <cell r="O4787">
            <v>11</v>
          </cell>
          <cell r="P4787" t="str">
            <v>Current Unrestricted Funds</v>
          </cell>
          <cell r="Q4787">
            <v>73</v>
          </cell>
          <cell r="R4787" t="str">
            <v>Supplies</v>
          </cell>
          <cell r="S4787">
            <v>50</v>
          </cell>
          <cell r="T4787" t="str">
            <v>Administrative Services</v>
          </cell>
          <cell r="U4787">
            <v>9</v>
          </cell>
          <cell r="V4787" t="str">
            <v>Neal, Kenneth B</v>
          </cell>
        </row>
        <row r="4788">
          <cell r="A4788">
            <v>280306</v>
          </cell>
          <cell r="B4788" t="str">
            <v>Building Maintenance</v>
          </cell>
          <cell r="C4788">
            <v>733430</v>
          </cell>
          <cell r="D4788">
            <v>280306733430</v>
          </cell>
          <cell r="E4788" t="str">
            <v>Plumbing Supplies</v>
          </cell>
          <cell r="F4788">
            <v>2724.26</v>
          </cell>
          <cell r="G4788">
            <v>547.84</v>
          </cell>
          <cell r="H4788">
            <v>2500</v>
          </cell>
          <cell r="I4788">
            <v>480.45</v>
          </cell>
          <cell r="J4788">
            <v>2500</v>
          </cell>
          <cell r="K4788">
            <v>110010</v>
          </cell>
          <cell r="L4788" t="str">
            <v>Current Unrestricted</v>
          </cell>
          <cell r="M4788">
            <v>40</v>
          </cell>
          <cell r="N4788" t="str">
            <v>Operation and Maintenance of Plant</v>
          </cell>
          <cell r="O4788">
            <v>11</v>
          </cell>
          <cell r="P4788" t="str">
            <v>Current Unrestricted Funds</v>
          </cell>
          <cell r="Q4788">
            <v>73</v>
          </cell>
          <cell r="R4788" t="str">
            <v>Supplies</v>
          </cell>
          <cell r="S4788">
            <v>50</v>
          </cell>
          <cell r="T4788" t="str">
            <v>Administrative Services</v>
          </cell>
          <cell r="U4788">
            <v>9</v>
          </cell>
          <cell r="V4788" t="str">
            <v>Neal, Kenneth B</v>
          </cell>
        </row>
        <row r="4789">
          <cell r="A4789">
            <v>280306</v>
          </cell>
          <cell r="B4789" t="str">
            <v>Building Maintenance</v>
          </cell>
          <cell r="C4789">
            <v>733450</v>
          </cell>
          <cell r="D4789">
            <v>280306733450</v>
          </cell>
          <cell r="E4789" t="str">
            <v>Painting Supplies</v>
          </cell>
          <cell r="F4789">
            <v>1778.91</v>
          </cell>
          <cell r="G4789">
            <v>5218.18</v>
          </cell>
          <cell r="H4789">
            <v>3000</v>
          </cell>
          <cell r="I4789">
            <v>1360.25</v>
          </cell>
          <cell r="J4789">
            <v>3500</v>
          </cell>
          <cell r="K4789">
            <v>110010</v>
          </cell>
          <cell r="L4789" t="str">
            <v>Current Unrestricted</v>
          </cell>
          <cell r="M4789">
            <v>40</v>
          </cell>
          <cell r="N4789" t="str">
            <v>Operation and Maintenance of Plant</v>
          </cell>
          <cell r="O4789">
            <v>11</v>
          </cell>
          <cell r="P4789" t="str">
            <v>Current Unrestricted Funds</v>
          </cell>
          <cell r="Q4789">
            <v>73</v>
          </cell>
          <cell r="R4789" t="str">
            <v>Supplies</v>
          </cell>
          <cell r="S4789">
            <v>50</v>
          </cell>
          <cell r="T4789" t="str">
            <v>Administrative Services</v>
          </cell>
          <cell r="U4789">
            <v>9</v>
          </cell>
          <cell r="V4789" t="str">
            <v>Neal, Kenneth B</v>
          </cell>
        </row>
        <row r="4790">
          <cell r="A4790">
            <v>280306</v>
          </cell>
          <cell r="B4790" t="str">
            <v>Building Maintenance</v>
          </cell>
          <cell r="C4790">
            <v>733460</v>
          </cell>
          <cell r="D4790">
            <v>280306733460</v>
          </cell>
          <cell r="E4790" t="str">
            <v>Miscellaneous Supplies</v>
          </cell>
          <cell r="F4790">
            <v>21939.98</v>
          </cell>
          <cell r="G4790">
            <v>7407.95</v>
          </cell>
          <cell r="H4790">
            <v>7000</v>
          </cell>
          <cell r="I4790">
            <v>2836.99</v>
          </cell>
          <cell r="J4790">
            <v>5500</v>
          </cell>
          <cell r="K4790">
            <v>110010</v>
          </cell>
          <cell r="L4790" t="str">
            <v>Current Unrestricted</v>
          </cell>
          <cell r="M4790">
            <v>40</v>
          </cell>
          <cell r="N4790" t="str">
            <v>Operation and Maintenance of Plant</v>
          </cell>
          <cell r="O4790">
            <v>11</v>
          </cell>
          <cell r="P4790" t="str">
            <v>Current Unrestricted Funds</v>
          </cell>
          <cell r="Q4790">
            <v>73</v>
          </cell>
          <cell r="R4790" t="str">
            <v>Supplies</v>
          </cell>
          <cell r="S4790">
            <v>50</v>
          </cell>
          <cell r="T4790" t="str">
            <v>Administrative Services</v>
          </cell>
          <cell r="U4790">
            <v>9</v>
          </cell>
          <cell r="V4790" t="str">
            <v>Neal, Kenneth B</v>
          </cell>
        </row>
        <row r="4791">
          <cell r="A4791">
            <v>280306</v>
          </cell>
          <cell r="B4791" t="str">
            <v>Building Maintenance</v>
          </cell>
          <cell r="C4791">
            <v>733470</v>
          </cell>
          <cell r="D4791">
            <v>280306733470</v>
          </cell>
          <cell r="E4791" t="str">
            <v>Building Materials &lt; $300</v>
          </cell>
          <cell r="F4791">
            <v>417</v>
          </cell>
          <cell r="G4791">
            <v>14416.25</v>
          </cell>
          <cell r="H4791">
            <v>14359</v>
          </cell>
          <cell r="I4791">
            <v>5806.83</v>
          </cell>
          <cell r="J4791">
            <v>14300</v>
          </cell>
          <cell r="K4791">
            <v>110010</v>
          </cell>
          <cell r="L4791" t="str">
            <v>Current Unrestricted</v>
          </cell>
          <cell r="M4791">
            <v>40</v>
          </cell>
          <cell r="N4791" t="str">
            <v>Operation and Maintenance of Plant</v>
          </cell>
          <cell r="O4791">
            <v>11</v>
          </cell>
          <cell r="P4791" t="str">
            <v>Current Unrestricted Funds</v>
          </cell>
          <cell r="Q4791">
            <v>73</v>
          </cell>
          <cell r="R4791" t="str">
            <v>Supplies</v>
          </cell>
          <cell r="S4791">
            <v>50</v>
          </cell>
          <cell r="T4791" t="str">
            <v>Administrative Services</v>
          </cell>
          <cell r="U4791">
            <v>9</v>
          </cell>
          <cell r="V4791" t="str">
            <v>Neal, Kenneth B</v>
          </cell>
        </row>
        <row r="4792">
          <cell r="A4792">
            <v>280306</v>
          </cell>
          <cell r="B4792" t="str">
            <v>Building Maintenance</v>
          </cell>
          <cell r="C4792">
            <v>744220</v>
          </cell>
          <cell r="D4792">
            <v>280306744220</v>
          </cell>
          <cell r="E4792" t="str">
            <v>Professional Development / Travel</v>
          </cell>
          <cell r="F4792">
            <v>0</v>
          </cell>
          <cell r="G4792">
            <v>0</v>
          </cell>
          <cell r="H4792">
            <v>100</v>
          </cell>
          <cell r="I4792">
            <v>0</v>
          </cell>
          <cell r="J4792">
            <v>100</v>
          </cell>
          <cell r="K4792">
            <v>110010</v>
          </cell>
          <cell r="L4792" t="str">
            <v>Current Unrestricted</v>
          </cell>
          <cell r="M4792">
            <v>40</v>
          </cell>
          <cell r="N4792" t="str">
            <v>Operation and Maintenance of Plant</v>
          </cell>
          <cell r="O4792">
            <v>11</v>
          </cell>
          <cell r="P4792" t="str">
            <v>Current Unrestricted Funds</v>
          </cell>
          <cell r="Q4792">
            <v>74</v>
          </cell>
          <cell r="R4792" t="str">
            <v>Travel</v>
          </cell>
          <cell r="S4792">
            <v>50</v>
          </cell>
          <cell r="T4792" t="str">
            <v>Administrative Services</v>
          </cell>
          <cell r="U4792">
            <v>9</v>
          </cell>
          <cell r="V4792" t="str">
            <v>Neal, Kenneth B</v>
          </cell>
        </row>
        <row r="4793">
          <cell r="A4793">
            <v>280306</v>
          </cell>
          <cell r="B4793" t="str">
            <v>Building Maintenance</v>
          </cell>
          <cell r="C4793">
            <v>744370</v>
          </cell>
          <cell r="D4793">
            <v>280306744370</v>
          </cell>
          <cell r="E4793" t="str">
            <v>Vehicle Operating Expense</v>
          </cell>
          <cell r="F4793">
            <v>2176.3000000000002</v>
          </cell>
          <cell r="G4793">
            <v>3106.68</v>
          </cell>
          <cell r="H4793">
            <v>3000</v>
          </cell>
          <cell r="I4793">
            <v>1021.7</v>
          </cell>
          <cell r="J4793">
            <v>3000</v>
          </cell>
          <cell r="K4793">
            <v>110010</v>
          </cell>
          <cell r="L4793" t="str">
            <v>Current Unrestricted</v>
          </cell>
          <cell r="M4793">
            <v>40</v>
          </cell>
          <cell r="N4793" t="str">
            <v>Operation and Maintenance of Plant</v>
          </cell>
          <cell r="O4793">
            <v>11</v>
          </cell>
          <cell r="P4793" t="str">
            <v>Current Unrestricted Funds</v>
          </cell>
          <cell r="Q4793">
            <v>74</v>
          </cell>
          <cell r="R4793" t="str">
            <v>Travel</v>
          </cell>
          <cell r="S4793">
            <v>50</v>
          </cell>
          <cell r="T4793" t="str">
            <v>Administrative Services</v>
          </cell>
          <cell r="U4793">
            <v>9</v>
          </cell>
          <cell r="V4793" t="str">
            <v>Neal, Kenneth B</v>
          </cell>
        </row>
        <row r="4794">
          <cell r="A4794">
            <v>280306</v>
          </cell>
          <cell r="B4794" t="str">
            <v>Building Maintenance</v>
          </cell>
          <cell r="C4794">
            <v>755510</v>
          </cell>
          <cell r="D4794">
            <v>280306755510</v>
          </cell>
          <cell r="E4794" t="str">
            <v>Repairs - Equipment</v>
          </cell>
          <cell r="F4794">
            <v>0</v>
          </cell>
          <cell r="G4794">
            <v>2844.1</v>
          </cell>
          <cell r="H4794">
            <v>4000</v>
          </cell>
          <cell r="I4794">
            <v>249.59</v>
          </cell>
          <cell r="J4794">
            <v>4000</v>
          </cell>
          <cell r="K4794">
            <v>110010</v>
          </cell>
          <cell r="L4794" t="str">
            <v>Current Unrestricted</v>
          </cell>
          <cell r="M4794">
            <v>40</v>
          </cell>
          <cell r="N4794" t="str">
            <v>Operation and Maintenance of Plant</v>
          </cell>
          <cell r="O4794">
            <v>11</v>
          </cell>
          <cell r="P4794" t="str">
            <v>Current Unrestricted Funds</v>
          </cell>
          <cell r="Q4794">
            <v>75</v>
          </cell>
          <cell r="R4794" t="str">
            <v>Other Operating Expenses</v>
          </cell>
          <cell r="S4794">
            <v>50</v>
          </cell>
          <cell r="T4794" t="str">
            <v>Administrative Services</v>
          </cell>
          <cell r="U4794">
            <v>9</v>
          </cell>
          <cell r="V4794" t="str">
            <v>Neal, Kenneth B</v>
          </cell>
        </row>
        <row r="4795">
          <cell r="A4795">
            <v>280306</v>
          </cell>
          <cell r="B4795" t="str">
            <v>Building Maintenance</v>
          </cell>
          <cell r="C4795">
            <v>755530</v>
          </cell>
          <cell r="D4795">
            <v>280306755530</v>
          </cell>
          <cell r="E4795" t="str">
            <v>Repairs - Machinery</v>
          </cell>
          <cell r="F4795">
            <v>152.1</v>
          </cell>
          <cell r="G4795">
            <v>1280.55</v>
          </cell>
          <cell r="H4795">
            <v>2500</v>
          </cell>
          <cell r="I4795">
            <v>1249.5</v>
          </cell>
          <cell r="J4795">
            <v>2000</v>
          </cell>
          <cell r="K4795">
            <v>110010</v>
          </cell>
          <cell r="L4795" t="str">
            <v>Current Unrestricted</v>
          </cell>
          <cell r="M4795">
            <v>40</v>
          </cell>
          <cell r="N4795" t="str">
            <v>Operation and Maintenance of Plant</v>
          </cell>
          <cell r="O4795">
            <v>11</v>
          </cell>
          <cell r="P4795" t="str">
            <v>Current Unrestricted Funds</v>
          </cell>
          <cell r="Q4795">
            <v>75</v>
          </cell>
          <cell r="R4795" t="str">
            <v>Other Operating Expenses</v>
          </cell>
          <cell r="S4795">
            <v>50</v>
          </cell>
          <cell r="T4795" t="str">
            <v>Administrative Services</v>
          </cell>
          <cell r="U4795">
            <v>9</v>
          </cell>
          <cell r="V4795" t="str">
            <v>Neal, Kenneth B</v>
          </cell>
        </row>
        <row r="4796">
          <cell r="A4796">
            <v>280306</v>
          </cell>
          <cell r="B4796" t="str">
            <v>Building Maintenance</v>
          </cell>
          <cell r="C4796">
            <v>755545</v>
          </cell>
          <cell r="D4796">
            <v>280306755545</v>
          </cell>
          <cell r="E4796" t="str">
            <v>Building Improvements</v>
          </cell>
          <cell r="F4796">
            <v>0</v>
          </cell>
          <cell r="G4796">
            <v>0</v>
          </cell>
          <cell r="H4796">
            <v>2000</v>
          </cell>
          <cell r="I4796">
            <v>0</v>
          </cell>
          <cell r="J4796">
            <v>2000</v>
          </cell>
          <cell r="K4796">
            <v>110010</v>
          </cell>
          <cell r="L4796" t="str">
            <v>Current Unrestricted</v>
          </cell>
          <cell r="M4796">
            <v>40</v>
          </cell>
          <cell r="N4796" t="str">
            <v>Operation and Maintenance of Plant</v>
          </cell>
          <cell r="O4796">
            <v>11</v>
          </cell>
          <cell r="P4796" t="str">
            <v>Current Unrestricted Funds</v>
          </cell>
          <cell r="Q4796">
            <v>75</v>
          </cell>
          <cell r="R4796" t="str">
            <v>Other Operating Expenses</v>
          </cell>
          <cell r="S4796">
            <v>50</v>
          </cell>
          <cell r="T4796" t="str">
            <v>Administrative Services</v>
          </cell>
          <cell r="U4796">
            <v>9</v>
          </cell>
          <cell r="V4796" t="str">
            <v>Neal, Kenneth B</v>
          </cell>
        </row>
        <row r="4797">
          <cell r="A4797">
            <v>280306</v>
          </cell>
          <cell r="B4797" t="str">
            <v>Building Maintenance</v>
          </cell>
          <cell r="C4797">
            <v>755550</v>
          </cell>
          <cell r="D4797">
            <v>280306755550</v>
          </cell>
          <cell r="E4797" t="str">
            <v>Repairs - Building</v>
          </cell>
          <cell r="F4797">
            <v>13611.18</v>
          </cell>
          <cell r="G4797">
            <v>28176.28</v>
          </cell>
          <cell r="H4797">
            <v>35000</v>
          </cell>
          <cell r="I4797">
            <v>6878.75</v>
          </cell>
          <cell r="J4797">
            <v>35000</v>
          </cell>
          <cell r="K4797">
            <v>110010</v>
          </cell>
          <cell r="L4797" t="str">
            <v>Current Unrestricted</v>
          </cell>
          <cell r="M4797">
            <v>40</v>
          </cell>
          <cell r="N4797" t="str">
            <v>Operation and Maintenance of Plant</v>
          </cell>
          <cell r="O4797">
            <v>11</v>
          </cell>
          <cell r="P4797" t="str">
            <v>Current Unrestricted Funds</v>
          </cell>
          <cell r="Q4797">
            <v>75</v>
          </cell>
          <cell r="R4797" t="str">
            <v>Other Operating Expenses</v>
          </cell>
          <cell r="S4797">
            <v>50</v>
          </cell>
          <cell r="T4797" t="str">
            <v>Administrative Services</v>
          </cell>
          <cell r="U4797">
            <v>9</v>
          </cell>
          <cell r="V4797" t="str">
            <v>Neal, Kenneth B</v>
          </cell>
        </row>
        <row r="4798">
          <cell r="A4798">
            <v>280306</v>
          </cell>
          <cell r="B4798" t="str">
            <v>Building Maintenance</v>
          </cell>
          <cell r="C4798">
            <v>755555</v>
          </cell>
          <cell r="D4798">
            <v>280306755555</v>
          </cell>
          <cell r="E4798" t="str">
            <v>Repairs - Parking Lot and Road</v>
          </cell>
          <cell r="F4798">
            <v>14530</v>
          </cell>
          <cell r="G4798">
            <v>6710</v>
          </cell>
          <cell r="H4798">
            <v>6000</v>
          </cell>
          <cell r="I4798">
            <v>0</v>
          </cell>
          <cell r="J4798">
            <v>6000</v>
          </cell>
          <cell r="K4798">
            <v>110010</v>
          </cell>
          <cell r="L4798" t="str">
            <v>Current Unrestricted</v>
          </cell>
          <cell r="M4798">
            <v>40</v>
          </cell>
          <cell r="N4798" t="str">
            <v>Operation and Maintenance of Plant</v>
          </cell>
          <cell r="O4798">
            <v>11</v>
          </cell>
          <cell r="P4798" t="str">
            <v>Current Unrestricted Funds</v>
          </cell>
          <cell r="Q4798">
            <v>75</v>
          </cell>
          <cell r="R4798" t="str">
            <v>Other Operating Expenses</v>
          </cell>
          <cell r="S4798">
            <v>50</v>
          </cell>
          <cell r="T4798" t="str">
            <v>Administrative Services</v>
          </cell>
          <cell r="U4798">
            <v>9</v>
          </cell>
          <cell r="V4798" t="str">
            <v>Neal, Kenneth B</v>
          </cell>
        </row>
        <row r="4799">
          <cell r="A4799">
            <v>280306</v>
          </cell>
          <cell r="B4799" t="str">
            <v>Building Maintenance</v>
          </cell>
          <cell r="C4799">
            <v>755560</v>
          </cell>
          <cell r="D4799">
            <v>280306755560</v>
          </cell>
          <cell r="E4799" t="str">
            <v>Other Repairs</v>
          </cell>
          <cell r="F4799">
            <v>675</v>
          </cell>
          <cell r="G4799">
            <v>1380</v>
          </cell>
          <cell r="H4799">
            <v>1500</v>
          </cell>
          <cell r="I4799">
            <v>0</v>
          </cell>
          <cell r="J4799">
            <v>1000</v>
          </cell>
          <cell r="K4799">
            <v>110010</v>
          </cell>
          <cell r="L4799" t="str">
            <v>Current Unrestricted</v>
          </cell>
          <cell r="M4799">
            <v>40</v>
          </cell>
          <cell r="N4799" t="str">
            <v>Operation and Maintenance of Plant</v>
          </cell>
          <cell r="O4799">
            <v>11</v>
          </cell>
          <cell r="P4799" t="str">
            <v>Current Unrestricted Funds</v>
          </cell>
          <cell r="Q4799">
            <v>75</v>
          </cell>
          <cell r="R4799" t="str">
            <v>Other Operating Expenses</v>
          </cell>
          <cell r="S4799">
            <v>50</v>
          </cell>
          <cell r="T4799" t="str">
            <v>Administrative Services</v>
          </cell>
          <cell r="U4799">
            <v>9</v>
          </cell>
          <cell r="V4799" t="str">
            <v>Neal, Kenneth B</v>
          </cell>
        </row>
        <row r="4800">
          <cell r="A4800">
            <v>280306</v>
          </cell>
          <cell r="B4800" t="str">
            <v>Building Maintenance</v>
          </cell>
          <cell r="C4800">
            <v>755765</v>
          </cell>
          <cell r="D4800">
            <v>280306755765</v>
          </cell>
          <cell r="E4800" t="str">
            <v>Miscellaneous Operating Expenses</v>
          </cell>
          <cell r="F4800">
            <v>0</v>
          </cell>
          <cell r="G4800">
            <v>0</v>
          </cell>
          <cell r="H4800">
            <v>300</v>
          </cell>
          <cell r="I4800">
            <v>0</v>
          </cell>
          <cell r="J4800">
            <v>188</v>
          </cell>
          <cell r="K4800">
            <v>110010</v>
          </cell>
          <cell r="L4800" t="str">
            <v>Current Unrestricted</v>
          </cell>
          <cell r="M4800">
            <v>40</v>
          </cell>
          <cell r="N4800" t="str">
            <v>Operation and Maintenance of Plant</v>
          </cell>
          <cell r="O4800">
            <v>11</v>
          </cell>
          <cell r="P4800" t="str">
            <v>Current Unrestricted Funds</v>
          </cell>
          <cell r="Q4800">
            <v>75</v>
          </cell>
          <cell r="R4800" t="str">
            <v>Other Operating Expenses</v>
          </cell>
          <cell r="S4800">
            <v>50</v>
          </cell>
          <cell r="T4800" t="str">
            <v>Administrative Services</v>
          </cell>
          <cell r="U4800">
            <v>9</v>
          </cell>
          <cell r="V4800" t="str">
            <v>Neal, Kenneth B</v>
          </cell>
        </row>
        <row r="4801">
          <cell r="A4801">
            <v>280306</v>
          </cell>
          <cell r="B4801" t="str">
            <v>Building Maintenance</v>
          </cell>
          <cell r="C4801">
            <v>787410</v>
          </cell>
          <cell r="D4801">
            <v>280306787410</v>
          </cell>
          <cell r="E4801" t="str">
            <v>Equipment/Furniture Non-Depreciable</v>
          </cell>
          <cell r="F4801">
            <v>20604.25</v>
          </cell>
          <cell r="G4801">
            <v>0</v>
          </cell>
          <cell r="H4801">
            <v>641</v>
          </cell>
          <cell r="I4801">
            <v>640.29999999999995</v>
          </cell>
          <cell r="J4801">
            <v>0</v>
          </cell>
          <cell r="K4801">
            <v>110010</v>
          </cell>
          <cell r="L4801" t="str">
            <v>Current Unrestricted</v>
          </cell>
          <cell r="M4801">
            <v>40</v>
          </cell>
          <cell r="N4801" t="str">
            <v>Operation and Maintenance of Plant</v>
          </cell>
          <cell r="O4801">
            <v>11</v>
          </cell>
          <cell r="P4801" t="str">
            <v>Current Unrestricted Funds</v>
          </cell>
          <cell r="Q4801">
            <v>78</v>
          </cell>
          <cell r="R4801" t="str">
            <v>Non-Capital Outlay</v>
          </cell>
          <cell r="S4801">
            <v>50</v>
          </cell>
          <cell r="T4801" t="str">
            <v>Administrative Services</v>
          </cell>
          <cell r="U4801">
            <v>9</v>
          </cell>
          <cell r="V4801" t="str">
            <v>Neal, Kenneth B</v>
          </cell>
        </row>
        <row r="4802">
          <cell r="A4802">
            <v>280316</v>
          </cell>
          <cell r="B4802" t="str">
            <v>HVAC</v>
          </cell>
          <cell r="C4802">
            <v>611310</v>
          </cell>
          <cell r="D4802">
            <v>280316611310</v>
          </cell>
          <cell r="E4802" t="str">
            <v>Supervisory Support Staff - Exempt</v>
          </cell>
          <cell r="F4802">
            <v>43716.480000000003</v>
          </cell>
          <cell r="G4802">
            <v>43716.480000000003</v>
          </cell>
          <cell r="H4802">
            <v>45247</v>
          </cell>
          <cell r="I4802">
            <v>22623.3</v>
          </cell>
          <cell r="J4802">
            <v>45247</v>
          </cell>
          <cell r="K4802">
            <v>110010</v>
          </cell>
          <cell r="L4802" t="str">
            <v>Current Unrestricted</v>
          </cell>
          <cell r="M4802">
            <v>40</v>
          </cell>
          <cell r="N4802" t="str">
            <v>Operation and Maintenance of Plant</v>
          </cell>
          <cell r="O4802">
            <v>11</v>
          </cell>
          <cell r="P4802" t="str">
            <v>Current Unrestricted Funds</v>
          </cell>
          <cell r="Q4802">
            <v>61</v>
          </cell>
          <cell r="R4802" t="str">
            <v>Salaries and Wages</v>
          </cell>
          <cell r="S4802">
            <v>50</v>
          </cell>
          <cell r="T4802" t="str">
            <v>Administrative Services</v>
          </cell>
          <cell r="U4802">
            <v>9</v>
          </cell>
          <cell r="V4802" t="str">
            <v>Neal, Kenneth B</v>
          </cell>
        </row>
        <row r="4803">
          <cell r="A4803">
            <v>280316</v>
          </cell>
          <cell r="B4803" t="str">
            <v>HVAC</v>
          </cell>
          <cell r="C4803">
            <v>611470</v>
          </cell>
          <cell r="D4803">
            <v>280316611470</v>
          </cell>
          <cell r="E4803" t="str">
            <v>Supp Staff - Phys Plant-Non-Exempt</v>
          </cell>
          <cell r="F4803">
            <v>131855.75</v>
          </cell>
          <cell r="G4803">
            <v>111260.58</v>
          </cell>
          <cell r="H4803">
            <v>137619</v>
          </cell>
          <cell r="I4803">
            <v>49751.7</v>
          </cell>
          <cell r="J4803">
            <v>134621</v>
          </cell>
          <cell r="K4803">
            <v>110010</v>
          </cell>
          <cell r="L4803" t="str">
            <v>Current Unrestricted</v>
          </cell>
          <cell r="M4803">
            <v>40</v>
          </cell>
          <cell r="N4803" t="str">
            <v>Operation and Maintenance of Plant</v>
          </cell>
          <cell r="O4803">
            <v>11</v>
          </cell>
          <cell r="P4803" t="str">
            <v>Current Unrestricted Funds</v>
          </cell>
          <cell r="Q4803">
            <v>61</v>
          </cell>
          <cell r="R4803" t="str">
            <v>Salaries and Wages</v>
          </cell>
          <cell r="S4803">
            <v>50</v>
          </cell>
          <cell r="T4803" t="str">
            <v>Administrative Services</v>
          </cell>
          <cell r="U4803">
            <v>9</v>
          </cell>
          <cell r="V4803" t="str">
            <v>Neal, Kenneth B</v>
          </cell>
        </row>
        <row r="4804">
          <cell r="A4804">
            <v>280316</v>
          </cell>
          <cell r="B4804" t="str">
            <v>HVAC</v>
          </cell>
          <cell r="C4804">
            <v>611492</v>
          </cell>
          <cell r="D4804">
            <v>280316611492</v>
          </cell>
          <cell r="E4804" t="str">
            <v>Regular Overtime</v>
          </cell>
          <cell r="F4804">
            <v>2259.66</v>
          </cell>
          <cell r="G4804">
            <v>2308.6999999999998</v>
          </cell>
          <cell r="H4804">
            <v>2500</v>
          </cell>
          <cell r="I4804">
            <v>2405.0100000000002</v>
          </cell>
          <cell r="J4804">
            <v>2000</v>
          </cell>
          <cell r="K4804">
            <v>110010</v>
          </cell>
          <cell r="L4804" t="str">
            <v>Current Unrestricted</v>
          </cell>
          <cell r="M4804">
            <v>40</v>
          </cell>
          <cell r="N4804" t="str">
            <v>Operation and Maintenance of Plant</v>
          </cell>
          <cell r="O4804">
            <v>11</v>
          </cell>
          <cell r="P4804" t="str">
            <v>Current Unrestricted Funds</v>
          </cell>
          <cell r="Q4804">
            <v>61</v>
          </cell>
          <cell r="R4804" t="str">
            <v>Salaries and Wages</v>
          </cell>
          <cell r="S4804">
            <v>50</v>
          </cell>
          <cell r="T4804" t="str">
            <v>Administrative Services</v>
          </cell>
          <cell r="U4804">
            <v>9</v>
          </cell>
          <cell r="V4804" t="str">
            <v>Neal, Kenneth B</v>
          </cell>
        </row>
        <row r="4805">
          <cell r="A4805">
            <v>280316</v>
          </cell>
          <cell r="B4805" t="str">
            <v>HVAC</v>
          </cell>
          <cell r="C4805">
            <v>611493</v>
          </cell>
          <cell r="D4805">
            <v>280316611493</v>
          </cell>
          <cell r="E4805" t="str">
            <v>Vacation Payoff</v>
          </cell>
          <cell r="F4805">
            <v>0</v>
          </cell>
          <cell r="G4805">
            <v>3576.82</v>
          </cell>
          <cell r="H4805">
            <v>0</v>
          </cell>
          <cell r="I4805">
            <v>0</v>
          </cell>
          <cell r="J4805">
            <v>0</v>
          </cell>
          <cell r="K4805">
            <v>110010</v>
          </cell>
          <cell r="L4805" t="str">
            <v>Current Unrestricted</v>
          </cell>
          <cell r="M4805">
            <v>40</v>
          </cell>
          <cell r="N4805" t="str">
            <v>Operation and Maintenance of Plant</v>
          </cell>
          <cell r="O4805">
            <v>11</v>
          </cell>
          <cell r="P4805" t="str">
            <v>Current Unrestricted Funds</v>
          </cell>
          <cell r="Q4805">
            <v>61</v>
          </cell>
          <cell r="R4805" t="str">
            <v>Salaries and Wages</v>
          </cell>
          <cell r="S4805">
            <v>50</v>
          </cell>
          <cell r="T4805" t="str">
            <v>Administrative Services</v>
          </cell>
          <cell r="U4805">
            <v>9</v>
          </cell>
          <cell r="V4805" t="str">
            <v>Neal, Kenneth B</v>
          </cell>
        </row>
        <row r="4806">
          <cell r="A4806">
            <v>280316</v>
          </cell>
          <cell r="B4806" t="str">
            <v>HVAC</v>
          </cell>
          <cell r="C4806">
            <v>712510</v>
          </cell>
          <cell r="D4806">
            <v>280316712510</v>
          </cell>
          <cell r="E4806" t="str">
            <v>Maintenance Agreements</v>
          </cell>
          <cell r="F4806">
            <v>25144.12</v>
          </cell>
          <cell r="G4806">
            <v>9607</v>
          </cell>
          <cell r="H4806">
            <v>20000</v>
          </cell>
          <cell r="I4806">
            <v>8372.4599999999991</v>
          </cell>
          <cell r="J4806">
            <v>20000</v>
          </cell>
          <cell r="K4806">
            <v>110010</v>
          </cell>
          <cell r="L4806" t="str">
            <v>Current Unrestricted</v>
          </cell>
          <cell r="M4806">
            <v>40</v>
          </cell>
          <cell r="N4806" t="str">
            <v>Operation and Maintenance of Plant</v>
          </cell>
          <cell r="O4806">
            <v>11</v>
          </cell>
          <cell r="P4806" t="str">
            <v>Current Unrestricted Funds</v>
          </cell>
          <cell r="Q4806">
            <v>71</v>
          </cell>
          <cell r="R4806" t="str">
            <v>Contractual Services</v>
          </cell>
          <cell r="S4806">
            <v>50</v>
          </cell>
          <cell r="T4806" t="str">
            <v>Administrative Services</v>
          </cell>
          <cell r="U4806">
            <v>9</v>
          </cell>
          <cell r="V4806" t="str">
            <v>Neal, Kenneth B</v>
          </cell>
        </row>
        <row r="4807">
          <cell r="A4807">
            <v>280316</v>
          </cell>
          <cell r="B4807" t="str">
            <v>HVAC</v>
          </cell>
          <cell r="C4807">
            <v>712520</v>
          </cell>
          <cell r="D4807">
            <v>280316712520</v>
          </cell>
          <cell r="E4807" t="str">
            <v>Building Service</v>
          </cell>
          <cell r="F4807">
            <v>19976.14</v>
          </cell>
          <cell r="G4807">
            <v>34150.97</v>
          </cell>
          <cell r="H4807">
            <v>33000</v>
          </cell>
          <cell r="I4807">
            <v>3600</v>
          </cell>
          <cell r="J4807">
            <v>30000</v>
          </cell>
          <cell r="K4807">
            <v>110010</v>
          </cell>
          <cell r="L4807" t="str">
            <v>Current Unrestricted</v>
          </cell>
          <cell r="M4807">
            <v>40</v>
          </cell>
          <cell r="N4807" t="str">
            <v>Operation and Maintenance of Plant</v>
          </cell>
          <cell r="O4807">
            <v>11</v>
          </cell>
          <cell r="P4807" t="str">
            <v>Current Unrestricted Funds</v>
          </cell>
          <cell r="Q4807">
            <v>71</v>
          </cell>
          <cell r="R4807" t="str">
            <v>Contractual Services</v>
          </cell>
          <cell r="S4807">
            <v>50</v>
          </cell>
          <cell r="T4807" t="str">
            <v>Administrative Services</v>
          </cell>
          <cell r="U4807">
            <v>9</v>
          </cell>
          <cell r="V4807" t="str">
            <v>Neal, Kenneth B</v>
          </cell>
        </row>
        <row r="4808">
          <cell r="A4808">
            <v>280316</v>
          </cell>
          <cell r="B4808" t="str">
            <v>HVAC</v>
          </cell>
          <cell r="C4808">
            <v>733420</v>
          </cell>
          <cell r="D4808">
            <v>280316733420</v>
          </cell>
          <cell r="E4808" t="str">
            <v>Electrical Supplies</v>
          </cell>
          <cell r="F4808">
            <v>0</v>
          </cell>
          <cell r="G4808">
            <v>0</v>
          </cell>
          <cell r="H4808">
            <v>500</v>
          </cell>
          <cell r="I4808">
            <v>0</v>
          </cell>
          <cell r="J4808">
            <v>500</v>
          </cell>
          <cell r="K4808">
            <v>110010</v>
          </cell>
          <cell r="L4808" t="str">
            <v>Current Unrestricted</v>
          </cell>
          <cell r="M4808">
            <v>40</v>
          </cell>
          <cell r="N4808" t="str">
            <v>Operation and Maintenance of Plant</v>
          </cell>
          <cell r="O4808">
            <v>11</v>
          </cell>
          <cell r="P4808" t="str">
            <v>Current Unrestricted Funds</v>
          </cell>
          <cell r="Q4808">
            <v>73</v>
          </cell>
          <cell r="R4808" t="str">
            <v>Supplies</v>
          </cell>
          <cell r="S4808">
            <v>50</v>
          </cell>
          <cell r="T4808" t="str">
            <v>Administrative Services</v>
          </cell>
          <cell r="U4808">
            <v>9</v>
          </cell>
          <cell r="V4808" t="str">
            <v>Neal, Kenneth B</v>
          </cell>
        </row>
        <row r="4809">
          <cell r="A4809">
            <v>280316</v>
          </cell>
          <cell r="B4809" t="str">
            <v>HVAC</v>
          </cell>
          <cell r="C4809">
            <v>733440</v>
          </cell>
          <cell r="D4809">
            <v>280316733440</v>
          </cell>
          <cell r="E4809" t="str">
            <v>A/C and Heating Supplies</v>
          </cell>
          <cell r="F4809">
            <v>13061.34</v>
          </cell>
          <cell r="G4809">
            <v>6485.1</v>
          </cell>
          <cell r="H4809">
            <v>16000</v>
          </cell>
          <cell r="I4809">
            <v>9180.26</v>
          </cell>
          <cell r="J4809">
            <v>15000</v>
          </cell>
          <cell r="K4809">
            <v>110010</v>
          </cell>
          <cell r="L4809" t="str">
            <v>Current Unrestricted</v>
          </cell>
          <cell r="M4809">
            <v>40</v>
          </cell>
          <cell r="N4809" t="str">
            <v>Operation and Maintenance of Plant</v>
          </cell>
          <cell r="O4809">
            <v>11</v>
          </cell>
          <cell r="P4809" t="str">
            <v>Current Unrestricted Funds</v>
          </cell>
          <cell r="Q4809">
            <v>73</v>
          </cell>
          <cell r="R4809" t="str">
            <v>Supplies</v>
          </cell>
          <cell r="S4809">
            <v>50</v>
          </cell>
          <cell r="T4809" t="str">
            <v>Administrative Services</v>
          </cell>
          <cell r="U4809">
            <v>9</v>
          </cell>
          <cell r="V4809" t="str">
            <v>Neal, Kenneth B</v>
          </cell>
        </row>
        <row r="4810">
          <cell r="A4810">
            <v>280316</v>
          </cell>
          <cell r="B4810" t="str">
            <v>HVAC</v>
          </cell>
          <cell r="C4810">
            <v>733450</v>
          </cell>
          <cell r="D4810">
            <v>280316733450</v>
          </cell>
          <cell r="E4810" t="str">
            <v>Painting Supplies</v>
          </cell>
          <cell r="F4810">
            <v>0</v>
          </cell>
          <cell r="G4810">
            <v>0</v>
          </cell>
          <cell r="H4810">
            <v>500</v>
          </cell>
          <cell r="I4810">
            <v>0</v>
          </cell>
          <cell r="J4810">
            <v>200</v>
          </cell>
          <cell r="K4810">
            <v>110010</v>
          </cell>
          <cell r="L4810" t="str">
            <v>Current Unrestricted</v>
          </cell>
          <cell r="M4810">
            <v>40</v>
          </cell>
          <cell r="N4810" t="str">
            <v>Operation and Maintenance of Plant</v>
          </cell>
          <cell r="O4810">
            <v>11</v>
          </cell>
          <cell r="P4810" t="str">
            <v>Current Unrestricted Funds</v>
          </cell>
          <cell r="Q4810">
            <v>73</v>
          </cell>
          <cell r="R4810" t="str">
            <v>Supplies</v>
          </cell>
          <cell r="S4810">
            <v>50</v>
          </cell>
          <cell r="T4810" t="str">
            <v>Administrative Services</v>
          </cell>
          <cell r="U4810">
            <v>9</v>
          </cell>
          <cell r="V4810" t="str">
            <v>Neal, Kenneth B</v>
          </cell>
        </row>
        <row r="4811">
          <cell r="A4811">
            <v>280316</v>
          </cell>
          <cell r="B4811" t="str">
            <v>HVAC</v>
          </cell>
          <cell r="C4811">
            <v>733460</v>
          </cell>
          <cell r="D4811">
            <v>280316733460</v>
          </cell>
          <cell r="E4811" t="str">
            <v>Miscellaneous Supplies</v>
          </cell>
          <cell r="F4811">
            <v>21.11</v>
          </cell>
          <cell r="G4811">
            <v>0</v>
          </cell>
          <cell r="H4811">
            <v>200</v>
          </cell>
          <cell r="I4811">
            <v>0</v>
          </cell>
          <cell r="J4811">
            <v>200</v>
          </cell>
          <cell r="K4811">
            <v>110010</v>
          </cell>
          <cell r="L4811" t="str">
            <v>Current Unrestricted</v>
          </cell>
          <cell r="M4811">
            <v>40</v>
          </cell>
          <cell r="N4811" t="str">
            <v>Operation and Maintenance of Plant</v>
          </cell>
          <cell r="O4811">
            <v>11</v>
          </cell>
          <cell r="P4811" t="str">
            <v>Current Unrestricted Funds</v>
          </cell>
          <cell r="Q4811">
            <v>73</v>
          </cell>
          <cell r="R4811" t="str">
            <v>Supplies</v>
          </cell>
          <cell r="S4811">
            <v>50</v>
          </cell>
          <cell r="T4811" t="str">
            <v>Administrative Services</v>
          </cell>
          <cell r="U4811">
            <v>9</v>
          </cell>
          <cell r="V4811" t="str">
            <v>Neal, Kenneth B</v>
          </cell>
        </row>
        <row r="4812">
          <cell r="A4812">
            <v>280316</v>
          </cell>
          <cell r="B4812" t="str">
            <v>HVAC</v>
          </cell>
          <cell r="C4812">
            <v>755240</v>
          </cell>
          <cell r="D4812">
            <v>280316755240</v>
          </cell>
          <cell r="E4812" t="str">
            <v>DP - Software</v>
          </cell>
          <cell r="F4812">
            <v>0</v>
          </cell>
          <cell r="G4812">
            <v>0</v>
          </cell>
          <cell r="H4812">
            <v>200</v>
          </cell>
          <cell r="I4812">
            <v>0</v>
          </cell>
          <cell r="J4812">
            <v>200</v>
          </cell>
          <cell r="K4812">
            <v>110010</v>
          </cell>
          <cell r="L4812" t="str">
            <v>Current Unrestricted</v>
          </cell>
          <cell r="M4812">
            <v>40</v>
          </cell>
          <cell r="N4812" t="str">
            <v>Operation and Maintenance of Plant</v>
          </cell>
          <cell r="O4812">
            <v>11</v>
          </cell>
          <cell r="P4812" t="str">
            <v>Current Unrestricted Funds</v>
          </cell>
          <cell r="Q4812">
            <v>75</v>
          </cell>
          <cell r="R4812" t="str">
            <v>Other Operating Expenses</v>
          </cell>
          <cell r="S4812">
            <v>50</v>
          </cell>
          <cell r="T4812" t="str">
            <v>Administrative Services</v>
          </cell>
          <cell r="U4812">
            <v>9</v>
          </cell>
          <cell r="V4812" t="str">
            <v>Neal, Kenneth B</v>
          </cell>
        </row>
        <row r="4813">
          <cell r="A4813">
            <v>280316</v>
          </cell>
          <cell r="B4813" t="str">
            <v>HVAC</v>
          </cell>
          <cell r="C4813">
            <v>755510</v>
          </cell>
          <cell r="D4813">
            <v>280316755510</v>
          </cell>
          <cell r="E4813" t="str">
            <v>Repairs - Equipment</v>
          </cell>
          <cell r="F4813">
            <v>0</v>
          </cell>
          <cell r="G4813">
            <v>0</v>
          </cell>
          <cell r="H4813">
            <v>1000</v>
          </cell>
          <cell r="I4813">
            <v>0</v>
          </cell>
          <cell r="J4813">
            <v>500</v>
          </cell>
          <cell r="K4813">
            <v>110010</v>
          </cell>
          <cell r="L4813" t="str">
            <v>Current Unrestricted</v>
          </cell>
          <cell r="M4813">
            <v>40</v>
          </cell>
          <cell r="N4813" t="str">
            <v>Operation and Maintenance of Plant</v>
          </cell>
          <cell r="O4813">
            <v>11</v>
          </cell>
          <cell r="P4813" t="str">
            <v>Current Unrestricted Funds</v>
          </cell>
          <cell r="Q4813">
            <v>75</v>
          </cell>
          <cell r="R4813" t="str">
            <v>Other Operating Expenses</v>
          </cell>
          <cell r="S4813">
            <v>50</v>
          </cell>
          <cell r="T4813" t="str">
            <v>Administrative Services</v>
          </cell>
          <cell r="U4813">
            <v>9</v>
          </cell>
          <cell r="V4813" t="str">
            <v>Neal, Kenneth B</v>
          </cell>
        </row>
        <row r="4814">
          <cell r="A4814">
            <v>280316</v>
          </cell>
          <cell r="B4814" t="str">
            <v>HVAC</v>
          </cell>
          <cell r="C4814">
            <v>755530</v>
          </cell>
          <cell r="D4814">
            <v>280316755530</v>
          </cell>
          <cell r="E4814" t="str">
            <v>Repairs - Machinery</v>
          </cell>
          <cell r="F4814">
            <v>0</v>
          </cell>
          <cell r="G4814">
            <v>0</v>
          </cell>
          <cell r="H4814">
            <v>1000</v>
          </cell>
          <cell r="I4814">
            <v>0</v>
          </cell>
          <cell r="J4814">
            <v>500</v>
          </cell>
          <cell r="K4814">
            <v>110010</v>
          </cell>
          <cell r="L4814" t="str">
            <v>Current Unrestricted</v>
          </cell>
          <cell r="M4814">
            <v>40</v>
          </cell>
          <cell r="N4814" t="str">
            <v>Operation and Maintenance of Plant</v>
          </cell>
          <cell r="O4814">
            <v>11</v>
          </cell>
          <cell r="P4814" t="str">
            <v>Current Unrestricted Funds</v>
          </cell>
          <cell r="Q4814">
            <v>75</v>
          </cell>
          <cell r="R4814" t="str">
            <v>Other Operating Expenses</v>
          </cell>
          <cell r="S4814">
            <v>50</v>
          </cell>
          <cell r="T4814" t="str">
            <v>Administrative Services</v>
          </cell>
          <cell r="U4814">
            <v>9</v>
          </cell>
          <cell r="V4814" t="str">
            <v>Neal, Kenneth B</v>
          </cell>
        </row>
        <row r="4815">
          <cell r="A4815">
            <v>280316</v>
          </cell>
          <cell r="B4815" t="str">
            <v>HVAC</v>
          </cell>
          <cell r="C4815">
            <v>755550</v>
          </cell>
          <cell r="D4815">
            <v>280316755550</v>
          </cell>
          <cell r="E4815" t="str">
            <v>Repairs - Building</v>
          </cell>
          <cell r="F4815">
            <v>13145.78</v>
          </cell>
          <cell r="G4815">
            <v>21672.53</v>
          </cell>
          <cell r="H4815">
            <v>22000</v>
          </cell>
          <cell r="I4815">
            <v>18099.04</v>
          </cell>
          <cell r="J4815">
            <v>22000</v>
          </cell>
          <cell r="K4815">
            <v>110010</v>
          </cell>
          <cell r="L4815" t="str">
            <v>Current Unrestricted</v>
          </cell>
          <cell r="M4815">
            <v>40</v>
          </cell>
          <cell r="N4815" t="str">
            <v>Operation and Maintenance of Plant</v>
          </cell>
          <cell r="O4815">
            <v>11</v>
          </cell>
          <cell r="P4815" t="str">
            <v>Current Unrestricted Funds</v>
          </cell>
          <cell r="Q4815">
            <v>75</v>
          </cell>
          <cell r="R4815" t="str">
            <v>Other Operating Expenses</v>
          </cell>
          <cell r="S4815">
            <v>50</v>
          </cell>
          <cell r="T4815" t="str">
            <v>Administrative Services</v>
          </cell>
          <cell r="U4815">
            <v>9</v>
          </cell>
          <cell r="V4815" t="str">
            <v>Neal, Kenneth B</v>
          </cell>
        </row>
        <row r="4816">
          <cell r="A4816">
            <v>280316</v>
          </cell>
          <cell r="B4816" t="str">
            <v>HVAC</v>
          </cell>
          <cell r="C4816">
            <v>755560</v>
          </cell>
          <cell r="D4816">
            <v>280316755560</v>
          </cell>
          <cell r="E4816" t="str">
            <v>Other Repairs</v>
          </cell>
          <cell r="F4816">
            <v>0</v>
          </cell>
          <cell r="G4816">
            <v>0</v>
          </cell>
          <cell r="H4816">
            <v>411</v>
          </cell>
          <cell r="I4816">
            <v>0</v>
          </cell>
          <cell r="J4816">
            <v>100</v>
          </cell>
          <cell r="K4816">
            <v>110010</v>
          </cell>
          <cell r="L4816" t="str">
            <v>Current Unrestricted</v>
          </cell>
          <cell r="M4816">
            <v>40</v>
          </cell>
          <cell r="N4816" t="str">
            <v>Operation and Maintenance of Plant</v>
          </cell>
          <cell r="O4816">
            <v>11</v>
          </cell>
          <cell r="P4816" t="str">
            <v>Current Unrestricted Funds</v>
          </cell>
          <cell r="Q4816">
            <v>75</v>
          </cell>
          <cell r="R4816" t="str">
            <v>Other Operating Expenses</v>
          </cell>
          <cell r="S4816">
            <v>50</v>
          </cell>
          <cell r="T4816" t="str">
            <v>Administrative Services</v>
          </cell>
          <cell r="U4816">
            <v>9</v>
          </cell>
          <cell r="V4816" t="str">
            <v>Neal, Kenneth B</v>
          </cell>
        </row>
        <row r="4817">
          <cell r="A4817">
            <v>280316</v>
          </cell>
          <cell r="B4817" t="str">
            <v>HVAC</v>
          </cell>
          <cell r="C4817">
            <v>755765</v>
          </cell>
          <cell r="D4817">
            <v>280316755765</v>
          </cell>
          <cell r="E4817" t="str">
            <v>Miscellaneous Operating Expenses</v>
          </cell>
          <cell r="F4817">
            <v>0</v>
          </cell>
          <cell r="G4817">
            <v>0</v>
          </cell>
          <cell r="H4817">
            <v>300</v>
          </cell>
          <cell r="I4817">
            <v>0</v>
          </cell>
          <cell r="J4817">
            <v>113</v>
          </cell>
          <cell r="K4817">
            <v>110010</v>
          </cell>
          <cell r="L4817" t="str">
            <v>Current Unrestricted</v>
          </cell>
          <cell r="M4817">
            <v>40</v>
          </cell>
          <cell r="N4817" t="str">
            <v>Operation and Maintenance of Plant</v>
          </cell>
          <cell r="O4817">
            <v>11</v>
          </cell>
          <cell r="P4817" t="str">
            <v>Current Unrestricted Funds</v>
          </cell>
          <cell r="Q4817">
            <v>75</v>
          </cell>
          <cell r="R4817" t="str">
            <v>Other Operating Expenses</v>
          </cell>
          <cell r="S4817">
            <v>50</v>
          </cell>
          <cell r="T4817" t="str">
            <v>Administrative Services</v>
          </cell>
          <cell r="U4817">
            <v>9</v>
          </cell>
          <cell r="V4817" t="str">
            <v>Neal, Kenneth B</v>
          </cell>
        </row>
        <row r="4818">
          <cell r="A4818">
            <v>280406</v>
          </cell>
          <cell r="B4818" t="str">
            <v>Custodial Services</v>
          </cell>
          <cell r="C4818">
            <v>712370</v>
          </cell>
          <cell r="D4818">
            <v>280406712370</v>
          </cell>
          <cell r="E4818" t="str">
            <v>Other Contract Services</v>
          </cell>
          <cell r="F4818">
            <v>0</v>
          </cell>
          <cell r="G4818">
            <v>0</v>
          </cell>
          <cell r="H4818">
            <v>1043</v>
          </cell>
          <cell r="I4818">
            <v>0</v>
          </cell>
          <cell r="J4818">
            <v>0</v>
          </cell>
          <cell r="K4818">
            <v>110010</v>
          </cell>
          <cell r="L4818" t="str">
            <v>Current Unrestricted</v>
          </cell>
          <cell r="M4818">
            <v>40</v>
          </cell>
          <cell r="N4818" t="str">
            <v>Operation and Maintenance of Plant</v>
          </cell>
          <cell r="O4818">
            <v>11</v>
          </cell>
          <cell r="P4818" t="str">
            <v>Current Unrestricted Funds</v>
          </cell>
          <cell r="Q4818">
            <v>71</v>
          </cell>
          <cell r="R4818" t="str">
            <v>Contractual Services</v>
          </cell>
          <cell r="S4818">
            <v>50</v>
          </cell>
          <cell r="T4818" t="str">
            <v>Administrative Services</v>
          </cell>
          <cell r="U4818">
            <v>9</v>
          </cell>
          <cell r="V4818" t="str">
            <v>Neal, Kenneth B</v>
          </cell>
        </row>
        <row r="4819">
          <cell r="A4819">
            <v>280406</v>
          </cell>
          <cell r="B4819" t="str">
            <v>Custodial Services</v>
          </cell>
          <cell r="C4819">
            <v>712540</v>
          </cell>
          <cell r="D4819">
            <v>280406712540</v>
          </cell>
          <cell r="E4819" t="str">
            <v>Custodial Service Contracts</v>
          </cell>
          <cell r="F4819">
            <v>388943.8</v>
          </cell>
          <cell r="G4819">
            <v>484320.63</v>
          </cell>
          <cell r="H4819">
            <v>554821</v>
          </cell>
          <cell r="I4819">
            <v>279744.71000000002</v>
          </cell>
          <cell r="J4819">
            <v>544462</v>
          </cell>
          <cell r="K4819">
            <v>110010</v>
          </cell>
          <cell r="L4819" t="str">
            <v>Current Unrestricted</v>
          </cell>
          <cell r="M4819">
            <v>40</v>
          </cell>
          <cell r="N4819" t="str">
            <v>Operation and Maintenance of Plant</v>
          </cell>
          <cell r="O4819">
            <v>11</v>
          </cell>
          <cell r="P4819" t="str">
            <v>Current Unrestricted Funds</v>
          </cell>
          <cell r="Q4819">
            <v>71</v>
          </cell>
          <cell r="R4819" t="str">
            <v>Contractual Services</v>
          </cell>
          <cell r="S4819">
            <v>50</v>
          </cell>
          <cell r="T4819" t="str">
            <v>Administrative Services</v>
          </cell>
          <cell r="U4819">
            <v>9</v>
          </cell>
          <cell r="V4819" t="str">
            <v>Neal, Kenneth B</v>
          </cell>
        </row>
        <row r="4820">
          <cell r="A4820">
            <v>280406</v>
          </cell>
          <cell r="B4820" t="str">
            <v>Custodial Services</v>
          </cell>
          <cell r="C4820">
            <v>733460</v>
          </cell>
          <cell r="D4820">
            <v>280406733460</v>
          </cell>
          <cell r="E4820" t="str">
            <v>Miscellaneous Supplies</v>
          </cell>
          <cell r="F4820">
            <v>0</v>
          </cell>
          <cell r="G4820">
            <v>0</v>
          </cell>
          <cell r="H4820">
            <v>0</v>
          </cell>
          <cell r="I4820">
            <v>0</v>
          </cell>
          <cell r="J4820">
            <v>0</v>
          </cell>
          <cell r="K4820">
            <v>110010</v>
          </cell>
          <cell r="L4820" t="str">
            <v>Current Unrestricted</v>
          </cell>
          <cell r="M4820">
            <v>40</v>
          </cell>
          <cell r="N4820" t="str">
            <v>Operation and Maintenance of Plant</v>
          </cell>
          <cell r="O4820">
            <v>11</v>
          </cell>
          <cell r="P4820" t="str">
            <v>Current Unrestricted Funds</v>
          </cell>
          <cell r="Q4820">
            <v>73</v>
          </cell>
          <cell r="R4820" t="str">
            <v>Supplies</v>
          </cell>
          <cell r="S4820">
            <v>50</v>
          </cell>
          <cell r="T4820" t="str">
            <v>Administrative Services</v>
          </cell>
          <cell r="U4820">
            <v>9</v>
          </cell>
          <cell r="V4820" t="str">
            <v>Neal, Kenneth B</v>
          </cell>
        </row>
        <row r="4821">
          <cell r="A4821">
            <v>280406</v>
          </cell>
          <cell r="B4821" t="str">
            <v>Custodial Services</v>
          </cell>
          <cell r="C4821">
            <v>733480</v>
          </cell>
          <cell r="D4821">
            <v>280406733480</v>
          </cell>
          <cell r="E4821" t="str">
            <v>Custodial Supplies</v>
          </cell>
          <cell r="F4821">
            <v>511.03</v>
          </cell>
          <cell r="G4821">
            <v>0</v>
          </cell>
          <cell r="H4821">
            <v>2052</v>
          </cell>
          <cell r="I4821">
            <v>0</v>
          </cell>
          <cell r="J4821">
            <v>0</v>
          </cell>
          <cell r="K4821">
            <v>110010</v>
          </cell>
          <cell r="L4821" t="str">
            <v>Current Unrestricted</v>
          </cell>
          <cell r="M4821">
            <v>40</v>
          </cell>
          <cell r="N4821" t="str">
            <v>Operation and Maintenance of Plant</v>
          </cell>
          <cell r="O4821">
            <v>11</v>
          </cell>
          <cell r="P4821" t="str">
            <v>Current Unrestricted Funds</v>
          </cell>
          <cell r="Q4821">
            <v>73</v>
          </cell>
          <cell r="R4821" t="str">
            <v>Supplies</v>
          </cell>
          <cell r="S4821">
            <v>50</v>
          </cell>
          <cell r="T4821" t="str">
            <v>Administrative Services</v>
          </cell>
          <cell r="U4821">
            <v>9</v>
          </cell>
          <cell r="V4821" t="str">
            <v>Neal, Kenneth B</v>
          </cell>
        </row>
        <row r="4822">
          <cell r="A4822">
            <v>280406</v>
          </cell>
          <cell r="B4822" t="str">
            <v>Custodial Services</v>
          </cell>
          <cell r="C4822">
            <v>787410</v>
          </cell>
          <cell r="D4822">
            <v>280406787410</v>
          </cell>
          <cell r="E4822" t="str">
            <v>Equipment/Furniture Non-Depreciable</v>
          </cell>
          <cell r="F4822">
            <v>8629.16</v>
          </cell>
          <cell r="G4822">
            <v>0</v>
          </cell>
          <cell r="H4822">
            <v>0</v>
          </cell>
          <cell r="I4822">
            <v>0</v>
          </cell>
          <cell r="J4822">
            <v>10000</v>
          </cell>
          <cell r="K4822">
            <v>110010</v>
          </cell>
          <cell r="L4822" t="str">
            <v>Current Unrestricted</v>
          </cell>
          <cell r="M4822">
            <v>40</v>
          </cell>
          <cell r="N4822" t="str">
            <v>Operation and Maintenance of Plant</v>
          </cell>
          <cell r="O4822">
            <v>11</v>
          </cell>
          <cell r="P4822" t="str">
            <v>Current Unrestricted Funds</v>
          </cell>
          <cell r="Q4822">
            <v>78</v>
          </cell>
          <cell r="R4822" t="str">
            <v>Non-Capital Outlay</v>
          </cell>
          <cell r="S4822">
            <v>50</v>
          </cell>
          <cell r="T4822" t="str">
            <v>Administrative Services</v>
          </cell>
          <cell r="U4822">
            <v>9</v>
          </cell>
          <cell r="V4822" t="str">
            <v>Neal, Kenneth B</v>
          </cell>
        </row>
        <row r="4823">
          <cell r="A4823">
            <v>280606</v>
          </cell>
          <cell r="B4823" t="str">
            <v>Utilities</v>
          </cell>
          <cell r="C4823">
            <v>712310</v>
          </cell>
          <cell r="D4823">
            <v>280606712310</v>
          </cell>
          <cell r="E4823" t="str">
            <v>Consultants</v>
          </cell>
          <cell r="F4823">
            <v>5670</v>
          </cell>
          <cell r="G4823">
            <v>0</v>
          </cell>
          <cell r="H4823">
            <v>5670</v>
          </cell>
          <cell r="I4823">
            <v>5670</v>
          </cell>
          <cell r="J4823">
            <v>5670</v>
          </cell>
          <cell r="K4823">
            <v>110010</v>
          </cell>
          <cell r="L4823" t="str">
            <v>Current Unrestricted</v>
          </cell>
          <cell r="M4823">
            <v>40</v>
          </cell>
          <cell r="N4823" t="str">
            <v>Operation and Maintenance of Plant</v>
          </cell>
          <cell r="O4823">
            <v>11</v>
          </cell>
          <cell r="P4823" t="str">
            <v>Current Unrestricted Funds</v>
          </cell>
          <cell r="Q4823">
            <v>71</v>
          </cell>
          <cell r="R4823" t="str">
            <v>Contractual Services</v>
          </cell>
          <cell r="S4823">
            <v>50</v>
          </cell>
          <cell r="T4823" t="str">
            <v>Administrative Services</v>
          </cell>
          <cell r="U4823">
            <v>9</v>
          </cell>
          <cell r="V4823" t="str">
            <v>Neal, Kenneth B</v>
          </cell>
        </row>
        <row r="4824">
          <cell r="A4824">
            <v>280606</v>
          </cell>
          <cell r="B4824" t="str">
            <v>Utilities</v>
          </cell>
          <cell r="C4824">
            <v>765440</v>
          </cell>
          <cell r="D4824">
            <v>280606765440</v>
          </cell>
          <cell r="E4824" t="str">
            <v>Gas</v>
          </cell>
          <cell r="F4824">
            <v>107059.16</v>
          </cell>
          <cell r="G4824">
            <v>92118.74</v>
          </cell>
          <cell r="H4824">
            <v>140000</v>
          </cell>
          <cell r="I4824">
            <v>51451.77</v>
          </cell>
          <cell r="J4824">
            <v>140000</v>
          </cell>
          <cell r="K4824">
            <v>110010</v>
          </cell>
          <cell r="L4824" t="str">
            <v>Current Unrestricted</v>
          </cell>
          <cell r="M4824">
            <v>40</v>
          </cell>
          <cell r="N4824" t="str">
            <v>Operation and Maintenance of Plant</v>
          </cell>
          <cell r="O4824">
            <v>11</v>
          </cell>
          <cell r="P4824" t="str">
            <v>Current Unrestricted Funds</v>
          </cell>
          <cell r="Q4824">
            <v>76</v>
          </cell>
          <cell r="R4824" t="str">
            <v>Utilities</v>
          </cell>
          <cell r="S4824">
            <v>50</v>
          </cell>
          <cell r="T4824" t="str">
            <v>Administrative Services</v>
          </cell>
          <cell r="U4824">
            <v>9</v>
          </cell>
          <cell r="V4824" t="str">
            <v>Neal, Kenneth B</v>
          </cell>
        </row>
        <row r="4825">
          <cell r="A4825">
            <v>280606</v>
          </cell>
          <cell r="B4825" t="str">
            <v>Utilities</v>
          </cell>
          <cell r="C4825">
            <v>765450</v>
          </cell>
          <cell r="D4825">
            <v>280606765450</v>
          </cell>
          <cell r="E4825" t="str">
            <v>Water</v>
          </cell>
          <cell r="F4825">
            <v>121433.34</v>
          </cell>
          <cell r="G4825">
            <v>147110.94</v>
          </cell>
          <cell r="H4825">
            <v>170000</v>
          </cell>
          <cell r="I4825">
            <v>77788.45</v>
          </cell>
          <cell r="J4825">
            <v>170000</v>
          </cell>
          <cell r="K4825">
            <v>110010</v>
          </cell>
          <cell r="L4825" t="str">
            <v>Current Unrestricted</v>
          </cell>
          <cell r="M4825">
            <v>40</v>
          </cell>
          <cell r="N4825" t="str">
            <v>Operation and Maintenance of Plant</v>
          </cell>
          <cell r="O4825">
            <v>11</v>
          </cell>
          <cell r="P4825" t="str">
            <v>Current Unrestricted Funds</v>
          </cell>
          <cell r="Q4825">
            <v>76</v>
          </cell>
          <cell r="R4825" t="str">
            <v>Utilities</v>
          </cell>
          <cell r="S4825">
            <v>50</v>
          </cell>
          <cell r="T4825" t="str">
            <v>Administrative Services</v>
          </cell>
          <cell r="U4825">
            <v>9</v>
          </cell>
          <cell r="V4825" t="str">
            <v>Neal, Kenneth B</v>
          </cell>
        </row>
        <row r="4826">
          <cell r="A4826">
            <v>280606</v>
          </cell>
          <cell r="B4826" t="str">
            <v>Utilities</v>
          </cell>
          <cell r="C4826">
            <v>765460</v>
          </cell>
          <cell r="D4826">
            <v>280606765460</v>
          </cell>
          <cell r="E4826" t="str">
            <v>Electricity</v>
          </cell>
          <cell r="F4826">
            <v>618318.16</v>
          </cell>
          <cell r="G4826">
            <v>525279.42000000004</v>
          </cell>
          <cell r="H4826">
            <v>744330</v>
          </cell>
          <cell r="I4826">
            <v>263068.21000000002</v>
          </cell>
          <cell r="J4826">
            <v>744330</v>
          </cell>
          <cell r="K4826">
            <v>110010</v>
          </cell>
          <cell r="L4826" t="str">
            <v>Current Unrestricted</v>
          </cell>
          <cell r="M4826">
            <v>40</v>
          </cell>
          <cell r="N4826" t="str">
            <v>Operation and Maintenance of Plant</v>
          </cell>
          <cell r="O4826">
            <v>11</v>
          </cell>
          <cell r="P4826" t="str">
            <v>Current Unrestricted Funds</v>
          </cell>
          <cell r="Q4826">
            <v>76</v>
          </cell>
          <cell r="R4826" t="str">
            <v>Utilities</v>
          </cell>
          <cell r="S4826">
            <v>50</v>
          </cell>
          <cell r="T4826" t="str">
            <v>Administrative Services</v>
          </cell>
          <cell r="U4826">
            <v>9</v>
          </cell>
          <cell r="V4826" t="str">
            <v>Neal, Kenneth B</v>
          </cell>
        </row>
        <row r="4827">
          <cell r="A4827">
            <v>280606</v>
          </cell>
          <cell r="B4827" t="str">
            <v>Utilities</v>
          </cell>
          <cell r="C4827">
            <v>765490</v>
          </cell>
          <cell r="D4827">
            <v>280606765490</v>
          </cell>
          <cell r="E4827" t="str">
            <v>Utility Allocation</v>
          </cell>
          <cell r="F4827">
            <v>-6636.37</v>
          </cell>
          <cell r="G4827">
            <v>-6056.17</v>
          </cell>
          <cell r="H4827">
            <v>-10000</v>
          </cell>
          <cell r="I4827">
            <v>-2565.2600000000002</v>
          </cell>
          <cell r="J4827">
            <v>-10000</v>
          </cell>
          <cell r="K4827">
            <v>110010</v>
          </cell>
          <cell r="L4827" t="str">
            <v>Current Unrestricted</v>
          </cell>
          <cell r="M4827">
            <v>40</v>
          </cell>
          <cell r="N4827" t="str">
            <v>Operation and Maintenance of Plant</v>
          </cell>
          <cell r="O4827">
            <v>11</v>
          </cell>
          <cell r="P4827" t="str">
            <v>Current Unrestricted Funds</v>
          </cell>
          <cell r="Q4827">
            <v>76</v>
          </cell>
          <cell r="R4827" t="str">
            <v>Utilities</v>
          </cell>
          <cell r="S4827">
            <v>50</v>
          </cell>
          <cell r="T4827" t="str">
            <v>Administrative Services</v>
          </cell>
          <cell r="U4827">
            <v>9</v>
          </cell>
          <cell r="V4827" t="str">
            <v>Neal, Kenneth B</v>
          </cell>
        </row>
        <row r="4828">
          <cell r="A4828">
            <v>280806</v>
          </cell>
          <cell r="B4828" t="str">
            <v>Superdrome</v>
          </cell>
          <cell r="C4828">
            <v>765450</v>
          </cell>
          <cell r="D4828">
            <v>280806765450</v>
          </cell>
          <cell r="E4828" t="str">
            <v>Water</v>
          </cell>
          <cell r="F4828">
            <v>4078.35</v>
          </cell>
          <cell r="G4828">
            <v>2968.67</v>
          </cell>
          <cell r="H4828">
            <v>5000</v>
          </cell>
          <cell r="I4828">
            <v>5288.57</v>
          </cell>
          <cell r="J4828">
            <v>10000</v>
          </cell>
          <cell r="K4828">
            <v>110010</v>
          </cell>
          <cell r="L4828" t="str">
            <v>Current Unrestricted</v>
          </cell>
          <cell r="M4828">
            <v>40</v>
          </cell>
          <cell r="N4828" t="str">
            <v>Operation and Maintenance of Plant</v>
          </cell>
          <cell r="O4828">
            <v>11</v>
          </cell>
          <cell r="P4828" t="str">
            <v>Current Unrestricted Funds</v>
          </cell>
          <cell r="Q4828">
            <v>76</v>
          </cell>
          <cell r="R4828" t="str">
            <v>Utilities</v>
          </cell>
          <cell r="S4828">
            <v>50</v>
          </cell>
          <cell r="T4828" t="str">
            <v>Administrative Services</v>
          </cell>
          <cell r="U4828">
            <v>9</v>
          </cell>
          <cell r="V4828" t="str">
            <v>Neal, Kenneth B</v>
          </cell>
        </row>
        <row r="4829">
          <cell r="A4829">
            <v>300025</v>
          </cell>
          <cell r="B4829" t="str">
            <v>Dean - Math and Natural Sciences</v>
          </cell>
          <cell r="C4829">
            <v>611115</v>
          </cell>
          <cell r="D4829">
            <v>300025611115</v>
          </cell>
          <cell r="E4829" t="str">
            <v>Faculty Salaries - Substitute</v>
          </cell>
          <cell r="F4829">
            <v>0</v>
          </cell>
          <cell r="G4829">
            <v>130.32</v>
          </cell>
          <cell r="H4829">
            <v>150</v>
          </cell>
          <cell r="I4829">
            <v>0</v>
          </cell>
          <cell r="J4829">
            <v>150</v>
          </cell>
          <cell r="K4829">
            <v>110010</v>
          </cell>
          <cell r="L4829" t="str">
            <v>Current Unrestricted</v>
          </cell>
          <cell r="M4829">
            <v>25</v>
          </cell>
          <cell r="N4829" t="str">
            <v>Academic Support</v>
          </cell>
          <cell r="O4829">
            <v>11</v>
          </cell>
          <cell r="P4829" t="str">
            <v>Current Unrestricted Funds</v>
          </cell>
          <cell r="Q4829">
            <v>61</v>
          </cell>
          <cell r="R4829" t="str">
            <v>Salaries and Wages</v>
          </cell>
          <cell r="S4829">
            <v>40</v>
          </cell>
          <cell r="T4829" t="str">
            <v>Vice President / Provost - SCC</v>
          </cell>
          <cell r="U4829">
            <v>9</v>
          </cell>
          <cell r="V4829" t="str">
            <v>Neal, Leo C</v>
          </cell>
        </row>
        <row r="4830">
          <cell r="A4830">
            <v>300025</v>
          </cell>
          <cell r="B4830" t="str">
            <v>Dean - Math and Natural Sciences</v>
          </cell>
          <cell r="C4830">
            <v>611130</v>
          </cell>
          <cell r="D4830">
            <v>300025611130</v>
          </cell>
          <cell r="E4830" t="str">
            <v>Faculty Full-time Non-teaching ES</v>
          </cell>
          <cell r="F4830">
            <v>63652.08</v>
          </cell>
          <cell r="G4830">
            <v>59482.080000000002</v>
          </cell>
          <cell r="H4830">
            <v>50332</v>
          </cell>
          <cell r="I4830">
            <v>28959</v>
          </cell>
          <cell r="J4830">
            <v>0</v>
          </cell>
          <cell r="K4830">
            <v>110010</v>
          </cell>
          <cell r="L4830" t="str">
            <v>Current Unrestricted</v>
          </cell>
          <cell r="M4830">
            <v>25</v>
          </cell>
          <cell r="N4830" t="str">
            <v>Academic Support</v>
          </cell>
          <cell r="O4830">
            <v>11</v>
          </cell>
          <cell r="P4830" t="str">
            <v>Current Unrestricted Funds</v>
          </cell>
          <cell r="Q4830">
            <v>61</v>
          </cell>
          <cell r="R4830" t="str">
            <v>Salaries and Wages</v>
          </cell>
          <cell r="S4830">
            <v>40</v>
          </cell>
          <cell r="T4830" t="str">
            <v>Vice President / Provost - SCC</v>
          </cell>
          <cell r="U4830">
            <v>9</v>
          </cell>
          <cell r="V4830" t="str">
            <v>Neal, Leo C</v>
          </cell>
        </row>
        <row r="4831">
          <cell r="A4831">
            <v>300025</v>
          </cell>
          <cell r="B4831" t="str">
            <v>Dean - Math and Natural Sciences</v>
          </cell>
          <cell r="C4831">
            <v>611135</v>
          </cell>
          <cell r="D4831">
            <v>300025611135</v>
          </cell>
          <cell r="E4831" t="str">
            <v>Faculty Full-time - Release Time</v>
          </cell>
          <cell r="F4831">
            <v>539.19000000000005</v>
          </cell>
          <cell r="G4831">
            <v>0</v>
          </cell>
          <cell r="H4831">
            <v>0</v>
          </cell>
          <cell r="I4831">
            <v>0</v>
          </cell>
          <cell r="J4831">
            <v>0</v>
          </cell>
          <cell r="K4831">
            <v>110010</v>
          </cell>
          <cell r="L4831" t="str">
            <v>Current Unrestricted</v>
          </cell>
          <cell r="M4831">
            <v>25</v>
          </cell>
          <cell r="N4831" t="str">
            <v>Academic Support</v>
          </cell>
          <cell r="O4831">
            <v>11</v>
          </cell>
          <cell r="P4831" t="str">
            <v>Current Unrestricted Funds</v>
          </cell>
          <cell r="Q4831">
            <v>61</v>
          </cell>
          <cell r="R4831" t="str">
            <v>Salaries and Wages</v>
          </cell>
          <cell r="S4831">
            <v>40</v>
          </cell>
          <cell r="T4831" t="str">
            <v>Vice President / Provost - SCC</v>
          </cell>
          <cell r="U4831">
            <v>9</v>
          </cell>
          <cell r="V4831" t="str">
            <v>Neal, Leo C</v>
          </cell>
        </row>
        <row r="4832">
          <cell r="A4832">
            <v>300025</v>
          </cell>
          <cell r="B4832" t="str">
            <v>Dean - Math and Natural Sciences</v>
          </cell>
          <cell r="C4832">
            <v>611140</v>
          </cell>
          <cell r="D4832">
            <v>300025611140</v>
          </cell>
          <cell r="E4832" t="str">
            <v>Faculty Part-time Non-teaching</v>
          </cell>
          <cell r="F4832">
            <v>0</v>
          </cell>
          <cell r="G4832">
            <v>0</v>
          </cell>
          <cell r="H4832">
            <v>2085</v>
          </cell>
          <cell r="I4832">
            <v>0</v>
          </cell>
          <cell r="J4832">
            <v>0</v>
          </cell>
          <cell r="K4832">
            <v>110010</v>
          </cell>
          <cell r="L4832" t="str">
            <v>Current Unrestricted</v>
          </cell>
          <cell r="M4832">
            <v>25</v>
          </cell>
          <cell r="N4832" t="str">
            <v>Academic Support</v>
          </cell>
          <cell r="O4832">
            <v>11</v>
          </cell>
          <cell r="P4832" t="str">
            <v>Current Unrestricted Funds</v>
          </cell>
          <cell r="Q4832">
            <v>61</v>
          </cell>
          <cell r="R4832" t="str">
            <v>Salaries and Wages</v>
          </cell>
          <cell r="S4832">
            <v>40</v>
          </cell>
          <cell r="T4832" t="str">
            <v>Vice President / Provost - SCC</v>
          </cell>
          <cell r="U4832">
            <v>9</v>
          </cell>
          <cell r="V4832" t="str">
            <v>Neal, Leo C</v>
          </cell>
        </row>
        <row r="4833">
          <cell r="A4833">
            <v>300025</v>
          </cell>
          <cell r="B4833" t="str">
            <v>Dean - Math and Natural Sciences</v>
          </cell>
          <cell r="C4833">
            <v>611210</v>
          </cell>
          <cell r="D4833">
            <v>300025611210</v>
          </cell>
          <cell r="E4833" t="str">
            <v>Admin Salaries - Full-time</v>
          </cell>
          <cell r="F4833">
            <v>101626.8</v>
          </cell>
          <cell r="G4833">
            <v>101626.8</v>
          </cell>
          <cell r="H4833">
            <v>105184</v>
          </cell>
          <cell r="I4833">
            <v>52591.86</v>
          </cell>
          <cell r="J4833">
            <v>105184</v>
          </cell>
          <cell r="K4833">
            <v>110010</v>
          </cell>
          <cell r="L4833" t="str">
            <v>Current Unrestricted</v>
          </cell>
          <cell r="M4833">
            <v>25</v>
          </cell>
          <cell r="N4833" t="str">
            <v>Academic Support</v>
          </cell>
          <cell r="O4833">
            <v>11</v>
          </cell>
          <cell r="P4833" t="str">
            <v>Current Unrestricted Funds</v>
          </cell>
          <cell r="Q4833">
            <v>61</v>
          </cell>
          <cell r="R4833" t="str">
            <v>Salaries and Wages</v>
          </cell>
          <cell r="S4833">
            <v>40</v>
          </cell>
          <cell r="T4833" t="str">
            <v>Vice President / Provost - SCC</v>
          </cell>
          <cell r="U4833">
            <v>9</v>
          </cell>
          <cell r="V4833" t="str">
            <v>Neal, Leo C</v>
          </cell>
        </row>
        <row r="4834">
          <cell r="A4834">
            <v>300025</v>
          </cell>
          <cell r="B4834" t="str">
            <v>Dean - Math and Natural Sciences</v>
          </cell>
          <cell r="C4834">
            <v>611320</v>
          </cell>
          <cell r="D4834">
            <v>300025611320</v>
          </cell>
          <cell r="E4834" t="str">
            <v>Non-Supervisory Supp Staff - Exempt</v>
          </cell>
          <cell r="F4834">
            <v>82055.28</v>
          </cell>
          <cell r="G4834">
            <v>0</v>
          </cell>
          <cell r="H4834">
            <v>0</v>
          </cell>
          <cell r="I4834">
            <v>0</v>
          </cell>
          <cell r="J4834">
            <v>0</v>
          </cell>
          <cell r="K4834">
            <v>110010</v>
          </cell>
          <cell r="L4834" t="str">
            <v>Current Unrestricted</v>
          </cell>
          <cell r="M4834">
            <v>25</v>
          </cell>
          <cell r="N4834" t="str">
            <v>Academic Support</v>
          </cell>
          <cell r="O4834">
            <v>11</v>
          </cell>
          <cell r="P4834" t="str">
            <v>Current Unrestricted Funds</v>
          </cell>
          <cell r="Q4834">
            <v>61</v>
          </cell>
          <cell r="R4834" t="str">
            <v>Salaries and Wages</v>
          </cell>
          <cell r="S4834">
            <v>40</v>
          </cell>
          <cell r="T4834" t="str">
            <v>Vice President / Provost - SCC</v>
          </cell>
          <cell r="U4834">
            <v>9</v>
          </cell>
          <cell r="V4834" t="str">
            <v>Neal, Leo C</v>
          </cell>
        </row>
        <row r="4835">
          <cell r="A4835">
            <v>300025</v>
          </cell>
          <cell r="B4835" t="str">
            <v>Dean - Math and Natural Sciences</v>
          </cell>
          <cell r="C4835">
            <v>611420</v>
          </cell>
          <cell r="D4835">
            <v>300025611420</v>
          </cell>
          <cell r="E4835" t="str">
            <v>Non-Supervisory Supp - Non-Exempt</v>
          </cell>
          <cell r="F4835">
            <v>0</v>
          </cell>
          <cell r="G4835">
            <v>82055.28</v>
          </cell>
          <cell r="H4835">
            <v>84990</v>
          </cell>
          <cell r="I4835">
            <v>41093.42</v>
          </cell>
          <cell r="J4835">
            <v>83267</v>
          </cell>
          <cell r="K4835">
            <v>110010</v>
          </cell>
          <cell r="L4835" t="str">
            <v>Current Unrestricted</v>
          </cell>
          <cell r="M4835">
            <v>25</v>
          </cell>
          <cell r="N4835" t="str">
            <v>Academic Support</v>
          </cell>
          <cell r="O4835">
            <v>11</v>
          </cell>
          <cell r="P4835" t="str">
            <v>Current Unrestricted Funds</v>
          </cell>
          <cell r="Q4835">
            <v>61</v>
          </cell>
          <cell r="R4835" t="str">
            <v>Salaries and Wages</v>
          </cell>
          <cell r="S4835">
            <v>40</v>
          </cell>
          <cell r="T4835" t="str">
            <v>Vice President / Provost - SCC</v>
          </cell>
          <cell r="U4835">
            <v>9</v>
          </cell>
          <cell r="V4835" t="str">
            <v>Neal, Leo C</v>
          </cell>
        </row>
        <row r="4836">
          <cell r="A4836">
            <v>300025</v>
          </cell>
          <cell r="B4836" t="str">
            <v>Dean - Math and Natural Sciences</v>
          </cell>
          <cell r="C4836">
            <v>611430</v>
          </cell>
          <cell r="D4836">
            <v>300025611430</v>
          </cell>
          <cell r="E4836" t="str">
            <v>Clerical - Non-Exempt</v>
          </cell>
          <cell r="F4836">
            <v>0</v>
          </cell>
          <cell r="G4836">
            <v>0</v>
          </cell>
          <cell r="H4836">
            <v>0</v>
          </cell>
          <cell r="I4836">
            <v>0</v>
          </cell>
          <cell r="J4836">
            <v>0</v>
          </cell>
          <cell r="K4836">
            <v>110010</v>
          </cell>
          <cell r="L4836" t="str">
            <v>Current Unrestricted</v>
          </cell>
          <cell r="M4836">
            <v>25</v>
          </cell>
          <cell r="N4836" t="str">
            <v>Academic Support</v>
          </cell>
          <cell r="O4836">
            <v>11</v>
          </cell>
          <cell r="P4836" t="str">
            <v>Current Unrestricted Funds</v>
          </cell>
          <cell r="Q4836">
            <v>61</v>
          </cell>
          <cell r="R4836" t="str">
            <v>Salaries and Wages</v>
          </cell>
          <cell r="S4836">
            <v>40</v>
          </cell>
          <cell r="T4836" t="str">
            <v>Vice President / Provost - SCC</v>
          </cell>
          <cell r="U4836">
            <v>9</v>
          </cell>
          <cell r="V4836" t="str">
            <v>Neal, Leo C</v>
          </cell>
        </row>
        <row r="4837">
          <cell r="A4837">
            <v>300025</v>
          </cell>
          <cell r="B4837" t="str">
            <v>Dean - Math and Natural Sciences</v>
          </cell>
          <cell r="C4837">
            <v>611460</v>
          </cell>
          <cell r="D4837">
            <v>300025611460</v>
          </cell>
          <cell r="E4837" t="str">
            <v>Support Staff PT - Non-Exempt</v>
          </cell>
          <cell r="F4837">
            <v>2760.14</v>
          </cell>
          <cell r="G4837">
            <v>2273.4699999999998</v>
          </cell>
          <cell r="H4837">
            <v>10035</v>
          </cell>
          <cell r="I4837">
            <v>8710.48</v>
          </cell>
          <cell r="J4837">
            <v>10035</v>
          </cell>
          <cell r="K4837">
            <v>110010</v>
          </cell>
          <cell r="L4837" t="str">
            <v>Current Unrestricted</v>
          </cell>
          <cell r="M4837">
            <v>25</v>
          </cell>
          <cell r="N4837" t="str">
            <v>Academic Support</v>
          </cell>
          <cell r="O4837">
            <v>11</v>
          </cell>
          <cell r="P4837" t="str">
            <v>Current Unrestricted Funds</v>
          </cell>
          <cell r="Q4837">
            <v>61</v>
          </cell>
          <cell r="R4837" t="str">
            <v>Salaries and Wages</v>
          </cell>
          <cell r="S4837">
            <v>40</v>
          </cell>
          <cell r="T4837" t="str">
            <v>Vice President / Provost - SCC</v>
          </cell>
          <cell r="U4837">
            <v>9</v>
          </cell>
          <cell r="V4837" t="str">
            <v>Neal, Leo C</v>
          </cell>
        </row>
        <row r="4838">
          <cell r="A4838">
            <v>300025</v>
          </cell>
          <cell r="B4838" t="str">
            <v>Dean - Math and Natural Sciences</v>
          </cell>
          <cell r="C4838">
            <v>611491</v>
          </cell>
          <cell r="D4838">
            <v>300025611491</v>
          </cell>
          <cell r="E4838" t="str">
            <v>Comp Time Payoff</v>
          </cell>
          <cell r="F4838">
            <v>560.78</v>
          </cell>
          <cell r="G4838">
            <v>1649.84</v>
          </cell>
          <cell r="H4838">
            <v>5000</v>
          </cell>
          <cell r="I4838">
            <v>0</v>
          </cell>
          <cell r="J4838">
            <v>4000</v>
          </cell>
          <cell r="K4838">
            <v>110010</v>
          </cell>
          <cell r="L4838" t="str">
            <v>Current Unrestricted</v>
          </cell>
          <cell r="M4838">
            <v>25</v>
          </cell>
          <cell r="N4838" t="str">
            <v>Academic Support</v>
          </cell>
          <cell r="O4838">
            <v>11</v>
          </cell>
          <cell r="P4838" t="str">
            <v>Current Unrestricted Funds</v>
          </cell>
          <cell r="Q4838">
            <v>61</v>
          </cell>
          <cell r="R4838" t="str">
            <v>Salaries and Wages</v>
          </cell>
          <cell r="S4838">
            <v>40</v>
          </cell>
          <cell r="T4838" t="str">
            <v>Vice President / Provost - SCC</v>
          </cell>
          <cell r="U4838">
            <v>9</v>
          </cell>
          <cell r="V4838" t="str">
            <v>Neal, Leo C</v>
          </cell>
        </row>
        <row r="4839">
          <cell r="A4839">
            <v>300025</v>
          </cell>
          <cell r="B4839" t="str">
            <v>Dean - Math and Natural Sciences</v>
          </cell>
          <cell r="C4839">
            <v>611492</v>
          </cell>
          <cell r="D4839">
            <v>300025611492</v>
          </cell>
          <cell r="E4839" t="str">
            <v>Regular Overtime</v>
          </cell>
          <cell r="F4839">
            <v>5601.38</v>
          </cell>
          <cell r="G4839">
            <v>0</v>
          </cell>
          <cell r="H4839">
            <v>0</v>
          </cell>
          <cell r="I4839">
            <v>0</v>
          </cell>
          <cell r="J4839">
            <v>0</v>
          </cell>
          <cell r="K4839">
            <v>110010</v>
          </cell>
          <cell r="L4839" t="str">
            <v>Current Unrestricted</v>
          </cell>
          <cell r="M4839">
            <v>25</v>
          </cell>
          <cell r="N4839" t="str">
            <v>Academic Support</v>
          </cell>
          <cell r="O4839">
            <v>11</v>
          </cell>
          <cell r="P4839" t="str">
            <v>Current Unrestricted Funds</v>
          </cell>
          <cell r="Q4839">
            <v>61</v>
          </cell>
          <cell r="R4839" t="str">
            <v>Salaries and Wages</v>
          </cell>
          <cell r="S4839">
            <v>40</v>
          </cell>
          <cell r="T4839" t="str">
            <v>Vice President / Provost - SCC</v>
          </cell>
          <cell r="U4839">
            <v>9</v>
          </cell>
          <cell r="V4839" t="str">
            <v>Neal, Leo C</v>
          </cell>
        </row>
        <row r="4840">
          <cell r="A4840">
            <v>300025</v>
          </cell>
          <cell r="B4840" t="str">
            <v>Dean - Math and Natural Sciences</v>
          </cell>
          <cell r="C4840">
            <v>611510</v>
          </cell>
          <cell r="D4840">
            <v>300025611510</v>
          </cell>
          <cell r="E4840" t="str">
            <v>Student Assistants - Non-Work Study</v>
          </cell>
          <cell r="F4840">
            <v>11592.32</v>
          </cell>
          <cell r="G4840">
            <v>15318.71</v>
          </cell>
          <cell r="H4840">
            <v>10665</v>
          </cell>
          <cell r="I4840">
            <v>5848.73</v>
          </cell>
          <cell r="J4840">
            <v>10665</v>
          </cell>
          <cell r="K4840">
            <v>110010</v>
          </cell>
          <cell r="L4840" t="str">
            <v>Current Unrestricted</v>
          </cell>
          <cell r="M4840">
            <v>25</v>
          </cell>
          <cell r="N4840" t="str">
            <v>Academic Support</v>
          </cell>
          <cell r="O4840">
            <v>11</v>
          </cell>
          <cell r="P4840" t="str">
            <v>Current Unrestricted Funds</v>
          </cell>
          <cell r="Q4840">
            <v>61</v>
          </cell>
          <cell r="R4840" t="str">
            <v>Salaries and Wages</v>
          </cell>
          <cell r="S4840">
            <v>40</v>
          </cell>
          <cell r="T4840" t="str">
            <v>Vice President / Provost - SCC</v>
          </cell>
          <cell r="U4840">
            <v>9</v>
          </cell>
          <cell r="V4840" t="str">
            <v>Neal, Leo C</v>
          </cell>
        </row>
        <row r="4841">
          <cell r="A4841">
            <v>300025</v>
          </cell>
          <cell r="B4841" t="str">
            <v>Dean - Math and Natural Sciences</v>
          </cell>
          <cell r="C4841">
            <v>611515</v>
          </cell>
          <cell r="D4841">
            <v>300025611515</v>
          </cell>
          <cell r="E4841" t="str">
            <v>Student Assistants - Non-WS&lt;6 hrs</v>
          </cell>
          <cell r="F4841">
            <v>0</v>
          </cell>
          <cell r="G4841">
            <v>0</v>
          </cell>
          <cell r="H4841">
            <v>0</v>
          </cell>
          <cell r="I4841">
            <v>0</v>
          </cell>
          <cell r="J4841">
            <v>0</v>
          </cell>
          <cell r="K4841">
            <v>110010</v>
          </cell>
          <cell r="L4841" t="str">
            <v>Current Unrestricted</v>
          </cell>
          <cell r="M4841">
            <v>25</v>
          </cell>
          <cell r="N4841" t="str">
            <v>Academic Support</v>
          </cell>
          <cell r="O4841">
            <v>11</v>
          </cell>
          <cell r="P4841" t="str">
            <v>Current Unrestricted Funds</v>
          </cell>
          <cell r="Q4841">
            <v>61</v>
          </cell>
          <cell r="R4841" t="str">
            <v>Salaries and Wages</v>
          </cell>
          <cell r="S4841">
            <v>40</v>
          </cell>
          <cell r="T4841" t="str">
            <v>Vice President / Provost - SCC</v>
          </cell>
          <cell r="U4841">
            <v>9</v>
          </cell>
          <cell r="V4841" t="str">
            <v>Neal, Leo C</v>
          </cell>
        </row>
        <row r="4842">
          <cell r="A4842">
            <v>300025</v>
          </cell>
          <cell r="B4842" t="str">
            <v>Dean - Math and Natural Sciences</v>
          </cell>
          <cell r="C4842">
            <v>712320</v>
          </cell>
          <cell r="D4842">
            <v>300025712320</v>
          </cell>
          <cell r="E4842" t="str">
            <v>Guest Lecturers</v>
          </cell>
          <cell r="F4842">
            <v>0</v>
          </cell>
          <cell r="G4842">
            <v>0</v>
          </cell>
          <cell r="H4842">
            <v>100</v>
          </cell>
          <cell r="I4842">
            <v>0</v>
          </cell>
          <cell r="J4842">
            <v>100</v>
          </cell>
          <cell r="K4842">
            <v>110010</v>
          </cell>
          <cell r="L4842" t="str">
            <v>Current Unrestricted</v>
          </cell>
          <cell r="M4842">
            <v>25</v>
          </cell>
          <cell r="N4842" t="str">
            <v>Academic Support</v>
          </cell>
          <cell r="O4842">
            <v>11</v>
          </cell>
          <cell r="P4842" t="str">
            <v>Current Unrestricted Funds</v>
          </cell>
          <cell r="Q4842">
            <v>71</v>
          </cell>
          <cell r="R4842" t="str">
            <v>Contractual Services</v>
          </cell>
          <cell r="S4842">
            <v>40</v>
          </cell>
          <cell r="T4842" t="str">
            <v>Vice President / Provost - SCC</v>
          </cell>
          <cell r="U4842">
            <v>9</v>
          </cell>
          <cell r="V4842" t="str">
            <v>Neal, Leo C</v>
          </cell>
        </row>
        <row r="4843">
          <cell r="A4843">
            <v>300025</v>
          </cell>
          <cell r="B4843" t="str">
            <v>Dean - Math and Natural Sciences</v>
          </cell>
          <cell r="C4843">
            <v>712420</v>
          </cell>
          <cell r="D4843">
            <v>300025712420</v>
          </cell>
          <cell r="E4843" t="str">
            <v>Rental - Furniture and Equipment</v>
          </cell>
          <cell r="F4843">
            <v>0</v>
          </cell>
          <cell r="G4843">
            <v>0</v>
          </cell>
          <cell r="H4843">
            <v>0</v>
          </cell>
          <cell r="I4843">
            <v>0</v>
          </cell>
          <cell r="J4843">
            <v>0</v>
          </cell>
          <cell r="K4843">
            <v>110010</v>
          </cell>
          <cell r="L4843" t="str">
            <v>Current Unrestricted</v>
          </cell>
          <cell r="M4843">
            <v>25</v>
          </cell>
          <cell r="N4843" t="str">
            <v>Academic Support</v>
          </cell>
          <cell r="O4843">
            <v>11</v>
          </cell>
          <cell r="P4843" t="str">
            <v>Current Unrestricted Funds</v>
          </cell>
          <cell r="Q4843">
            <v>71</v>
          </cell>
          <cell r="R4843" t="str">
            <v>Contractual Services</v>
          </cell>
          <cell r="S4843">
            <v>40</v>
          </cell>
          <cell r="T4843" t="str">
            <v>Vice President / Provost - SCC</v>
          </cell>
          <cell r="U4843">
            <v>9</v>
          </cell>
          <cell r="V4843" t="str">
            <v>Neal, Leo C</v>
          </cell>
        </row>
        <row r="4844">
          <cell r="A4844">
            <v>300025</v>
          </cell>
          <cell r="B4844" t="str">
            <v>Dean - Math and Natural Sciences</v>
          </cell>
          <cell r="C4844">
            <v>712430</v>
          </cell>
          <cell r="D4844">
            <v>300025712430</v>
          </cell>
          <cell r="E4844" t="str">
            <v>Rental - Equipment Overage</v>
          </cell>
          <cell r="F4844">
            <v>0</v>
          </cell>
          <cell r="G4844">
            <v>0</v>
          </cell>
          <cell r="H4844">
            <v>0</v>
          </cell>
          <cell r="I4844">
            <v>0</v>
          </cell>
          <cell r="J4844">
            <v>0</v>
          </cell>
          <cell r="K4844">
            <v>110010</v>
          </cell>
          <cell r="L4844" t="str">
            <v>Current Unrestricted</v>
          </cell>
          <cell r="M4844">
            <v>25</v>
          </cell>
          <cell r="N4844" t="str">
            <v>Academic Support</v>
          </cell>
          <cell r="O4844">
            <v>11</v>
          </cell>
          <cell r="P4844" t="str">
            <v>Current Unrestricted Funds</v>
          </cell>
          <cell r="Q4844">
            <v>71</v>
          </cell>
          <cell r="R4844" t="str">
            <v>Contractual Services</v>
          </cell>
          <cell r="S4844">
            <v>40</v>
          </cell>
          <cell r="T4844" t="str">
            <v>Vice President / Provost - SCC</v>
          </cell>
          <cell r="U4844">
            <v>9</v>
          </cell>
          <cell r="V4844" t="str">
            <v>Neal, Leo C</v>
          </cell>
        </row>
        <row r="4845">
          <cell r="A4845">
            <v>300025</v>
          </cell>
          <cell r="B4845" t="str">
            <v>Dean - Math and Natural Sciences</v>
          </cell>
          <cell r="C4845">
            <v>712450</v>
          </cell>
          <cell r="D4845">
            <v>300025712450</v>
          </cell>
          <cell r="E4845" t="str">
            <v>Rental - Vehicle</v>
          </cell>
          <cell r="F4845">
            <v>0</v>
          </cell>
          <cell r="G4845">
            <v>0</v>
          </cell>
          <cell r="H4845">
            <v>200</v>
          </cell>
          <cell r="I4845">
            <v>0</v>
          </cell>
          <cell r="J4845">
            <v>200</v>
          </cell>
          <cell r="K4845">
            <v>110010</v>
          </cell>
          <cell r="L4845" t="str">
            <v>Current Unrestricted</v>
          </cell>
          <cell r="M4845">
            <v>25</v>
          </cell>
          <cell r="N4845" t="str">
            <v>Academic Support</v>
          </cell>
          <cell r="O4845">
            <v>11</v>
          </cell>
          <cell r="P4845" t="str">
            <v>Current Unrestricted Funds</v>
          </cell>
          <cell r="Q4845">
            <v>71</v>
          </cell>
          <cell r="R4845" t="str">
            <v>Contractual Services</v>
          </cell>
          <cell r="S4845">
            <v>40</v>
          </cell>
          <cell r="T4845" t="str">
            <v>Vice President / Provost - SCC</v>
          </cell>
          <cell r="U4845">
            <v>9</v>
          </cell>
          <cell r="V4845" t="str">
            <v>Neal, Leo C</v>
          </cell>
        </row>
        <row r="4846">
          <cell r="A4846">
            <v>300025</v>
          </cell>
          <cell r="B4846" t="str">
            <v>Dean - Math and Natural Sciences</v>
          </cell>
          <cell r="C4846">
            <v>712655</v>
          </cell>
          <cell r="D4846">
            <v>300025712655</v>
          </cell>
          <cell r="E4846" t="str">
            <v>Meetings Expense</v>
          </cell>
          <cell r="F4846">
            <v>2432.77</v>
          </cell>
          <cell r="G4846">
            <v>651.91</v>
          </cell>
          <cell r="H4846">
            <v>2500</v>
          </cell>
          <cell r="I4846">
            <v>524.66</v>
          </cell>
          <cell r="J4846">
            <v>2500</v>
          </cell>
          <cell r="K4846">
            <v>110010</v>
          </cell>
          <cell r="L4846" t="str">
            <v>Current Unrestricted</v>
          </cell>
          <cell r="M4846">
            <v>25</v>
          </cell>
          <cell r="N4846" t="str">
            <v>Academic Support</v>
          </cell>
          <cell r="O4846">
            <v>11</v>
          </cell>
          <cell r="P4846" t="str">
            <v>Current Unrestricted Funds</v>
          </cell>
          <cell r="Q4846">
            <v>71</v>
          </cell>
          <cell r="R4846" t="str">
            <v>Contractual Services</v>
          </cell>
          <cell r="S4846">
            <v>40</v>
          </cell>
          <cell r="T4846" t="str">
            <v>Vice President / Provost - SCC</v>
          </cell>
          <cell r="U4846">
            <v>9</v>
          </cell>
          <cell r="V4846" t="str">
            <v>Neal, Leo C</v>
          </cell>
        </row>
        <row r="4847">
          <cell r="A4847">
            <v>300025</v>
          </cell>
          <cell r="B4847" t="str">
            <v>Dean - Math and Natural Sciences</v>
          </cell>
          <cell r="C4847">
            <v>733110</v>
          </cell>
          <cell r="D4847">
            <v>300025733110</v>
          </cell>
          <cell r="E4847" t="str">
            <v>Classroom Supplies</v>
          </cell>
          <cell r="F4847">
            <v>0</v>
          </cell>
          <cell r="G4847">
            <v>0</v>
          </cell>
          <cell r="H4847">
            <v>6000</v>
          </cell>
          <cell r="I4847">
            <v>442.62</v>
          </cell>
          <cell r="J4847">
            <v>6000</v>
          </cell>
          <cell r="K4847">
            <v>110010</v>
          </cell>
          <cell r="L4847" t="str">
            <v>Current Unrestricted</v>
          </cell>
          <cell r="M4847">
            <v>25</v>
          </cell>
          <cell r="N4847" t="str">
            <v>Academic Support</v>
          </cell>
          <cell r="O4847">
            <v>11</v>
          </cell>
          <cell r="P4847" t="str">
            <v>Current Unrestricted Funds</v>
          </cell>
          <cell r="Q4847">
            <v>73</v>
          </cell>
          <cell r="R4847" t="str">
            <v>Supplies</v>
          </cell>
          <cell r="S4847">
            <v>40</v>
          </cell>
          <cell r="T4847" t="str">
            <v>Vice President / Provost - SCC</v>
          </cell>
          <cell r="U4847">
            <v>9</v>
          </cell>
          <cell r="V4847" t="str">
            <v>Neal, Leo C</v>
          </cell>
        </row>
        <row r="4848">
          <cell r="A4848">
            <v>300025</v>
          </cell>
          <cell r="B4848" t="str">
            <v>Dean - Math and Natural Sciences</v>
          </cell>
          <cell r="C4848">
            <v>733120</v>
          </cell>
          <cell r="D4848">
            <v>300025733120</v>
          </cell>
          <cell r="E4848" t="str">
            <v>Office Supplies</v>
          </cell>
          <cell r="F4848">
            <v>20864.77</v>
          </cell>
          <cell r="G4848">
            <v>27192.82</v>
          </cell>
          <cell r="H4848">
            <v>25000</v>
          </cell>
          <cell r="I4848">
            <v>9720.09</v>
          </cell>
          <cell r="J4848">
            <v>24000</v>
          </cell>
          <cell r="K4848">
            <v>110010</v>
          </cell>
          <cell r="L4848" t="str">
            <v>Current Unrestricted</v>
          </cell>
          <cell r="M4848">
            <v>25</v>
          </cell>
          <cell r="N4848" t="str">
            <v>Academic Support</v>
          </cell>
          <cell r="O4848">
            <v>11</v>
          </cell>
          <cell r="P4848" t="str">
            <v>Current Unrestricted Funds</v>
          </cell>
          <cell r="Q4848">
            <v>73</v>
          </cell>
          <cell r="R4848" t="str">
            <v>Supplies</v>
          </cell>
          <cell r="S4848">
            <v>40</v>
          </cell>
          <cell r="T4848" t="str">
            <v>Vice President / Provost - SCC</v>
          </cell>
          <cell r="U4848">
            <v>9</v>
          </cell>
          <cell r="V4848" t="str">
            <v>Neal, Leo C</v>
          </cell>
        </row>
        <row r="4849">
          <cell r="A4849">
            <v>300025</v>
          </cell>
          <cell r="B4849" t="str">
            <v>Dean - Math and Natural Sciences</v>
          </cell>
          <cell r="C4849">
            <v>733210</v>
          </cell>
          <cell r="D4849">
            <v>300025733210</v>
          </cell>
          <cell r="E4849" t="str">
            <v>Division Books and Booklets</v>
          </cell>
          <cell r="F4849">
            <v>61.1</v>
          </cell>
          <cell r="G4849">
            <v>0</v>
          </cell>
          <cell r="H4849">
            <v>200</v>
          </cell>
          <cell r="I4849">
            <v>0</v>
          </cell>
          <cell r="J4849">
            <v>200</v>
          </cell>
          <cell r="K4849">
            <v>110010</v>
          </cell>
          <cell r="L4849" t="str">
            <v>Current Unrestricted</v>
          </cell>
          <cell r="M4849">
            <v>25</v>
          </cell>
          <cell r="N4849" t="str">
            <v>Academic Support</v>
          </cell>
          <cell r="O4849">
            <v>11</v>
          </cell>
          <cell r="P4849" t="str">
            <v>Current Unrestricted Funds</v>
          </cell>
          <cell r="Q4849">
            <v>73</v>
          </cell>
          <cell r="R4849" t="str">
            <v>Supplies</v>
          </cell>
          <cell r="S4849">
            <v>40</v>
          </cell>
          <cell r="T4849" t="str">
            <v>Vice President / Provost - SCC</v>
          </cell>
          <cell r="U4849">
            <v>9</v>
          </cell>
          <cell r="V4849" t="str">
            <v>Neal, Leo C</v>
          </cell>
        </row>
        <row r="4850">
          <cell r="A4850">
            <v>300025</v>
          </cell>
          <cell r="B4850" t="str">
            <v>Dean - Math and Natural Sciences</v>
          </cell>
          <cell r="C4850">
            <v>733220</v>
          </cell>
          <cell r="D4850">
            <v>300025733220</v>
          </cell>
          <cell r="E4850" t="str">
            <v>Subscriptions</v>
          </cell>
          <cell r="F4850">
            <v>82.5</v>
          </cell>
          <cell r="G4850">
            <v>-41.01</v>
          </cell>
          <cell r="H4850">
            <v>300</v>
          </cell>
          <cell r="I4850">
            <v>0</v>
          </cell>
          <cell r="J4850">
            <v>300</v>
          </cell>
          <cell r="K4850">
            <v>110010</v>
          </cell>
          <cell r="L4850" t="str">
            <v>Current Unrestricted</v>
          </cell>
          <cell r="M4850">
            <v>25</v>
          </cell>
          <cell r="N4850" t="str">
            <v>Academic Support</v>
          </cell>
          <cell r="O4850">
            <v>11</v>
          </cell>
          <cell r="P4850" t="str">
            <v>Current Unrestricted Funds</v>
          </cell>
          <cell r="Q4850">
            <v>73</v>
          </cell>
          <cell r="R4850" t="str">
            <v>Supplies</v>
          </cell>
          <cell r="S4850">
            <v>40</v>
          </cell>
          <cell r="T4850" t="str">
            <v>Vice President / Provost - SCC</v>
          </cell>
          <cell r="U4850">
            <v>9</v>
          </cell>
          <cell r="V4850" t="str">
            <v>Neal, Leo C</v>
          </cell>
        </row>
        <row r="4851">
          <cell r="A4851">
            <v>300025</v>
          </cell>
          <cell r="B4851" t="str">
            <v>Dean - Math and Natural Sciences</v>
          </cell>
          <cell r="C4851">
            <v>733310</v>
          </cell>
          <cell r="D4851">
            <v>300025733310</v>
          </cell>
          <cell r="E4851" t="str">
            <v>Data Processing Supplies</v>
          </cell>
          <cell r="F4851">
            <v>0</v>
          </cell>
          <cell r="G4851">
            <v>0</v>
          </cell>
          <cell r="H4851">
            <v>0</v>
          </cell>
          <cell r="I4851">
            <v>0</v>
          </cell>
          <cell r="J4851">
            <v>0</v>
          </cell>
          <cell r="K4851">
            <v>110010</v>
          </cell>
          <cell r="L4851" t="str">
            <v>Current Unrestricted</v>
          </cell>
          <cell r="M4851">
            <v>25</v>
          </cell>
          <cell r="N4851" t="str">
            <v>Academic Support</v>
          </cell>
          <cell r="O4851">
            <v>11</v>
          </cell>
          <cell r="P4851" t="str">
            <v>Current Unrestricted Funds</v>
          </cell>
          <cell r="Q4851">
            <v>73</v>
          </cell>
          <cell r="R4851" t="str">
            <v>Supplies</v>
          </cell>
          <cell r="S4851">
            <v>40</v>
          </cell>
          <cell r="T4851" t="str">
            <v>Vice President / Provost - SCC</v>
          </cell>
          <cell r="U4851">
            <v>9</v>
          </cell>
          <cell r="V4851" t="str">
            <v>Neal, Leo C</v>
          </cell>
        </row>
        <row r="4852">
          <cell r="A4852">
            <v>300025</v>
          </cell>
          <cell r="B4852" t="str">
            <v>Dean - Math and Natural Sciences</v>
          </cell>
          <cell r="C4852">
            <v>744210</v>
          </cell>
          <cell r="D4852">
            <v>300025744210</v>
          </cell>
          <cell r="E4852" t="str">
            <v>Local Travel</v>
          </cell>
          <cell r="F4852">
            <v>756.97</v>
          </cell>
          <cell r="G4852">
            <v>436</v>
          </cell>
          <cell r="H4852">
            <v>1000</v>
          </cell>
          <cell r="I4852">
            <v>205.5</v>
          </cell>
          <cell r="J4852">
            <v>1000</v>
          </cell>
          <cell r="K4852">
            <v>110010</v>
          </cell>
          <cell r="L4852" t="str">
            <v>Current Unrestricted</v>
          </cell>
          <cell r="M4852">
            <v>25</v>
          </cell>
          <cell r="N4852" t="str">
            <v>Academic Support</v>
          </cell>
          <cell r="O4852">
            <v>11</v>
          </cell>
          <cell r="P4852" t="str">
            <v>Current Unrestricted Funds</v>
          </cell>
          <cell r="Q4852">
            <v>74</v>
          </cell>
          <cell r="R4852" t="str">
            <v>Travel</v>
          </cell>
          <cell r="S4852">
            <v>40</v>
          </cell>
          <cell r="T4852" t="str">
            <v>Vice President / Provost - SCC</v>
          </cell>
          <cell r="U4852">
            <v>9</v>
          </cell>
          <cell r="V4852" t="str">
            <v>Neal, Leo C</v>
          </cell>
        </row>
        <row r="4853">
          <cell r="A4853">
            <v>300025</v>
          </cell>
          <cell r="B4853" t="str">
            <v>Dean - Math and Natural Sciences</v>
          </cell>
          <cell r="C4853">
            <v>744220</v>
          </cell>
          <cell r="D4853">
            <v>300025744220</v>
          </cell>
          <cell r="E4853" t="str">
            <v>Professional Development / Travel</v>
          </cell>
          <cell r="F4853">
            <v>6267.42</v>
          </cell>
          <cell r="G4853">
            <v>5984.31</v>
          </cell>
          <cell r="H4853">
            <v>7000</v>
          </cell>
          <cell r="I4853">
            <v>3365.4</v>
          </cell>
          <cell r="J4853">
            <v>7000</v>
          </cell>
          <cell r="K4853">
            <v>110010</v>
          </cell>
          <cell r="L4853" t="str">
            <v>Current Unrestricted</v>
          </cell>
          <cell r="M4853">
            <v>25</v>
          </cell>
          <cell r="N4853" t="str">
            <v>Academic Support</v>
          </cell>
          <cell r="O4853">
            <v>11</v>
          </cell>
          <cell r="P4853" t="str">
            <v>Current Unrestricted Funds</v>
          </cell>
          <cell r="Q4853">
            <v>74</v>
          </cell>
          <cell r="R4853" t="str">
            <v>Travel</v>
          </cell>
          <cell r="S4853">
            <v>40</v>
          </cell>
          <cell r="T4853" t="str">
            <v>Vice President / Provost - SCC</v>
          </cell>
          <cell r="U4853">
            <v>9</v>
          </cell>
          <cell r="V4853" t="str">
            <v>Neal, Leo C</v>
          </cell>
        </row>
        <row r="4854">
          <cell r="A4854">
            <v>300025</v>
          </cell>
          <cell r="B4854" t="str">
            <v>Dean - Math and Natural Sciences</v>
          </cell>
          <cell r="C4854">
            <v>755110</v>
          </cell>
          <cell r="D4854">
            <v>300025755110</v>
          </cell>
          <cell r="E4854" t="str">
            <v>Field Trips</v>
          </cell>
          <cell r="F4854">
            <v>0</v>
          </cell>
          <cell r="G4854">
            <v>0</v>
          </cell>
          <cell r="H4854">
            <v>2000</v>
          </cell>
          <cell r="I4854">
            <v>0</v>
          </cell>
          <cell r="J4854">
            <v>2000</v>
          </cell>
          <cell r="K4854">
            <v>110010</v>
          </cell>
          <cell r="L4854" t="str">
            <v>Current Unrestricted</v>
          </cell>
          <cell r="M4854">
            <v>25</v>
          </cell>
          <cell r="N4854" t="str">
            <v>Academic Support</v>
          </cell>
          <cell r="O4854">
            <v>11</v>
          </cell>
          <cell r="P4854" t="str">
            <v>Current Unrestricted Funds</v>
          </cell>
          <cell r="Q4854">
            <v>75</v>
          </cell>
          <cell r="R4854" t="str">
            <v>Other Operating Expenses</v>
          </cell>
          <cell r="S4854">
            <v>40</v>
          </cell>
          <cell r="T4854" t="str">
            <v>Vice President / Provost - SCC</v>
          </cell>
          <cell r="U4854">
            <v>9</v>
          </cell>
          <cell r="V4854" t="str">
            <v>Neal, Leo C</v>
          </cell>
        </row>
        <row r="4855">
          <cell r="A4855">
            <v>300025</v>
          </cell>
          <cell r="B4855" t="str">
            <v>Dean - Math and Natural Sciences</v>
          </cell>
          <cell r="C4855">
            <v>755240</v>
          </cell>
          <cell r="D4855">
            <v>300025755240</v>
          </cell>
          <cell r="E4855" t="str">
            <v>DP - Software</v>
          </cell>
          <cell r="F4855">
            <v>157</v>
          </cell>
          <cell r="G4855">
            <v>0</v>
          </cell>
          <cell r="H4855">
            <v>300</v>
          </cell>
          <cell r="I4855">
            <v>0</v>
          </cell>
          <cell r="J4855">
            <v>300</v>
          </cell>
          <cell r="K4855">
            <v>110010</v>
          </cell>
          <cell r="L4855" t="str">
            <v>Current Unrestricted</v>
          </cell>
          <cell r="M4855">
            <v>25</v>
          </cell>
          <cell r="N4855" t="str">
            <v>Academic Support</v>
          </cell>
          <cell r="O4855">
            <v>11</v>
          </cell>
          <cell r="P4855" t="str">
            <v>Current Unrestricted Funds</v>
          </cell>
          <cell r="Q4855">
            <v>75</v>
          </cell>
          <cell r="R4855" t="str">
            <v>Other Operating Expenses</v>
          </cell>
          <cell r="S4855">
            <v>40</v>
          </cell>
          <cell r="T4855" t="str">
            <v>Vice President / Provost - SCC</v>
          </cell>
          <cell r="U4855">
            <v>9</v>
          </cell>
          <cell r="V4855" t="str">
            <v>Neal, Leo C</v>
          </cell>
        </row>
        <row r="4856">
          <cell r="A4856">
            <v>300025</v>
          </cell>
          <cell r="B4856" t="str">
            <v>Dean - Math and Natural Sciences</v>
          </cell>
          <cell r="C4856">
            <v>755310</v>
          </cell>
          <cell r="D4856">
            <v>300025755310</v>
          </cell>
          <cell r="E4856" t="str">
            <v>Copier Expense</v>
          </cell>
          <cell r="F4856">
            <v>316.2</v>
          </cell>
          <cell r="G4856">
            <v>742.32</v>
          </cell>
          <cell r="H4856">
            <v>1500</v>
          </cell>
          <cell r="I4856">
            <v>16.2</v>
          </cell>
          <cell r="J4856">
            <v>1000</v>
          </cell>
          <cell r="K4856">
            <v>110010</v>
          </cell>
          <cell r="L4856" t="str">
            <v>Current Unrestricted</v>
          </cell>
          <cell r="M4856">
            <v>25</v>
          </cell>
          <cell r="N4856" t="str">
            <v>Academic Support</v>
          </cell>
          <cell r="O4856">
            <v>11</v>
          </cell>
          <cell r="P4856" t="str">
            <v>Current Unrestricted Funds</v>
          </cell>
          <cell r="Q4856">
            <v>75</v>
          </cell>
          <cell r="R4856" t="str">
            <v>Other Operating Expenses</v>
          </cell>
          <cell r="S4856">
            <v>40</v>
          </cell>
          <cell r="T4856" t="str">
            <v>Vice President / Provost - SCC</v>
          </cell>
          <cell r="U4856">
            <v>9</v>
          </cell>
          <cell r="V4856" t="str">
            <v>Neal, Leo C</v>
          </cell>
        </row>
        <row r="4857">
          <cell r="A4857">
            <v>300025</v>
          </cell>
          <cell r="B4857" t="str">
            <v>Dean - Math and Natural Sciences</v>
          </cell>
          <cell r="C4857">
            <v>755340</v>
          </cell>
          <cell r="D4857">
            <v>300025755340</v>
          </cell>
          <cell r="E4857" t="str">
            <v>Printing - Forms</v>
          </cell>
          <cell r="F4857">
            <v>0</v>
          </cell>
          <cell r="G4857">
            <v>0</v>
          </cell>
          <cell r="H4857">
            <v>500</v>
          </cell>
          <cell r="I4857">
            <v>0</v>
          </cell>
          <cell r="J4857">
            <v>500</v>
          </cell>
          <cell r="K4857">
            <v>110010</v>
          </cell>
          <cell r="L4857" t="str">
            <v>Current Unrestricted</v>
          </cell>
          <cell r="M4857">
            <v>25</v>
          </cell>
          <cell r="N4857" t="str">
            <v>Academic Support</v>
          </cell>
          <cell r="O4857">
            <v>11</v>
          </cell>
          <cell r="P4857" t="str">
            <v>Current Unrestricted Funds</v>
          </cell>
          <cell r="Q4857">
            <v>75</v>
          </cell>
          <cell r="R4857" t="str">
            <v>Other Operating Expenses</v>
          </cell>
          <cell r="S4857">
            <v>40</v>
          </cell>
          <cell r="T4857" t="str">
            <v>Vice President / Provost - SCC</v>
          </cell>
          <cell r="U4857">
            <v>9</v>
          </cell>
          <cell r="V4857" t="str">
            <v>Neal, Leo C</v>
          </cell>
        </row>
        <row r="4858">
          <cell r="A4858">
            <v>300025</v>
          </cell>
          <cell r="B4858" t="str">
            <v>Dean - Math and Natural Sciences</v>
          </cell>
          <cell r="C4858">
            <v>755360</v>
          </cell>
          <cell r="D4858">
            <v>300025755360</v>
          </cell>
          <cell r="E4858" t="str">
            <v>Printing - Other</v>
          </cell>
          <cell r="F4858">
            <v>37.450000000000003</v>
          </cell>
          <cell r="G4858">
            <v>189.6</v>
          </cell>
          <cell r="H4858">
            <v>1300</v>
          </cell>
          <cell r="I4858">
            <v>7.61</v>
          </cell>
          <cell r="J4858">
            <v>962</v>
          </cell>
          <cell r="K4858">
            <v>110010</v>
          </cell>
          <cell r="L4858" t="str">
            <v>Current Unrestricted</v>
          </cell>
          <cell r="M4858">
            <v>25</v>
          </cell>
          <cell r="N4858" t="str">
            <v>Academic Support</v>
          </cell>
          <cell r="O4858">
            <v>11</v>
          </cell>
          <cell r="P4858" t="str">
            <v>Current Unrestricted Funds</v>
          </cell>
          <cell r="Q4858">
            <v>75</v>
          </cell>
          <cell r="R4858" t="str">
            <v>Other Operating Expenses</v>
          </cell>
          <cell r="S4858">
            <v>40</v>
          </cell>
          <cell r="T4858" t="str">
            <v>Vice President / Provost - SCC</v>
          </cell>
          <cell r="U4858">
            <v>9</v>
          </cell>
          <cell r="V4858" t="str">
            <v>Neal, Leo C</v>
          </cell>
        </row>
        <row r="4859">
          <cell r="A4859">
            <v>300025</v>
          </cell>
          <cell r="B4859" t="str">
            <v>Dean - Math and Natural Sciences</v>
          </cell>
          <cell r="C4859">
            <v>755510</v>
          </cell>
          <cell r="D4859">
            <v>300025755510</v>
          </cell>
          <cell r="E4859" t="str">
            <v>Repairs - Equipment</v>
          </cell>
          <cell r="F4859">
            <v>50</v>
          </cell>
          <cell r="G4859">
            <v>50</v>
          </cell>
          <cell r="H4859">
            <v>150</v>
          </cell>
          <cell r="I4859">
            <v>0</v>
          </cell>
          <cell r="J4859">
            <v>150</v>
          </cell>
          <cell r="K4859">
            <v>110010</v>
          </cell>
          <cell r="L4859" t="str">
            <v>Current Unrestricted</v>
          </cell>
          <cell r="M4859">
            <v>25</v>
          </cell>
          <cell r="N4859" t="str">
            <v>Academic Support</v>
          </cell>
          <cell r="O4859">
            <v>11</v>
          </cell>
          <cell r="P4859" t="str">
            <v>Current Unrestricted Funds</v>
          </cell>
          <cell r="Q4859">
            <v>75</v>
          </cell>
          <cell r="R4859" t="str">
            <v>Other Operating Expenses</v>
          </cell>
          <cell r="S4859">
            <v>40</v>
          </cell>
          <cell r="T4859" t="str">
            <v>Vice President / Provost - SCC</v>
          </cell>
          <cell r="U4859">
            <v>9</v>
          </cell>
          <cell r="V4859" t="str">
            <v>Neal, Leo C</v>
          </cell>
        </row>
        <row r="4860">
          <cell r="A4860">
            <v>300025</v>
          </cell>
          <cell r="B4860" t="str">
            <v>Dean - Math and Natural Sciences</v>
          </cell>
          <cell r="C4860">
            <v>755705</v>
          </cell>
          <cell r="D4860">
            <v>300025755705</v>
          </cell>
          <cell r="E4860" t="str">
            <v>Postage</v>
          </cell>
          <cell r="F4860">
            <v>70.67</v>
          </cell>
          <cell r="G4860">
            <v>36.17</v>
          </cell>
          <cell r="H4860">
            <v>200</v>
          </cell>
          <cell r="I4860">
            <v>6.67</v>
          </cell>
          <cell r="J4860">
            <v>200</v>
          </cell>
          <cell r="K4860">
            <v>110010</v>
          </cell>
          <cell r="L4860" t="str">
            <v>Current Unrestricted</v>
          </cell>
          <cell r="M4860">
            <v>25</v>
          </cell>
          <cell r="N4860" t="str">
            <v>Academic Support</v>
          </cell>
          <cell r="O4860">
            <v>11</v>
          </cell>
          <cell r="P4860" t="str">
            <v>Current Unrestricted Funds</v>
          </cell>
          <cell r="Q4860">
            <v>75</v>
          </cell>
          <cell r="R4860" t="str">
            <v>Other Operating Expenses</v>
          </cell>
          <cell r="S4860">
            <v>40</v>
          </cell>
          <cell r="T4860" t="str">
            <v>Vice President / Provost - SCC</v>
          </cell>
          <cell r="U4860">
            <v>9</v>
          </cell>
          <cell r="V4860" t="str">
            <v>Neal, Leo C</v>
          </cell>
        </row>
        <row r="4861">
          <cell r="A4861">
            <v>300025</v>
          </cell>
          <cell r="B4861" t="str">
            <v>Dean - Math and Natural Sciences</v>
          </cell>
          <cell r="C4861">
            <v>755765</v>
          </cell>
          <cell r="D4861">
            <v>300025755765</v>
          </cell>
          <cell r="E4861" t="str">
            <v>Miscellaneous Operating Expenses</v>
          </cell>
          <cell r="F4861">
            <v>0</v>
          </cell>
          <cell r="G4861">
            <v>0</v>
          </cell>
          <cell r="H4861">
            <v>200</v>
          </cell>
          <cell r="I4861">
            <v>0</v>
          </cell>
          <cell r="J4861">
            <v>200</v>
          </cell>
          <cell r="K4861">
            <v>110010</v>
          </cell>
          <cell r="L4861" t="str">
            <v>Current Unrestricted</v>
          </cell>
          <cell r="M4861">
            <v>25</v>
          </cell>
          <cell r="N4861" t="str">
            <v>Academic Support</v>
          </cell>
          <cell r="O4861">
            <v>11</v>
          </cell>
          <cell r="P4861" t="str">
            <v>Current Unrestricted Funds</v>
          </cell>
          <cell r="Q4861">
            <v>75</v>
          </cell>
          <cell r="R4861" t="str">
            <v>Other Operating Expenses</v>
          </cell>
          <cell r="S4861">
            <v>40</v>
          </cell>
          <cell r="T4861" t="str">
            <v>Vice President / Provost - SCC</v>
          </cell>
          <cell r="U4861">
            <v>9</v>
          </cell>
          <cell r="V4861" t="str">
            <v>Neal, Leo C</v>
          </cell>
        </row>
        <row r="4862">
          <cell r="A4862">
            <v>319052</v>
          </cell>
          <cell r="B4862" t="str">
            <v>Nutrition</v>
          </cell>
          <cell r="C4862">
            <v>611110</v>
          </cell>
          <cell r="D4862">
            <v>319052611110</v>
          </cell>
          <cell r="E4862" t="str">
            <v>Faculty Salaries - Full-time</v>
          </cell>
          <cell r="F4862">
            <v>58710.720000000001</v>
          </cell>
          <cell r="G4862">
            <v>58710.720000000001</v>
          </cell>
          <cell r="H4862">
            <v>65519</v>
          </cell>
          <cell r="I4862">
            <v>31571.1</v>
          </cell>
          <cell r="J4862">
            <v>71461</v>
          </cell>
          <cell r="K4862">
            <v>110010</v>
          </cell>
          <cell r="L4862" t="str">
            <v>Current Unrestricted</v>
          </cell>
          <cell r="M4862">
            <v>10</v>
          </cell>
          <cell r="N4862" t="str">
            <v>Instruction</v>
          </cell>
          <cell r="O4862">
            <v>11</v>
          </cell>
          <cell r="P4862" t="str">
            <v>Current Unrestricted Funds</v>
          </cell>
          <cell r="Q4862">
            <v>61</v>
          </cell>
          <cell r="R4862" t="str">
            <v>Salaries and Wages</v>
          </cell>
          <cell r="S4862">
            <v>40</v>
          </cell>
          <cell r="T4862" t="str">
            <v>Vice President / Provost - SCC</v>
          </cell>
          <cell r="U4862">
            <v>1</v>
          </cell>
          <cell r="V4862" t="str">
            <v>Neal, Leo C</v>
          </cell>
        </row>
        <row r="4863">
          <cell r="A4863">
            <v>319052</v>
          </cell>
          <cell r="B4863" t="str">
            <v>Nutrition</v>
          </cell>
          <cell r="C4863">
            <v>611115</v>
          </cell>
          <cell r="D4863">
            <v>319052611115</v>
          </cell>
          <cell r="E4863" t="str">
            <v>Faculty Salaries - Substitute</v>
          </cell>
          <cell r="F4863">
            <v>0</v>
          </cell>
          <cell r="G4863">
            <v>0</v>
          </cell>
          <cell r="H4863">
            <v>400</v>
          </cell>
          <cell r="I4863">
            <v>0</v>
          </cell>
          <cell r="J4863">
            <v>400</v>
          </cell>
          <cell r="K4863">
            <v>110010</v>
          </cell>
          <cell r="L4863" t="str">
            <v>Current Unrestricted</v>
          </cell>
          <cell r="M4863">
            <v>10</v>
          </cell>
          <cell r="N4863" t="str">
            <v>Instruction</v>
          </cell>
          <cell r="O4863">
            <v>11</v>
          </cell>
          <cell r="P4863" t="str">
            <v>Current Unrestricted Funds</v>
          </cell>
          <cell r="Q4863">
            <v>61</v>
          </cell>
          <cell r="R4863" t="str">
            <v>Salaries and Wages</v>
          </cell>
          <cell r="S4863">
            <v>40</v>
          </cell>
          <cell r="T4863" t="str">
            <v>Vice President / Provost - SCC</v>
          </cell>
          <cell r="U4863">
            <v>1</v>
          </cell>
          <cell r="V4863" t="str">
            <v>Neal, Leo C</v>
          </cell>
        </row>
        <row r="4864">
          <cell r="A4864">
            <v>319052</v>
          </cell>
          <cell r="B4864" t="str">
            <v>Nutrition</v>
          </cell>
          <cell r="C4864">
            <v>611120</v>
          </cell>
          <cell r="D4864">
            <v>319052611120</v>
          </cell>
          <cell r="E4864" t="str">
            <v>Faculty Salaries - Part-time</v>
          </cell>
          <cell r="F4864">
            <v>25018</v>
          </cell>
          <cell r="G4864">
            <v>28777</v>
          </cell>
          <cell r="H4864">
            <v>31938</v>
          </cell>
          <cell r="I4864">
            <v>17098.5</v>
          </cell>
          <cell r="J4864">
            <v>31938</v>
          </cell>
          <cell r="K4864">
            <v>110010</v>
          </cell>
          <cell r="L4864" t="str">
            <v>Current Unrestricted</v>
          </cell>
          <cell r="M4864">
            <v>10</v>
          </cell>
          <cell r="N4864" t="str">
            <v>Instruction</v>
          </cell>
          <cell r="O4864">
            <v>11</v>
          </cell>
          <cell r="P4864" t="str">
            <v>Current Unrestricted Funds</v>
          </cell>
          <cell r="Q4864">
            <v>61</v>
          </cell>
          <cell r="R4864" t="str">
            <v>Salaries and Wages</v>
          </cell>
          <cell r="S4864">
            <v>40</v>
          </cell>
          <cell r="T4864" t="str">
            <v>Vice President / Provost - SCC</v>
          </cell>
          <cell r="U4864">
            <v>1</v>
          </cell>
          <cell r="V4864" t="str">
            <v>Neal, Leo C</v>
          </cell>
        </row>
        <row r="4865">
          <cell r="A4865">
            <v>319052</v>
          </cell>
          <cell r="B4865" t="str">
            <v>Nutrition</v>
          </cell>
          <cell r="C4865">
            <v>611150</v>
          </cell>
          <cell r="D4865">
            <v>319052611150</v>
          </cell>
          <cell r="E4865" t="str">
            <v>Faculty Full-time - Summer</v>
          </cell>
          <cell r="F4865">
            <v>14474.5</v>
          </cell>
          <cell r="G4865">
            <v>14683.5</v>
          </cell>
          <cell r="H4865">
            <v>8219</v>
          </cell>
          <cell r="I4865">
            <v>0</v>
          </cell>
          <cell r="J4865">
            <v>8933</v>
          </cell>
          <cell r="K4865">
            <v>110010</v>
          </cell>
          <cell r="L4865" t="str">
            <v>Current Unrestricted</v>
          </cell>
          <cell r="M4865">
            <v>10</v>
          </cell>
          <cell r="N4865" t="str">
            <v>Instruction</v>
          </cell>
          <cell r="O4865">
            <v>11</v>
          </cell>
          <cell r="P4865" t="str">
            <v>Current Unrestricted Funds</v>
          </cell>
          <cell r="Q4865">
            <v>61</v>
          </cell>
          <cell r="R4865" t="str">
            <v>Salaries and Wages</v>
          </cell>
          <cell r="S4865">
            <v>40</v>
          </cell>
          <cell r="T4865" t="str">
            <v>Vice President / Provost - SCC</v>
          </cell>
          <cell r="U4865">
            <v>1</v>
          </cell>
          <cell r="V4865" t="str">
            <v>Neal, Leo C</v>
          </cell>
        </row>
        <row r="4866">
          <cell r="A4866">
            <v>319052</v>
          </cell>
          <cell r="B4866" t="str">
            <v>Nutrition</v>
          </cell>
          <cell r="C4866">
            <v>611160</v>
          </cell>
          <cell r="D4866">
            <v>319052611160</v>
          </cell>
          <cell r="E4866" t="str">
            <v>Faculty Part-time - Summer</v>
          </cell>
          <cell r="F4866">
            <v>0</v>
          </cell>
          <cell r="G4866">
            <v>0</v>
          </cell>
          <cell r="H4866">
            <v>4316</v>
          </cell>
          <cell r="I4866">
            <v>0</v>
          </cell>
          <cell r="J4866">
            <v>4316</v>
          </cell>
          <cell r="K4866">
            <v>110010</v>
          </cell>
          <cell r="L4866" t="str">
            <v>Current Unrestricted</v>
          </cell>
          <cell r="M4866">
            <v>10</v>
          </cell>
          <cell r="N4866" t="str">
            <v>Instruction</v>
          </cell>
          <cell r="O4866">
            <v>11</v>
          </cell>
          <cell r="P4866" t="str">
            <v>Current Unrestricted Funds</v>
          </cell>
          <cell r="Q4866">
            <v>61</v>
          </cell>
          <cell r="R4866" t="str">
            <v>Salaries and Wages</v>
          </cell>
          <cell r="S4866">
            <v>40</v>
          </cell>
          <cell r="T4866" t="str">
            <v>Vice President / Provost - SCC</v>
          </cell>
          <cell r="U4866">
            <v>1</v>
          </cell>
          <cell r="V4866" t="str">
            <v>Neal, Leo C</v>
          </cell>
        </row>
        <row r="4867">
          <cell r="A4867">
            <v>319052</v>
          </cell>
          <cell r="B4867" t="str">
            <v>Nutrition</v>
          </cell>
          <cell r="C4867">
            <v>733110</v>
          </cell>
          <cell r="D4867">
            <v>319052733110</v>
          </cell>
          <cell r="E4867" t="str">
            <v>Classroom Supplies</v>
          </cell>
          <cell r="F4867">
            <v>0</v>
          </cell>
          <cell r="G4867">
            <v>0</v>
          </cell>
          <cell r="H4867">
            <v>500</v>
          </cell>
          <cell r="I4867">
            <v>0</v>
          </cell>
          <cell r="J4867">
            <v>500</v>
          </cell>
          <cell r="K4867">
            <v>110010</v>
          </cell>
          <cell r="L4867" t="str">
            <v>Current Unrestricted</v>
          </cell>
          <cell r="M4867">
            <v>10</v>
          </cell>
          <cell r="N4867" t="str">
            <v>Instruction</v>
          </cell>
          <cell r="O4867">
            <v>11</v>
          </cell>
          <cell r="P4867" t="str">
            <v>Current Unrestricted Funds</v>
          </cell>
          <cell r="Q4867">
            <v>73</v>
          </cell>
          <cell r="R4867" t="str">
            <v>Supplies</v>
          </cell>
          <cell r="S4867">
            <v>40</v>
          </cell>
          <cell r="T4867" t="str">
            <v>Vice President / Provost - SCC</v>
          </cell>
          <cell r="U4867">
            <v>4</v>
          </cell>
          <cell r="V4867" t="str">
            <v>Neal, Leo C</v>
          </cell>
        </row>
        <row r="4868">
          <cell r="A4868">
            <v>319052</v>
          </cell>
          <cell r="B4868" t="str">
            <v>Nutrition</v>
          </cell>
          <cell r="C4868">
            <v>733220</v>
          </cell>
          <cell r="D4868">
            <v>319052733220</v>
          </cell>
          <cell r="E4868" t="str">
            <v>Subscriptions</v>
          </cell>
          <cell r="F4868">
            <v>0</v>
          </cell>
          <cell r="G4868">
            <v>0</v>
          </cell>
          <cell r="H4868">
            <v>120</v>
          </cell>
          <cell r="I4868">
            <v>0</v>
          </cell>
          <cell r="J4868">
            <v>120</v>
          </cell>
          <cell r="K4868">
            <v>110010</v>
          </cell>
          <cell r="L4868" t="str">
            <v>Current Unrestricted</v>
          </cell>
          <cell r="M4868">
            <v>10</v>
          </cell>
          <cell r="N4868" t="str">
            <v>Instruction</v>
          </cell>
          <cell r="O4868">
            <v>11</v>
          </cell>
          <cell r="P4868" t="str">
            <v>Current Unrestricted Funds</v>
          </cell>
          <cell r="Q4868">
            <v>73</v>
          </cell>
          <cell r="R4868" t="str">
            <v>Supplies</v>
          </cell>
          <cell r="S4868">
            <v>40</v>
          </cell>
          <cell r="T4868" t="str">
            <v>Vice President / Provost - SCC</v>
          </cell>
          <cell r="U4868">
            <v>4</v>
          </cell>
          <cell r="V4868" t="str">
            <v>Neal, Leo C</v>
          </cell>
        </row>
        <row r="4869">
          <cell r="A4869">
            <v>319052</v>
          </cell>
          <cell r="B4869" t="str">
            <v>Nutrition</v>
          </cell>
          <cell r="C4869">
            <v>744210</v>
          </cell>
          <cell r="D4869">
            <v>319052744210</v>
          </cell>
          <cell r="E4869" t="str">
            <v>Local Travel</v>
          </cell>
          <cell r="F4869">
            <v>0</v>
          </cell>
          <cell r="G4869">
            <v>0</v>
          </cell>
          <cell r="H4869">
            <v>200</v>
          </cell>
          <cell r="I4869">
            <v>0</v>
          </cell>
          <cell r="J4869">
            <v>200</v>
          </cell>
          <cell r="K4869">
            <v>110010</v>
          </cell>
          <cell r="L4869" t="str">
            <v>Current Unrestricted</v>
          </cell>
          <cell r="M4869">
            <v>10</v>
          </cell>
          <cell r="N4869" t="str">
            <v>Instruction</v>
          </cell>
          <cell r="O4869">
            <v>11</v>
          </cell>
          <cell r="P4869" t="str">
            <v>Current Unrestricted Funds</v>
          </cell>
          <cell r="Q4869">
            <v>74</v>
          </cell>
          <cell r="R4869" t="str">
            <v>Travel</v>
          </cell>
          <cell r="S4869">
            <v>40</v>
          </cell>
          <cell r="T4869" t="str">
            <v>Vice President / Provost - SCC</v>
          </cell>
          <cell r="U4869">
            <v>4</v>
          </cell>
          <cell r="V4869" t="str">
            <v>Neal, Leo C</v>
          </cell>
        </row>
        <row r="4870">
          <cell r="A4870">
            <v>319052</v>
          </cell>
          <cell r="B4870" t="str">
            <v>Nutrition</v>
          </cell>
          <cell r="C4870">
            <v>744220</v>
          </cell>
          <cell r="D4870">
            <v>319052744220</v>
          </cell>
          <cell r="E4870" t="str">
            <v>Professional Development / Travel</v>
          </cell>
          <cell r="F4870">
            <v>0</v>
          </cell>
          <cell r="G4870">
            <v>0</v>
          </cell>
          <cell r="H4870">
            <v>200</v>
          </cell>
          <cell r="I4870">
            <v>0</v>
          </cell>
          <cell r="J4870">
            <v>200</v>
          </cell>
          <cell r="K4870">
            <v>110010</v>
          </cell>
          <cell r="L4870" t="str">
            <v>Current Unrestricted</v>
          </cell>
          <cell r="M4870">
            <v>10</v>
          </cell>
          <cell r="N4870" t="str">
            <v>Instruction</v>
          </cell>
          <cell r="O4870">
            <v>11</v>
          </cell>
          <cell r="P4870" t="str">
            <v>Current Unrestricted Funds</v>
          </cell>
          <cell r="Q4870">
            <v>74</v>
          </cell>
          <cell r="R4870" t="str">
            <v>Travel</v>
          </cell>
          <cell r="S4870">
            <v>40</v>
          </cell>
          <cell r="T4870" t="str">
            <v>Vice President / Provost - SCC</v>
          </cell>
          <cell r="U4870">
            <v>4</v>
          </cell>
          <cell r="V4870" t="str">
            <v>Neal, Leo C</v>
          </cell>
        </row>
        <row r="4871">
          <cell r="A4871">
            <v>319052</v>
          </cell>
          <cell r="B4871" t="str">
            <v>Nutrition</v>
          </cell>
          <cell r="C4871">
            <v>755240</v>
          </cell>
          <cell r="D4871">
            <v>319052755240</v>
          </cell>
          <cell r="E4871" t="str">
            <v>DP - Software</v>
          </cell>
          <cell r="F4871">
            <v>0</v>
          </cell>
          <cell r="G4871">
            <v>0</v>
          </cell>
          <cell r="H4871">
            <v>100</v>
          </cell>
          <cell r="I4871">
            <v>0</v>
          </cell>
          <cell r="J4871">
            <v>100</v>
          </cell>
          <cell r="K4871">
            <v>110010</v>
          </cell>
          <cell r="L4871" t="str">
            <v>Current Unrestricted</v>
          </cell>
          <cell r="M4871">
            <v>10</v>
          </cell>
          <cell r="N4871" t="str">
            <v>Instruction</v>
          </cell>
          <cell r="O4871">
            <v>11</v>
          </cell>
          <cell r="P4871" t="str">
            <v>Current Unrestricted Funds</v>
          </cell>
          <cell r="Q4871">
            <v>75</v>
          </cell>
          <cell r="R4871" t="str">
            <v>Other Operating Expenses</v>
          </cell>
          <cell r="S4871">
            <v>40</v>
          </cell>
          <cell r="T4871" t="str">
            <v>Vice President / Provost - SCC</v>
          </cell>
          <cell r="U4871">
            <v>4</v>
          </cell>
          <cell r="V4871" t="str">
            <v>Neal, Leo C</v>
          </cell>
        </row>
        <row r="4872">
          <cell r="A4872">
            <v>319052</v>
          </cell>
          <cell r="B4872" t="str">
            <v>Nutrition</v>
          </cell>
          <cell r="C4872">
            <v>755310</v>
          </cell>
          <cell r="D4872">
            <v>319052755310</v>
          </cell>
          <cell r="E4872" t="str">
            <v>Copier Expense</v>
          </cell>
          <cell r="F4872">
            <v>159.24</v>
          </cell>
          <cell r="G4872">
            <v>254.76</v>
          </cell>
          <cell r="H4872">
            <v>500</v>
          </cell>
          <cell r="I4872">
            <v>33</v>
          </cell>
          <cell r="J4872">
            <v>500</v>
          </cell>
          <cell r="K4872">
            <v>110010</v>
          </cell>
          <cell r="L4872" t="str">
            <v>Current Unrestricted</v>
          </cell>
          <cell r="M4872">
            <v>10</v>
          </cell>
          <cell r="N4872" t="str">
            <v>Instruction</v>
          </cell>
          <cell r="O4872">
            <v>11</v>
          </cell>
          <cell r="P4872" t="str">
            <v>Current Unrestricted Funds</v>
          </cell>
          <cell r="Q4872">
            <v>75</v>
          </cell>
          <cell r="R4872" t="str">
            <v>Other Operating Expenses</v>
          </cell>
          <cell r="S4872">
            <v>40</v>
          </cell>
          <cell r="T4872" t="str">
            <v>Vice President / Provost - SCC</v>
          </cell>
          <cell r="U4872">
            <v>4</v>
          </cell>
          <cell r="V4872" t="str">
            <v>Neal, Leo C</v>
          </cell>
        </row>
        <row r="4873">
          <cell r="A4873">
            <v>319052</v>
          </cell>
          <cell r="B4873" t="str">
            <v>Nutrition</v>
          </cell>
          <cell r="C4873">
            <v>755705</v>
          </cell>
          <cell r="D4873">
            <v>319052755705</v>
          </cell>
          <cell r="E4873" t="str">
            <v>Postage</v>
          </cell>
          <cell r="F4873">
            <v>0</v>
          </cell>
          <cell r="G4873">
            <v>0</v>
          </cell>
          <cell r="H4873">
            <v>50</v>
          </cell>
          <cell r="I4873">
            <v>0</v>
          </cell>
          <cell r="J4873">
            <v>50</v>
          </cell>
          <cell r="K4873">
            <v>110010</v>
          </cell>
          <cell r="L4873" t="str">
            <v>Current Unrestricted</v>
          </cell>
          <cell r="M4873">
            <v>10</v>
          </cell>
          <cell r="N4873" t="str">
            <v>Instruction</v>
          </cell>
          <cell r="O4873">
            <v>11</v>
          </cell>
          <cell r="P4873" t="str">
            <v>Current Unrestricted Funds</v>
          </cell>
          <cell r="Q4873">
            <v>75</v>
          </cell>
          <cell r="R4873" t="str">
            <v>Other Operating Expenses</v>
          </cell>
          <cell r="S4873">
            <v>40</v>
          </cell>
          <cell r="T4873" t="str">
            <v>Vice President / Provost - SCC</v>
          </cell>
          <cell r="U4873">
            <v>4</v>
          </cell>
          <cell r="V4873" t="str">
            <v>Neal, Leo C</v>
          </cell>
        </row>
        <row r="4874">
          <cell r="A4874">
            <v>319052</v>
          </cell>
          <cell r="B4874" t="str">
            <v>Nutrition</v>
          </cell>
          <cell r="C4874">
            <v>755765</v>
          </cell>
          <cell r="D4874">
            <v>319052755765</v>
          </cell>
          <cell r="E4874" t="str">
            <v>Miscellaneous Operating Expenses</v>
          </cell>
          <cell r="F4874">
            <v>0</v>
          </cell>
          <cell r="G4874">
            <v>0</v>
          </cell>
          <cell r="H4874">
            <v>0</v>
          </cell>
          <cell r="I4874">
            <v>0</v>
          </cell>
          <cell r="J4874">
            <v>0</v>
          </cell>
          <cell r="K4874">
            <v>110010</v>
          </cell>
          <cell r="L4874" t="str">
            <v>Current Unrestricted</v>
          </cell>
          <cell r="M4874">
            <v>10</v>
          </cell>
          <cell r="N4874" t="str">
            <v>Instruction</v>
          </cell>
          <cell r="O4874">
            <v>11</v>
          </cell>
          <cell r="P4874" t="str">
            <v>Current Unrestricted Funds</v>
          </cell>
          <cell r="Q4874">
            <v>75</v>
          </cell>
          <cell r="R4874" t="str">
            <v>Other Operating Expenses</v>
          </cell>
          <cell r="S4874">
            <v>40</v>
          </cell>
          <cell r="T4874" t="str">
            <v>Vice President / Provost - SCC</v>
          </cell>
          <cell r="U4874">
            <v>4</v>
          </cell>
          <cell r="V4874" t="str">
            <v>Neal, Leo C</v>
          </cell>
        </row>
        <row r="4875">
          <cell r="A4875">
            <v>326012</v>
          </cell>
          <cell r="B4875" t="str">
            <v>Biology</v>
          </cell>
          <cell r="C4875">
            <v>611110</v>
          </cell>
          <cell r="D4875">
            <v>326012611110</v>
          </cell>
          <cell r="E4875" t="str">
            <v>Faculty Salaries - Full-time</v>
          </cell>
          <cell r="F4875">
            <v>658285.31000000006</v>
          </cell>
          <cell r="G4875">
            <v>672610.09</v>
          </cell>
          <cell r="H4875">
            <v>718775</v>
          </cell>
          <cell r="I4875">
            <v>358726.96</v>
          </cell>
          <cell r="J4875">
            <v>741929</v>
          </cell>
          <cell r="K4875">
            <v>110010</v>
          </cell>
          <cell r="L4875" t="str">
            <v>Current Unrestricted</v>
          </cell>
          <cell r="M4875">
            <v>10</v>
          </cell>
          <cell r="N4875" t="str">
            <v>Instruction</v>
          </cell>
          <cell r="O4875">
            <v>11</v>
          </cell>
          <cell r="P4875" t="str">
            <v>Current Unrestricted Funds</v>
          </cell>
          <cell r="Q4875">
            <v>61</v>
          </cell>
          <cell r="R4875" t="str">
            <v>Salaries and Wages</v>
          </cell>
          <cell r="S4875">
            <v>40</v>
          </cell>
          <cell r="T4875" t="str">
            <v>Vice President / Provost - SCC</v>
          </cell>
          <cell r="U4875">
            <v>1</v>
          </cell>
          <cell r="V4875" t="str">
            <v>Neal, Leo C</v>
          </cell>
        </row>
        <row r="4876">
          <cell r="A4876">
            <v>326012</v>
          </cell>
          <cell r="B4876" t="str">
            <v>Biology</v>
          </cell>
          <cell r="C4876">
            <v>611115</v>
          </cell>
          <cell r="D4876">
            <v>326012611115</v>
          </cell>
          <cell r="E4876" t="str">
            <v>Faculty Salaries - Substitute</v>
          </cell>
          <cell r="F4876">
            <v>5458.61</v>
          </cell>
          <cell r="G4876">
            <v>6720.77</v>
          </cell>
          <cell r="H4876">
            <v>5892</v>
          </cell>
          <cell r="I4876">
            <v>2040.59</v>
          </cell>
          <cell r="J4876">
            <v>5892</v>
          </cell>
          <cell r="K4876">
            <v>110010</v>
          </cell>
          <cell r="L4876" t="str">
            <v>Current Unrestricted</v>
          </cell>
          <cell r="M4876">
            <v>10</v>
          </cell>
          <cell r="N4876" t="str">
            <v>Instruction</v>
          </cell>
          <cell r="O4876">
            <v>11</v>
          </cell>
          <cell r="P4876" t="str">
            <v>Current Unrestricted Funds</v>
          </cell>
          <cell r="Q4876">
            <v>61</v>
          </cell>
          <cell r="R4876" t="str">
            <v>Salaries and Wages</v>
          </cell>
          <cell r="S4876">
            <v>40</v>
          </cell>
          <cell r="T4876" t="str">
            <v>Vice President / Provost - SCC</v>
          </cell>
          <cell r="U4876">
            <v>1</v>
          </cell>
          <cell r="V4876" t="str">
            <v>Neal, Leo C</v>
          </cell>
        </row>
        <row r="4877">
          <cell r="A4877">
            <v>326012</v>
          </cell>
          <cell r="B4877" t="str">
            <v>Biology</v>
          </cell>
          <cell r="C4877">
            <v>611120</v>
          </cell>
          <cell r="D4877">
            <v>326012611120</v>
          </cell>
          <cell r="E4877" t="str">
            <v>Faculty Salaries - Part-time</v>
          </cell>
          <cell r="F4877">
            <v>221010.11</v>
          </cell>
          <cell r="G4877">
            <v>198481.55</v>
          </cell>
          <cell r="H4877">
            <v>207000</v>
          </cell>
          <cell r="I4877">
            <v>141002.85</v>
          </cell>
          <cell r="J4877">
            <v>250140</v>
          </cell>
          <cell r="K4877">
            <v>110010</v>
          </cell>
          <cell r="L4877" t="str">
            <v>Current Unrestricted</v>
          </cell>
          <cell r="M4877">
            <v>10</v>
          </cell>
          <cell r="N4877" t="str">
            <v>Instruction</v>
          </cell>
          <cell r="O4877">
            <v>11</v>
          </cell>
          <cell r="P4877" t="str">
            <v>Current Unrestricted Funds</v>
          </cell>
          <cell r="Q4877">
            <v>61</v>
          </cell>
          <cell r="R4877" t="str">
            <v>Salaries and Wages</v>
          </cell>
          <cell r="S4877">
            <v>40</v>
          </cell>
          <cell r="T4877" t="str">
            <v>Vice President / Provost - SCC</v>
          </cell>
          <cell r="U4877">
            <v>1</v>
          </cell>
          <cell r="V4877" t="str">
            <v>Neal, Leo C</v>
          </cell>
        </row>
        <row r="4878">
          <cell r="A4878">
            <v>326012</v>
          </cell>
          <cell r="B4878" t="str">
            <v>Biology</v>
          </cell>
          <cell r="C4878">
            <v>611125</v>
          </cell>
          <cell r="D4878">
            <v>326012611125</v>
          </cell>
          <cell r="E4878" t="str">
            <v>Faculty Full-time Chair Rel</v>
          </cell>
          <cell r="F4878">
            <v>18422.45</v>
          </cell>
          <cell r="G4878">
            <v>20147.810000000001</v>
          </cell>
          <cell r="H4878">
            <v>22323</v>
          </cell>
          <cell r="I4878">
            <v>14881.74</v>
          </cell>
          <cell r="J4878">
            <v>14882</v>
          </cell>
          <cell r="K4878">
            <v>110010</v>
          </cell>
          <cell r="L4878" t="str">
            <v>Current Unrestricted</v>
          </cell>
          <cell r="M4878">
            <v>10</v>
          </cell>
          <cell r="N4878" t="str">
            <v>Instruction</v>
          </cell>
          <cell r="O4878">
            <v>11</v>
          </cell>
          <cell r="P4878" t="str">
            <v>Current Unrestricted Funds</v>
          </cell>
          <cell r="Q4878">
            <v>61</v>
          </cell>
          <cell r="R4878" t="str">
            <v>Salaries and Wages</v>
          </cell>
          <cell r="S4878">
            <v>40</v>
          </cell>
          <cell r="T4878" t="str">
            <v>Vice President / Provost - SCC</v>
          </cell>
          <cell r="U4878">
            <v>1</v>
          </cell>
          <cell r="V4878" t="str">
            <v>Neal, Leo C</v>
          </cell>
        </row>
        <row r="4879">
          <cell r="A4879">
            <v>326012</v>
          </cell>
          <cell r="B4879" t="str">
            <v>Biology</v>
          </cell>
          <cell r="C4879">
            <v>611130</v>
          </cell>
          <cell r="D4879">
            <v>326012611130</v>
          </cell>
          <cell r="E4879" t="str">
            <v>Faculty Full-time Non-teaching ES</v>
          </cell>
          <cell r="F4879">
            <v>695</v>
          </cell>
          <cell r="G4879">
            <v>1390</v>
          </cell>
          <cell r="H4879">
            <v>5560</v>
          </cell>
          <cell r="I4879">
            <v>719</v>
          </cell>
          <cell r="J4879">
            <v>15143</v>
          </cell>
          <cell r="K4879">
            <v>110010</v>
          </cell>
          <cell r="L4879" t="str">
            <v>Current Unrestricted</v>
          </cell>
          <cell r="M4879">
            <v>10</v>
          </cell>
          <cell r="N4879" t="str">
            <v>Instruction</v>
          </cell>
          <cell r="O4879">
            <v>11</v>
          </cell>
          <cell r="P4879" t="str">
            <v>Current Unrestricted Funds</v>
          </cell>
          <cell r="Q4879">
            <v>61</v>
          </cell>
          <cell r="R4879" t="str">
            <v>Salaries and Wages</v>
          </cell>
          <cell r="S4879">
            <v>40</v>
          </cell>
          <cell r="T4879" t="str">
            <v>Vice President / Provost - SCC</v>
          </cell>
          <cell r="U4879">
            <v>1</v>
          </cell>
          <cell r="V4879" t="str">
            <v>Neal, Leo C</v>
          </cell>
        </row>
        <row r="4880">
          <cell r="A4880">
            <v>326012</v>
          </cell>
          <cell r="B4880" t="str">
            <v>Biology</v>
          </cell>
          <cell r="C4880">
            <v>611135</v>
          </cell>
          <cell r="D4880">
            <v>326012611135</v>
          </cell>
          <cell r="E4880" t="str">
            <v>Faculty Full-time - Release Time</v>
          </cell>
          <cell r="F4880">
            <v>13009.05</v>
          </cell>
          <cell r="G4880">
            <v>1513.44</v>
          </cell>
          <cell r="H4880">
            <v>7187</v>
          </cell>
          <cell r="I4880">
            <v>6664.85</v>
          </cell>
          <cell r="J4880">
            <v>1567</v>
          </cell>
          <cell r="K4880">
            <v>110010</v>
          </cell>
          <cell r="L4880" t="str">
            <v>Current Unrestricted</v>
          </cell>
          <cell r="M4880">
            <v>10</v>
          </cell>
          <cell r="N4880" t="str">
            <v>Instruction</v>
          </cell>
          <cell r="O4880">
            <v>11</v>
          </cell>
          <cell r="P4880" t="str">
            <v>Current Unrestricted Funds</v>
          </cell>
          <cell r="Q4880">
            <v>61</v>
          </cell>
          <cell r="R4880" t="str">
            <v>Salaries and Wages</v>
          </cell>
          <cell r="S4880">
            <v>40</v>
          </cell>
          <cell r="T4880" t="str">
            <v>Vice President / Provost - SCC</v>
          </cell>
          <cell r="U4880">
            <v>1</v>
          </cell>
          <cell r="V4880" t="str">
            <v>Neal, Leo C</v>
          </cell>
        </row>
        <row r="4881">
          <cell r="A4881">
            <v>326012</v>
          </cell>
          <cell r="B4881" t="str">
            <v>Biology</v>
          </cell>
          <cell r="C4881">
            <v>611150</v>
          </cell>
          <cell r="D4881">
            <v>326012611150</v>
          </cell>
          <cell r="E4881" t="str">
            <v>Faculty Full-time - Summer</v>
          </cell>
          <cell r="F4881">
            <v>89809.4</v>
          </cell>
          <cell r="G4881">
            <v>104852.3</v>
          </cell>
          <cell r="H4881">
            <v>64527</v>
          </cell>
          <cell r="I4881">
            <v>0</v>
          </cell>
          <cell r="J4881">
            <v>116908</v>
          </cell>
          <cell r="K4881">
            <v>110010</v>
          </cell>
          <cell r="L4881" t="str">
            <v>Current Unrestricted</v>
          </cell>
          <cell r="M4881">
            <v>10</v>
          </cell>
          <cell r="N4881" t="str">
            <v>Instruction</v>
          </cell>
          <cell r="O4881">
            <v>11</v>
          </cell>
          <cell r="P4881" t="str">
            <v>Current Unrestricted Funds</v>
          </cell>
          <cell r="Q4881">
            <v>61</v>
          </cell>
          <cell r="R4881" t="str">
            <v>Salaries and Wages</v>
          </cell>
          <cell r="S4881">
            <v>40</v>
          </cell>
          <cell r="T4881" t="str">
            <v>Vice President / Provost - SCC</v>
          </cell>
          <cell r="U4881">
            <v>1</v>
          </cell>
          <cell r="V4881" t="str">
            <v>Neal, Leo C</v>
          </cell>
        </row>
        <row r="4882">
          <cell r="A4882">
            <v>326012</v>
          </cell>
          <cell r="B4882" t="str">
            <v>Biology</v>
          </cell>
          <cell r="C4882">
            <v>611155</v>
          </cell>
          <cell r="D4882">
            <v>326012611155</v>
          </cell>
          <cell r="E4882" t="str">
            <v>Faculty Full-time - Non-teach Sum</v>
          </cell>
          <cell r="F4882">
            <v>0</v>
          </cell>
          <cell r="G4882">
            <v>695</v>
          </cell>
          <cell r="H4882">
            <v>0</v>
          </cell>
          <cell r="I4882">
            <v>0</v>
          </cell>
          <cell r="J4882">
            <v>0</v>
          </cell>
          <cell r="K4882">
            <v>110010</v>
          </cell>
          <cell r="L4882" t="str">
            <v>Current Unrestricted</v>
          </cell>
          <cell r="M4882">
            <v>10</v>
          </cell>
          <cell r="N4882" t="str">
            <v>Instruction</v>
          </cell>
          <cell r="O4882">
            <v>11</v>
          </cell>
          <cell r="P4882" t="str">
            <v>Current Unrestricted Funds</v>
          </cell>
          <cell r="Q4882">
            <v>61</v>
          </cell>
          <cell r="R4882" t="str">
            <v>Salaries and Wages</v>
          </cell>
          <cell r="S4882">
            <v>40</v>
          </cell>
          <cell r="T4882" t="str">
            <v>Vice President / Provost - SCC</v>
          </cell>
          <cell r="U4882">
            <v>1</v>
          </cell>
          <cell r="V4882" t="str">
            <v>Neal, Leo C</v>
          </cell>
        </row>
        <row r="4883">
          <cell r="A4883">
            <v>326012</v>
          </cell>
          <cell r="B4883" t="str">
            <v>Biology</v>
          </cell>
          <cell r="C4883">
            <v>611160</v>
          </cell>
          <cell r="D4883">
            <v>326012611160</v>
          </cell>
          <cell r="E4883" t="str">
            <v>Faculty Part-time - Summer</v>
          </cell>
          <cell r="F4883">
            <v>42068.33</v>
          </cell>
          <cell r="G4883">
            <v>30806.57</v>
          </cell>
          <cell r="H4883">
            <v>72864</v>
          </cell>
          <cell r="I4883">
            <v>0</v>
          </cell>
          <cell r="J4883">
            <v>72864</v>
          </cell>
          <cell r="K4883">
            <v>110010</v>
          </cell>
          <cell r="L4883" t="str">
            <v>Current Unrestricted</v>
          </cell>
          <cell r="M4883">
            <v>10</v>
          </cell>
          <cell r="N4883" t="str">
            <v>Instruction</v>
          </cell>
          <cell r="O4883">
            <v>11</v>
          </cell>
          <cell r="P4883" t="str">
            <v>Current Unrestricted Funds</v>
          </cell>
          <cell r="Q4883">
            <v>61</v>
          </cell>
          <cell r="R4883" t="str">
            <v>Salaries and Wages</v>
          </cell>
          <cell r="S4883">
            <v>40</v>
          </cell>
          <cell r="T4883" t="str">
            <v>Vice President / Provost - SCC</v>
          </cell>
          <cell r="U4883">
            <v>1</v>
          </cell>
          <cell r="V4883" t="str">
            <v>Neal, Leo C</v>
          </cell>
        </row>
        <row r="4884">
          <cell r="A4884">
            <v>326012</v>
          </cell>
          <cell r="B4884" t="str">
            <v>Biology</v>
          </cell>
          <cell r="C4884">
            <v>611310</v>
          </cell>
          <cell r="D4884">
            <v>326012611310</v>
          </cell>
          <cell r="E4884" t="str">
            <v>Supervisory Support Staff - Exempt</v>
          </cell>
          <cell r="F4884">
            <v>54059.28</v>
          </cell>
          <cell r="G4884">
            <v>54059.28</v>
          </cell>
          <cell r="H4884">
            <v>55952</v>
          </cell>
          <cell r="I4884">
            <v>27975.66</v>
          </cell>
          <cell r="J4884">
            <v>55952</v>
          </cell>
          <cell r="K4884">
            <v>110010</v>
          </cell>
          <cell r="L4884" t="str">
            <v>Current Unrestricted</v>
          </cell>
          <cell r="M4884">
            <v>10</v>
          </cell>
          <cell r="N4884" t="str">
            <v>Instruction</v>
          </cell>
          <cell r="O4884">
            <v>11</v>
          </cell>
          <cell r="P4884" t="str">
            <v>Current Unrestricted Funds</v>
          </cell>
          <cell r="Q4884">
            <v>61</v>
          </cell>
          <cell r="R4884" t="str">
            <v>Salaries and Wages</v>
          </cell>
          <cell r="S4884">
            <v>40</v>
          </cell>
          <cell r="T4884" t="str">
            <v>Vice President / Provost - SCC</v>
          </cell>
          <cell r="U4884">
            <v>1</v>
          </cell>
          <cell r="V4884" t="str">
            <v>Neal, Leo C</v>
          </cell>
        </row>
        <row r="4885">
          <cell r="A4885">
            <v>326012</v>
          </cell>
          <cell r="B4885" t="str">
            <v>Biology</v>
          </cell>
          <cell r="C4885">
            <v>611320</v>
          </cell>
          <cell r="D4885">
            <v>326012611320</v>
          </cell>
          <cell r="E4885" t="str">
            <v>Non-Supervisory Supp Staff - Exempt</v>
          </cell>
          <cell r="F4885">
            <v>19501.509999999998</v>
          </cell>
          <cell r="G4885">
            <v>2081.36</v>
          </cell>
          <cell r="H4885">
            <v>39447</v>
          </cell>
          <cell r="I4885">
            <v>16435.849999999999</v>
          </cell>
          <cell r="J4885">
            <v>39447</v>
          </cell>
          <cell r="K4885">
            <v>110010</v>
          </cell>
          <cell r="L4885" t="str">
            <v>Current Unrestricted</v>
          </cell>
          <cell r="M4885">
            <v>10</v>
          </cell>
          <cell r="N4885" t="str">
            <v>Instruction</v>
          </cell>
          <cell r="O4885">
            <v>11</v>
          </cell>
          <cell r="P4885" t="str">
            <v>Current Unrestricted Funds</v>
          </cell>
          <cell r="Q4885">
            <v>61</v>
          </cell>
          <cell r="R4885" t="str">
            <v>Salaries and Wages</v>
          </cell>
          <cell r="S4885">
            <v>40</v>
          </cell>
          <cell r="T4885" t="str">
            <v>Vice President / Provost - SCC</v>
          </cell>
          <cell r="U4885">
            <v>1</v>
          </cell>
          <cell r="V4885" t="str">
            <v>Neal, Leo C</v>
          </cell>
        </row>
        <row r="4886">
          <cell r="A4886">
            <v>326012</v>
          </cell>
          <cell r="B4886" t="str">
            <v>Biology</v>
          </cell>
          <cell r="C4886">
            <v>611350</v>
          </cell>
          <cell r="D4886">
            <v>326012611350</v>
          </cell>
          <cell r="E4886" t="str">
            <v>Supp Staff-FT Instructional-Exempt</v>
          </cell>
          <cell r="F4886">
            <v>0</v>
          </cell>
          <cell r="G4886">
            <v>107435.69</v>
          </cell>
          <cell r="H4886">
            <v>81313</v>
          </cell>
          <cell r="I4886">
            <v>40656.300000000003</v>
          </cell>
          <cell r="J4886">
            <v>120759</v>
          </cell>
          <cell r="K4886">
            <v>110010</v>
          </cell>
          <cell r="L4886" t="str">
            <v>Current Unrestricted</v>
          </cell>
          <cell r="M4886">
            <v>10</v>
          </cell>
          <cell r="N4886" t="str">
            <v>Instruction</v>
          </cell>
          <cell r="O4886">
            <v>11</v>
          </cell>
          <cell r="P4886" t="str">
            <v>Current Unrestricted Funds</v>
          </cell>
          <cell r="Q4886">
            <v>61</v>
          </cell>
          <cell r="R4886" t="str">
            <v>Salaries and Wages</v>
          </cell>
          <cell r="S4886">
            <v>40</v>
          </cell>
          <cell r="T4886" t="str">
            <v>Vice President / Provost - SCC</v>
          </cell>
          <cell r="U4886">
            <v>1</v>
          </cell>
          <cell r="V4886" t="str">
            <v>Neal, Leo C</v>
          </cell>
        </row>
        <row r="4887">
          <cell r="A4887">
            <v>326012</v>
          </cell>
          <cell r="B4887" t="str">
            <v>Biology</v>
          </cell>
          <cell r="C4887">
            <v>611420</v>
          </cell>
          <cell r="D4887">
            <v>326012611420</v>
          </cell>
          <cell r="E4887" t="str">
            <v>Non-Supervisory Supp - Non-Exempt</v>
          </cell>
          <cell r="F4887">
            <v>0</v>
          </cell>
          <cell r="G4887">
            <v>25739.040000000001</v>
          </cell>
          <cell r="H4887">
            <v>26073</v>
          </cell>
          <cell r="I4887">
            <v>9857.6299999999992</v>
          </cell>
          <cell r="J4887">
            <v>26640</v>
          </cell>
          <cell r="K4887">
            <v>110010</v>
          </cell>
          <cell r="L4887" t="str">
            <v>Current Unrestricted</v>
          </cell>
          <cell r="M4887">
            <v>10</v>
          </cell>
          <cell r="N4887" t="str">
            <v>Instruction</v>
          </cell>
          <cell r="O4887">
            <v>11</v>
          </cell>
          <cell r="P4887" t="str">
            <v>Current Unrestricted Funds</v>
          </cell>
          <cell r="Q4887">
            <v>61</v>
          </cell>
          <cell r="R4887" t="str">
            <v>Salaries and Wages</v>
          </cell>
          <cell r="S4887">
            <v>40</v>
          </cell>
          <cell r="T4887" t="str">
            <v>Vice President / Provost - SCC</v>
          </cell>
          <cell r="U4887">
            <v>1</v>
          </cell>
          <cell r="V4887" t="str">
            <v>Neal, Leo C</v>
          </cell>
        </row>
        <row r="4888">
          <cell r="A4888">
            <v>326012</v>
          </cell>
          <cell r="B4888" t="str">
            <v>Biology</v>
          </cell>
          <cell r="C4888">
            <v>611450</v>
          </cell>
          <cell r="D4888">
            <v>326012611450</v>
          </cell>
          <cell r="E4888" t="str">
            <v>Lab Instructor - Non-Exempt</v>
          </cell>
          <cell r="F4888">
            <v>110341.43</v>
          </cell>
          <cell r="G4888">
            <v>3492.57</v>
          </cell>
          <cell r="H4888">
            <v>0</v>
          </cell>
          <cell r="I4888">
            <v>0</v>
          </cell>
          <cell r="J4888">
            <v>0</v>
          </cell>
          <cell r="K4888">
            <v>110010</v>
          </cell>
          <cell r="L4888" t="str">
            <v>Current Unrestricted</v>
          </cell>
          <cell r="M4888">
            <v>10</v>
          </cell>
          <cell r="N4888" t="str">
            <v>Instruction</v>
          </cell>
          <cell r="O4888">
            <v>11</v>
          </cell>
          <cell r="P4888" t="str">
            <v>Current Unrestricted Funds</v>
          </cell>
          <cell r="Q4888">
            <v>61</v>
          </cell>
          <cell r="R4888" t="str">
            <v>Salaries and Wages</v>
          </cell>
          <cell r="S4888">
            <v>40</v>
          </cell>
          <cell r="T4888" t="str">
            <v>Vice President / Provost - SCC</v>
          </cell>
          <cell r="U4888">
            <v>1</v>
          </cell>
          <cell r="V4888" t="str">
            <v>Neal, Leo C</v>
          </cell>
        </row>
        <row r="4889">
          <cell r="A4889">
            <v>326012</v>
          </cell>
          <cell r="B4889" t="str">
            <v>Biology</v>
          </cell>
          <cell r="C4889">
            <v>611455</v>
          </cell>
          <cell r="D4889">
            <v>326012611455</v>
          </cell>
          <cell r="E4889" t="str">
            <v>PT Instr Assistant - Non-Exempt</v>
          </cell>
          <cell r="F4889">
            <v>8135.3</v>
          </cell>
          <cell r="G4889">
            <v>8193.36</v>
          </cell>
          <cell r="H4889">
            <v>10168</v>
          </cell>
          <cell r="I4889">
            <v>0</v>
          </cell>
          <cell r="J4889">
            <v>0</v>
          </cell>
          <cell r="K4889">
            <v>110010</v>
          </cell>
          <cell r="L4889" t="str">
            <v>Current Unrestricted</v>
          </cell>
          <cell r="M4889">
            <v>10</v>
          </cell>
          <cell r="N4889" t="str">
            <v>Instruction</v>
          </cell>
          <cell r="O4889">
            <v>11</v>
          </cell>
          <cell r="P4889" t="str">
            <v>Current Unrestricted Funds</v>
          </cell>
          <cell r="Q4889">
            <v>61</v>
          </cell>
          <cell r="R4889" t="str">
            <v>Salaries and Wages</v>
          </cell>
          <cell r="S4889">
            <v>40</v>
          </cell>
          <cell r="T4889" t="str">
            <v>Vice President / Provost - SCC</v>
          </cell>
          <cell r="U4889">
            <v>1</v>
          </cell>
          <cell r="V4889" t="str">
            <v>Neal, Leo C</v>
          </cell>
        </row>
        <row r="4890">
          <cell r="A4890">
            <v>326012</v>
          </cell>
          <cell r="B4890" t="str">
            <v>Biology</v>
          </cell>
          <cell r="C4890">
            <v>611460</v>
          </cell>
          <cell r="D4890">
            <v>326012611460</v>
          </cell>
          <cell r="E4890" t="str">
            <v>Support Staff PT - Non-Exempt</v>
          </cell>
          <cell r="F4890">
            <v>4571.66</v>
          </cell>
          <cell r="G4890">
            <v>1854</v>
          </cell>
          <cell r="H4890">
            <v>983</v>
          </cell>
          <cell r="I4890">
            <v>370.8</v>
          </cell>
          <cell r="J4890">
            <v>4151</v>
          </cell>
          <cell r="K4890">
            <v>110010</v>
          </cell>
          <cell r="L4890" t="str">
            <v>Current Unrestricted</v>
          </cell>
          <cell r="M4890">
            <v>10</v>
          </cell>
          <cell r="N4890" t="str">
            <v>Instruction</v>
          </cell>
          <cell r="O4890">
            <v>11</v>
          </cell>
          <cell r="P4890" t="str">
            <v>Current Unrestricted Funds</v>
          </cell>
          <cell r="Q4890">
            <v>61</v>
          </cell>
          <cell r="R4890" t="str">
            <v>Salaries and Wages</v>
          </cell>
          <cell r="S4890">
            <v>40</v>
          </cell>
          <cell r="T4890" t="str">
            <v>Vice President / Provost - SCC</v>
          </cell>
          <cell r="U4890">
            <v>1</v>
          </cell>
          <cell r="V4890" t="str">
            <v>Neal, Leo C</v>
          </cell>
        </row>
        <row r="4891">
          <cell r="A4891">
            <v>326012</v>
          </cell>
          <cell r="B4891" t="str">
            <v>Biology</v>
          </cell>
          <cell r="C4891">
            <v>611475</v>
          </cell>
          <cell r="D4891">
            <v>326012611475</v>
          </cell>
          <cell r="E4891" t="str">
            <v>Supp Staff - Lab Assist-Non-Exempt</v>
          </cell>
          <cell r="F4891">
            <v>0</v>
          </cell>
          <cell r="G4891">
            <v>0</v>
          </cell>
          <cell r="H4891">
            <v>0</v>
          </cell>
          <cell r="I4891">
            <v>0</v>
          </cell>
          <cell r="J4891">
            <v>0</v>
          </cell>
          <cell r="K4891">
            <v>110010</v>
          </cell>
          <cell r="L4891" t="str">
            <v>Current Unrestricted</v>
          </cell>
          <cell r="M4891">
            <v>10</v>
          </cell>
          <cell r="N4891" t="str">
            <v>Instruction</v>
          </cell>
          <cell r="O4891">
            <v>11</v>
          </cell>
          <cell r="P4891" t="str">
            <v>Current Unrestricted Funds</v>
          </cell>
          <cell r="Q4891">
            <v>61</v>
          </cell>
          <cell r="R4891" t="str">
            <v>Salaries and Wages</v>
          </cell>
          <cell r="S4891">
            <v>40</v>
          </cell>
          <cell r="T4891" t="str">
            <v>Vice President / Provost - SCC</v>
          </cell>
          <cell r="U4891">
            <v>1</v>
          </cell>
          <cell r="V4891" t="str">
            <v>Neal, Leo C</v>
          </cell>
        </row>
        <row r="4892">
          <cell r="A4892">
            <v>326012</v>
          </cell>
          <cell r="B4892" t="str">
            <v>Biology</v>
          </cell>
          <cell r="C4892">
            <v>611476</v>
          </cell>
          <cell r="D4892">
            <v>326012611476</v>
          </cell>
          <cell r="E4892" t="str">
            <v>Lab Assistants PT - Non-Exempt</v>
          </cell>
          <cell r="F4892">
            <v>11595.78</v>
          </cell>
          <cell r="G4892">
            <v>23647.8</v>
          </cell>
          <cell r="H4892">
            <v>20563</v>
          </cell>
          <cell r="I4892">
            <v>9869.61</v>
          </cell>
          <cell r="J4892">
            <v>20563</v>
          </cell>
          <cell r="K4892">
            <v>110010</v>
          </cell>
          <cell r="L4892" t="str">
            <v>Current Unrestricted</v>
          </cell>
          <cell r="M4892">
            <v>10</v>
          </cell>
          <cell r="N4892" t="str">
            <v>Instruction</v>
          </cell>
          <cell r="O4892">
            <v>11</v>
          </cell>
          <cell r="P4892" t="str">
            <v>Current Unrestricted Funds</v>
          </cell>
          <cell r="Q4892">
            <v>61</v>
          </cell>
          <cell r="R4892" t="str">
            <v>Salaries and Wages</v>
          </cell>
          <cell r="S4892">
            <v>40</v>
          </cell>
          <cell r="T4892" t="str">
            <v>Vice President / Provost - SCC</v>
          </cell>
          <cell r="U4892">
            <v>1</v>
          </cell>
          <cell r="V4892" t="str">
            <v>Neal, Leo C</v>
          </cell>
        </row>
        <row r="4893">
          <cell r="A4893">
            <v>326012</v>
          </cell>
          <cell r="B4893" t="str">
            <v>Biology</v>
          </cell>
          <cell r="C4893">
            <v>611491</v>
          </cell>
          <cell r="D4893">
            <v>326012611491</v>
          </cell>
          <cell r="E4893" t="str">
            <v>Comp Time Payoff</v>
          </cell>
          <cell r="F4893">
            <v>0</v>
          </cell>
          <cell r="G4893">
            <v>0</v>
          </cell>
          <cell r="H4893">
            <v>427</v>
          </cell>
          <cell r="I4893">
            <v>0</v>
          </cell>
          <cell r="J4893">
            <v>300</v>
          </cell>
          <cell r="K4893">
            <v>110010</v>
          </cell>
          <cell r="L4893" t="str">
            <v>Current Unrestricted</v>
          </cell>
          <cell r="M4893">
            <v>10</v>
          </cell>
          <cell r="N4893" t="str">
            <v>Instruction</v>
          </cell>
          <cell r="O4893">
            <v>11</v>
          </cell>
          <cell r="P4893" t="str">
            <v>Current Unrestricted Funds</v>
          </cell>
          <cell r="Q4893">
            <v>61</v>
          </cell>
          <cell r="R4893" t="str">
            <v>Salaries and Wages</v>
          </cell>
          <cell r="S4893">
            <v>40</v>
          </cell>
          <cell r="T4893" t="str">
            <v>Vice President / Provost - SCC</v>
          </cell>
          <cell r="U4893">
            <v>1</v>
          </cell>
          <cell r="V4893" t="str">
            <v>Neal, Leo C</v>
          </cell>
        </row>
        <row r="4894">
          <cell r="A4894">
            <v>326012</v>
          </cell>
          <cell r="B4894" t="str">
            <v>Biology</v>
          </cell>
          <cell r="C4894">
            <v>611492</v>
          </cell>
          <cell r="D4894">
            <v>326012611492</v>
          </cell>
          <cell r="E4894" t="str">
            <v>Regular Overtime</v>
          </cell>
          <cell r="F4894">
            <v>552.76</v>
          </cell>
          <cell r="G4894">
            <v>0</v>
          </cell>
          <cell r="H4894">
            <v>73</v>
          </cell>
          <cell r="I4894">
            <v>72.040000000000006</v>
          </cell>
          <cell r="J4894">
            <v>0</v>
          </cell>
          <cell r="K4894">
            <v>110010</v>
          </cell>
          <cell r="L4894" t="str">
            <v>Current Unrestricted</v>
          </cell>
          <cell r="M4894">
            <v>10</v>
          </cell>
          <cell r="N4894" t="str">
            <v>Instruction</v>
          </cell>
          <cell r="O4894">
            <v>11</v>
          </cell>
          <cell r="P4894" t="str">
            <v>Current Unrestricted Funds</v>
          </cell>
          <cell r="Q4894">
            <v>61</v>
          </cell>
          <cell r="R4894" t="str">
            <v>Salaries and Wages</v>
          </cell>
          <cell r="S4894">
            <v>40</v>
          </cell>
          <cell r="T4894" t="str">
            <v>Vice President / Provost - SCC</v>
          </cell>
          <cell r="U4894">
            <v>1</v>
          </cell>
          <cell r="V4894" t="str">
            <v>Neal, Leo C</v>
          </cell>
        </row>
        <row r="4895">
          <cell r="A4895">
            <v>326012</v>
          </cell>
          <cell r="B4895" t="str">
            <v>Biology</v>
          </cell>
          <cell r="C4895">
            <v>611493</v>
          </cell>
          <cell r="D4895">
            <v>326012611493</v>
          </cell>
          <cell r="E4895" t="str">
            <v>Vacation Payoff</v>
          </cell>
          <cell r="F4895">
            <v>0</v>
          </cell>
          <cell r="G4895">
            <v>0</v>
          </cell>
          <cell r="H4895">
            <v>506</v>
          </cell>
          <cell r="I4895">
            <v>505.91</v>
          </cell>
          <cell r="J4895">
            <v>0</v>
          </cell>
          <cell r="K4895">
            <v>110010</v>
          </cell>
          <cell r="L4895" t="str">
            <v>Current Unrestricted</v>
          </cell>
          <cell r="M4895">
            <v>10</v>
          </cell>
          <cell r="N4895" t="str">
            <v>Instruction</v>
          </cell>
          <cell r="O4895">
            <v>11</v>
          </cell>
          <cell r="P4895" t="str">
            <v>Current Unrestricted Funds</v>
          </cell>
          <cell r="Q4895">
            <v>61</v>
          </cell>
          <cell r="R4895" t="str">
            <v>Salaries and Wages</v>
          </cell>
          <cell r="S4895">
            <v>40</v>
          </cell>
          <cell r="T4895" t="str">
            <v>Vice President / Provost - SCC</v>
          </cell>
          <cell r="U4895">
            <v>1</v>
          </cell>
          <cell r="V4895" t="str">
            <v>Neal, Leo C</v>
          </cell>
        </row>
        <row r="4896">
          <cell r="A4896">
            <v>326012</v>
          </cell>
          <cell r="B4896" t="str">
            <v>Biology</v>
          </cell>
          <cell r="C4896">
            <v>611510</v>
          </cell>
          <cell r="D4896">
            <v>326012611510</v>
          </cell>
          <cell r="E4896" t="str">
            <v>Student Assistants - Non-Work Study</v>
          </cell>
          <cell r="F4896">
            <v>15846.33</v>
          </cell>
          <cell r="G4896">
            <v>16180.82</v>
          </cell>
          <cell r="H4896">
            <v>20712</v>
          </cell>
          <cell r="I4896">
            <v>7456.82</v>
          </cell>
          <cell r="J4896">
            <v>20712</v>
          </cell>
          <cell r="K4896">
            <v>110010</v>
          </cell>
          <cell r="L4896" t="str">
            <v>Current Unrestricted</v>
          </cell>
          <cell r="M4896">
            <v>10</v>
          </cell>
          <cell r="N4896" t="str">
            <v>Instruction</v>
          </cell>
          <cell r="O4896">
            <v>11</v>
          </cell>
          <cell r="P4896" t="str">
            <v>Current Unrestricted Funds</v>
          </cell>
          <cell r="Q4896">
            <v>61</v>
          </cell>
          <cell r="R4896" t="str">
            <v>Salaries and Wages</v>
          </cell>
          <cell r="S4896">
            <v>40</v>
          </cell>
          <cell r="T4896" t="str">
            <v>Vice President / Provost - SCC</v>
          </cell>
          <cell r="U4896">
            <v>1</v>
          </cell>
          <cell r="V4896" t="str">
            <v>Neal, Leo C</v>
          </cell>
        </row>
        <row r="4897">
          <cell r="A4897">
            <v>326012</v>
          </cell>
          <cell r="B4897" t="str">
            <v>Biology</v>
          </cell>
          <cell r="C4897">
            <v>611515</v>
          </cell>
          <cell r="D4897">
            <v>326012611515</v>
          </cell>
          <cell r="E4897" t="str">
            <v>Student Assistants - Non-WS&lt;6 hrs</v>
          </cell>
          <cell r="F4897">
            <v>2609.5100000000002</v>
          </cell>
          <cell r="G4897">
            <v>3592.14</v>
          </cell>
          <cell r="H4897">
            <v>0</v>
          </cell>
          <cell r="I4897">
            <v>0</v>
          </cell>
          <cell r="J4897">
            <v>0</v>
          </cell>
          <cell r="K4897">
            <v>110010</v>
          </cell>
          <cell r="L4897" t="str">
            <v>Current Unrestricted</v>
          </cell>
          <cell r="M4897">
            <v>10</v>
          </cell>
          <cell r="N4897" t="str">
            <v>Instruction</v>
          </cell>
          <cell r="O4897">
            <v>11</v>
          </cell>
          <cell r="P4897" t="str">
            <v>Current Unrestricted Funds</v>
          </cell>
          <cell r="Q4897">
            <v>61</v>
          </cell>
          <cell r="R4897" t="str">
            <v>Salaries and Wages</v>
          </cell>
          <cell r="S4897">
            <v>40</v>
          </cell>
          <cell r="T4897" t="str">
            <v>Vice President / Provost - SCC</v>
          </cell>
          <cell r="U4897">
            <v>1</v>
          </cell>
          <cell r="V4897" t="str">
            <v>Neal, Leo C</v>
          </cell>
        </row>
        <row r="4898">
          <cell r="A4898">
            <v>326012</v>
          </cell>
          <cell r="B4898" t="str">
            <v>Biology</v>
          </cell>
          <cell r="C4898">
            <v>712350</v>
          </cell>
          <cell r="D4898">
            <v>326012712350</v>
          </cell>
          <cell r="E4898" t="str">
            <v>Contract Labor - Individuals</v>
          </cell>
          <cell r="F4898">
            <v>0</v>
          </cell>
          <cell r="G4898">
            <v>0</v>
          </cell>
          <cell r="H4898">
            <v>0</v>
          </cell>
          <cell r="I4898">
            <v>0</v>
          </cell>
          <cell r="J4898">
            <v>0</v>
          </cell>
          <cell r="K4898">
            <v>110010</v>
          </cell>
          <cell r="L4898" t="str">
            <v>Current Unrestricted</v>
          </cell>
          <cell r="M4898">
            <v>10</v>
          </cell>
          <cell r="N4898" t="str">
            <v>Instruction</v>
          </cell>
          <cell r="O4898">
            <v>11</v>
          </cell>
          <cell r="P4898" t="str">
            <v>Current Unrestricted Funds</v>
          </cell>
          <cell r="Q4898">
            <v>71</v>
          </cell>
          <cell r="R4898" t="str">
            <v>Contractual Services</v>
          </cell>
          <cell r="S4898">
            <v>40</v>
          </cell>
          <cell r="T4898" t="str">
            <v>Vice President / Provost - SCC</v>
          </cell>
          <cell r="U4898">
            <v>4</v>
          </cell>
          <cell r="V4898" t="str">
            <v>Neal, Leo C</v>
          </cell>
        </row>
        <row r="4899">
          <cell r="A4899">
            <v>326012</v>
          </cell>
          <cell r="B4899" t="str">
            <v>Biology</v>
          </cell>
          <cell r="C4899">
            <v>712360</v>
          </cell>
          <cell r="D4899">
            <v>326012712360</v>
          </cell>
          <cell r="E4899" t="str">
            <v>Instructional Service Contract</v>
          </cell>
          <cell r="F4899">
            <v>0</v>
          </cell>
          <cell r="G4899">
            <v>0</v>
          </cell>
          <cell r="H4899">
            <v>0</v>
          </cell>
          <cell r="I4899">
            <v>0</v>
          </cell>
          <cell r="J4899">
            <v>0</v>
          </cell>
          <cell r="K4899">
            <v>110010</v>
          </cell>
          <cell r="L4899" t="str">
            <v>Current Unrestricted</v>
          </cell>
          <cell r="M4899">
            <v>10</v>
          </cell>
          <cell r="N4899" t="str">
            <v>Instruction</v>
          </cell>
          <cell r="O4899">
            <v>11</v>
          </cell>
          <cell r="P4899" t="str">
            <v>Current Unrestricted Funds</v>
          </cell>
          <cell r="Q4899">
            <v>71</v>
          </cell>
          <cell r="R4899" t="str">
            <v>Contractual Services</v>
          </cell>
          <cell r="S4899">
            <v>40</v>
          </cell>
          <cell r="T4899" t="str">
            <v>Vice President / Provost - SCC</v>
          </cell>
          <cell r="U4899">
            <v>4</v>
          </cell>
          <cell r="V4899" t="str">
            <v>Neal, Leo C</v>
          </cell>
        </row>
        <row r="4900">
          <cell r="A4900">
            <v>326012</v>
          </cell>
          <cell r="B4900" t="str">
            <v>Biology</v>
          </cell>
          <cell r="C4900">
            <v>712370</v>
          </cell>
          <cell r="D4900">
            <v>326012712370</v>
          </cell>
          <cell r="E4900" t="str">
            <v>Other Contract Services</v>
          </cell>
          <cell r="F4900">
            <v>86.84</v>
          </cell>
          <cell r="G4900">
            <v>0</v>
          </cell>
          <cell r="H4900">
            <v>2000</v>
          </cell>
          <cell r="I4900">
            <v>800</v>
          </cell>
          <cell r="J4900">
            <v>2000</v>
          </cell>
          <cell r="K4900">
            <v>110010</v>
          </cell>
          <cell r="L4900" t="str">
            <v>Current Unrestricted</v>
          </cell>
          <cell r="M4900">
            <v>10</v>
          </cell>
          <cell r="N4900" t="str">
            <v>Instruction</v>
          </cell>
          <cell r="O4900">
            <v>11</v>
          </cell>
          <cell r="P4900" t="str">
            <v>Current Unrestricted Funds</v>
          </cell>
          <cell r="Q4900">
            <v>71</v>
          </cell>
          <cell r="R4900" t="str">
            <v>Contractual Services</v>
          </cell>
          <cell r="S4900">
            <v>40</v>
          </cell>
          <cell r="T4900" t="str">
            <v>Vice President / Provost - SCC</v>
          </cell>
          <cell r="U4900">
            <v>4</v>
          </cell>
          <cell r="V4900" t="str">
            <v>Neal, Leo C</v>
          </cell>
        </row>
        <row r="4901">
          <cell r="A4901">
            <v>326012</v>
          </cell>
          <cell r="B4901" t="str">
            <v>Biology</v>
          </cell>
          <cell r="C4901">
            <v>712420</v>
          </cell>
          <cell r="D4901">
            <v>326012712420</v>
          </cell>
          <cell r="E4901" t="str">
            <v>Rental - Furniture and Equipment</v>
          </cell>
          <cell r="F4901">
            <v>0</v>
          </cell>
          <cell r="G4901">
            <v>0</v>
          </cell>
          <cell r="H4901">
            <v>0</v>
          </cell>
          <cell r="I4901">
            <v>0</v>
          </cell>
          <cell r="J4901">
            <v>0</v>
          </cell>
          <cell r="K4901">
            <v>110010</v>
          </cell>
          <cell r="L4901" t="str">
            <v>Current Unrestricted</v>
          </cell>
          <cell r="M4901">
            <v>10</v>
          </cell>
          <cell r="N4901" t="str">
            <v>Instruction</v>
          </cell>
          <cell r="O4901">
            <v>11</v>
          </cell>
          <cell r="P4901" t="str">
            <v>Current Unrestricted Funds</v>
          </cell>
          <cell r="Q4901">
            <v>71</v>
          </cell>
          <cell r="R4901" t="str">
            <v>Contractual Services</v>
          </cell>
          <cell r="S4901">
            <v>40</v>
          </cell>
          <cell r="T4901" t="str">
            <v>Vice President / Provost - SCC</v>
          </cell>
          <cell r="U4901">
            <v>4</v>
          </cell>
          <cell r="V4901" t="str">
            <v>Neal, Leo C</v>
          </cell>
        </row>
        <row r="4902">
          <cell r="A4902">
            <v>326012</v>
          </cell>
          <cell r="B4902" t="str">
            <v>Biology</v>
          </cell>
          <cell r="C4902">
            <v>712510</v>
          </cell>
          <cell r="D4902">
            <v>326012712510</v>
          </cell>
          <cell r="E4902" t="str">
            <v>Maintenance Agreements</v>
          </cell>
          <cell r="F4902">
            <v>7364.59</v>
          </cell>
          <cell r="G4902">
            <v>5033.6000000000004</v>
          </cell>
          <cell r="H4902">
            <v>6757</v>
          </cell>
          <cell r="I4902">
            <v>914</v>
          </cell>
          <cell r="J4902">
            <v>6757</v>
          </cell>
          <cell r="K4902">
            <v>110010</v>
          </cell>
          <cell r="L4902" t="str">
            <v>Current Unrestricted</v>
          </cell>
          <cell r="M4902">
            <v>10</v>
          </cell>
          <cell r="N4902" t="str">
            <v>Instruction</v>
          </cell>
          <cell r="O4902">
            <v>11</v>
          </cell>
          <cell r="P4902" t="str">
            <v>Current Unrestricted Funds</v>
          </cell>
          <cell r="Q4902">
            <v>71</v>
          </cell>
          <cell r="R4902" t="str">
            <v>Contractual Services</v>
          </cell>
          <cell r="S4902">
            <v>40</v>
          </cell>
          <cell r="T4902" t="str">
            <v>Vice President / Provost - SCC</v>
          </cell>
          <cell r="U4902">
            <v>4</v>
          </cell>
          <cell r="V4902" t="str">
            <v>Neal, Leo C</v>
          </cell>
        </row>
        <row r="4903">
          <cell r="A4903">
            <v>326012</v>
          </cell>
          <cell r="B4903" t="str">
            <v>Biology</v>
          </cell>
          <cell r="C4903">
            <v>712655</v>
          </cell>
          <cell r="D4903">
            <v>326012712655</v>
          </cell>
          <cell r="E4903" t="str">
            <v>Meetings Expense</v>
          </cell>
          <cell r="F4903">
            <v>585.88</v>
          </cell>
          <cell r="G4903">
            <v>0</v>
          </cell>
          <cell r="H4903">
            <v>650</v>
          </cell>
          <cell r="I4903">
            <v>0</v>
          </cell>
          <cell r="J4903">
            <v>650</v>
          </cell>
          <cell r="K4903">
            <v>110010</v>
          </cell>
          <cell r="L4903" t="str">
            <v>Current Unrestricted</v>
          </cell>
          <cell r="M4903">
            <v>10</v>
          </cell>
          <cell r="N4903" t="str">
            <v>Instruction</v>
          </cell>
          <cell r="O4903">
            <v>11</v>
          </cell>
          <cell r="P4903" t="str">
            <v>Current Unrestricted Funds</v>
          </cell>
          <cell r="Q4903">
            <v>71</v>
          </cell>
          <cell r="R4903" t="str">
            <v>Contractual Services</v>
          </cell>
          <cell r="S4903">
            <v>40</v>
          </cell>
          <cell r="T4903" t="str">
            <v>Vice President / Provost - SCC</v>
          </cell>
          <cell r="U4903">
            <v>4</v>
          </cell>
          <cell r="V4903" t="str">
            <v>Neal, Leo C</v>
          </cell>
        </row>
        <row r="4904">
          <cell r="A4904">
            <v>326012</v>
          </cell>
          <cell r="B4904" t="str">
            <v>Biology</v>
          </cell>
          <cell r="C4904">
            <v>733110</v>
          </cell>
          <cell r="D4904">
            <v>326012733110</v>
          </cell>
          <cell r="E4904" t="str">
            <v>Classroom Supplies</v>
          </cell>
          <cell r="F4904">
            <v>75979.61</v>
          </cell>
          <cell r="G4904">
            <v>70958.84</v>
          </cell>
          <cell r="H4904">
            <v>96655</v>
          </cell>
          <cell r="I4904">
            <v>59740.49</v>
          </cell>
          <cell r="J4904">
            <v>104406</v>
          </cell>
          <cell r="K4904">
            <v>110010</v>
          </cell>
          <cell r="L4904" t="str">
            <v>Current Unrestricted</v>
          </cell>
          <cell r="M4904">
            <v>10</v>
          </cell>
          <cell r="N4904" t="str">
            <v>Instruction</v>
          </cell>
          <cell r="O4904">
            <v>11</v>
          </cell>
          <cell r="P4904" t="str">
            <v>Current Unrestricted Funds</v>
          </cell>
          <cell r="Q4904">
            <v>73</v>
          </cell>
          <cell r="R4904" t="str">
            <v>Supplies</v>
          </cell>
          <cell r="S4904">
            <v>40</v>
          </cell>
          <cell r="T4904" t="str">
            <v>Vice President / Provost - SCC</v>
          </cell>
          <cell r="U4904">
            <v>4</v>
          </cell>
          <cell r="V4904" t="str">
            <v>Neal, Leo C</v>
          </cell>
        </row>
        <row r="4905">
          <cell r="A4905">
            <v>326012</v>
          </cell>
          <cell r="B4905" t="str">
            <v>Biology</v>
          </cell>
          <cell r="C4905">
            <v>733210</v>
          </cell>
          <cell r="D4905">
            <v>326012733210</v>
          </cell>
          <cell r="E4905" t="str">
            <v>Division Books and Booklets</v>
          </cell>
          <cell r="F4905">
            <v>0</v>
          </cell>
          <cell r="G4905">
            <v>0</v>
          </cell>
          <cell r="H4905">
            <v>500</v>
          </cell>
          <cell r="I4905">
            <v>0</v>
          </cell>
          <cell r="J4905">
            <v>500</v>
          </cell>
          <cell r="K4905">
            <v>110010</v>
          </cell>
          <cell r="L4905" t="str">
            <v>Current Unrestricted</v>
          </cell>
          <cell r="M4905">
            <v>10</v>
          </cell>
          <cell r="N4905" t="str">
            <v>Instruction</v>
          </cell>
          <cell r="O4905">
            <v>11</v>
          </cell>
          <cell r="P4905" t="str">
            <v>Current Unrestricted Funds</v>
          </cell>
          <cell r="Q4905">
            <v>73</v>
          </cell>
          <cell r="R4905" t="str">
            <v>Supplies</v>
          </cell>
          <cell r="S4905">
            <v>40</v>
          </cell>
          <cell r="T4905" t="str">
            <v>Vice President / Provost - SCC</v>
          </cell>
          <cell r="U4905">
            <v>4</v>
          </cell>
          <cell r="V4905" t="str">
            <v>Neal, Leo C</v>
          </cell>
        </row>
        <row r="4906">
          <cell r="A4906">
            <v>326012</v>
          </cell>
          <cell r="B4906" t="str">
            <v>Biology</v>
          </cell>
          <cell r="C4906">
            <v>733220</v>
          </cell>
          <cell r="D4906">
            <v>326012733220</v>
          </cell>
          <cell r="E4906" t="str">
            <v>Subscriptions</v>
          </cell>
          <cell r="F4906">
            <v>0</v>
          </cell>
          <cell r="G4906">
            <v>0</v>
          </cell>
          <cell r="H4906">
            <v>100</v>
          </cell>
          <cell r="I4906">
            <v>0</v>
          </cell>
          <cell r="J4906">
            <v>100</v>
          </cell>
          <cell r="K4906">
            <v>110010</v>
          </cell>
          <cell r="L4906" t="str">
            <v>Current Unrestricted</v>
          </cell>
          <cell r="M4906">
            <v>10</v>
          </cell>
          <cell r="N4906" t="str">
            <v>Instruction</v>
          </cell>
          <cell r="O4906">
            <v>11</v>
          </cell>
          <cell r="P4906" t="str">
            <v>Current Unrestricted Funds</v>
          </cell>
          <cell r="Q4906">
            <v>73</v>
          </cell>
          <cell r="R4906" t="str">
            <v>Supplies</v>
          </cell>
          <cell r="S4906">
            <v>40</v>
          </cell>
          <cell r="T4906" t="str">
            <v>Vice President / Provost - SCC</v>
          </cell>
          <cell r="U4906">
            <v>4</v>
          </cell>
          <cell r="V4906" t="str">
            <v>Neal, Leo C</v>
          </cell>
        </row>
        <row r="4907">
          <cell r="A4907">
            <v>326012</v>
          </cell>
          <cell r="B4907" t="str">
            <v>Biology</v>
          </cell>
          <cell r="C4907">
            <v>744210</v>
          </cell>
          <cell r="D4907">
            <v>326012744210</v>
          </cell>
          <cell r="E4907" t="str">
            <v>Local Travel</v>
          </cell>
          <cell r="F4907">
            <v>955.5</v>
          </cell>
          <cell r="G4907">
            <v>1225.0999999999999</v>
          </cell>
          <cell r="H4907">
            <v>1500</v>
          </cell>
          <cell r="I4907">
            <v>63</v>
          </cell>
          <cell r="J4907">
            <v>1500</v>
          </cell>
          <cell r="K4907">
            <v>110010</v>
          </cell>
          <cell r="L4907" t="str">
            <v>Current Unrestricted</v>
          </cell>
          <cell r="M4907">
            <v>10</v>
          </cell>
          <cell r="N4907" t="str">
            <v>Instruction</v>
          </cell>
          <cell r="O4907">
            <v>11</v>
          </cell>
          <cell r="P4907" t="str">
            <v>Current Unrestricted Funds</v>
          </cell>
          <cell r="Q4907">
            <v>74</v>
          </cell>
          <cell r="R4907" t="str">
            <v>Travel</v>
          </cell>
          <cell r="S4907">
            <v>40</v>
          </cell>
          <cell r="T4907" t="str">
            <v>Vice President / Provost - SCC</v>
          </cell>
          <cell r="U4907">
            <v>4</v>
          </cell>
          <cell r="V4907" t="str">
            <v>Neal, Leo C</v>
          </cell>
        </row>
        <row r="4908">
          <cell r="A4908">
            <v>326012</v>
          </cell>
          <cell r="B4908" t="str">
            <v>Biology</v>
          </cell>
          <cell r="C4908">
            <v>744220</v>
          </cell>
          <cell r="D4908">
            <v>326012744220</v>
          </cell>
          <cell r="E4908" t="str">
            <v>Professional Development / Travel</v>
          </cell>
          <cell r="F4908">
            <v>3599.35</v>
          </cell>
          <cell r="G4908">
            <v>8129.26</v>
          </cell>
          <cell r="H4908">
            <v>2500</v>
          </cell>
          <cell r="I4908">
            <v>137.85</v>
          </cell>
          <cell r="J4908">
            <v>2500</v>
          </cell>
          <cell r="K4908">
            <v>110010</v>
          </cell>
          <cell r="L4908" t="str">
            <v>Current Unrestricted</v>
          </cell>
          <cell r="M4908">
            <v>10</v>
          </cell>
          <cell r="N4908" t="str">
            <v>Instruction</v>
          </cell>
          <cell r="O4908">
            <v>11</v>
          </cell>
          <cell r="P4908" t="str">
            <v>Current Unrestricted Funds</v>
          </cell>
          <cell r="Q4908">
            <v>74</v>
          </cell>
          <cell r="R4908" t="str">
            <v>Travel</v>
          </cell>
          <cell r="S4908">
            <v>40</v>
          </cell>
          <cell r="T4908" t="str">
            <v>Vice President / Provost - SCC</v>
          </cell>
          <cell r="U4908">
            <v>4</v>
          </cell>
          <cell r="V4908" t="str">
            <v>Neal, Leo C</v>
          </cell>
        </row>
        <row r="4909">
          <cell r="A4909">
            <v>326012</v>
          </cell>
          <cell r="B4909" t="str">
            <v>Biology</v>
          </cell>
          <cell r="C4909">
            <v>755110</v>
          </cell>
          <cell r="D4909">
            <v>326012755110</v>
          </cell>
          <cell r="E4909" t="str">
            <v>Field Trips</v>
          </cell>
          <cell r="F4909">
            <v>3613.02</v>
          </cell>
          <cell r="G4909">
            <v>0</v>
          </cell>
          <cell r="H4909">
            <v>2500</v>
          </cell>
          <cell r="I4909">
            <v>0</v>
          </cell>
          <cell r="J4909">
            <v>2500</v>
          </cell>
          <cell r="K4909">
            <v>110010</v>
          </cell>
          <cell r="L4909" t="str">
            <v>Current Unrestricted</v>
          </cell>
          <cell r="M4909">
            <v>10</v>
          </cell>
          <cell r="N4909" t="str">
            <v>Instruction</v>
          </cell>
          <cell r="O4909">
            <v>11</v>
          </cell>
          <cell r="P4909" t="str">
            <v>Current Unrestricted Funds</v>
          </cell>
          <cell r="Q4909">
            <v>75</v>
          </cell>
          <cell r="R4909" t="str">
            <v>Other Operating Expenses</v>
          </cell>
          <cell r="S4909">
            <v>40</v>
          </cell>
          <cell r="T4909" t="str">
            <v>Vice President / Provost - SCC</v>
          </cell>
          <cell r="U4909">
            <v>4</v>
          </cell>
          <cell r="V4909" t="str">
            <v>Neal, Leo C</v>
          </cell>
        </row>
        <row r="4910">
          <cell r="A4910">
            <v>326012</v>
          </cell>
          <cell r="B4910" t="str">
            <v>Biology</v>
          </cell>
          <cell r="C4910">
            <v>755240</v>
          </cell>
          <cell r="D4910">
            <v>326012755240</v>
          </cell>
          <cell r="E4910" t="str">
            <v>DP - Software</v>
          </cell>
          <cell r="F4910">
            <v>0</v>
          </cell>
          <cell r="G4910">
            <v>286</v>
          </cell>
          <cell r="H4910">
            <v>300</v>
          </cell>
          <cell r="I4910">
            <v>149</v>
          </cell>
          <cell r="J4910">
            <v>300</v>
          </cell>
          <cell r="K4910">
            <v>110010</v>
          </cell>
          <cell r="L4910" t="str">
            <v>Current Unrestricted</v>
          </cell>
          <cell r="M4910">
            <v>10</v>
          </cell>
          <cell r="N4910" t="str">
            <v>Instruction</v>
          </cell>
          <cell r="O4910">
            <v>11</v>
          </cell>
          <cell r="P4910" t="str">
            <v>Current Unrestricted Funds</v>
          </cell>
          <cell r="Q4910">
            <v>75</v>
          </cell>
          <cell r="R4910" t="str">
            <v>Other Operating Expenses</v>
          </cell>
          <cell r="S4910">
            <v>40</v>
          </cell>
          <cell r="T4910" t="str">
            <v>Vice President / Provost - SCC</v>
          </cell>
          <cell r="U4910">
            <v>4</v>
          </cell>
          <cell r="V4910" t="str">
            <v>Neal, Leo C</v>
          </cell>
        </row>
        <row r="4911">
          <cell r="A4911">
            <v>326012</v>
          </cell>
          <cell r="B4911" t="str">
            <v>Biology</v>
          </cell>
          <cell r="C4911">
            <v>755310</v>
          </cell>
          <cell r="D4911">
            <v>326012755310</v>
          </cell>
          <cell r="E4911" t="str">
            <v>Copier Expense</v>
          </cell>
          <cell r="F4911">
            <v>5688.61</v>
          </cell>
          <cell r="G4911">
            <v>6216.83</v>
          </cell>
          <cell r="H4911">
            <v>15204</v>
          </cell>
          <cell r="I4911">
            <v>2688.96</v>
          </cell>
          <cell r="J4911">
            <v>14144</v>
          </cell>
          <cell r="K4911">
            <v>110010</v>
          </cell>
          <cell r="L4911" t="str">
            <v>Current Unrestricted</v>
          </cell>
          <cell r="M4911">
            <v>10</v>
          </cell>
          <cell r="N4911" t="str">
            <v>Instruction</v>
          </cell>
          <cell r="O4911">
            <v>11</v>
          </cell>
          <cell r="P4911" t="str">
            <v>Current Unrestricted Funds</v>
          </cell>
          <cell r="Q4911">
            <v>75</v>
          </cell>
          <cell r="R4911" t="str">
            <v>Other Operating Expenses</v>
          </cell>
          <cell r="S4911">
            <v>40</v>
          </cell>
          <cell r="T4911" t="str">
            <v>Vice President / Provost - SCC</v>
          </cell>
          <cell r="U4911">
            <v>4</v>
          </cell>
          <cell r="V4911" t="str">
            <v>Neal, Leo C</v>
          </cell>
        </row>
        <row r="4912">
          <cell r="A4912">
            <v>326012</v>
          </cell>
          <cell r="B4912" t="str">
            <v>Biology</v>
          </cell>
          <cell r="C4912">
            <v>755340</v>
          </cell>
          <cell r="D4912">
            <v>326012755340</v>
          </cell>
          <cell r="E4912" t="str">
            <v>Printing - Forms</v>
          </cell>
          <cell r="F4912">
            <v>0</v>
          </cell>
          <cell r="G4912">
            <v>0</v>
          </cell>
          <cell r="H4912">
            <v>100</v>
          </cell>
          <cell r="I4912">
            <v>0</v>
          </cell>
          <cell r="J4912">
            <v>100</v>
          </cell>
          <cell r="K4912">
            <v>110010</v>
          </cell>
          <cell r="L4912" t="str">
            <v>Current Unrestricted</v>
          </cell>
          <cell r="M4912">
            <v>10</v>
          </cell>
          <cell r="N4912" t="str">
            <v>Instruction</v>
          </cell>
          <cell r="O4912">
            <v>11</v>
          </cell>
          <cell r="P4912" t="str">
            <v>Current Unrestricted Funds</v>
          </cell>
          <cell r="Q4912">
            <v>75</v>
          </cell>
          <cell r="R4912" t="str">
            <v>Other Operating Expenses</v>
          </cell>
          <cell r="S4912">
            <v>40</v>
          </cell>
          <cell r="T4912" t="str">
            <v>Vice President / Provost - SCC</v>
          </cell>
          <cell r="U4912">
            <v>4</v>
          </cell>
          <cell r="V4912" t="str">
            <v>Neal, Leo C</v>
          </cell>
        </row>
        <row r="4913">
          <cell r="A4913">
            <v>326012</v>
          </cell>
          <cell r="B4913" t="str">
            <v>Biology</v>
          </cell>
          <cell r="C4913">
            <v>755360</v>
          </cell>
          <cell r="D4913">
            <v>326012755360</v>
          </cell>
          <cell r="E4913" t="str">
            <v>Printing - Other</v>
          </cell>
          <cell r="F4913">
            <v>1290.53</v>
          </cell>
          <cell r="G4913">
            <v>4051.54</v>
          </cell>
          <cell r="H4913">
            <v>2200</v>
          </cell>
          <cell r="I4913">
            <v>2034.19</v>
          </cell>
          <cell r="J4913">
            <v>2200</v>
          </cell>
          <cell r="K4913">
            <v>110010</v>
          </cell>
          <cell r="L4913" t="str">
            <v>Current Unrestricted</v>
          </cell>
          <cell r="M4913">
            <v>10</v>
          </cell>
          <cell r="N4913" t="str">
            <v>Instruction</v>
          </cell>
          <cell r="O4913">
            <v>11</v>
          </cell>
          <cell r="P4913" t="str">
            <v>Current Unrestricted Funds</v>
          </cell>
          <cell r="Q4913">
            <v>75</v>
          </cell>
          <cell r="R4913" t="str">
            <v>Other Operating Expenses</v>
          </cell>
          <cell r="S4913">
            <v>40</v>
          </cell>
          <cell r="T4913" t="str">
            <v>Vice President / Provost - SCC</v>
          </cell>
          <cell r="U4913">
            <v>4</v>
          </cell>
          <cell r="V4913" t="str">
            <v>Neal, Leo C</v>
          </cell>
        </row>
        <row r="4914">
          <cell r="A4914">
            <v>326012</v>
          </cell>
          <cell r="B4914" t="str">
            <v>Biology</v>
          </cell>
          <cell r="C4914">
            <v>755510</v>
          </cell>
          <cell r="D4914">
            <v>326012755510</v>
          </cell>
          <cell r="E4914" t="str">
            <v>Repairs - Equipment</v>
          </cell>
          <cell r="F4914">
            <v>12719.71</v>
          </cell>
          <cell r="G4914">
            <v>17589.27</v>
          </cell>
          <cell r="H4914">
            <v>10692</v>
          </cell>
          <cell r="I4914">
            <v>1819.71</v>
          </cell>
          <cell r="J4914">
            <v>10692</v>
          </cell>
          <cell r="K4914">
            <v>110010</v>
          </cell>
          <cell r="L4914" t="str">
            <v>Current Unrestricted</v>
          </cell>
          <cell r="M4914">
            <v>10</v>
          </cell>
          <cell r="N4914" t="str">
            <v>Instruction</v>
          </cell>
          <cell r="O4914">
            <v>11</v>
          </cell>
          <cell r="P4914" t="str">
            <v>Current Unrestricted Funds</v>
          </cell>
          <cell r="Q4914">
            <v>75</v>
          </cell>
          <cell r="R4914" t="str">
            <v>Other Operating Expenses</v>
          </cell>
          <cell r="S4914">
            <v>40</v>
          </cell>
          <cell r="T4914" t="str">
            <v>Vice President / Provost - SCC</v>
          </cell>
          <cell r="U4914">
            <v>4</v>
          </cell>
          <cell r="V4914" t="str">
            <v>Neal, Leo C</v>
          </cell>
        </row>
        <row r="4915">
          <cell r="A4915">
            <v>326012</v>
          </cell>
          <cell r="B4915" t="str">
            <v>Biology</v>
          </cell>
          <cell r="C4915">
            <v>755705</v>
          </cell>
          <cell r="D4915">
            <v>326012755705</v>
          </cell>
          <cell r="E4915" t="str">
            <v>Postage</v>
          </cell>
          <cell r="F4915">
            <v>142.5</v>
          </cell>
          <cell r="G4915">
            <v>133.19999999999999</v>
          </cell>
          <cell r="H4915">
            <v>180</v>
          </cell>
          <cell r="I4915">
            <v>43.04</v>
          </cell>
          <cell r="J4915">
            <v>180</v>
          </cell>
          <cell r="K4915">
            <v>110010</v>
          </cell>
          <cell r="L4915" t="str">
            <v>Current Unrestricted</v>
          </cell>
          <cell r="M4915">
            <v>10</v>
          </cell>
          <cell r="N4915" t="str">
            <v>Instruction</v>
          </cell>
          <cell r="O4915">
            <v>11</v>
          </cell>
          <cell r="P4915" t="str">
            <v>Current Unrestricted Funds</v>
          </cell>
          <cell r="Q4915">
            <v>75</v>
          </cell>
          <cell r="R4915" t="str">
            <v>Other Operating Expenses</v>
          </cell>
          <cell r="S4915">
            <v>40</v>
          </cell>
          <cell r="T4915" t="str">
            <v>Vice President / Provost - SCC</v>
          </cell>
          <cell r="U4915">
            <v>4</v>
          </cell>
          <cell r="V4915" t="str">
            <v>Neal, Leo C</v>
          </cell>
        </row>
        <row r="4916">
          <cell r="A4916">
            <v>326012</v>
          </cell>
          <cell r="B4916" t="str">
            <v>Biology</v>
          </cell>
          <cell r="C4916">
            <v>755765</v>
          </cell>
          <cell r="D4916">
            <v>326012755765</v>
          </cell>
          <cell r="E4916" t="str">
            <v>Miscellaneous Operating Expenses</v>
          </cell>
          <cell r="F4916">
            <v>0</v>
          </cell>
          <cell r="G4916">
            <v>0</v>
          </cell>
          <cell r="H4916">
            <v>200</v>
          </cell>
          <cell r="I4916">
            <v>0</v>
          </cell>
          <cell r="J4916">
            <v>200</v>
          </cell>
          <cell r="K4916">
            <v>110010</v>
          </cell>
          <cell r="L4916" t="str">
            <v>Current Unrestricted</v>
          </cell>
          <cell r="M4916">
            <v>10</v>
          </cell>
          <cell r="N4916" t="str">
            <v>Instruction</v>
          </cell>
          <cell r="O4916">
            <v>11</v>
          </cell>
          <cell r="P4916" t="str">
            <v>Current Unrestricted Funds</v>
          </cell>
          <cell r="Q4916">
            <v>75</v>
          </cell>
          <cell r="R4916" t="str">
            <v>Other Operating Expenses</v>
          </cell>
          <cell r="S4916">
            <v>40</v>
          </cell>
          <cell r="T4916" t="str">
            <v>Vice President / Provost - SCC</v>
          </cell>
          <cell r="U4916">
            <v>4</v>
          </cell>
          <cell r="V4916" t="str">
            <v>Neal, Leo C</v>
          </cell>
        </row>
        <row r="4917">
          <cell r="A4917">
            <v>326012</v>
          </cell>
          <cell r="B4917" t="str">
            <v>Biology</v>
          </cell>
          <cell r="C4917">
            <v>777412</v>
          </cell>
          <cell r="D4917">
            <v>326012777412</v>
          </cell>
          <cell r="E4917" t="str">
            <v>Equipment/Furniture - SCC</v>
          </cell>
          <cell r="F4917">
            <v>12200</v>
          </cell>
          <cell r="G4917">
            <v>5556</v>
          </cell>
          <cell r="H4917">
            <v>10000</v>
          </cell>
          <cell r="I4917">
            <v>9316</v>
          </cell>
          <cell r="J4917">
            <v>0</v>
          </cell>
          <cell r="K4917">
            <v>110010</v>
          </cell>
          <cell r="L4917" t="str">
            <v>Current Unrestricted</v>
          </cell>
          <cell r="M4917">
            <v>10</v>
          </cell>
          <cell r="N4917" t="str">
            <v>Instruction</v>
          </cell>
          <cell r="O4917">
            <v>11</v>
          </cell>
          <cell r="P4917" t="str">
            <v>Current Unrestricted Funds</v>
          </cell>
          <cell r="Q4917">
            <v>77</v>
          </cell>
          <cell r="R4917" t="str">
            <v>Capital Outlay</v>
          </cell>
          <cell r="S4917">
            <v>40</v>
          </cell>
          <cell r="T4917" t="str">
            <v>Vice President / Provost - SCC</v>
          </cell>
          <cell r="U4917">
            <v>4</v>
          </cell>
          <cell r="V4917" t="str">
            <v>Neal, Leo C</v>
          </cell>
        </row>
        <row r="4918">
          <cell r="A4918">
            <v>326012</v>
          </cell>
          <cell r="B4918" t="str">
            <v>Biology</v>
          </cell>
          <cell r="C4918">
            <v>787410</v>
          </cell>
          <cell r="D4918">
            <v>326012787410</v>
          </cell>
          <cell r="E4918" t="str">
            <v>Equipment/Furniture Non-Depreciable</v>
          </cell>
          <cell r="F4918">
            <v>9024.76</v>
          </cell>
          <cell r="G4918">
            <v>12045.95</v>
          </cell>
          <cell r="H4918">
            <v>11850</v>
          </cell>
          <cell r="I4918">
            <v>11849.37</v>
          </cell>
          <cell r="J4918">
            <v>33695</v>
          </cell>
          <cell r="K4918">
            <v>110010</v>
          </cell>
          <cell r="L4918" t="str">
            <v>Current Unrestricted</v>
          </cell>
          <cell r="M4918">
            <v>10</v>
          </cell>
          <cell r="N4918" t="str">
            <v>Instruction</v>
          </cell>
          <cell r="O4918">
            <v>11</v>
          </cell>
          <cell r="P4918" t="str">
            <v>Current Unrestricted Funds</v>
          </cell>
          <cell r="Q4918">
            <v>78</v>
          </cell>
          <cell r="R4918" t="str">
            <v>Non-Capital Outlay</v>
          </cell>
          <cell r="S4918">
            <v>40</v>
          </cell>
          <cell r="T4918" t="str">
            <v>Vice President / Provost - SCC</v>
          </cell>
          <cell r="U4918">
            <v>4</v>
          </cell>
          <cell r="V4918" t="str">
            <v>Neal, Leo C</v>
          </cell>
        </row>
        <row r="4919">
          <cell r="A4919">
            <v>327012</v>
          </cell>
          <cell r="B4919" t="str">
            <v>Mathematics</v>
          </cell>
          <cell r="C4919">
            <v>611110</v>
          </cell>
          <cell r="D4919">
            <v>327012611110</v>
          </cell>
          <cell r="E4919" t="str">
            <v>Faculty Salaries - Full-time</v>
          </cell>
          <cell r="F4919">
            <v>698817.3</v>
          </cell>
          <cell r="G4919">
            <v>750917.03</v>
          </cell>
          <cell r="H4919">
            <v>817307</v>
          </cell>
          <cell r="I4919">
            <v>423082.35</v>
          </cell>
          <cell r="J4919">
            <v>896194</v>
          </cell>
          <cell r="K4919">
            <v>110010</v>
          </cell>
          <cell r="L4919" t="str">
            <v>Current Unrestricted</v>
          </cell>
          <cell r="M4919">
            <v>10</v>
          </cell>
          <cell r="N4919" t="str">
            <v>Instruction</v>
          </cell>
          <cell r="O4919">
            <v>11</v>
          </cell>
          <cell r="P4919" t="str">
            <v>Current Unrestricted Funds</v>
          </cell>
          <cell r="Q4919">
            <v>61</v>
          </cell>
          <cell r="R4919" t="str">
            <v>Salaries and Wages</v>
          </cell>
          <cell r="S4919">
            <v>40</v>
          </cell>
          <cell r="T4919" t="str">
            <v>Vice President / Provost - SCC</v>
          </cell>
          <cell r="U4919">
            <v>1</v>
          </cell>
          <cell r="V4919" t="str">
            <v>Neal, Leo C</v>
          </cell>
        </row>
        <row r="4920">
          <cell r="A4920">
            <v>327012</v>
          </cell>
          <cell r="B4920" t="str">
            <v>Mathematics</v>
          </cell>
          <cell r="C4920">
            <v>611115</v>
          </cell>
          <cell r="D4920">
            <v>327012611115</v>
          </cell>
          <cell r="E4920" t="str">
            <v>Faculty Salaries - Substitute</v>
          </cell>
          <cell r="F4920">
            <v>12839.24</v>
          </cell>
          <cell r="G4920">
            <v>13571.33</v>
          </cell>
          <cell r="H4920">
            <v>10903</v>
          </cell>
          <cell r="I4920">
            <v>5123.72</v>
          </cell>
          <cell r="J4920">
            <v>10903</v>
          </cell>
          <cell r="K4920">
            <v>110010</v>
          </cell>
          <cell r="L4920" t="str">
            <v>Current Unrestricted</v>
          </cell>
          <cell r="M4920">
            <v>10</v>
          </cell>
          <cell r="N4920" t="str">
            <v>Instruction</v>
          </cell>
          <cell r="O4920">
            <v>11</v>
          </cell>
          <cell r="P4920" t="str">
            <v>Current Unrestricted Funds</v>
          </cell>
          <cell r="Q4920">
            <v>61</v>
          </cell>
          <cell r="R4920" t="str">
            <v>Salaries and Wages</v>
          </cell>
          <cell r="S4920">
            <v>40</v>
          </cell>
          <cell r="T4920" t="str">
            <v>Vice President / Provost - SCC</v>
          </cell>
          <cell r="U4920">
            <v>1</v>
          </cell>
          <cell r="V4920" t="str">
            <v>Neal, Leo C</v>
          </cell>
        </row>
        <row r="4921">
          <cell r="A4921">
            <v>327012</v>
          </cell>
          <cell r="B4921" t="str">
            <v>Mathematics</v>
          </cell>
          <cell r="C4921">
            <v>611120</v>
          </cell>
          <cell r="D4921">
            <v>327012611120</v>
          </cell>
          <cell r="E4921" t="str">
            <v>Faculty Salaries - Part-time</v>
          </cell>
          <cell r="F4921">
            <v>338958.98</v>
          </cell>
          <cell r="G4921">
            <v>292699.89</v>
          </cell>
          <cell r="H4921">
            <v>320850</v>
          </cell>
          <cell r="I4921">
            <v>195011.79</v>
          </cell>
          <cell r="J4921">
            <v>320850</v>
          </cell>
          <cell r="K4921">
            <v>110010</v>
          </cell>
          <cell r="L4921" t="str">
            <v>Current Unrestricted</v>
          </cell>
          <cell r="M4921">
            <v>10</v>
          </cell>
          <cell r="N4921" t="str">
            <v>Instruction</v>
          </cell>
          <cell r="O4921">
            <v>11</v>
          </cell>
          <cell r="P4921" t="str">
            <v>Current Unrestricted Funds</v>
          </cell>
          <cell r="Q4921">
            <v>61</v>
          </cell>
          <cell r="R4921" t="str">
            <v>Salaries and Wages</v>
          </cell>
          <cell r="S4921">
            <v>40</v>
          </cell>
          <cell r="T4921" t="str">
            <v>Vice President / Provost - SCC</v>
          </cell>
          <cell r="U4921">
            <v>1</v>
          </cell>
          <cell r="V4921" t="str">
            <v>Neal, Leo C</v>
          </cell>
        </row>
        <row r="4922">
          <cell r="A4922">
            <v>327012</v>
          </cell>
          <cell r="B4922" t="str">
            <v>Mathematics</v>
          </cell>
          <cell r="C4922">
            <v>611125</v>
          </cell>
          <cell r="D4922">
            <v>327012611125</v>
          </cell>
          <cell r="E4922" t="str">
            <v>Faculty Full-time Chair Rel</v>
          </cell>
          <cell r="F4922">
            <v>18855.11</v>
          </cell>
          <cell r="G4922">
            <v>18855.11</v>
          </cell>
          <cell r="H4922">
            <v>19516</v>
          </cell>
          <cell r="I4922">
            <v>6505.02</v>
          </cell>
          <cell r="J4922">
            <v>26021</v>
          </cell>
          <cell r="K4922">
            <v>110010</v>
          </cell>
          <cell r="L4922" t="str">
            <v>Current Unrestricted</v>
          </cell>
          <cell r="M4922">
            <v>10</v>
          </cell>
          <cell r="N4922" t="str">
            <v>Instruction</v>
          </cell>
          <cell r="O4922">
            <v>11</v>
          </cell>
          <cell r="P4922" t="str">
            <v>Current Unrestricted Funds</v>
          </cell>
          <cell r="Q4922">
            <v>61</v>
          </cell>
          <cell r="R4922" t="str">
            <v>Salaries and Wages</v>
          </cell>
          <cell r="S4922">
            <v>40</v>
          </cell>
          <cell r="T4922" t="str">
            <v>Vice President / Provost - SCC</v>
          </cell>
          <cell r="U4922">
            <v>1</v>
          </cell>
          <cell r="V4922" t="str">
            <v>Neal, Leo C</v>
          </cell>
        </row>
        <row r="4923">
          <cell r="A4923">
            <v>327012</v>
          </cell>
          <cell r="B4923" t="str">
            <v>Mathematics</v>
          </cell>
          <cell r="C4923">
            <v>611130</v>
          </cell>
          <cell r="D4923">
            <v>327012611130</v>
          </cell>
          <cell r="E4923" t="str">
            <v>Faculty Full-time Non-teaching ES</v>
          </cell>
          <cell r="F4923">
            <v>0</v>
          </cell>
          <cell r="G4923">
            <v>0</v>
          </cell>
          <cell r="H4923">
            <v>0</v>
          </cell>
          <cell r="I4923">
            <v>108</v>
          </cell>
          <cell r="J4923">
            <v>12583</v>
          </cell>
          <cell r="K4923">
            <v>110010</v>
          </cell>
          <cell r="L4923" t="str">
            <v>Current Unrestricted</v>
          </cell>
          <cell r="M4923">
            <v>10</v>
          </cell>
          <cell r="N4923" t="str">
            <v>Instruction</v>
          </cell>
          <cell r="O4923">
            <v>11</v>
          </cell>
          <cell r="P4923" t="str">
            <v>Current Unrestricted Funds</v>
          </cell>
          <cell r="Q4923">
            <v>61</v>
          </cell>
          <cell r="R4923" t="str">
            <v>Salaries and Wages</v>
          </cell>
          <cell r="S4923">
            <v>40</v>
          </cell>
          <cell r="T4923" t="str">
            <v>Vice President / Provost - SCC</v>
          </cell>
          <cell r="U4923">
            <v>1</v>
          </cell>
          <cell r="V4923" t="str">
            <v>Neal, Leo C</v>
          </cell>
        </row>
        <row r="4924">
          <cell r="A4924">
            <v>327012</v>
          </cell>
          <cell r="B4924" t="str">
            <v>Mathematics</v>
          </cell>
          <cell r="C4924">
            <v>611135</v>
          </cell>
          <cell r="D4924">
            <v>327012611135</v>
          </cell>
          <cell r="E4924" t="str">
            <v>Faculty Full-time - Release Time</v>
          </cell>
          <cell r="F4924">
            <v>12570.1</v>
          </cell>
          <cell r="G4924">
            <v>0</v>
          </cell>
          <cell r="H4924">
            <v>0</v>
          </cell>
          <cell r="I4924">
            <v>0</v>
          </cell>
          <cell r="J4924">
            <v>0</v>
          </cell>
          <cell r="K4924">
            <v>110010</v>
          </cell>
          <cell r="L4924" t="str">
            <v>Current Unrestricted</v>
          </cell>
          <cell r="M4924">
            <v>10</v>
          </cell>
          <cell r="N4924" t="str">
            <v>Instruction</v>
          </cell>
          <cell r="O4924">
            <v>11</v>
          </cell>
          <cell r="P4924" t="str">
            <v>Current Unrestricted Funds</v>
          </cell>
          <cell r="Q4924">
            <v>61</v>
          </cell>
          <cell r="R4924" t="str">
            <v>Salaries and Wages</v>
          </cell>
          <cell r="S4924">
            <v>40</v>
          </cell>
          <cell r="T4924" t="str">
            <v>Vice President / Provost - SCC</v>
          </cell>
          <cell r="U4924">
            <v>1</v>
          </cell>
          <cell r="V4924" t="str">
            <v>Neal, Leo C</v>
          </cell>
        </row>
        <row r="4925">
          <cell r="A4925">
            <v>327012</v>
          </cell>
          <cell r="B4925" t="str">
            <v>Mathematics</v>
          </cell>
          <cell r="C4925">
            <v>611150</v>
          </cell>
          <cell r="D4925">
            <v>327012611150</v>
          </cell>
          <cell r="E4925" t="str">
            <v>Faculty Full-time - Summer</v>
          </cell>
          <cell r="F4925">
            <v>136108.09</v>
          </cell>
          <cell r="G4925">
            <v>138124.01999999999</v>
          </cell>
          <cell r="H4925">
            <v>92982</v>
          </cell>
          <cell r="I4925">
            <v>0</v>
          </cell>
          <cell r="J4925">
            <v>110067</v>
          </cell>
          <cell r="K4925">
            <v>110010</v>
          </cell>
          <cell r="L4925" t="str">
            <v>Current Unrestricted</v>
          </cell>
          <cell r="M4925">
            <v>10</v>
          </cell>
          <cell r="N4925" t="str">
            <v>Instruction</v>
          </cell>
          <cell r="O4925">
            <v>11</v>
          </cell>
          <cell r="P4925" t="str">
            <v>Current Unrestricted Funds</v>
          </cell>
          <cell r="Q4925">
            <v>61</v>
          </cell>
          <cell r="R4925" t="str">
            <v>Salaries and Wages</v>
          </cell>
          <cell r="S4925">
            <v>40</v>
          </cell>
          <cell r="T4925" t="str">
            <v>Vice President / Provost - SCC</v>
          </cell>
          <cell r="U4925">
            <v>1</v>
          </cell>
          <cell r="V4925" t="str">
            <v>Neal, Leo C</v>
          </cell>
        </row>
        <row r="4926">
          <cell r="A4926">
            <v>327012</v>
          </cell>
          <cell r="B4926" t="str">
            <v>Mathematics</v>
          </cell>
          <cell r="C4926">
            <v>611160</v>
          </cell>
          <cell r="D4926">
            <v>327012611160</v>
          </cell>
          <cell r="E4926" t="str">
            <v>Faculty Part-time - Summer</v>
          </cell>
          <cell r="F4926">
            <v>139955.63</v>
          </cell>
          <cell r="G4926">
            <v>143320.87</v>
          </cell>
          <cell r="H4926">
            <v>201825</v>
          </cell>
          <cell r="I4926">
            <v>0</v>
          </cell>
          <cell r="J4926">
            <v>201825</v>
          </cell>
          <cell r="K4926">
            <v>110010</v>
          </cell>
          <cell r="L4926" t="str">
            <v>Current Unrestricted</v>
          </cell>
          <cell r="M4926">
            <v>10</v>
          </cell>
          <cell r="N4926" t="str">
            <v>Instruction</v>
          </cell>
          <cell r="O4926">
            <v>11</v>
          </cell>
          <cell r="P4926" t="str">
            <v>Current Unrestricted Funds</v>
          </cell>
          <cell r="Q4926">
            <v>61</v>
          </cell>
          <cell r="R4926" t="str">
            <v>Salaries and Wages</v>
          </cell>
          <cell r="S4926">
            <v>40</v>
          </cell>
          <cell r="T4926" t="str">
            <v>Vice President / Provost - SCC</v>
          </cell>
          <cell r="U4926">
            <v>1</v>
          </cell>
          <cell r="V4926" t="str">
            <v>Neal, Leo C</v>
          </cell>
        </row>
        <row r="4927">
          <cell r="A4927">
            <v>327012</v>
          </cell>
          <cell r="B4927" t="str">
            <v>Mathematics</v>
          </cell>
          <cell r="C4927">
            <v>611240</v>
          </cell>
          <cell r="D4927">
            <v>327012611240</v>
          </cell>
          <cell r="E4927" t="str">
            <v>Admin Salaries - Extra Service</v>
          </cell>
          <cell r="F4927">
            <v>0</v>
          </cell>
          <cell r="G4927">
            <v>0</v>
          </cell>
          <cell r="H4927">
            <v>0</v>
          </cell>
          <cell r="I4927">
            <v>0</v>
          </cell>
          <cell r="J4927">
            <v>0</v>
          </cell>
          <cell r="K4927">
            <v>110010</v>
          </cell>
          <cell r="L4927" t="str">
            <v>Current Unrestricted</v>
          </cell>
          <cell r="M4927">
            <v>10</v>
          </cell>
          <cell r="N4927" t="str">
            <v>Instruction</v>
          </cell>
          <cell r="O4927">
            <v>11</v>
          </cell>
          <cell r="P4927" t="str">
            <v>Current Unrestricted Funds</v>
          </cell>
          <cell r="Q4927">
            <v>61</v>
          </cell>
          <cell r="R4927" t="str">
            <v>Salaries and Wages</v>
          </cell>
          <cell r="S4927">
            <v>40</v>
          </cell>
          <cell r="T4927" t="str">
            <v>Vice President / Provost - SCC</v>
          </cell>
          <cell r="U4927">
            <v>1</v>
          </cell>
          <cell r="V4927" t="str">
            <v>Neal, Leo C</v>
          </cell>
        </row>
        <row r="4928">
          <cell r="A4928">
            <v>327012</v>
          </cell>
          <cell r="B4928" t="str">
            <v>Mathematics</v>
          </cell>
          <cell r="C4928">
            <v>611460</v>
          </cell>
          <cell r="D4928">
            <v>327012611460</v>
          </cell>
          <cell r="E4928" t="str">
            <v>Support Staff PT - Non-Exempt</v>
          </cell>
          <cell r="F4928">
            <v>0</v>
          </cell>
          <cell r="G4928">
            <v>0</v>
          </cell>
          <cell r="H4928">
            <v>0</v>
          </cell>
          <cell r="I4928">
            <v>0</v>
          </cell>
          <cell r="J4928">
            <v>0</v>
          </cell>
          <cell r="K4928">
            <v>110010</v>
          </cell>
          <cell r="L4928" t="str">
            <v>Current Unrestricted</v>
          </cell>
          <cell r="M4928">
            <v>10</v>
          </cell>
          <cell r="N4928" t="str">
            <v>Instruction</v>
          </cell>
          <cell r="O4928">
            <v>11</v>
          </cell>
          <cell r="P4928" t="str">
            <v>Current Unrestricted Funds</v>
          </cell>
          <cell r="Q4928">
            <v>61</v>
          </cell>
          <cell r="R4928" t="str">
            <v>Salaries and Wages</v>
          </cell>
          <cell r="S4928">
            <v>40</v>
          </cell>
          <cell r="T4928" t="str">
            <v>Vice President / Provost - SCC</v>
          </cell>
          <cell r="U4928">
            <v>1</v>
          </cell>
          <cell r="V4928" t="str">
            <v>Neal, Leo C</v>
          </cell>
        </row>
        <row r="4929">
          <cell r="A4929">
            <v>327012</v>
          </cell>
          <cell r="B4929" t="str">
            <v>Mathematics</v>
          </cell>
          <cell r="C4929">
            <v>712360</v>
          </cell>
          <cell r="D4929">
            <v>327012712360</v>
          </cell>
          <cell r="E4929" t="str">
            <v>Instructional Service Contract</v>
          </cell>
          <cell r="F4929">
            <v>0</v>
          </cell>
          <cell r="G4929">
            <v>0</v>
          </cell>
          <cell r="H4929">
            <v>0</v>
          </cell>
          <cell r="I4929">
            <v>0</v>
          </cell>
          <cell r="J4929">
            <v>0</v>
          </cell>
          <cell r="K4929">
            <v>110010</v>
          </cell>
          <cell r="L4929" t="str">
            <v>Current Unrestricted</v>
          </cell>
          <cell r="M4929">
            <v>10</v>
          </cell>
          <cell r="N4929" t="str">
            <v>Instruction</v>
          </cell>
          <cell r="O4929">
            <v>11</v>
          </cell>
          <cell r="P4929" t="str">
            <v>Current Unrestricted Funds</v>
          </cell>
          <cell r="Q4929">
            <v>71</v>
          </cell>
          <cell r="R4929" t="str">
            <v>Contractual Services</v>
          </cell>
          <cell r="S4929">
            <v>40</v>
          </cell>
          <cell r="T4929" t="str">
            <v>Vice President / Provost - SCC</v>
          </cell>
          <cell r="U4929">
            <v>4</v>
          </cell>
          <cell r="V4929" t="str">
            <v>Neal, Leo C</v>
          </cell>
        </row>
        <row r="4930">
          <cell r="A4930">
            <v>327012</v>
          </cell>
          <cell r="B4930" t="str">
            <v>Mathematics</v>
          </cell>
          <cell r="C4930">
            <v>712655</v>
          </cell>
          <cell r="D4930">
            <v>327012712655</v>
          </cell>
          <cell r="E4930" t="str">
            <v>Meetings Expense</v>
          </cell>
          <cell r="F4930">
            <v>0</v>
          </cell>
          <cell r="G4930">
            <v>0</v>
          </cell>
          <cell r="H4930">
            <v>0</v>
          </cell>
          <cell r="I4930">
            <v>0</v>
          </cell>
          <cell r="J4930">
            <v>0</v>
          </cell>
          <cell r="K4930">
            <v>110010</v>
          </cell>
          <cell r="L4930" t="str">
            <v>Current Unrestricted</v>
          </cell>
          <cell r="M4930">
            <v>10</v>
          </cell>
          <cell r="N4930" t="str">
            <v>Instruction</v>
          </cell>
          <cell r="O4930">
            <v>11</v>
          </cell>
          <cell r="P4930" t="str">
            <v>Current Unrestricted Funds</v>
          </cell>
          <cell r="Q4930">
            <v>71</v>
          </cell>
          <cell r="R4930" t="str">
            <v>Contractual Services</v>
          </cell>
          <cell r="S4930">
            <v>40</v>
          </cell>
          <cell r="T4930" t="str">
            <v>Vice President / Provost - SCC</v>
          </cell>
          <cell r="U4930">
            <v>4</v>
          </cell>
          <cell r="V4930" t="str">
            <v>Neal, Leo C</v>
          </cell>
        </row>
        <row r="4931">
          <cell r="A4931">
            <v>327012</v>
          </cell>
          <cell r="B4931" t="str">
            <v>Mathematics</v>
          </cell>
          <cell r="C4931">
            <v>733110</v>
          </cell>
          <cell r="D4931">
            <v>327012733110</v>
          </cell>
          <cell r="E4931" t="str">
            <v>Classroom Supplies</v>
          </cell>
          <cell r="F4931">
            <v>243.1</v>
          </cell>
          <cell r="G4931">
            <v>144.97999999999999</v>
          </cell>
          <cell r="H4931">
            <v>4000</v>
          </cell>
          <cell r="I4931">
            <v>122.96</v>
          </cell>
          <cell r="J4931">
            <v>4000</v>
          </cell>
          <cell r="K4931">
            <v>110010</v>
          </cell>
          <cell r="L4931" t="str">
            <v>Current Unrestricted</v>
          </cell>
          <cell r="M4931">
            <v>10</v>
          </cell>
          <cell r="N4931" t="str">
            <v>Instruction</v>
          </cell>
          <cell r="O4931">
            <v>11</v>
          </cell>
          <cell r="P4931" t="str">
            <v>Current Unrestricted Funds</v>
          </cell>
          <cell r="Q4931">
            <v>73</v>
          </cell>
          <cell r="R4931" t="str">
            <v>Supplies</v>
          </cell>
          <cell r="S4931">
            <v>40</v>
          </cell>
          <cell r="T4931" t="str">
            <v>Vice President / Provost - SCC</v>
          </cell>
          <cell r="U4931">
            <v>4</v>
          </cell>
          <cell r="V4931" t="str">
            <v>Neal, Leo C</v>
          </cell>
        </row>
        <row r="4932">
          <cell r="A4932">
            <v>327012</v>
          </cell>
          <cell r="B4932" t="str">
            <v>Mathematics</v>
          </cell>
          <cell r="C4932">
            <v>733210</v>
          </cell>
          <cell r="D4932">
            <v>327012733210</v>
          </cell>
          <cell r="E4932" t="str">
            <v>Division Books and Booklets</v>
          </cell>
          <cell r="F4932">
            <v>0</v>
          </cell>
          <cell r="G4932">
            <v>0</v>
          </cell>
          <cell r="H4932">
            <v>100</v>
          </cell>
          <cell r="I4932">
            <v>0</v>
          </cell>
          <cell r="J4932">
            <v>100</v>
          </cell>
          <cell r="K4932">
            <v>110010</v>
          </cell>
          <cell r="L4932" t="str">
            <v>Current Unrestricted</v>
          </cell>
          <cell r="M4932">
            <v>10</v>
          </cell>
          <cell r="N4932" t="str">
            <v>Instruction</v>
          </cell>
          <cell r="O4932">
            <v>11</v>
          </cell>
          <cell r="P4932" t="str">
            <v>Current Unrestricted Funds</v>
          </cell>
          <cell r="Q4932">
            <v>73</v>
          </cell>
          <cell r="R4932" t="str">
            <v>Supplies</v>
          </cell>
          <cell r="S4932">
            <v>40</v>
          </cell>
          <cell r="T4932" t="str">
            <v>Vice President / Provost - SCC</v>
          </cell>
          <cell r="U4932">
            <v>4</v>
          </cell>
          <cell r="V4932" t="str">
            <v>Neal, Leo C</v>
          </cell>
        </row>
        <row r="4933">
          <cell r="A4933">
            <v>327012</v>
          </cell>
          <cell r="B4933" t="str">
            <v>Mathematics</v>
          </cell>
          <cell r="C4933">
            <v>733220</v>
          </cell>
          <cell r="D4933">
            <v>327012733220</v>
          </cell>
          <cell r="E4933" t="str">
            <v>Subscriptions</v>
          </cell>
          <cell r="F4933">
            <v>0</v>
          </cell>
          <cell r="G4933">
            <v>0</v>
          </cell>
          <cell r="H4933">
            <v>0</v>
          </cell>
          <cell r="I4933">
            <v>0</v>
          </cell>
          <cell r="J4933">
            <v>0</v>
          </cell>
          <cell r="K4933">
            <v>110010</v>
          </cell>
          <cell r="L4933" t="str">
            <v>Current Unrestricted</v>
          </cell>
          <cell r="M4933">
            <v>10</v>
          </cell>
          <cell r="N4933" t="str">
            <v>Instruction</v>
          </cell>
          <cell r="O4933">
            <v>11</v>
          </cell>
          <cell r="P4933" t="str">
            <v>Current Unrestricted Funds</v>
          </cell>
          <cell r="Q4933">
            <v>73</v>
          </cell>
          <cell r="R4933" t="str">
            <v>Supplies</v>
          </cell>
          <cell r="S4933">
            <v>40</v>
          </cell>
          <cell r="T4933" t="str">
            <v>Vice President / Provost - SCC</v>
          </cell>
          <cell r="U4933">
            <v>4</v>
          </cell>
          <cell r="V4933" t="str">
            <v>Neal, Leo C</v>
          </cell>
        </row>
        <row r="4934">
          <cell r="A4934">
            <v>327012</v>
          </cell>
          <cell r="B4934" t="str">
            <v>Mathematics</v>
          </cell>
          <cell r="C4934">
            <v>733310</v>
          </cell>
          <cell r="D4934">
            <v>327012733310</v>
          </cell>
          <cell r="E4934" t="str">
            <v>Data Processing Supplies</v>
          </cell>
          <cell r="F4934">
            <v>0</v>
          </cell>
          <cell r="G4934">
            <v>0</v>
          </cell>
          <cell r="H4934">
            <v>200</v>
          </cell>
          <cell r="I4934">
            <v>0</v>
          </cell>
          <cell r="J4934">
            <v>200</v>
          </cell>
          <cell r="K4934">
            <v>110010</v>
          </cell>
          <cell r="L4934" t="str">
            <v>Current Unrestricted</v>
          </cell>
          <cell r="M4934">
            <v>10</v>
          </cell>
          <cell r="N4934" t="str">
            <v>Instruction</v>
          </cell>
          <cell r="O4934">
            <v>11</v>
          </cell>
          <cell r="P4934" t="str">
            <v>Current Unrestricted Funds</v>
          </cell>
          <cell r="Q4934">
            <v>73</v>
          </cell>
          <cell r="R4934" t="str">
            <v>Supplies</v>
          </cell>
          <cell r="S4934">
            <v>40</v>
          </cell>
          <cell r="T4934" t="str">
            <v>Vice President / Provost - SCC</v>
          </cell>
          <cell r="U4934">
            <v>4</v>
          </cell>
          <cell r="V4934" t="str">
            <v>Neal, Leo C</v>
          </cell>
        </row>
        <row r="4935">
          <cell r="A4935">
            <v>327012</v>
          </cell>
          <cell r="B4935" t="str">
            <v>Mathematics</v>
          </cell>
          <cell r="C4935">
            <v>733330</v>
          </cell>
          <cell r="D4935">
            <v>327012733330</v>
          </cell>
          <cell r="E4935" t="str">
            <v>Audio Visual Supplies</v>
          </cell>
          <cell r="F4935">
            <v>0</v>
          </cell>
          <cell r="G4935">
            <v>0</v>
          </cell>
          <cell r="H4935">
            <v>200</v>
          </cell>
          <cell r="I4935">
            <v>0</v>
          </cell>
          <cell r="J4935">
            <v>200</v>
          </cell>
          <cell r="K4935">
            <v>110010</v>
          </cell>
          <cell r="L4935" t="str">
            <v>Current Unrestricted</v>
          </cell>
          <cell r="M4935">
            <v>10</v>
          </cell>
          <cell r="N4935" t="str">
            <v>Instruction</v>
          </cell>
          <cell r="O4935">
            <v>11</v>
          </cell>
          <cell r="P4935" t="str">
            <v>Current Unrestricted Funds</v>
          </cell>
          <cell r="Q4935">
            <v>73</v>
          </cell>
          <cell r="R4935" t="str">
            <v>Supplies</v>
          </cell>
          <cell r="S4935">
            <v>40</v>
          </cell>
          <cell r="T4935" t="str">
            <v>Vice President / Provost - SCC</v>
          </cell>
          <cell r="U4935">
            <v>4</v>
          </cell>
          <cell r="V4935" t="str">
            <v>Neal, Leo C</v>
          </cell>
        </row>
        <row r="4936">
          <cell r="A4936">
            <v>327012</v>
          </cell>
          <cell r="B4936" t="str">
            <v>Mathematics</v>
          </cell>
          <cell r="C4936">
            <v>744210</v>
          </cell>
          <cell r="D4936">
            <v>327012744210</v>
          </cell>
          <cell r="E4936" t="str">
            <v>Local Travel</v>
          </cell>
          <cell r="F4936">
            <v>0</v>
          </cell>
          <cell r="G4936">
            <v>-275</v>
          </cell>
          <cell r="H4936">
            <v>200</v>
          </cell>
          <cell r="I4936">
            <v>0</v>
          </cell>
          <cell r="J4936">
            <v>200</v>
          </cell>
          <cell r="K4936">
            <v>110010</v>
          </cell>
          <cell r="L4936" t="str">
            <v>Current Unrestricted</v>
          </cell>
          <cell r="M4936">
            <v>10</v>
          </cell>
          <cell r="N4936" t="str">
            <v>Instruction</v>
          </cell>
          <cell r="O4936">
            <v>11</v>
          </cell>
          <cell r="P4936" t="str">
            <v>Current Unrestricted Funds</v>
          </cell>
          <cell r="Q4936">
            <v>74</v>
          </cell>
          <cell r="R4936" t="str">
            <v>Travel</v>
          </cell>
          <cell r="S4936">
            <v>40</v>
          </cell>
          <cell r="T4936" t="str">
            <v>Vice President / Provost - SCC</v>
          </cell>
          <cell r="U4936">
            <v>4</v>
          </cell>
          <cell r="V4936" t="str">
            <v>Neal, Leo C</v>
          </cell>
        </row>
        <row r="4937">
          <cell r="A4937">
            <v>327012</v>
          </cell>
          <cell r="B4937" t="str">
            <v>Mathematics</v>
          </cell>
          <cell r="C4937">
            <v>744220</v>
          </cell>
          <cell r="D4937">
            <v>327012744220</v>
          </cell>
          <cell r="E4937" t="str">
            <v>Professional Development / Travel</v>
          </cell>
          <cell r="F4937">
            <v>18040.25</v>
          </cell>
          <cell r="G4937">
            <v>16126.8</v>
          </cell>
          <cell r="H4937">
            <v>4700</v>
          </cell>
          <cell r="I4937">
            <v>1208.23</v>
          </cell>
          <cell r="J4937">
            <v>4700</v>
          </cell>
          <cell r="K4937">
            <v>110010</v>
          </cell>
          <cell r="L4937" t="str">
            <v>Current Unrestricted</v>
          </cell>
          <cell r="M4937">
            <v>10</v>
          </cell>
          <cell r="N4937" t="str">
            <v>Instruction</v>
          </cell>
          <cell r="O4937">
            <v>11</v>
          </cell>
          <cell r="P4937" t="str">
            <v>Current Unrestricted Funds</v>
          </cell>
          <cell r="Q4937">
            <v>74</v>
          </cell>
          <cell r="R4937" t="str">
            <v>Travel</v>
          </cell>
          <cell r="S4937">
            <v>40</v>
          </cell>
          <cell r="T4937" t="str">
            <v>Vice President / Provost - SCC</v>
          </cell>
          <cell r="U4937">
            <v>4</v>
          </cell>
          <cell r="V4937" t="str">
            <v>Neal, Leo C</v>
          </cell>
        </row>
        <row r="4938">
          <cell r="A4938">
            <v>327012</v>
          </cell>
          <cell r="B4938" t="str">
            <v>Mathematics</v>
          </cell>
          <cell r="C4938">
            <v>755110</v>
          </cell>
          <cell r="D4938">
            <v>327012755110</v>
          </cell>
          <cell r="E4938" t="str">
            <v>Field Trips</v>
          </cell>
          <cell r="F4938">
            <v>405.31</v>
          </cell>
          <cell r="G4938">
            <v>0</v>
          </cell>
          <cell r="H4938">
            <v>1000</v>
          </cell>
          <cell r="I4938">
            <v>0</v>
          </cell>
          <cell r="J4938">
            <v>1000</v>
          </cell>
          <cell r="K4938">
            <v>110010</v>
          </cell>
          <cell r="L4938" t="str">
            <v>Current Unrestricted</v>
          </cell>
          <cell r="M4938">
            <v>10</v>
          </cell>
          <cell r="N4938" t="str">
            <v>Instruction</v>
          </cell>
          <cell r="O4938">
            <v>11</v>
          </cell>
          <cell r="P4938" t="str">
            <v>Current Unrestricted Funds</v>
          </cell>
          <cell r="Q4938">
            <v>75</v>
          </cell>
          <cell r="R4938" t="str">
            <v>Other Operating Expenses</v>
          </cell>
          <cell r="S4938">
            <v>40</v>
          </cell>
          <cell r="T4938" t="str">
            <v>Vice President / Provost - SCC</v>
          </cell>
          <cell r="U4938">
            <v>4</v>
          </cell>
          <cell r="V4938" t="str">
            <v>Neal, Leo C</v>
          </cell>
        </row>
        <row r="4939">
          <cell r="A4939">
            <v>327012</v>
          </cell>
          <cell r="B4939" t="str">
            <v>Mathematics</v>
          </cell>
          <cell r="C4939">
            <v>755240</v>
          </cell>
          <cell r="D4939">
            <v>327012755240</v>
          </cell>
          <cell r="E4939" t="str">
            <v>DP - Software</v>
          </cell>
          <cell r="F4939">
            <v>149.94999999999999</v>
          </cell>
          <cell r="G4939">
            <v>0</v>
          </cell>
          <cell r="H4939">
            <v>200</v>
          </cell>
          <cell r="I4939">
            <v>0</v>
          </cell>
          <cell r="J4939">
            <v>200</v>
          </cell>
          <cell r="K4939">
            <v>110010</v>
          </cell>
          <cell r="L4939" t="str">
            <v>Current Unrestricted</v>
          </cell>
          <cell r="M4939">
            <v>10</v>
          </cell>
          <cell r="N4939" t="str">
            <v>Instruction</v>
          </cell>
          <cell r="O4939">
            <v>11</v>
          </cell>
          <cell r="P4939" t="str">
            <v>Current Unrestricted Funds</v>
          </cell>
          <cell r="Q4939">
            <v>75</v>
          </cell>
          <cell r="R4939" t="str">
            <v>Other Operating Expenses</v>
          </cell>
          <cell r="S4939">
            <v>40</v>
          </cell>
          <cell r="T4939" t="str">
            <v>Vice President / Provost - SCC</v>
          </cell>
          <cell r="U4939">
            <v>4</v>
          </cell>
          <cell r="V4939" t="str">
            <v>Neal, Leo C</v>
          </cell>
        </row>
        <row r="4940">
          <cell r="A4940">
            <v>327012</v>
          </cell>
          <cell r="B4940" t="str">
            <v>Mathematics</v>
          </cell>
          <cell r="C4940">
            <v>755310</v>
          </cell>
          <cell r="D4940">
            <v>327012755310</v>
          </cell>
          <cell r="E4940" t="str">
            <v>Copier Expense</v>
          </cell>
          <cell r="F4940">
            <v>10672.39</v>
          </cell>
          <cell r="G4940">
            <v>12223.12</v>
          </cell>
          <cell r="H4940">
            <v>21000</v>
          </cell>
          <cell r="I4940">
            <v>4131.66</v>
          </cell>
          <cell r="J4940">
            <v>21000</v>
          </cell>
          <cell r="K4940">
            <v>110010</v>
          </cell>
          <cell r="L4940" t="str">
            <v>Current Unrestricted</v>
          </cell>
          <cell r="M4940">
            <v>10</v>
          </cell>
          <cell r="N4940" t="str">
            <v>Instruction</v>
          </cell>
          <cell r="O4940">
            <v>11</v>
          </cell>
          <cell r="P4940" t="str">
            <v>Current Unrestricted Funds</v>
          </cell>
          <cell r="Q4940">
            <v>75</v>
          </cell>
          <cell r="R4940" t="str">
            <v>Other Operating Expenses</v>
          </cell>
          <cell r="S4940">
            <v>40</v>
          </cell>
          <cell r="T4940" t="str">
            <v>Vice President / Provost - SCC</v>
          </cell>
          <cell r="U4940">
            <v>4</v>
          </cell>
          <cell r="V4940" t="str">
            <v>Neal, Leo C</v>
          </cell>
        </row>
        <row r="4941">
          <cell r="A4941">
            <v>327012</v>
          </cell>
          <cell r="B4941" t="str">
            <v>Mathematics</v>
          </cell>
          <cell r="C4941">
            <v>755340</v>
          </cell>
          <cell r="D4941">
            <v>327012755340</v>
          </cell>
          <cell r="E4941" t="str">
            <v>Printing - Forms</v>
          </cell>
          <cell r="F4941">
            <v>0</v>
          </cell>
          <cell r="G4941">
            <v>0</v>
          </cell>
          <cell r="H4941">
            <v>200</v>
          </cell>
          <cell r="I4941">
            <v>0</v>
          </cell>
          <cell r="J4941">
            <v>200</v>
          </cell>
          <cell r="K4941">
            <v>110010</v>
          </cell>
          <cell r="L4941" t="str">
            <v>Current Unrestricted</v>
          </cell>
          <cell r="M4941">
            <v>10</v>
          </cell>
          <cell r="N4941" t="str">
            <v>Instruction</v>
          </cell>
          <cell r="O4941">
            <v>11</v>
          </cell>
          <cell r="P4941" t="str">
            <v>Current Unrestricted Funds</v>
          </cell>
          <cell r="Q4941">
            <v>75</v>
          </cell>
          <cell r="R4941" t="str">
            <v>Other Operating Expenses</v>
          </cell>
          <cell r="S4941">
            <v>40</v>
          </cell>
          <cell r="T4941" t="str">
            <v>Vice President / Provost - SCC</v>
          </cell>
          <cell r="U4941">
            <v>4</v>
          </cell>
          <cell r="V4941" t="str">
            <v>Neal, Leo C</v>
          </cell>
        </row>
        <row r="4942">
          <cell r="A4942">
            <v>327012</v>
          </cell>
          <cell r="B4942" t="str">
            <v>Mathematics</v>
          </cell>
          <cell r="C4942">
            <v>755360</v>
          </cell>
          <cell r="D4942">
            <v>327012755360</v>
          </cell>
          <cell r="E4942" t="str">
            <v>Printing - Other</v>
          </cell>
          <cell r="F4942">
            <v>3452.23</v>
          </cell>
          <cell r="G4942">
            <v>2103.2399999999998</v>
          </cell>
          <cell r="H4942">
            <v>6000</v>
          </cell>
          <cell r="I4942">
            <v>1918.1</v>
          </cell>
          <cell r="J4942">
            <v>6000</v>
          </cell>
          <cell r="K4942">
            <v>110010</v>
          </cell>
          <cell r="L4942" t="str">
            <v>Current Unrestricted</v>
          </cell>
          <cell r="M4942">
            <v>10</v>
          </cell>
          <cell r="N4942" t="str">
            <v>Instruction</v>
          </cell>
          <cell r="O4942">
            <v>11</v>
          </cell>
          <cell r="P4942" t="str">
            <v>Current Unrestricted Funds</v>
          </cell>
          <cell r="Q4942">
            <v>75</v>
          </cell>
          <cell r="R4942" t="str">
            <v>Other Operating Expenses</v>
          </cell>
          <cell r="S4942">
            <v>40</v>
          </cell>
          <cell r="T4942" t="str">
            <v>Vice President / Provost - SCC</v>
          </cell>
          <cell r="U4942">
            <v>4</v>
          </cell>
          <cell r="V4942" t="str">
            <v>Neal, Leo C</v>
          </cell>
        </row>
        <row r="4943">
          <cell r="A4943">
            <v>327012</v>
          </cell>
          <cell r="B4943" t="str">
            <v>Mathematics</v>
          </cell>
          <cell r="C4943">
            <v>755510</v>
          </cell>
          <cell r="D4943">
            <v>327012755510</v>
          </cell>
          <cell r="E4943" t="str">
            <v>Repairs - Equipment</v>
          </cell>
          <cell r="F4943">
            <v>0</v>
          </cell>
          <cell r="G4943">
            <v>0</v>
          </cell>
          <cell r="H4943">
            <v>200</v>
          </cell>
          <cell r="I4943">
            <v>0</v>
          </cell>
          <cell r="J4943">
            <v>200</v>
          </cell>
          <cell r="K4943">
            <v>110010</v>
          </cell>
          <cell r="L4943" t="str">
            <v>Current Unrestricted</v>
          </cell>
          <cell r="M4943">
            <v>10</v>
          </cell>
          <cell r="N4943" t="str">
            <v>Instruction</v>
          </cell>
          <cell r="O4943">
            <v>11</v>
          </cell>
          <cell r="P4943" t="str">
            <v>Current Unrestricted Funds</v>
          </cell>
          <cell r="Q4943">
            <v>75</v>
          </cell>
          <cell r="R4943" t="str">
            <v>Other Operating Expenses</v>
          </cell>
          <cell r="S4943">
            <v>40</v>
          </cell>
          <cell r="T4943" t="str">
            <v>Vice President / Provost - SCC</v>
          </cell>
          <cell r="U4943">
            <v>4</v>
          </cell>
          <cell r="V4943" t="str">
            <v>Neal, Leo C</v>
          </cell>
        </row>
        <row r="4944">
          <cell r="A4944">
            <v>327012</v>
          </cell>
          <cell r="B4944" t="str">
            <v>Mathematics</v>
          </cell>
          <cell r="C4944">
            <v>755705</v>
          </cell>
          <cell r="D4944">
            <v>327012755705</v>
          </cell>
          <cell r="E4944" t="str">
            <v>Postage</v>
          </cell>
          <cell r="F4944">
            <v>4.3899999999999997</v>
          </cell>
          <cell r="G4944">
            <v>14.1</v>
          </cell>
          <cell r="H4944">
            <v>50</v>
          </cell>
          <cell r="I4944">
            <v>2.2599999999999998</v>
          </cell>
          <cell r="J4944">
            <v>50</v>
          </cell>
          <cell r="K4944">
            <v>110010</v>
          </cell>
          <cell r="L4944" t="str">
            <v>Current Unrestricted</v>
          </cell>
          <cell r="M4944">
            <v>10</v>
          </cell>
          <cell r="N4944" t="str">
            <v>Instruction</v>
          </cell>
          <cell r="O4944">
            <v>11</v>
          </cell>
          <cell r="P4944" t="str">
            <v>Current Unrestricted Funds</v>
          </cell>
          <cell r="Q4944">
            <v>75</v>
          </cell>
          <cell r="R4944" t="str">
            <v>Other Operating Expenses</v>
          </cell>
          <cell r="S4944">
            <v>40</v>
          </cell>
          <cell r="T4944" t="str">
            <v>Vice President / Provost - SCC</v>
          </cell>
          <cell r="U4944">
            <v>4</v>
          </cell>
          <cell r="V4944" t="str">
            <v>Neal, Leo C</v>
          </cell>
        </row>
        <row r="4945">
          <cell r="A4945">
            <v>327012</v>
          </cell>
          <cell r="B4945" t="str">
            <v>Mathematics</v>
          </cell>
          <cell r="C4945">
            <v>755730</v>
          </cell>
          <cell r="D4945">
            <v>327012755730</v>
          </cell>
          <cell r="E4945" t="str">
            <v>Memberships</v>
          </cell>
          <cell r="F4945">
            <v>455</v>
          </cell>
          <cell r="G4945">
            <v>0</v>
          </cell>
          <cell r="H4945">
            <v>455</v>
          </cell>
          <cell r="I4945">
            <v>455</v>
          </cell>
          <cell r="J4945">
            <v>455</v>
          </cell>
          <cell r="K4945">
            <v>110010</v>
          </cell>
          <cell r="L4945" t="str">
            <v>Current Unrestricted</v>
          </cell>
          <cell r="M4945">
            <v>10</v>
          </cell>
          <cell r="N4945" t="str">
            <v>Instruction</v>
          </cell>
          <cell r="O4945">
            <v>11</v>
          </cell>
          <cell r="P4945" t="str">
            <v>Current Unrestricted Funds</v>
          </cell>
          <cell r="Q4945">
            <v>75</v>
          </cell>
          <cell r="R4945" t="str">
            <v>Other Operating Expenses</v>
          </cell>
          <cell r="S4945">
            <v>40</v>
          </cell>
          <cell r="T4945" t="str">
            <v>Vice President / Provost - SCC</v>
          </cell>
          <cell r="U4945">
            <v>4</v>
          </cell>
          <cell r="V4945" t="str">
            <v>Neal, Leo C</v>
          </cell>
        </row>
        <row r="4946">
          <cell r="A4946">
            <v>327012</v>
          </cell>
          <cell r="B4946" t="str">
            <v>Mathematics</v>
          </cell>
          <cell r="C4946">
            <v>755765</v>
          </cell>
          <cell r="D4946">
            <v>327012755765</v>
          </cell>
          <cell r="E4946" t="str">
            <v>Miscellaneous Operating Expenses</v>
          </cell>
          <cell r="F4946">
            <v>0</v>
          </cell>
          <cell r="G4946">
            <v>0</v>
          </cell>
          <cell r="H4946">
            <v>50</v>
          </cell>
          <cell r="I4946">
            <v>0</v>
          </cell>
          <cell r="J4946">
            <v>50</v>
          </cell>
          <cell r="K4946">
            <v>110010</v>
          </cell>
          <cell r="L4946" t="str">
            <v>Current Unrestricted</v>
          </cell>
          <cell r="M4946">
            <v>10</v>
          </cell>
          <cell r="N4946" t="str">
            <v>Instruction</v>
          </cell>
          <cell r="O4946">
            <v>11</v>
          </cell>
          <cell r="P4946" t="str">
            <v>Current Unrestricted Funds</v>
          </cell>
          <cell r="Q4946">
            <v>75</v>
          </cell>
          <cell r="R4946" t="str">
            <v>Other Operating Expenses</v>
          </cell>
          <cell r="S4946">
            <v>40</v>
          </cell>
          <cell r="T4946" t="str">
            <v>Vice President / Provost - SCC</v>
          </cell>
          <cell r="U4946">
            <v>4</v>
          </cell>
          <cell r="V4946" t="str">
            <v>Neal, Leo C</v>
          </cell>
        </row>
        <row r="4947">
          <cell r="A4947">
            <v>327018</v>
          </cell>
          <cell r="B4947" t="str">
            <v>Mathematics</v>
          </cell>
          <cell r="C4947">
            <v>611120</v>
          </cell>
          <cell r="D4947">
            <v>327018611120</v>
          </cell>
          <cell r="E4947" t="str">
            <v>Faculty Salaries - Part-time</v>
          </cell>
          <cell r="F4947">
            <v>0</v>
          </cell>
          <cell r="G4947">
            <v>0</v>
          </cell>
          <cell r="H4947">
            <v>4316</v>
          </cell>
          <cell r="I4947">
            <v>0</v>
          </cell>
          <cell r="J4947">
            <v>4316</v>
          </cell>
          <cell r="K4947">
            <v>110010</v>
          </cell>
          <cell r="L4947" t="str">
            <v>Current Unrestricted</v>
          </cell>
          <cell r="M4947">
            <v>10</v>
          </cell>
          <cell r="N4947" t="str">
            <v>Instruction</v>
          </cell>
          <cell r="O4947">
            <v>11</v>
          </cell>
          <cell r="P4947" t="str">
            <v>Current Unrestricted Funds</v>
          </cell>
          <cell r="Q4947">
            <v>61</v>
          </cell>
          <cell r="R4947" t="str">
            <v>Salaries and Wages</v>
          </cell>
          <cell r="S4947">
            <v>40</v>
          </cell>
          <cell r="T4947" t="str">
            <v>Vice President / Provost - SCC</v>
          </cell>
          <cell r="U4947">
            <v>1</v>
          </cell>
          <cell r="V4947" t="str">
            <v>Neal, Leo C</v>
          </cell>
        </row>
        <row r="4948">
          <cell r="A4948">
            <v>327018</v>
          </cell>
          <cell r="B4948" t="str">
            <v>Mathematics</v>
          </cell>
          <cell r="C4948">
            <v>755310</v>
          </cell>
          <cell r="D4948">
            <v>327018755310</v>
          </cell>
          <cell r="E4948" t="str">
            <v>Copier Expense</v>
          </cell>
          <cell r="F4948">
            <v>0</v>
          </cell>
          <cell r="G4948">
            <v>0</v>
          </cell>
          <cell r="H4948">
            <v>20</v>
          </cell>
          <cell r="I4948">
            <v>0</v>
          </cell>
          <cell r="J4948">
            <v>20</v>
          </cell>
          <cell r="K4948">
            <v>110010</v>
          </cell>
          <cell r="L4948" t="str">
            <v>Current Unrestricted</v>
          </cell>
          <cell r="M4948">
            <v>10</v>
          </cell>
          <cell r="N4948" t="str">
            <v>Instruction</v>
          </cell>
          <cell r="O4948">
            <v>11</v>
          </cell>
          <cell r="P4948" t="str">
            <v>Current Unrestricted Funds</v>
          </cell>
          <cell r="Q4948">
            <v>75</v>
          </cell>
          <cell r="R4948" t="str">
            <v>Other Operating Expenses</v>
          </cell>
          <cell r="S4948">
            <v>40</v>
          </cell>
          <cell r="T4948" t="str">
            <v>Vice President / Provost - SCC</v>
          </cell>
          <cell r="U4948">
            <v>4</v>
          </cell>
          <cell r="V4948" t="str">
            <v>Neal, Leo C</v>
          </cell>
        </row>
        <row r="4949">
          <cell r="A4949">
            <v>327019</v>
          </cell>
          <cell r="B4949" t="str">
            <v>Mathematics</v>
          </cell>
          <cell r="C4949">
            <v>611120</v>
          </cell>
          <cell r="D4949">
            <v>327019611120</v>
          </cell>
          <cell r="E4949" t="str">
            <v>Faculty Salaries - Part-time</v>
          </cell>
          <cell r="F4949">
            <v>0</v>
          </cell>
          <cell r="G4949">
            <v>0</v>
          </cell>
          <cell r="H4949">
            <v>4316</v>
          </cell>
          <cell r="I4949">
            <v>0</v>
          </cell>
          <cell r="J4949">
            <v>4316</v>
          </cell>
          <cell r="K4949">
            <v>110010</v>
          </cell>
          <cell r="L4949" t="str">
            <v>Current Unrestricted</v>
          </cell>
          <cell r="M4949">
            <v>10</v>
          </cell>
          <cell r="N4949" t="str">
            <v>Instruction</v>
          </cell>
          <cell r="O4949">
            <v>11</v>
          </cell>
          <cell r="P4949" t="str">
            <v>Current Unrestricted Funds</v>
          </cell>
          <cell r="Q4949">
            <v>61</v>
          </cell>
          <cell r="R4949" t="str">
            <v>Salaries and Wages</v>
          </cell>
          <cell r="S4949">
            <v>40</v>
          </cell>
          <cell r="T4949" t="str">
            <v>Vice President / Provost - SCC</v>
          </cell>
          <cell r="U4949">
            <v>1</v>
          </cell>
          <cell r="V4949" t="str">
            <v>Neal, Leo C</v>
          </cell>
        </row>
        <row r="4950">
          <cell r="A4950">
            <v>327019</v>
          </cell>
          <cell r="B4950" t="str">
            <v>Mathematics</v>
          </cell>
          <cell r="C4950">
            <v>755310</v>
          </cell>
          <cell r="D4950">
            <v>327019755310</v>
          </cell>
          <cell r="E4950" t="str">
            <v>Copier Expense</v>
          </cell>
          <cell r="F4950">
            <v>0</v>
          </cell>
          <cell r="G4950">
            <v>0</v>
          </cell>
          <cell r="H4950">
            <v>20</v>
          </cell>
          <cell r="I4950">
            <v>0</v>
          </cell>
          <cell r="J4950">
            <v>20</v>
          </cell>
          <cell r="K4950">
            <v>110010</v>
          </cell>
          <cell r="L4950" t="str">
            <v>Current Unrestricted</v>
          </cell>
          <cell r="M4950">
            <v>10</v>
          </cell>
          <cell r="N4950" t="str">
            <v>Instruction</v>
          </cell>
          <cell r="O4950">
            <v>11</v>
          </cell>
          <cell r="P4950" t="str">
            <v>Current Unrestricted Funds</v>
          </cell>
          <cell r="Q4950">
            <v>75</v>
          </cell>
          <cell r="R4950" t="str">
            <v>Other Operating Expenses</v>
          </cell>
          <cell r="S4950">
            <v>40</v>
          </cell>
          <cell r="T4950" t="str">
            <v>Vice President / Provost - SCC</v>
          </cell>
          <cell r="U4950">
            <v>4</v>
          </cell>
          <cell r="V4950" t="str">
            <v>Neal, Leo C</v>
          </cell>
        </row>
        <row r="4951">
          <cell r="A4951">
            <v>327302</v>
          </cell>
          <cell r="B4951" t="str">
            <v>Math Lab</v>
          </cell>
          <cell r="C4951">
            <v>611115</v>
          </cell>
          <cell r="D4951">
            <v>327302611115</v>
          </cell>
          <cell r="E4951" t="str">
            <v>Faculty Salaries - Substitute</v>
          </cell>
          <cell r="F4951">
            <v>0</v>
          </cell>
          <cell r="G4951">
            <v>86.88</v>
          </cell>
          <cell r="H4951">
            <v>200</v>
          </cell>
          <cell r="I4951">
            <v>179.76</v>
          </cell>
          <cell r="J4951">
            <v>200</v>
          </cell>
          <cell r="K4951">
            <v>110010</v>
          </cell>
          <cell r="L4951" t="str">
            <v>Current Unrestricted</v>
          </cell>
          <cell r="M4951">
            <v>10</v>
          </cell>
          <cell r="N4951" t="str">
            <v>Instruction</v>
          </cell>
          <cell r="O4951">
            <v>11</v>
          </cell>
          <cell r="P4951" t="str">
            <v>Current Unrestricted Funds</v>
          </cell>
          <cell r="Q4951">
            <v>61</v>
          </cell>
          <cell r="R4951" t="str">
            <v>Salaries and Wages</v>
          </cell>
          <cell r="S4951">
            <v>40</v>
          </cell>
          <cell r="T4951" t="str">
            <v>Vice President / Provost - SCC</v>
          </cell>
          <cell r="U4951">
            <v>1</v>
          </cell>
          <cell r="V4951" t="str">
            <v>Neal, Leo C</v>
          </cell>
        </row>
        <row r="4952">
          <cell r="A4952">
            <v>327302</v>
          </cell>
          <cell r="B4952" t="str">
            <v>Math Lab</v>
          </cell>
          <cell r="C4952">
            <v>611210</v>
          </cell>
          <cell r="D4952">
            <v>327302611210</v>
          </cell>
          <cell r="E4952" t="str">
            <v>Admin Salaries - Full-time</v>
          </cell>
          <cell r="F4952">
            <v>51451.56</v>
          </cell>
          <cell r="G4952">
            <v>51451.56</v>
          </cell>
          <cell r="H4952">
            <v>53253</v>
          </cell>
          <cell r="I4952">
            <v>22188.45</v>
          </cell>
          <cell r="J4952">
            <v>0</v>
          </cell>
          <cell r="K4952">
            <v>110010</v>
          </cell>
          <cell r="L4952" t="str">
            <v>Current Unrestricted</v>
          </cell>
          <cell r="M4952">
            <v>10</v>
          </cell>
          <cell r="N4952" t="str">
            <v>Instruction</v>
          </cell>
          <cell r="O4952">
            <v>11</v>
          </cell>
          <cell r="P4952" t="str">
            <v>Current Unrestricted Funds</v>
          </cell>
          <cell r="Q4952">
            <v>61</v>
          </cell>
          <cell r="R4952" t="str">
            <v>Salaries and Wages</v>
          </cell>
          <cell r="S4952">
            <v>40</v>
          </cell>
          <cell r="T4952" t="str">
            <v>Vice President / Provost - SCC</v>
          </cell>
          <cell r="U4952">
            <v>1</v>
          </cell>
          <cell r="V4952" t="str">
            <v>Neal, Leo C</v>
          </cell>
        </row>
        <row r="4953">
          <cell r="A4953">
            <v>327302</v>
          </cell>
          <cell r="B4953" t="str">
            <v>Math Lab</v>
          </cell>
          <cell r="C4953">
            <v>611350</v>
          </cell>
          <cell r="D4953">
            <v>327302611350</v>
          </cell>
          <cell r="E4953" t="str">
            <v>Supp Staff-FT Instructional-Exempt</v>
          </cell>
          <cell r="F4953">
            <v>0</v>
          </cell>
          <cell r="G4953">
            <v>83152.320000000007</v>
          </cell>
          <cell r="H4953">
            <v>84731</v>
          </cell>
          <cell r="I4953">
            <v>42365.34</v>
          </cell>
          <cell r="J4953">
            <v>84731</v>
          </cell>
          <cell r="K4953">
            <v>110010</v>
          </cell>
          <cell r="L4953" t="str">
            <v>Current Unrestricted</v>
          </cell>
          <cell r="M4953">
            <v>10</v>
          </cell>
          <cell r="N4953" t="str">
            <v>Instruction</v>
          </cell>
          <cell r="O4953">
            <v>11</v>
          </cell>
          <cell r="P4953" t="str">
            <v>Current Unrestricted Funds</v>
          </cell>
          <cell r="Q4953">
            <v>61</v>
          </cell>
          <cell r="R4953" t="str">
            <v>Salaries and Wages</v>
          </cell>
          <cell r="S4953">
            <v>40</v>
          </cell>
          <cell r="T4953" t="str">
            <v>Vice President / Provost - SCC</v>
          </cell>
          <cell r="U4953">
            <v>1</v>
          </cell>
          <cell r="V4953" t="str">
            <v>Neal, Leo C</v>
          </cell>
        </row>
        <row r="4954">
          <cell r="A4954">
            <v>327302</v>
          </cell>
          <cell r="B4954" t="str">
            <v>Math Lab</v>
          </cell>
          <cell r="C4954">
            <v>611450</v>
          </cell>
          <cell r="D4954">
            <v>327302611450</v>
          </cell>
          <cell r="E4954" t="str">
            <v>Lab Instructor - Non-Exempt</v>
          </cell>
          <cell r="F4954">
            <v>83152.320000000007</v>
          </cell>
          <cell r="G4954">
            <v>0</v>
          </cell>
          <cell r="H4954">
            <v>0</v>
          </cell>
          <cell r="I4954">
            <v>0</v>
          </cell>
          <cell r="J4954">
            <v>0</v>
          </cell>
          <cell r="K4954">
            <v>110010</v>
          </cell>
          <cell r="L4954" t="str">
            <v>Current Unrestricted</v>
          </cell>
          <cell r="M4954">
            <v>10</v>
          </cell>
          <cell r="N4954" t="str">
            <v>Instruction</v>
          </cell>
          <cell r="O4954">
            <v>11</v>
          </cell>
          <cell r="P4954" t="str">
            <v>Current Unrestricted Funds</v>
          </cell>
          <cell r="Q4954">
            <v>61</v>
          </cell>
          <cell r="R4954" t="str">
            <v>Salaries and Wages</v>
          </cell>
          <cell r="S4954">
            <v>40</v>
          </cell>
          <cell r="T4954" t="str">
            <v>Vice President / Provost - SCC</v>
          </cell>
          <cell r="U4954">
            <v>1</v>
          </cell>
          <cell r="V4954" t="str">
            <v>Neal, Leo C</v>
          </cell>
        </row>
        <row r="4955">
          <cell r="A4955">
            <v>327302</v>
          </cell>
          <cell r="B4955" t="str">
            <v>Math Lab</v>
          </cell>
          <cell r="C4955">
            <v>611455</v>
          </cell>
          <cell r="D4955">
            <v>327302611455</v>
          </cell>
          <cell r="E4955" t="str">
            <v>PT Instr Assistant - Non-Exempt</v>
          </cell>
          <cell r="F4955">
            <v>0</v>
          </cell>
          <cell r="G4955">
            <v>0</v>
          </cell>
          <cell r="H4955">
            <v>518</v>
          </cell>
          <cell r="I4955">
            <v>0</v>
          </cell>
          <cell r="J4955">
            <v>518</v>
          </cell>
          <cell r="K4955">
            <v>110010</v>
          </cell>
          <cell r="L4955" t="str">
            <v>Current Unrestricted</v>
          </cell>
          <cell r="M4955">
            <v>10</v>
          </cell>
          <cell r="N4955" t="str">
            <v>Instruction</v>
          </cell>
          <cell r="O4955">
            <v>11</v>
          </cell>
          <cell r="P4955" t="str">
            <v>Current Unrestricted Funds</v>
          </cell>
          <cell r="Q4955">
            <v>61</v>
          </cell>
          <cell r="R4955" t="str">
            <v>Salaries and Wages</v>
          </cell>
          <cell r="S4955">
            <v>40</v>
          </cell>
          <cell r="T4955" t="str">
            <v>Vice President / Provost - SCC</v>
          </cell>
          <cell r="U4955">
            <v>1</v>
          </cell>
          <cell r="V4955" t="str">
            <v>Neal, Leo C</v>
          </cell>
        </row>
        <row r="4956">
          <cell r="A4956">
            <v>327302</v>
          </cell>
          <cell r="B4956" t="str">
            <v>Math Lab</v>
          </cell>
          <cell r="C4956">
            <v>611460</v>
          </cell>
          <cell r="D4956">
            <v>327302611460</v>
          </cell>
          <cell r="E4956" t="str">
            <v>Support Staff PT - Non-Exempt</v>
          </cell>
          <cell r="F4956">
            <v>1835.46</v>
          </cell>
          <cell r="G4956">
            <v>1420.63</v>
          </cell>
          <cell r="H4956">
            <v>0</v>
          </cell>
          <cell r="I4956">
            <v>0</v>
          </cell>
          <cell r="J4956">
            <v>0</v>
          </cell>
          <cell r="K4956">
            <v>110010</v>
          </cell>
          <cell r="L4956" t="str">
            <v>Current Unrestricted</v>
          </cell>
          <cell r="M4956">
            <v>10</v>
          </cell>
          <cell r="N4956" t="str">
            <v>Instruction</v>
          </cell>
          <cell r="O4956">
            <v>11</v>
          </cell>
          <cell r="P4956" t="str">
            <v>Current Unrestricted Funds</v>
          </cell>
          <cell r="Q4956">
            <v>61</v>
          </cell>
          <cell r="R4956" t="str">
            <v>Salaries and Wages</v>
          </cell>
          <cell r="S4956">
            <v>40</v>
          </cell>
          <cell r="T4956" t="str">
            <v>Vice President / Provost - SCC</v>
          </cell>
          <cell r="U4956">
            <v>1</v>
          </cell>
          <cell r="V4956" t="str">
            <v>Neal, Leo C</v>
          </cell>
        </row>
        <row r="4957">
          <cell r="A4957">
            <v>327302</v>
          </cell>
          <cell r="B4957" t="str">
            <v>Math Lab</v>
          </cell>
          <cell r="C4957">
            <v>611476</v>
          </cell>
          <cell r="D4957">
            <v>327302611476</v>
          </cell>
          <cell r="E4957" t="str">
            <v>Lab Assistants PT - Non-Exempt</v>
          </cell>
          <cell r="F4957">
            <v>0</v>
          </cell>
          <cell r="G4957">
            <v>0</v>
          </cell>
          <cell r="H4957">
            <v>2070</v>
          </cell>
          <cell r="I4957">
            <v>0</v>
          </cell>
          <cell r="J4957">
            <v>2070</v>
          </cell>
          <cell r="K4957">
            <v>110010</v>
          </cell>
          <cell r="L4957" t="str">
            <v>Current Unrestricted</v>
          </cell>
          <cell r="M4957">
            <v>10</v>
          </cell>
          <cell r="N4957" t="str">
            <v>Instruction</v>
          </cell>
          <cell r="O4957">
            <v>11</v>
          </cell>
          <cell r="P4957" t="str">
            <v>Current Unrestricted Funds</v>
          </cell>
          <cell r="Q4957">
            <v>61</v>
          </cell>
          <cell r="R4957" t="str">
            <v>Salaries and Wages</v>
          </cell>
          <cell r="S4957">
            <v>40</v>
          </cell>
          <cell r="T4957" t="str">
            <v>Vice President / Provost - SCC</v>
          </cell>
          <cell r="U4957">
            <v>1</v>
          </cell>
          <cell r="V4957" t="str">
            <v>Neal, Leo C</v>
          </cell>
        </row>
        <row r="4958">
          <cell r="A4958">
            <v>327302</v>
          </cell>
          <cell r="B4958" t="str">
            <v>Math Lab</v>
          </cell>
          <cell r="C4958">
            <v>611485</v>
          </cell>
          <cell r="D4958">
            <v>327302611485</v>
          </cell>
          <cell r="E4958" t="str">
            <v>Tutors PT - Non-Exempt</v>
          </cell>
          <cell r="F4958">
            <v>187467.13</v>
          </cell>
          <cell r="G4958">
            <v>194123.66</v>
          </cell>
          <cell r="H4958">
            <v>239085</v>
          </cell>
          <cell r="I4958">
            <v>92989.02</v>
          </cell>
          <cell r="J4958">
            <v>239085</v>
          </cell>
          <cell r="K4958">
            <v>110010</v>
          </cell>
          <cell r="L4958" t="str">
            <v>Current Unrestricted</v>
          </cell>
          <cell r="M4958">
            <v>10</v>
          </cell>
          <cell r="N4958" t="str">
            <v>Instruction</v>
          </cell>
          <cell r="O4958">
            <v>11</v>
          </cell>
          <cell r="P4958" t="str">
            <v>Current Unrestricted Funds</v>
          </cell>
          <cell r="Q4958">
            <v>61</v>
          </cell>
          <cell r="R4958" t="str">
            <v>Salaries and Wages</v>
          </cell>
          <cell r="S4958">
            <v>40</v>
          </cell>
          <cell r="T4958" t="str">
            <v>Vice President / Provost - SCC</v>
          </cell>
          <cell r="U4958">
            <v>1</v>
          </cell>
          <cell r="V4958" t="str">
            <v>Neal, Leo C</v>
          </cell>
        </row>
        <row r="4959">
          <cell r="A4959">
            <v>327302</v>
          </cell>
          <cell r="B4959" t="str">
            <v>Math Lab</v>
          </cell>
          <cell r="C4959">
            <v>611510</v>
          </cell>
          <cell r="D4959">
            <v>327302611510</v>
          </cell>
          <cell r="E4959" t="str">
            <v>Student Assistants - Non-Work Study</v>
          </cell>
          <cell r="F4959">
            <v>8918.9699999999993</v>
          </cell>
          <cell r="G4959">
            <v>11898.08</v>
          </cell>
          <cell r="H4959">
            <v>9833</v>
          </cell>
          <cell r="I4959">
            <v>7771.94</v>
          </cell>
          <cell r="J4959">
            <v>9833</v>
          </cell>
          <cell r="K4959">
            <v>110010</v>
          </cell>
          <cell r="L4959" t="str">
            <v>Current Unrestricted</v>
          </cell>
          <cell r="M4959">
            <v>10</v>
          </cell>
          <cell r="N4959" t="str">
            <v>Instruction</v>
          </cell>
          <cell r="O4959">
            <v>11</v>
          </cell>
          <cell r="P4959" t="str">
            <v>Current Unrestricted Funds</v>
          </cell>
          <cell r="Q4959">
            <v>61</v>
          </cell>
          <cell r="R4959" t="str">
            <v>Salaries and Wages</v>
          </cell>
          <cell r="S4959">
            <v>40</v>
          </cell>
          <cell r="T4959" t="str">
            <v>Vice President / Provost - SCC</v>
          </cell>
          <cell r="U4959">
            <v>1</v>
          </cell>
          <cell r="V4959" t="str">
            <v>Neal, Leo C</v>
          </cell>
        </row>
        <row r="4960">
          <cell r="A4960">
            <v>327302</v>
          </cell>
          <cell r="B4960" t="str">
            <v>Math Lab</v>
          </cell>
          <cell r="C4960">
            <v>733110</v>
          </cell>
          <cell r="D4960">
            <v>327302733110</v>
          </cell>
          <cell r="E4960" t="str">
            <v>Classroom Supplies</v>
          </cell>
          <cell r="F4960">
            <v>0</v>
          </cell>
          <cell r="G4960">
            <v>83.26</v>
          </cell>
          <cell r="H4960">
            <v>200</v>
          </cell>
          <cell r="I4960">
            <v>0</v>
          </cell>
          <cell r="J4960">
            <v>200</v>
          </cell>
          <cell r="K4960">
            <v>110010</v>
          </cell>
          <cell r="L4960" t="str">
            <v>Current Unrestricted</v>
          </cell>
          <cell r="M4960">
            <v>10</v>
          </cell>
          <cell r="N4960" t="str">
            <v>Instruction</v>
          </cell>
          <cell r="O4960">
            <v>11</v>
          </cell>
          <cell r="P4960" t="str">
            <v>Current Unrestricted Funds</v>
          </cell>
          <cell r="Q4960">
            <v>73</v>
          </cell>
          <cell r="R4960" t="str">
            <v>Supplies</v>
          </cell>
          <cell r="S4960">
            <v>40</v>
          </cell>
          <cell r="T4960" t="str">
            <v>Vice President / Provost - SCC</v>
          </cell>
          <cell r="U4960">
            <v>4</v>
          </cell>
          <cell r="V4960" t="str">
            <v>Neal, Leo C</v>
          </cell>
        </row>
        <row r="4961">
          <cell r="A4961">
            <v>340052</v>
          </cell>
          <cell r="B4961" t="str">
            <v>Chemistry</v>
          </cell>
          <cell r="C4961">
            <v>611110</v>
          </cell>
          <cell r="D4961">
            <v>340052611110</v>
          </cell>
          <cell r="E4961" t="str">
            <v>Faculty Salaries - Full-time</v>
          </cell>
          <cell r="F4961">
            <v>211207.44</v>
          </cell>
          <cell r="G4961">
            <v>211207.44</v>
          </cell>
          <cell r="H4961">
            <v>225834</v>
          </cell>
          <cell r="I4961">
            <v>109299.85</v>
          </cell>
          <cell r="J4961">
            <v>233069</v>
          </cell>
          <cell r="K4961">
            <v>110010</v>
          </cell>
          <cell r="L4961" t="str">
            <v>Current Unrestricted</v>
          </cell>
          <cell r="M4961">
            <v>10</v>
          </cell>
          <cell r="N4961" t="str">
            <v>Instruction</v>
          </cell>
          <cell r="O4961">
            <v>11</v>
          </cell>
          <cell r="P4961" t="str">
            <v>Current Unrestricted Funds</v>
          </cell>
          <cell r="Q4961">
            <v>61</v>
          </cell>
          <cell r="R4961" t="str">
            <v>Salaries and Wages</v>
          </cell>
          <cell r="S4961">
            <v>40</v>
          </cell>
          <cell r="T4961" t="str">
            <v>Vice President / Provost - SCC</v>
          </cell>
          <cell r="U4961">
            <v>1</v>
          </cell>
          <cell r="V4961" t="str">
            <v>Neal, Leo C</v>
          </cell>
        </row>
        <row r="4962">
          <cell r="A4962">
            <v>340052</v>
          </cell>
          <cell r="B4962" t="str">
            <v>Chemistry</v>
          </cell>
          <cell r="C4962">
            <v>611115</v>
          </cell>
          <cell r="D4962">
            <v>340052611115</v>
          </cell>
          <cell r="E4962" t="str">
            <v>Faculty Salaries - Substitute</v>
          </cell>
          <cell r="F4962">
            <v>2340.89</v>
          </cell>
          <cell r="G4962">
            <v>1307.51</v>
          </cell>
          <cell r="H4962">
            <v>1800</v>
          </cell>
          <cell r="I4962">
            <v>476.22</v>
          </cell>
          <cell r="J4962">
            <v>1800</v>
          </cell>
          <cell r="K4962">
            <v>110010</v>
          </cell>
          <cell r="L4962" t="str">
            <v>Current Unrestricted</v>
          </cell>
          <cell r="M4962">
            <v>10</v>
          </cell>
          <cell r="N4962" t="str">
            <v>Instruction</v>
          </cell>
          <cell r="O4962">
            <v>11</v>
          </cell>
          <cell r="P4962" t="str">
            <v>Current Unrestricted Funds</v>
          </cell>
          <cell r="Q4962">
            <v>61</v>
          </cell>
          <cell r="R4962" t="str">
            <v>Salaries and Wages</v>
          </cell>
          <cell r="S4962">
            <v>40</v>
          </cell>
          <cell r="T4962" t="str">
            <v>Vice President / Provost - SCC</v>
          </cell>
          <cell r="U4962">
            <v>1</v>
          </cell>
          <cell r="V4962" t="str">
            <v>Neal, Leo C</v>
          </cell>
        </row>
        <row r="4963">
          <cell r="A4963">
            <v>340052</v>
          </cell>
          <cell r="B4963" t="str">
            <v>Chemistry</v>
          </cell>
          <cell r="C4963">
            <v>611120</v>
          </cell>
          <cell r="D4963">
            <v>340052611120</v>
          </cell>
          <cell r="E4963" t="str">
            <v>Faculty Salaries - Part-time</v>
          </cell>
          <cell r="F4963">
            <v>64469.5</v>
          </cell>
          <cell r="G4963">
            <v>52624.52</v>
          </cell>
          <cell r="H4963">
            <v>63963</v>
          </cell>
          <cell r="I4963">
            <v>38997.42</v>
          </cell>
          <cell r="J4963">
            <v>85533</v>
          </cell>
          <cell r="K4963">
            <v>110010</v>
          </cell>
          <cell r="L4963" t="str">
            <v>Current Unrestricted</v>
          </cell>
          <cell r="M4963">
            <v>10</v>
          </cell>
          <cell r="N4963" t="str">
            <v>Instruction</v>
          </cell>
          <cell r="O4963">
            <v>11</v>
          </cell>
          <cell r="P4963" t="str">
            <v>Current Unrestricted Funds</v>
          </cell>
          <cell r="Q4963">
            <v>61</v>
          </cell>
          <cell r="R4963" t="str">
            <v>Salaries and Wages</v>
          </cell>
          <cell r="S4963">
            <v>40</v>
          </cell>
          <cell r="T4963" t="str">
            <v>Vice President / Provost - SCC</v>
          </cell>
          <cell r="U4963">
            <v>1</v>
          </cell>
          <cell r="V4963" t="str">
            <v>Neal, Leo C</v>
          </cell>
        </row>
        <row r="4964">
          <cell r="A4964">
            <v>340052</v>
          </cell>
          <cell r="B4964" t="str">
            <v>Chemistry</v>
          </cell>
          <cell r="C4964">
            <v>611125</v>
          </cell>
          <cell r="D4964">
            <v>340052611125</v>
          </cell>
          <cell r="E4964" t="str">
            <v>Faculty Full-time Chair Rel</v>
          </cell>
          <cell r="F4964">
            <v>13977.48</v>
          </cell>
          <cell r="G4964">
            <v>13977.48</v>
          </cell>
          <cell r="H4964">
            <v>14467</v>
          </cell>
          <cell r="I4964">
            <v>7233.35</v>
          </cell>
          <cell r="J4964">
            <v>0</v>
          </cell>
          <cell r="K4964">
            <v>110010</v>
          </cell>
          <cell r="L4964" t="str">
            <v>Current Unrestricted</v>
          </cell>
          <cell r="M4964">
            <v>10</v>
          </cell>
          <cell r="N4964" t="str">
            <v>Instruction</v>
          </cell>
          <cell r="O4964">
            <v>11</v>
          </cell>
          <cell r="P4964" t="str">
            <v>Current Unrestricted Funds</v>
          </cell>
          <cell r="Q4964">
            <v>61</v>
          </cell>
          <cell r="R4964" t="str">
            <v>Salaries and Wages</v>
          </cell>
          <cell r="S4964">
            <v>40</v>
          </cell>
          <cell r="T4964" t="str">
            <v>Vice President / Provost - SCC</v>
          </cell>
          <cell r="U4964">
            <v>1</v>
          </cell>
          <cell r="V4964" t="str">
            <v>Neal, Leo C</v>
          </cell>
        </row>
        <row r="4965">
          <cell r="A4965">
            <v>340052</v>
          </cell>
          <cell r="B4965" t="str">
            <v>Chemistry</v>
          </cell>
          <cell r="C4965">
            <v>611130</v>
          </cell>
          <cell r="D4965">
            <v>340052611130</v>
          </cell>
          <cell r="E4965" t="str">
            <v>Faculty Full-time Non-teaching ES</v>
          </cell>
          <cell r="F4965">
            <v>1390</v>
          </cell>
          <cell r="G4965">
            <v>695</v>
          </cell>
          <cell r="H4965">
            <v>2700</v>
          </cell>
          <cell r="I4965">
            <v>0</v>
          </cell>
          <cell r="J4965">
            <v>15283</v>
          </cell>
          <cell r="K4965">
            <v>110010</v>
          </cell>
          <cell r="L4965" t="str">
            <v>Current Unrestricted</v>
          </cell>
          <cell r="M4965">
            <v>10</v>
          </cell>
          <cell r="N4965" t="str">
            <v>Instruction</v>
          </cell>
          <cell r="O4965">
            <v>11</v>
          </cell>
          <cell r="P4965" t="str">
            <v>Current Unrestricted Funds</v>
          </cell>
          <cell r="Q4965">
            <v>61</v>
          </cell>
          <cell r="R4965" t="str">
            <v>Salaries and Wages</v>
          </cell>
          <cell r="S4965">
            <v>40</v>
          </cell>
          <cell r="T4965" t="str">
            <v>Vice President / Provost - SCC</v>
          </cell>
          <cell r="U4965">
            <v>1</v>
          </cell>
          <cell r="V4965" t="str">
            <v>Neal, Leo C</v>
          </cell>
        </row>
        <row r="4966">
          <cell r="A4966">
            <v>340052</v>
          </cell>
          <cell r="B4966" t="str">
            <v>Chemistry</v>
          </cell>
          <cell r="C4966">
            <v>611150</v>
          </cell>
          <cell r="D4966">
            <v>340052611150</v>
          </cell>
          <cell r="E4966" t="str">
            <v>Faculty Full-time - Summer</v>
          </cell>
          <cell r="F4966">
            <v>35973.9</v>
          </cell>
          <cell r="G4966">
            <v>40421.9</v>
          </cell>
          <cell r="H4966">
            <v>31526</v>
          </cell>
          <cell r="I4966">
            <v>0</v>
          </cell>
          <cell r="J4966">
            <v>34261</v>
          </cell>
          <cell r="K4966">
            <v>110010</v>
          </cell>
          <cell r="L4966" t="str">
            <v>Current Unrestricted</v>
          </cell>
          <cell r="M4966">
            <v>10</v>
          </cell>
          <cell r="N4966" t="str">
            <v>Instruction</v>
          </cell>
          <cell r="O4966">
            <v>11</v>
          </cell>
          <cell r="P4966" t="str">
            <v>Current Unrestricted Funds</v>
          </cell>
          <cell r="Q4966">
            <v>61</v>
          </cell>
          <cell r="R4966" t="str">
            <v>Salaries and Wages</v>
          </cell>
          <cell r="S4966">
            <v>40</v>
          </cell>
          <cell r="T4966" t="str">
            <v>Vice President / Provost - SCC</v>
          </cell>
          <cell r="U4966">
            <v>1</v>
          </cell>
          <cell r="V4966" t="str">
            <v>Neal, Leo C</v>
          </cell>
        </row>
        <row r="4967">
          <cell r="A4967">
            <v>340052</v>
          </cell>
          <cell r="B4967" t="str">
            <v>Chemistry</v>
          </cell>
          <cell r="C4967">
            <v>611160</v>
          </cell>
          <cell r="D4967">
            <v>340052611160</v>
          </cell>
          <cell r="E4967" t="str">
            <v>Faculty Part-time - Summer</v>
          </cell>
          <cell r="F4967">
            <v>44202.02</v>
          </cell>
          <cell r="G4967">
            <v>36696.019999999997</v>
          </cell>
          <cell r="H4967">
            <v>53415</v>
          </cell>
          <cell r="I4967">
            <v>0</v>
          </cell>
          <cell r="J4967">
            <v>53415</v>
          </cell>
          <cell r="K4967">
            <v>110010</v>
          </cell>
          <cell r="L4967" t="str">
            <v>Current Unrestricted</v>
          </cell>
          <cell r="M4967">
            <v>10</v>
          </cell>
          <cell r="N4967" t="str">
            <v>Instruction</v>
          </cell>
          <cell r="O4967">
            <v>11</v>
          </cell>
          <cell r="P4967" t="str">
            <v>Current Unrestricted Funds</v>
          </cell>
          <cell r="Q4967">
            <v>61</v>
          </cell>
          <cell r="R4967" t="str">
            <v>Salaries and Wages</v>
          </cell>
          <cell r="S4967">
            <v>40</v>
          </cell>
          <cell r="T4967" t="str">
            <v>Vice President / Provost - SCC</v>
          </cell>
          <cell r="U4967">
            <v>1</v>
          </cell>
          <cell r="V4967" t="str">
            <v>Neal, Leo C</v>
          </cell>
        </row>
        <row r="4968">
          <cell r="A4968">
            <v>340052</v>
          </cell>
          <cell r="B4968" t="str">
            <v>Chemistry</v>
          </cell>
          <cell r="C4968">
            <v>611350</v>
          </cell>
          <cell r="D4968">
            <v>340052611350</v>
          </cell>
          <cell r="E4968" t="str">
            <v>Supp Staff-FT Instructional-Exempt</v>
          </cell>
          <cell r="F4968">
            <v>0</v>
          </cell>
          <cell r="G4968">
            <v>40353.96</v>
          </cell>
          <cell r="H4968">
            <v>41767</v>
          </cell>
          <cell r="I4968">
            <v>20883.18</v>
          </cell>
          <cell r="J4968">
            <v>41767</v>
          </cell>
          <cell r="K4968">
            <v>110010</v>
          </cell>
          <cell r="L4968" t="str">
            <v>Current Unrestricted</v>
          </cell>
          <cell r="M4968">
            <v>10</v>
          </cell>
          <cell r="N4968" t="str">
            <v>Instruction</v>
          </cell>
          <cell r="O4968">
            <v>11</v>
          </cell>
          <cell r="P4968" t="str">
            <v>Current Unrestricted Funds</v>
          </cell>
          <cell r="Q4968">
            <v>61</v>
          </cell>
          <cell r="R4968" t="str">
            <v>Salaries and Wages</v>
          </cell>
          <cell r="S4968">
            <v>40</v>
          </cell>
          <cell r="T4968" t="str">
            <v>Vice President / Provost - SCC</v>
          </cell>
          <cell r="U4968">
            <v>1</v>
          </cell>
          <cell r="V4968" t="str">
            <v>Neal, Leo C</v>
          </cell>
        </row>
        <row r="4969">
          <cell r="A4969">
            <v>340052</v>
          </cell>
          <cell r="B4969" t="str">
            <v>Chemistry</v>
          </cell>
          <cell r="C4969">
            <v>611450</v>
          </cell>
          <cell r="D4969">
            <v>340052611450</v>
          </cell>
          <cell r="E4969" t="str">
            <v>Lab Instructor - Non-Exempt</v>
          </cell>
          <cell r="F4969">
            <v>35025.760000000002</v>
          </cell>
          <cell r="G4969">
            <v>0</v>
          </cell>
          <cell r="H4969">
            <v>0</v>
          </cell>
          <cell r="I4969">
            <v>0</v>
          </cell>
          <cell r="J4969">
            <v>0</v>
          </cell>
          <cell r="K4969">
            <v>110010</v>
          </cell>
          <cell r="L4969" t="str">
            <v>Current Unrestricted</v>
          </cell>
          <cell r="M4969">
            <v>10</v>
          </cell>
          <cell r="N4969" t="str">
            <v>Instruction</v>
          </cell>
          <cell r="O4969">
            <v>11</v>
          </cell>
          <cell r="P4969" t="str">
            <v>Current Unrestricted Funds</v>
          </cell>
          <cell r="Q4969">
            <v>61</v>
          </cell>
          <cell r="R4969" t="str">
            <v>Salaries and Wages</v>
          </cell>
          <cell r="S4969">
            <v>40</v>
          </cell>
          <cell r="T4969" t="str">
            <v>Vice President / Provost - SCC</v>
          </cell>
          <cell r="U4969">
            <v>1</v>
          </cell>
          <cell r="V4969" t="str">
            <v>Neal, Leo C</v>
          </cell>
        </row>
        <row r="4970">
          <cell r="A4970">
            <v>340052</v>
          </cell>
          <cell r="B4970" t="str">
            <v>Chemistry</v>
          </cell>
          <cell r="C4970">
            <v>611476</v>
          </cell>
          <cell r="D4970">
            <v>340052611476</v>
          </cell>
          <cell r="E4970" t="str">
            <v>Lab Assistants PT - Non-Exempt</v>
          </cell>
          <cell r="F4970">
            <v>8162.25</v>
          </cell>
          <cell r="G4970">
            <v>6747.43</v>
          </cell>
          <cell r="H4970">
            <v>11420</v>
          </cell>
          <cell r="I4970">
            <v>5670.03</v>
          </cell>
          <cell r="J4970">
            <v>11420</v>
          </cell>
          <cell r="K4970">
            <v>110010</v>
          </cell>
          <cell r="L4970" t="str">
            <v>Current Unrestricted</v>
          </cell>
          <cell r="M4970">
            <v>10</v>
          </cell>
          <cell r="N4970" t="str">
            <v>Instruction</v>
          </cell>
          <cell r="O4970">
            <v>11</v>
          </cell>
          <cell r="P4970" t="str">
            <v>Current Unrestricted Funds</v>
          </cell>
          <cell r="Q4970">
            <v>61</v>
          </cell>
          <cell r="R4970" t="str">
            <v>Salaries and Wages</v>
          </cell>
          <cell r="S4970">
            <v>40</v>
          </cell>
          <cell r="T4970" t="str">
            <v>Vice President / Provost - SCC</v>
          </cell>
          <cell r="U4970">
            <v>1</v>
          </cell>
          <cell r="V4970" t="str">
            <v>Neal, Leo C</v>
          </cell>
        </row>
        <row r="4971">
          <cell r="A4971">
            <v>340052</v>
          </cell>
          <cell r="B4971" t="str">
            <v>Chemistry</v>
          </cell>
          <cell r="C4971">
            <v>611485</v>
          </cell>
          <cell r="D4971">
            <v>340052611485</v>
          </cell>
          <cell r="E4971" t="str">
            <v>Tutors PT - Non-Exempt</v>
          </cell>
          <cell r="F4971">
            <v>0</v>
          </cell>
          <cell r="G4971">
            <v>0</v>
          </cell>
          <cell r="H4971">
            <v>0</v>
          </cell>
          <cell r="I4971">
            <v>0</v>
          </cell>
          <cell r="J4971">
            <v>0</v>
          </cell>
          <cell r="K4971">
            <v>110010</v>
          </cell>
          <cell r="L4971" t="str">
            <v>Current Unrestricted</v>
          </cell>
          <cell r="M4971">
            <v>10</v>
          </cell>
          <cell r="N4971" t="str">
            <v>Instruction</v>
          </cell>
          <cell r="O4971">
            <v>11</v>
          </cell>
          <cell r="P4971" t="str">
            <v>Current Unrestricted Funds</v>
          </cell>
          <cell r="Q4971">
            <v>61</v>
          </cell>
          <cell r="R4971" t="str">
            <v>Salaries and Wages</v>
          </cell>
          <cell r="S4971">
            <v>40</v>
          </cell>
          <cell r="T4971" t="str">
            <v>Vice President / Provost - SCC</v>
          </cell>
          <cell r="U4971">
            <v>1</v>
          </cell>
          <cell r="V4971" t="str">
            <v>Neal, Leo C</v>
          </cell>
        </row>
        <row r="4972">
          <cell r="A4972">
            <v>340052</v>
          </cell>
          <cell r="B4972" t="str">
            <v>Chemistry</v>
          </cell>
          <cell r="C4972">
            <v>712370</v>
          </cell>
          <cell r="D4972">
            <v>340052712370</v>
          </cell>
          <cell r="E4972" t="str">
            <v>Other Contract Services</v>
          </cell>
          <cell r="F4972">
            <v>2583.65</v>
          </cell>
          <cell r="G4972">
            <v>0</v>
          </cell>
          <cell r="H4972">
            <v>7000</v>
          </cell>
          <cell r="I4972">
            <v>3439.68</v>
          </cell>
          <cell r="J4972">
            <v>7000</v>
          </cell>
          <cell r="K4972">
            <v>110010</v>
          </cell>
          <cell r="L4972" t="str">
            <v>Current Unrestricted</v>
          </cell>
          <cell r="M4972">
            <v>10</v>
          </cell>
          <cell r="N4972" t="str">
            <v>Instruction</v>
          </cell>
          <cell r="O4972">
            <v>11</v>
          </cell>
          <cell r="P4972" t="str">
            <v>Current Unrestricted Funds</v>
          </cell>
          <cell r="Q4972">
            <v>71</v>
          </cell>
          <cell r="R4972" t="str">
            <v>Contractual Services</v>
          </cell>
          <cell r="S4972">
            <v>40</v>
          </cell>
          <cell r="T4972" t="str">
            <v>Vice President / Provost - SCC</v>
          </cell>
          <cell r="U4972">
            <v>4</v>
          </cell>
          <cell r="V4972" t="str">
            <v>Neal, Leo C</v>
          </cell>
        </row>
        <row r="4973">
          <cell r="A4973">
            <v>340052</v>
          </cell>
          <cell r="B4973" t="str">
            <v>Chemistry</v>
          </cell>
          <cell r="C4973">
            <v>712510</v>
          </cell>
          <cell r="D4973">
            <v>340052712510</v>
          </cell>
          <cell r="E4973" t="str">
            <v>Maintenance Agreements</v>
          </cell>
          <cell r="F4973">
            <v>2829.86</v>
          </cell>
          <cell r="G4973">
            <v>2878.44</v>
          </cell>
          <cell r="H4973">
            <v>5000</v>
          </cell>
          <cell r="I4973">
            <v>1699</v>
          </cell>
          <cell r="J4973">
            <v>5000</v>
          </cell>
          <cell r="K4973">
            <v>110010</v>
          </cell>
          <cell r="L4973" t="str">
            <v>Current Unrestricted</v>
          </cell>
          <cell r="M4973">
            <v>10</v>
          </cell>
          <cell r="N4973" t="str">
            <v>Instruction</v>
          </cell>
          <cell r="O4973">
            <v>11</v>
          </cell>
          <cell r="P4973" t="str">
            <v>Current Unrestricted Funds</v>
          </cell>
          <cell r="Q4973">
            <v>71</v>
          </cell>
          <cell r="R4973" t="str">
            <v>Contractual Services</v>
          </cell>
          <cell r="S4973">
            <v>40</v>
          </cell>
          <cell r="T4973" t="str">
            <v>Vice President / Provost - SCC</v>
          </cell>
          <cell r="U4973">
            <v>4</v>
          </cell>
          <cell r="V4973" t="str">
            <v>Neal, Leo C</v>
          </cell>
        </row>
        <row r="4974">
          <cell r="A4974">
            <v>340052</v>
          </cell>
          <cell r="B4974" t="str">
            <v>Chemistry</v>
          </cell>
          <cell r="C4974">
            <v>712655</v>
          </cell>
          <cell r="D4974">
            <v>340052712655</v>
          </cell>
          <cell r="E4974" t="str">
            <v>Meetings Expense</v>
          </cell>
          <cell r="F4974">
            <v>0</v>
          </cell>
          <cell r="G4974">
            <v>0</v>
          </cell>
          <cell r="H4974">
            <v>0</v>
          </cell>
          <cell r="I4974">
            <v>0</v>
          </cell>
          <cell r="J4974">
            <v>0</v>
          </cell>
          <cell r="K4974">
            <v>110010</v>
          </cell>
          <cell r="L4974" t="str">
            <v>Current Unrestricted</v>
          </cell>
          <cell r="M4974">
            <v>10</v>
          </cell>
          <cell r="N4974" t="str">
            <v>Instruction</v>
          </cell>
          <cell r="O4974">
            <v>11</v>
          </cell>
          <cell r="P4974" t="str">
            <v>Current Unrestricted Funds</v>
          </cell>
          <cell r="Q4974">
            <v>71</v>
          </cell>
          <cell r="R4974" t="str">
            <v>Contractual Services</v>
          </cell>
          <cell r="S4974">
            <v>40</v>
          </cell>
          <cell r="T4974" t="str">
            <v>Vice President / Provost - SCC</v>
          </cell>
          <cell r="U4974">
            <v>4</v>
          </cell>
          <cell r="V4974" t="str">
            <v>Neal, Leo C</v>
          </cell>
        </row>
        <row r="4975">
          <cell r="A4975">
            <v>340052</v>
          </cell>
          <cell r="B4975" t="str">
            <v>Chemistry</v>
          </cell>
          <cell r="C4975">
            <v>733110</v>
          </cell>
          <cell r="D4975">
            <v>340052733110</v>
          </cell>
          <cell r="E4975" t="str">
            <v>Classroom Supplies</v>
          </cell>
          <cell r="F4975">
            <v>14157.37</v>
          </cell>
          <cell r="G4975">
            <v>16241.9</v>
          </cell>
          <cell r="H4975">
            <v>15991</v>
          </cell>
          <cell r="I4975">
            <v>11545.47</v>
          </cell>
          <cell r="J4975">
            <v>17737</v>
          </cell>
          <cell r="K4975">
            <v>110010</v>
          </cell>
          <cell r="L4975" t="str">
            <v>Current Unrestricted</v>
          </cell>
          <cell r="M4975">
            <v>10</v>
          </cell>
          <cell r="N4975" t="str">
            <v>Instruction</v>
          </cell>
          <cell r="O4975">
            <v>11</v>
          </cell>
          <cell r="P4975" t="str">
            <v>Current Unrestricted Funds</v>
          </cell>
          <cell r="Q4975">
            <v>73</v>
          </cell>
          <cell r="R4975" t="str">
            <v>Supplies</v>
          </cell>
          <cell r="S4975">
            <v>40</v>
          </cell>
          <cell r="T4975" t="str">
            <v>Vice President / Provost - SCC</v>
          </cell>
          <cell r="U4975">
            <v>4</v>
          </cell>
          <cell r="V4975" t="str">
            <v>Neal, Leo C</v>
          </cell>
        </row>
        <row r="4976">
          <cell r="A4976">
            <v>340052</v>
          </cell>
          <cell r="B4976" t="str">
            <v>Chemistry</v>
          </cell>
          <cell r="C4976">
            <v>733220</v>
          </cell>
          <cell r="D4976">
            <v>340052733220</v>
          </cell>
          <cell r="E4976" t="str">
            <v>Subscriptions</v>
          </cell>
          <cell r="F4976">
            <v>0</v>
          </cell>
          <cell r="G4976">
            <v>0</v>
          </cell>
          <cell r="H4976">
            <v>0</v>
          </cell>
          <cell r="I4976">
            <v>0</v>
          </cell>
          <cell r="J4976">
            <v>0</v>
          </cell>
          <cell r="K4976">
            <v>110010</v>
          </cell>
          <cell r="L4976" t="str">
            <v>Current Unrestricted</v>
          </cell>
          <cell r="M4976">
            <v>10</v>
          </cell>
          <cell r="N4976" t="str">
            <v>Instruction</v>
          </cell>
          <cell r="O4976">
            <v>11</v>
          </cell>
          <cell r="P4976" t="str">
            <v>Current Unrestricted Funds</v>
          </cell>
          <cell r="Q4976">
            <v>73</v>
          </cell>
          <cell r="R4976" t="str">
            <v>Supplies</v>
          </cell>
          <cell r="S4976">
            <v>40</v>
          </cell>
          <cell r="T4976" t="str">
            <v>Vice President / Provost - SCC</v>
          </cell>
          <cell r="U4976">
            <v>4</v>
          </cell>
          <cell r="V4976" t="str">
            <v>Neal, Leo C</v>
          </cell>
        </row>
        <row r="4977">
          <cell r="A4977">
            <v>340052</v>
          </cell>
          <cell r="B4977" t="str">
            <v>Chemistry</v>
          </cell>
          <cell r="C4977">
            <v>744210</v>
          </cell>
          <cell r="D4977">
            <v>340052744210</v>
          </cell>
          <cell r="E4977" t="str">
            <v>Local Travel</v>
          </cell>
          <cell r="F4977">
            <v>0</v>
          </cell>
          <cell r="G4977">
            <v>0</v>
          </cell>
          <cell r="H4977">
            <v>200</v>
          </cell>
          <cell r="I4977">
            <v>0</v>
          </cell>
          <cell r="J4977">
            <v>200</v>
          </cell>
          <cell r="K4977">
            <v>110010</v>
          </cell>
          <cell r="L4977" t="str">
            <v>Current Unrestricted</v>
          </cell>
          <cell r="M4977">
            <v>10</v>
          </cell>
          <cell r="N4977" t="str">
            <v>Instruction</v>
          </cell>
          <cell r="O4977">
            <v>11</v>
          </cell>
          <cell r="P4977" t="str">
            <v>Current Unrestricted Funds</v>
          </cell>
          <cell r="Q4977">
            <v>74</v>
          </cell>
          <cell r="R4977" t="str">
            <v>Travel</v>
          </cell>
          <cell r="S4977">
            <v>40</v>
          </cell>
          <cell r="T4977" t="str">
            <v>Vice President / Provost - SCC</v>
          </cell>
          <cell r="U4977">
            <v>4</v>
          </cell>
          <cell r="V4977" t="str">
            <v>Neal, Leo C</v>
          </cell>
        </row>
        <row r="4978">
          <cell r="A4978">
            <v>340052</v>
          </cell>
          <cell r="B4978" t="str">
            <v>Chemistry</v>
          </cell>
          <cell r="C4978">
            <v>744220</v>
          </cell>
          <cell r="D4978">
            <v>340052744220</v>
          </cell>
          <cell r="E4978" t="str">
            <v>Professional Development / Travel</v>
          </cell>
          <cell r="F4978">
            <v>1647.43</v>
          </cell>
          <cell r="G4978">
            <v>3795.56</v>
          </cell>
          <cell r="H4978">
            <v>3000</v>
          </cell>
          <cell r="I4978">
            <v>1132.28</v>
          </cell>
          <cell r="J4978">
            <v>3000</v>
          </cell>
          <cell r="K4978">
            <v>110010</v>
          </cell>
          <cell r="L4978" t="str">
            <v>Current Unrestricted</v>
          </cell>
          <cell r="M4978">
            <v>10</v>
          </cell>
          <cell r="N4978" t="str">
            <v>Instruction</v>
          </cell>
          <cell r="O4978">
            <v>11</v>
          </cell>
          <cell r="P4978" t="str">
            <v>Current Unrestricted Funds</v>
          </cell>
          <cell r="Q4978">
            <v>74</v>
          </cell>
          <cell r="R4978" t="str">
            <v>Travel</v>
          </cell>
          <cell r="S4978">
            <v>40</v>
          </cell>
          <cell r="T4978" t="str">
            <v>Vice President / Provost - SCC</v>
          </cell>
          <cell r="U4978">
            <v>4</v>
          </cell>
          <cell r="V4978" t="str">
            <v>Neal, Leo C</v>
          </cell>
        </row>
        <row r="4979">
          <cell r="A4979">
            <v>340052</v>
          </cell>
          <cell r="B4979" t="str">
            <v>Chemistry</v>
          </cell>
          <cell r="C4979">
            <v>744230</v>
          </cell>
          <cell r="D4979">
            <v>340052744230</v>
          </cell>
          <cell r="E4979" t="str">
            <v>In-House Professional Development</v>
          </cell>
          <cell r="F4979">
            <v>95</v>
          </cell>
          <cell r="G4979">
            <v>0</v>
          </cell>
          <cell r="H4979">
            <v>0</v>
          </cell>
          <cell r="I4979">
            <v>0</v>
          </cell>
          <cell r="J4979">
            <v>0</v>
          </cell>
          <cell r="K4979">
            <v>110010</v>
          </cell>
          <cell r="L4979" t="str">
            <v>Current Unrestricted</v>
          </cell>
          <cell r="M4979">
            <v>10</v>
          </cell>
          <cell r="N4979" t="str">
            <v>Instruction</v>
          </cell>
          <cell r="O4979">
            <v>11</v>
          </cell>
          <cell r="P4979" t="str">
            <v>Current Unrestricted Funds</v>
          </cell>
          <cell r="Q4979">
            <v>74</v>
          </cell>
          <cell r="R4979" t="str">
            <v>Travel</v>
          </cell>
          <cell r="S4979">
            <v>40</v>
          </cell>
          <cell r="T4979" t="str">
            <v>Vice President / Provost - SCC</v>
          </cell>
          <cell r="U4979">
            <v>4</v>
          </cell>
          <cell r="V4979" t="str">
            <v>Neal, Leo C</v>
          </cell>
        </row>
        <row r="4980">
          <cell r="A4980">
            <v>340052</v>
          </cell>
          <cell r="B4980" t="str">
            <v>Chemistry</v>
          </cell>
          <cell r="C4980">
            <v>755110</v>
          </cell>
          <cell r="D4980">
            <v>340052755110</v>
          </cell>
          <cell r="E4980" t="str">
            <v>Field Trips</v>
          </cell>
          <cell r="F4980">
            <v>431.87</v>
          </cell>
          <cell r="G4980">
            <v>224.55</v>
          </cell>
          <cell r="H4980">
            <v>1000</v>
          </cell>
          <cell r="I4980">
            <v>0</v>
          </cell>
          <cell r="J4980">
            <v>1000</v>
          </cell>
          <cell r="K4980">
            <v>110010</v>
          </cell>
          <cell r="L4980" t="str">
            <v>Current Unrestricted</v>
          </cell>
          <cell r="M4980">
            <v>10</v>
          </cell>
          <cell r="N4980" t="str">
            <v>Instruction</v>
          </cell>
          <cell r="O4980">
            <v>11</v>
          </cell>
          <cell r="P4980" t="str">
            <v>Current Unrestricted Funds</v>
          </cell>
          <cell r="Q4980">
            <v>75</v>
          </cell>
          <cell r="R4980" t="str">
            <v>Other Operating Expenses</v>
          </cell>
          <cell r="S4980">
            <v>40</v>
          </cell>
          <cell r="T4980" t="str">
            <v>Vice President / Provost - SCC</v>
          </cell>
          <cell r="U4980">
            <v>4</v>
          </cell>
          <cell r="V4980" t="str">
            <v>Neal, Leo C</v>
          </cell>
        </row>
        <row r="4981">
          <cell r="A4981">
            <v>340052</v>
          </cell>
          <cell r="B4981" t="str">
            <v>Chemistry</v>
          </cell>
          <cell r="C4981">
            <v>755240</v>
          </cell>
          <cell r="D4981">
            <v>340052755240</v>
          </cell>
          <cell r="E4981" t="str">
            <v>DP - Software</v>
          </cell>
          <cell r="F4981">
            <v>394.25</v>
          </cell>
          <cell r="G4981">
            <v>644.75</v>
          </cell>
          <cell r="H4981">
            <v>1500</v>
          </cell>
          <cell r="I4981">
            <v>581.57000000000005</v>
          </cell>
          <cell r="J4981">
            <v>1500</v>
          </cell>
          <cell r="K4981">
            <v>110010</v>
          </cell>
          <cell r="L4981" t="str">
            <v>Current Unrestricted</v>
          </cell>
          <cell r="M4981">
            <v>10</v>
          </cell>
          <cell r="N4981" t="str">
            <v>Instruction</v>
          </cell>
          <cell r="O4981">
            <v>11</v>
          </cell>
          <cell r="P4981" t="str">
            <v>Current Unrestricted Funds</v>
          </cell>
          <cell r="Q4981">
            <v>75</v>
          </cell>
          <cell r="R4981" t="str">
            <v>Other Operating Expenses</v>
          </cell>
          <cell r="S4981">
            <v>40</v>
          </cell>
          <cell r="T4981" t="str">
            <v>Vice President / Provost - SCC</v>
          </cell>
          <cell r="U4981">
            <v>4</v>
          </cell>
          <cell r="V4981" t="str">
            <v>Neal, Leo C</v>
          </cell>
        </row>
        <row r="4982">
          <cell r="A4982">
            <v>340052</v>
          </cell>
          <cell r="B4982" t="str">
            <v>Chemistry</v>
          </cell>
          <cell r="C4982">
            <v>755310</v>
          </cell>
          <cell r="D4982">
            <v>340052755310</v>
          </cell>
          <cell r="E4982" t="str">
            <v>Copier Expense</v>
          </cell>
          <cell r="F4982">
            <v>2788.11</v>
          </cell>
          <cell r="G4982">
            <v>2871.75</v>
          </cell>
          <cell r="H4982">
            <v>6000</v>
          </cell>
          <cell r="I4982">
            <v>1477.56</v>
          </cell>
          <cell r="J4982">
            <v>6000</v>
          </cell>
          <cell r="K4982">
            <v>110010</v>
          </cell>
          <cell r="L4982" t="str">
            <v>Current Unrestricted</v>
          </cell>
          <cell r="M4982">
            <v>10</v>
          </cell>
          <cell r="N4982" t="str">
            <v>Instruction</v>
          </cell>
          <cell r="O4982">
            <v>11</v>
          </cell>
          <cell r="P4982" t="str">
            <v>Current Unrestricted Funds</v>
          </cell>
          <cell r="Q4982">
            <v>75</v>
          </cell>
          <cell r="R4982" t="str">
            <v>Other Operating Expenses</v>
          </cell>
          <cell r="S4982">
            <v>40</v>
          </cell>
          <cell r="T4982" t="str">
            <v>Vice President / Provost - SCC</v>
          </cell>
          <cell r="U4982">
            <v>4</v>
          </cell>
          <cell r="V4982" t="str">
            <v>Neal, Leo C</v>
          </cell>
        </row>
        <row r="4983">
          <cell r="A4983">
            <v>340052</v>
          </cell>
          <cell r="B4983" t="str">
            <v>Chemistry</v>
          </cell>
          <cell r="C4983">
            <v>755360</v>
          </cell>
          <cell r="D4983">
            <v>340052755360</v>
          </cell>
          <cell r="E4983" t="str">
            <v>Printing - Other</v>
          </cell>
          <cell r="F4983">
            <v>774.16</v>
          </cell>
          <cell r="G4983">
            <v>712.75</v>
          </cell>
          <cell r="H4983">
            <v>600</v>
          </cell>
          <cell r="I4983">
            <v>362</v>
          </cell>
          <cell r="J4983">
            <v>600</v>
          </cell>
          <cell r="K4983">
            <v>110010</v>
          </cell>
          <cell r="L4983" t="str">
            <v>Current Unrestricted</v>
          </cell>
          <cell r="M4983">
            <v>10</v>
          </cell>
          <cell r="N4983" t="str">
            <v>Instruction</v>
          </cell>
          <cell r="O4983">
            <v>11</v>
          </cell>
          <cell r="P4983" t="str">
            <v>Current Unrestricted Funds</v>
          </cell>
          <cell r="Q4983">
            <v>75</v>
          </cell>
          <cell r="R4983" t="str">
            <v>Other Operating Expenses</v>
          </cell>
          <cell r="S4983">
            <v>40</v>
          </cell>
          <cell r="T4983" t="str">
            <v>Vice President / Provost - SCC</v>
          </cell>
          <cell r="U4983">
            <v>4</v>
          </cell>
          <cell r="V4983" t="str">
            <v>Neal, Leo C</v>
          </cell>
        </row>
        <row r="4984">
          <cell r="A4984">
            <v>340052</v>
          </cell>
          <cell r="B4984" t="str">
            <v>Chemistry</v>
          </cell>
          <cell r="C4984">
            <v>755510</v>
          </cell>
          <cell r="D4984">
            <v>340052755510</v>
          </cell>
          <cell r="E4984" t="str">
            <v>Repairs - Equipment</v>
          </cell>
          <cell r="F4984">
            <v>0</v>
          </cell>
          <cell r="G4984">
            <v>0</v>
          </cell>
          <cell r="H4984">
            <v>2000</v>
          </cell>
          <cell r="I4984">
            <v>0</v>
          </cell>
          <cell r="J4984">
            <v>2000</v>
          </cell>
          <cell r="K4984">
            <v>110010</v>
          </cell>
          <cell r="L4984" t="str">
            <v>Current Unrestricted</v>
          </cell>
          <cell r="M4984">
            <v>10</v>
          </cell>
          <cell r="N4984" t="str">
            <v>Instruction</v>
          </cell>
          <cell r="O4984">
            <v>11</v>
          </cell>
          <cell r="P4984" t="str">
            <v>Current Unrestricted Funds</v>
          </cell>
          <cell r="Q4984">
            <v>75</v>
          </cell>
          <cell r="R4984" t="str">
            <v>Other Operating Expenses</v>
          </cell>
          <cell r="S4984">
            <v>40</v>
          </cell>
          <cell r="T4984" t="str">
            <v>Vice President / Provost - SCC</v>
          </cell>
          <cell r="U4984">
            <v>4</v>
          </cell>
          <cell r="V4984" t="str">
            <v>Neal, Leo C</v>
          </cell>
        </row>
        <row r="4985">
          <cell r="A4985">
            <v>340052</v>
          </cell>
          <cell r="B4985" t="str">
            <v>Chemistry</v>
          </cell>
          <cell r="C4985">
            <v>755705</v>
          </cell>
          <cell r="D4985">
            <v>340052755705</v>
          </cell>
          <cell r="E4985" t="str">
            <v>Postage</v>
          </cell>
          <cell r="F4985">
            <v>2.61</v>
          </cell>
          <cell r="G4985">
            <v>0</v>
          </cell>
          <cell r="H4985">
            <v>50</v>
          </cell>
          <cell r="I4985">
            <v>0.88</v>
          </cell>
          <cell r="J4985">
            <v>50</v>
          </cell>
          <cell r="K4985">
            <v>110010</v>
          </cell>
          <cell r="L4985" t="str">
            <v>Current Unrestricted</v>
          </cell>
          <cell r="M4985">
            <v>10</v>
          </cell>
          <cell r="N4985" t="str">
            <v>Instruction</v>
          </cell>
          <cell r="O4985">
            <v>11</v>
          </cell>
          <cell r="P4985" t="str">
            <v>Current Unrestricted Funds</v>
          </cell>
          <cell r="Q4985">
            <v>75</v>
          </cell>
          <cell r="R4985" t="str">
            <v>Other Operating Expenses</v>
          </cell>
          <cell r="S4985">
            <v>40</v>
          </cell>
          <cell r="T4985" t="str">
            <v>Vice President / Provost - SCC</v>
          </cell>
          <cell r="U4985">
            <v>4</v>
          </cell>
          <cell r="V4985" t="str">
            <v>Neal, Leo C</v>
          </cell>
        </row>
        <row r="4986">
          <cell r="A4986">
            <v>340052</v>
          </cell>
          <cell r="B4986" t="str">
            <v>Chemistry</v>
          </cell>
          <cell r="C4986">
            <v>755730</v>
          </cell>
          <cell r="D4986">
            <v>340052755730</v>
          </cell>
          <cell r="E4986" t="str">
            <v>Memberships</v>
          </cell>
          <cell r="F4986">
            <v>35</v>
          </cell>
          <cell r="G4986">
            <v>35</v>
          </cell>
          <cell r="H4986">
            <v>35</v>
          </cell>
          <cell r="I4986">
            <v>0</v>
          </cell>
          <cell r="J4986">
            <v>35</v>
          </cell>
          <cell r="K4986">
            <v>110010</v>
          </cell>
          <cell r="L4986" t="str">
            <v>Current Unrestricted</v>
          </cell>
          <cell r="M4986">
            <v>10</v>
          </cell>
          <cell r="N4986" t="str">
            <v>Instruction</v>
          </cell>
          <cell r="O4986">
            <v>11</v>
          </cell>
          <cell r="P4986" t="str">
            <v>Current Unrestricted Funds</v>
          </cell>
          <cell r="Q4986">
            <v>75</v>
          </cell>
          <cell r="R4986" t="str">
            <v>Other Operating Expenses</v>
          </cell>
          <cell r="S4986">
            <v>40</v>
          </cell>
          <cell r="T4986" t="str">
            <v>Vice President / Provost - SCC</v>
          </cell>
          <cell r="U4986">
            <v>4</v>
          </cell>
          <cell r="V4986" t="str">
            <v>Neal, Leo C</v>
          </cell>
        </row>
        <row r="4987">
          <cell r="A4987">
            <v>340052</v>
          </cell>
          <cell r="B4987" t="str">
            <v>Chemistry</v>
          </cell>
          <cell r="C4987">
            <v>755765</v>
          </cell>
          <cell r="D4987">
            <v>340052755765</v>
          </cell>
          <cell r="E4987" t="str">
            <v>Miscellaneous Operating Expenses</v>
          </cell>
          <cell r="F4987">
            <v>0</v>
          </cell>
          <cell r="G4987">
            <v>0</v>
          </cell>
          <cell r="H4987">
            <v>50</v>
          </cell>
          <cell r="I4987">
            <v>0</v>
          </cell>
          <cell r="J4987">
            <v>50</v>
          </cell>
          <cell r="K4987">
            <v>110010</v>
          </cell>
          <cell r="L4987" t="str">
            <v>Current Unrestricted</v>
          </cell>
          <cell r="M4987">
            <v>10</v>
          </cell>
          <cell r="N4987" t="str">
            <v>Instruction</v>
          </cell>
          <cell r="O4987">
            <v>11</v>
          </cell>
          <cell r="P4987" t="str">
            <v>Current Unrestricted Funds</v>
          </cell>
          <cell r="Q4987">
            <v>75</v>
          </cell>
          <cell r="R4987" t="str">
            <v>Other Operating Expenses</v>
          </cell>
          <cell r="S4987">
            <v>40</v>
          </cell>
          <cell r="T4987" t="str">
            <v>Vice President / Provost - SCC</v>
          </cell>
          <cell r="U4987">
            <v>4</v>
          </cell>
          <cell r="V4987" t="str">
            <v>Neal, Leo C</v>
          </cell>
        </row>
        <row r="4988">
          <cell r="A4988">
            <v>340052</v>
          </cell>
          <cell r="B4988" t="str">
            <v>Chemistry</v>
          </cell>
          <cell r="C4988">
            <v>777412</v>
          </cell>
          <cell r="D4988">
            <v>340052777412</v>
          </cell>
          <cell r="E4988" t="str">
            <v>Equipment/Furniture - SCC</v>
          </cell>
          <cell r="F4988">
            <v>3000</v>
          </cell>
          <cell r="G4988">
            <v>0</v>
          </cell>
          <cell r="H4988">
            <v>5296</v>
          </cell>
          <cell r="I4988">
            <v>5295.98</v>
          </cell>
          <cell r="J4988">
            <v>0</v>
          </cell>
          <cell r="K4988">
            <v>110010</v>
          </cell>
          <cell r="L4988" t="str">
            <v>Current Unrestricted</v>
          </cell>
          <cell r="M4988">
            <v>10</v>
          </cell>
          <cell r="N4988" t="str">
            <v>Instruction</v>
          </cell>
          <cell r="O4988">
            <v>11</v>
          </cell>
          <cell r="P4988" t="str">
            <v>Current Unrestricted Funds</v>
          </cell>
          <cell r="Q4988">
            <v>77</v>
          </cell>
          <cell r="R4988" t="str">
            <v>Capital Outlay</v>
          </cell>
          <cell r="S4988">
            <v>40</v>
          </cell>
          <cell r="T4988" t="str">
            <v>Vice President / Provost - SCC</v>
          </cell>
          <cell r="U4988">
            <v>4</v>
          </cell>
          <cell r="V4988" t="str">
            <v>Neal, Leo C</v>
          </cell>
        </row>
        <row r="4989">
          <cell r="A4989">
            <v>340052</v>
          </cell>
          <cell r="B4989" t="str">
            <v>Chemistry</v>
          </cell>
          <cell r="C4989">
            <v>787410</v>
          </cell>
          <cell r="D4989">
            <v>340052787410</v>
          </cell>
          <cell r="E4989" t="str">
            <v>Equipment/Furniture Non-Depreciable</v>
          </cell>
          <cell r="F4989">
            <v>7331.47</v>
          </cell>
          <cell r="G4989">
            <v>5935.11</v>
          </cell>
          <cell r="H4989">
            <v>0</v>
          </cell>
          <cell r="I4989">
            <v>0</v>
          </cell>
          <cell r="J4989">
            <v>10200</v>
          </cell>
          <cell r="K4989">
            <v>110010</v>
          </cell>
          <cell r="L4989" t="str">
            <v>Current Unrestricted</v>
          </cell>
          <cell r="M4989">
            <v>10</v>
          </cell>
          <cell r="N4989" t="str">
            <v>Instruction</v>
          </cell>
          <cell r="O4989">
            <v>11</v>
          </cell>
          <cell r="P4989" t="str">
            <v>Current Unrestricted Funds</v>
          </cell>
          <cell r="Q4989">
            <v>78</v>
          </cell>
          <cell r="R4989" t="str">
            <v>Non-Capital Outlay</v>
          </cell>
          <cell r="S4989">
            <v>40</v>
          </cell>
          <cell r="T4989" t="str">
            <v>Vice President / Provost - SCC</v>
          </cell>
          <cell r="U4989">
            <v>4</v>
          </cell>
          <cell r="V4989" t="str">
            <v>Neal, Leo C</v>
          </cell>
        </row>
        <row r="4990">
          <cell r="A4990">
            <v>340062</v>
          </cell>
          <cell r="B4990" t="str">
            <v>Geology</v>
          </cell>
          <cell r="C4990">
            <v>611110</v>
          </cell>
          <cell r="D4990">
            <v>340062611110</v>
          </cell>
          <cell r="E4990" t="str">
            <v>Faculty Salaries - Full-time</v>
          </cell>
          <cell r="F4990">
            <v>60672.66</v>
          </cell>
          <cell r="G4990">
            <v>53019.96</v>
          </cell>
          <cell r="H4990">
            <v>27116</v>
          </cell>
          <cell r="I4990">
            <v>27115.05</v>
          </cell>
          <cell r="J4990">
            <v>52000</v>
          </cell>
          <cell r="K4990">
            <v>110010</v>
          </cell>
          <cell r="L4990" t="str">
            <v>Current Unrestricted</v>
          </cell>
          <cell r="M4990">
            <v>10</v>
          </cell>
          <cell r="N4990" t="str">
            <v>Instruction</v>
          </cell>
          <cell r="O4990">
            <v>11</v>
          </cell>
          <cell r="P4990" t="str">
            <v>Current Unrestricted Funds</v>
          </cell>
          <cell r="Q4990">
            <v>61</v>
          </cell>
          <cell r="R4990" t="str">
            <v>Salaries and Wages</v>
          </cell>
          <cell r="S4990">
            <v>40</v>
          </cell>
          <cell r="T4990" t="str">
            <v>Vice President / Provost - SCC</v>
          </cell>
          <cell r="U4990">
            <v>1</v>
          </cell>
          <cell r="V4990" t="str">
            <v>Neal, Leo C</v>
          </cell>
        </row>
        <row r="4991">
          <cell r="A4991">
            <v>340062</v>
          </cell>
          <cell r="B4991" t="str">
            <v>Geology</v>
          </cell>
          <cell r="C4991">
            <v>611115</v>
          </cell>
          <cell r="D4991">
            <v>340062611115</v>
          </cell>
          <cell r="E4991" t="str">
            <v>Faculty Salaries - Substitute</v>
          </cell>
          <cell r="F4991">
            <v>295.38</v>
          </cell>
          <cell r="G4991">
            <v>104.25</v>
          </cell>
          <cell r="H4991">
            <v>600</v>
          </cell>
          <cell r="I4991">
            <v>107.82</v>
          </cell>
          <cell r="J4991">
            <v>600</v>
          </cell>
          <cell r="K4991">
            <v>110010</v>
          </cell>
          <cell r="L4991" t="str">
            <v>Current Unrestricted</v>
          </cell>
          <cell r="M4991">
            <v>10</v>
          </cell>
          <cell r="N4991" t="str">
            <v>Instruction</v>
          </cell>
          <cell r="O4991">
            <v>11</v>
          </cell>
          <cell r="P4991" t="str">
            <v>Current Unrestricted Funds</v>
          </cell>
          <cell r="Q4991">
            <v>61</v>
          </cell>
          <cell r="R4991" t="str">
            <v>Salaries and Wages</v>
          </cell>
          <cell r="S4991">
            <v>40</v>
          </cell>
          <cell r="T4991" t="str">
            <v>Vice President / Provost - SCC</v>
          </cell>
          <cell r="U4991">
            <v>1</v>
          </cell>
          <cell r="V4991" t="str">
            <v>Neal, Leo C</v>
          </cell>
        </row>
        <row r="4992">
          <cell r="A4992">
            <v>340062</v>
          </cell>
          <cell r="B4992" t="str">
            <v>Geology</v>
          </cell>
          <cell r="C4992">
            <v>611120</v>
          </cell>
          <cell r="D4992">
            <v>340062611120</v>
          </cell>
          <cell r="E4992" t="str">
            <v>Faculty Salaries - Part-time</v>
          </cell>
          <cell r="F4992">
            <v>51599.3</v>
          </cell>
          <cell r="G4992">
            <v>43737.71</v>
          </cell>
          <cell r="H4992">
            <v>50637</v>
          </cell>
          <cell r="I4992">
            <v>32566.68</v>
          </cell>
          <cell r="J4992">
            <v>72207</v>
          </cell>
          <cell r="K4992">
            <v>110010</v>
          </cell>
          <cell r="L4992" t="str">
            <v>Current Unrestricted</v>
          </cell>
          <cell r="M4992">
            <v>10</v>
          </cell>
          <cell r="N4992" t="str">
            <v>Instruction</v>
          </cell>
          <cell r="O4992">
            <v>11</v>
          </cell>
          <cell r="P4992" t="str">
            <v>Current Unrestricted Funds</v>
          </cell>
          <cell r="Q4992">
            <v>61</v>
          </cell>
          <cell r="R4992" t="str">
            <v>Salaries and Wages</v>
          </cell>
          <cell r="S4992">
            <v>40</v>
          </cell>
          <cell r="T4992" t="str">
            <v>Vice President / Provost - SCC</v>
          </cell>
          <cell r="U4992">
            <v>1</v>
          </cell>
          <cell r="V4992" t="str">
            <v>Neal, Leo C</v>
          </cell>
        </row>
        <row r="4993">
          <cell r="A4993">
            <v>340062</v>
          </cell>
          <cell r="B4993" t="str">
            <v>Geology</v>
          </cell>
          <cell r="C4993">
            <v>611150</v>
          </cell>
          <cell r="D4993">
            <v>340062611150</v>
          </cell>
          <cell r="E4993" t="str">
            <v>Faculty Full-time - Summer</v>
          </cell>
          <cell r="F4993">
            <v>7422.8</v>
          </cell>
          <cell r="G4993">
            <v>9507.7999999999993</v>
          </cell>
          <cell r="H4993">
            <v>7423</v>
          </cell>
          <cell r="I4993">
            <v>0</v>
          </cell>
          <cell r="J4993">
            <v>16498</v>
          </cell>
          <cell r="K4993">
            <v>110010</v>
          </cell>
          <cell r="L4993" t="str">
            <v>Current Unrestricted</v>
          </cell>
          <cell r="M4993">
            <v>10</v>
          </cell>
          <cell r="N4993" t="str">
            <v>Instruction</v>
          </cell>
          <cell r="O4993">
            <v>11</v>
          </cell>
          <cell r="P4993" t="str">
            <v>Current Unrestricted Funds</v>
          </cell>
          <cell r="Q4993">
            <v>61</v>
          </cell>
          <cell r="R4993" t="str">
            <v>Salaries and Wages</v>
          </cell>
          <cell r="S4993">
            <v>40</v>
          </cell>
          <cell r="T4993" t="str">
            <v>Vice President / Provost - SCC</v>
          </cell>
          <cell r="U4993">
            <v>1</v>
          </cell>
          <cell r="V4993" t="str">
            <v>Neal, Leo C</v>
          </cell>
        </row>
        <row r="4994">
          <cell r="A4994">
            <v>340062</v>
          </cell>
          <cell r="B4994" t="str">
            <v>Geology</v>
          </cell>
          <cell r="C4994">
            <v>611160</v>
          </cell>
          <cell r="D4994">
            <v>340062611160</v>
          </cell>
          <cell r="E4994" t="str">
            <v>Faculty Part-time - Summer</v>
          </cell>
          <cell r="F4994">
            <v>11259</v>
          </cell>
          <cell r="G4994">
            <v>7584.19</v>
          </cell>
          <cell r="H4994">
            <v>13404</v>
          </cell>
          <cell r="I4994">
            <v>0</v>
          </cell>
          <cell r="J4994">
            <v>13404</v>
          </cell>
          <cell r="K4994">
            <v>110010</v>
          </cell>
          <cell r="L4994" t="str">
            <v>Current Unrestricted</v>
          </cell>
          <cell r="M4994">
            <v>10</v>
          </cell>
          <cell r="N4994" t="str">
            <v>Instruction</v>
          </cell>
          <cell r="O4994">
            <v>11</v>
          </cell>
          <cell r="P4994" t="str">
            <v>Current Unrestricted Funds</v>
          </cell>
          <cell r="Q4994">
            <v>61</v>
          </cell>
          <cell r="R4994" t="str">
            <v>Salaries and Wages</v>
          </cell>
          <cell r="S4994">
            <v>40</v>
          </cell>
          <cell r="T4994" t="str">
            <v>Vice President / Provost - SCC</v>
          </cell>
          <cell r="U4994">
            <v>1</v>
          </cell>
          <cell r="V4994" t="str">
            <v>Neal, Leo C</v>
          </cell>
        </row>
        <row r="4995">
          <cell r="A4995">
            <v>340062</v>
          </cell>
          <cell r="B4995" t="str">
            <v>Geology</v>
          </cell>
          <cell r="C4995">
            <v>611350</v>
          </cell>
          <cell r="D4995">
            <v>340062611350</v>
          </cell>
          <cell r="E4995" t="str">
            <v>Supp Staff-FT Instructional-Exempt</v>
          </cell>
          <cell r="F4995">
            <v>0</v>
          </cell>
          <cell r="G4995">
            <v>43299.6</v>
          </cell>
          <cell r="H4995">
            <v>44816</v>
          </cell>
          <cell r="I4995">
            <v>22407.54</v>
          </cell>
          <cell r="J4995">
            <v>44816</v>
          </cell>
          <cell r="K4995">
            <v>110010</v>
          </cell>
          <cell r="L4995" t="str">
            <v>Current Unrestricted</v>
          </cell>
          <cell r="M4995">
            <v>10</v>
          </cell>
          <cell r="N4995" t="str">
            <v>Instruction</v>
          </cell>
          <cell r="O4995">
            <v>11</v>
          </cell>
          <cell r="P4995" t="str">
            <v>Current Unrestricted Funds</v>
          </cell>
          <cell r="Q4995">
            <v>61</v>
          </cell>
          <cell r="R4995" t="str">
            <v>Salaries and Wages</v>
          </cell>
          <cell r="S4995">
            <v>40</v>
          </cell>
          <cell r="T4995" t="str">
            <v>Vice President / Provost - SCC</v>
          </cell>
          <cell r="U4995">
            <v>1</v>
          </cell>
          <cell r="V4995" t="str">
            <v>Neal, Leo C</v>
          </cell>
        </row>
        <row r="4996">
          <cell r="A4996">
            <v>340062</v>
          </cell>
          <cell r="B4996" t="str">
            <v>Geology</v>
          </cell>
          <cell r="C4996">
            <v>611450</v>
          </cell>
          <cell r="D4996">
            <v>340062611450</v>
          </cell>
          <cell r="E4996" t="str">
            <v>Lab Instructor - Non-Exempt</v>
          </cell>
          <cell r="F4996">
            <v>43299.6</v>
          </cell>
          <cell r="G4996">
            <v>0</v>
          </cell>
          <cell r="H4996">
            <v>0</v>
          </cell>
          <cell r="I4996">
            <v>0</v>
          </cell>
          <cell r="J4996">
            <v>0</v>
          </cell>
          <cell r="K4996">
            <v>110010</v>
          </cell>
          <cell r="L4996" t="str">
            <v>Current Unrestricted</v>
          </cell>
          <cell r="M4996">
            <v>10</v>
          </cell>
          <cell r="N4996" t="str">
            <v>Instruction</v>
          </cell>
          <cell r="O4996">
            <v>11</v>
          </cell>
          <cell r="P4996" t="str">
            <v>Current Unrestricted Funds</v>
          </cell>
          <cell r="Q4996">
            <v>61</v>
          </cell>
          <cell r="R4996" t="str">
            <v>Salaries and Wages</v>
          </cell>
          <cell r="S4996">
            <v>40</v>
          </cell>
          <cell r="T4996" t="str">
            <v>Vice President / Provost - SCC</v>
          </cell>
          <cell r="U4996">
            <v>1</v>
          </cell>
          <cell r="V4996" t="str">
            <v>Neal, Leo C</v>
          </cell>
        </row>
        <row r="4997">
          <cell r="A4997">
            <v>340062</v>
          </cell>
          <cell r="B4997" t="str">
            <v>Geology</v>
          </cell>
          <cell r="C4997">
            <v>712655</v>
          </cell>
          <cell r="D4997">
            <v>340062712655</v>
          </cell>
          <cell r="E4997" t="str">
            <v>Meetings Expense</v>
          </cell>
          <cell r="F4997">
            <v>0</v>
          </cell>
          <cell r="G4997">
            <v>0</v>
          </cell>
          <cell r="H4997">
            <v>200</v>
          </cell>
          <cell r="I4997">
            <v>0</v>
          </cell>
          <cell r="J4997">
            <v>200</v>
          </cell>
          <cell r="K4997">
            <v>110010</v>
          </cell>
          <cell r="L4997" t="str">
            <v>Current Unrestricted</v>
          </cell>
          <cell r="M4997">
            <v>10</v>
          </cell>
          <cell r="N4997" t="str">
            <v>Instruction</v>
          </cell>
          <cell r="O4997">
            <v>11</v>
          </cell>
          <cell r="P4997" t="str">
            <v>Current Unrestricted Funds</v>
          </cell>
          <cell r="Q4997">
            <v>71</v>
          </cell>
          <cell r="R4997" t="str">
            <v>Contractual Services</v>
          </cell>
          <cell r="S4997">
            <v>40</v>
          </cell>
          <cell r="T4997" t="str">
            <v>Vice President / Provost - SCC</v>
          </cell>
          <cell r="U4997">
            <v>4</v>
          </cell>
          <cell r="V4997" t="str">
            <v>Neal, Leo C</v>
          </cell>
        </row>
        <row r="4998">
          <cell r="A4998">
            <v>340062</v>
          </cell>
          <cell r="B4998" t="str">
            <v>Geology</v>
          </cell>
          <cell r="C4998">
            <v>733110</v>
          </cell>
          <cell r="D4998">
            <v>340062733110</v>
          </cell>
          <cell r="E4998" t="str">
            <v>Classroom Supplies</v>
          </cell>
          <cell r="F4998">
            <v>1093.56</v>
          </cell>
          <cell r="G4998">
            <v>770.78</v>
          </cell>
          <cell r="H4998">
            <v>13000</v>
          </cell>
          <cell r="I4998">
            <v>1531.23</v>
          </cell>
          <cell r="J4998">
            <v>11500</v>
          </cell>
          <cell r="K4998">
            <v>110010</v>
          </cell>
          <cell r="L4998" t="str">
            <v>Current Unrestricted</v>
          </cell>
          <cell r="M4998">
            <v>10</v>
          </cell>
          <cell r="N4998" t="str">
            <v>Instruction</v>
          </cell>
          <cell r="O4998">
            <v>11</v>
          </cell>
          <cell r="P4998" t="str">
            <v>Current Unrestricted Funds</v>
          </cell>
          <cell r="Q4998">
            <v>73</v>
          </cell>
          <cell r="R4998" t="str">
            <v>Supplies</v>
          </cell>
          <cell r="S4998">
            <v>40</v>
          </cell>
          <cell r="T4998" t="str">
            <v>Vice President / Provost - SCC</v>
          </cell>
          <cell r="U4998">
            <v>4</v>
          </cell>
          <cell r="V4998" t="str">
            <v>Neal, Leo C</v>
          </cell>
        </row>
        <row r="4999">
          <cell r="A4999">
            <v>340062</v>
          </cell>
          <cell r="B4999" t="str">
            <v>Geology</v>
          </cell>
          <cell r="C4999">
            <v>733310</v>
          </cell>
          <cell r="D4999">
            <v>340062733310</v>
          </cell>
          <cell r="E4999" t="str">
            <v>Data Processing Supplies</v>
          </cell>
          <cell r="F4999">
            <v>0</v>
          </cell>
          <cell r="G4999">
            <v>0</v>
          </cell>
          <cell r="H4999">
            <v>100</v>
          </cell>
          <cell r="I4999">
            <v>0</v>
          </cell>
          <cell r="J4999">
            <v>100</v>
          </cell>
          <cell r="K4999">
            <v>110010</v>
          </cell>
          <cell r="L4999" t="str">
            <v>Current Unrestricted</v>
          </cell>
          <cell r="M4999">
            <v>10</v>
          </cell>
          <cell r="N4999" t="str">
            <v>Instruction</v>
          </cell>
          <cell r="O4999">
            <v>11</v>
          </cell>
          <cell r="P4999" t="str">
            <v>Current Unrestricted Funds</v>
          </cell>
          <cell r="Q4999">
            <v>73</v>
          </cell>
          <cell r="R4999" t="str">
            <v>Supplies</v>
          </cell>
          <cell r="S4999">
            <v>40</v>
          </cell>
          <cell r="T4999" t="str">
            <v>Vice President / Provost - SCC</v>
          </cell>
          <cell r="U4999">
            <v>4</v>
          </cell>
          <cell r="V4999" t="str">
            <v>Neal, Leo C</v>
          </cell>
        </row>
        <row r="5000">
          <cell r="A5000">
            <v>340062</v>
          </cell>
          <cell r="B5000" t="str">
            <v>Geology</v>
          </cell>
          <cell r="C5000">
            <v>744210</v>
          </cell>
          <cell r="D5000">
            <v>340062744210</v>
          </cell>
          <cell r="E5000" t="str">
            <v>Local Travel</v>
          </cell>
          <cell r="F5000">
            <v>0</v>
          </cell>
          <cell r="G5000">
            <v>0</v>
          </cell>
          <cell r="H5000">
            <v>200</v>
          </cell>
          <cell r="I5000">
            <v>0</v>
          </cell>
          <cell r="J5000">
            <v>200</v>
          </cell>
          <cell r="K5000">
            <v>110010</v>
          </cell>
          <cell r="L5000" t="str">
            <v>Current Unrestricted</v>
          </cell>
          <cell r="M5000">
            <v>10</v>
          </cell>
          <cell r="N5000" t="str">
            <v>Instruction</v>
          </cell>
          <cell r="O5000">
            <v>11</v>
          </cell>
          <cell r="P5000" t="str">
            <v>Current Unrestricted Funds</v>
          </cell>
          <cell r="Q5000">
            <v>74</v>
          </cell>
          <cell r="R5000" t="str">
            <v>Travel</v>
          </cell>
          <cell r="S5000">
            <v>40</v>
          </cell>
          <cell r="T5000" t="str">
            <v>Vice President / Provost - SCC</v>
          </cell>
          <cell r="U5000">
            <v>4</v>
          </cell>
          <cell r="V5000" t="str">
            <v>Neal, Leo C</v>
          </cell>
        </row>
        <row r="5001">
          <cell r="A5001">
            <v>340062</v>
          </cell>
          <cell r="B5001" t="str">
            <v>Geology</v>
          </cell>
          <cell r="C5001">
            <v>744220</v>
          </cell>
          <cell r="D5001">
            <v>340062744220</v>
          </cell>
          <cell r="E5001" t="str">
            <v>Professional Development / Travel</v>
          </cell>
          <cell r="F5001">
            <v>1183.4000000000001</v>
          </cell>
          <cell r="G5001">
            <v>0</v>
          </cell>
          <cell r="H5001">
            <v>250</v>
          </cell>
          <cell r="I5001">
            <v>60.07</v>
          </cell>
          <cell r="J5001">
            <v>250</v>
          </cell>
          <cell r="K5001">
            <v>110010</v>
          </cell>
          <cell r="L5001" t="str">
            <v>Current Unrestricted</v>
          </cell>
          <cell r="M5001">
            <v>10</v>
          </cell>
          <cell r="N5001" t="str">
            <v>Instruction</v>
          </cell>
          <cell r="O5001">
            <v>11</v>
          </cell>
          <cell r="P5001" t="str">
            <v>Current Unrestricted Funds</v>
          </cell>
          <cell r="Q5001">
            <v>74</v>
          </cell>
          <cell r="R5001" t="str">
            <v>Travel</v>
          </cell>
          <cell r="S5001">
            <v>40</v>
          </cell>
          <cell r="T5001" t="str">
            <v>Vice President / Provost - SCC</v>
          </cell>
          <cell r="U5001">
            <v>4</v>
          </cell>
          <cell r="V5001" t="str">
            <v>Neal, Leo C</v>
          </cell>
        </row>
        <row r="5002">
          <cell r="A5002">
            <v>340062</v>
          </cell>
          <cell r="B5002" t="str">
            <v>Geology</v>
          </cell>
          <cell r="C5002">
            <v>755110</v>
          </cell>
          <cell r="D5002">
            <v>340062755110</v>
          </cell>
          <cell r="E5002" t="str">
            <v>Field Trips</v>
          </cell>
          <cell r="F5002">
            <v>371.25</v>
          </cell>
          <cell r="G5002">
            <v>385.5</v>
          </cell>
          <cell r="H5002">
            <v>900</v>
          </cell>
          <cell r="I5002">
            <v>79.45</v>
          </cell>
          <cell r="J5002">
            <v>900</v>
          </cell>
          <cell r="K5002">
            <v>110010</v>
          </cell>
          <cell r="L5002" t="str">
            <v>Current Unrestricted</v>
          </cell>
          <cell r="M5002">
            <v>10</v>
          </cell>
          <cell r="N5002" t="str">
            <v>Instruction</v>
          </cell>
          <cell r="O5002">
            <v>11</v>
          </cell>
          <cell r="P5002" t="str">
            <v>Current Unrestricted Funds</v>
          </cell>
          <cell r="Q5002">
            <v>75</v>
          </cell>
          <cell r="R5002" t="str">
            <v>Other Operating Expenses</v>
          </cell>
          <cell r="S5002">
            <v>40</v>
          </cell>
          <cell r="T5002" t="str">
            <v>Vice President / Provost - SCC</v>
          </cell>
          <cell r="U5002">
            <v>4</v>
          </cell>
          <cell r="V5002" t="str">
            <v>Neal, Leo C</v>
          </cell>
        </row>
        <row r="5003">
          <cell r="A5003">
            <v>340062</v>
          </cell>
          <cell r="B5003" t="str">
            <v>Geology</v>
          </cell>
          <cell r="C5003">
            <v>755240</v>
          </cell>
          <cell r="D5003">
            <v>340062755240</v>
          </cell>
          <cell r="E5003" t="str">
            <v>DP - Software</v>
          </cell>
          <cell r="F5003">
            <v>0</v>
          </cell>
          <cell r="G5003">
            <v>0</v>
          </cell>
          <cell r="H5003">
            <v>500</v>
          </cell>
          <cell r="I5003">
            <v>0</v>
          </cell>
          <cell r="J5003">
            <v>500</v>
          </cell>
          <cell r="K5003">
            <v>110010</v>
          </cell>
          <cell r="L5003" t="str">
            <v>Current Unrestricted</v>
          </cell>
          <cell r="M5003">
            <v>10</v>
          </cell>
          <cell r="N5003" t="str">
            <v>Instruction</v>
          </cell>
          <cell r="O5003">
            <v>11</v>
          </cell>
          <cell r="P5003" t="str">
            <v>Current Unrestricted Funds</v>
          </cell>
          <cell r="Q5003">
            <v>75</v>
          </cell>
          <cell r="R5003" t="str">
            <v>Other Operating Expenses</v>
          </cell>
          <cell r="S5003">
            <v>40</v>
          </cell>
          <cell r="T5003" t="str">
            <v>Vice President / Provost - SCC</v>
          </cell>
          <cell r="U5003">
            <v>4</v>
          </cell>
          <cell r="V5003" t="str">
            <v>Neal, Leo C</v>
          </cell>
        </row>
        <row r="5004">
          <cell r="A5004">
            <v>340062</v>
          </cell>
          <cell r="B5004" t="str">
            <v>Geology</v>
          </cell>
          <cell r="C5004">
            <v>755310</v>
          </cell>
          <cell r="D5004">
            <v>340062755310</v>
          </cell>
          <cell r="E5004" t="str">
            <v>Copier Expense</v>
          </cell>
          <cell r="F5004">
            <v>2305.08</v>
          </cell>
          <cell r="G5004">
            <v>2788.14</v>
          </cell>
          <cell r="H5004">
            <v>2300</v>
          </cell>
          <cell r="I5004">
            <v>426.24</v>
          </cell>
          <cell r="J5004">
            <v>2138</v>
          </cell>
          <cell r="K5004">
            <v>110010</v>
          </cell>
          <cell r="L5004" t="str">
            <v>Current Unrestricted</v>
          </cell>
          <cell r="M5004">
            <v>10</v>
          </cell>
          <cell r="N5004" t="str">
            <v>Instruction</v>
          </cell>
          <cell r="O5004">
            <v>11</v>
          </cell>
          <cell r="P5004" t="str">
            <v>Current Unrestricted Funds</v>
          </cell>
          <cell r="Q5004">
            <v>75</v>
          </cell>
          <cell r="R5004" t="str">
            <v>Other Operating Expenses</v>
          </cell>
          <cell r="S5004">
            <v>40</v>
          </cell>
          <cell r="T5004" t="str">
            <v>Vice President / Provost - SCC</v>
          </cell>
          <cell r="U5004">
            <v>4</v>
          </cell>
          <cell r="V5004" t="str">
            <v>Neal, Leo C</v>
          </cell>
        </row>
        <row r="5005">
          <cell r="A5005">
            <v>340062</v>
          </cell>
          <cell r="B5005" t="str">
            <v>Geology</v>
          </cell>
          <cell r="C5005">
            <v>755360</v>
          </cell>
          <cell r="D5005">
            <v>340062755360</v>
          </cell>
          <cell r="E5005" t="str">
            <v>Printing - Other</v>
          </cell>
          <cell r="F5005">
            <v>791.72</v>
          </cell>
          <cell r="G5005">
            <v>249.68</v>
          </cell>
          <cell r="H5005">
            <v>700</v>
          </cell>
          <cell r="I5005">
            <v>76.8</v>
          </cell>
          <cell r="J5005">
            <v>700</v>
          </cell>
          <cell r="K5005">
            <v>110010</v>
          </cell>
          <cell r="L5005" t="str">
            <v>Current Unrestricted</v>
          </cell>
          <cell r="M5005">
            <v>10</v>
          </cell>
          <cell r="N5005" t="str">
            <v>Instruction</v>
          </cell>
          <cell r="O5005">
            <v>11</v>
          </cell>
          <cell r="P5005" t="str">
            <v>Current Unrestricted Funds</v>
          </cell>
          <cell r="Q5005">
            <v>75</v>
          </cell>
          <cell r="R5005" t="str">
            <v>Other Operating Expenses</v>
          </cell>
          <cell r="S5005">
            <v>40</v>
          </cell>
          <cell r="T5005" t="str">
            <v>Vice President / Provost - SCC</v>
          </cell>
          <cell r="U5005">
            <v>4</v>
          </cell>
          <cell r="V5005" t="str">
            <v>Neal, Leo C</v>
          </cell>
        </row>
        <row r="5006">
          <cell r="A5006">
            <v>340062</v>
          </cell>
          <cell r="B5006" t="str">
            <v>Geology</v>
          </cell>
          <cell r="C5006">
            <v>755705</v>
          </cell>
          <cell r="D5006">
            <v>340062755705</v>
          </cell>
          <cell r="E5006" t="str">
            <v>Postage</v>
          </cell>
          <cell r="F5006">
            <v>0</v>
          </cell>
          <cell r="G5006">
            <v>0</v>
          </cell>
          <cell r="H5006">
            <v>50</v>
          </cell>
          <cell r="I5006">
            <v>0</v>
          </cell>
          <cell r="J5006">
            <v>50</v>
          </cell>
          <cell r="K5006">
            <v>110010</v>
          </cell>
          <cell r="L5006" t="str">
            <v>Current Unrestricted</v>
          </cell>
          <cell r="M5006">
            <v>10</v>
          </cell>
          <cell r="N5006" t="str">
            <v>Instruction</v>
          </cell>
          <cell r="O5006">
            <v>11</v>
          </cell>
          <cell r="P5006" t="str">
            <v>Current Unrestricted Funds</v>
          </cell>
          <cell r="Q5006">
            <v>75</v>
          </cell>
          <cell r="R5006" t="str">
            <v>Other Operating Expenses</v>
          </cell>
          <cell r="S5006">
            <v>40</v>
          </cell>
          <cell r="T5006" t="str">
            <v>Vice President / Provost - SCC</v>
          </cell>
          <cell r="U5006">
            <v>4</v>
          </cell>
          <cell r="V5006" t="str">
            <v>Neal, Leo C</v>
          </cell>
        </row>
        <row r="5007">
          <cell r="A5007">
            <v>340062</v>
          </cell>
          <cell r="B5007" t="str">
            <v>Geology</v>
          </cell>
          <cell r="C5007">
            <v>755730</v>
          </cell>
          <cell r="D5007">
            <v>340062755730</v>
          </cell>
          <cell r="E5007" t="str">
            <v>Memberships</v>
          </cell>
          <cell r="F5007">
            <v>0</v>
          </cell>
          <cell r="G5007">
            <v>0</v>
          </cell>
          <cell r="H5007">
            <v>100</v>
          </cell>
          <cell r="I5007">
            <v>0</v>
          </cell>
          <cell r="J5007">
            <v>100</v>
          </cell>
          <cell r="K5007">
            <v>110010</v>
          </cell>
          <cell r="L5007" t="str">
            <v>Current Unrestricted</v>
          </cell>
          <cell r="M5007">
            <v>10</v>
          </cell>
          <cell r="N5007" t="str">
            <v>Instruction</v>
          </cell>
          <cell r="O5007">
            <v>11</v>
          </cell>
          <cell r="P5007" t="str">
            <v>Current Unrestricted Funds</v>
          </cell>
          <cell r="Q5007">
            <v>75</v>
          </cell>
          <cell r="R5007" t="str">
            <v>Other Operating Expenses</v>
          </cell>
          <cell r="S5007">
            <v>40</v>
          </cell>
          <cell r="T5007" t="str">
            <v>Vice President / Provost - SCC</v>
          </cell>
          <cell r="U5007">
            <v>4</v>
          </cell>
          <cell r="V5007" t="str">
            <v>Neal, Leo C</v>
          </cell>
        </row>
        <row r="5008">
          <cell r="A5008">
            <v>340062</v>
          </cell>
          <cell r="B5008" t="str">
            <v>Geology</v>
          </cell>
          <cell r="C5008">
            <v>755765</v>
          </cell>
          <cell r="D5008">
            <v>340062755765</v>
          </cell>
          <cell r="E5008" t="str">
            <v>Miscellaneous Operating Expenses</v>
          </cell>
          <cell r="F5008">
            <v>0</v>
          </cell>
          <cell r="G5008">
            <v>0</v>
          </cell>
          <cell r="H5008">
            <v>50</v>
          </cell>
          <cell r="I5008">
            <v>0</v>
          </cell>
          <cell r="J5008">
            <v>50</v>
          </cell>
          <cell r="K5008">
            <v>110010</v>
          </cell>
          <cell r="L5008" t="str">
            <v>Current Unrestricted</v>
          </cell>
          <cell r="M5008">
            <v>10</v>
          </cell>
          <cell r="N5008" t="str">
            <v>Instruction</v>
          </cell>
          <cell r="O5008">
            <v>11</v>
          </cell>
          <cell r="P5008" t="str">
            <v>Current Unrestricted Funds</v>
          </cell>
          <cell r="Q5008">
            <v>75</v>
          </cell>
          <cell r="R5008" t="str">
            <v>Other Operating Expenses</v>
          </cell>
          <cell r="S5008">
            <v>40</v>
          </cell>
          <cell r="T5008" t="str">
            <v>Vice President / Provost - SCC</v>
          </cell>
          <cell r="U5008">
            <v>4</v>
          </cell>
          <cell r="V5008" t="str">
            <v>Neal, Leo C</v>
          </cell>
        </row>
        <row r="5009">
          <cell r="A5009">
            <v>340082</v>
          </cell>
          <cell r="B5009" t="str">
            <v>Physics</v>
          </cell>
          <cell r="C5009">
            <v>611110</v>
          </cell>
          <cell r="D5009">
            <v>340082611110</v>
          </cell>
          <cell r="E5009" t="str">
            <v>Faculty Salaries - Full-time</v>
          </cell>
          <cell r="F5009">
            <v>148292.85999999999</v>
          </cell>
          <cell r="G5009">
            <v>200637.94</v>
          </cell>
          <cell r="H5009">
            <v>192651</v>
          </cell>
          <cell r="I5009">
            <v>96514.02</v>
          </cell>
          <cell r="J5009">
            <v>192275</v>
          </cell>
          <cell r="K5009">
            <v>110010</v>
          </cell>
          <cell r="L5009" t="str">
            <v>Current Unrestricted</v>
          </cell>
          <cell r="M5009">
            <v>10</v>
          </cell>
          <cell r="N5009" t="str">
            <v>Instruction</v>
          </cell>
          <cell r="O5009">
            <v>11</v>
          </cell>
          <cell r="P5009" t="str">
            <v>Current Unrestricted Funds</v>
          </cell>
          <cell r="Q5009">
            <v>61</v>
          </cell>
          <cell r="R5009" t="str">
            <v>Salaries and Wages</v>
          </cell>
          <cell r="S5009">
            <v>40</v>
          </cell>
          <cell r="T5009" t="str">
            <v>Vice President / Provost - SCC</v>
          </cell>
          <cell r="U5009">
            <v>1</v>
          </cell>
          <cell r="V5009" t="str">
            <v>Neal, Leo C</v>
          </cell>
        </row>
        <row r="5010">
          <cell r="A5010">
            <v>340082</v>
          </cell>
          <cell r="B5010" t="str">
            <v>Physics</v>
          </cell>
          <cell r="C5010">
            <v>611115</v>
          </cell>
          <cell r="D5010">
            <v>340082611115</v>
          </cell>
          <cell r="E5010" t="str">
            <v>Faculty Salaries - Substitute</v>
          </cell>
          <cell r="F5010">
            <v>1837.47</v>
          </cell>
          <cell r="G5010">
            <v>544.71</v>
          </cell>
          <cell r="H5010">
            <v>1600</v>
          </cell>
          <cell r="I5010">
            <v>175.23</v>
          </cell>
          <cell r="J5010">
            <v>1000</v>
          </cell>
          <cell r="K5010">
            <v>110010</v>
          </cell>
          <cell r="L5010" t="str">
            <v>Current Unrestricted</v>
          </cell>
          <cell r="M5010">
            <v>10</v>
          </cell>
          <cell r="N5010" t="str">
            <v>Instruction</v>
          </cell>
          <cell r="O5010">
            <v>11</v>
          </cell>
          <cell r="P5010" t="str">
            <v>Current Unrestricted Funds</v>
          </cell>
          <cell r="Q5010">
            <v>61</v>
          </cell>
          <cell r="R5010" t="str">
            <v>Salaries and Wages</v>
          </cell>
          <cell r="S5010">
            <v>40</v>
          </cell>
          <cell r="T5010" t="str">
            <v>Vice President / Provost - SCC</v>
          </cell>
          <cell r="U5010">
            <v>1</v>
          </cell>
          <cell r="V5010" t="str">
            <v>Neal, Leo C</v>
          </cell>
        </row>
        <row r="5011">
          <cell r="A5011">
            <v>340082</v>
          </cell>
          <cell r="B5011" t="str">
            <v>Physics</v>
          </cell>
          <cell r="C5011">
            <v>611120</v>
          </cell>
          <cell r="D5011">
            <v>340082611120</v>
          </cell>
          <cell r="E5011" t="str">
            <v>Faculty Salaries - Part-time</v>
          </cell>
          <cell r="F5011">
            <v>46287</v>
          </cell>
          <cell r="G5011">
            <v>22309.5</v>
          </cell>
          <cell r="H5011">
            <v>31050</v>
          </cell>
          <cell r="I5011">
            <v>25871.81</v>
          </cell>
          <cell r="J5011">
            <v>31050</v>
          </cell>
          <cell r="K5011">
            <v>110010</v>
          </cell>
          <cell r="L5011" t="str">
            <v>Current Unrestricted</v>
          </cell>
          <cell r="M5011">
            <v>10</v>
          </cell>
          <cell r="N5011" t="str">
            <v>Instruction</v>
          </cell>
          <cell r="O5011">
            <v>11</v>
          </cell>
          <cell r="P5011" t="str">
            <v>Current Unrestricted Funds</v>
          </cell>
          <cell r="Q5011">
            <v>61</v>
          </cell>
          <cell r="R5011" t="str">
            <v>Salaries and Wages</v>
          </cell>
          <cell r="S5011">
            <v>40</v>
          </cell>
          <cell r="T5011" t="str">
            <v>Vice President / Provost - SCC</v>
          </cell>
          <cell r="U5011">
            <v>1</v>
          </cell>
          <cell r="V5011" t="str">
            <v>Neal, Leo C</v>
          </cell>
        </row>
        <row r="5012">
          <cell r="A5012">
            <v>340082</v>
          </cell>
          <cell r="B5012" t="str">
            <v>Physics</v>
          </cell>
          <cell r="C5012">
            <v>611130</v>
          </cell>
          <cell r="D5012">
            <v>340082611130</v>
          </cell>
          <cell r="E5012" t="str">
            <v>Faculty Full-time Non-teaching ES</v>
          </cell>
          <cell r="F5012">
            <v>0</v>
          </cell>
          <cell r="G5012">
            <v>0</v>
          </cell>
          <cell r="H5012">
            <v>2085</v>
          </cell>
          <cell r="I5012">
            <v>0</v>
          </cell>
          <cell r="J5012">
            <v>0</v>
          </cell>
          <cell r="K5012">
            <v>110010</v>
          </cell>
          <cell r="L5012" t="str">
            <v>Current Unrestricted</v>
          </cell>
          <cell r="M5012">
            <v>10</v>
          </cell>
          <cell r="N5012" t="str">
            <v>Instruction</v>
          </cell>
          <cell r="O5012">
            <v>11</v>
          </cell>
          <cell r="P5012" t="str">
            <v>Current Unrestricted Funds</v>
          </cell>
          <cell r="Q5012">
            <v>61</v>
          </cell>
          <cell r="R5012" t="str">
            <v>Salaries and Wages</v>
          </cell>
          <cell r="S5012">
            <v>40</v>
          </cell>
          <cell r="T5012" t="str">
            <v>Vice President / Provost - SCC</v>
          </cell>
          <cell r="U5012">
            <v>1</v>
          </cell>
          <cell r="V5012" t="str">
            <v>Neal, Leo C</v>
          </cell>
        </row>
        <row r="5013">
          <cell r="A5013">
            <v>340082</v>
          </cell>
          <cell r="B5013" t="str">
            <v>Physics</v>
          </cell>
          <cell r="C5013">
            <v>611135</v>
          </cell>
          <cell r="D5013">
            <v>340082611135</v>
          </cell>
          <cell r="E5013" t="str">
            <v>Faculty Full-time - Release Time</v>
          </cell>
          <cell r="F5013">
            <v>5181.78</v>
          </cell>
          <cell r="G5013">
            <v>0</v>
          </cell>
          <cell r="H5013">
            <v>0</v>
          </cell>
          <cell r="I5013">
            <v>0</v>
          </cell>
          <cell r="J5013">
            <v>0</v>
          </cell>
          <cell r="K5013">
            <v>110010</v>
          </cell>
          <cell r="L5013" t="str">
            <v>Current Unrestricted</v>
          </cell>
          <cell r="M5013">
            <v>10</v>
          </cell>
          <cell r="N5013" t="str">
            <v>Instruction</v>
          </cell>
          <cell r="O5013">
            <v>11</v>
          </cell>
          <cell r="P5013" t="str">
            <v>Current Unrestricted Funds</v>
          </cell>
          <cell r="Q5013">
            <v>61</v>
          </cell>
          <cell r="R5013" t="str">
            <v>Salaries and Wages</v>
          </cell>
          <cell r="S5013">
            <v>40</v>
          </cell>
          <cell r="T5013" t="str">
            <v>Vice President / Provost - SCC</v>
          </cell>
          <cell r="U5013">
            <v>1</v>
          </cell>
          <cell r="V5013" t="str">
            <v>Neal, Leo C</v>
          </cell>
        </row>
        <row r="5014">
          <cell r="A5014">
            <v>340082</v>
          </cell>
          <cell r="B5014" t="str">
            <v>Physics</v>
          </cell>
          <cell r="C5014">
            <v>611150</v>
          </cell>
          <cell r="D5014">
            <v>340082611150</v>
          </cell>
          <cell r="E5014" t="str">
            <v>Faculty Full-time - Summer</v>
          </cell>
          <cell r="F5014">
            <v>21285.24</v>
          </cell>
          <cell r="G5014">
            <v>23890.22</v>
          </cell>
          <cell r="H5014">
            <v>20137</v>
          </cell>
          <cell r="I5014">
            <v>0</v>
          </cell>
          <cell r="J5014">
            <v>28375</v>
          </cell>
          <cell r="K5014">
            <v>110010</v>
          </cell>
          <cell r="L5014" t="str">
            <v>Current Unrestricted</v>
          </cell>
          <cell r="M5014">
            <v>10</v>
          </cell>
          <cell r="N5014" t="str">
            <v>Instruction</v>
          </cell>
          <cell r="O5014">
            <v>11</v>
          </cell>
          <cell r="P5014" t="str">
            <v>Current Unrestricted Funds</v>
          </cell>
          <cell r="Q5014">
            <v>61</v>
          </cell>
          <cell r="R5014" t="str">
            <v>Salaries and Wages</v>
          </cell>
          <cell r="S5014">
            <v>40</v>
          </cell>
          <cell r="T5014" t="str">
            <v>Vice President / Provost - SCC</v>
          </cell>
          <cell r="U5014">
            <v>1</v>
          </cell>
          <cell r="V5014" t="str">
            <v>Neal, Leo C</v>
          </cell>
        </row>
        <row r="5015">
          <cell r="A5015">
            <v>340082</v>
          </cell>
          <cell r="B5015" t="str">
            <v>Physics</v>
          </cell>
          <cell r="C5015">
            <v>611155</v>
          </cell>
          <cell r="D5015">
            <v>340082611155</v>
          </cell>
          <cell r="E5015" t="str">
            <v>Faculty Full-time - Non-teach Sum</v>
          </cell>
          <cell r="F5015">
            <v>0</v>
          </cell>
          <cell r="G5015">
            <v>1223.99</v>
          </cell>
          <cell r="H5015">
            <v>0</v>
          </cell>
          <cell r="I5015">
            <v>-1500</v>
          </cell>
          <cell r="J5015">
            <v>0</v>
          </cell>
          <cell r="K5015">
            <v>110010</v>
          </cell>
          <cell r="L5015" t="str">
            <v>Current Unrestricted</v>
          </cell>
          <cell r="M5015">
            <v>10</v>
          </cell>
          <cell r="N5015" t="str">
            <v>Instruction</v>
          </cell>
          <cell r="O5015">
            <v>11</v>
          </cell>
          <cell r="P5015" t="str">
            <v>Current Unrestricted Funds</v>
          </cell>
          <cell r="Q5015">
            <v>61</v>
          </cell>
          <cell r="R5015" t="str">
            <v>Salaries and Wages</v>
          </cell>
          <cell r="S5015">
            <v>40</v>
          </cell>
          <cell r="T5015" t="str">
            <v>Vice President / Provost - SCC</v>
          </cell>
          <cell r="U5015">
            <v>1</v>
          </cell>
          <cell r="V5015" t="str">
            <v>Neal, Leo C</v>
          </cell>
        </row>
        <row r="5016">
          <cell r="A5016">
            <v>340082</v>
          </cell>
          <cell r="B5016" t="str">
            <v>Physics</v>
          </cell>
          <cell r="C5016">
            <v>611160</v>
          </cell>
          <cell r="D5016">
            <v>340082611160</v>
          </cell>
          <cell r="E5016" t="str">
            <v>Faculty Part-time - Summer</v>
          </cell>
          <cell r="F5016">
            <v>26271</v>
          </cell>
          <cell r="G5016">
            <v>22587.5</v>
          </cell>
          <cell r="H5016">
            <v>33807</v>
          </cell>
          <cell r="I5016">
            <v>0</v>
          </cell>
          <cell r="J5016">
            <v>33807</v>
          </cell>
          <cell r="K5016">
            <v>110010</v>
          </cell>
          <cell r="L5016" t="str">
            <v>Current Unrestricted</v>
          </cell>
          <cell r="M5016">
            <v>10</v>
          </cell>
          <cell r="N5016" t="str">
            <v>Instruction</v>
          </cell>
          <cell r="O5016">
            <v>11</v>
          </cell>
          <cell r="P5016" t="str">
            <v>Current Unrestricted Funds</v>
          </cell>
          <cell r="Q5016">
            <v>61</v>
          </cell>
          <cell r="R5016" t="str">
            <v>Salaries and Wages</v>
          </cell>
          <cell r="S5016">
            <v>40</v>
          </cell>
          <cell r="T5016" t="str">
            <v>Vice President / Provost - SCC</v>
          </cell>
          <cell r="U5016">
            <v>1</v>
          </cell>
          <cell r="V5016" t="str">
            <v>Neal, Leo C</v>
          </cell>
        </row>
        <row r="5017">
          <cell r="A5017">
            <v>340082</v>
          </cell>
          <cell r="B5017" t="str">
            <v>Physics</v>
          </cell>
          <cell r="C5017">
            <v>611350</v>
          </cell>
          <cell r="D5017">
            <v>340082611350</v>
          </cell>
          <cell r="E5017" t="str">
            <v>Supp Staff-FT Instructional-Exempt</v>
          </cell>
          <cell r="F5017">
            <v>0</v>
          </cell>
          <cell r="G5017">
            <v>38257.32</v>
          </cell>
          <cell r="H5017">
            <v>39597</v>
          </cell>
          <cell r="I5017">
            <v>19798.14</v>
          </cell>
          <cell r="J5017">
            <v>39597</v>
          </cell>
          <cell r="K5017">
            <v>110010</v>
          </cell>
          <cell r="L5017" t="str">
            <v>Current Unrestricted</v>
          </cell>
          <cell r="M5017">
            <v>10</v>
          </cell>
          <cell r="N5017" t="str">
            <v>Instruction</v>
          </cell>
          <cell r="O5017">
            <v>11</v>
          </cell>
          <cell r="P5017" t="str">
            <v>Current Unrestricted Funds</v>
          </cell>
          <cell r="Q5017">
            <v>61</v>
          </cell>
          <cell r="R5017" t="str">
            <v>Salaries and Wages</v>
          </cell>
          <cell r="S5017">
            <v>40</v>
          </cell>
          <cell r="T5017" t="str">
            <v>Vice President / Provost - SCC</v>
          </cell>
          <cell r="U5017">
            <v>1</v>
          </cell>
          <cell r="V5017" t="str">
            <v>Neal, Leo C</v>
          </cell>
        </row>
        <row r="5018">
          <cell r="A5018">
            <v>340082</v>
          </cell>
          <cell r="B5018" t="str">
            <v>Physics</v>
          </cell>
          <cell r="C5018">
            <v>611450</v>
          </cell>
          <cell r="D5018">
            <v>340082611450</v>
          </cell>
          <cell r="E5018" t="str">
            <v>Lab Instructor - Non-Exempt</v>
          </cell>
          <cell r="F5018">
            <v>38257.32</v>
          </cell>
          <cell r="G5018">
            <v>0</v>
          </cell>
          <cell r="H5018">
            <v>0</v>
          </cell>
          <cell r="I5018">
            <v>0</v>
          </cell>
          <cell r="J5018">
            <v>0</v>
          </cell>
          <cell r="K5018">
            <v>110010</v>
          </cell>
          <cell r="L5018" t="str">
            <v>Current Unrestricted</v>
          </cell>
          <cell r="M5018">
            <v>10</v>
          </cell>
          <cell r="N5018" t="str">
            <v>Instruction</v>
          </cell>
          <cell r="O5018">
            <v>11</v>
          </cell>
          <cell r="P5018" t="str">
            <v>Current Unrestricted Funds</v>
          </cell>
          <cell r="Q5018">
            <v>61</v>
          </cell>
          <cell r="R5018" t="str">
            <v>Salaries and Wages</v>
          </cell>
          <cell r="S5018">
            <v>40</v>
          </cell>
          <cell r="T5018" t="str">
            <v>Vice President / Provost - SCC</v>
          </cell>
          <cell r="U5018">
            <v>1</v>
          </cell>
          <cell r="V5018" t="str">
            <v>Neal, Leo C</v>
          </cell>
        </row>
        <row r="5019">
          <cell r="A5019">
            <v>340082</v>
          </cell>
          <cell r="B5019" t="str">
            <v>Physics</v>
          </cell>
          <cell r="C5019">
            <v>611476</v>
          </cell>
          <cell r="D5019">
            <v>340082611476</v>
          </cell>
          <cell r="E5019" t="str">
            <v>Lab Assistants PT - Non-Exempt</v>
          </cell>
          <cell r="F5019">
            <v>0</v>
          </cell>
          <cell r="G5019">
            <v>1884.3</v>
          </cell>
          <cell r="H5019">
            <v>0</v>
          </cell>
          <cell r="I5019">
            <v>0</v>
          </cell>
          <cell r="J5019">
            <v>0</v>
          </cell>
          <cell r="K5019">
            <v>110010</v>
          </cell>
          <cell r="L5019" t="str">
            <v>Current Unrestricted</v>
          </cell>
          <cell r="M5019">
            <v>10</v>
          </cell>
          <cell r="N5019" t="str">
            <v>Instruction</v>
          </cell>
          <cell r="O5019">
            <v>11</v>
          </cell>
          <cell r="P5019" t="str">
            <v>Current Unrestricted Funds</v>
          </cell>
          <cell r="Q5019">
            <v>61</v>
          </cell>
          <cell r="R5019" t="str">
            <v>Salaries and Wages</v>
          </cell>
          <cell r="S5019">
            <v>40</v>
          </cell>
          <cell r="T5019" t="str">
            <v>Vice President / Provost - SCC</v>
          </cell>
          <cell r="U5019">
            <v>1</v>
          </cell>
          <cell r="V5019" t="str">
            <v>Neal, Leo C</v>
          </cell>
        </row>
        <row r="5020">
          <cell r="A5020">
            <v>340082</v>
          </cell>
          <cell r="B5020" t="str">
            <v>Physics</v>
          </cell>
          <cell r="C5020">
            <v>611485</v>
          </cell>
          <cell r="D5020">
            <v>340082611485</v>
          </cell>
          <cell r="E5020" t="str">
            <v>Tutors PT - Non-Exempt</v>
          </cell>
          <cell r="F5020">
            <v>0</v>
          </cell>
          <cell r="G5020">
            <v>0</v>
          </cell>
          <cell r="H5020">
            <v>0</v>
          </cell>
          <cell r="I5020">
            <v>0</v>
          </cell>
          <cell r="J5020">
            <v>0</v>
          </cell>
          <cell r="K5020">
            <v>110010</v>
          </cell>
          <cell r="L5020" t="str">
            <v>Current Unrestricted</v>
          </cell>
          <cell r="M5020">
            <v>10</v>
          </cell>
          <cell r="N5020" t="str">
            <v>Instruction</v>
          </cell>
          <cell r="O5020">
            <v>11</v>
          </cell>
          <cell r="P5020" t="str">
            <v>Current Unrestricted Funds</v>
          </cell>
          <cell r="Q5020">
            <v>61</v>
          </cell>
          <cell r="R5020" t="str">
            <v>Salaries and Wages</v>
          </cell>
          <cell r="S5020">
            <v>40</v>
          </cell>
          <cell r="T5020" t="str">
            <v>Vice President / Provost - SCC</v>
          </cell>
          <cell r="U5020">
            <v>1</v>
          </cell>
          <cell r="V5020" t="str">
            <v>Neal, Leo C</v>
          </cell>
        </row>
        <row r="5021">
          <cell r="A5021">
            <v>340082</v>
          </cell>
          <cell r="B5021" t="str">
            <v>Physics</v>
          </cell>
          <cell r="C5021">
            <v>611491</v>
          </cell>
          <cell r="D5021">
            <v>340082611491</v>
          </cell>
          <cell r="E5021" t="str">
            <v>Comp Time Payoff</v>
          </cell>
          <cell r="F5021">
            <v>0</v>
          </cell>
          <cell r="G5021">
            <v>0</v>
          </cell>
          <cell r="H5021">
            <v>0</v>
          </cell>
          <cell r="I5021">
            <v>0</v>
          </cell>
          <cell r="J5021">
            <v>0</v>
          </cell>
          <cell r="K5021">
            <v>110010</v>
          </cell>
          <cell r="L5021" t="str">
            <v>Current Unrestricted</v>
          </cell>
          <cell r="M5021">
            <v>10</v>
          </cell>
          <cell r="N5021" t="str">
            <v>Instruction</v>
          </cell>
          <cell r="O5021">
            <v>11</v>
          </cell>
          <cell r="P5021" t="str">
            <v>Current Unrestricted Funds</v>
          </cell>
          <cell r="Q5021">
            <v>61</v>
          </cell>
          <cell r="R5021" t="str">
            <v>Salaries and Wages</v>
          </cell>
          <cell r="S5021">
            <v>40</v>
          </cell>
          <cell r="T5021" t="str">
            <v>Vice President / Provost - SCC</v>
          </cell>
          <cell r="U5021">
            <v>1</v>
          </cell>
          <cell r="V5021" t="str">
            <v>Neal, Leo C</v>
          </cell>
        </row>
        <row r="5022">
          <cell r="A5022">
            <v>340082</v>
          </cell>
          <cell r="B5022" t="str">
            <v>Physics</v>
          </cell>
          <cell r="C5022">
            <v>611492</v>
          </cell>
          <cell r="D5022">
            <v>340082611492</v>
          </cell>
          <cell r="E5022" t="str">
            <v>Regular Overtime</v>
          </cell>
          <cell r="F5022">
            <v>0</v>
          </cell>
          <cell r="G5022">
            <v>0</v>
          </cell>
          <cell r="H5022">
            <v>0</v>
          </cell>
          <cell r="I5022">
            <v>0</v>
          </cell>
          <cell r="J5022">
            <v>0</v>
          </cell>
          <cell r="K5022">
            <v>110010</v>
          </cell>
          <cell r="L5022" t="str">
            <v>Current Unrestricted</v>
          </cell>
          <cell r="M5022">
            <v>10</v>
          </cell>
          <cell r="N5022" t="str">
            <v>Instruction</v>
          </cell>
          <cell r="O5022">
            <v>11</v>
          </cell>
          <cell r="P5022" t="str">
            <v>Current Unrestricted Funds</v>
          </cell>
          <cell r="Q5022">
            <v>61</v>
          </cell>
          <cell r="R5022" t="str">
            <v>Salaries and Wages</v>
          </cell>
          <cell r="S5022">
            <v>40</v>
          </cell>
          <cell r="T5022" t="str">
            <v>Vice President / Provost - SCC</v>
          </cell>
          <cell r="U5022">
            <v>1</v>
          </cell>
          <cell r="V5022" t="str">
            <v>Neal, Leo C</v>
          </cell>
        </row>
        <row r="5023">
          <cell r="A5023">
            <v>340082</v>
          </cell>
          <cell r="B5023" t="str">
            <v>Physics</v>
          </cell>
          <cell r="C5023">
            <v>611510</v>
          </cell>
          <cell r="D5023">
            <v>340082611510</v>
          </cell>
          <cell r="E5023" t="str">
            <v>Student Assistants - Non-Work Study</v>
          </cell>
          <cell r="F5023">
            <v>0</v>
          </cell>
          <cell r="G5023">
            <v>0</v>
          </cell>
          <cell r="H5023">
            <v>0</v>
          </cell>
          <cell r="I5023">
            <v>0</v>
          </cell>
          <cell r="J5023">
            <v>0</v>
          </cell>
          <cell r="K5023">
            <v>110010</v>
          </cell>
          <cell r="L5023" t="str">
            <v>Current Unrestricted</v>
          </cell>
          <cell r="M5023">
            <v>10</v>
          </cell>
          <cell r="N5023" t="str">
            <v>Instruction</v>
          </cell>
          <cell r="O5023">
            <v>11</v>
          </cell>
          <cell r="P5023" t="str">
            <v>Current Unrestricted Funds</v>
          </cell>
          <cell r="Q5023">
            <v>61</v>
          </cell>
          <cell r="R5023" t="str">
            <v>Salaries and Wages</v>
          </cell>
          <cell r="S5023">
            <v>40</v>
          </cell>
          <cell r="T5023" t="str">
            <v>Vice President / Provost - SCC</v>
          </cell>
          <cell r="U5023">
            <v>1</v>
          </cell>
          <cell r="V5023" t="str">
            <v>Neal, Leo C</v>
          </cell>
        </row>
        <row r="5024">
          <cell r="A5024">
            <v>340082</v>
          </cell>
          <cell r="B5024" t="str">
            <v>Physics</v>
          </cell>
          <cell r="C5024">
            <v>611515</v>
          </cell>
          <cell r="D5024">
            <v>340082611515</v>
          </cell>
          <cell r="E5024" t="str">
            <v>Student Assistants - Non-WS&lt;6 hrs</v>
          </cell>
          <cell r="F5024">
            <v>0</v>
          </cell>
          <cell r="G5024">
            <v>0</v>
          </cell>
          <cell r="H5024">
            <v>0</v>
          </cell>
          <cell r="I5024">
            <v>0</v>
          </cell>
          <cell r="J5024">
            <v>0</v>
          </cell>
          <cell r="K5024">
            <v>110010</v>
          </cell>
          <cell r="L5024" t="str">
            <v>Current Unrestricted</v>
          </cell>
          <cell r="M5024">
            <v>10</v>
          </cell>
          <cell r="N5024" t="str">
            <v>Instruction</v>
          </cell>
          <cell r="O5024">
            <v>11</v>
          </cell>
          <cell r="P5024" t="str">
            <v>Current Unrestricted Funds</v>
          </cell>
          <cell r="Q5024">
            <v>61</v>
          </cell>
          <cell r="R5024" t="str">
            <v>Salaries and Wages</v>
          </cell>
          <cell r="S5024">
            <v>40</v>
          </cell>
          <cell r="T5024" t="str">
            <v>Vice President / Provost - SCC</v>
          </cell>
          <cell r="U5024">
            <v>1</v>
          </cell>
          <cell r="V5024" t="str">
            <v>Neal, Leo C</v>
          </cell>
        </row>
        <row r="5025">
          <cell r="A5025">
            <v>340082</v>
          </cell>
          <cell r="B5025" t="str">
            <v>Physics</v>
          </cell>
          <cell r="C5025">
            <v>712320</v>
          </cell>
          <cell r="D5025">
            <v>340082712320</v>
          </cell>
          <cell r="E5025" t="str">
            <v>Guest Lecturers</v>
          </cell>
          <cell r="F5025">
            <v>0</v>
          </cell>
          <cell r="G5025">
            <v>0</v>
          </cell>
          <cell r="H5025">
            <v>100</v>
          </cell>
          <cell r="I5025">
            <v>0</v>
          </cell>
          <cell r="J5025">
            <v>100</v>
          </cell>
          <cell r="K5025">
            <v>110010</v>
          </cell>
          <cell r="L5025" t="str">
            <v>Current Unrestricted</v>
          </cell>
          <cell r="M5025">
            <v>10</v>
          </cell>
          <cell r="N5025" t="str">
            <v>Instruction</v>
          </cell>
          <cell r="O5025">
            <v>11</v>
          </cell>
          <cell r="P5025" t="str">
            <v>Current Unrestricted Funds</v>
          </cell>
          <cell r="Q5025">
            <v>71</v>
          </cell>
          <cell r="R5025" t="str">
            <v>Contractual Services</v>
          </cell>
          <cell r="S5025">
            <v>40</v>
          </cell>
          <cell r="T5025" t="str">
            <v>Vice President / Provost - SCC</v>
          </cell>
          <cell r="U5025">
            <v>4</v>
          </cell>
          <cell r="V5025" t="str">
            <v>Neal, Leo C</v>
          </cell>
        </row>
        <row r="5026">
          <cell r="A5026">
            <v>340082</v>
          </cell>
          <cell r="B5026" t="str">
            <v>Physics</v>
          </cell>
          <cell r="C5026">
            <v>712360</v>
          </cell>
          <cell r="D5026">
            <v>340082712360</v>
          </cell>
          <cell r="E5026" t="str">
            <v>Instructional Service Contract</v>
          </cell>
          <cell r="F5026">
            <v>0</v>
          </cell>
          <cell r="G5026">
            <v>0</v>
          </cell>
          <cell r="H5026">
            <v>0</v>
          </cell>
          <cell r="I5026">
            <v>0</v>
          </cell>
          <cell r="J5026">
            <v>0</v>
          </cell>
          <cell r="K5026">
            <v>110010</v>
          </cell>
          <cell r="L5026" t="str">
            <v>Current Unrestricted</v>
          </cell>
          <cell r="M5026">
            <v>10</v>
          </cell>
          <cell r="N5026" t="str">
            <v>Instruction</v>
          </cell>
          <cell r="O5026">
            <v>11</v>
          </cell>
          <cell r="P5026" t="str">
            <v>Current Unrestricted Funds</v>
          </cell>
          <cell r="Q5026">
            <v>71</v>
          </cell>
          <cell r="R5026" t="str">
            <v>Contractual Services</v>
          </cell>
          <cell r="S5026">
            <v>40</v>
          </cell>
          <cell r="T5026" t="str">
            <v>Vice President / Provost - SCC</v>
          </cell>
          <cell r="U5026">
            <v>4</v>
          </cell>
          <cell r="V5026" t="str">
            <v>Neal, Leo C</v>
          </cell>
        </row>
        <row r="5027">
          <cell r="A5027">
            <v>340082</v>
          </cell>
          <cell r="B5027" t="str">
            <v>Physics</v>
          </cell>
          <cell r="C5027">
            <v>733110</v>
          </cell>
          <cell r="D5027">
            <v>340082733110</v>
          </cell>
          <cell r="E5027" t="str">
            <v>Classroom Supplies</v>
          </cell>
          <cell r="F5027">
            <v>17328.080000000002</v>
          </cell>
          <cell r="G5027">
            <v>3827.55</v>
          </cell>
          <cell r="H5027">
            <v>11880</v>
          </cell>
          <cell r="I5027">
            <v>6082.92</v>
          </cell>
          <cell r="J5027">
            <v>18470</v>
          </cell>
          <cell r="K5027">
            <v>110010</v>
          </cell>
          <cell r="L5027" t="str">
            <v>Current Unrestricted</v>
          </cell>
          <cell r="M5027">
            <v>10</v>
          </cell>
          <cell r="N5027" t="str">
            <v>Instruction</v>
          </cell>
          <cell r="O5027">
            <v>11</v>
          </cell>
          <cell r="P5027" t="str">
            <v>Current Unrestricted Funds</v>
          </cell>
          <cell r="Q5027">
            <v>73</v>
          </cell>
          <cell r="R5027" t="str">
            <v>Supplies</v>
          </cell>
          <cell r="S5027">
            <v>40</v>
          </cell>
          <cell r="T5027" t="str">
            <v>Vice President / Provost - SCC</v>
          </cell>
          <cell r="U5027">
            <v>4</v>
          </cell>
          <cell r="V5027" t="str">
            <v>Neal, Leo C</v>
          </cell>
        </row>
        <row r="5028">
          <cell r="A5028">
            <v>340082</v>
          </cell>
          <cell r="B5028" t="str">
            <v>Physics</v>
          </cell>
          <cell r="C5028">
            <v>733210</v>
          </cell>
          <cell r="D5028">
            <v>340082733210</v>
          </cell>
          <cell r="E5028" t="str">
            <v>Division Books and Booklets</v>
          </cell>
          <cell r="F5028">
            <v>0</v>
          </cell>
          <cell r="G5028">
            <v>0</v>
          </cell>
          <cell r="H5028">
            <v>200</v>
          </cell>
          <cell r="I5028">
            <v>0</v>
          </cell>
          <cell r="J5028">
            <v>200</v>
          </cell>
          <cell r="K5028">
            <v>110010</v>
          </cell>
          <cell r="L5028" t="str">
            <v>Current Unrestricted</v>
          </cell>
          <cell r="M5028">
            <v>10</v>
          </cell>
          <cell r="N5028" t="str">
            <v>Instruction</v>
          </cell>
          <cell r="O5028">
            <v>11</v>
          </cell>
          <cell r="P5028" t="str">
            <v>Current Unrestricted Funds</v>
          </cell>
          <cell r="Q5028">
            <v>73</v>
          </cell>
          <cell r="R5028" t="str">
            <v>Supplies</v>
          </cell>
          <cell r="S5028">
            <v>40</v>
          </cell>
          <cell r="T5028" t="str">
            <v>Vice President / Provost - SCC</v>
          </cell>
          <cell r="U5028">
            <v>4</v>
          </cell>
          <cell r="V5028" t="str">
            <v>Neal, Leo C</v>
          </cell>
        </row>
        <row r="5029">
          <cell r="A5029">
            <v>340082</v>
          </cell>
          <cell r="B5029" t="str">
            <v>Physics</v>
          </cell>
          <cell r="C5029">
            <v>733310</v>
          </cell>
          <cell r="D5029">
            <v>340082733310</v>
          </cell>
          <cell r="E5029" t="str">
            <v>Data Processing Supplies</v>
          </cell>
          <cell r="F5029">
            <v>0</v>
          </cell>
          <cell r="G5029">
            <v>0</v>
          </cell>
          <cell r="H5029">
            <v>950</v>
          </cell>
          <cell r="I5029">
            <v>0</v>
          </cell>
          <cell r="J5029">
            <v>500</v>
          </cell>
          <cell r="K5029">
            <v>110010</v>
          </cell>
          <cell r="L5029" t="str">
            <v>Current Unrestricted</v>
          </cell>
          <cell r="M5029">
            <v>10</v>
          </cell>
          <cell r="N5029" t="str">
            <v>Instruction</v>
          </cell>
          <cell r="O5029">
            <v>11</v>
          </cell>
          <cell r="P5029" t="str">
            <v>Current Unrestricted Funds</v>
          </cell>
          <cell r="Q5029">
            <v>73</v>
          </cell>
          <cell r="R5029" t="str">
            <v>Supplies</v>
          </cell>
          <cell r="S5029">
            <v>40</v>
          </cell>
          <cell r="T5029" t="str">
            <v>Vice President / Provost - SCC</v>
          </cell>
          <cell r="U5029">
            <v>4</v>
          </cell>
          <cell r="V5029" t="str">
            <v>Neal, Leo C</v>
          </cell>
        </row>
        <row r="5030">
          <cell r="A5030">
            <v>340082</v>
          </cell>
          <cell r="B5030" t="str">
            <v>Physics</v>
          </cell>
          <cell r="C5030">
            <v>744210</v>
          </cell>
          <cell r="D5030">
            <v>340082744210</v>
          </cell>
          <cell r="E5030" t="str">
            <v>Local Travel</v>
          </cell>
          <cell r="F5030">
            <v>0</v>
          </cell>
          <cell r="G5030">
            <v>0</v>
          </cell>
          <cell r="H5030">
            <v>300</v>
          </cell>
          <cell r="I5030">
            <v>0</v>
          </cell>
          <cell r="J5030">
            <v>300</v>
          </cell>
          <cell r="K5030">
            <v>110010</v>
          </cell>
          <cell r="L5030" t="str">
            <v>Current Unrestricted</v>
          </cell>
          <cell r="M5030">
            <v>10</v>
          </cell>
          <cell r="N5030" t="str">
            <v>Instruction</v>
          </cell>
          <cell r="O5030">
            <v>11</v>
          </cell>
          <cell r="P5030" t="str">
            <v>Current Unrestricted Funds</v>
          </cell>
          <cell r="Q5030">
            <v>74</v>
          </cell>
          <cell r="R5030" t="str">
            <v>Travel</v>
          </cell>
          <cell r="S5030">
            <v>40</v>
          </cell>
          <cell r="T5030" t="str">
            <v>Vice President / Provost - SCC</v>
          </cell>
          <cell r="U5030">
            <v>4</v>
          </cell>
          <cell r="V5030" t="str">
            <v>Neal, Leo C</v>
          </cell>
        </row>
        <row r="5031">
          <cell r="A5031">
            <v>340082</v>
          </cell>
          <cell r="B5031" t="str">
            <v>Physics</v>
          </cell>
          <cell r="C5031">
            <v>744220</v>
          </cell>
          <cell r="D5031">
            <v>340082744220</v>
          </cell>
          <cell r="E5031" t="str">
            <v>Professional Development / Travel</v>
          </cell>
          <cell r="F5031">
            <v>865.84</v>
          </cell>
          <cell r="G5031">
            <v>384.7</v>
          </cell>
          <cell r="H5031">
            <v>500</v>
          </cell>
          <cell r="I5031">
            <v>0</v>
          </cell>
          <cell r="J5031">
            <v>500</v>
          </cell>
          <cell r="K5031">
            <v>110010</v>
          </cell>
          <cell r="L5031" t="str">
            <v>Current Unrestricted</v>
          </cell>
          <cell r="M5031">
            <v>10</v>
          </cell>
          <cell r="N5031" t="str">
            <v>Instruction</v>
          </cell>
          <cell r="O5031">
            <v>11</v>
          </cell>
          <cell r="P5031" t="str">
            <v>Current Unrestricted Funds</v>
          </cell>
          <cell r="Q5031">
            <v>74</v>
          </cell>
          <cell r="R5031" t="str">
            <v>Travel</v>
          </cell>
          <cell r="S5031">
            <v>40</v>
          </cell>
          <cell r="T5031" t="str">
            <v>Vice President / Provost - SCC</v>
          </cell>
          <cell r="U5031">
            <v>4</v>
          </cell>
          <cell r="V5031" t="str">
            <v>Neal, Leo C</v>
          </cell>
        </row>
        <row r="5032">
          <cell r="A5032">
            <v>340082</v>
          </cell>
          <cell r="B5032" t="str">
            <v>Physics</v>
          </cell>
          <cell r="C5032">
            <v>755110</v>
          </cell>
          <cell r="D5032">
            <v>340082755110</v>
          </cell>
          <cell r="E5032" t="str">
            <v>Field Trips</v>
          </cell>
          <cell r="F5032">
            <v>126.09</v>
          </cell>
          <cell r="G5032">
            <v>826.45</v>
          </cell>
          <cell r="H5032">
            <v>1200</v>
          </cell>
          <cell r="I5032">
            <v>0</v>
          </cell>
          <cell r="J5032">
            <v>1200</v>
          </cell>
          <cell r="K5032">
            <v>110010</v>
          </cell>
          <cell r="L5032" t="str">
            <v>Current Unrestricted</v>
          </cell>
          <cell r="M5032">
            <v>10</v>
          </cell>
          <cell r="N5032" t="str">
            <v>Instruction</v>
          </cell>
          <cell r="O5032">
            <v>11</v>
          </cell>
          <cell r="P5032" t="str">
            <v>Current Unrestricted Funds</v>
          </cell>
          <cell r="Q5032">
            <v>75</v>
          </cell>
          <cell r="R5032" t="str">
            <v>Other Operating Expenses</v>
          </cell>
          <cell r="S5032">
            <v>40</v>
          </cell>
          <cell r="T5032" t="str">
            <v>Vice President / Provost - SCC</v>
          </cell>
          <cell r="U5032">
            <v>4</v>
          </cell>
          <cell r="V5032" t="str">
            <v>Neal, Leo C</v>
          </cell>
        </row>
        <row r="5033">
          <cell r="A5033">
            <v>340082</v>
          </cell>
          <cell r="B5033" t="str">
            <v>Physics</v>
          </cell>
          <cell r="C5033">
            <v>755240</v>
          </cell>
          <cell r="D5033">
            <v>340082755240</v>
          </cell>
          <cell r="E5033" t="str">
            <v>DP - Software</v>
          </cell>
          <cell r="F5033">
            <v>0</v>
          </cell>
          <cell r="G5033">
            <v>249</v>
          </cell>
          <cell r="H5033">
            <v>1200</v>
          </cell>
          <cell r="I5033">
            <v>1198</v>
          </cell>
          <cell r="J5033">
            <v>1200</v>
          </cell>
          <cell r="K5033">
            <v>110010</v>
          </cell>
          <cell r="L5033" t="str">
            <v>Current Unrestricted</v>
          </cell>
          <cell r="M5033">
            <v>10</v>
          </cell>
          <cell r="N5033" t="str">
            <v>Instruction</v>
          </cell>
          <cell r="O5033">
            <v>11</v>
          </cell>
          <cell r="P5033" t="str">
            <v>Current Unrestricted Funds</v>
          </cell>
          <cell r="Q5033">
            <v>75</v>
          </cell>
          <cell r="R5033" t="str">
            <v>Other Operating Expenses</v>
          </cell>
          <cell r="S5033">
            <v>40</v>
          </cell>
          <cell r="T5033" t="str">
            <v>Vice President / Provost - SCC</v>
          </cell>
          <cell r="U5033">
            <v>4</v>
          </cell>
          <cell r="V5033" t="str">
            <v>Neal, Leo C</v>
          </cell>
        </row>
        <row r="5034">
          <cell r="A5034">
            <v>340082</v>
          </cell>
          <cell r="B5034" t="str">
            <v>Physics</v>
          </cell>
          <cell r="C5034">
            <v>755310</v>
          </cell>
          <cell r="D5034">
            <v>340082755310</v>
          </cell>
          <cell r="E5034" t="str">
            <v>Copier Expense</v>
          </cell>
          <cell r="F5034">
            <v>3093.96</v>
          </cell>
          <cell r="G5034">
            <v>3030.54</v>
          </cell>
          <cell r="H5034">
            <v>2000</v>
          </cell>
          <cell r="I5034">
            <v>616.62</v>
          </cell>
          <cell r="J5034">
            <v>1500</v>
          </cell>
          <cell r="K5034">
            <v>110010</v>
          </cell>
          <cell r="L5034" t="str">
            <v>Current Unrestricted</v>
          </cell>
          <cell r="M5034">
            <v>10</v>
          </cell>
          <cell r="N5034" t="str">
            <v>Instruction</v>
          </cell>
          <cell r="O5034">
            <v>11</v>
          </cell>
          <cell r="P5034" t="str">
            <v>Current Unrestricted Funds</v>
          </cell>
          <cell r="Q5034">
            <v>75</v>
          </cell>
          <cell r="R5034" t="str">
            <v>Other Operating Expenses</v>
          </cell>
          <cell r="S5034">
            <v>40</v>
          </cell>
          <cell r="T5034" t="str">
            <v>Vice President / Provost - SCC</v>
          </cell>
          <cell r="U5034">
            <v>4</v>
          </cell>
          <cell r="V5034" t="str">
            <v>Neal, Leo C</v>
          </cell>
        </row>
        <row r="5035">
          <cell r="A5035">
            <v>340082</v>
          </cell>
          <cell r="B5035" t="str">
            <v>Physics</v>
          </cell>
          <cell r="C5035">
            <v>755360</v>
          </cell>
          <cell r="D5035">
            <v>340082755360</v>
          </cell>
          <cell r="E5035" t="str">
            <v>Printing - Other</v>
          </cell>
          <cell r="F5035">
            <v>333</v>
          </cell>
          <cell r="G5035">
            <v>84.56</v>
          </cell>
          <cell r="H5035">
            <v>200</v>
          </cell>
          <cell r="I5035">
            <v>40</v>
          </cell>
          <cell r="J5035">
            <v>200</v>
          </cell>
          <cell r="K5035">
            <v>110010</v>
          </cell>
          <cell r="L5035" t="str">
            <v>Current Unrestricted</v>
          </cell>
          <cell r="M5035">
            <v>10</v>
          </cell>
          <cell r="N5035" t="str">
            <v>Instruction</v>
          </cell>
          <cell r="O5035">
            <v>11</v>
          </cell>
          <cell r="P5035" t="str">
            <v>Current Unrestricted Funds</v>
          </cell>
          <cell r="Q5035">
            <v>75</v>
          </cell>
          <cell r="R5035" t="str">
            <v>Other Operating Expenses</v>
          </cell>
          <cell r="S5035">
            <v>40</v>
          </cell>
          <cell r="T5035" t="str">
            <v>Vice President / Provost - SCC</v>
          </cell>
          <cell r="U5035">
            <v>4</v>
          </cell>
          <cell r="V5035" t="str">
            <v>Neal, Leo C</v>
          </cell>
        </row>
        <row r="5036">
          <cell r="A5036">
            <v>340082</v>
          </cell>
          <cell r="B5036" t="str">
            <v>Physics</v>
          </cell>
          <cell r="C5036">
            <v>755510</v>
          </cell>
          <cell r="D5036">
            <v>340082755510</v>
          </cell>
          <cell r="E5036" t="str">
            <v>Repairs - Equipment</v>
          </cell>
          <cell r="F5036">
            <v>323.35000000000002</v>
          </cell>
          <cell r="G5036">
            <v>225</v>
          </cell>
          <cell r="H5036">
            <v>1140</v>
          </cell>
          <cell r="I5036">
            <v>0</v>
          </cell>
          <cell r="J5036">
            <v>540</v>
          </cell>
          <cell r="K5036">
            <v>110010</v>
          </cell>
          <cell r="L5036" t="str">
            <v>Current Unrestricted</v>
          </cell>
          <cell r="M5036">
            <v>10</v>
          </cell>
          <cell r="N5036" t="str">
            <v>Instruction</v>
          </cell>
          <cell r="O5036">
            <v>11</v>
          </cell>
          <cell r="P5036" t="str">
            <v>Current Unrestricted Funds</v>
          </cell>
          <cell r="Q5036">
            <v>75</v>
          </cell>
          <cell r="R5036" t="str">
            <v>Other Operating Expenses</v>
          </cell>
          <cell r="S5036">
            <v>40</v>
          </cell>
          <cell r="T5036" t="str">
            <v>Vice President / Provost - SCC</v>
          </cell>
          <cell r="U5036">
            <v>4</v>
          </cell>
          <cell r="V5036" t="str">
            <v>Neal, Leo C</v>
          </cell>
        </row>
        <row r="5037">
          <cell r="A5037">
            <v>340082</v>
          </cell>
          <cell r="B5037" t="str">
            <v>Physics</v>
          </cell>
          <cell r="C5037">
            <v>755705</v>
          </cell>
          <cell r="D5037">
            <v>340082755705</v>
          </cell>
          <cell r="E5037" t="str">
            <v>Postage</v>
          </cell>
          <cell r="F5037">
            <v>4.2699999999999996</v>
          </cell>
          <cell r="G5037">
            <v>5.22</v>
          </cell>
          <cell r="H5037">
            <v>20</v>
          </cell>
          <cell r="I5037">
            <v>0.45</v>
          </cell>
          <cell r="J5037">
            <v>20</v>
          </cell>
          <cell r="K5037">
            <v>110010</v>
          </cell>
          <cell r="L5037" t="str">
            <v>Current Unrestricted</v>
          </cell>
          <cell r="M5037">
            <v>10</v>
          </cell>
          <cell r="N5037" t="str">
            <v>Instruction</v>
          </cell>
          <cell r="O5037">
            <v>11</v>
          </cell>
          <cell r="P5037" t="str">
            <v>Current Unrestricted Funds</v>
          </cell>
          <cell r="Q5037">
            <v>75</v>
          </cell>
          <cell r="R5037" t="str">
            <v>Other Operating Expenses</v>
          </cell>
          <cell r="S5037">
            <v>40</v>
          </cell>
          <cell r="T5037" t="str">
            <v>Vice President / Provost - SCC</v>
          </cell>
          <cell r="U5037">
            <v>4</v>
          </cell>
          <cell r="V5037" t="str">
            <v>Neal, Leo C</v>
          </cell>
        </row>
        <row r="5038">
          <cell r="A5038">
            <v>340082</v>
          </cell>
          <cell r="B5038" t="str">
            <v>Physics</v>
          </cell>
          <cell r="C5038">
            <v>755730</v>
          </cell>
          <cell r="D5038">
            <v>340082755730</v>
          </cell>
          <cell r="E5038" t="str">
            <v>Memberships</v>
          </cell>
          <cell r="F5038">
            <v>0</v>
          </cell>
          <cell r="G5038">
            <v>0</v>
          </cell>
          <cell r="H5038">
            <v>0</v>
          </cell>
          <cell r="I5038">
            <v>0</v>
          </cell>
          <cell r="J5038">
            <v>0</v>
          </cell>
          <cell r="K5038">
            <v>110010</v>
          </cell>
          <cell r="L5038" t="str">
            <v>Current Unrestricted</v>
          </cell>
          <cell r="M5038">
            <v>10</v>
          </cell>
          <cell r="N5038" t="str">
            <v>Instruction</v>
          </cell>
          <cell r="O5038">
            <v>11</v>
          </cell>
          <cell r="P5038" t="str">
            <v>Current Unrestricted Funds</v>
          </cell>
          <cell r="Q5038">
            <v>75</v>
          </cell>
          <cell r="R5038" t="str">
            <v>Other Operating Expenses</v>
          </cell>
          <cell r="S5038">
            <v>40</v>
          </cell>
          <cell r="T5038" t="str">
            <v>Vice President / Provost - SCC</v>
          </cell>
          <cell r="U5038">
            <v>4</v>
          </cell>
          <cell r="V5038" t="str">
            <v>Neal, Leo C</v>
          </cell>
        </row>
        <row r="5039">
          <cell r="A5039">
            <v>340082</v>
          </cell>
          <cell r="B5039" t="str">
            <v>Physics</v>
          </cell>
          <cell r="C5039">
            <v>755765</v>
          </cell>
          <cell r="D5039">
            <v>340082755765</v>
          </cell>
          <cell r="E5039" t="str">
            <v>Miscellaneous Operating Expenses</v>
          </cell>
          <cell r="F5039">
            <v>0</v>
          </cell>
          <cell r="G5039">
            <v>0</v>
          </cell>
          <cell r="H5039">
            <v>50</v>
          </cell>
          <cell r="I5039">
            <v>0</v>
          </cell>
          <cell r="J5039">
            <v>50</v>
          </cell>
          <cell r="K5039">
            <v>110010</v>
          </cell>
          <cell r="L5039" t="str">
            <v>Current Unrestricted</v>
          </cell>
          <cell r="M5039">
            <v>10</v>
          </cell>
          <cell r="N5039" t="str">
            <v>Instruction</v>
          </cell>
          <cell r="O5039">
            <v>11</v>
          </cell>
          <cell r="P5039" t="str">
            <v>Current Unrestricted Funds</v>
          </cell>
          <cell r="Q5039">
            <v>75</v>
          </cell>
          <cell r="R5039" t="str">
            <v>Other Operating Expenses</v>
          </cell>
          <cell r="S5039">
            <v>40</v>
          </cell>
          <cell r="T5039" t="str">
            <v>Vice President / Provost - SCC</v>
          </cell>
          <cell r="U5039">
            <v>4</v>
          </cell>
          <cell r="V5039" t="str">
            <v>Neal, Leo C</v>
          </cell>
        </row>
        <row r="5040">
          <cell r="A5040">
            <v>340082</v>
          </cell>
          <cell r="B5040" t="str">
            <v>Physics</v>
          </cell>
          <cell r="C5040">
            <v>787410</v>
          </cell>
          <cell r="D5040">
            <v>340082787410</v>
          </cell>
          <cell r="E5040" t="str">
            <v>Equipment/Furniture Non-Depreciable</v>
          </cell>
          <cell r="F5040">
            <v>5118.29</v>
          </cell>
          <cell r="G5040">
            <v>4650.18</v>
          </cell>
          <cell r="H5040">
            <v>2095</v>
          </cell>
          <cell r="I5040">
            <v>2094.9899999999998</v>
          </cell>
          <cell r="J5040">
            <v>14672</v>
          </cell>
          <cell r="K5040">
            <v>110010</v>
          </cell>
          <cell r="L5040" t="str">
            <v>Current Unrestricted</v>
          </cell>
          <cell r="M5040">
            <v>10</v>
          </cell>
          <cell r="N5040" t="str">
            <v>Instruction</v>
          </cell>
          <cell r="O5040">
            <v>11</v>
          </cell>
          <cell r="P5040" t="str">
            <v>Current Unrestricted Funds</v>
          </cell>
          <cell r="Q5040">
            <v>78</v>
          </cell>
          <cell r="R5040" t="str">
            <v>Non-Capital Outlay</v>
          </cell>
          <cell r="S5040">
            <v>40</v>
          </cell>
          <cell r="T5040" t="str">
            <v>Vice President / Provost - SCC</v>
          </cell>
          <cell r="U5040">
            <v>4</v>
          </cell>
          <cell r="V5040" t="str">
            <v>Neal, Leo C</v>
          </cell>
        </row>
        <row r="5041">
          <cell r="A5041">
            <v>384002</v>
          </cell>
          <cell r="B5041" t="str">
            <v>Biotechnology</v>
          </cell>
          <cell r="C5041">
            <v>611110</v>
          </cell>
          <cell r="D5041">
            <v>384002611110</v>
          </cell>
          <cell r="E5041" t="str">
            <v>Faculty Salaries - Full-time</v>
          </cell>
          <cell r="F5041">
            <v>31356.73</v>
          </cell>
          <cell r="G5041">
            <v>0</v>
          </cell>
          <cell r="H5041">
            <v>0</v>
          </cell>
          <cell r="I5041">
            <v>0</v>
          </cell>
          <cell r="J5041">
            <v>0</v>
          </cell>
          <cell r="K5041">
            <v>110010</v>
          </cell>
          <cell r="L5041" t="str">
            <v>Current Unrestricted</v>
          </cell>
          <cell r="M5041">
            <v>10</v>
          </cell>
          <cell r="N5041" t="str">
            <v>Instruction</v>
          </cell>
          <cell r="O5041">
            <v>11</v>
          </cell>
          <cell r="P5041" t="str">
            <v>Current Unrestricted Funds</v>
          </cell>
          <cell r="Q5041">
            <v>61</v>
          </cell>
          <cell r="R5041" t="str">
            <v>Salaries and Wages</v>
          </cell>
          <cell r="S5041">
            <v>40</v>
          </cell>
          <cell r="T5041" t="str">
            <v>Vice President / Provost - SCC</v>
          </cell>
          <cell r="U5041">
            <v>1</v>
          </cell>
          <cell r="V5041" t="str">
            <v>Neal, Leo C</v>
          </cell>
        </row>
        <row r="5042">
          <cell r="A5042">
            <v>384002</v>
          </cell>
          <cell r="B5042" t="str">
            <v>Biotechnology</v>
          </cell>
          <cell r="C5042">
            <v>611115</v>
          </cell>
          <cell r="D5042">
            <v>384002611115</v>
          </cell>
          <cell r="E5042" t="str">
            <v>Faculty Salaries - Substitute</v>
          </cell>
          <cell r="F5042">
            <v>0</v>
          </cell>
          <cell r="G5042">
            <v>0</v>
          </cell>
          <cell r="H5042">
            <v>300</v>
          </cell>
          <cell r="I5042">
            <v>82.68</v>
          </cell>
          <cell r="J5042">
            <v>300</v>
          </cell>
          <cell r="K5042">
            <v>110010</v>
          </cell>
          <cell r="L5042" t="str">
            <v>Current Unrestricted</v>
          </cell>
          <cell r="M5042">
            <v>10</v>
          </cell>
          <cell r="N5042" t="str">
            <v>Instruction</v>
          </cell>
          <cell r="O5042">
            <v>11</v>
          </cell>
          <cell r="P5042" t="str">
            <v>Current Unrestricted Funds</v>
          </cell>
          <cell r="Q5042">
            <v>61</v>
          </cell>
          <cell r="R5042" t="str">
            <v>Salaries and Wages</v>
          </cell>
          <cell r="S5042">
            <v>40</v>
          </cell>
          <cell r="T5042" t="str">
            <v>Vice President / Provost - SCC</v>
          </cell>
          <cell r="U5042">
            <v>1</v>
          </cell>
          <cell r="V5042" t="str">
            <v>Neal, Leo C</v>
          </cell>
        </row>
        <row r="5043">
          <cell r="A5043">
            <v>384002</v>
          </cell>
          <cell r="B5043" t="str">
            <v>Biotechnology</v>
          </cell>
          <cell r="C5043">
            <v>611120</v>
          </cell>
          <cell r="D5043">
            <v>384002611120</v>
          </cell>
          <cell r="E5043" t="str">
            <v>Faculty Salaries - Part-time</v>
          </cell>
          <cell r="F5043">
            <v>6394</v>
          </cell>
          <cell r="G5043">
            <v>8618</v>
          </cell>
          <cell r="H5043">
            <v>9249</v>
          </cell>
          <cell r="I5043">
            <v>4456</v>
          </cell>
          <cell r="J5043">
            <v>9249</v>
          </cell>
          <cell r="K5043">
            <v>110010</v>
          </cell>
          <cell r="L5043" t="str">
            <v>Current Unrestricted</v>
          </cell>
          <cell r="M5043">
            <v>10</v>
          </cell>
          <cell r="N5043" t="str">
            <v>Instruction</v>
          </cell>
          <cell r="O5043">
            <v>11</v>
          </cell>
          <cell r="P5043" t="str">
            <v>Current Unrestricted Funds</v>
          </cell>
          <cell r="Q5043">
            <v>61</v>
          </cell>
          <cell r="R5043" t="str">
            <v>Salaries and Wages</v>
          </cell>
          <cell r="S5043">
            <v>40</v>
          </cell>
          <cell r="T5043" t="str">
            <v>Vice President / Provost - SCC</v>
          </cell>
          <cell r="U5043">
            <v>1</v>
          </cell>
          <cell r="V5043" t="str">
            <v>Neal, Leo C</v>
          </cell>
        </row>
        <row r="5044">
          <cell r="A5044">
            <v>384002</v>
          </cell>
          <cell r="B5044" t="str">
            <v>Biotechnology</v>
          </cell>
          <cell r="C5044">
            <v>611130</v>
          </cell>
          <cell r="D5044">
            <v>384002611130</v>
          </cell>
          <cell r="E5044" t="str">
            <v>Faculty Full-time Non-teaching ES</v>
          </cell>
          <cell r="F5044">
            <v>0</v>
          </cell>
          <cell r="G5044">
            <v>0</v>
          </cell>
          <cell r="H5044">
            <v>0</v>
          </cell>
          <cell r="I5044">
            <v>0</v>
          </cell>
          <cell r="J5044">
            <v>0</v>
          </cell>
          <cell r="K5044">
            <v>110010</v>
          </cell>
          <cell r="L5044" t="str">
            <v>Current Unrestricted</v>
          </cell>
          <cell r="M5044">
            <v>10</v>
          </cell>
          <cell r="N5044" t="str">
            <v>Instruction</v>
          </cell>
          <cell r="O5044">
            <v>11</v>
          </cell>
          <cell r="P5044" t="str">
            <v>Current Unrestricted Funds</v>
          </cell>
          <cell r="Q5044">
            <v>61</v>
          </cell>
          <cell r="R5044" t="str">
            <v>Salaries and Wages</v>
          </cell>
          <cell r="S5044">
            <v>40</v>
          </cell>
          <cell r="T5044" t="str">
            <v>Vice President / Provost - SCC</v>
          </cell>
          <cell r="U5044">
            <v>1</v>
          </cell>
          <cell r="V5044" t="str">
            <v>Neal, Leo C</v>
          </cell>
        </row>
        <row r="5045">
          <cell r="A5045">
            <v>384002</v>
          </cell>
          <cell r="B5045" t="str">
            <v>Biotechnology</v>
          </cell>
          <cell r="C5045">
            <v>611135</v>
          </cell>
          <cell r="D5045">
            <v>384002611135</v>
          </cell>
          <cell r="E5045" t="str">
            <v>Faculty Full-time - Release Time</v>
          </cell>
          <cell r="F5045">
            <v>0</v>
          </cell>
          <cell r="G5045">
            <v>24144.68</v>
          </cell>
          <cell r="H5045">
            <v>25964</v>
          </cell>
          <cell r="I5045">
            <v>12981.72</v>
          </cell>
          <cell r="J5045">
            <v>25964</v>
          </cell>
          <cell r="K5045">
            <v>110010</v>
          </cell>
          <cell r="L5045" t="str">
            <v>Current Unrestricted</v>
          </cell>
          <cell r="M5045">
            <v>10</v>
          </cell>
          <cell r="N5045" t="str">
            <v>Instruction</v>
          </cell>
          <cell r="O5045">
            <v>11</v>
          </cell>
          <cell r="P5045" t="str">
            <v>Current Unrestricted Funds</v>
          </cell>
          <cell r="Q5045">
            <v>61</v>
          </cell>
          <cell r="R5045" t="str">
            <v>Salaries and Wages</v>
          </cell>
          <cell r="S5045">
            <v>40</v>
          </cell>
          <cell r="T5045" t="str">
            <v>Vice President / Provost - SCC</v>
          </cell>
          <cell r="U5045">
            <v>1</v>
          </cell>
          <cell r="V5045" t="str">
            <v>Neal, Leo C</v>
          </cell>
        </row>
        <row r="5046">
          <cell r="A5046">
            <v>384002</v>
          </cell>
          <cell r="B5046" t="str">
            <v>Biotechnology</v>
          </cell>
          <cell r="C5046">
            <v>611140</v>
          </cell>
          <cell r="D5046">
            <v>384002611140</v>
          </cell>
          <cell r="E5046" t="str">
            <v>Faculty Part-time Non-teaching</v>
          </cell>
          <cell r="F5046">
            <v>0</v>
          </cell>
          <cell r="G5046">
            <v>0</v>
          </cell>
          <cell r="H5046">
            <v>2025</v>
          </cell>
          <cell r="I5046">
            <v>0</v>
          </cell>
          <cell r="J5046">
            <v>0</v>
          </cell>
          <cell r="K5046">
            <v>110010</v>
          </cell>
          <cell r="L5046" t="str">
            <v>Current Unrestricted</v>
          </cell>
          <cell r="M5046">
            <v>10</v>
          </cell>
          <cell r="N5046" t="str">
            <v>Instruction</v>
          </cell>
          <cell r="O5046">
            <v>11</v>
          </cell>
          <cell r="P5046" t="str">
            <v>Current Unrestricted Funds</v>
          </cell>
          <cell r="Q5046">
            <v>61</v>
          </cell>
          <cell r="R5046" t="str">
            <v>Salaries and Wages</v>
          </cell>
          <cell r="S5046">
            <v>40</v>
          </cell>
          <cell r="T5046" t="str">
            <v>Vice President / Provost - SCC</v>
          </cell>
          <cell r="U5046">
            <v>1</v>
          </cell>
          <cell r="V5046" t="str">
            <v>Neal, Leo C</v>
          </cell>
        </row>
        <row r="5047">
          <cell r="A5047">
            <v>384002</v>
          </cell>
          <cell r="B5047" t="str">
            <v>Biotechnology</v>
          </cell>
          <cell r="C5047">
            <v>611160</v>
          </cell>
          <cell r="D5047">
            <v>384002611160</v>
          </cell>
          <cell r="E5047" t="str">
            <v>Faculty Part-time - Summer</v>
          </cell>
          <cell r="F5047">
            <v>0</v>
          </cell>
          <cell r="G5047">
            <v>2085</v>
          </cell>
          <cell r="H5047">
            <v>4477</v>
          </cell>
          <cell r="I5047">
            <v>0</v>
          </cell>
          <cell r="J5047">
            <v>4477</v>
          </cell>
          <cell r="K5047">
            <v>110010</v>
          </cell>
          <cell r="L5047" t="str">
            <v>Current Unrestricted</v>
          </cell>
          <cell r="M5047">
            <v>10</v>
          </cell>
          <cell r="N5047" t="str">
            <v>Instruction</v>
          </cell>
          <cell r="O5047">
            <v>11</v>
          </cell>
          <cell r="P5047" t="str">
            <v>Current Unrestricted Funds</v>
          </cell>
          <cell r="Q5047">
            <v>61</v>
          </cell>
          <cell r="R5047" t="str">
            <v>Salaries and Wages</v>
          </cell>
          <cell r="S5047">
            <v>40</v>
          </cell>
          <cell r="T5047" t="str">
            <v>Vice President / Provost - SCC</v>
          </cell>
          <cell r="U5047">
            <v>1</v>
          </cell>
          <cell r="V5047" t="str">
            <v>Neal, Leo C</v>
          </cell>
        </row>
        <row r="5048">
          <cell r="A5048">
            <v>384002</v>
          </cell>
          <cell r="B5048" t="str">
            <v>Biotechnology</v>
          </cell>
          <cell r="C5048">
            <v>611325</v>
          </cell>
          <cell r="D5048">
            <v>384002611325</v>
          </cell>
          <cell r="E5048" t="str">
            <v>Non-Supervisory - PT - Exempt</v>
          </cell>
          <cell r="F5048">
            <v>0</v>
          </cell>
          <cell r="G5048">
            <v>0</v>
          </cell>
          <cell r="H5048">
            <v>6210</v>
          </cell>
          <cell r="I5048">
            <v>0</v>
          </cell>
          <cell r="J5048">
            <v>5241</v>
          </cell>
          <cell r="K5048">
            <v>110010</v>
          </cell>
          <cell r="L5048" t="str">
            <v>Current Unrestricted</v>
          </cell>
          <cell r="M5048">
            <v>10</v>
          </cell>
          <cell r="N5048" t="str">
            <v>Instruction</v>
          </cell>
          <cell r="O5048">
            <v>11</v>
          </cell>
          <cell r="P5048" t="str">
            <v>Current Unrestricted Funds</v>
          </cell>
          <cell r="Q5048">
            <v>61</v>
          </cell>
          <cell r="R5048" t="str">
            <v>Salaries and Wages</v>
          </cell>
          <cell r="S5048">
            <v>40</v>
          </cell>
          <cell r="T5048" t="str">
            <v>Vice President / Provost - SCC</v>
          </cell>
          <cell r="U5048">
            <v>1</v>
          </cell>
          <cell r="V5048" t="str">
            <v>Neal, Leo C</v>
          </cell>
        </row>
        <row r="5049">
          <cell r="A5049">
            <v>384002</v>
          </cell>
          <cell r="B5049" t="str">
            <v>Biotechnology</v>
          </cell>
          <cell r="C5049">
            <v>611460</v>
          </cell>
          <cell r="D5049">
            <v>384002611460</v>
          </cell>
          <cell r="E5049" t="str">
            <v>Support Staff PT - Non-Exempt</v>
          </cell>
          <cell r="F5049">
            <v>1668.6</v>
          </cell>
          <cell r="G5049">
            <v>3731.18</v>
          </cell>
          <cell r="H5049">
            <v>1656</v>
          </cell>
          <cell r="I5049">
            <v>834.3</v>
          </cell>
          <cell r="J5049">
            <v>1656</v>
          </cell>
          <cell r="K5049">
            <v>110010</v>
          </cell>
          <cell r="L5049" t="str">
            <v>Current Unrestricted</v>
          </cell>
          <cell r="M5049">
            <v>10</v>
          </cell>
          <cell r="N5049" t="str">
            <v>Instruction</v>
          </cell>
          <cell r="O5049">
            <v>11</v>
          </cell>
          <cell r="P5049" t="str">
            <v>Current Unrestricted Funds</v>
          </cell>
          <cell r="Q5049">
            <v>61</v>
          </cell>
          <cell r="R5049" t="str">
            <v>Salaries and Wages</v>
          </cell>
          <cell r="S5049">
            <v>40</v>
          </cell>
          <cell r="T5049" t="str">
            <v>Vice President / Provost - SCC</v>
          </cell>
          <cell r="U5049">
            <v>1</v>
          </cell>
          <cell r="V5049" t="str">
            <v>Neal, Leo C</v>
          </cell>
        </row>
        <row r="5050">
          <cell r="A5050">
            <v>384002</v>
          </cell>
          <cell r="B5050" t="str">
            <v>Biotechnology</v>
          </cell>
          <cell r="C5050">
            <v>611475</v>
          </cell>
          <cell r="D5050">
            <v>384002611475</v>
          </cell>
          <cell r="E5050" t="str">
            <v>Supp Staff - Lab Assist-Non-Exempt</v>
          </cell>
          <cell r="F5050">
            <v>20605.509999999998</v>
          </cell>
          <cell r="G5050">
            <v>0</v>
          </cell>
          <cell r="H5050">
            <v>0</v>
          </cell>
          <cell r="I5050">
            <v>0</v>
          </cell>
          <cell r="J5050">
            <v>0</v>
          </cell>
          <cell r="K5050">
            <v>110010</v>
          </cell>
          <cell r="L5050" t="str">
            <v>Current Unrestricted</v>
          </cell>
          <cell r="M5050">
            <v>10</v>
          </cell>
          <cell r="N5050" t="str">
            <v>Instruction</v>
          </cell>
          <cell r="O5050">
            <v>11</v>
          </cell>
          <cell r="P5050" t="str">
            <v>Current Unrestricted Funds</v>
          </cell>
          <cell r="Q5050">
            <v>61</v>
          </cell>
          <cell r="R5050" t="str">
            <v>Salaries and Wages</v>
          </cell>
          <cell r="S5050">
            <v>40</v>
          </cell>
          <cell r="T5050" t="str">
            <v>Vice President / Provost - SCC</v>
          </cell>
          <cell r="U5050">
            <v>1</v>
          </cell>
          <cell r="V5050" t="str">
            <v>Neal, Leo C</v>
          </cell>
        </row>
        <row r="5051">
          <cell r="A5051">
            <v>384002</v>
          </cell>
          <cell r="B5051" t="str">
            <v>Biotechnology</v>
          </cell>
          <cell r="C5051">
            <v>611476</v>
          </cell>
          <cell r="D5051">
            <v>384002611476</v>
          </cell>
          <cell r="E5051" t="str">
            <v>Lab Assistants PT - Non-Exempt</v>
          </cell>
          <cell r="F5051">
            <v>0</v>
          </cell>
          <cell r="G5051">
            <v>7095</v>
          </cell>
          <cell r="H5051">
            <v>12244</v>
          </cell>
          <cell r="I5051">
            <v>7067.65</v>
          </cell>
          <cell r="J5051">
            <v>12244</v>
          </cell>
          <cell r="K5051">
            <v>110010</v>
          </cell>
          <cell r="L5051" t="str">
            <v>Current Unrestricted</v>
          </cell>
          <cell r="M5051">
            <v>10</v>
          </cell>
          <cell r="N5051" t="str">
            <v>Instruction</v>
          </cell>
          <cell r="O5051">
            <v>11</v>
          </cell>
          <cell r="P5051" t="str">
            <v>Current Unrestricted Funds</v>
          </cell>
          <cell r="Q5051">
            <v>61</v>
          </cell>
          <cell r="R5051" t="str">
            <v>Salaries and Wages</v>
          </cell>
          <cell r="S5051">
            <v>40</v>
          </cell>
          <cell r="T5051" t="str">
            <v>Vice President / Provost - SCC</v>
          </cell>
          <cell r="U5051">
            <v>1</v>
          </cell>
          <cell r="V5051" t="str">
            <v>Neal, Leo C</v>
          </cell>
        </row>
        <row r="5052">
          <cell r="A5052">
            <v>384002</v>
          </cell>
          <cell r="B5052" t="str">
            <v>Biotechnology</v>
          </cell>
          <cell r="C5052">
            <v>611491</v>
          </cell>
          <cell r="D5052">
            <v>384002611491</v>
          </cell>
          <cell r="E5052" t="str">
            <v>Comp Time Payoff</v>
          </cell>
          <cell r="F5052">
            <v>0</v>
          </cell>
          <cell r="G5052">
            <v>0</v>
          </cell>
          <cell r="H5052">
            <v>100</v>
          </cell>
          <cell r="I5052">
            <v>0</v>
          </cell>
          <cell r="J5052">
            <v>100</v>
          </cell>
          <cell r="K5052">
            <v>110010</v>
          </cell>
          <cell r="L5052" t="str">
            <v>Current Unrestricted</v>
          </cell>
          <cell r="M5052">
            <v>10</v>
          </cell>
          <cell r="N5052" t="str">
            <v>Instruction</v>
          </cell>
          <cell r="O5052">
            <v>11</v>
          </cell>
          <cell r="P5052" t="str">
            <v>Current Unrestricted Funds</v>
          </cell>
          <cell r="Q5052">
            <v>61</v>
          </cell>
          <cell r="R5052" t="str">
            <v>Salaries and Wages</v>
          </cell>
          <cell r="S5052">
            <v>40</v>
          </cell>
          <cell r="T5052" t="str">
            <v>Vice President / Provost - SCC</v>
          </cell>
          <cell r="U5052">
            <v>1</v>
          </cell>
          <cell r="V5052" t="str">
            <v>Neal, Leo C</v>
          </cell>
        </row>
        <row r="5053">
          <cell r="A5053">
            <v>384002</v>
          </cell>
          <cell r="B5053" t="str">
            <v>Biotechnology</v>
          </cell>
          <cell r="C5053">
            <v>611492</v>
          </cell>
          <cell r="D5053">
            <v>384002611492</v>
          </cell>
          <cell r="E5053" t="str">
            <v>Regular Overtime</v>
          </cell>
          <cell r="F5053">
            <v>195.12</v>
          </cell>
          <cell r="G5053">
            <v>0</v>
          </cell>
          <cell r="H5053">
            <v>0</v>
          </cell>
          <cell r="I5053">
            <v>10.199999999999999</v>
          </cell>
          <cell r="J5053">
            <v>0</v>
          </cell>
          <cell r="K5053">
            <v>110010</v>
          </cell>
          <cell r="L5053" t="str">
            <v>Current Unrestricted</v>
          </cell>
          <cell r="M5053">
            <v>10</v>
          </cell>
          <cell r="N5053" t="str">
            <v>Instruction</v>
          </cell>
          <cell r="O5053">
            <v>11</v>
          </cell>
          <cell r="P5053" t="str">
            <v>Current Unrestricted Funds</v>
          </cell>
          <cell r="Q5053">
            <v>61</v>
          </cell>
          <cell r="R5053" t="str">
            <v>Salaries and Wages</v>
          </cell>
          <cell r="S5053">
            <v>40</v>
          </cell>
          <cell r="T5053" t="str">
            <v>Vice President / Provost - SCC</v>
          </cell>
          <cell r="U5053">
            <v>1</v>
          </cell>
          <cell r="V5053" t="str">
            <v>Neal, Leo C</v>
          </cell>
        </row>
        <row r="5054">
          <cell r="A5054">
            <v>384002</v>
          </cell>
          <cell r="B5054" t="str">
            <v>Biotechnology</v>
          </cell>
          <cell r="C5054">
            <v>611493</v>
          </cell>
          <cell r="D5054">
            <v>384002611493</v>
          </cell>
          <cell r="E5054" t="str">
            <v>Vacation Payoff</v>
          </cell>
          <cell r="F5054">
            <v>1112.56</v>
          </cell>
          <cell r="G5054">
            <v>0</v>
          </cell>
          <cell r="H5054">
            <v>0</v>
          </cell>
          <cell r="I5054">
            <v>0</v>
          </cell>
          <cell r="J5054">
            <v>0</v>
          </cell>
          <cell r="K5054">
            <v>110010</v>
          </cell>
          <cell r="L5054" t="str">
            <v>Current Unrestricted</v>
          </cell>
          <cell r="M5054">
            <v>10</v>
          </cell>
          <cell r="N5054" t="str">
            <v>Instruction</v>
          </cell>
          <cell r="O5054">
            <v>11</v>
          </cell>
          <cell r="P5054" t="str">
            <v>Current Unrestricted Funds</v>
          </cell>
          <cell r="Q5054">
            <v>61</v>
          </cell>
          <cell r="R5054" t="str">
            <v>Salaries and Wages</v>
          </cell>
          <cell r="S5054">
            <v>40</v>
          </cell>
          <cell r="T5054" t="str">
            <v>Vice President / Provost - SCC</v>
          </cell>
          <cell r="U5054">
            <v>1</v>
          </cell>
          <cell r="V5054" t="str">
            <v>Neal, Leo C</v>
          </cell>
        </row>
        <row r="5055">
          <cell r="A5055">
            <v>384002</v>
          </cell>
          <cell r="B5055" t="str">
            <v>Biotechnology</v>
          </cell>
          <cell r="C5055">
            <v>611510</v>
          </cell>
          <cell r="D5055">
            <v>384002611510</v>
          </cell>
          <cell r="E5055" t="str">
            <v>Student Assistants - Non-Work Study</v>
          </cell>
          <cell r="F5055">
            <v>11043.19</v>
          </cell>
          <cell r="G5055">
            <v>8011.61</v>
          </cell>
          <cell r="H5055">
            <v>12152</v>
          </cell>
          <cell r="I5055">
            <v>14347.87</v>
          </cell>
          <cell r="J5055">
            <v>12152</v>
          </cell>
          <cell r="K5055">
            <v>110010</v>
          </cell>
          <cell r="L5055" t="str">
            <v>Current Unrestricted</v>
          </cell>
          <cell r="M5055">
            <v>10</v>
          </cell>
          <cell r="N5055" t="str">
            <v>Instruction</v>
          </cell>
          <cell r="O5055">
            <v>11</v>
          </cell>
          <cell r="P5055" t="str">
            <v>Current Unrestricted Funds</v>
          </cell>
          <cell r="Q5055">
            <v>61</v>
          </cell>
          <cell r="R5055" t="str">
            <v>Salaries and Wages</v>
          </cell>
          <cell r="S5055">
            <v>40</v>
          </cell>
          <cell r="T5055" t="str">
            <v>Vice President / Provost - SCC</v>
          </cell>
          <cell r="U5055">
            <v>1</v>
          </cell>
          <cell r="V5055" t="str">
            <v>Neal, Leo C</v>
          </cell>
        </row>
        <row r="5056">
          <cell r="A5056">
            <v>384002</v>
          </cell>
          <cell r="B5056" t="str">
            <v>Biotechnology</v>
          </cell>
          <cell r="C5056">
            <v>611515</v>
          </cell>
          <cell r="D5056">
            <v>384002611515</v>
          </cell>
          <cell r="E5056" t="str">
            <v>Student Assistants - Non-WS&lt;6 hrs</v>
          </cell>
          <cell r="F5056">
            <v>3550.41</v>
          </cell>
          <cell r="G5056">
            <v>0</v>
          </cell>
          <cell r="H5056">
            <v>0</v>
          </cell>
          <cell r="I5056">
            <v>0</v>
          </cell>
          <cell r="J5056">
            <v>0</v>
          </cell>
          <cell r="K5056">
            <v>110010</v>
          </cell>
          <cell r="L5056" t="str">
            <v>Current Unrestricted</v>
          </cell>
          <cell r="M5056">
            <v>10</v>
          </cell>
          <cell r="N5056" t="str">
            <v>Instruction</v>
          </cell>
          <cell r="O5056">
            <v>11</v>
          </cell>
          <cell r="P5056" t="str">
            <v>Current Unrestricted Funds</v>
          </cell>
          <cell r="Q5056">
            <v>61</v>
          </cell>
          <cell r="R5056" t="str">
            <v>Salaries and Wages</v>
          </cell>
          <cell r="S5056">
            <v>40</v>
          </cell>
          <cell r="T5056" t="str">
            <v>Vice President / Provost - SCC</v>
          </cell>
          <cell r="U5056">
            <v>1</v>
          </cell>
          <cell r="V5056" t="str">
            <v>Neal, Leo C</v>
          </cell>
        </row>
        <row r="5057">
          <cell r="A5057">
            <v>384002</v>
          </cell>
          <cell r="B5057" t="str">
            <v>Biotechnology</v>
          </cell>
          <cell r="C5057">
            <v>712510</v>
          </cell>
          <cell r="D5057">
            <v>384002712510</v>
          </cell>
          <cell r="E5057" t="str">
            <v>Maintenance Agreements</v>
          </cell>
          <cell r="F5057">
            <v>8681.7000000000007</v>
          </cell>
          <cell r="G5057">
            <v>4410</v>
          </cell>
          <cell r="H5057">
            <v>9561</v>
          </cell>
          <cell r="I5057">
            <v>565.70000000000005</v>
          </cell>
          <cell r="J5057">
            <v>9561</v>
          </cell>
          <cell r="K5057">
            <v>110010</v>
          </cell>
          <cell r="L5057" t="str">
            <v>Current Unrestricted</v>
          </cell>
          <cell r="M5057">
            <v>10</v>
          </cell>
          <cell r="N5057" t="str">
            <v>Instruction</v>
          </cell>
          <cell r="O5057">
            <v>11</v>
          </cell>
          <cell r="P5057" t="str">
            <v>Current Unrestricted Funds</v>
          </cell>
          <cell r="Q5057">
            <v>71</v>
          </cell>
          <cell r="R5057" t="str">
            <v>Contractual Services</v>
          </cell>
          <cell r="S5057">
            <v>40</v>
          </cell>
          <cell r="T5057" t="str">
            <v>Vice President / Provost - SCC</v>
          </cell>
          <cell r="U5057">
            <v>4</v>
          </cell>
          <cell r="V5057" t="str">
            <v>Neal, Leo C</v>
          </cell>
        </row>
        <row r="5058">
          <cell r="A5058">
            <v>384002</v>
          </cell>
          <cell r="B5058" t="str">
            <v>Biotechnology</v>
          </cell>
          <cell r="C5058">
            <v>712655</v>
          </cell>
          <cell r="D5058">
            <v>384002712655</v>
          </cell>
          <cell r="E5058" t="str">
            <v>Meetings Expense</v>
          </cell>
          <cell r="F5058">
            <v>0</v>
          </cell>
          <cell r="G5058">
            <v>180</v>
          </cell>
          <cell r="H5058">
            <v>500</v>
          </cell>
          <cell r="I5058">
            <v>0</v>
          </cell>
          <cell r="J5058">
            <v>500</v>
          </cell>
          <cell r="K5058">
            <v>110010</v>
          </cell>
          <cell r="L5058" t="str">
            <v>Current Unrestricted</v>
          </cell>
          <cell r="M5058">
            <v>10</v>
          </cell>
          <cell r="N5058" t="str">
            <v>Instruction</v>
          </cell>
          <cell r="O5058">
            <v>11</v>
          </cell>
          <cell r="P5058" t="str">
            <v>Current Unrestricted Funds</v>
          </cell>
          <cell r="Q5058">
            <v>71</v>
          </cell>
          <cell r="R5058" t="str">
            <v>Contractual Services</v>
          </cell>
          <cell r="S5058">
            <v>40</v>
          </cell>
          <cell r="T5058" t="str">
            <v>Vice President / Provost - SCC</v>
          </cell>
          <cell r="U5058">
            <v>4</v>
          </cell>
          <cell r="V5058" t="str">
            <v>Neal, Leo C</v>
          </cell>
        </row>
        <row r="5059">
          <cell r="A5059">
            <v>384002</v>
          </cell>
          <cell r="B5059" t="str">
            <v>Biotechnology</v>
          </cell>
          <cell r="C5059">
            <v>733110</v>
          </cell>
          <cell r="D5059">
            <v>384002733110</v>
          </cell>
          <cell r="E5059" t="str">
            <v>Classroom Supplies</v>
          </cell>
          <cell r="F5059">
            <v>37455.129999999997</v>
          </cell>
          <cell r="G5059">
            <v>38635.919999999998</v>
          </cell>
          <cell r="H5059">
            <v>48100</v>
          </cell>
          <cell r="I5059">
            <v>36751.25</v>
          </cell>
          <cell r="J5059">
            <v>48100</v>
          </cell>
          <cell r="K5059">
            <v>110010</v>
          </cell>
          <cell r="L5059" t="str">
            <v>Current Unrestricted</v>
          </cell>
          <cell r="M5059">
            <v>10</v>
          </cell>
          <cell r="N5059" t="str">
            <v>Instruction</v>
          </cell>
          <cell r="O5059">
            <v>11</v>
          </cell>
          <cell r="P5059" t="str">
            <v>Current Unrestricted Funds</v>
          </cell>
          <cell r="Q5059">
            <v>73</v>
          </cell>
          <cell r="R5059" t="str">
            <v>Supplies</v>
          </cell>
          <cell r="S5059">
            <v>40</v>
          </cell>
          <cell r="T5059" t="str">
            <v>Vice President / Provost - SCC</v>
          </cell>
          <cell r="U5059">
            <v>4</v>
          </cell>
          <cell r="V5059" t="str">
            <v>Neal, Leo C</v>
          </cell>
        </row>
        <row r="5060">
          <cell r="A5060">
            <v>384002</v>
          </cell>
          <cell r="B5060" t="str">
            <v>Biotechnology</v>
          </cell>
          <cell r="C5060">
            <v>744210</v>
          </cell>
          <cell r="D5060">
            <v>384002744210</v>
          </cell>
          <cell r="E5060" t="str">
            <v>Local Travel</v>
          </cell>
          <cell r="F5060">
            <v>36.659999999999997</v>
          </cell>
          <cell r="G5060">
            <v>112</v>
          </cell>
          <cell r="H5060">
            <v>200</v>
          </cell>
          <cell r="I5060">
            <v>0</v>
          </cell>
          <cell r="J5060">
            <v>200</v>
          </cell>
          <cell r="K5060">
            <v>110010</v>
          </cell>
          <cell r="L5060" t="str">
            <v>Current Unrestricted</v>
          </cell>
          <cell r="M5060">
            <v>10</v>
          </cell>
          <cell r="N5060" t="str">
            <v>Instruction</v>
          </cell>
          <cell r="O5060">
            <v>11</v>
          </cell>
          <cell r="P5060" t="str">
            <v>Current Unrestricted Funds</v>
          </cell>
          <cell r="Q5060">
            <v>74</v>
          </cell>
          <cell r="R5060" t="str">
            <v>Travel</v>
          </cell>
          <cell r="S5060">
            <v>40</v>
          </cell>
          <cell r="T5060" t="str">
            <v>Vice President / Provost - SCC</v>
          </cell>
          <cell r="U5060">
            <v>4</v>
          </cell>
          <cell r="V5060" t="str">
            <v>Neal, Leo C</v>
          </cell>
        </row>
        <row r="5061">
          <cell r="A5061">
            <v>384002</v>
          </cell>
          <cell r="B5061" t="str">
            <v>Biotechnology</v>
          </cell>
          <cell r="C5061">
            <v>744220</v>
          </cell>
          <cell r="D5061">
            <v>384002744220</v>
          </cell>
          <cell r="E5061" t="str">
            <v>Professional Development / Travel</v>
          </cell>
          <cell r="F5061">
            <v>801.49</v>
          </cell>
          <cell r="G5061">
            <v>0</v>
          </cell>
          <cell r="H5061">
            <v>400</v>
          </cell>
          <cell r="I5061">
            <v>0</v>
          </cell>
          <cell r="J5061">
            <v>400</v>
          </cell>
          <cell r="K5061">
            <v>110010</v>
          </cell>
          <cell r="L5061" t="str">
            <v>Current Unrestricted</v>
          </cell>
          <cell r="M5061">
            <v>10</v>
          </cell>
          <cell r="N5061" t="str">
            <v>Instruction</v>
          </cell>
          <cell r="O5061">
            <v>11</v>
          </cell>
          <cell r="P5061" t="str">
            <v>Current Unrestricted Funds</v>
          </cell>
          <cell r="Q5061">
            <v>74</v>
          </cell>
          <cell r="R5061" t="str">
            <v>Travel</v>
          </cell>
          <cell r="S5061">
            <v>40</v>
          </cell>
          <cell r="T5061" t="str">
            <v>Vice President / Provost - SCC</v>
          </cell>
          <cell r="U5061">
            <v>4</v>
          </cell>
          <cell r="V5061" t="str">
            <v>Neal, Leo C</v>
          </cell>
        </row>
        <row r="5062">
          <cell r="A5062">
            <v>384002</v>
          </cell>
          <cell r="B5062" t="str">
            <v>Biotechnology</v>
          </cell>
          <cell r="C5062">
            <v>755110</v>
          </cell>
          <cell r="D5062">
            <v>384002755110</v>
          </cell>
          <cell r="E5062" t="str">
            <v>Field Trips</v>
          </cell>
          <cell r="F5062">
            <v>0</v>
          </cell>
          <cell r="G5062">
            <v>0</v>
          </cell>
          <cell r="H5062">
            <v>200</v>
          </cell>
          <cell r="I5062">
            <v>0</v>
          </cell>
          <cell r="J5062">
            <v>200</v>
          </cell>
          <cell r="K5062">
            <v>110010</v>
          </cell>
          <cell r="L5062" t="str">
            <v>Current Unrestricted</v>
          </cell>
          <cell r="M5062">
            <v>10</v>
          </cell>
          <cell r="N5062" t="str">
            <v>Instruction</v>
          </cell>
          <cell r="O5062">
            <v>11</v>
          </cell>
          <cell r="P5062" t="str">
            <v>Current Unrestricted Funds</v>
          </cell>
          <cell r="Q5062">
            <v>75</v>
          </cell>
          <cell r="R5062" t="str">
            <v>Other Operating Expenses</v>
          </cell>
          <cell r="S5062">
            <v>40</v>
          </cell>
          <cell r="T5062" t="str">
            <v>Vice President / Provost - SCC</v>
          </cell>
          <cell r="U5062">
            <v>4</v>
          </cell>
          <cell r="V5062" t="str">
            <v>Neal, Leo C</v>
          </cell>
        </row>
        <row r="5063">
          <cell r="A5063">
            <v>384002</v>
          </cell>
          <cell r="B5063" t="str">
            <v>Biotechnology</v>
          </cell>
          <cell r="C5063">
            <v>755240</v>
          </cell>
          <cell r="D5063">
            <v>384002755240</v>
          </cell>
          <cell r="E5063" t="str">
            <v>DP - Software</v>
          </cell>
          <cell r="F5063">
            <v>0</v>
          </cell>
          <cell r="G5063">
            <v>0</v>
          </cell>
          <cell r="H5063">
            <v>200</v>
          </cell>
          <cell r="I5063">
            <v>0</v>
          </cell>
          <cell r="J5063">
            <v>200</v>
          </cell>
          <cell r="K5063">
            <v>110010</v>
          </cell>
          <cell r="L5063" t="str">
            <v>Current Unrestricted</v>
          </cell>
          <cell r="M5063">
            <v>10</v>
          </cell>
          <cell r="N5063" t="str">
            <v>Instruction</v>
          </cell>
          <cell r="O5063">
            <v>11</v>
          </cell>
          <cell r="P5063" t="str">
            <v>Current Unrestricted Funds</v>
          </cell>
          <cell r="Q5063">
            <v>75</v>
          </cell>
          <cell r="R5063" t="str">
            <v>Other Operating Expenses</v>
          </cell>
          <cell r="S5063">
            <v>40</v>
          </cell>
          <cell r="T5063" t="str">
            <v>Vice President / Provost - SCC</v>
          </cell>
          <cell r="U5063">
            <v>4</v>
          </cell>
          <cell r="V5063" t="str">
            <v>Neal, Leo C</v>
          </cell>
        </row>
        <row r="5064">
          <cell r="A5064">
            <v>384002</v>
          </cell>
          <cell r="B5064" t="str">
            <v>Biotechnology</v>
          </cell>
          <cell r="C5064">
            <v>755310</v>
          </cell>
          <cell r="D5064">
            <v>384002755310</v>
          </cell>
          <cell r="E5064" t="str">
            <v>Copier Expense</v>
          </cell>
          <cell r="F5064">
            <v>518.70000000000005</v>
          </cell>
          <cell r="G5064">
            <v>373.74</v>
          </cell>
          <cell r="H5064">
            <v>1000</v>
          </cell>
          <cell r="I5064">
            <v>0</v>
          </cell>
          <cell r="J5064">
            <v>500</v>
          </cell>
          <cell r="K5064">
            <v>110010</v>
          </cell>
          <cell r="L5064" t="str">
            <v>Current Unrestricted</v>
          </cell>
          <cell r="M5064">
            <v>10</v>
          </cell>
          <cell r="N5064" t="str">
            <v>Instruction</v>
          </cell>
          <cell r="O5064">
            <v>11</v>
          </cell>
          <cell r="P5064" t="str">
            <v>Current Unrestricted Funds</v>
          </cell>
          <cell r="Q5064">
            <v>75</v>
          </cell>
          <cell r="R5064" t="str">
            <v>Other Operating Expenses</v>
          </cell>
          <cell r="S5064">
            <v>40</v>
          </cell>
          <cell r="T5064" t="str">
            <v>Vice President / Provost - SCC</v>
          </cell>
          <cell r="U5064">
            <v>4</v>
          </cell>
          <cell r="V5064" t="str">
            <v>Neal, Leo C</v>
          </cell>
        </row>
        <row r="5065">
          <cell r="A5065">
            <v>384002</v>
          </cell>
          <cell r="B5065" t="str">
            <v>Biotechnology</v>
          </cell>
          <cell r="C5065">
            <v>755360</v>
          </cell>
          <cell r="D5065">
            <v>384002755360</v>
          </cell>
          <cell r="E5065" t="str">
            <v>Printing - Other</v>
          </cell>
          <cell r="F5065">
            <v>93.2</v>
          </cell>
          <cell r="G5065">
            <v>131.44</v>
          </cell>
          <cell r="H5065">
            <v>500</v>
          </cell>
          <cell r="I5065">
            <v>16.64</v>
          </cell>
          <cell r="J5065">
            <v>500</v>
          </cell>
          <cell r="K5065">
            <v>110010</v>
          </cell>
          <cell r="L5065" t="str">
            <v>Current Unrestricted</v>
          </cell>
          <cell r="M5065">
            <v>10</v>
          </cell>
          <cell r="N5065" t="str">
            <v>Instruction</v>
          </cell>
          <cell r="O5065">
            <v>11</v>
          </cell>
          <cell r="P5065" t="str">
            <v>Current Unrestricted Funds</v>
          </cell>
          <cell r="Q5065">
            <v>75</v>
          </cell>
          <cell r="R5065" t="str">
            <v>Other Operating Expenses</v>
          </cell>
          <cell r="S5065">
            <v>40</v>
          </cell>
          <cell r="T5065" t="str">
            <v>Vice President / Provost - SCC</v>
          </cell>
          <cell r="U5065">
            <v>4</v>
          </cell>
          <cell r="V5065" t="str">
            <v>Neal, Leo C</v>
          </cell>
        </row>
        <row r="5066">
          <cell r="A5066">
            <v>384002</v>
          </cell>
          <cell r="B5066" t="str">
            <v>Biotechnology</v>
          </cell>
          <cell r="C5066">
            <v>755510</v>
          </cell>
          <cell r="D5066">
            <v>384002755510</v>
          </cell>
          <cell r="E5066" t="str">
            <v>Repairs - Equipment</v>
          </cell>
          <cell r="F5066">
            <v>1239</v>
          </cell>
          <cell r="G5066">
            <v>275.05</v>
          </cell>
          <cell r="H5066">
            <v>2000</v>
          </cell>
          <cell r="I5066">
            <v>0</v>
          </cell>
          <cell r="J5066">
            <v>2000</v>
          </cell>
          <cell r="K5066">
            <v>110010</v>
          </cell>
          <cell r="L5066" t="str">
            <v>Current Unrestricted</v>
          </cell>
          <cell r="M5066">
            <v>10</v>
          </cell>
          <cell r="N5066" t="str">
            <v>Instruction</v>
          </cell>
          <cell r="O5066">
            <v>11</v>
          </cell>
          <cell r="P5066" t="str">
            <v>Current Unrestricted Funds</v>
          </cell>
          <cell r="Q5066">
            <v>75</v>
          </cell>
          <cell r="R5066" t="str">
            <v>Other Operating Expenses</v>
          </cell>
          <cell r="S5066">
            <v>40</v>
          </cell>
          <cell r="T5066" t="str">
            <v>Vice President / Provost - SCC</v>
          </cell>
          <cell r="U5066">
            <v>4</v>
          </cell>
          <cell r="V5066" t="str">
            <v>Neal, Leo C</v>
          </cell>
        </row>
        <row r="5067">
          <cell r="A5067">
            <v>384002</v>
          </cell>
          <cell r="B5067" t="str">
            <v>Biotechnology</v>
          </cell>
          <cell r="C5067">
            <v>755705</v>
          </cell>
          <cell r="D5067">
            <v>384002755705</v>
          </cell>
          <cell r="E5067" t="str">
            <v>Postage</v>
          </cell>
          <cell r="F5067">
            <v>17.37</v>
          </cell>
          <cell r="G5067">
            <v>7.57</v>
          </cell>
          <cell r="H5067">
            <v>300</v>
          </cell>
          <cell r="I5067">
            <v>55.99</v>
          </cell>
          <cell r="J5067">
            <v>300</v>
          </cell>
          <cell r="K5067">
            <v>110010</v>
          </cell>
          <cell r="L5067" t="str">
            <v>Current Unrestricted</v>
          </cell>
          <cell r="M5067">
            <v>10</v>
          </cell>
          <cell r="N5067" t="str">
            <v>Instruction</v>
          </cell>
          <cell r="O5067">
            <v>11</v>
          </cell>
          <cell r="P5067" t="str">
            <v>Current Unrestricted Funds</v>
          </cell>
          <cell r="Q5067">
            <v>75</v>
          </cell>
          <cell r="R5067" t="str">
            <v>Other Operating Expenses</v>
          </cell>
          <cell r="S5067">
            <v>40</v>
          </cell>
          <cell r="T5067" t="str">
            <v>Vice President / Provost - SCC</v>
          </cell>
          <cell r="U5067">
            <v>4</v>
          </cell>
          <cell r="V5067" t="str">
            <v>Neal, Leo C</v>
          </cell>
        </row>
        <row r="5068">
          <cell r="A5068">
            <v>384002</v>
          </cell>
          <cell r="B5068" t="str">
            <v>Biotechnology</v>
          </cell>
          <cell r="C5068">
            <v>755730</v>
          </cell>
          <cell r="D5068">
            <v>384002755730</v>
          </cell>
          <cell r="E5068" t="str">
            <v>Memberships</v>
          </cell>
          <cell r="F5068">
            <v>0</v>
          </cell>
          <cell r="G5068">
            <v>0</v>
          </cell>
          <cell r="H5068">
            <v>0</v>
          </cell>
          <cell r="I5068">
            <v>0</v>
          </cell>
          <cell r="J5068">
            <v>0</v>
          </cell>
          <cell r="K5068">
            <v>110010</v>
          </cell>
          <cell r="L5068" t="str">
            <v>Current Unrestricted</v>
          </cell>
          <cell r="M5068">
            <v>10</v>
          </cell>
          <cell r="N5068" t="str">
            <v>Instruction</v>
          </cell>
          <cell r="O5068">
            <v>11</v>
          </cell>
          <cell r="P5068" t="str">
            <v>Current Unrestricted Funds</v>
          </cell>
          <cell r="Q5068">
            <v>75</v>
          </cell>
          <cell r="R5068" t="str">
            <v>Other Operating Expenses</v>
          </cell>
          <cell r="S5068">
            <v>40</v>
          </cell>
          <cell r="T5068" t="str">
            <v>Vice President / Provost - SCC</v>
          </cell>
          <cell r="U5068">
            <v>4</v>
          </cell>
          <cell r="V5068" t="str">
            <v>Neal, Leo C</v>
          </cell>
        </row>
        <row r="5069">
          <cell r="A5069">
            <v>384002</v>
          </cell>
          <cell r="B5069" t="str">
            <v>Biotechnology</v>
          </cell>
          <cell r="C5069">
            <v>755765</v>
          </cell>
          <cell r="D5069">
            <v>384002755765</v>
          </cell>
          <cell r="E5069" t="str">
            <v>Miscellaneous Operating Expenses</v>
          </cell>
          <cell r="F5069">
            <v>0</v>
          </cell>
          <cell r="G5069">
            <v>0</v>
          </cell>
          <cell r="H5069">
            <v>0</v>
          </cell>
          <cell r="I5069">
            <v>0</v>
          </cell>
          <cell r="J5069">
            <v>0</v>
          </cell>
          <cell r="K5069">
            <v>110010</v>
          </cell>
          <cell r="L5069" t="str">
            <v>Current Unrestricted</v>
          </cell>
          <cell r="M5069">
            <v>10</v>
          </cell>
          <cell r="N5069" t="str">
            <v>Instruction</v>
          </cell>
          <cell r="O5069">
            <v>11</v>
          </cell>
          <cell r="P5069" t="str">
            <v>Current Unrestricted Funds</v>
          </cell>
          <cell r="Q5069">
            <v>75</v>
          </cell>
          <cell r="R5069" t="str">
            <v>Other Operating Expenses</v>
          </cell>
          <cell r="S5069">
            <v>40</v>
          </cell>
          <cell r="T5069" t="str">
            <v>Vice President / Provost - SCC</v>
          </cell>
          <cell r="U5069">
            <v>4</v>
          </cell>
          <cell r="V5069" t="str">
            <v>Neal, Leo C</v>
          </cell>
        </row>
        <row r="5070">
          <cell r="A5070">
            <v>384002</v>
          </cell>
          <cell r="B5070" t="str">
            <v>Biotechnology</v>
          </cell>
          <cell r="C5070">
            <v>787410</v>
          </cell>
          <cell r="D5070">
            <v>384002787410</v>
          </cell>
          <cell r="E5070" t="str">
            <v>Equipment/Furniture Non-Depreciable</v>
          </cell>
          <cell r="F5070">
            <v>4341.07</v>
          </cell>
          <cell r="G5070">
            <v>0</v>
          </cell>
          <cell r="H5070">
            <v>0</v>
          </cell>
          <cell r="I5070">
            <v>0</v>
          </cell>
          <cell r="J5070">
            <v>0</v>
          </cell>
          <cell r="K5070">
            <v>110010</v>
          </cell>
          <cell r="L5070" t="str">
            <v>Current Unrestricted</v>
          </cell>
          <cell r="M5070">
            <v>10</v>
          </cell>
          <cell r="N5070" t="str">
            <v>Instruction</v>
          </cell>
          <cell r="O5070">
            <v>11</v>
          </cell>
          <cell r="P5070" t="str">
            <v>Current Unrestricted Funds</v>
          </cell>
          <cell r="Q5070">
            <v>78</v>
          </cell>
          <cell r="R5070" t="str">
            <v>Non-Capital Outlay</v>
          </cell>
          <cell r="S5070">
            <v>40</v>
          </cell>
          <cell r="T5070" t="str">
            <v>Vice President / Provost - SCC</v>
          </cell>
          <cell r="U5070">
            <v>4</v>
          </cell>
          <cell r="V5070" t="str">
            <v>Neal, Leo C</v>
          </cell>
        </row>
        <row r="5071">
          <cell r="A5071">
            <v>385302</v>
          </cell>
          <cell r="B5071" t="str">
            <v>Environmental Tech</v>
          </cell>
          <cell r="C5071">
            <v>611110</v>
          </cell>
          <cell r="D5071">
            <v>385302611110</v>
          </cell>
          <cell r="E5071" t="str">
            <v>Faculty Salaries - Full-time</v>
          </cell>
          <cell r="F5071">
            <v>96384.84</v>
          </cell>
          <cell r="G5071">
            <v>108437.58</v>
          </cell>
          <cell r="H5071">
            <v>112233</v>
          </cell>
          <cell r="I5071">
            <v>64773</v>
          </cell>
          <cell r="J5071">
            <v>112234</v>
          </cell>
          <cell r="K5071">
            <v>110010</v>
          </cell>
          <cell r="L5071" t="str">
            <v>Current Unrestricted</v>
          </cell>
          <cell r="M5071">
            <v>10</v>
          </cell>
          <cell r="N5071" t="str">
            <v>Instruction</v>
          </cell>
          <cell r="O5071">
            <v>11</v>
          </cell>
          <cell r="P5071" t="str">
            <v>Current Unrestricted Funds</v>
          </cell>
          <cell r="Q5071">
            <v>61</v>
          </cell>
          <cell r="R5071" t="str">
            <v>Salaries and Wages</v>
          </cell>
          <cell r="S5071">
            <v>40</v>
          </cell>
          <cell r="T5071" t="str">
            <v>Vice President / Provost - SCC</v>
          </cell>
          <cell r="U5071">
            <v>1</v>
          </cell>
          <cell r="V5071" t="str">
            <v>Neal, Leo C</v>
          </cell>
        </row>
        <row r="5072">
          <cell r="A5072">
            <v>385302</v>
          </cell>
          <cell r="B5072" t="str">
            <v>Environmental Tech</v>
          </cell>
          <cell r="C5072">
            <v>611115</v>
          </cell>
          <cell r="D5072">
            <v>385302611115</v>
          </cell>
          <cell r="E5072" t="str">
            <v>Faculty Salaries - Substitute</v>
          </cell>
          <cell r="F5072">
            <v>208.5</v>
          </cell>
          <cell r="G5072">
            <v>999.09</v>
          </cell>
          <cell r="H5072">
            <v>1000</v>
          </cell>
          <cell r="I5072">
            <v>0</v>
          </cell>
          <cell r="J5072">
            <v>811</v>
          </cell>
          <cell r="K5072">
            <v>110010</v>
          </cell>
          <cell r="L5072" t="str">
            <v>Current Unrestricted</v>
          </cell>
          <cell r="M5072">
            <v>10</v>
          </cell>
          <cell r="N5072" t="str">
            <v>Instruction</v>
          </cell>
          <cell r="O5072">
            <v>11</v>
          </cell>
          <cell r="P5072" t="str">
            <v>Current Unrestricted Funds</v>
          </cell>
          <cell r="Q5072">
            <v>61</v>
          </cell>
          <cell r="R5072" t="str">
            <v>Salaries and Wages</v>
          </cell>
          <cell r="S5072">
            <v>40</v>
          </cell>
          <cell r="T5072" t="str">
            <v>Vice President / Provost - SCC</v>
          </cell>
          <cell r="U5072">
            <v>1</v>
          </cell>
          <cell r="V5072" t="str">
            <v>Neal, Leo C</v>
          </cell>
        </row>
        <row r="5073">
          <cell r="A5073">
            <v>385302</v>
          </cell>
          <cell r="B5073" t="str">
            <v>Environmental Tech</v>
          </cell>
          <cell r="C5073">
            <v>611120</v>
          </cell>
          <cell r="D5073">
            <v>385302611120</v>
          </cell>
          <cell r="E5073" t="str">
            <v>Faculty Salaries - Part-time</v>
          </cell>
          <cell r="F5073">
            <v>26605.37</v>
          </cell>
          <cell r="G5073">
            <v>24950.5</v>
          </cell>
          <cell r="H5073">
            <v>26151</v>
          </cell>
          <cell r="I5073">
            <v>16173.75</v>
          </cell>
          <cell r="J5073">
            <v>47721</v>
          </cell>
          <cell r="K5073">
            <v>110010</v>
          </cell>
          <cell r="L5073" t="str">
            <v>Current Unrestricted</v>
          </cell>
          <cell r="M5073">
            <v>10</v>
          </cell>
          <cell r="N5073" t="str">
            <v>Instruction</v>
          </cell>
          <cell r="O5073">
            <v>11</v>
          </cell>
          <cell r="P5073" t="str">
            <v>Current Unrestricted Funds</v>
          </cell>
          <cell r="Q5073">
            <v>61</v>
          </cell>
          <cell r="R5073" t="str">
            <v>Salaries and Wages</v>
          </cell>
          <cell r="S5073">
            <v>40</v>
          </cell>
          <cell r="T5073" t="str">
            <v>Vice President / Provost - SCC</v>
          </cell>
          <cell r="U5073">
            <v>1</v>
          </cell>
          <cell r="V5073" t="str">
            <v>Neal, Leo C</v>
          </cell>
        </row>
        <row r="5074">
          <cell r="A5074">
            <v>385302</v>
          </cell>
          <cell r="B5074" t="str">
            <v>Environmental Tech</v>
          </cell>
          <cell r="C5074">
            <v>611130</v>
          </cell>
          <cell r="D5074">
            <v>385302611130</v>
          </cell>
          <cell r="E5074" t="str">
            <v>Faculty Full-time Non-teaching ES</v>
          </cell>
          <cell r="F5074">
            <v>0</v>
          </cell>
          <cell r="G5074">
            <v>0</v>
          </cell>
          <cell r="H5074">
            <v>0</v>
          </cell>
          <cell r="I5074">
            <v>0</v>
          </cell>
          <cell r="J5074">
            <v>12583</v>
          </cell>
          <cell r="K5074">
            <v>110010</v>
          </cell>
          <cell r="L5074" t="str">
            <v>Current Unrestricted</v>
          </cell>
          <cell r="M5074">
            <v>10</v>
          </cell>
          <cell r="N5074" t="str">
            <v>Instruction</v>
          </cell>
          <cell r="O5074">
            <v>11</v>
          </cell>
          <cell r="P5074" t="str">
            <v>Current Unrestricted Funds</v>
          </cell>
          <cell r="Q5074">
            <v>61</v>
          </cell>
          <cell r="R5074" t="str">
            <v>Salaries and Wages</v>
          </cell>
          <cell r="S5074">
            <v>40</v>
          </cell>
          <cell r="T5074" t="str">
            <v>Vice President / Provost - SCC</v>
          </cell>
          <cell r="U5074">
            <v>1</v>
          </cell>
          <cell r="V5074" t="str">
            <v>Neal, Leo C</v>
          </cell>
        </row>
        <row r="5075">
          <cell r="A5075">
            <v>385302</v>
          </cell>
          <cell r="B5075" t="str">
            <v>Environmental Tech</v>
          </cell>
          <cell r="C5075">
            <v>611150</v>
          </cell>
          <cell r="D5075">
            <v>385302611150</v>
          </cell>
          <cell r="E5075" t="str">
            <v>Faculty Full-time - Summer</v>
          </cell>
          <cell r="F5075">
            <v>14798.76</v>
          </cell>
          <cell r="G5075">
            <v>15181.24</v>
          </cell>
          <cell r="H5075">
            <v>15181</v>
          </cell>
          <cell r="I5075">
            <v>0</v>
          </cell>
          <cell r="J5075">
            <v>0</v>
          </cell>
          <cell r="K5075">
            <v>110010</v>
          </cell>
          <cell r="L5075" t="str">
            <v>Current Unrestricted</v>
          </cell>
          <cell r="M5075">
            <v>10</v>
          </cell>
          <cell r="N5075" t="str">
            <v>Instruction</v>
          </cell>
          <cell r="O5075">
            <v>11</v>
          </cell>
          <cell r="P5075" t="str">
            <v>Current Unrestricted Funds</v>
          </cell>
          <cell r="Q5075">
            <v>61</v>
          </cell>
          <cell r="R5075" t="str">
            <v>Salaries and Wages</v>
          </cell>
          <cell r="S5075">
            <v>40</v>
          </cell>
          <cell r="T5075" t="str">
            <v>Vice President / Provost - SCC</v>
          </cell>
          <cell r="U5075">
            <v>1</v>
          </cell>
          <cell r="V5075" t="str">
            <v>Neal, Leo C</v>
          </cell>
        </row>
        <row r="5076">
          <cell r="A5076">
            <v>385302</v>
          </cell>
          <cell r="B5076" t="str">
            <v>Environmental Tech</v>
          </cell>
          <cell r="C5076">
            <v>611160</v>
          </cell>
          <cell r="D5076">
            <v>385302611160</v>
          </cell>
          <cell r="E5076" t="str">
            <v>Faculty Part-time - Summer</v>
          </cell>
          <cell r="F5076">
            <v>3753</v>
          </cell>
          <cell r="G5076">
            <v>7506</v>
          </cell>
          <cell r="H5076">
            <v>7769</v>
          </cell>
          <cell r="I5076">
            <v>0</v>
          </cell>
          <cell r="J5076">
            <v>7769</v>
          </cell>
          <cell r="K5076">
            <v>110010</v>
          </cell>
          <cell r="L5076" t="str">
            <v>Current Unrestricted</v>
          </cell>
          <cell r="M5076">
            <v>10</v>
          </cell>
          <cell r="N5076" t="str">
            <v>Instruction</v>
          </cell>
          <cell r="O5076">
            <v>11</v>
          </cell>
          <cell r="P5076" t="str">
            <v>Current Unrestricted Funds</v>
          </cell>
          <cell r="Q5076">
            <v>61</v>
          </cell>
          <cell r="R5076" t="str">
            <v>Salaries and Wages</v>
          </cell>
          <cell r="S5076">
            <v>40</v>
          </cell>
          <cell r="T5076" t="str">
            <v>Vice President / Provost - SCC</v>
          </cell>
          <cell r="U5076">
            <v>1</v>
          </cell>
          <cell r="V5076" t="str">
            <v>Neal, Leo C</v>
          </cell>
        </row>
        <row r="5077">
          <cell r="A5077">
            <v>385302</v>
          </cell>
          <cell r="B5077" t="str">
            <v>Environmental Tech</v>
          </cell>
          <cell r="C5077">
            <v>733110</v>
          </cell>
          <cell r="D5077">
            <v>385302733110</v>
          </cell>
          <cell r="E5077" t="str">
            <v>Classroom Supplies</v>
          </cell>
          <cell r="F5077">
            <v>0</v>
          </cell>
          <cell r="G5077">
            <v>184.66</v>
          </cell>
          <cell r="H5077">
            <v>1603</v>
          </cell>
          <cell r="I5077">
            <v>0</v>
          </cell>
          <cell r="J5077">
            <v>1500</v>
          </cell>
          <cell r="K5077">
            <v>110010</v>
          </cell>
          <cell r="L5077" t="str">
            <v>Current Unrestricted</v>
          </cell>
          <cell r="M5077">
            <v>10</v>
          </cell>
          <cell r="N5077" t="str">
            <v>Instruction</v>
          </cell>
          <cell r="O5077">
            <v>11</v>
          </cell>
          <cell r="P5077" t="str">
            <v>Current Unrestricted Funds</v>
          </cell>
          <cell r="Q5077">
            <v>73</v>
          </cell>
          <cell r="R5077" t="str">
            <v>Supplies</v>
          </cell>
          <cell r="S5077">
            <v>40</v>
          </cell>
          <cell r="T5077" t="str">
            <v>Vice President / Provost - SCC</v>
          </cell>
          <cell r="U5077">
            <v>4</v>
          </cell>
          <cell r="V5077" t="str">
            <v>Neal, Leo C</v>
          </cell>
        </row>
        <row r="5078">
          <cell r="A5078">
            <v>385302</v>
          </cell>
          <cell r="B5078" t="str">
            <v>Environmental Tech</v>
          </cell>
          <cell r="C5078">
            <v>733220</v>
          </cell>
          <cell r="D5078">
            <v>385302733220</v>
          </cell>
          <cell r="E5078" t="str">
            <v>Subscriptions</v>
          </cell>
          <cell r="F5078">
            <v>0</v>
          </cell>
          <cell r="G5078">
            <v>0</v>
          </cell>
          <cell r="H5078">
            <v>100</v>
          </cell>
          <cell r="I5078">
            <v>0</v>
          </cell>
          <cell r="J5078">
            <v>50</v>
          </cell>
          <cell r="K5078">
            <v>110010</v>
          </cell>
          <cell r="L5078" t="str">
            <v>Current Unrestricted</v>
          </cell>
          <cell r="M5078">
            <v>10</v>
          </cell>
          <cell r="N5078" t="str">
            <v>Instruction</v>
          </cell>
          <cell r="O5078">
            <v>11</v>
          </cell>
          <cell r="P5078" t="str">
            <v>Current Unrestricted Funds</v>
          </cell>
          <cell r="Q5078">
            <v>73</v>
          </cell>
          <cell r="R5078" t="str">
            <v>Supplies</v>
          </cell>
          <cell r="S5078">
            <v>40</v>
          </cell>
          <cell r="T5078" t="str">
            <v>Vice President / Provost - SCC</v>
          </cell>
          <cell r="U5078">
            <v>4</v>
          </cell>
          <cell r="V5078" t="str">
            <v>Neal, Leo C</v>
          </cell>
        </row>
        <row r="5079">
          <cell r="A5079">
            <v>385302</v>
          </cell>
          <cell r="B5079" t="str">
            <v>Environmental Tech</v>
          </cell>
          <cell r="C5079">
            <v>744210</v>
          </cell>
          <cell r="D5079">
            <v>385302744210</v>
          </cell>
          <cell r="E5079" t="str">
            <v>Local Travel</v>
          </cell>
          <cell r="F5079">
            <v>0</v>
          </cell>
          <cell r="G5079">
            <v>0</v>
          </cell>
          <cell r="H5079">
            <v>200</v>
          </cell>
          <cell r="I5079">
            <v>29</v>
          </cell>
          <cell r="J5079">
            <v>200</v>
          </cell>
          <cell r="K5079">
            <v>110010</v>
          </cell>
          <cell r="L5079" t="str">
            <v>Current Unrestricted</v>
          </cell>
          <cell r="M5079">
            <v>10</v>
          </cell>
          <cell r="N5079" t="str">
            <v>Instruction</v>
          </cell>
          <cell r="O5079">
            <v>11</v>
          </cell>
          <cell r="P5079" t="str">
            <v>Current Unrestricted Funds</v>
          </cell>
          <cell r="Q5079">
            <v>74</v>
          </cell>
          <cell r="R5079" t="str">
            <v>Travel</v>
          </cell>
          <cell r="S5079">
            <v>40</v>
          </cell>
          <cell r="T5079" t="str">
            <v>Vice President / Provost - SCC</v>
          </cell>
          <cell r="U5079">
            <v>4</v>
          </cell>
          <cell r="V5079" t="str">
            <v>Neal, Leo C</v>
          </cell>
        </row>
        <row r="5080">
          <cell r="A5080">
            <v>385302</v>
          </cell>
          <cell r="B5080" t="str">
            <v>Environmental Tech</v>
          </cell>
          <cell r="C5080">
            <v>744220</v>
          </cell>
          <cell r="D5080">
            <v>385302744220</v>
          </cell>
          <cell r="E5080" t="str">
            <v>Professional Development / Travel</v>
          </cell>
          <cell r="F5080">
            <v>0</v>
          </cell>
          <cell r="G5080">
            <v>0</v>
          </cell>
          <cell r="H5080">
            <v>500</v>
          </cell>
          <cell r="I5080">
            <v>0</v>
          </cell>
          <cell r="J5080">
            <v>400</v>
          </cell>
          <cell r="K5080">
            <v>110010</v>
          </cell>
          <cell r="L5080" t="str">
            <v>Current Unrestricted</v>
          </cell>
          <cell r="M5080">
            <v>10</v>
          </cell>
          <cell r="N5080" t="str">
            <v>Instruction</v>
          </cell>
          <cell r="O5080">
            <v>11</v>
          </cell>
          <cell r="P5080" t="str">
            <v>Current Unrestricted Funds</v>
          </cell>
          <cell r="Q5080">
            <v>74</v>
          </cell>
          <cell r="R5080" t="str">
            <v>Travel</v>
          </cell>
          <cell r="S5080">
            <v>40</v>
          </cell>
          <cell r="T5080" t="str">
            <v>Vice President / Provost - SCC</v>
          </cell>
          <cell r="U5080">
            <v>4</v>
          </cell>
          <cell r="V5080" t="str">
            <v>Neal, Leo C</v>
          </cell>
        </row>
        <row r="5081">
          <cell r="A5081">
            <v>385302</v>
          </cell>
          <cell r="B5081" t="str">
            <v>Environmental Tech</v>
          </cell>
          <cell r="C5081">
            <v>755110</v>
          </cell>
          <cell r="D5081">
            <v>385302755110</v>
          </cell>
          <cell r="E5081" t="str">
            <v>Field Trips</v>
          </cell>
          <cell r="F5081">
            <v>0</v>
          </cell>
          <cell r="G5081">
            <v>0</v>
          </cell>
          <cell r="H5081">
            <v>200</v>
          </cell>
          <cell r="I5081">
            <v>0</v>
          </cell>
          <cell r="J5081">
            <v>200</v>
          </cell>
          <cell r="K5081">
            <v>110010</v>
          </cell>
          <cell r="L5081" t="str">
            <v>Current Unrestricted</v>
          </cell>
          <cell r="M5081">
            <v>10</v>
          </cell>
          <cell r="N5081" t="str">
            <v>Instruction</v>
          </cell>
          <cell r="O5081">
            <v>11</v>
          </cell>
          <cell r="P5081" t="str">
            <v>Current Unrestricted Funds</v>
          </cell>
          <cell r="Q5081">
            <v>75</v>
          </cell>
          <cell r="R5081" t="str">
            <v>Other Operating Expenses</v>
          </cell>
          <cell r="S5081">
            <v>40</v>
          </cell>
          <cell r="T5081" t="str">
            <v>Vice President / Provost - SCC</v>
          </cell>
          <cell r="U5081">
            <v>4</v>
          </cell>
          <cell r="V5081" t="str">
            <v>Neal, Leo C</v>
          </cell>
        </row>
        <row r="5082">
          <cell r="A5082">
            <v>385302</v>
          </cell>
          <cell r="B5082" t="str">
            <v>Environmental Tech</v>
          </cell>
          <cell r="C5082">
            <v>755240</v>
          </cell>
          <cell r="D5082">
            <v>385302755240</v>
          </cell>
          <cell r="E5082" t="str">
            <v>DP - Software</v>
          </cell>
          <cell r="F5082">
            <v>50</v>
          </cell>
          <cell r="G5082">
            <v>0</v>
          </cell>
          <cell r="H5082">
            <v>200</v>
          </cell>
          <cell r="I5082">
            <v>0</v>
          </cell>
          <cell r="J5082">
            <v>200</v>
          </cell>
          <cell r="K5082">
            <v>110010</v>
          </cell>
          <cell r="L5082" t="str">
            <v>Current Unrestricted</v>
          </cell>
          <cell r="M5082">
            <v>10</v>
          </cell>
          <cell r="N5082" t="str">
            <v>Instruction</v>
          </cell>
          <cell r="O5082">
            <v>11</v>
          </cell>
          <cell r="P5082" t="str">
            <v>Current Unrestricted Funds</v>
          </cell>
          <cell r="Q5082">
            <v>75</v>
          </cell>
          <cell r="R5082" t="str">
            <v>Other Operating Expenses</v>
          </cell>
          <cell r="S5082">
            <v>40</v>
          </cell>
          <cell r="T5082" t="str">
            <v>Vice President / Provost - SCC</v>
          </cell>
          <cell r="U5082">
            <v>4</v>
          </cell>
          <cell r="V5082" t="str">
            <v>Neal, Leo C</v>
          </cell>
        </row>
        <row r="5083">
          <cell r="A5083">
            <v>385302</v>
          </cell>
          <cell r="B5083" t="str">
            <v>Environmental Tech</v>
          </cell>
          <cell r="C5083">
            <v>755310</v>
          </cell>
          <cell r="D5083">
            <v>385302755310</v>
          </cell>
          <cell r="E5083" t="str">
            <v>Copier Expense</v>
          </cell>
          <cell r="F5083">
            <v>152.1</v>
          </cell>
          <cell r="G5083">
            <v>509.7</v>
          </cell>
          <cell r="H5083">
            <v>1800</v>
          </cell>
          <cell r="I5083">
            <v>467.4</v>
          </cell>
          <cell r="J5083">
            <v>1100</v>
          </cell>
          <cell r="K5083">
            <v>110010</v>
          </cell>
          <cell r="L5083" t="str">
            <v>Current Unrestricted</v>
          </cell>
          <cell r="M5083">
            <v>10</v>
          </cell>
          <cell r="N5083" t="str">
            <v>Instruction</v>
          </cell>
          <cell r="O5083">
            <v>11</v>
          </cell>
          <cell r="P5083" t="str">
            <v>Current Unrestricted Funds</v>
          </cell>
          <cell r="Q5083">
            <v>75</v>
          </cell>
          <cell r="R5083" t="str">
            <v>Other Operating Expenses</v>
          </cell>
          <cell r="S5083">
            <v>40</v>
          </cell>
          <cell r="T5083" t="str">
            <v>Vice President / Provost - SCC</v>
          </cell>
          <cell r="U5083">
            <v>4</v>
          </cell>
          <cell r="V5083" t="str">
            <v>Neal, Leo C</v>
          </cell>
        </row>
        <row r="5084">
          <cell r="A5084">
            <v>385302</v>
          </cell>
          <cell r="B5084" t="str">
            <v>Environmental Tech</v>
          </cell>
          <cell r="C5084">
            <v>755360</v>
          </cell>
          <cell r="D5084">
            <v>385302755360</v>
          </cell>
          <cell r="E5084" t="str">
            <v>Printing - Other</v>
          </cell>
          <cell r="F5084">
            <v>243.32</v>
          </cell>
          <cell r="G5084">
            <v>399.72</v>
          </cell>
          <cell r="H5084">
            <v>600</v>
          </cell>
          <cell r="I5084">
            <v>323.02</v>
          </cell>
          <cell r="J5084">
            <v>600</v>
          </cell>
          <cell r="K5084">
            <v>110010</v>
          </cell>
          <cell r="L5084" t="str">
            <v>Current Unrestricted</v>
          </cell>
          <cell r="M5084">
            <v>10</v>
          </cell>
          <cell r="N5084" t="str">
            <v>Instruction</v>
          </cell>
          <cell r="O5084">
            <v>11</v>
          </cell>
          <cell r="P5084" t="str">
            <v>Current Unrestricted Funds</v>
          </cell>
          <cell r="Q5084">
            <v>75</v>
          </cell>
          <cell r="R5084" t="str">
            <v>Other Operating Expenses</v>
          </cell>
          <cell r="S5084">
            <v>40</v>
          </cell>
          <cell r="T5084" t="str">
            <v>Vice President / Provost - SCC</v>
          </cell>
          <cell r="U5084">
            <v>4</v>
          </cell>
          <cell r="V5084" t="str">
            <v>Neal, Leo C</v>
          </cell>
        </row>
        <row r="5085">
          <cell r="A5085">
            <v>385302</v>
          </cell>
          <cell r="B5085" t="str">
            <v>Environmental Tech</v>
          </cell>
          <cell r="C5085">
            <v>755510</v>
          </cell>
          <cell r="D5085">
            <v>385302755510</v>
          </cell>
          <cell r="E5085" t="str">
            <v>Repairs - Equipment</v>
          </cell>
          <cell r="F5085">
            <v>473.79</v>
          </cell>
          <cell r="G5085">
            <v>0</v>
          </cell>
          <cell r="H5085">
            <v>1000</v>
          </cell>
          <cell r="I5085">
            <v>0</v>
          </cell>
          <cell r="J5085">
            <v>500</v>
          </cell>
          <cell r="K5085">
            <v>110010</v>
          </cell>
          <cell r="L5085" t="str">
            <v>Current Unrestricted</v>
          </cell>
          <cell r="M5085">
            <v>10</v>
          </cell>
          <cell r="N5085" t="str">
            <v>Instruction</v>
          </cell>
          <cell r="O5085">
            <v>11</v>
          </cell>
          <cell r="P5085" t="str">
            <v>Current Unrestricted Funds</v>
          </cell>
          <cell r="Q5085">
            <v>75</v>
          </cell>
          <cell r="R5085" t="str">
            <v>Other Operating Expenses</v>
          </cell>
          <cell r="S5085">
            <v>40</v>
          </cell>
          <cell r="T5085" t="str">
            <v>Vice President / Provost - SCC</v>
          </cell>
          <cell r="U5085">
            <v>4</v>
          </cell>
          <cell r="V5085" t="str">
            <v>Neal, Leo C</v>
          </cell>
        </row>
        <row r="5086">
          <cell r="A5086">
            <v>385302</v>
          </cell>
          <cell r="B5086" t="str">
            <v>Environmental Tech</v>
          </cell>
          <cell r="C5086">
            <v>755705</v>
          </cell>
          <cell r="D5086">
            <v>385302755705</v>
          </cell>
          <cell r="E5086" t="str">
            <v>Postage</v>
          </cell>
          <cell r="F5086">
            <v>6.22</v>
          </cell>
          <cell r="G5086">
            <v>1.76</v>
          </cell>
          <cell r="H5086">
            <v>50</v>
          </cell>
          <cell r="I5086">
            <v>0</v>
          </cell>
          <cell r="J5086">
            <v>50</v>
          </cell>
          <cell r="K5086">
            <v>110010</v>
          </cell>
          <cell r="L5086" t="str">
            <v>Current Unrestricted</v>
          </cell>
          <cell r="M5086">
            <v>10</v>
          </cell>
          <cell r="N5086" t="str">
            <v>Instruction</v>
          </cell>
          <cell r="O5086">
            <v>11</v>
          </cell>
          <cell r="P5086" t="str">
            <v>Current Unrestricted Funds</v>
          </cell>
          <cell r="Q5086">
            <v>75</v>
          </cell>
          <cell r="R5086" t="str">
            <v>Other Operating Expenses</v>
          </cell>
          <cell r="S5086">
            <v>40</v>
          </cell>
          <cell r="T5086" t="str">
            <v>Vice President / Provost - SCC</v>
          </cell>
          <cell r="U5086">
            <v>4</v>
          </cell>
          <cell r="V5086" t="str">
            <v>Neal, Leo C</v>
          </cell>
        </row>
        <row r="5087">
          <cell r="A5087">
            <v>385302</v>
          </cell>
          <cell r="B5087" t="str">
            <v>Environmental Tech</v>
          </cell>
          <cell r="C5087">
            <v>755765</v>
          </cell>
          <cell r="D5087">
            <v>385302755765</v>
          </cell>
          <cell r="E5087" t="str">
            <v>Miscellaneous Operating Expenses</v>
          </cell>
          <cell r="F5087">
            <v>0</v>
          </cell>
          <cell r="G5087">
            <v>0</v>
          </cell>
          <cell r="H5087">
            <v>35</v>
          </cell>
          <cell r="I5087">
            <v>0</v>
          </cell>
          <cell r="J5087">
            <v>0</v>
          </cell>
          <cell r="K5087">
            <v>110010</v>
          </cell>
          <cell r="L5087" t="str">
            <v>Current Unrestricted</v>
          </cell>
          <cell r="M5087">
            <v>10</v>
          </cell>
          <cell r="N5087" t="str">
            <v>Instruction</v>
          </cell>
          <cell r="O5087">
            <v>11</v>
          </cell>
          <cell r="P5087" t="str">
            <v>Current Unrestricted Funds</v>
          </cell>
          <cell r="Q5087">
            <v>75</v>
          </cell>
          <cell r="R5087" t="str">
            <v>Other Operating Expenses</v>
          </cell>
          <cell r="S5087">
            <v>40</v>
          </cell>
          <cell r="T5087" t="str">
            <v>Vice President / Provost - SCC</v>
          </cell>
          <cell r="U5087">
            <v>4</v>
          </cell>
          <cell r="V5087" t="str">
            <v>Neal, Leo C</v>
          </cell>
        </row>
        <row r="5088">
          <cell r="A5088">
            <v>385302</v>
          </cell>
          <cell r="B5088" t="str">
            <v>Environmental Tech</v>
          </cell>
          <cell r="C5088">
            <v>787410</v>
          </cell>
          <cell r="D5088">
            <v>385302787410</v>
          </cell>
          <cell r="E5088" t="str">
            <v>Equipment/Furniture Non-Depreciable</v>
          </cell>
          <cell r="F5088">
            <v>2271.09</v>
          </cell>
          <cell r="G5088">
            <v>0</v>
          </cell>
          <cell r="H5088">
            <v>0</v>
          </cell>
          <cell r="I5088">
            <v>0</v>
          </cell>
          <cell r="J5088">
            <v>0</v>
          </cell>
          <cell r="K5088">
            <v>110010</v>
          </cell>
          <cell r="L5088" t="str">
            <v>Current Unrestricted</v>
          </cell>
          <cell r="M5088">
            <v>10</v>
          </cell>
          <cell r="N5088" t="str">
            <v>Instruction</v>
          </cell>
          <cell r="O5088">
            <v>11</v>
          </cell>
          <cell r="P5088" t="str">
            <v>Current Unrestricted Funds</v>
          </cell>
          <cell r="Q5088">
            <v>78</v>
          </cell>
          <cell r="R5088" t="str">
            <v>Non-Capital Outlay</v>
          </cell>
          <cell r="S5088">
            <v>40</v>
          </cell>
          <cell r="T5088" t="str">
            <v>Vice President / Provost - SCC</v>
          </cell>
          <cell r="U5088">
            <v>4</v>
          </cell>
          <cell r="V5088" t="str">
            <v>Neal, Leo C</v>
          </cell>
        </row>
        <row r="5089">
          <cell r="A5089">
            <v>280500</v>
          </cell>
          <cell r="B5089" t="str">
            <v>CPC - Grounds Maintenance</v>
          </cell>
          <cell r="C5089">
            <v>712355</v>
          </cell>
          <cell r="D5089">
            <v>280500712355</v>
          </cell>
          <cell r="E5089" t="str">
            <v>Contract Labor - Temporary Agencies</v>
          </cell>
          <cell r="F5089">
            <v>56055.49</v>
          </cell>
          <cell r="G5089">
            <v>56907.06</v>
          </cell>
          <cell r="H5089">
            <v>52273</v>
          </cell>
          <cell r="I5089">
            <v>26281.82</v>
          </cell>
          <cell r="J5089">
            <v>52222</v>
          </cell>
          <cell r="K5089">
            <v>110010</v>
          </cell>
          <cell r="L5089" t="str">
            <v>Current Unrestricted</v>
          </cell>
          <cell r="M5089">
            <v>40</v>
          </cell>
          <cell r="N5089" t="str">
            <v>Operation and Maintenance of Plant</v>
          </cell>
          <cell r="O5089">
            <v>11</v>
          </cell>
          <cell r="P5089" t="str">
            <v>Current Unrestricted Funds</v>
          </cell>
          <cell r="Q5089">
            <v>71</v>
          </cell>
          <cell r="R5089" t="str">
            <v>Contractual Services</v>
          </cell>
          <cell r="S5089">
            <v>50</v>
          </cell>
          <cell r="T5089" t="str">
            <v>Administrative Services</v>
          </cell>
          <cell r="U5089">
            <v>9</v>
          </cell>
          <cell r="V5089" t="str">
            <v>Purdom, James W.</v>
          </cell>
        </row>
        <row r="5090">
          <cell r="A5090">
            <v>280500</v>
          </cell>
          <cell r="B5090" t="str">
            <v>CPC - Grounds Maintenance</v>
          </cell>
          <cell r="C5090">
            <v>712570</v>
          </cell>
          <cell r="D5090">
            <v>280500712570</v>
          </cell>
          <cell r="E5090" t="str">
            <v>Grounds Maintenance</v>
          </cell>
          <cell r="F5090">
            <v>3943.73</v>
          </cell>
          <cell r="G5090">
            <v>811.08</v>
          </cell>
          <cell r="H5090">
            <v>6086</v>
          </cell>
          <cell r="I5090">
            <v>647.88</v>
          </cell>
          <cell r="J5090">
            <v>7000</v>
          </cell>
          <cell r="K5090">
            <v>110010</v>
          </cell>
          <cell r="L5090" t="str">
            <v>Current Unrestricted</v>
          </cell>
          <cell r="M5090">
            <v>40</v>
          </cell>
          <cell r="N5090" t="str">
            <v>Operation and Maintenance of Plant</v>
          </cell>
          <cell r="O5090">
            <v>11</v>
          </cell>
          <cell r="P5090" t="str">
            <v>Current Unrestricted Funds</v>
          </cell>
          <cell r="Q5090">
            <v>71</v>
          </cell>
          <cell r="R5090" t="str">
            <v>Contractual Services</v>
          </cell>
          <cell r="S5090">
            <v>50</v>
          </cell>
          <cell r="T5090" t="str">
            <v>Administrative Services</v>
          </cell>
          <cell r="U5090">
            <v>9</v>
          </cell>
          <cell r="V5090" t="str">
            <v>Purdom, James W.</v>
          </cell>
        </row>
        <row r="5091">
          <cell r="A5091">
            <v>280500</v>
          </cell>
          <cell r="B5091" t="str">
            <v>CPC - Grounds Maintenance</v>
          </cell>
          <cell r="C5091">
            <v>733120</v>
          </cell>
          <cell r="D5091">
            <v>280500733120</v>
          </cell>
          <cell r="E5091" t="str">
            <v>Office Supplies</v>
          </cell>
          <cell r="F5091">
            <v>244.95</v>
          </cell>
          <cell r="G5091">
            <v>231.62</v>
          </cell>
          <cell r="H5091">
            <v>500</v>
          </cell>
          <cell r="I5091">
            <v>108.6</v>
          </cell>
          <cell r="J5091">
            <v>500</v>
          </cell>
          <cell r="K5091">
            <v>110010</v>
          </cell>
          <cell r="L5091" t="str">
            <v>Current Unrestricted</v>
          </cell>
          <cell r="M5091">
            <v>40</v>
          </cell>
          <cell r="N5091" t="str">
            <v>Operation and Maintenance of Plant</v>
          </cell>
          <cell r="O5091">
            <v>11</v>
          </cell>
          <cell r="P5091" t="str">
            <v>Current Unrestricted Funds</v>
          </cell>
          <cell r="Q5091">
            <v>73</v>
          </cell>
          <cell r="R5091" t="str">
            <v>Supplies</v>
          </cell>
          <cell r="S5091">
            <v>50</v>
          </cell>
          <cell r="T5091" t="str">
            <v>Administrative Services</v>
          </cell>
          <cell r="U5091">
            <v>9</v>
          </cell>
          <cell r="V5091" t="str">
            <v>Purdom, James W.</v>
          </cell>
        </row>
        <row r="5092">
          <cell r="A5092">
            <v>280500</v>
          </cell>
          <cell r="B5092" t="str">
            <v>CPC - Grounds Maintenance</v>
          </cell>
          <cell r="C5092">
            <v>733410</v>
          </cell>
          <cell r="D5092">
            <v>280500733410</v>
          </cell>
          <cell r="E5092" t="str">
            <v>Fertilizer and Chemicals</v>
          </cell>
          <cell r="F5092">
            <v>7615.47</v>
          </cell>
          <cell r="G5092">
            <v>7069.3</v>
          </cell>
          <cell r="H5092">
            <v>10300</v>
          </cell>
          <cell r="I5092">
            <v>2396.48</v>
          </cell>
          <cell r="J5092">
            <v>8000</v>
          </cell>
          <cell r="K5092">
            <v>110010</v>
          </cell>
          <cell r="L5092" t="str">
            <v>Current Unrestricted</v>
          </cell>
          <cell r="M5092">
            <v>40</v>
          </cell>
          <cell r="N5092" t="str">
            <v>Operation and Maintenance of Plant</v>
          </cell>
          <cell r="O5092">
            <v>11</v>
          </cell>
          <cell r="P5092" t="str">
            <v>Current Unrestricted Funds</v>
          </cell>
          <cell r="Q5092">
            <v>73</v>
          </cell>
          <cell r="R5092" t="str">
            <v>Supplies</v>
          </cell>
          <cell r="S5092">
            <v>50</v>
          </cell>
          <cell r="T5092" t="str">
            <v>Administrative Services</v>
          </cell>
          <cell r="U5092">
            <v>9</v>
          </cell>
          <cell r="V5092" t="str">
            <v>Purdom, James W.</v>
          </cell>
        </row>
        <row r="5093">
          <cell r="A5093">
            <v>280500</v>
          </cell>
          <cell r="B5093" t="str">
            <v>CPC - Grounds Maintenance</v>
          </cell>
          <cell r="C5093">
            <v>733460</v>
          </cell>
          <cell r="D5093">
            <v>280500733460</v>
          </cell>
          <cell r="E5093" t="str">
            <v>Miscellaneous Supplies</v>
          </cell>
          <cell r="F5093">
            <v>6193.69</v>
          </cell>
          <cell r="G5093">
            <v>0</v>
          </cell>
          <cell r="H5093">
            <v>0</v>
          </cell>
          <cell r="I5093">
            <v>0</v>
          </cell>
          <cell r="J5093">
            <v>0</v>
          </cell>
          <cell r="K5093">
            <v>110010</v>
          </cell>
          <cell r="L5093" t="str">
            <v>Current Unrestricted</v>
          </cell>
          <cell r="M5093">
            <v>40</v>
          </cell>
          <cell r="N5093" t="str">
            <v>Operation and Maintenance of Plant</v>
          </cell>
          <cell r="O5093">
            <v>11</v>
          </cell>
          <cell r="P5093" t="str">
            <v>Current Unrestricted Funds</v>
          </cell>
          <cell r="Q5093">
            <v>73</v>
          </cell>
          <cell r="R5093" t="str">
            <v>Supplies</v>
          </cell>
          <cell r="S5093">
            <v>50</v>
          </cell>
          <cell r="T5093" t="str">
            <v>Administrative Services</v>
          </cell>
          <cell r="U5093">
            <v>9</v>
          </cell>
          <cell r="V5093" t="str">
            <v>Purdom, James W.</v>
          </cell>
        </row>
        <row r="5094">
          <cell r="A5094">
            <v>280500</v>
          </cell>
          <cell r="B5094" t="str">
            <v>CPC - Grounds Maintenance</v>
          </cell>
          <cell r="C5094">
            <v>733470</v>
          </cell>
          <cell r="D5094">
            <v>280500733470</v>
          </cell>
          <cell r="E5094" t="str">
            <v>Building Materials &lt; $300</v>
          </cell>
          <cell r="F5094">
            <v>0</v>
          </cell>
          <cell r="G5094">
            <v>0</v>
          </cell>
          <cell r="H5094">
            <v>0</v>
          </cell>
          <cell r="I5094">
            <v>0</v>
          </cell>
          <cell r="J5094">
            <v>0</v>
          </cell>
          <cell r="K5094">
            <v>110010</v>
          </cell>
          <cell r="L5094" t="str">
            <v>Current Unrestricted</v>
          </cell>
          <cell r="M5094">
            <v>40</v>
          </cell>
          <cell r="N5094" t="str">
            <v>Operation and Maintenance of Plant</v>
          </cell>
          <cell r="O5094">
            <v>11</v>
          </cell>
          <cell r="P5094" t="str">
            <v>Current Unrestricted Funds</v>
          </cell>
          <cell r="Q5094">
            <v>73</v>
          </cell>
          <cell r="R5094" t="str">
            <v>Supplies</v>
          </cell>
          <cell r="S5094">
            <v>50</v>
          </cell>
          <cell r="T5094" t="str">
            <v>Administrative Services</v>
          </cell>
          <cell r="U5094">
            <v>9</v>
          </cell>
          <cell r="V5094" t="str">
            <v>Purdom, James W.</v>
          </cell>
        </row>
        <row r="5095">
          <cell r="A5095">
            <v>280500</v>
          </cell>
          <cell r="B5095" t="str">
            <v>CPC - Grounds Maintenance</v>
          </cell>
          <cell r="C5095">
            <v>733475</v>
          </cell>
          <cell r="D5095">
            <v>280500733475</v>
          </cell>
          <cell r="E5095" t="str">
            <v>Landscaping Supplies</v>
          </cell>
          <cell r="F5095">
            <v>0</v>
          </cell>
          <cell r="G5095">
            <v>8020.6</v>
          </cell>
          <cell r="H5095">
            <v>15300</v>
          </cell>
          <cell r="I5095">
            <v>9207.14</v>
          </cell>
          <cell r="J5095">
            <v>14000</v>
          </cell>
          <cell r="K5095">
            <v>110010</v>
          </cell>
          <cell r="L5095" t="str">
            <v>Current Unrestricted</v>
          </cell>
          <cell r="M5095">
            <v>40</v>
          </cell>
          <cell r="N5095" t="str">
            <v>Operation and Maintenance of Plant</v>
          </cell>
          <cell r="O5095">
            <v>11</v>
          </cell>
          <cell r="P5095" t="str">
            <v>Current Unrestricted Funds</v>
          </cell>
          <cell r="Q5095">
            <v>73</v>
          </cell>
          <cell r="R5095" t="str">
            <v>Supplies</v>
          </cell>
          <cell r="S5095">
            <v>50</v>
          </cell>
          <cell r="T5095" t="str">
            <v>Administrative Services</v>
          </cell>
          <cell r="U5095">
            <v>9</v>
          </cell>
          <cell r="V5095" t="str">
            <v>Purdom, James W.</v>
          </cell>
        </row>
        <row r="5096">
          <cell r="A5096">
            <v>280500</v>
          </cell>
          <cell r="B5096" t="str">
            <v>CPC - Grounds Maintenance</v>
          </cell>
          <cell r="C5096">
            <v>744210</v>
          </cell>
          <cell r="D5096">
            <v>280500744210</v>
          </cell>
          <cell r="E5096" t="str">
            <v>Local Travel</v>
          </cell>
          <cell r="F5096">
            <v>0</v>
          </cell>
          <cell r="G5096">
            <v>0</v>
          </cell>
          <cell r="H5096">
            <v>0</v>
          </cell>
          <cell r="I5096">
            <v>0</v>
          </cell>
          <cell r="J5096">
            <v>0</v>
          </cell>
          <cell r="K5096">
            <v>110010</v>
          </cell>
          <cell r="L5096" t="str">
            <v>Current Unrestricted</v>
          </cell>
          <cell r="M5096">
            <v>40</v>
          </cell>
          <cell r="N5096" t="str">
            <v>Operation and Maintenance of Plant</v>
          </cell>
          <cell r="O5096">
            <v>11</v>
          </cell>
          <cell r="P5096" t="str">
            <v>Current Unrestricted Funds</v>
          </cell>
          <cell r="Q5096">
            <v>74</v>
          </cell>
          <cell r="R5096" t="str">
            <v>Travel</v>
          </cell>
          <cell r="S5096">
            <v>50</v>
          </cell>
          <cell r="T5096" t="str">
            <v>Administrative Services</v>
          </cell>
          <cell r="U5096">
            <v>9</v>
          </cell>
          <cell r="V5096" t="str">
            <v>Purdom, James W.</v>
          </cell>
        </row>
        <row r="5097">
          <cell r="A5097">
            <v>280500</v>
          </cell>
          <cell r="B5097" t="str">
            <v>CPC - Grounds Maintenance</v>
          </cell>
          <cell r="C5097">
            <v>744220</v>
          </cell>
          <cell r="D5097">
            <v>280500744220</v>
          </cell>
          <cell r="E5097" t="str">
            <v>Professional Development / Travel</v>
          </cell>
          <cell r="F5097">
            <v>783.85</v>
          </cell>
          <cell r="G5097">
            <v>40</v>
          </cell>
          <cell r="H5097">
            <v>900</v>
          </cell>
          <cell r="I5097">
            <v>752.67</v>
          </cell>
          <cell r="J5097">
            <v>400</v>
          </cell>
          <cell r="K5097">
            <v>110010</v>
          </cell>
          <cell r="L5097" t="str">
            <v>Current Unrestricted</v>
          </cell>
          <cell r="M5097">
            <v>40</v>
          </cell>
          <cell r="N5097" t="str">
            <v>Operation and Maintenance of Plant</v>
          </cell>
          <cell r="O5097">
            <v>11</v>
          </cell>
          <cell r="P5097" t="str">
            <v>Current Unrestricted Funds</v>
          </cell>
          <cell r="Q5097">
            <v>74</v>
          </cell>
          <cell r="R5097" t="str">
            <v>Travel</v>
          </cell>
          <cell r="S5097">
            <v>50</v>
          </cell>
          <cell r="T5097" t="str">
            <v>Administrative Services</v>
          </cell>
          <cell r="U5097">
            <v>9</v>
          </cell>
          <cell r="V5097" t="str">
            <v>Purdom, James W.</v>
          </cell>
        </row>
        <row r="5098">
          <cell r="A5098">
            <v>280500</v>
          </cell>
          <cell r="B5098" t="str">
            <v>CPC - Grounds Maintenance</v>
          </cell>
          <cell r="C5098">
            <v>744370</v>
          </cell>
          <cell r="D5098">
            <v>280500744370</v>
          </cell>
          <cell r="E5098" t="str">
            <v>Vehicle Operating Expense</v>
          </cell>
          <cell r="F5098">
            <v>21005.759999999998</v>
          </cell>
          <cell r="G5098">
            <v>21719.13</v>
          </cell>
          <cell r="H5098">
            <v>25500</v>
          </cell>
          <cell r="I5098">
            <v>7635.78</v>
          </cell>
          <cell r="J5098">
            <v>25500</v>
          </cell>
          <cell r="K5098">
            <v>110010</v>
          </cell>
          <cell r="L5098" t="str">
            <v>Current Unrestricted</v>
          </cell>
          <cell r="M5098">
            <v>40</v>
          </cell>
          <cell r="N5098" t="str">
            <v>Operation and Maintenance of Plant</v>
          </cell>
          <cell r="O5098">
            <v>11</v>
          </cell>
          <cell r="P5098" t="str">
            <v>Current Unrestricted Funds</v>
          </cell>
          <cell r="Q5098">
            <v>74</v>
          </cell>
          <cell r="R5098" t="str">
            <v>Travel</v>
          </cell>
          <cell r="S5098">
            <v>50</v>
          </cell>
          <cell r="T5098" t="str">
            <v>Administrative Services</v>
          </cell>
          <cell r="U5098">
            <v>9</v>
          </cell>
          <cell r="V5098" t="str">
            <v>Purdom, James W.</v>
          </cell>
        </row>
        <row r="5099">
          <cell r="A5099">
            <v>280500</v>
          </cell>
          <cell r="B5099" t="str">
            <v>CPC - Grounds Maintenance</v>
          </cell>
          <cell r="C5099">
            <v>755530</v>
          </cell>
          <cell r="D5099">
            <v>280500755530</v>
          </cell>
          <cell r="E5099" t="str">
            <v>Repairs - Machinery</v>
          </cell>
          <cell r="F5099">
            <v>9956.48</v>
          </cell>
          <cell r="G5099">
            <v>10185.42</v>
          </cell>
          <cell r="H5099">
            <v>7894</v>
          </cell>
          <cell r="I5099">
            <v>2448.9899999999998</v>
          </cell>
          <cell r="J5099">
            <v>6113</v>
          </cell>
          <cell r="K5099">
            <v>110010</v>
          </cell>
          <cell r="L5099" t="str">
            <v>Current Unrestricted</v>
          </cell>
          <cell r="M5099">
            <v>40</v>
          </cell>
          <cell r="N5099" t="str">
            <v>Operation and Maintenance of Plant</v>
          </cell>
          <cell r="O5099">
            <v>11</v>
          </cell>
          <cell r="P5099" t="str">
            <v>Current Unrestricted Funds</v>
          </cell>
          <cell r="Q5099">
            <v>75</v>
          </cell>
          <cell r="R5099" t="str">
            <v>Other Operating Expenses</v>
          </cell>
          <cell r="S5099">
            <v>50</v>
          </cell>
          <cell r="T5099" t="str">
            <v>Administrative Services</v>
          </cell>
          <cell r="U5099">
            <v>9</v>
          </cell>
          <cell r="V5099" t="str">
            <v>Purdom, James W.</v>
          </cell>
        </row>
        <row r="5100">
          <cell r="A5100">
            <v>280500</v>
          </cell>
          <cell r="B5100" t="str">
            <v>CPC - Grounds Maintenance</v>
          </cell>
          <cell r="C5100">
            <v>755540</v>
          </cell>
          <cell r="D5100">
            <v>280500755540</v>
          </cell>
          <cell r="E5100" t="str">
            <v>Repairs - Vehicle</v>
          </cell>
          <cell r="F5100">
            <v>4035.24</v>
          </cell>
          <cell r="G5100">
            <v>5110.92</v>
          </cell>
          <cell r="H5100">
            <v>6500</v>
          </cell>
          <cell r="I5100">
            <v>2050.66</v>
          </cell>
          <cell r="J5100">
            <v>6000</v>
          </cell>
          <cell r="K5100">
            <v>110010</v>
          </cell>
          <cell r="L5100" t="str">
            <v>Current Unrestricted</v>
          </cell>
          <cell r="M5100">
            <v>40</v>
          </cell>
          <cell r="N5100" t="str">
            <v>Operation and Maintenance of Plant</v>
          </cell>
          <cell r="O5100">
            <v>11</v>
          </cell>
          <cell r="P5100" t="str">
            <v>Current Unrestricted Funds</v>
          </cell>
          <cell r="Q5100">
            <v>75</v>
          </cell>
          <cell r="R5100" t="str">
            <v>Other Operating Expenses</v>
          </cell>
          <cell r="S5100">
            <v>50</v>
          </cell>
          <cell r="T5100" t="str">
            <v>Administrative Services</v>
          </cell>
          <cell r="U5100">
            <v>9</v>
          </cell>
          <cell r="V5100" t="str">
            <v>Purdom, James W.</v>
          </cell>
        </row>
        <row r="5101">
          <cell r="A5101">
            <v>280500</v>
          </cell>
          <cell r="B5101" t="str">
            <v>CPC - Grounds Maintenance</v>
          </cell>
          <cell r="C5101">
            <v>755570</v>
          </cell>
          <cell r="D5101">
            <v>280500755570</v>
          </cell>
          <cell r="E5101" t="str">
            <v>Grounds Renovation</v>
          </cell>
          <cell r="F5101">
            <v>14334.73</v>
          </cell>
          <cell r="G5101">
            <v>16220.89</v>
          </cell>
          <cell r="H5101">
            <v>14400</v>
          </cell>
          <cell r="I5101">
            <v>8311.33</v>
          </cell>
          <cell r="J5101">
            <v>12000</v>
          </cell>
          <cell r="K5101">
            <v>110010</v>
          </cell>
          <cell r="L5101" t="str">
            <v>Current Unrestricted</v>
          </cell>
          <cell r="M5101">
            <v>40</v>
          </cell>
          <cell r="N5101" t="str">
            <v>Operation and Maintenance of Plant</v>
          </cell>
          <cell r="O5101">
            <v>11</v>
          </cell>
          <cell r="P5101" t="str">
            <v>Current Unrestricted Funds</v>
          </cell>
          <cell r="Q5101">
            <v>75</v>
          </cell>
          <cell r="R5101" t="str">
            <v>Other Operating Expenses</v>
          </cell>
          <cell r="S5101">
            <v>50</v>
          </cell>
          <cell r="T5101" t="str">
            <v>Administrative Services</v>
          </cell>
          <cell r="U5101">
            <v>9</v>
          </cell>
          <cell r="V5101" t="str">
            <v>Purdom, James W.</v>
          </cell>
        </row>
        <row r="5102">
          <cell r="A5102">
            <v>280500</v>
          </cell>
          <cell r="B5102" t="str">
            <v>CPC - Grounds Maintenance</v>
          </cell>
          <cell r="C5102">
            <v>765425</v>
          </cell>
          <cell r="D5102">
            <v>280500765425</v>
          </cell>
          <cell r="E5102" t="str">
            <v>Telephone - Cellular</v>
          </cell>
          <cell r="F5102">
            <v>0</v>
          </cell>
          <cell r="G5102">
            <v>-1.04</v>
          </cell>
          <cell r="H5102">
            <v>0</v>
          </cell>
          <cell r="I5102">
            <v>0</v>
          </cell>
          <cell r="J5102">
            <v>0</v>
          </cell>
          <cell r="K5102">
            <v>110010</v>
          </cell>
          <cell r="L5102" t="str">
            <v>Current Unrestricted</v>
          </cell>
          <cell r="M5102">
            <v>40</v>
          </cell>
          <cell r="N5102" t="str">
            <v>Operation and Maintenance of Plant</v>
          </cell>
          <cell r="O5102">
            <v>11</v>
          </cell>
          <cell r="P5102" t="str">
            <v>Current Unrestricted Funds</v>
          </cell>
          <cell r="Q5102">
            <v>76</v>
          </cell>
          <cell r="R5102" t="str">
            <v>Utilities</v>
          </cell>
          <cell r="S5102">
            <v>50</v>
          </cell>
          <cell r="T5102" t="str">
            <v>Administrative Services</v>
          </cell>
          <cell r="U5102">
            <v>9</v>
          </cell>
          <cell r="V5102" t="str">
            <v>Purdom, James W.</v>
          </cell>
        </row>
        <row r="5103">
          <cell r="A5103">
            <v>280500</v>
          </cell>
          <cell r="B5103" t="str">
            <v>CPC - Grounds Maintenance</v>
          </cell>
          <cell r="C5103">
            <v>777410</v>
          </cell>
          <cell r="D5103">
            <v>280500777410</v>
          </cell>
          <cell r="E5103" t="str">
            <v>Equipment/Furniture - CPC</v>
          </cell>
          <cell r="F5103">
            <v>8150</v>
          </cell>
          <cell r="G5103">
            <v>0</v>
          </cell>
          <cell r="H5103">
            <v>23496</v>
          </cell>
          <cell r="I5103">
            <v>23495.4</v>
          </cell>
          <cell r="J5103">
            <v>0</v>
          </cell>
          <cell r="K5103">
            <v>110010</v>
          </cell>
          <cell r="L5103" t="str">
            <v>Current Unrestricted</v>
          </cell>
          <cell r="M5103">
            <v>40</v>
          </cell>
          <cell r="N5103" t="str">
            <v>Operation and Maintenance of Plant</v>
          </cell>
          <cell r="O5103">
            <v>11</v>
          </cell>
          <cell r="P5103" t="str">
            <v>Current Unrestricted Funds</v>
          </cell>
          <cell r="Q5103">
            <v>77</v>
          </cell>
          <cell r="R5103" t="str">
            <v>Capital Outlay</v>
          </cell>
          <cell r="S5103">
            <v>50</v>
          </cell>
          <cell r="T5103" t="str">
            <v>Administrative Services</v>
          </cell>
          <cell r="U5103">
            <v>9</v>
          </cell>
          <cell r="V5103" t="str">
            <v>Purdom, James W.</v>
          </cell>
        </row>
        <row r="5104">
          <cell r="A5104">
            <v>280500</v>
          </cell>
          <cell r="B5104" t="str">
            <v>CPC - Grounds Maintenance</v>
          </cell>
          <cell r="C5104">
            <v>787410</v>
          </cell>
          <cell r="D5104">
            <v>280500787410</v>
          </cell>
          <cell r="E5104" t="str">
            <v>Equipment/Furniture Non-Depreciable</v>
          </cell>
          <cell r="F5104">
            <v>637</v>
          </cell>
          <cell r="G5104">
            <v>0</v>
          </cell>
          <cell r="H5104">
            <v>0</v>
          </cell>
          <cell r="I5104">
            <v>0</v>
          </cell>
          <cell r="J5104">
            <v>0</v>
          </cell>
          <cell r="K5104">
            <v>110010</v>
          </cell>
          <cell r="L5104" t="str">
            <v>Current Unrestricted</v>
          </cell>
          <cell r="M5104">
            <v>40</v>
          </cell>
          <cell r="N5104" t="str">
            <v>Operation and Maintenance of Plant</v>
          </cell>
          <cell r="O5104">
            <v>11</v>
          </cell>
          <cell r="P5104" t="str">
            <v>Current Unrestricted Funds</v>
          </cell>
          <cell r="Q5104">
            <v>78</v>
          </cell>
          <cell r="R5104" t="str">
            <v>Non-Capital Outlay</v>
          </cell>
          <cell r="S5104">
            <v>50</v>
          </cell>
          <cell r="T5104" t="str">
            <v>Administrative Services</v>
          </cell>
          <cell r="U5104">
            <v>9</v>
          </cell>
          <cell r="V5104" t="str">
            <v>Purdom, James W.</v>
          </cell>
        </row>
        <row r="5105">
          <cell r="A5105">
            <v>280502</v>
          </cell>
          <cell r="B5105" t="str">
            <v>SCC - Grounds Maintenance</v>
          </cell>
          <cell r="C5105">
            <v>611410</v>
          </cell>
          <cell r="D5105">
            <v>280502611410</v>
          </cell>
          <cell r="E5105" t="str">
            <v>Supervisory Supp Staff - Non-Exempt</v>
          </cell>
          <cell r="F5105">
            <v>37234.44</v>
          </cell>
          <cell r="G5105">
            <v>37234.44</v>
          </cell>
          <cell r="H5105">
            <v>38538</v>
          </cell>
          <cell r="I5105">
            <v>19268.82</v>
          </cell>
          <cell r="J5105">
            <v>38538</v>
          </cell>
          <cell r="K5105">
            <v>110010</v>
          </cell>
          <cell r="L5105" t="str">
            <v>Current Unrestricted</v>
          </cell>
          <cell r="M5105">
            <v>40</v>
          </cell>
          <cell r="N5105" t="str">
            <v>Operation and Maintenance of Plant</v>
          </cell>
          <cell r="O5105">
            <v>11</v>
          </cell>
          <cell r="P5105" t="str">
            <v>Current Unrestricted Funds</v>
          </cell>
          <cell r="Q5105">
            <v>61</v>
          </cell>
          <cell r="R5105" t="str">
            <v>Salaries and Wages</v>
          </cell>
          <cell r="S5105">
            <v>50</v>
          </cell>
          <cell r="T5105" t="str">
            <v>Administrative Services</v>
          </cell>
          <cell r="U5105">
            <v>9</v>
          </cell>
          <cell r="V5105" t="str">
            <v>Purdom, James W.</v>
          </cell>
        </row>
        <row r="5106">
          <cell r="A5106">
            <v>280502</v>
          </cell>
          <cell r="B5106" t="str">
            <v>SCC - Grounds Maintenance</v>
          </cell>
          <cell r="C5106">
            <v>611470</v>
          </cell>
          <cell r="D5106">
            <v>280502611470</v>
          </cell>
          <cell r="E5106" t="str">
            <v>Supp Staff - Phys Plant-Non-Exempt</v>
          </cell>
          <cell r="F5106">
            <v>87214.44</v>
          </cell>
          <cell r="G5106">
            <v>87214.44</v>
          </cell>
          <cell r="H5106">
            <v>90267</v>
          </cell>
          <cell r="I5106">
            <v>45133.440000000002</v>
          </cell>
          <cell r="J5106">
            <v>90268</v>
          </cell>
          <cell r="K5106">
            <v>110010</v>
          </cell>
          <cell r="L5106" t="str">
            <v>Current Unrestricted</v>
          </cell>
          <cell r="M5106">
            <v>40</v>
          </cell>
          <cell r="N5106" t="str">
            <v>Operation and Maintenance of Plant</v>
          </cell>
          <cell r="O5106">
            <v>11</v>
          </cell>
          <cell r="P5106" t="str">
            <v>Current Unrestricted Funds</v>
          </cell>
          <cell r="Q5106">
            <v>61</v>
          </cell>
          <cell r="R5106" t="str">
            <v>Salaries and Wages</v>
          </cell>
          <cell r="S5106">
            <v>50</v>
          </cell>
          <cell r="T5106" t="str">
            <v>Administrative Services</v>
          </cell>
          <cell r="U5106">
            <v>9</v>
          </cell>
          <cell r="V5106" t="str">
            <v>Purdom, James W.</v>
          </cell>
        </row>
        <row r="5107">
          <cell r="A5107">
            <v>280502</v>
          </cell>
          <cell r="B5107" t="str">
            <v>SCC - Grounds Maintenance</v>
          </cell>
          <cell r="C5107">
            <v>611492</v>
          </cell>
          <cell r="D5107">
            <v>280502611492</v>
          </cell>
          <cell r="E5107" t="str">
            <v>Regular Overtime</v>
          </cell>
          <cell r="F5107">
            <v>11414.23</v>
          </cell>
          <cell r="G5107">
            <v>9996.5</v>
          </cell>
          <cell r="H5107">
            <v>10120</v>
          </cell>
          <cell r="I5107">
            <v>4147.05</v>
          </cell>
          <cell r="J5107">
            <v>10120</v>
          </cell>
          <cell r="K5107">
            <v>110010</v>
          </cell>
          <cell r="L5107" t="str">
            <v>Current Unrestricted</v>
          </cell>
          <cell r="M5107">
            <v>40</v>
          </cell>
          <cell r="N5107" t="str">
            <v>Operation and Maintenance of Plant</v>
          </cell>
          <cell r="O5107">
            <v>11</v>
          </cell>
          <cell r="P5107" t="str">
            <v>Current Unrestricted Funds</v>
          </cell>
          <cell r="Q5107">
            <v>61</v>
          </cell>
          <cell r="R5107" t="str">
            <v>Salaries and Wages</v>
          </cell>
          <cell r="S5107">
            <v>50</v>
          </cell>
          <cell r="T5107" t="str">
            <v>Administrative Services</v>
          </cell>
          <cell r="U5107">
            <v>9</v>
          </cell>
          <cell r="V5107" t="str">
            <v>Purdom, James W.</v>
          </cell>
        </row>
        <row r="5108">
          <cell r="A5108">
            <v>280502</v>
          </cell>
          <cell r="B5108" t="str">
            <v>SCC - Grounds Maintenance</v>
          </cell>
          <cell r="C5108">
            <v>712355</v>
          </cell>
          <cell r="D5108">
            <v>280502712355</v>
          </cell>
          <cell r="E5108" t="str">
            <v>Contract Labor - Temporary Agencies</v>
          </cell>
          <cell r="F5108">
            <v>103260.09</v>
          </cell>
          <cell r="G5108">
            <v>101833.66</v>
          </cell>
          <cell r="H5108">
            <v>108541</v>
          </cell>
          <cell r="I5108">
            <v>47030.67</v>
          </cell>
          <cell r="J5108">
            <v>104444</v>
          </cell>
          <cell r="K5108">
            <v>110010</v>
          </cell>
          <cell r="L5108" t="str">
            <v>Current Unrestricted</v>
          </cell>
          <cell r="M5108">
            <v>40</v>
          </cell>
          <cell r="N5108" t="str">
            <v>Operation and Maintenance of Plant</v>
          </cell>
          <cell r="O5108">
            <v>11</v>
          </cell>
          <cell r="P5108" t="str">
            <v>Current Unrestricted Funds</v>
          </cell>
          <cell r="Q5108">
            <v>71</v>
          </cell>
          <cell r="R5108" t="str">
            <v>Contractual Services</v>
          </cell>
          <cell r="S5108">
            <v>50</v>
          </cell>
          <cell r="T5108" t="str">
            <v>Administrative Services</v>
          </cell>
          <cell r="U5108">
            <v>9</v>
          </cell>
          <cell r="V5108" t="str">
            <v>Purdom, James W.</v>
          </cell>
        </row>
        <row r="5109">
          <cell r="A5109">
            <v>280502</v>
          </cell>
          <cell r="B5109" t="str">
            <v>SCC - Grounds Maintenance</v>
          </cell>
          <cell r="C5109">
            <v>712570</v>
          </cell>
          <cell r="D5109">
            <v>280502712570</v>
          </cell>
          <cell r="E5109" t="str">
            <v>Grounds Maintenance</v>
          </cell>
          <cell r="F5109">
            <v>12002.83</v>
          </cell>
          <cell r="G5109">
            <v>8397.48</v>
          </cell>
          <cell r="H5109">
            <v>11340</v>
          </cell>
          <cell r="I5109">
            <v>6950.95</v>
          </cell>
          <cell r="J5109">
            <v>13340</v>
          </cell>
          <cell r="K5109">
            <v>110010</v>
          </cell>
          <cell r="L5109" t="str">
            <v>Current Unrestricted</v>
          </cell>
          <cell r="M5109">
            <v>40</v>
          </cell>
          <cell r="N5109" t="str">
            <v>Operation and Maintenance of Plant</v>
          </cell>
          <cell r="O5109">
            <v>11</v>
          </cell>
          <cell r="P5109" t="str">
            <v>Current Unrestricted Funds</v>
          </cell>
          <cell r="Q5109">
            <v>71</v>
          </cell>
          <cell r="R5109" t="str">
            <v>Contractual Services</v>
          </cell>
          <cell r="S5109">
            <v>50</v>
          </cell>
          <cell r="T5109" t="str">
            <v>Administrative Services</v>
          </cell>
          <cell r="U5109">
            <v>9</v>
          </cell>
          <cell r="V5109" t="str">
            <v>Purdom, James W.</v>
          </cell>
        </row>
        <row r="5110">
          <cell r="A5110">
            <v>280502</v>
          </cell>
          <cell r="B5110" t="str">
            <v>SCC - Grounds Maintenance</v>
          </cell>
          <cell r="C5110">
            <v>733120</v>
          </cell>
          <cell r="D5110">
            <v>280502733120</v>
          </cell>
          <cell r="E5110" t="str">
            <v>Office Supplies</v>
          </cell>
          <cell r="F5110">
            <v>0</v>
          </cell>
          <cell r="G5110">
            <v>0</v>
          </cell>
          <cell r="H5110">
            <v>0</v>
          </cell>
          <cell r="I5110">
            <v>0</v>
          </cell>
          <cell r="J5110">
            <v>0</v>
          </cell>
          <cell r="K5110">
            <v>110010</v>
          </cell>
          <cell r="L5110" t="str">
            <v>Current Unrestricted</v>
          </cell>
          <cell r="M5110">
            <v>40</v>
          </cell>
          <cell r="N5110" t="str">
            <v>Operation and Maintenance of Plant</v>
          </cell>
          <cell r="O5110">
            <v>11</v>
          </cell>
          <cell r="P5110" t="str">
            <v>Current Unrestricted Funds</v>
          </cell>
          <cell r="Q5110">
            <v>73</v>
          </cell>
          <cell r="R5110" t="str">
            <v>Supplies</v>
          </cell>
          <cell r="S5110">
            <v>50</v>
          </cell>
          <cell r="T5110" t="str">
            <v>Administrative Services</v>
          </cell>
          <cell r="U5110">
            <v>9</v>
          </cell>
          <cell r="V5110" t="str">
            <v>Purdom, James W.</v>
          </cell>
        </row>
        <row r="5111">
          <cell r="A5111">
            <v>280502</v>
          </cell>
          <cell r="B5111" t="str">
            <v>SCC - Grounds Maintenance</v>
          </cell>
          <cell r="C5111">
            <v>733410</v>
          </cell>
          <cell r="D5111">
            <v>280502733410</v>
          </cell>
          <cell r="E5111" t="str">
            <v>Fertilizer and Chemicals</v>
          </cell>
          <cell r="F5111">
            <v>13034</v>
          </cell>
          <cell r="G5111">
            <v>13486</v>
          </cell>
          <cell r="H5111">
            <v>17450</v>
          </cell>
          <cell r="I5111">
            <v>4023</v>
          </cell>
          <cell r="J5111">
            <v>15058</v>
          </cell>
          <cell r="K5111">
            <v>110010</v>
          </cell>
          <cell r="L5111" t="str">
            <v>Current Unrestricted</v>
          </cell>
          <cell r="M5111">
            <v>40</v>
          </cell>
          <cell r="N5111" t="str">
            <v>Operation and Maintenance of Plant</v>
          </cell>
          <cell r="O5111">
            <v>11</v>
          </cell>
          <cell r="P5111" t="str">
            <v>Current Unrestricted Funds</v>
          </cell>
          <cell r="Q5111">
            <v>73</v>
          </cell>
          <cell r="R5111" t="str">
            <v>Supplies</v>
          </cell>
          <cell r="S5111">
            <v>50</v>
          </cell>
          <cell r="T5111" t="str">
            <v>Administrative Services</v>
          </cell>
          <cell r="U5111">
            <v>9</v>
          </cell>
          <cell r="V5111" t="str">
            <v>Purdom, James W.</v>
          </cell>
        </row>
        <row r="5112">
          <cell r="A5112">
            <v>280502</v>
          </cell>
          <cell r="B5112" t="str">
            <v>SCC - Grounds Maintenance</v>
          </cell>
          <cell r="C5112">
            <v>733460</v>
          </cell>
          <cell r="D5112">
            <v>280502733460</v>
          </cell>
          <cell r="E5112" t="str">
            <v>Miscellaneous Supplies</v>
          </cell>
          <cell r="F5112">
            <v>1400</v>
          </cell>
          <cell r="G5112">
            <v>0</v>
          </cell>
          <cell r="H5112">
            <v>800</v>
          </cell>
          <cell r="I5112">
            <v>0</v>
          </cell>
          <cell r="J5112">
            <v>0</v>
          </cell>
          <cell r="K5112">
            <v>110010</v>
          </cell>
          <cell r="L5112" t="str">
            <v>Current Unrestricted</v>
          </cell>
          <cell r="M5112">
            <v>40</v>
          </cell>
          <cell r="N5112" t="str">
            <v>Operation and Maintenance of Plant</v>
          </cell>
          <cell r="O5112">
            <v>11</v>
          </cell>
          <cell r="P5112" t="str">
            <v>Current Unrestricted Funds</v>
          </cell>
          <cell r="Q5112">
            <v>73</v>
          </cell>
          <cell r="R5112" t="str">
            <v>Supplies</v>
          </cell>
          <cell r="S5112">
            <v>50</v>
          </cell>
          <cell r="T5112" t="str">
            <v>Administrative Services</v>
          </cell>
          <cell r="U5112">
            <v>9</v>
          </cell>
          <cell r="V5112" t="str">
            <v>Purdom, James W.</v>
          </cell>
        </row>
        <row r="5113">
          <cell r="A5113">
            <v>280502</v>
          </cell>
          <cell r="B5113" t="str">
            <v>SCC - Grounds Maintenance</v>
          </cell>
          <cell r="C5113">
            <v>733475</v>
          </cell>
          <cell r="D5113">
            <v>280502733475</v>
          </cell>
          <cell r="E5113" t="str">
            <v>Landscaping Supplies</v>
          </cell>
          <cell r="F5113">
            <v>0</v>
          </cell>
          <cell r="G5113">
            <v>7470.6</v>
          </cell>
          <cell r="H5113">
            <v>6700</v>
          </cell>
          <cell r="I5113">
            <v>3886.99</v>
          </cell>
          <cell r="J5113">
            <v>9057</v>
          </cell>
          <cell r="K5113">
            <v>110010</v>
          </cell>
          <cell r="L5113" t="str">
            <v>Current Unrestricted</v>
          </cell>
          <cell r="M5113">
            <v>40</v>
          </cell>
          <cell r="N5113" t="str">
            <v>Operation and Maintenance of Plant</v>
          </cell>
          <cell r="O5113">
            <v>11</v>
          </cell>
          <cell r="P5113" t="str">
            <v>Current Unrestricted Funds</v>
          </cell>
          <cell r="Q5113">
            <v>73</v>
          </cell>
          <cell r="R5113" t="str">
            <v>Supplies</v>
          </cell>
          <cell r="S5113">
            <v>50</v>
          </cell>
          <cell r="T5113" t="str">
            <v>Administrative Services</v>
          </cell>
          <cell r="U5113">
            <v>9</v>
          </cell>
          <cell r="V5113" t="str">
            <v>Purdom, James W.</v>
          </cell>
        </row>
        <row r="5114">
          <cell r="A5114">
            <v>280502</v>
          </cell>
          <cell r="B5114" t="str">
            <v>SCC - Grounds Maintenance</v>
          </cell>
          <cell r="C5114">
            <v>733480</v>
          </cell>
          <cell r="D5114">
            <v>280502733480</v>
          </cell>
          <cell r="E5114" t="str">
            <v>Custodial Supplies</v>
          </cell>
          <cell r="F5114">
            <v>716</v>
          </cell>
          <cell r="G5114">
            <v>0</v>
          </cell>
          <cell r="H5114">
            <v>0</v>
          </cell>
          <cell r="I5114">
            <v>0</v>
          </cell>
          <cell r="J5114">
            <v>0</v>
          </cell>
          <cell r="K5114">
            <v>110010</v>
          </cell>
          <cell r="L5114" t="str">
            <v>Current Unrestricted</v>
          </cell>
          <cell r="M5114">
            <v>40</v>
          </cell>
          <cell r="N5114" t="str">
            <v>Operation and Maintenance of Plant</v>
          </cell>
          <cell r="O5114">
            <v>11</v>
          </cell>
          <cell r="P5114" t="str">
            <v>Current Unrestricted Funds</v>
          </cell>
          <cell r="Q5114">
            <v>73</v>
          </cell>
          <cell r="R5114" t="str">
            <v>Supplies</v>
          </cell>
          <cell r="S5114">
            <v>50</v>
          </cell>
          <cell r="T5114" t="str">
            <v>Administrative Services</v>
          </cell>
          <cell r="U5114">
            <v>9</v>
          </cell>
          <cell r="V5114" t="str">
            <v>Purdom, James W.</v>
          </cell>
        </row>
        <row r="5115">
          <cell r="A5115">
            <v>280502</v>
          </cell>
          <cell r="B5115" t="str">
            <v>SCC - Grounds Maintenance</v>
          </cell>
          <cell r="C5115">
            <v>744370</v>
          </cell>
          <cell r="D5115">
            <v>280502744370</v>
          </cell>
          <cell r="E5115" t="str">
            <v>Vehicle Operating Expense</v>
          </cell>
          <cell r="F5115">
            <v>0</v>
          </cell>
          <cell r="G5115">
            <v>0</v>
          </cell>
          <cell r="H5115">
            <v>0</v>
          </cell>
          <cell r="I5115">
            <v>0</v>
          </cell>
          <cell r="J5115">
            <v>0</v>
          </cell>
          <cell r="K5115">
            <v>110010</v>
          </cell>
          <cell r="L5115" t="str">
            <v>Current Unrestricted</v>
          </cell>
          <cell r="M5115">
            <v>40</v>
          </cell>
          <cell r="N5115" t="str">
            <v>Operation and Maintenance of Plant</v>
          </cell>
          <cell r="O5115">
            <v>11</v>
          </cell>
          <cell r="P5115" t="str">
            <v>Current Unrestricted Funds</v>
          </cell>
          <cell r="Q5115">
            <v>74</v>
          </cell>
          <cell r="R5115" t="str">
            <v>Travel</v>
          </cell>
          <cell r="S5115">
            <v>50</v>
          </cell>
          <cell r="T5115" t="str">
            <v>Administrative Services</v>
          </cell>
          <cell r="U5115">
            <v>9</v>
          </cell>
          <cell r="V5115" t="str">
            <v>Purdom, James W.</v>
          </cell>
        </row>
        <row r="5116">
          <cell r="A5116">
            <v>280502</v>
          </cell>
          <cell r="B5116" t="str">
            <v>SCC - Grounds Maintenance</v>
          </cell>
          <cell r="C5116">
            <v>755530</v>
          </cell>
          <cell r="D5116">
            <v>280502755530</v>
          </cell>
          <cell r="E5116" t="str">
            <v>Repairs - Machinery</v>
          </cell>
          <cell r="F5116">
            <v>3308.47</v>
          </cell>
          <cell r="G5116">
            <v>1844.89</v>
          </cell>
          <cell r="H5116">
            <v>4760</v>
          </cell>
          <cell r="I5116">
            <v>1234.95</v>
          </cell>
          <cell r="J5116">
            <v>5500</v>
          </cell>
          <cell r="K5116">
            <v>110010</v>
          </cell>
          <cell r="L5116" t="str">
            <v>Current Unrestricted</v>
          </cell>
          <cell r="M5116">
            <v>40</v>
          </cell>
          <cell r="N5116" t="str">
            <v>Operation and Maintenance of Plant</v>
          </cell>
          <cell r="O5116">
            <v>11</v>
          </cell>
          <cell r="P5116" t="str">
            <v>Current Unrestricted Funds</v>
          </cell>
          <cell r="Q5116">
            <v>75</v>
          </cell>
          <cell r="R5116" t="str">
            <v>Other Operating Expenses</v>
          </cell>
          <cell r="S5116">
            <v>50</v>
          </cell>
          <cell r="T5116" t="str">
            <v>Administrative Services</v>
          </cell>
          <cell r="U5116">
            <v>9</v>
          </cell>
          <cell r="V5116" t="str">
            <v>Purdom, James W.</v>
          </cell>
        </row>
        <row r="5117">
          <cell r="A5117">
            <v>280502</v>
          </cell>
          <cell r="B5117" t="str">
            <v>SCC - Grounds Maintenance</v>
          </cell>
          <cell r="C5117">
            <v>755540</v>
          </cell>
          <cell r="D5117">
            <v>280502755540</v>
          </cell>
          <cell r="E5117" t="str">
            <v>Repairs - Vehicle</v>
          </cell>
          <cell r="F5117">
            <v>1713.58</v>
          </cell>
          <cell r="G5117">
            <v>1567.83</v>
          </cell>
          <cell r="H5117">
            <v>4750</v>
          </cell>
          <cell r="I5117">
            <v>313.05</v>
          </cell>
          <cell r="J5117">
            <v>4750</v>
          </cell>
          <cell r="K5117">
            <v>110010</v>
          </cell>
          <cell r="L5117" t="str">
            <v>Current Unrestricted</v>
          </cell>
          <cell r="M5117">
            <v>40</v>
          </cell>
          <cell r="N5117" t="str">
            <v>Operation and Maintenance of Plant</v>
          </cell>
          <cell r="O5117">
            <v>11</v>
          </cell>
          <cell r="P5117" t="str">
            <v>Current Unrestricted Funds</v>
          </cell>
          <cell r="Q5117">
            <v>75</v>
          </cell>
          <cell r="R5117" t="str">
            <v>Other Operating Expenses</v>
          </cell>
          <cell r="S5117">
            <v>50</v>
          </cell>
          <cell r="T5117" t="str">
            <v>Administrative Services</v>
          </cell>
          <cell r="U5117">
            <v>9</v>
          </cell>
          <cell r="V5117" t="str">
            <v>Purdom, James W.</v>
          </cell>
        </row>
        <row r="5118">
          <cell r="A5118">
            <v>280502</v>
          </cell>
          <cell r="B5118" t="str">
            <v>SCC - Grounds Maintenance</v>
          </cell>
          <cell r="C5118">
            <v>755555</v>
          </cell>
          <cell r="D5118">
            <v>280502755555</v>
          </cell>
          <cell r="E5118" t="str">
            <v>Repairs - Parking Lot and Road</v>
          </cell>
          <cell r="F5118">
            <v>0</v>
          </cell>
          <cell r="G5118">
            <v>0</v>
          </cell>
          <cell r="H5118">
            <v>0</v>
          </cell>
          <cell r="I5118">
            <v>0</v>
          </cell>
          <cell r="J5118">
            <v>0</v>
          </cell>
          <cell r="K5118">
            <v>110010</v>
          </cell>
          <cell r="L5118" t="str">
            <v>Current Unrestricted</v>
          </cell>
          <cell r="M5118">
            <v>40</v>
          </cell>
          <cell r="N5118" t="str">
            <v>Operation and Maintenance of Plant</v>
          </cell>
          <cell r="O5118">
            <v>11</v>
          </cell>
          <cell r="P5118" t="str">
            <v>Current Unrestricted Funds</v>
          </cell>
          <cell r="Q5118">
            <v>75</v>
          </cell>
          <cell r="R5118" t="str">
            <v>Other Operating Expenses</v>
          </cell>
          <cell r="S5118">
            <v>50</v>
          </cell>
          <cell r="T5118" t="str">
            <v>Administrative Services</v>
          </cell>
          <cell r="U5118">
            <v>9</v>
          </cell>
          <cell r="V5118" t="str">
            <v>Purdom, James W.</v>
          </cell>
        </row>
        <row r="5119">
          <cell r="A5119">
            <v>280502</v>
          </cell>
          <cell r="B5119" t="str">
            <v>SCC - Grounds Maintenance</v>
          </cell>
          <cell r="C5119">
            <v>755570</v>
          </cell>
          <cell r="D5119">
            <v>280502755570</v>
          </cell>
          <cell r="E5119" t="str">
            <v>Grounds Renovation</v>
          </cell>
          <cell r="F5119">
            <v>7609.21</v>
          </cell>
          <cell r="G5119">
            <v>0</v>
          </cell>
          <cell r="H5119">
            <v>3000</v>
          </cell>
          <cell r="I5119">
            <v>0</v>
          </cell>
          <cell r="J5119">
            <v>5000</v>
          </cell>
          <cell r="K5119">
            <v>110010</v>
          </cell>
          <cell r="L5119" t="str">
            <v>Current Unrestricted</v>
          </cell>
          <cell r="M5119">
            <v>40</v>
          </cell>
          <cell r="N5119" t="str">
            <v>Operation and Maintenance of Plant</v>
          </cell>
          <cell r="O5119">
            <v>11</v>
          </cell>
          <cell r="P5119" t="str">
            <v>Current Unrestricted Funds</v>
          </cell>
          <cell r="Q5119">
            <v>75</v>
          </cell>
          <cell r="R5119" t="str">
            <v>Other Operating Expenses</v>
          </cell>
          <cell r="S5119">
            <v>50</v>
          </cell>
          <cell r="T5119" t="str">
            <v>Administrative Services</v>
          </cell>
          <cell r="U5119">
            <v>9</v>
          </cell>
          <cell r="V5119" t="str">
            <v>Purdom, James W.</v>
          </cell>
        </row>
        <row r="5120">
          <cell r="A5120">
            <v>280502</v>
          </cell>
          <cell r="B5120" t="str">
            <v>SCC - Grounds Maintenance</v>
          </cell>
          <cell r="C5120">
            <v>765425</v>
          </cell>
          <cell r="D5120">
            <v>280502765425</v>
          </cell>
          <cell r="E5120" t="str">
            <v>Telephone - Cellular</v>
          </cell>
          <cell r="F5120">
            <v>900.59</v>
          </cell>
          <cell r="G5120">
            <v>909.29</v>
          </cell>
          <cell r="H5120">
            <v>1300</v>
          </cell>
          <cell r="I5120">
            <v>380.42</v>
          </cell>
          <cell r="J5120">
            <v>1300</v>
          </cell>
          <cell r="K5120">
            <v>110010</v>
          </cell>
          <cell r="L5120" t="str">
            <v>Current Unrestricted</v>
          </cell>
          <cell r="M5120">
            <v>40</v>
          </cell>
          <cell r="N5120" t="str">
            <v>Operation and Maintenance of Plant</v>
          </cell>
          <cell r="O5120">
            <v>11</v>
          </cell>
          <cell r="P5120" t="str">
            <v>Current Unrestricted Funds</v>
          </cell>
          <cell r="Q5120">
            <v>76</v>
          </cell>
          <cell r="R5120" t="str">
            <v>Utilities</v>
          </cell>
          <cell r="S5120">
            <v>50</v>
          </cell>
          <cell r="T5120" t="str">
            <v>Administrative Services</v>
          </cell>
          <cell r="U5120">
            <v>9</v>
          </cell>
          <cell r="V5120" t="str">
            <v>Purdom, James W.</v>
          </cell>
        </row>
        <row r="5121">
          <cell r="A5121">
            <v>280502</v>
          </cell>
          <cell r="B5121" t="str">
            <v>SCC - Grounds Maintenance</v>
          </cell>
          <cell r="C5121">
            <v>787410</v>
          </cell>
          <cell r="D5121">
            <v>280502787410</v>
          </cell>
          <cell r="E5121" t="str">
            <v>Equipment/Furniture Non-Depreciable</v>
          </cell>
          <cell r="F5121">
            <v>0</v>
          </cell>
          <cell r="G5121">
            <v>999.2</v>
          </cell>
          <cell r="H5121">
            <v>2000</v>
          </cell>
          <cell r="I5121">
            <v>1599.2</v>
          </cell>
          <cell r="J5121">
            <v>0</v>
          </cell>
          <cell r="K5121">
            <v>110010</v>
          </cell>
          <cell r="L5121" t="str">
            <v>Current Unrestricted</v>
          </cell>
          <cell r="M5121">
            <v>40</v>
          </cell>
          <cell r="N5121" t="str">
            <v>Operation and Maintenance of Plant</v>
          </cell>
          <cell r="O5121">
            <v>11</v>
          </cell>
          <cell r="P5121" t="str">
            <v>Current Unrestricted Funds</v>
          </cell>
          <cell r="Q5121">
            <v>78</v>
          </cell>
          <cell r="R5121" t="str">
            <v>Non-Capital Outlay</v>
          </cell>
          <cell r="S5121">
            <v>50</v>
          </cell>
          <cell r="T5121" t="str">
            <v>Administrative Services</v>
          </cell>
          <cell r="U5121">
            <v>9</v>
          </cell>
          <cell r="V5121" t="str">
            <v>Purdom, James W.</v>
          </cell>
        </row>
        <row r="5122">
          <cell r="A5122">
            <v>280504</v>
          </cell>
          <cell r="B5122" t="str">
            <v>CYC - Grounds Maintenance</v>
          </cell>
          <cell r="C5122">
            <v>712355</v>
          </cell>
          <cell r="D5122">
            <v>280504712355</v>
          </cell>
          <cell r="E5122" t="str">
            <v>Contract Labor - Temporary Agencies</v>
          </cell>
          <cell r="F5122">
            <v>41304.019999999997</v>
          </cell>
          <cell r="G5122">
            <v>29951.11</v>
          </cell>
          <cell r="H5122">
            <v>27512</v>
          </cell>
          <cell r="I5122">
            <v>13832.54</v>
          </cell>
          <cell r="J5122">
            <v>26111</v>
          </cell>
          <cell r="K5122">
            <v>110010</v>
          </cell>
          <cell r="L5122" t="str">
            <v>Current Unrestricted</v>
          </cell>
          <cell r="M5122">
            <v>40</v>
          </cell>
          <cell r="N5122" t="str">
            <v>Operation and Maintenance of Plant</v>
          </cell>
          <cell r="O5122">
            <v>11</v>
          </cell>
          <cell r="P5122" t="str">
            <v>Current Unrestricted Funds</v>
          </cell>
          <cell r="Q5122">
            <v>71</v>
          </cell>
          <cell r="R5122" t="str">
            <v>Contractual Services</v>
          </cell>
          <cell r="S5122">
            <v>50</v>
          </cell>
          <cell r="T5122" t="str">
            <v>Administrative Services</v>
          </cell>
          <cell r="U5122">
            <v>9</v>
          </cell>
          <cell r="V5122" t="str">
            <v>Purdom, James W.</v>
          </cell>
        </row>
        <row r="5123">
          <cell r="A5123">
            <v>280504</v>
          </cell>
          <cell r="B5123" t="str">
            <v>CYC - Grounds Maintenance</v>
          </cell>
          <cell r="C5123">
            <v>712370</v>
          </cell>
          <cell r="D5123">
            <v>280504712370</v>
          </cell>
          <cell r="E5123" t="str">
            <v>Other Contract Services</v>
          </cell>
          <cell r="F5123">
            <v>3504.2</v>
          </cell>
          <cell r="G5123">
            <v>5631.75</v>
          </cell>
          <cell r="H5123">
            <v>4124</v>
          </cell>
          <cell r="I5123">
            <v>2252.6999999999998</v>
          </cell>
          <cell r="J5123">
            <v>4124</v>
          </cell>
          <cell r="K5123">
            <v>110010</v>
          </cell>
          <cell r="L5123" t="str">
            <v>Current Unrestricted</v>
          </cell>
          <cell r="M5123">
            <v>40</v>
          </cell>
          <cell r="N5123" t="str">
            <v>Operation and Maintenance of Plant</v>
          </cell>
          <cell r="O5123">
            <v>11</v>
          </cell>
          <cell r="P5123" t="str">
            <v>Current Unrestricted Funds</v>
          </cell>
          <cell r="Q5123">
            <v>71</v>
          </cell>
          <cell r="R5123" t="str">
            <v>Contractual Services</v>
          </cell>
          <cell r="S5123">
            <v>50</v>
          </cell>
          <cell r="T5123" t="str">
            <v>Administrative Services</v>
          </cell>
          <cell r="U5123">
            <v>9</v>
          </cell>
          <cell r="V5123" t="str">
            <v>Purdom, James W.</v>
          </cell>
        </row>
        <row r="5124">
          <cell r="A5124">
            <v>280504</v>
          </cell>
          <cell r="B5124" t="str">
            <v>CYC - Grounds Maintenance</v>
          </cell>
          <cell r="C5124">
            <v>712570</v>
          </cell>
          <cell r="D5124">
            <v>280504712570</v>
          </cell>
          <cell r="E5124" t="str">
            <v>Grounds Maintenance</v>
          </cell>
          <cell r="F5124">
            <v>0</v>
          </cell>
          <cell r="G5124">
            <v>0</v>
          </cell>
          <cell r="H5124">
            <v>200</v>
          </cell>
          <cell r="I5124">
            <v>0</v>
          </cell>
          <cell r="J5124">
            <v>200</v>
          </cell>
          <cell r="K5124">
            <v>110010</v>
          </cell>
          <cell r="L5124" t="str">
            <v>Current Unrestricted</v>
          </cell>
          <cell r="M5124">
            <v>40</v>
          </cell>
          <cell r="N5124" t="str">
            <v>Operation and Maintenance of Plant</v>
          </cell>
          <cell r="O5124">
            <v>11</v>
          </cell>
          <cell r="P5124" t="str">
            <v>Current Unrestricted Funds</v>
          </cell>
          <cell r="Q5124">
            <v>71</v>
          </cell>
          <cell r="R5124" t="str">
            <v>Contractual Services</v>
          </cell>
          <cell r="S5124">
            <v>50</v>
          </cell>
          <cell r="T5124" t="str">
            <v>Administrative Services</v>
          </cell>
          <cell r="U5124">
            <v>9</v>
          </cell>
          <cell r="V5124" t="str">
            <v>Purdom, James W.</v>
          </cell>
        </row>
        <row r="5125">
          <cell r="A5125">
            <v>280504</v>
          </cell>
          <cell r="B5125" t="str">
            <v>CYC - Grounds Maintenance</v>
          </cell>
          <cell r="C5125">
            <v>733410</v>
          </cell>
          <cell r="D5125">
            <v>280504733410</v>
          </cell>
          <cell r="E5125" t="str">
            <v>Fertilizer and Chemicals</v>
          </cell>
          <cell r="F5125">
            <v>1152</v>
          </cell>
          <cell r="G5125">
            <v>1032</v>
          </cell>
          <cell r="H5125">
            <v>1800</v>
          </cell>
          <cell r="I5125">
            <v>306</v>
          </cell>
          <cell r="J5125">
            <v>1361</v>
          </cell>
          <cell r="K5125">
            <v>110010</v>
          </cell>
          <cell r="L5125" t="str">
            <v>Current Unrestricted</v>
          </cell>
          <cell r="M5125">
            <v>40</v>
          </cell>
          <cell r="N5125" t="str">
            <v>Operation and Maintenance of Plant</v>
          </cell>
          <cell r="O5125">
            <v>11</v>
          </cell>
          <cell r="P5125" t="str">
            <v>Current Unrestricted Funds</v>
          </cell>
          <cell r="Q5125">
            <v>73</v>
          </cell>
          <cell r="R5125" t="str">
            <v>Supplies</v>
          </cell>
          <cell r="S5125">
            <v>50</v>
          </cell>
          <cell r="T5125" t="str">
            <v>Administrative Services</v>
          </cell>
          <cell r="U5125">
            <v>9</v>
          </cell>
          <cell r="V5125" t="str">
            <v>Purdom, James W.</v>
          </cell>
        </row>
        <row r="5126">
          <cell r="A5126">
            <v>280504</v>
          </cell>
          <cell r="B5126" t="str">
            <v>CYC - Grounds Maintenance</v>
          </cell>
          <cell r="C5126">
            <v>733460</v>
          </cell>
          <cell r="D5126">
            <v>280504733460</v>
          </cell>
          <cell r="E5126" t="str">
            <v>Miscellaneous Supplies</v>
          </cell>
          <cell r="F5126">
            <v>0</v>
          </cell>
          <cell r="G5126">
            <v>0</v>
          </cell>
          <cell r="H5126">
            <v>100</v>
          </cell>
          <cell r="I5126">
            <v>0</v>
          </cell>
          <cell r="J5126">
            <v>0</v>
          </cell>
          <cell r="K5126">
            <v>110010</v>
          </cell>
          <cell r="L5126" t="str">
            <v>Current Unrestricted</v>
          </cell>
          <cell r="M5126">
            <v>40</v>
          </cell>
          <cell r="N5126" t="str">
            <v>Operation and Maintenance of Plant</v>
          </cell>
          <cell r="O5126">
            <v>11</v>
          </cell>
          <cell r="P5126" t="str">
            <v>Current Unrestricted Funds</v>
          </cell>
          <cell r="Q5126">
            <v>73</v>
          </cell>
          <cell r="R5126" t="str">
            <v>Supplies</v>
          </cell>
          <cell r="S5126">
            <v>50</v>
          </cell>
          <cell r="T5126" t="str">
            <v>Administrative Services</v>
          </cell>
          <cell r="U5126">
            <v>9</v>
          </cell>
          <cell r="V5126" t="str">
            <v>Purdom, James W.</v>
          </cell>
        </row>
        <row r="5127">
          <cell r="A5127">
            <v>280504</v>
          </cell>
          <cell r="B5127" t="str">
            <v>CYC - Grounds Maintenance</v>
          </cell>
          <cell r="C5127">
            <v>755530</v>
          </cell>
          <cell r="D5127">
            <v>280504755530</v>
          </cell>
          <cell r="E5127" t="str">
            <v>Repairs - Machinery</v>
          </cell>
          <cell r="F5127">
            <v>0</v>
          </cell>
          <cell r="G5127">
            <v>0</v>
          </cell>
          <cell r="H5127">
            <v>228</v>
          </cell>
          <cell r="I5127">
            <v>0</v>
          </cell>
          <cell r="J5127">
            <v>228</v>
          </cell>
          <cell r="K5127">
            <v>110010</v>
          </cell>
          <cell r="L5127" t="str">
            <v>Current Unrestricted</v>
          </cell>
          <cell r="M5127">
            <v>40</v>
          </cell>
          <cell r="N5127" t="str">
            <v>Operation and Maintenance of Plant</v>
          </cell>
          <cell r="O5127">
            <v>11</v>
          </cell>
          <cell r="P5127" t="str">
            <v>Current Unrestricted Funds</v>
          </cell>
          <cell r="Q5127">
            <v>75</v>
          </cell>
          <cell r="R5127" t="str">
            <v>Other Operating Expenses</v>
          </cell>
          <cell r="S5127">
            <v>50</v>
          </cell>
          <cell r="T5127" t="str">
            <v>Administrative Services</v>
          </cell>
          <cell r="U5127">
            <v>9</v>
          </cell>
          <cell r="V5127" t="str">
            <v>Purdom, James W.</v>
          </cell>
        </row>
        <row r="5128">
          <cell r="A5128">
            <v>280504</v>
          </cell>
          <cell r="B5128" t="str">
            <v>CYC - Grounds Maintenance</v>
          </cell>
          <cell r="C5128">
            <v>755540</v>
          </cell>
          <cell r="D5128">
            <v>280504755540</v>
          </cell>
          <cell r="E5128" t="str">
            <v>Repairs - Vehicle</v>
          </cell>
          <cell r="F5128">
            <v>0</v>
          </cell>
          <cell r="G5128">
            <v>0</v>
          </cell>
          <cell r="H5128">
            <v>0</v>
          </cell>
          <cell r="I5128">
            <v>0</v>
          </cell>
          <cell r="J5128">
            <v>0</v>
          </cell>
          <cell r="K5128">
            <v>110010</v>
          </cell>
          <cell r="L5128" t="str">
            <v>Current Unrestricted</v>
          </cell>
          <cell r="M5128">
            <v>40</v>
          </cell>
          <cell r="N5128" t="str">
            <v>Operation and Maintenance of Plant</v>
          </cell>
          <cell r="O5128">
            <v>11</v>
          </cell>
          <cell r="P5128" t="str">
            <v>Current Unrestricted Funds</v>
          </cell>
          <cell r="Q5128">
            <v>75</v>
          </cell>
          <cell r="R5128" t="str">
            <v>Other Operating Expenses</v>
          </cell>
          <cell r="S5128">
            <v>50</v>
          </cell>
          <cell r="T5128" t="str">
            <v>Administrative Services</v>
          </cell>
          <cell r="U5128">
            <v>9</v>
          </cell>
          <cell r="V5128" t="str">
            <v>Purdom, James W.</v>
          </cell>
        </row>
        <row r="5129">
          <cell r="A5129">
            <v>280506</v>
          </cell>
          <cell r="B5129" t="str">
            <v>PRC - Grounds Maintenance</v>
          </cell>
          <cell r="C5129">
            <v>712310</v>
          </cell>
          <cell r="D5129">
            <v>280506712310</v>
          </cell>
          <cell r="E5129" t="str">
            <v>Consultants</v>
          </cell>
          <cell r="F5129">
            <v>0</v>
          </cell>
          <cell r="G5129">
            <v>0</v>
          </cell>
          <cell r="H5129">
            <v>1500</v>
          </cell>
          <cell r="I5129">
            <v>0</v>
          </cell>
          <cell r="J5129">
            <v>0</v>
          </cell>
          <cell r="K5129">
            <v>110010</v>
          </cell>
          <cell r="L5129" t="str">
            <v>Current Unrestricted</v>
          </cell>
          <cell r="M5129">
            <v>40</v>
          </cell>
          <cell r="N5129" t="str">
            <v>Operation and Maintenance of Plant</v>
          </cell>
          <cell r="O5129">
            <v>11</v>
          </cell>
          <cell r="P5129" t="str">
            <v>Current Unrestricted Funds</v>
          </cell>
          <cell r="Q5129">
            <v>71</v>
          </cell>
          <cell r="R5129" t="str">
            <v>Contractual Services</v>
          </cell>
          <cell r="S5129">
            <v>50</v>
          </cell>
          <cell r="T5129" t="str">
            <v>Administrative Services</v>
          </cell>
          <cell r="U5129">
            <v>9</v>
          </cell>
          <cell r="V5129" t="str">
            <v>Purdom, James W.</v>
          </cell>
        </row>
        <row r="5130">
          <cell r="A5130">
            <v>280506</v>
          </cell>
          <cell r="B5130" t="str">
            <v>PRC - Grounds Maintenance</v>
          </cell>
          <cell r="C5130">
            <v>712355</v>
          </cell>
          <cell r="D5130">
            <v>280506712355</v>
          </cell>
          <cell r="E5130" t="str">
            <v>Contract Labor - Temporary Agencies</v>
          </cell>
          <cell r="F5130">
            <v>67856.600000000006</v>
          </cell>
          <cell r="G5130">
            <v>74410.570000000007</v>
          </cell>
          <cell r="H5130">
            <v>68781</v>
          </cell>
          <cell r="I5130">
            <v>34581.379999999997</v>
          </cell>
          <cell r="J5130">
            <v>72531</v>
          </cell>
          <cell r="K5130">
            <v>110010</v>
          </cell>
          <cell r="L5130" t="str">
            <v>Current Unrestricted</v>
          </cell>
          <cell r="M5130">
            <v>40</v>
          </cell>
          <cell r="N5130" t="str">
            <v>Operation and Maintenance of Plant</v>
          </cell>
          <cell r="O5130">
            <v>11</v>
          </cell>
          <cell r="P5130" t="str">
            <v>Current Unrestricted Funds</v>
          </cell>
          <cell r="Q5130">
            <v>71</v>
          </cell>
          <cell r="R5130" t="str">
            <v>Contractual Services</v>
          </cell>
          <cell r="S5130">
            <v>50</v>
          </cell>
          <cell r="T5130" t="str">
            <v>Administrative Services</v>
          </cell>
          <cell r="U5130">
            <v>9</v>
          </cell>
          <cell r="V5130" t="str">
            <v>Purdom, James W.</v>
          </cell>
        </row>
        <row r="5131">
          <cell r="A5131">
            <v>280506</v>
          </cell>
          <cell r="B5131" t="str">
            <v>PRC - Grounds Maintenance</v>
          </cell>
          <cell r="C5131">
            <v>712370</v>
          </cell>
          <cell r="D5131">
            <v>280506712370</v>
          </cell>
          <cell r="E5131" t="str">
            <v>Other Contract Services</v>
          </cell>
          <cell r="F5131">
            <v>0</v>
          </cell>
          <cell r="G5131">
            <v>0</v>
          </cell>
          <cell r="H5131">
            <v>750</v>
          </cell>
          <cell r="I5131">
            <v>0</v>
          </cell>
          <cell r="J5131">
            <v>0</v>
          </cell>
          <cell r="K5131">
            <v>110010</v>
          </cell>
          <cell r="L5131" t="str">
            <v>Current Unrestricted</v>
          </cell>
          <cell r="M5131">
            <v>40</v>
          </cell>
          <cell r="N5131" t="str">
            <v>Operation and Maintenance of Plant</v>
          </cell>
          <cell r="O5131">
            <v>11</v>
          </cell>
          <cell r="P5131" t="str">
            <v>Current Unrestricted Funds</v>
          </cell>
          <cell r="Q5131">
            <v>71</v>
          </cell>
          <cell r="R5131" t="str">
            <v>Contractual Services</v>
          </cell>
          <cell r="S5131">
            <v>50</v>
          </cell>
          <cell r="T5131" t="str">
            <v>Administrative Services</v>
          </cell>
          <cell r="U5131">
            <v>9</v>
          </cell>
          <cell r="V5131" t="str">
            <v>Purdom, James W.</v>
          </cell>
        </row>
        <row r="5132">
          <cell r="A5132">
            <v>280506</v>
          </cell>
          <cell r="B5132" t="str">
            <v>PRC - Grounds Maintenance</v>
          </cell>
          <cell r="C5132">
            <v>712570</v>
          </cell>
          <cell r="D5132">
            <v>280506712570</v>
          </cell>
          <cell r="E5132" t="str">
            <v>Grounds Maintenance</v>
          </cell>
          <cell r="F5132">
            <v>3580.2</v>
          </cell>
          <cell r="G5132">
            <v>2948.44</v>
          </cell>
          <cell r="H5132">
            <v>4000</v>
          </cell>
          <cell r="I5132">
            <v>516.04</v>
          </cell>
          <cell r="J5132">
            <v>4000</v>
          </cell>
          <cell r="K5132">
            <v>110010</v>
          </cell>
          <cell r="L5132" t="str">
            <v>Current Unrestricted</v>
          </cell>
          <cell r="M5132">
            <v>40</v>
          </cell>
          <cell r="N5132" t="str">
            <v>Operation and Maintenance of Plant</v>
          </cell>
          <cell r="O5132">
            <v>11</v>
          </cell>
          <cell r="P5132" t="str">
            <v>Current Unrestricted Funds</v>
          </cell>
          <cell r="Q5132">
            <v>71</v>
          </cell>
          <cell r="R5132" t="str">
            <v>Contractual Services</v>
          </cell>
          <cell r="S5132">
            <v>50</v>
          </cell>
          <cell r="T5132" t="str">
            <v>Administrative Services</v>
          </cell>
          <cell r="U5132">
            <v>9</v>
          </cell>
          <cell r="V5132" t="str">
            <v>Purdom, James W.</v>
          </cell>
        </row>
        <row r="5133">
          <cell r="A5133">
            <v>280506</v>
          </cell>
          <cell r="B5133" t="str">
            <v>PRC - Grounds Maintenance</v>
          </cell>
          <cell r="C5133">
            <v>733410</v>
          </cell>
          <cell r="D5133">
            <v>280506733410</v>
          </cell>
          <cell r="E5133" t="str">
            <v>Fertilizer and Chemicals</v>
          </cell>
          <cell r="F5133">
            <v>9381</v>
          </cell>
          <cell r="G5133">
            <v>13038</v>
          </cell>
          <cell r="H5133">
            <v>15950</v>
          </cell>
          <cell r="I5133">
            <v>3827</v>
          </cell>
          <cell r="J5133">
            <v>13289</v>
          </cell>
          <cell r="K5133">
            <v>110010</v>
          </cell>
          <cell r="L5133" t="str">
            <v>Current Unrestricted</v>
          </cell>
          <cell r="M5133">
            <v>40</v>
          </cell>
          <cell r="N5133" t="str">
            <v>Operation and Maintenance of Plant</v>
          </cell>
          <cell r="O5133">
            <v>11</v>
          </cell>
          <cell r="P5133" t="str">
            <v>Current Unrestricted Funds</v>
          </cell>
          <cell r="Q5133">
            <v>73</v>
          </cell>
          <cell r="R5133" t="str">
            <v>Supplies</v>
          </cell>
          <cell r="S5133">
            <v>50</v>
          </cell>
          <cell r="T5133" t="str">
            <v>Administrative Services</v>
          </cell>
          <cell r="U5133">
            <v>9</v>
          </cell>
          <cell r="V5133" t="str">
            <v>Purdom, James W.</v>
          </cell>
        </row>
        <row r="5134">
          <cell r="A5134">
            <v>280506</v>
          </cell>
          <cell r="B5134" t="str">
            <v>PRC - Grounds Maintenance</v>
          </cell>
          <cell r="C5134">
            <v>733460</v>
          </cell>
          <cell r="D5134">
            <v>280506733460</v>
          </cell>
          <cell r="E5134" t="str">
            <v>Miscellaneous Supplies</v>
          </cell>
          <cell r="F5134">
            <v>0</v>
          </cell>
          <cell r="G5134">
            <v>0</v>
          </cell>
          <cell r="H5134">
            <v>150</v>
          </cell>
          <cell r="I5134">
            <v>0</v>
          </cell>
          <cell r="J5134">
            <v>0</v>
          </cell>
          <cell r="K5134">
            <v>110010</v>
          </cell>
          <cell r="L5134" t="str">
            <v>Current Unrestricted</v>
          </cell>
          <cell r="M5134">
            <v>40</v>
          </cell>
          <cell r="N5134" t="str">
            <v>Operation and Maintenance of Plant</v>
          </cell>
          <cell r="O5134">
            <v>11</v>
          </cell>
          <cell r="P5134" t="str">
            <v>Current Unrestricted Funds</v>
          </cell>
          <cell r="Q5134">
            <v>73</v>
          </cell>
          <cell r="R5134" t="str">
            <v>Supplies</v>
          </cell>
          <cell r="S5134">
            <v>50</v>
          </cell>
          <cell r="T5134" t="str">
            <v>Administrative Services</v>
          </cell>
          <cell r="U5134">
            <v>9</v>
          </cell>
          <cell r="V5134" t="str">
            <v>Purdom, James W.</v>
          </cell>
        </row>
        <row r="5135">
          <cell r="A5135">
            <v>280506</v>
          </cell>
          <cell r="B5135" t="str">
            <v>PRC - Grounds Maintenance</v>
          </cell>
          <cell r="C5135">
            <v>744370</v>
          </cell>
          <cell r="D5135">
            <v>280506744370</v>
          </cell>
          <cell r="E5135" t="str">
            <v>Vehicle Operating Expense</v>
          </cell>
          <cell r="F5135">
            <v>0</v>
          </cell>
          <cell r="G5135">
            <v>0</v>
          </cell>
          <cell r="H5135">
            <v>0</v>
          </cell>
          <cell r="I5135">
            <v>0</v>
          </cell>
          <cell r="J5135">
            <v>0</v>
          </cell>
          <cell r="K5135">
            <v>110010</v>
          </cell>
          <cell r="L5135" t="str">
            <v>Current Unrestricted</v>
          </cell>
          <cell r="M5135">
            <v>40</v>
          </cell>
          <cell r="N5135" t="str">
            <v>Operation and Maintenance of Plant</v>
          </cell>
          <cell r="O5135">
            <v>11</v>
          </cell>
          <cell r="P5135" t="str">
            <v>Current Unrestricted Funds</v>
          </cell>
          <cell r="Q5135">
            <v>74</v>
          </cell>
          <cell r="R5135" t="str">
            <v>Travel</v>
          </cell>
          <cell r="S5135">
            <v>50</v>
          </cell>
          <cell r="T5135" t="str">
            <v>Administrative Services</v>
          </cell>
          <cell r="U5135">
            <v>9</v>
          </cell>
          <cell r="V5135" t="str">
            <v>Purdom, James W.</v>
          </cell>
        </row>
        <row r="5136">
          <cell r="A5136">
            <v>280506</v>
          </cell>
          <cell r="B5136" t="str">
            <v>PRC - Grounds Maintenance</v>
          </cell>
          <cell r="C5136">
            <v>755530</v>
          </cell>
          <cell r="D5136">
            <v>280506755530</v>
          </cell>
          <cell r="E5136" t="str">
            <v>Repairs - Machinery</v>
          </cell>
          <cell r="F5136">
            <v>999.13</v>
          </cell>
          <cell r="G5136">
            <v>1061.98</v>
          </cell>
          <cell r="H5136">
            <v>3000</v>
          </cell>
          <cell r="I5136">
            <v>0</v>
          </cell>
          <cell r="J5136">
            <v>3000</v>
          </cell>
          <cell r="K5136">
            <v>110010</v>
          </cell>
          <cell r="L5136" t="str">
            <v>Current Unrestricted</v>
          </cell>
          <cell r="M5136">
            <v>40</v>
          </cell>
          <cell r="N5136" t="str">
            <v>Operation and Maintenance of Plant</v>
          </cell>
          <cell r="O5136">
            <v>11</v>
          </cell>
          <cell r="P5136" t="str">
            <v>Current Unrestricted Funds</v>
          </cell>
          <cell r="Q5136">
            <v>75</v>
          </cell>
          <cell r="R5136" t="str">
            <v>Other Operating Expenses</v>
          </cell>
          <cell r="S5136">
            <v>50</v>
          </cell>
          <cell r="T5136" t="str">
            <v>Administrative Services</v>
          </cell>
          <cell r="U5136">
            <v>9</v>
          </cell>
          <cell r="V5136" t="str">
            <v>Purdom, James W.</v>
          </cell>
        </row>
        <row r="5137">
          <cell r="A5137">
            <v>280506</v>
          </cell>
          <cell r="B5137" t="str">
            <v>PRC - Grounds Maintenance</v>
          </cell>
          <cell r="C5137">
            <v>755540</v>
          </cell>
          <cell r="D5137">
            <v>280506755540</v>
          </cell>
          <cell r="E5137" t="str">
            <v>Repairs - Vehicle</v>
          </cell>
          <cell r="F5137">
            <v>0</v>
          </cell>
          <cell r="G5137">
            <v>0</v>
          </cell>
          <cell r="H5137">
            <v>750</v>
          </cell>
          <cell r="I5137">
            <v>0</v>
          </cell>
          <cell r="J5137">
            <v>750</v>
          </cell>
          <cell r="K5137">
            <v>110010</v>
          </cell>
          <cell r="L5137" t="str">
            <v>Current Unrestricted</v>
          </cell>
          <cell r="M5137">
            <v>40</v>
          </cell>
          <cell r="N5137" t="str">
            <v>Operation and Maintenance of Plant</v>
          </cell>
          <cell r="O5137">
            <v>11</v>
          </cell>
          <cell r="P5137" t="str">
            <v>Current Unrestricted Funds</v>
          </cell>
          <cell r="Q5137">
            <v>75</v>
          </cell>
          <cell r="R5137" t="str">
            <v>Other Operating Expenses</v>
          </cell>
          <cell r="S5137">
            <v>50</v>
          </cell>
          <cell r="T5137" t="str">
            <v>Administrative Services</v>
          </cell>
          <cell r="U5137">
            <v>9</v>
          </cell>
          <cell r="V5137" t="str">
            <v>Purdom, James W.</v>
          </cell>
        </row>
        <row r="5138">
          <cell r="A5138">
            <v>280506</v>
          </cell>
          <cell r="B5138" t="str">
            <v>PRC - Grounds Maintenance</v>
          </cell>
          <cell r="C5138">
            <v>755570</v>
          </cell>
          <cell r="D5138">
            <v>280506755570</v>
          </cell>
          <cell r="E5138" t="str">
            <v>Grounds Renovation</v>
          </cell>
          <cell r="F5138">
            <v>2002.32</v>
          </cell>
          <cell r="G5138">
            <v>6645.19</v>
          </cell>
          <cell r="H5138">
            <v>8850</v>
          </cell>
          <cell r="I5138">
            <v>2980.67</v>
          </cell>
          <cell r="J5138">
            <v>8850</v>
          </cell>
          <cell r="K5138">
            <v>110010</v>
          </cell>
          <cell r="L5138" t="str">
            <v>Current Unrestricted</v>
          </cell>
          <cell r="M5138">
            <v>40</v>
          </cell>
          <cell r="N5138" t="str">
            <v>Operation and Maintenance of Plant</v>
          </cell>
          <cell r="O5138">
            <v>11</v>
          </cell>
          <cell r="P5138" t="str">
            <v>Current Unrestricted Funds</v>
          </cell>
          <cell r="Q5138">
            <v>75</v>
          </cell>
          <cell r="R5138" t="str">
            <v>Other Operating Expenses</v>
          </cell>
          <cell r="S5138">
            <v>50</v>
          </cell>
          <cell r="T5138" t="str">
            <v>Administrative Services</v>
          </cell>
          <cell r="U5138">
            <v>9</v>
          </cell>
          <cell r="V5138" t="str">
            <v>Purdom, James W.</v>
          </cell>
        </row>
        <row r="5139">
          <cell r="A5139">
            <v>280506</v>
          </cell>
          <cell r="B5139" t="str">
            <v>PRC - Grounds Maintenance</v>
          </cell>
          <cell r="C5139">
            <v>755770</v>
          </cell>
          <cell r="D5139">
            <v>280506755770</v>
          </cell>
          <cell r="E5139" t="str">
            <v>Awards and Special Expenses</v>
          </cell>
          <cell r="F5139">
            <v>0</v>
          </cell>
          <cell r="G5139">
            <v>0</v>
          </cell>
          <cell r="H5139">
            <v>0</v>
          </cell>
          <cell r="I5139">
            <v>0</v>
          </cell>
          <cell r="J5139">
            <v>0</v>
          </cell>
          <cell r="K5139">
            <v>110010</v>
          </cell>
          <cell r="L5139" t="str">
            <v>Current Unrestricted</v>
          </cell>
          <cell r="M5139">
            <v>40</v>
          </cell>
          <cell r="N5139" t="str">
            <v>Operation and Maintenance of Plant</v>
          </cell>
          <cell r="O5139">
            <v>11</v>
          </cell>
          <cell r="P5139" t="str">
            <v>Current Unrestricted Funds</v>
          </cell>
          <cell r="Q5139">
            <v>75</v>
          </cell>
          <cell r="R5139" t="str">
            <v>Other Operating Expenses</v>
          </cell>
          <cell r="S5139">
            <v>50</v>
          </cell>
          <cell r="T5139" t="str">
            <v>Administrative Services</v>
          </cell>
          <cell r="U5139">
            <v>9</v>
          </cell>
          <cell r="V5139" t="str">
            <v>Purdom, James W.</v>
          </cell>
        </row>
        <row r="5140">
          <cell r="A5140">
            <v>280506</v>
          </cell>
          <cell r="B5140" t="str">
            <v>PRC - Grounds Maintenance</v>
          </cell>
          <cell r="C5140">
            <v>787410</v>
          </cell>
          <cell r="D5140">
            <v>280506787410</v>
          </cell>
          <cell r="E5140" t="str">
            <v>Equipment/Furniture Non-Depreciable</v>
          </cell>
          <cell r="F5140">
            <v>1357.92</v>
          </cell>
          <cell r="G5140">
            <v>0</v>
          </cell>
          <cell r="H5140">
            <v>1000</v>
          </cell>
          <cell r="I5140">
            <v>977</v>
          </cell>
          <cell r="J5140">
            <v>0</v>
          </cell>
          <cell r="K5140">
            <v>110010</v>
          </cell>
          <cell r="L5140" t="str">
            <v>Current Unrestricted</v>
          </cell>
          <cell r="M5140">
            <v>40</v>
          </cell>
          <cell r="N5140" t="str">
            <v>Operation and Maintenance of Plant</v>
          </cell>
          <cell r="O5140">
            <v>11</v>
          </cell>
          <cell r="P5140" t="str">
            <v>Current Unrestricted Funds</v>
          </cell>
          <cell r="Q5140">
            <v>78</v>
          </cell>
          <cell r="R5140" t="str">
            <v>Non-Capital Outlay</v>
          </cell>
          <cell r="S5140">
            <v>50</v>
          </cell>
          <cell r="T5140" t="str">
            <v>Administrative Services</v>
          </cell>
          <cell r="U5140">
            <v>9</v>
          </cell>
          <cell r="V5140" t="str">
            <v>Purdom, James W.</v>
          </cell>
        </row>
        <row r="5141">
          <cell r="A5141">
            <v>280507</v>
          </cell>
          <cell r="B5141" t="str">
            <v>CHEC - Grounds Maintenance</v>
          </cell>
          <cell r="C5141">
            <v>712355</v>
          </cell>
          <cell r="D5141">
            <v>280507712355</v>
          </cell>
          <cell r="E5141" t="str">
            <v>Contract Labor - Temporary Agencies</v>
          </cell>
          <cell r="F5141">
            <v>26552.62</v>
          </cell>
          <cell r="G5141">
            <v>36255.29</v>
          </cell>
          <cell r="H5141">
            <v>33016</v>
          </cell>
          <cell r="I5141">
            <v>16599.07</v>
          </cell>
          <cell r="J5141">
            <v>34815</v>
          </cell>
          <cell r="K5141">
            <v>110010</v>
          </cell>
          <cell r="L5141" t="str">
            <v>Current Unrestricted</v>
          </cell>
          <cell r="M5141">
            <v>40</v>
          </cell>
          <cell r="N5141" t="str">
            <v>Operation and Maintenance of Plant</v>
          </cell>
          <cell r="O5141">
            <v>11</v>
          </cell>
          <cell r="P5141" t="str">
            <v>Current Unrestricted Funds</v>
          </cell>
          <cell r="Q5141">
            <v>71</v>
          </cell>
          <cell r="R5141" t="str">
            <v>Contractual Services</v>
          </cell>
          <cell r="S5141">
            <v>50</v>
          </cell>
          <cell r="T5141" t="str">
            <v>Administrative Services</v>
          </cell>
          <cell r="U5141">
            <v>9</v>
          </cell>
          <cell r="V5141" t="str">
            <v>Purdom, James W.</v>
          </cell>
        </row>
        <row r="5142">
          <cell r="A5142">
            <v>280507</v>
          </cell>
          <cell r="B5142" t="str">
            <v>CHEC - Grounds Maintenance</v>
          </cell>
          <cell r="C5142">
            <v>712570</v>
          </cell>
          <cell r="D5142">
            <v>280507712570</v>
          </cell>
          <cell r="E5142" t="str">
            <v>Grounds Maintenance</v>
          </cell>
          <cell r="F5142">
            <v>0</v>
          </cell>
          <cell r="G5142">
            <v>0</v>
          </cell>
          <cell r="H5142">
            <v>2000</v>
          </cell>
          <cell r="I5142">
            <v>0</v>
          </cell>
          <cell r="J5142">
            <v>1900</v>
          </cell>
          <cell r="K5142">
            <v>110010</v>
          </cell>
          <cell r="L5142" t="str">
            <v>Current Unrestricted</v>
          </cell>
          <cell r="M5142">
            <v>40</v>
          </cell>
          <cell r="N5142" t="str">
            <v>Operation and Maintenance of Plant</v>
          </cell>
          <cell r="O5142">
            <v>11</v>
          </cell>
          <cell r="P5142" t="str">
            <v>Current Unrestricted Funds</v>
          </cell>
          <cell r="Q5142">
            <v>71</v>
          </cell>
          <cell r="R5142" t="str">
            <v>Contractual Services</v>
          </cell>
          <cell r="S5142">
            <v>50</v>
          </cell>
          <cell r="T5142" t="str">
            <v>Administrative Services</v>
          </cell>
          <cell r="U5142">
            <v>9</v>
          </cell>
          <cell r="V5142" t="str">
            <v>Purdom, James W.</v>
          </cell>
        </row>
        <row r="5143">
          <cell r="A5143">
            <v>280507</v>
          </cell>
          <cell r="B5143" t="str">
            <v>CHEC - Grounds Maintenance</v>
          </cell>
          <cell r="C5143">
            <v>733410</v>
          </cell>
          <cell r="D5143">
            <v>280507733410</v>
          </cell>
          <cell r="E5143" t="str">
            <v>Fertilizer and Chemicals</v>
          </cell>
          <cell r="F5143">
            <v>904</v>
          </cell>
          <cell r="G5143">
            <v>1054</v>
          </cell>
          <cell r="H5143">
            <v>2000</v>
          </cell>
          <cell r="I5143">
            <v>481</v>
          </cell>
          <cell r="J5143">
            <v>1500</v>
          </cell>
          <cell r="K5143">
            <v>110010</v>
          </cell>
          <cell r="L5143" t="str">
            <v>Current Unrestricted</v>
          </cell>
          <cell r="M5143">
            <v>40</v>
          </cell>
          <cell r="N5143" t="str">
            <v>Operation and Maintenance of Plant</v>
          </cell>
          <cell r="O5143">
            <v>11</v>
          </cell>
          <cell r="P5143" t="str">
            <v>Current Unrestricted Funds</v>
          </cell>
          <cell r="Q5143">
            <v>73</v>
          </cell>
          <cell r="R5143" t="str">
            <v>Supplies</v>
          </cell>
          <cell r="S5143">
            <v>50</v>
          </cell>
          <cell r="T5143" t="str">
            <v>Administrative Services</v>
          </cell>
          <cell r="U5143">
            <v>9</v>
          </cell>
          <cell r="V5143" t="str">
            <v>Purdom, James W.</v>
          </cell>
        </row>
        <row r="5144">
          <cell r="A5144">
            <v>280507</v>
          </cell>
          <cell r="B5144" t="str">
            <v>CHEC - Grounds Maintenance</v>
          </cell>
          <cell r="C5144">
            <v>733460</v>
          </cell>
          <cell r="D5144">
            <v>280507733460</v>
          </cell>
          <cell r="E5144" t="str">
            <v>Miscellaneous Supplies</v>
          </cell>
          <cell r="F5144">
            <v>0</v>
          </cell>
          <cell r="G5144">
            <v>0</v>
          </cell>
          <cell r="H5144">
            <v>1000</v>
          </cell>
          <cell r="I5144">
            <v>0</v>
          </cell>
          <cell r="J5144">
            <v>0</v>
          </cell>
          <cell r="K5144">
            <v>110010</v>
          </cell>
          <cell r="L5144" t="str">
            <v>Current Unrestricted</v>
          </cell>
          <cell r="M5144">
            <v>40</v>
          </cell>
          <cell r="N5144" t="str">
            <v>Operation and Maintenance of Plant</v>
          </cell>
          <cell r="O5144">
            <v>11</v>
          </cell>
          <cell r="P5144" t="str">
            <v>Current Unrestricted Funds</v>
          </cell>
          <cell r="Q5144">
            <v>73</v>
          </cell>
          <cell r="R5144" t="str">
            <v>Supplies</v>
          </cell>
          <cell r="S5144">
            <v>50</v>
          </cell>
          <cell r="T5144" t="str">
            <v>Administrative Services</v>
          </cell>
          <cell r="U5144">
            <v>9</v>
          </cell>
          <cell r="V5144" t="str">
            <v>Purdom, James W.</v>
          </cell>
        </row>
        <row r="5145">
          <cell r="A5145">
            <v>280507</v>
          </cell>
          <cell r="B5145" t="str">
            <v>CHEC - Grounds Maintenance</v>
          </cell>
          <cell r="C5145">
            <v>755530</v>
          </cell>
          <cell r="D5145">
            <v>280507755530</v>
          </cell>
          <cell r="E5145" t="str">
            <v>Repairs - Machinery</v>
          </cell>
          <cell r="F5145">
            <v>0</v>
          </cell>
          <cell r="G5145">
            <v>0</v>
          </cell>
          <cell r="H5145">
            <v>2000</v>
          </cell>
          <cell r="I5145">
            <v>0</v>
          </cell>
          <cell r="J5145">
            <v>1801</v>
          </cell>
          <cell r="K5145">
            <v>110010</v>
          </cell>
          <cell r="L5145" t="str">
            <v>Current Unrestricted</v>
          </cell>
          <cell r="M5145">
            <v>40</v>
          </cell>
          <cell r="N5145" t="str">
            <v>Operation and Maintenance of Plant</v>
          </cell>
          <cell r="O5145">
            <v>11</v>
          </cell>
          <cell r="P5145" t="str">
            <v>Current Unrestricted Funds</v>
          </cell>
          <cell r="Q5145">
            <v>75</v>
          </cell>
          <cell r="R5145" t="str">
            <v>Other Operating Expenses</v>
          </cell>
          <cell r="S5145">
            <v>50</v>
          </cell>
          <cell r="T5145" t="str">
            <v>Administrative Services</v>
          </cell>
          <cell r="U5145">
            <v>9</v>
          </cell>
          <cell r="V5145" t="str">
            <v>Purdom, James W.</v>
          </cell>
        </row>
        <row r="5146">
          <cell r="A5146">
            <v>280507</v>
          </cell>
          <cell r="B5146" t="str">
            <v>CHEC - Grounds Maintenance</v>
          </cell>
          <cell r="C5146">
            <v>755540</v>
          </cell>
          <cell r="D5146">
            <v>280507755540</v>
          </cell>
          <cell r="E5146" t="str">
            <v>Repairs - Vehicle</v>
          </cell>
          <cell r="F5146">
            <v>0</v>
          </cell>
          <cell r="G5146">
            <v>0</v>
          </cell>
          <cell r="H5146">
            <v>300</v>
          </cell>
          <cell r="I5146">
            <v>0</v>
          </cell>
          <cell r="J5146">
            <v>300</v>
          </cell>
          <cell r="K5146">
            <v>110010</v>
          </cell>
          <cell r="L5146" t="str">
            <v>Current Unrestricted</v>
          </cell>
          <cell r="M5146">
            <v>40</v>
          </cell>
          <cell r="N5146" t="str">
            <v>Operation and Maintenance of Plant</v>
          </cell>
          <cell r="O5146">
            <v>11</v>
          </cell>
          <cell r="P5146" t="str">
            <v>Current Unrestricted Funds</v>
          </cell>
          <cell r="Q5146">
            <v>75</v>
          </cell>
          <cell r="R5146" t="str">
            <v>Other Operating Expenses</v>
          </cell>
          <cell r="S5146">
            <v>50</v>
          </cell>
          <cell r="T5146" t="str">
            <v>Administrative Services</v>
          </cell>
          <cell r="U5146">
            <v>9</v>
          </cell>
          <cell r="V5146" t="str">
            <v>Purdom, James W.</v>
          </cell>
        </row>
        <row r="5147">
          <cell r="A5147">
            <v>280507</v>
          </cell>
          <cell r="B5147" t="str">
            <v>CHEC - Grounds Maintenance</v>
          </cell>
          <cell r="C5147">
            <v>755570</v>
          </cell>
          <cell r="D5147">
            <v>280507755570</v>
          </cell>
          <cell r="E5147" t="str">
            <v>Grounds Renovation</v>
          </cell>
          <cell r="F5147">
            <v>0</v>
          </cell>
          <cell r="G5147">
            <v>0</v>
          </cell>
          <cell r="H5147">
            <v>500</v>
          </cell>
          <cell r="I5147">
            <v>0</v>
          </cell>
          <cell r="J5147">
            <v>500</v>
          </cell>
          <cell r="K5147">
            <v>110010</v>
          </cell>
          <cell r="L5147" t="str">
            <v>Current Unrestricted</v>
          </cell>
          <cell r="M5147">
            <v>40</v>
          </cell>
          <cell r="N5147" t="str">
            <v>Operation and Maintenance of Plant</v>
          </cell>
          <cell r="O5147">
            <v>11</v>
          </cell>
          <cell r="P5147" t="str">
            <v>Current Unrestricted Funds</v>
          </cell>
          <cell r="Q5147">
            <v>75</v>
          </cell>
          <cell r="R5147" t="str">
            <v>Other Operating Expenses</v>
          </cell>
          <cell r="S5147">
            <v>50</v>
          </cell>
          <cell r="T5147" t="str">
            <v>Administrative Services</v>
          </cell>
          <cell r="U5147">
            <v>9</v>
          </cell>
          <cell r="V5147" t="str">
            <v>Purdom, James W.</v>
          </cell>
        </row>
        <row r="5148">
          <cell r="A5148">
            <v>221115</v>
          </cell>
          <cell r="B5148" t="str">
            <v>Counseling</v>
          </cell>
          <cell r="C5148">
            <v>611210</v>
          </cell>
          <cell r="D5148">
            <v>221115611210</v>
          </cell>
          <cell r="E5148" t="str">
            <v>Admin Salaries - Full-time</v>
          </cell>
          <cell r="F5148">
            <v>83511.960000000006</v>
          </cell>
          <cell r="G5148">
            <v>83511.960000000006</v>
          </cell>
          <cell r="H5148">
            <v>86435</v>
          </cell>
          <cell r="I5148">
            <v>43217.4</v>
          </cell>
          <cell r="J5148">
            <v>86435</v>
          </cell>
          <cell r="K5148">
            <v>110010</v>
          </cell>
          <cell r="L5148" t="str">
            <v>Current Unrestricted</v>
          </cell>
          <cell r="M5148">
            <v>30</v>
          </cell>
          <cell r="N5148" t="str">
            <v>Student Services</v>
          </cell>
          <cell r="O5148">
            <v>11</v>
          </cell>
          <cell r="P5148" t="str">
            <v>Current Unrestricted Funds</v>
          </cell>
          <cell r="Q5148">
            <v>61</v>
          </cell>
          <cell r="R5148" t="str">
            <v>Salaries and Wages</v>
          </cell>
          <cell r="S5148">
            <v>60</v>
          </cell>
          <cell r="T5148" t="str">
            <v>Student Development</v>
          </cell>
          <cell r="U5148">
            <v>9</v>
          </cell>
          <cell r="V5148" t="str">
            <v>Qualia, Linda R.</v>
          </cell>
        </row>
        <row r="5149">
          <cell r="A5149">
            <v>221115</v>
          </cell>
          <cell r="B5149" t="str">
            <v>Counseling</v>
          </cell>
          <cell r="C5149">
            <v>611320</v>
          </cell>
          <cell r="D5149">
            <v>221115611320</v>
          </cell>
          <cell r="E5149" t="str">
            <v>Non-Supervisory Supp Staff - Exempt</v>
          </cell>
          <cell r="F5149">
            <v>256546.73</v>
          </cell>
          <cell r="G5149">
            <v>277845.43</v>
          </cell>
          <cell r="H5149">
            <v>296101</v>
          </cell>
          <cell r="I5149">
            <v>148050.35999999999</v>
          </cell>
          <cell r="J5149">
            <v>341104</v>
          </cell>
          <cell r="K5149">
            <v>110010</v>
          </cell>
          <cell r="L5149" t="str">
            <v>Current Unrestricted</v>
          </cell>
          <cell r="M5149">
            <v>30</v>
          </cell>
          <cell r="N5149" t="str">
            <v>Student Services</v>
          </cell>
          <cell r="O5149">
            <v>11</v>
          </cell>
          <cell r="P5149" t="str">
            <v>Current Unrestricted Funds</v>
          </cell>
          <cell r="Q5149">
            <v>61</v>
          </cell>
          <cell r="R5149" t="str">
            <v>Salaries and Wages</v>
          </cell>
          <cell r="S5149">
            <v>60</v>
          </cell>
          <cell r="T5149" t="str">
            <v>Student Development</v>
          </cell>
          <cell r="U5149">
            <v>9</v>
          </cell>
          <cell r="V5149" t="str">
            <v>Qualia, Linda R.</v>
          </cell>
        </row>
        <row r="5150">
          <cell r="A5150">
            <v>221115</v>
          </cell>
          <cell r="B5150" t="str">
            <v>Counseling</v>
          </cell>
          <cell r="C5150">
            <v>611420</v>
          </cell>
          <cell r="D5150">
            <v>221115611420</v>
          </cell>
          <cell r="E5150" t="str">
            <v>Non-Supervisory Supp - Non-Exempt</v>
          </cell>
          <cell r="F5150">
            <v>18545.740000000002</v>
          </cell>
          <cell r="G5150">
            <v>31586.04</v>
          </cell>
          <cell r="H5150">
            <v>32692</v>
          </cell>
          <cell r="I5150">
            <v>16345.74</v>
          </cell>
          <cell r="J5150">
            <v>32692</v>
          </cell>
          <cell r="K5150">
            <v>110010</v>
          </cell>
          <cell r="L5150" t="str">
            <v>Current Unrestricted</v>
          </cell>
          <cell r="M5150">
            <v>30</v>
          </cell>
          <cell r="N5150" t="str">
            <v>Student Services</v>
          </cell>
          <cell r="O5150">
            <v>11</v>
          </cell>
          <cell r="P5150" t="str">
            <v>Current Unrestricted Funds</v>
          </cell>
          <cell r="Q5150">
            <v>61</v>
          </cell>
          <cell r="R5150" t="str">
            <v>Salaries and Wages</v>
          </cell>
          <cell r="S5150">
            <v>60</v>
          </cell>
          <cell r="T5150" t="str">
            <v>Student Development</v>
          </cell>
          <cell r="U5150">
            <v>9</v>
          </cell>
          <cell r="V5150" t="str">
            <v>Qualia, Linda R.</v>
          </cell>
        </row>
        <row r="5151">
          <cell r="A5151">
            <v>221115</v>
          </cell>
          <cell r="B5151" t="str">
            <v>Counseling</v>
          </cell>
          <cell r="C5151">
            <v>611460</v>
          </cell>
          <cell r="D5151">
            <v>221115611460</v>
          </cell>
          <cell r="E5151" t="str">
            <v>Support Staff PT - Non-Exempt</v>
          </cell>
          <cell r="F5151">
            <v>0</v>
          </cell>
          <cell r="G5151">
            <v>1667.01</v>
          </cell>
          <cell r="H5151">
            <v>0</v>
          </cell>
          <cell r="I5151">
            <v>0</v>
          </cell>
          <cell r="J5151">
            <v>11000</v>
          </cell>
          <cell r="K5151">
            <v>110010</v>
          </cell>
          <cell r="L5151" t="str">
            <v>Current Unrestricted</v>
          </cell>
          <cell r="M5151">
            <v>30</v>
          </cell>
          <cell r="N5151" t="str">
            <v>Student Services</v>
          </cell>
          <cell r="O5151">
            <v>11</v>
          </cell>
          <cell r="P5151" t="str">
            <v>Current Unrestricted Funds</v>
          </cell>
          <cell r="Q5151">
            <v>61</v>
          </cell>
          <cell r="R5151" t="str">
            <v>Salaries and Wages</v>
          </cell>
          <cell r="S5151">
            <v>60</v>
          </cell>
          <cell r="T5151" t="str">
            <v>Student Development</v>
          </cell>
          <cell r="U5151">
            <v>9</v>
          </cell>
          <cell r="V5151" t="str">
            <v>Qualia, Linda R.</v>
          </cell>
        </row>
        <row r="5152">
          <cell r="A5152">
            <v>221115</v>
          </cell>
          <cell r="B5152" t="str">
            <v>Counseling</v>
          </cell>
          <cell r="C5152">
            <v>611478</v>
          </cell>
          <cell r="D5152">
            <v>221115611478</v>
          </cell>
          <cell r="E5152" t="str">
            <v>Advisors - Non-Exempt</v>
          </cell>
          <cell r="F5152">
            <v>41185.56</v>
          </cell>
          <cell r="G5152">
            <v>2798.49</v>
          </cell>
          <cell r="H5152">
            <v>0</v>
          </cell>
          <cell r="I5152">
            <v>0</v>
          </cell>
          <cell r="J5152">
            <v>0</v>
          </cell>
          <cell r="K5152">
            <v>110010</v>
          </cell>
          <cell r="L5152" t="str">
            <v>Current Unrestricted</v>
          </cell>
          <cell r="M5152">
            <v>30</v>
          </cell>
          <cell r="N5152" t="str">
            <v>Student Services</v>
          </cell>
          <cell r="O5152">
            <v>11</v>
          </cell>
          <cell r="P5152" t="str">
            <v>Current Unrestricted Funds</v>
          </cell>
          <cell r="Q5152">
            <v>61</v>
          </cell>
          <cell r="R5152" t="str">
            <v>Salaries and Wages</v>
          </cell>
          <cell r="S5152">
            <v>60</v>
          </cell>
          <cell r="T5152" t="str">
            <v>Student Development</v>
          </cell>
          <cell r="U5152">
            <v>9</v>
          </cell>
          <cell r="V5152" t="str">
            <v>Qualia, Linda R.</v>
          </cell>
        </row>
        <row r="5153">
          <cell r="A5153">
            <v>221115</v>
          </cell>
          <cell r="B5153" t="str">
            <v>Counseling</v>
          </cell>
          <cell r="C5153">
            <v>611480</v>
          </cell>
          <cell r="D5153">
            <v>221115611480</v>
          </cell>
          <cell r="E5153" t="str">
            <v>Advisors PT - Non-Exempt</v>
          </cell>
          <cell r="F5153">
            <v>6822.21</v>
          </cell>
          <cell r="G5153">
            <v>15120.63</v>
          </cell>
          <cell r="H5153">
            <v>20700</v>
          </cell>
          <cell r="I5153">
            <v>8115.28</v>
          </cell>
          <cell r="J5153">
            <v>20700</v>
          </cell>
          <cell r="K5153">
            <v>110010</v>
          </cell>
          <cell r="L5153" t="str">
            <v>Current Unrestricted</v>
          </cell>
          <cell r="M5153">
            <v>30</v>
          </cell>
          <cell r="N5153" t="str">
            <v>Student Services</v>
          </cell>
          <cell r="O5153">
            <v>11</v>
          </cell>
          <cell r="P5153" t="str">
            <v>Current Unrestricted Funds</v>
          </cell>
          <cell r="Q5153">
            <v>61</v>
          </cell>
          <cell r="R5153" t="str">
            <v>Salaries and Wages</v>
          </cell>
          <cell r="S5153">
            <v>60</v>
          </cell>
          <cell r="T5153" t="str">
            <v>Student Development</v>
          </cell>
          <cell r="U5153">
            <v>9</v>
          </cell>
          <cell r="V5153" t="str">
            <v>Qualia, Linda R.</v>
          </cell>
        </row>
        <row r="5154">
          <cell r="A5154">
            <v>221115</v>
          </cell>
          <cell r="B5154" t="str">
            <v>Counseling</v>
          </cell>
          <cell r="C5154">
            <v>611492</v>
          </cell>
          <cell r="D5154">
            <v>221115611492</v>
          </cell>
          <cell r="E5154" t="str">
            <v>Regular Overtime</v>
          </cell>
          <cell r="F5154">
            <v>0</v>
          </cell>
          <cell r="G5154">
            <v>0</v>
          </cell>
          <cell r="H5154">
            <v>0</v>
          </cell>
          <cell r="I5154">
            <v>0</v>
          </cell>
          <cell r="J5154">
            <v>200</v>
          </cell>
          <cell r="K5154">
            <v>110010</v>
          </cell>
          <cell r="L5154" t="str">
            <v>Current Unrestricted</v>
          </cell>
          <cell r="M5154">
            <v>30</v>
          </cell>
          <cell r="N5154" t="str">
            <v>Student Services</v>
          </cell>
          <cell r="O5154">
            <v>11</v>
          </cell>
          <cell r="P5154" t="str">
            <v>Current Unrestricted Funds</v>
          </cell>
          <cell r="Q5154">
            <v>61</v>
          </cell>
          <cell r="R5154" t="str">
            <v>Salaries and Wages</v>
          </cell>
          <cell r="S5154">
            <v>60</v>
          </cell>
          <cell r="T5154" t="str">
            <v>Student Development</v>
          </cell>
          <cell r="U5154">
            <v>9</v>
          </cell>
          <cell r="V5154" t="str">
            <v>Qualia, Linda R.</v>
          </cell>
        </row>
        <row r="5155">
          <cell r="A5155">
            <v>221115</v>
          </cell>
          <cell r="B5155" t="str">
            <v>Counseling</v>
          </cell>
          <cell r="C5155">
            <v>611493</v>
          </cell>
          <cell r="D5155">
            <v>221115611493</v>
          </cell>
          <cell r="E5155" t="str">
            <v>Vacation Payoff</v>
          </cell>
          <cell r="F5155">
            <v>0</v>
          </cell>
          <cell r="G5155">
            <v>1386.08</v>
          </cell>
          <cell r="H5155">
            <v>0</v>
          </cell>
          <cell r="I5155">
            <v>0</v>
          </cell>
          <cell r="J5155">
            <v>0</v>
          </cell>
          <cell r="K5155">
            <v>110010</v>
          </cell>
          <cell r="L5155" t="str">
            <v>Current Unrestricted</v>
          </cell>
          <cell r="M5155">
            <v>30</v>
          </cell>
          <cell r="N5155" t="str">
            <v>Student Services</v>
          </cell>
          <cell r="O5155">
            <v>11</v>
          </cell>
          <cell r="P5155" t="str">
            <v>Current Unrestricted Funds</v>
          </cell>
          <cell r="Q5155">
            <v>61</v>
          </cell>
          <cell r="R5155" t="str">
            <v>Salaries and Wages</v>
          </cell>
          <cell r="S5155">
            <v>60</v>
          </cell>
          <cell r="T5155" t="str">
            <v>Student Development</v>
          </cell>
          <cell r="U5155">
            <v>9</v>
          </cell>
          <cell r="V5155" t="str">
            <v>Qualia, Linda R.</v>
          </cell>
        </row>
        <row r="5156">
          <cell r="A5156">
            <v>221115</v>
          </cell>
          <cell r="B5156" t="str">
            <v>Counseling</v>
          </cell>
          <cell r="C5156">
            <v>712370</v>
          </cell>
          <cell r="D5156">
            <v>221115712370</v>
          </cell>
          <cell r="E5156" t="str">
            <v>Other Contract Services</v>
          </cell>
          <cell r="F5156">
            <v>0</v>
          </cell>
          <cell r="G5156">
            <v>0</v>
          </cell>
          <cell r="H5156">
            <v>0</v>
          </cell>
          <cell r="I5156">
            <v>0</v>
          </cell>
          <cell r="J5156">
            <v>0</v>
          </cell>
          <cell r="K5156">
            <v>110010</v>
          </cell>
          <cell r="L5156" t="str">
            <v>Current Unrestricted</v>
          </cell>
          <cell r="M5156">
            <v>30</v>
          </cell>
          <cell r="N5156" t="str">
            <v>Student Services</v>
          </cell>
          <cell r="O5156">
            <v>11</v>
          </cell>
          <cell r="P5156" t="str">
            <v>Current Unrestricted Funds</v>
          </cell>
          <cell r="Q5156">
            <v>71</v>
          </cell>
          <cell r="R5156" t="str">
            <v>Contractual Services</v>
          </cell>
          <cell r="S5156">
            <v>60</v>
          </cell>
          <cell r="T5156" t="str">
            <v>Student Development</v>
          </cell>
          <cell r="U5156">
            <v>9</v>
          </cell>
          <cell r="V5156" t="str">
            <v>Qualia, Linda R.</v>
          </cell>
        </row>
        <row r="5157">
          <cell r="A5157">
            <v>221115</v>
          </cell>
          <cell r="B5157" t="str">
            <v>Counseling</v>
          </cell>
          <cell r="C5157">
            <v>712420</v>
          </cell>
          <cell r="D5157">
            <v>221115712420</v>
          </cell>
          <cell r="E5157" t="str">
            <v>Rental - Furniture and Equipment</v>
          </cell>
          <cell r="F5157">
            <v>75.599999999999994</v>
          </cell>
          <cell r="G5157">
            <v>96.4</v>
          </cell>
          <cell r="H5157">
            <v>80</v>
          </cell>
          <cell r="I5157">
            <v>20.3</v>
          </cell>
          <cell r="J5157">
            <v>0</v>
          </cell>
          <cell r="K5157">
            <v>110010</v>
          </cell>
          <cell r="L5157" t="str">
            <v>Current Unrestricted</v>
          </cell>
          <cell r="M5157">
            <v>30</v>
          </cell>
          <cell r="N5157" t="str">
            <v>Student Services</v>
          </cell>
          <cell r="O5157">
            <v>11</v>
          </cell>
          <cell r="P5157" t="str">
            <v>Current Unrestricted Funds</v>
          </cell>
          <cell r="Q5157">
            <v>71</v>
          </cell>
          <cell r="R5157" t="str">
            <v>Contractual Services</v>
          </cell>
          <cell r="S5157">
            <v>60</v>
          </cell>
          <cell r="T5157" t="str">
            <v>Student Development</v>
          </cell>
          <cell r="U5157">
            <v>9</v>
          </cell>
          <cell r="V5157" t="str">
            <v>Qualia, Linda R.</v>
          </cell>
        </row>
        <row r="5158">
          <cell r="A5158">
            <v>221115</v>
          </cell>
          <cell r="B5158" t="str">
            <v>Counseling</v>
          </cell>
          <cell r="C5158">
            <v>712655</v>
          </cell>
          <cell r="D5158">
            <v>221115712655</v>
          </cell>
          <cell r="E5158" t="str">
            <v>Meetings Expense</v>
          </cell>
          <cell r="F5158">
            <v>574.41</v>
          </cell>
          <cell r="G5158">
            <v>280.32</v>
          </cell>
          <cell r="H5158">
            <v>200</v>
          </cell>
          <cell r="I5158">
            <v>65.87</v>
          </cell>
          <cell r="J5158">
            <v>200</v>
          </cell>
          <cell r="K5158">
            <v>110010</v>
          </cell>
          <cell r="L5158" t="str">
            <v>Current Unrestricted</v>
          </cell>
          <cell r="M5158">
            <v>30</v>
          </cell>
          <cell r="N5158" t="str">
            <v>Student Services</v>
          </cell>
          <cell r="O5158">
            <v>11</v>
          </cell>
          <cell r="P5158" t="str">
            <v>Current Unrestricted Funds</v>
          </cell>
          <cell r="Q5158">
            <v>71</v>
          </cell>
          <cell r="R5158" t="str">
            <v>Contractual Services</v>
          </cell>
          <cell r="S5158">
            <v>60</v>
          </cell>
          <cell r="T5158" t="str">
            <v>Student Development</v>
          </cell>
          <cell r="U5158">
            <v>9</v>
          </cell>
          <cell r="V5158" t="str">
            <v>Qualia, Linda R.</v>
          </cell>
        </row>
        <row r="5159">
          <cell r="A5159">
            <v>221115</v>
          </cell>
          <cell r="B5159" t="str">
            <v>Counseling</v>
          </cell>
          <cell r="C5159">
            <v>733120</v>
          </cell>
          <cell r="D5159">
            <v>221115733120</v>
          </cell>
          <cell r="E5159" t="str">
            <v>Office Supplies</v>
          </cell>
          <cell r="F5159">
            <v>6940.64</v>
          </cell>
          <cell r="G5159">
            <v>2813.34</v>
          </cell>
          <cell r="H5159">
            <v>4050</v>
          </cell>
          <cell r="I5159">
            <v>3426.75</v>
          </cell>
          <cell r="J5159">
            <v>4000</v>
          </cell>
          <cell r="K5159">
            <v>110010</v>
          </cell>
          <cell r="L5159" t="str">
            <v>Current Unrestricted</v>
          </cell>
          <cell r="M5159">
            <v>30</v>
          </cell>
          <cell r="N5159" t="str">
            <v>Student Services</v>
          </cell>
          <cell r="O5159">
            <v>11</v>
          </cell>
          <cell r="P5159" t="str">
            <v>Current Unrestricted Funds</v>
          </cell>
          <cell r="Q5159">
            <v>73</v>
          </cell>
          <cell r="R5159" t="str">
            <v>Supplies</v>
          </cell>
          <cell r="S5159">
            <v>60</v>
          </cell>
          <cell r="T5159" t="str">
            <v>Student Development</v>
          </cell>
          <cell r="U5159">
            <v>9</v>
          </cell>
          <cell r="V5159" t="str">
            <v>Qualia, Linda R.</v>
          </cell>
        </row>
        <row r="5160">
          <cell r="A5160">
            <v>221115</v>
          </cell>
          <cell r="B5160" t="str">
            <v>Counseling</v>
          </cell>
          <cell r="C5160">
            <v>733210</v>
          </cell>
          <cell r="D5160">
            <v>221115733210</v>
          </cell>
          <cell r="E5160" t="str">
            <v>Division Books and Booklets</v>
          </cell>
          <cell r="F5160">
            <v>646.41999999999996</v>
          </cell>
          <cell r="G5160">
            <v>1289.6099999999999</v>
          </cell>
          <cell r="H5160">
            <v>1000</v>
          </cell>
          <cell r="I5160">
            <v>632.54</v>
          </cell>
          <cell r="J5160">
            <v>3000</v>
          </cell>
          <cell r="K5160">
            <v>110010</v>
          </cell>
          <cell r="L5160" t="str">
            <v>Current Unrestricted</v>
          </cell>
          <cell r="M5160">
            <v>30</v>
          </cell>
          <cell r="N5160" t="str">
            <v>Student Services</v>
          </cell>
          <cell r="O5160">
            <v>11</v>
          </cell>
          <cell r="P5160" t="str">
            <v>Current Unrestricted Funds</v>
          </cell>
          <cell r="Q5160">
            <v>73</v>
          </cell>
          <cell r="R5160" t="str">
            <v>Supplies</v>
          </cell>
          <cell r="S5160">
            <v>60</v>
          </cell>
          <cell r="T5160" t="str">
            <v>Student Development</v>
          </cell>
          <cell r="U5160">
            <v>9</v>
          </cell>
          <cell r="V5160" t="str">
            <v>Qualia, Linda R.</v>
          </cell>
        </row>
        <row r="5161">
          <cell r="A5161">
            <v>221115</v>
          </cell>
          <cell r="B5161" t="str">
            <v>Counseling</v>
          </cell>
          <cell r="C5161">
            <v>733220</v>
          </cell>
          <cell r="D5161">
            <v>221115733220</v>
          </cell>
          <cell r="E5161" t="str">
            <v>Subscriptions</v>
          </cell>
          <cell r="F5161">
            <v>90</v>
          </cell>
          <cell r="G5161">
            <v>472.29</v>
          </cell>
          <cell r="H5161">
            <v>500</v>
          </cell>
          <cell r="I5161">
            <v>0</v>
          </cell>
          <cell r="J5161">
            <v>100</v>
          </cell>
          <cell r="K5161">
            <v>110010</v>
          </cell>
          <cell r="L5161" t="str">
            <v>Current Unrestricted</v>
          </cell>
          <cell r="M5161">
            <v>30</v>
          </cell>
          <cell r="N5161" t="str">
            <v>Student Services</v>
          </cell>
          <cell r="O5161">
            <v>11</v>
          </cell>
          <cell r="P5161" t="str">
            <v>Current Unrestricted Funds</v>
          </cell>
          <cell r="Q5161">
            <v>73</v>
          </cell>
          <cell r="R5161" t="str">
            <v>Supplies</v>
          </cell>
          <cell r="S5161">
            <v>60</v>
          </cell>
          <cell r="T5161" t="str">
            <v>Student Development</v>
          </cell>
          <cell r="U5161">
            <v>9</v>
          </cell>
          <cell r="V5161" t="str">
            <v>Qualia, Linda R.</v>
          </cell>
        </row>
        <row r="5162">
          <cell r="A5162">
            <v>221115</v>
          </cell>
          <cell r="B5162" t="str">
            <v>Counseling</v>
          </cell>
          <cell r="C5162">
            <v>733230</v>
          </cell>
          <cell r="D5162">
            <v>221115733230</v>
          </cell>
          <cell r="E5162" t="str">
            <v>Tests and Testing Services</v>
          </cell>
          <cell r="F5162">
            <v>154</v>
          </cell>
          <cell r="G5162">
            <v>147.4</v>
          </cell>
          <cell r="H5162">
            <v>500</v>
          </cell>
          <cell r="I5162">
            <v>0</v>
          </cell>
          <cell r="J5162">
            <v>0</v>
          </cell>
          <cell r="K5162">
            <v>110010</v>
          </cell>
          <cell r="L5162" t="str">
            <v>Current Unrestricted</v>
          </cell>
          <cell r="M5162">
            <v>30</v>
          </cell>
          <cell r="N5162" t="str">
            <v>Student Services</v>
          </cell>
          <cell r="O5162">
            <v>11</v>
          </cell>
          <cell r="P5162" t="str">
            <v>Current Unrestricted Funds</v>
          </cell>
          <cell r="Q5162">
            <v>73</v>
          </cell>
          <cell r="R5162" t="str">
            <v>Supplies</v>
          </cell>
          <cell r="S5162">
            <v>60</v>
          </cell>
          <cell r="T5162" t="str">
            <v>Student Development</v>
          </cell>
          <cell r="U5162">
            <v>9</v>
          </cell>
          <cell r="V5162" t="str">
            <v>Qualia, Linda R.</v>
          </cell>
        </row>
        <row r="5163">
          <cell r="A5163">
            <v>221115</v>
          </cell>
          <cell r="B5163" t="str">
            <v>Counseling</v>
          </cell>
          <cell r="C5163">
            <v>744210</v>
          </cell>
          <cell r="D5163">
            <v>221115744210</v>
          </cell>
          <cell r="E5163" t="str">
            <v>Local Travel</v>
          </cell>
          <cell r="F5163">
            <v>1189.8499999999999</v>
          </cell>
          <cell r="G5163">
            <v>1271</v>
          </cell>
          <cell r="H5163">
            <v>1200</v>
          </cell>
          <cell r="I5163">
            <v>636.34</v>
          </cell>
          <cell r="J5163">
            <v>1200</v>
          </cell>
          <cell r="K5163">
            <v>110010</v>
          </cell>
          <cell r="L5163" t="str">
            <v>Current Unrestricted</v>
          </cell>
          <cell r="M5163">
            <v>30</v>
          </cell>
          <cell r="N5163" t="str">
            <v>Student Services</v>
          </cell>
          <cell r="O5163">
            <v>11</v>
          </cell>
          <cell r="P5163" t="str">
            <v>Current Unrestricted Funds</v>
          </cell>
          <cell r="Q5163">
            <v>74</v>
          </cell>
          <cell r="R5163" t="str">
            <v>Travel</v>
          </cell>
          <cell r="S5163">
            <v>60</v>
          </cell>
          <cell r="T5163" t="str">
            <v>Student Development</v>
          </cell>
          <cell r="U5163">
            <v>9</v>
          </cell>
          <cell r="V5163" t="str">
            <v>Qualia, Linda R.</v>
          </cell>
        </row>
        <row r="5164">
          <cell r="A5164">
            <v>221115</v>
          </cell>
          <cell r="B5164" t="str">
            <v>Counseling</v>
          </cell>
          <cell r="C5164">
            <v>744220</v>
          </cell>
          <cell r="D5164">
            <v>221115744220</v>
          </cell>
          <cell r="E5164" t="str">
            <v>Professional Development / Travel</v>
          </cell>
          <cell r="F5164">
            <v>6315.34</v>
          </cell>
          <cell r="G5164">
            <v>3838.18</v>
          </cell>
          <cell r="H5164">
            <v>5000</v>
          </cell>
          <cell r="I5164">
            <v>1439.07</v>
          </cell>
          <cell r="J5164">
            <v>3000</v>
          </cell>
          <cell r="K5164">
            <v>110010</v>
          </cell>
          <cell r="L5164" t="str">
            <v>Current Unrestricted</v>
          </cell>
          <cell r="M5164">
            <v>30</v>
          </cell>
          <cell r="N5164" t="str">
            <v>Student Services</v>
          </cell>
          <cell r="O5164">
            <v>11</v>
          </cell>
          <cell r="P5164" t="str">
            <v>Current Unrestricted Funds</v>
          </cell>
          <cell r="Q5164">
            <v>74</v>
          </cell>
          <cell r="R5164" t="str">
            <v>Travel</v>
          </cell>
          <cell r="S5164">
            <v>60</v>
          </cell>
          <cell r="T5164" t="str">
            <v>Student Development</v>
          </cell>
          <cell r="U5164">
            <v>9</v>
          </cell>
          <cell r="V5164" t="str">
            <v>Qualia, Linda R.</v>
          </cell>
        </row>
        <row r="5165">
          <cell r="A5165">
            <v>221115</v>
          </cell>
          <cell r="B5165" t="str">
            <v>Counseling</v>
          </cell>
          <cell r="C5165">
            <v>744230</v>
          </cell>
          <cell r="D5165">
            <v>221115744230</v>
          </cell>
          <cell r="E5165" t="str">
            <v>In-House Professional Development</v>
          </cell>
          <cell r="F5165">
            <v>3347.18</v>
          </cell>
          <cell r="G5165">
            <v>3189.15</v>
          </cell>
          <cell r="H5165">
            <v>1500</v>
          </cell>
          <cell r="I5165">
            <v>119</v>
          </cell>
          <cell r="J5165">
            <v>500</v>
          </cell>
          <cell r="K5165">
            <v>110010</v>
          </cell>
          <cell r="L5165" t="str">
            <v>Current Unrestricted</v>
          </cell>
          <cell r="M5165">
            <v>30</v>
          </cell>
          <cell r="N5165" t="str">
            <v>Student Services</v>
          </cell>
          <cell r="O5165">
            <v>11</v>
          </cell>
          <cell r="P5165" t="str">
            <v>Current Unrestricted Funds</v>
          </cell>
          <cell r="Q5165">
            <v>74</v>
          </cell>
          <cell r="R5165" t="str">
            <v>Travel</v>
          </cell>
          <cell r="S5165">
            <v>60</v>
          </cell>
          <cell r="T5165" t="str">
            <v>Student Development</v>
          </cell>
          <cell r="U5165">
            <v>9</v>
          </cell>
          <cell r="V5165" t="str">
            <v>Qualia, Linda R.</v>
          </cell>
        </row>
        <row r="5166">
          <cell r="A5166">
            <v>221115</v>
          </cell>
          <cell r="B5166" t="str">
            <v>Counseling</v>
          </cell>
          <cell r="C5166">
            <v>755240</v>
          </cell>
          <cell r="D5166">
            <v>221115755240</v>
          </cell>
          <cell r="E5166" t="str">
            <v>DP - Software</v>
          </cell>
          <cell r="F5166">
            <v>10696.71</v>
          </cell>
          <cell r="G5166">
            <v>12798.68</v>
          </cell>
          <cell r="H5166">
            <v>7600</v>
          </cell>
          <cell r="I5166">
            <v>2875.32</v>
          </cell>
          <cell r="J5166">
            <v>9000</v>
          </cell>
          <cell r="K5166">
            <v>110010</v>
          </cell>
          <cell r="L5166" t="str">
            <v>Current Unrestricted</v>
          </cell>
          <cell r="M5166">
            <v>30</v>
          </cell>
          <cell r="N5166" t="str">
            <v>Student Services</v>
          </cell>
          <cell r="O5166">
            <v>11</v>
          </cell>
          <cell r="P5166" t="str">
            <v>Current Unrestricted Funds</v>
          </cell>
          <cell r="Q5166">
            <v>75</v>
          </cell>
          <cell r="R5166" t="str">
            <v>Other Operating Expenses</v>
          </cell>
          <cell r="S5166">
            <v>60</v>
          </cell>
          <cell r="T5166" t="str">
            <v>Student Development</v>
          </cell>
          <cell r="U5166">
            <v>9</v>
          </cell>
          <cell r="V5166" t="str">
            <v>Qualia, Linda R.</v>
          </cell>
        </row>
        <row r="5167">
          <cell r="A5167">
            <v>221115</v>
          </cell>
          <cell r="B5167" t="str">
            <v>Counseling</v>
          </cell>
          <cell r="C5167">
            <v>755310</v>
          </cell>
          <cell r="D5167">
            <v>221115755310</v>
          </cell>
          <cell r="E5167" t="str">
            <v>Copier Expense</v>
          </cell>
          <cell r="F5167">
            <v>483.54</v>
          </cell>
          <cell r="G5167">
            <v>245.28</v>
          </cell>
          <cell r="H5167">
            <v>600</v>
          </cell>
          <cell r="I5167">
            <v>34.979999999999997</v>
          </cell>
          <cell r="J5167">
            <v>100</v>
          </cell>
          <cell r="K5167">
            <v>110010</v>
          </cell>
          <cell r="L5167" t="str">
            <v>Current Unrestricted</v>
          </cell>
          <cell r="M5167">
            <v>30</v>
          </cell>
          <cell r="N5167" t="str">
            <v>Student Services</v>
          </cell>
          <cell r="O5167">
            <v>11</v>
          </cell>
          <cell r="P5167" t="str">
            <v>Current Unrestricted Funds</v>
          </cell>
          <cell r="Q5167">
            <v>75</v>
          </cell>
          <cell r="R5167" t="str">
            <v>Other Operating Expenses</v>
          </cell>
          <cell r="S5167">
            <v>60</v>
          </cell>
          <cell r="T5167" t="str">
            <v>Student Development</v>
          </cell>
          <cell r="U5167">
            <v>9</v>
          </cell>
          <cell r="V5167" t="str">
            <v>Qualia, Linda R.</v>
          </cell>
        </row>
        <row r="5168">
          <cell r="A5168">
            <v>221115</v>
          </cell>
          <cell r="B5168" t="str">
            <v>Counseling</v>
          </cell>
          <cell r="C5168">
            <v>755330</v>
          </cell>
          <cell r="D5168">
            <v>221115755330</v>
          </cell>
          <cell r="E5168" t="str">
            <v>Printing - Brochures and Handbooks</v>
          </cell>
          <cell r="F5168">
            <v>1950</v>
          </cell>
          <cell r="G5168">
            <v>0</v>
          </cell>
          <cell r="H5168">
            <v>200</v>
          </cell>
          <cell r="I5168">
            <v>0</v>
          </cell>
          <cell r="J5168">
            <v>2000</v>
          </cell>
          <cell r="K5168">
            <v>110010</v>
          </cell>
          <cell r="L5168" t="str">
            <v>Current Unrestricted</v>
          </cell>
          <cell r="M5168">
            <v>30</v>
          </cell>
          <cell r="N5168" t="str">
            <v>Student Services</v>
          </cell>
          <cell r="O5168">
            <v>11</v>
          </cell>
          <cell r="P5168" t="str">
            <v>Current Unrestricted Funds</v>
          </cell>
          <cell r="Q5168">
            <v>75</v>
          </cell>
          <cell r="R5168" t="str">
            <v>Other Operating Expenses</v>
          </cell>
          <cell r="S5168">
            <v>60</v>
          </cell>
          <cell r="T5168" t="str">
            <v>Student Development</v>
          </cell>
          <cell r="U5168">
            <v>9</v>
          </cell>
          <cell r="V5168" t="str">
            <v>Qualia, Linda R.</v>
          </cell>
        </row>
        <row r="5169">
          <cell r="A5169">
            <v>221115</v>
          </cell>
          <cell r="B5169" t="str">
            <v>Counseling</v>
          </cell>
          <cell r="C5169">
            <v>755360</v>
          </cell>
          <cell r="D5169">
            <v>221115755360</v>
          </cell>
          <cell r="E5169" t="str">
            <v>Printing - Other</v>
          </cell>
          <cell r="F5169">
            <v>4017.72</v>
          </cell>
          <cell r="G5169">
            <v>4240.8900000000003</v>
          </cell>
          <cell r="H5169">
            <v>4800</v>
          </cell>
          <cell r="I5169">
            <v>4681.34</v>
          </cell>
          <cell r="J5169">
            <v>4800</v>
          </cell>
          <cell r="K5169">
            <v>110010</v>
          </cell>
          <cell r="L5169" t="str">
            <v>Current Unrestricted</v>
          </cell>
          <cell r="M5169">
            <v>30</v>
          </cell>
          <cell r="N5169" t="str">
            <v>Student Services</v>
          </cell>
          <cell r="O5169">
            <v>11</v>
          </cell>
          <cell r="P5169" t="str">
            <v>Current Unrestricted Funds</v>
          </cell>
          <cell r="Q5169">
            <v>75</v>
          </cell>
          <cell r="R5169" t="str">
            <v>Other Operating Expenses</v>
          </cell>
          <cell r="S5169">
            <v>60</v>
          </cell>
          <cell r="T5169" t="str">
            <v>Student Development</v>
          </cell>
          <cell r="U5169">
            <v>9</v>
          </cell>
          <cell r="V5169" t="str">
            <v>Qualia, Linda R.</v>
          </cell>
        </row>
        <row r="5170">
          <cell r="A5170">
            <v>221115</v>
          </cell>
          <cell r="B5170" t="str">
            <v>Counseling</v>
          </cell>
          <cell r="C5170">
            <v>755510</v>
          </cell>
          <cell r="D5170">
            <v>221115755510</v>
          </cell>
          <cell r="E5170" t="str">
            <v>Repairs - Equipment</v>
          </cell>
          <cell r="F5170">
            <v>0</v>
          </cell>
          <cell r="G5170">
            <v>0</v>
          </cell>
          <cell r="H5170">
            <v>100</v>
          </cell>
          <cell r="I5170">
            <v>0</v>
          </cell>
          <cell r="J5170">
            <v>0</v>
          </cell>
          <cell r="K5170">
            <v>110010</v>
          </cell>
          <cell r="L5170" t="str">
            <v>Current Unrestricted</v>
          </cell>
          <cell r="M5170">
            <v>30</v>
          </cell>
          <cell r="N5170" t="str">
            <v>Student Services</v>
          </cell>
          <cell r="O5170">
            <v>11</v>
          </cell>
          <cell r="P5170" t="str">
            <v>Current Unrestricted Funds</v>
          </cell>
          <cell r="Q5170">
            <v>75</v>
          </cell>
          <cell r="R5170" t="str">
            <v>Other Operating Expenses</v>
          </cell>
          <cell r="S5170">
            <v>60</v>
          </cell>
          <cell r="T5170" t="str">
            <v>Student Development</v>
          </cell>
          <cell r="U5170">
            <v>9</v>
          </cell>
          <cell r="V5170" t="str">
            <v>Qualia, Linda R.</v>
          </cell>
        </row>
        <row r="5171">
          <cell r="A5171">
            <v>221115</v>
          </cell>
          <cell r="B5171" t="str">
            <v>Counseling</v>
          </cell>
          <cell r="C5171">
            <v>755705</v>
          </cell>
          <cell r="D5171">
            <v>221115755705</v>
          </cell>
          <cell r="E5171" t="str">
            <v>Postage</v>
          </cell>
          <cell r="F5171">
            <v>34.89</v>
          </cell>
          <cell r="G5171">
            <v>3701.54</v>
          </cell>
          <cell r="H5171">
            <v>3593</v>
          </cell>
          <cell r="I5171">
            <v>3557.5</v>
          </cell>
          <cell r="J5171">
            <v>3600</v>
          </cell>
          <cell r="K5171">
            <v>110010</v>
          </cell>
          <cell r="L5171" t="str">
            <v>Current Unrestricted</v>
          </cell>
          <cell r="M5171">
            <v>30</v>
          </cell>
          <cell r="N5171" t="str">
            <v>Student Services</v>
          </cell>
          <cell r="O5171">
            <v>11</v>
          </cell>
          <cell r="P5171" t="str">
            <v>Current Unrestricted Funds</v>
          </cell>
          <cell r="Q5171">
            <v>75</v>
          </cell>
          <cell r="R5171" t="str">
            <v>Other Operating Expenses</v>
          </cell>
          <cell r="S5171">
            <v>60</v>
          </cell>
          <cell r="T5171" t="str">
            <v>Student Development</v>
          </cell>
          <cell r="U5171">
            <v>9</v>
          </cell>
          <cell r="V5171" t="str">
            <v>Qualia, Linda R.</v>
          </cell>
        </row>
        <row r="5172">
          <cell r="A5172">
            <v>221115</v>
          </cell>
          <cell r="B5172" t="str">
            <v>Counseling</v>
          </cell>
          <cell r="C5172">
            <v>755730</v>
          </cell>
          <cell r="D5172">
            <v>221115755730</v>
          </cell>
          <cell r="E5172" t="str">
            <v>Memberships</v>
          </cell>
          <cell r="F5172">
            <v>2647</v>
          </cell>
          <cell r="G5172">
            <v>2357.1999999999998</v>
          </cell>
          <cell r="H5172">
            <v>2800</v>
          </cell>
          <cell r="I5172">
            <v>1649</v>
          </cell>
          <cell r="J5172">
            <v>2500</v>
          </cell>
          <cell r="K5172">
            <v>110010</v>
          </cell>
          <cell r="L5172" t="str">
            <v>Current Unrestricted</v>
          </cell>
          <cell r="M5172">
            <v>30</v>
          </cell>
          <cell r="N5172" t="str">
            <v>Student Services</v>
          </cell>
          <cell r="O5172">
            <v>11</v>
          </cell>
          <cell r="P5172" t="str">
            <v>Current Unrestricted Funds</v>
          </cell>
          <cell r="Q5172">
            <v>75</v>
          </cell>
          <cell r="R5172" t="str">
            <v>Other Operating Expenses</v>
          </cell>
          <cell r="S5172">
            <v>60</v>
          </cell>
          <cell r="T5172" t="str">
            <v>Student Development</v>
          </cell>
          <cell r="U5172">
            <v>9</v>
          </cell>
          <cell r="V5172" t="str">
            <v>Qualia, Linda R.</v>
          </cell>
        </row>
        <row r="5173">
          <cell r="A5173">
            <v>221115</v>
          </cell>
          <cell r="B5173" t="str">
            <v>Counseling</v>
          </cell>
          <cell r="C5173">
            <v>787410</v>
          </cell>
          <cell r="D5173">
            <v>221115787410</v>
          </cell>
          <cell r="E5173" t="str">
            <v>Equipment/Furniture Non-Depreciable</v>
          </cell>
          <cell r="F5173">
            <v>509.71</v>
          </cell>
          <cell r="G5173">
            <v>0</v>
          </cell>
          <cell r="H5173">
            <v>0</v>
          </cell>
          <cell r="I5173">
            <v>0</v>
          </cell>
          <cell r="J5173">
            <v>0</v>
          </cell>
          <cell r="K5173">
            <v>110010</v>
          </cell>
          <cell r="L5173" t="str">
            <v>Current Unrestricted</v>
          </cell>
          <cell r="M5173">
            <v>30</v>
          </cell>
          <cell r="N5173" t="str">
            <v>Student Services</v>
          </cell>
          <cell r="O5173">
            <v>11</v>
          </cell>
          <cell r="P5173" t="str">
            <v>Current Unrestricted Funds</v>
          </cell>
          <cell r="Q5173">
            <v>78</v>
          </cell>
          <cell r="R5173" t="str">
            <v>Non-Capital Outlay</v>
          </cell>
          <cell r="S5173">
            <v>60</v>
          </cell>
          <cell r="T5173" t="str">
            <v>Student Development</v>
          </cell>
          <cell r="U5173">
            <v>9</v>
          </cell>
          <cell r="V5173" t="str">
            <v>Qualia, Linda R.</v>
          </cell>
        </row>
        <row r="5174">
          <cell r="A5174">
            <v>221115</v>
          </cell>
          <cell r="B5174" t="str">
            <v>Counseling</v>
          </cell>
          <cell r="C5174">
            <v>787430</v>
          </cell>
          <cell r="D5174">
            <v>221115787430</v>
          </cell>
          <cell r="E5174" t="str">
            <v>Computer/Media Equip</v>
          </cell>
          <cell r="F5174">
            <v>1129.58</v>
          </cell>
          <cell r="G5174">
            <v>0</v>
          </cell>
          <cell r="H5174">
            <v>0</v>
          </cell>
          <cell r="I5174">
            <v>0</v>
          </cell>
          <cell r="J5174">
            <v>0</v>
          </cell>
          <cell r="K5174">
            <v>110010</v>
          </cell>
          <cell r="L5174" t="str">
            <v>Current Unrestricted</v>
          </cell>
          <cell r="M5174">
            <v>30</v>
          </cell>
          <cell r="N5174" t="str">
            <v>Student Services</v>
          </cell>
          <cell r="O5174">
            <v>11</v>
          </cell>
          <cell r="P5174" t="str">
            <v>Current Unrestricted Funds</v>
          </cell>
          <cell r="Q5174">
            <v>78</v>
          </cell>
          <cell r="R5174" t="str">
            <v>Non-Capital Outlay</v>
          </cell>
          <cell r="S5174">
            <v>60</v>
          </cell>
          <cell r="T5174" t="str">
            <v>Student Development</v>
          </cell>
          <cell r="U5174">
            <v>9</v>
          </cell>
          <cell r="V5174" t="str">
            <v>Qualia, Linda R.</v>
          </cell>
        </row>
        <row r="5175">
          <cell r="A5175">
            <v>356412</v>
          </cell>
          <cell r="B5175" t="str">
            <v>Career Services</v>
          </cell>
          <cell r="C5175">
            <v>611320</v>
          </cell>
          <cell r="D5175">
            <v>356412611320</v>
          </cell>
          <cell r="E5175" t="str">
            <v>Non-Supervisory Supp Staff - Exempt</v>
          </cell>
          <cell r="F5175">
            <v>66645.72</v>
          </cell>
          <cell r="G5175">
            <v>0</v>
          </cell>
          <cell r="H5175">
            <v>0</v>
          </cell>
          <cell r="I5175">
            <v>0</v>
          </cell>
          <cell r="J5175">
            <v>0</v>
          </cell>
          <cell r="K5175">
            <v>110010</v>
          </cell>
          <cell r="L5175" t="str">
            <v>Current Unrestricted</v>
          </cell>
          <cell r="M5175">
            <v>30</v>
          </cell>
          <cell r="N5175" t="str">
            <v>Student Services</v>
          </cell>
          <cell r="O5175">
            <v>11</v>
          </cell>
          <cell r="P5175" t="str">
            <v>Current Unrestricted Funds</v>
          </cell>
          <cell r="Q5175">
            <v>61</v>
          </cell>
          <cell r="R5175" t="str">
            <v>Salaries and Wages</v>
          </cell>
          <cell r="S5175">
            <v>60</v>
          </cell>
          <cell r="T5175" t="str">
            <v>Student Development</v>
          </cell>
          <cell r="U5175">
            <v>9</v>
          </cell>
          <cell r="V5175" t="str">
            <v>Qualia, Linda R.</v>
          </cell>
        </row>
        <row r="5176">
          <cell r="A5176">
            <v>356412</v>
          </cell>
          <cell r="B5176" t="str">
            <v>Career Services</v>
          </cell>
          <cell r="C5176">
            <v>611420</v>
          </cell>
          <cell r="D5176">
            <v>356412611420</v>
          </cell>
          <cell r="E5176" t="str">
            <v>Non-Supervisory Supp - Non-Exempt</v>
          </cell>
          <cell r="F5176">
            <v>0</v>
          </cell>
          <cell r="G5176">
            <v>46103.16</v>
          </cell>
          <cell r="H5176">
            <v>37087</v>
          </cell>
          <cell r="I5176">
            <v>18543</v>
          </cell>
          <cell r="J5176">
            <v>37087</v>
          </cell>
          <cell r="K5176">
            <v>110010</v>
          </cell>
          <cell r="L5176" t="str">
            <v>Current Unrestricted</v>
          </cell>
          <cell r="M5176">
            <v>30</v>
          </cell>
          <cell r="N5176" t="str">
            <v>Student Services</v>
          </cell>
          <cell r="O5176">
            <v>11</v>
          </cell>
          <cell r="P5176" t="str">
            <v>Current Unrestricted Funds</v>
          </cell>
          <cell r="Q5176">
            <v>61</v>
          </cell>
          <cell r="R5176" t="str">
            <v>Salaries and Wages</v>
          </cell>
          <cell r="S5176">
            <v>60</v>
          </cell>
          <cell r="T5176" t="str">
            <v>Student Development</v>
          </cell>
          <cell r="U5176">
            <v>9</v>
          </cell>
          <cell r="V5176" t="str">
            <v>Qualia, Linda R.</v>
          </cell>
        </row>
        <row r="5177">
          <cell r="A5177">
            <v>356412</v>
          </cell>
          <cell r="B5177" t="str">
            <v>Career Services</v>
          </cell>
          <cell r="C5177">
            <v>611460</v>
          </cell>
          <cell r="D5177">
            <v>356412611460</v>
          </cell>
          <cell r="E5177" t="str">
            <v>Support Staff PT - Non-Exempt</v>
          </cell>
          <cell r="F5177">
            <v>35815.03</v>
          </cell>
          <cell r="G5177">
            <v>34793.69</v>
          </cell>
          <cell r="H5177">
            <v>62100</v>
          </cell>
          <cell r="I5177">
            <v>25954.36</v>
          </cell>
          <cell r="J5177">
            <v>45000</v>
          </cell>
          <cell r="K5177">
            <v>110010</v>
          </cell>
          <cell r="L5177" t="str">
            <v>Current Unrestricted</v>
          </cell>
          <cell r="M5177">
            <v>30</v>
          </cell>
          <cell r="N5177" t="str">
            <v>Student Services</v>
          </cell>
          <cell r="O5177">
            <v>11</v>
          </cell>
          <cell r="P5177" t="str">
            <v>Current Unrestricted Funds</v>
          </cell>
          <cell r="Q5177">
            <v>61</v>
          </cell>
          <cell r="R5177" t="str">
            <v>Salaries and Wages</v>
          </cell>
          <cell r="S5177">
            <v>60</v>
          </cell>
          <cell r="T5177" t="str">
            <v>Student Development</v>
          </cell>
          <cell r="U5177">
            <v>9</v>
          </cell>
          <cell r="V5177" t="str">
            <v>Qualia, Linda R.</v>
          </cell>
        </row>
        <row r="5178">
          <cell r="A5178">
            <v>356412</v>
          </cell>
          <cell r="B5178" t="str">
            <v>Career Services</v>
          </cell>
          <cell r="C5178">
            <v>611491</v>
          </cell>
          <cell r="D5178">
            <v>356412611491</v>
          </cell>
          <cell r="E5178" t="str">
            <v>Comp Time Payoff</v>
          </cell>
          <cell r="F5178">
            <v>67.53</v>
          </cell>
          <cell r="G5178">
            <v>34.799999999999997</v>
          </cell>
          <cell r="H5178">
            <v>0</v>
          </cell>
          <cell r="I5178">
            <v>0</v>
          </cell>
          <cell r="J5178">
            <v>0</v>
          </cell>
          <cell r="K5178">
            <v>110010</v>
          </cell>
          <cell r="L5178" t="str">
            <v>Current Unrestricted</v>
          </cell>
          <cell r="M5178">
            <v>30</v>
          </cell>
          <cell r="N5178" t="str">
            <v>Student Services</v>
          </cell>
          <cell r="O5178">
            <v>11</v>
          </cell>
          <cell r="P5178" t="str">
            <v>Current Unrestricted Funds</v>
          </cell>
          <cell r="Q5178">
            <v>61</v>
          </cell>
          <cell r="R5178" t="str">
            <v>Salaries and Wages</v>
          </cell>
          <cell r="S5178">
            <v>60</v>
          </cell>
          <cell r="T5178" t="str">
            <v>Student Development</v>
          </cell>
          <cell r="U5178">
            <v>9</v>
          </cell>
          <cell r="V5178" t="str">
            <v>Qualia, Linda R.</v>
          </cell>
        </row>
        <row r="5179">
          <cell r="A5179">
            <v>356412</v>
          </cell>
          <cell r="B5179" t="str">
            <v>Career Services</v>
          </cell>
          <cell r="C5179">
            <v>611492</v>
          </cell>
          <cell r="D5179">
            <v>356412611492</v>
          </cell>
          <cell r="E5179" t="str">
            <v>Regular Overtime</v>
          </cell>
          <cell r="F5179">
            <v>77.52</v>
          </cell>
          <cell r="G5179">
            <v>0</v>
          </cell>
          <cell r="H5179">
            <v>0</v>
          </cell>
          <cell r="I5179">
            <v>0</v>
          </cell>
          <cell r="J5179">
            <v>200</v>
          </cell>
          <cell r="K5179">
            <v>110010</v>
          </cell>
          <cell r="L5179" t="str">
            <v>Current Unrestricted</v>
          </cell>
          <cell r="M5179">
            <v>30</v>
          </cell>
          <cell r="N5179" t="str">
            <v>Student Services</v>
          </cell>
          <cell r="O5179">
            <v>11</v>
          </cell>
          <cell r="P5179" t="str">
            <v>Current Unrestricted Funds</v>
          </cell>
          <cell r="Q5179">
            <v>61</v>
          </cell>
          <cell r="R5179" t="str">
            <v>Salaries and Wages</v>
          </cell>
          <cell r="S5179">
            <v>60</v>
          </cell>
          <cell r="T5179" t="str">
            <v>Student Development</v>
          </cell>
          <cell r="U5179">
            <v>9</v>
          </cell>
          <cell r="V5179" t="str">
            <v>Qualia, Linda R.</v>
          </cell>
        </row>
        <row r="5180">
          <cell r="A5180">
            <v>356412</v>
          </cell>
          <cell r="B5180" t="str">
            <v>Career Services</v>
          </cell>
          <cell r="C5180">
            <v>611510</v>
          </cell>
          <cell r="D5180">
            <v>356412611510</v>
          </cell>
          <cell r="E5180" t="str">
            <v>Student Assistants - Non-Work Study</v>
          </cell>
          <cell r="F5180">
            <v>15564.6</v>
          </cell>
          <cell r="G5180">
            <v>9738.15</v>
          </cell>
          <cell r="H5180">
            <v>0</v>
          </cell>
          <cell r="I5180">
            <v>0</v>
          </cell>
          <cell r="J5180">
            <v>0</v>
          </cell>
          <cell r="K5180">
            <v>110010</v>
          </cell>
          <cell r="L5180" t="str">
            <v>Current Unrestricted</v>
          </cell>
          <cell r="M5180">
            <v>30</v>
          </cell>
          <cell r="N5180" t="str">
            <v>Student Services</v>
          </cell>
          <cell r="O5180">
            <v>11</v>
          </cell>
          <cell r="P5180" t="str">
            <v>Current Unrestricted Funds</v>
          </cell>
          <cell r="Q5180">
            <v>61</v>
          </cell>
          <cell r="R5180" t="str">
            <v>Salaries and Wages</v>
          </cell>
          <cell r="S5180">
            <v>60</v>
          </cell>
          <cell r="T5180" t="str">
            <v>Student Development</v>
          </cell>
          <cell r="U5180">
            <v>9</v>
          </cell>
          <cell r="V5180" t="str">
            <v>Qualia, Linda R.</v>
          </cell>
        </row>
        <row r="5181">
          <cell r="A5181">
            <v>356412</v>
          </cell>
          <cell r="B5181" t="str">
            <v>Career Services</v>
          </cell>
          <cell r="C5181">
            <v>611515</v>
          </cell>
          <cell r="D5181">
            <v>356412611515</v>
          </cell>
          <cell r="E5181" t="str">
            <v>Student Assistants - Non-WS&lt;6 hrs</v>
          </cell>
          <cell r="F5181">
            <v>8292.94</v>
          </cell>
          <cell r="G5181">
            <v>185.4</v>
          </cell>
          <cell r="H5181">
            <v>0</v>
          </cell>
          <cell r="I5181">
            <v>0</v>
          </cell>
          <cell r="J5181">
            <v>0</v>
          </cell>
          <cell r="K5181">
            <v>110010</v>
          </cell>
          <cell r="L5181" t="str">
            <v>Current Unrestricted</v>
          </cell>
          <cell r="M5181">
            <v>30</v>
          </cell>
          <cell r="N5181" t="str">
            <v>Student Services</v>
          </cell>
          <cell r="O5181">
            <v>11</v>
          </cell>
          <cell r="P5181" t="str">
            <v>Current Unrestricted Funds</v>
          </cell>
          <cell r="Q5181">
            <v>61</v>
          </cell>
          <cell r="R5181" t="str">
            <v>Salaries and Wages</v>
          </cell>
          <cell r="S5181">
            <v>60</v>
          </cell>
          <cell r="T5181" t="str">
            <v>Student Development</v>
          </cell>
          <cell r="U5181">
            <v>9</v>
          </cell>
          <cell r="V5181" t="str">
            <v>Qualia, Linda R.</v>
          </cell>
        </row>
        <row r="5182">
          <cell r="A5182">
            <v>356412</v>
          </cell>
          <cell r="B5182" t="str">
            <v>Career Services</v>
          </cell>
          <cell r="C5182">
            <v>611520</v>
          </cell>
          <cell r="D5182">
            <v>356412611520</v>
          </cell>
          <cell r="E5182" t="str">
            <v>Student Assistants - Work Study</v>
          </cell>
          <cell r="F5182">
            <v>7097.64</v>
          </cell>
          <cell r="G5182">
            <v>669.76</v>
          </cell>
          <cell r="H5182">
            <v>0</v>
          </cell>
          <cell r="I5182">
            <v>0</v>
          </cell>
          <cell r="J5182">
            <v>0</v>
          </cell>
          <cell r="K5182">
            <v>110010</v>
          </cell>
          <cell r="L5182" t="str">
            <v>Current Unrestricted</v>
          </cell>
          <cell r="M5182">
            <v>30</v>
          </cell>
          <cell r="N5182" t="str">
            <v>Student Services</v>
          </cell>
          <cell r="O5182">
            <v>11</v>
          </cell>
          <cell r="P5182" t="str">
            <v>Current Unrestricted Funds</v>
          </cell>
          <cell r="Q5182">
            <v>61</v>
          </cell>
          <cell r="R5182" t="str">
            <v>Salaries and Wages</v>
          </cell>
          <cell r="S5182">
            <v>60</v>
          </cell>
          <cell r="T5182" t="str">
            <v>Student Development</v>
          </cell>
          <cell r="U5182">
            <v>9</v>
          </cell>
          <cell r="V5182" t="str">
            <v>Qualia, Linda R.</v>
          </cell>
        </row>
        <row r="5183">
          <cell r="A5183">
            <v>356412</v>
          </cell>
          <cell r="B5183" t="str">
            <v>Career Services</v>
          </cell>
          <cell r="C5183">
            <v>712420</v>
          </cell>
          <cell r="D5183">
            <v>356412712420</v>
          </cell>
          <cell r="E5183" t="str">
            <v>Rental - Furniture and Equipment</v>
          </cell>
          <cell r="F5183">
            <v>0</v>
          </cell>
          <cell r="G5183">
            <v>1710.24</v>
          </cell>
          <cell r="H5183">
            <v>0</v>
          </cell>
          <cell r="I5183">
            <v>0</v>
          </cell>
          <cell r="J5183">
            <v>1500</v>
          </cell>
          <cell r="K5183">
            <v>110010</v>
          </cell>
          <cell r="L5183" t="str">
            <v>Current Unrestricted</v>
          </cell>
          <cell r="M5183">
            <v>30</v>
          </cell>
          <cell r="N5183" t="str">
            <v>Student Services</v>
          </cell>
          <cell r="O5183">
            <v>11</v>
          </cell>
          <cell r="P5183" t="str">
            <v>Current Unrestricted Funds</v>
          </cell>
          <cell r="Q5183">
            <v>71</v>
          </cell>
          <cell r="R5183" t="str">
            <v>Contractual Services</v>
          </cell>
          <cell r="S5183">
            <v>60</v>
          </cell>
          <cell r="T5183" t="str">
            <v>Student Development</v>
          </cell>
          <cell r="U5183">
            <v>9</v>
          </cell>
          <cell r="V5183" t="str">
            <v>Qualia, Linda R.</v>
          </cell>
        </row>
        <row r="5184">
          <cell r="A5184">
            <v>356412</v>
          </cell>
          <cell r="B5184" t="str">
            <v>Career Services</v>
          </cell>
          <cell r="C5184">
            <v>712430</v>
          </cell>
          <cell r="D5184">
            <v>356412712430</v>
          </cell>
          <cell r="E5184" t="str">
            <v>Rental - Equipment Overage</v>
          </cell>
          <cell r="F5184">
            <v>0</v>
          </cell>
          <cell r="G5184">
            <v>0</v>
          </cell>
          <cell r="H5184">
            <v>0</v>
          </cell>
          <cell r="I5184">
            <v>0</v>
          </cell>
          <cell r="J5184">
            <v>0</v>
          </cell>
          <cell r="K5184">
            <v>110010</v>
          </cell>
          <cell r="L5184" t="str">
            <v>Current Unrestricted</v>
          </cell>
          <cell r="M5184">
            <v>30</v>
          </cell>
          <cell r="N5184" t="str">
            <v>Student Services</v>
          </cell>
          <cell r="O5184">
            <v>11</v>
          </cell>
          <cell r="P5184" t="str">
            <v>Current Unrestricted Funds</v>
          </cell>
          <cell r="Q5184">
            <v>71</v>
          </cell>
          <cell r="R5184" t="str">
            <v>Contractual Services</v>
          </cell>
          <cell r="S5184">
            <v>60</v>
          </cell>
          <cell r="T5184" t="str">
            <v>Student Development</v>
          </cell>
          <cell r="U5184">
            <v>9</v>
          </cell>
          <cell r="V5184" t="str">
            <v>Qualia, Linda R.</v>
          </cell>
        </row>
        <row r="5185">
          <cell r="A5185">
            <v>356412</v>
          </cell>
          <cell r="B5185" t="str">
            <v>Career Services</v>
          </cell>
          <cell r="C5185">
            <v>712655</v>
          </cell>
          <cell r="D5185">
            <v>356412712655</v>
          </cell>
          <cell r="E5185" t="str">
            <v>Meetings Expense</v>
          </cell>
          <cell r="F5185">
            <v>0</v>
          </cell>
          <cell r="G5185">
            <v>0</v>
          </cell>
          <cell r="H5185">
            <v>0</v>
          </cell>
          <cell r="I5185">
            <v>0</v>
          </cell>
          <cell r="J5185">
            <v>0</v>
          </cell>
          <cell r="K5185">
            <v>110010</v>
          </cell>
          <cell r="L5185" t="str">
            <v>Current Unrestricted</v>
          </cell>
          <cell r="M5185">
            <v>30</v>
          </cell>
          <cell r="N5185" t="str">
            <v>Student Services</v>
          </cell>
          <cell r="O5185">
            <v>11</v>
          </cell>
          <cell r="P5185" t="str">
            <v>Current Unrestricted Funds</v>
          </cell>
          <cell r="Q5185">
            <v>71</v>
          </cell>
          <cell r="R5185" t="str">
            <v>Contractual Services</v>
          </cell>
          <cell r="S5185">
            <v>60</v>
          </cell>
          <cell r="T5185" t="str">
            <v>Student Development</v>
          </cell>
          <cell r="U5185">
            <v>9</v>
          </cell>
          <cell r="V5185" t="str">
            <v>Qualia, Linda R.</v>
          </cell>
        </row>
        <row r="5186">
          <cell r="A5186">
            <v>356412</v>
          </cell>
          <cell r="B5186" t="str">
            <v>Career Services</v>
          </cell>
          <cell r="C5186">
            <v>733120</v>
          </cell>
          <cell r="D5186">
            <v>356412733120</v>
          </cell>
          <cell r="E5186" t="str">
            <v>Office Supplies</v>
          </cell>
          <cell r="F5186">
            <v>1395.03</v>
          </cell>
          <cell r="G5186">
            <v>934.02</v>
          </cell>
          <cell r="H5186">
            <v>500</v>
          </cell>
          <cell r="I5186">
            <v>128.06</v>
          </cell>
          <cell r="J5186">
            <v>300</v>
          </cell>
          <cell r="K5186">
            <v>110010</v>
          </cell>
          <cell r="L5186" t="str">
            <v>Current Unrestricted</v>
          </cell>
          <cell r="M5186">
            <v>30</v>
          </cell>
          <cell r="N5186" t="str">
            <v>Student Services</v>
          </cell>
          <cell r="O5186">
            <v>11</v>
          </cell>
          <cell r="P5186" t="str">
            <v>Current Unrestricted Funds</v>
          </cell>
          <cell r="Q5186">
            <v>73</v>
          </cell>
          <cell r="R5186" t="str">
            <v>Supplies</v>
          </cell>
          <cell r="S5186">
            <v>60</v>
          </cell>
          <cell r="T5186" t="str">
            <v>Student Development</v>
          </cell>
          <cell r="U5186">
            <v>9</v>
          </cell>
          <cell r="V5186" t="str">
            <v>Qualia, Linda R.</v>
          </cell>
        </row>
        <row r="5187">
          <cell r="A5187">
            <v>356412</v>
          </cell>
          <cell r="B5187" t="str">
            <v>Career Services</v>
          </cell>
          <cell r="C5187">
            <v>733210</v>
          </cell>
          <cell r="D5187">
            <v>356412733210</v>
          </cell>
          <cell r="E5187" t="str">
            <v>Division Books and Booklets</v>
          </cell>
          <cell r="F5187">
            <v>355.47</v>
          </cell>
          <cell r="G5187">
            <v>0</v>
          </cell>
          <cell r="H5187">
            <v>0</v>
          </cell>
          <cell r="I5187">
            <v>0</v>
          </cell>
          <cell r="J5187">
            <v>2000</v>
          </cell>
          <cell r="K5187">
            <v>110010</v>
          </cell>
          <cell r="L5187" t="str">
            <v>Current Unrestricted</v>
          </cell>
          <cell r="M5187">
            <v>30</v>
          </cell>
          <cell r="N5187" t="str">
            <v>Student Services</v>
          </cell>
          <cell r="O5187">
            <v>11</v>
          </cell>
          <cell r="P5187" t="str">
            <v>Current Unrestricted Funds</v>
          </cell>
          <cell r="Q5187">
            <v>73</v>
          </cell>
          <cell r="R5187" t="str">
            <v>Supplies</v>
          </cell>
          <cell r="S5187">
            <v>60</v>
          </cell>
          <cell r="T5187" t="str">
            <v>Student Development</v>
          </cell>
          <cell r="U5187">
            <v>9</v>
          </cell>
          <cell r="V5187" t="str">
            <v>Qualia, Linda R.</v>
          </cell>
        </row>
        <row r="5188">
          <cell r="A5188">
            <v>356412</v>
          </cell>
          <cell r="B5188" t="str">
            <v>Career Services</v>
          </cell>
          <cell r="C5188">
            <v>733220</v>
          </cell>
          <cell r="D5188">
            <v>356412733220</v>
          </cell>
          <cell r="E5188" t="str">
            <v>Subscriptions</v>
          </cell>
          <cell r="F5188">
            <v>59</v>
          </cell>
          <cell r="G5188">
            <v>0</v>
          </cell>
          <cell r="H5188">
            <v>0</v>
          </cell>
          <cell r="I5188">
            <v>0</v>
          </cell>
          <cell r="J5188">
            <v>0</v>
          </cell>
          <cell r="K5188">
            <v>110010</v>
          </cell>
          <cell r="L5188" t="str">
            <v>Current Unrestricted</v>
          </cell>
          <cell r="M5188">
            <v>30</v>
          </cell>
          <cell r="N5188" t="str">
            <v>Student Services</v>
          </cell>
          <cell r="O5188">
            <v>11</v>
          </cell>
          <cell r="P5188" t="str">
            <v>Current Unrestricted Funds</v>
          </cell>
          <cell r="Q5188">
            <v>73</v>
          </cell>
          <cell r="R5188" t="str">
            <v>Supplies</v>
          </cell>
          <cell r="S5188">
            <v>60</v>
          </cell>
          <cell r="T5188" t="str">
            <v>Student Development</v>
          </cell>
          <cell r="U5188">
            <v>9</v>
          </cell>
          <cell r="V5188" t="str">
            <v>Qualia, Linda R.</v>
          </cell>
        </row>
        <row r="5189">
          <cell r="A5189">
            <v>356412</v>
          </cell>
          <cell r="B5189" t="str">
            <v>Career Services</v>
          </cell>
          <cell r="C5189">
            <v>733230</v>
          </cell>
          <cell r="D5189">
            <v>356412733230</v>
          </cell>
          <cell r="E5189" t="str">
            <v>Tests and Testing Services</v>
          </cell>
          <cell r="F5189">
            <v>11185.5</v>
          </cell>
          <cell r="G5189">
            <v>3705.5</v>
          </cell>
          <cell r="H5189">
            <v>5450</v>
          </cell>
          <cell r="I5189">
            <v>0</v>
          </cell>
          <cell r="J5189">
            <v>2000</v>
          </cell>
          <cell r="K5189">
            <v>110010</v>
          </cell>
          <cell r="L5189" t="str">
            <v>Current Unrestricted</v>
          </cell>
          <cell r="M5189">
            <v>30</v>
          </cell>
          <cell r="N5189" t="str">
            <v>Student Services</v>
          </cell>
          <cell r="O5189">
            <v>11</v>
          </cell>
          <cell r="P5189" t="str">
            <v>Current Unrestricted Funds</v>
          </cell>
          <cell r="Q5189">
            <v>73</v>
          </cell>
          <cell r="R5189" t="str">
            <v>Supplies</v>
          </cell>
          <cell r="S5189">
            <v>60</v>
          </cell>
          <cell r="T5189" t="str">
            <v>Student Development</v>
          </cell>
          <cell r="U5189">
            <v>9</v>
          </cell>
          <cell r="V5189" t="str">
            <v>Qualia, Linda R.</v>
          </cell>
        </row>
        <row r="5190">
          <cell r="A5190">
            <v>356412</v>
          </cell>
          <cell r="B5190" t="str">
            <v>Career Services</v>
          </cell>
          <cell r="C5190">
            <v>744210</v>
          </cell>
          <cell r="D5190">
            <v>356412744210</v>
          </cell>
          <cell r="E5190" t="str">
            <v>Local Travel</v>
          </cell>
          <cell r="F5190">
            <v>1173.3499999999999</v>
          </cell>
          <cell r="G5190">
            <v>626</v>
          </cell>
          <cell r="H5190">
            <v>400</v>
          </cell>
          <cell r="I5190">
            <v>294</v>
          </cell>
          <cell r="J5190">
            <v>400</v>
          </cell>
          <cell r="K5190">
            <v>110010</v>
          </cell>
          <cell r="L5190" t="str">
            <v>Current Unrestricted</v>
          </cell>
          <cell r="M5190">
            <v>30</v>
          </cell>
          <cell r="N5190" t="str">
            <v>Student Services</v>
          </cell>
          <cell r="O5190">
            <v>11</v>
          </cell>
          <cell r="P5190" t="str">
            <v>Current Unrestricted Funds</v>
          </cell>
          <cell r="Q5190">
            <v>74</v>
          </cell>
          <cell r="R5190" t="str">
            <v>Travel</v>
          </cell>
          <cell r="S5190">
            <v>60</v>
          </cell>
          <cell r="T5190" t="str">
            <v>Student Development</v>
          </cell>
          <cell r="U5190">
            <v>9</v>
          </cell>
          <cell r="V5190" t="str">
            <v>Qualia, Linda R.</v>
          </cell>
        </row>
        <row r="5191">
          <cell r="A5191">
            <v>356412</v>
          </cell>
          <cell r="B5191" t="str">
            <v>Career Services</v>
          </cell>
          <cell r="C5191">
            <v>744220</v>
          </cell>
          <cell r="D5191">
            <v>356412744220</v>
          </cell>
          <cell r="E5191" t="str">
            <v>Professional Development / Travel</v>
          </cell>
          <cell r="F5191">
            <v>619.61</v>
          </cell>
          <cell r="G5191">
            <v>95.38</v>
          </cell>
          <cell r="H5191">
            <v>1000</v>
          </cell>
          <cell r="I5191">
            <v>0</v>
          </cell>
          <cell r="J5191">
            <v>1000</v>
          </cell>
          <cell r="K5191">
            <v>110010</v>
          </cell>
          <cell r="L5191" t="str">
            <v>Current Unrestricted</v>
          </cell>
          <cell r="M5191">
            <v>30</v>
          </cell>
          <cell r="N5191" t="str">
            <v>Student Services</v>
          </cell>
          <cell r="O5191">
            <v>11</v>
          </cell>
          <cell r="P5191" t="str">
            <v>Current Unrestricted Funds</v>
          </cell>
          <cell r="Q5191">
            <v>74</v>
          </cell>
          <cell r="R5191" t="str">
            <v>Travel</v>
          </cell>
          <cell r="S5191">
            <v>60</v>
          </cell>
          <cell r="T5191" t="str">
            <v>Student Development</v>
          </cell>
          <cell r="U5191">
            <v>9</v>
          </cell>
          <cell r="V5191" t="str">
            <v>Qualia, Linda R.</v>
          </cell>
        </row>
        <row r="5192">
          <cell r="A5192">
            <v>356412</v>
          </cell>
          <cell r="B5192" t="str">
            <v>Career Services</v>
          </cell>
          <cell r="C5192">
            <v>744230</v>
          </cell>
          <cell r="D5192">
            <v>356412744230</v>
          </cell>
          <cell r="E5192" t="str">
            <v>In-House Professional Development</v>
          </cell>
          <cell r="F5192">
            <v>75</v>
          </cell>
          <cell r="G5192">
            <v>119</v>
          </cell>
          <cell r="H5192">
            <v>200</v>
          </cell>
          <cell r="I5192">
            <v>0</v>
          </cell>
          <cell r="J5192">
            <v>250</v>
          </cell>
          <cell r="K5192">
            <v>110010</v>
          </cell>
          <cell r="L5192" t="str">
            <v>Current Unrestricted</v>
          </cell>
          <cell r="M5192">
            <v>30</v>
          </cell>
          <cell r="N5192" t="str">
            <v>Student Services</v>
          </cell>
          <cell r="O5192">
            <v>11</v>
          </cell>
          <cell r="P5192" t="str">
            <v>Current Unrestricted Funds</v>
          </cell>
          <cell r="Q5192">
            <v>74</v>
          </cell>
          <cell r="R5192" t="str">
            <v>Travel</v>
          </cell>
          <cell r="S5192">
            <v>60</v>
          </cell>
          <cell r="T5192" t="str">
            <v>Student Development</v>
          </cell>
          <cell r="U5192">
            <v>9</v>
          </cell>
          <cell r="V5192" t="str">
            <v>Qualia, Linda R.</v>
          </cell>
        </row>
        <row r="5193">
          <cell r="A5193">
            <v>356412</v>
          </cell>
          <cell r="B5193" t="str">
            <v>Career Services</v>
          </cell>
          <cell r="C5193">
            <v>755240</v>
          </cell>
          <cell r="D5193">
            <v>356412755240</v>
          </cell>
          <cell r="E5193" t="str">
            <v>DP - Software</v>
          </cell>
          <cell r="F5193">
            <v>7072.29</v>
          </cell>
          <cell r="G5193">
            <v>3333.27</v>
          </cell>
          <cell r="H5193">
            <v>4000</v>
          </cell>
          <cell r="I5193">
            <v>2499.9499999999998</v>
          </cell>
          <cell r="J5193">
            <v>6800</v>
          </cell>
          <cell r="K5193">
            <v>110010</v>
          </cell>
          <cell r="L5193" t="str">
            <v>Current Unrestricted</v>
          </cell>
          <cell r="M5193">
            <v>30</v>
          </cell>
          <cell r="N5193" t="str">
            <v>Student Services</v>
          </cell>
          <cell r="O5193">
            <v>11</v>
          </cell>
          <cell r="P5193" t="str">
            <v>Current Unrestricted Funds</v>
          </cell>
          <cell r="Q5193">
            <v>75</v>
          </cell>
          <cell r="R5193" t="str">
            <v>Other Operating Expenses</v>
          </cell>
          <cell r="S5193">
            <v>60</v>
          </cell>
          <cell r="T5193" t="str">
            <v>Student Development</v>
          </cell>
          <cell r="U5193">
            <v>9</v>
          </cell>
          <cell r="V5193" t="str">
            <v>Qualia, Linda R.</v>
          </cell>
        </row>
        <row r="5194">
          <cell r="A5194">
            <v>356412</v>
          </cell>
          <cell r="B5194" t="str">
            <v>Career Services</v>
          </cell>
          <cell r="C5194">
            <v>755310</v>
          </cell>
          <cell r="D5194">
            <v>356412755310</v>
          </cell>
          <cell r="E5194" t="str">
            <v>Copier Expense</v>
          </cell>
          <cell r="F5194">
            <v>3.6</v>
          </cell>
          <cell r="G5194">
            <v>15.48</v>
          </cell>
          <cell r="H5194">
            <v>5</v>
          </cell>
          <cell r="I5194">
            <v>0</v>
          </cell>
          <cell r="J5194">
            <v>0</v>
          </cell>
          <cell r="K5194">
            <v>110010</v>
          </cell>
          <cell r="L5194" t="str">
            <v>Current Unrestricted</v>
          </cell>
          <cell r="M5194">
            <v>30</v>
          </cell>
          <cell r="N5194" t="str">
            <v>Student Services</v>
          </cell>
          <cell r="O5194">
            <v>11</v>
          </cell>
          <cell r="P5194" t="str">
            <v>Current Unrestricted Funds</v>
          </cell>
          <cell r="Q5194">
            <v>75</v>
          </cell>
          <cell r="R5194" t="str">
            <v>Other Operating Expenses</v>
          </cell>
          <cell r="S5194">
            <v>60</v>
          </cell>
          <cell r="T5194" t="str">
            <v>Student Development</v>
          </cell>
          <cell r="U5194">
            <v>9</v>
          </cell>
          <cell r="V5194" t="str">
            <v>Qualia, Linda R.</v>
          </cell>
        </row>
        <row r="5195">
          <cell r="A5195">
            <v>356412</v>
          </cell>
          <cell r="B5195" t="str">
            <v>Career Services</v>
          </cell>
          <cell r="C5195">
            <v>755360</v>
          </cell>
          <cell r="D5195">
            <v>356412755360</v>
          </cell>
          <cell r="E5195" t="str">
            <v>Printing - Other</v>
          </cell>
          <cell r="F5195">
            <v>333.15</v>
          </cell>
          <cell r="G5195">
            <v>635.6</v>
          </cell>
          <cell r="H5195">
            <v>750</v>
          </cell>
          <cell r="I5195">
            <v>348.5</v>
          </cell>
          <cell r="J5195">
            <v>273</v>
          </cell>
          <cell r="K5195">
            <v>110010</v>
          </cell>
          <cell r="L5195" t="str">
            <v>Current Unrestricted</v>
          </cell>
          <cell r="M5195">
            <v>30</v>
          </cell>
          <cell r="N5195" t="str">
            <v>Student Services</v>
          </cell>
          <cell r="O5195">
            <v>11</v>
          </cell>
          <cell r="P5195" t="str">
            <v>Current Unrestricted Funds</v>
          </cell>
          <cell r="Q5195">
            <v>75</v>
          </cell>
          <cell r="R5195" t="str">
            <v>Other Operating Expenses</v>
          </cell>
          <cell r="S5195">
            <v>60</v>
          </cell>
          <cell r="T5195" t="str">
            <v>Student Development</v>
          </cell>
          <cell r="U5195">
            <v>9</v>
          </cell>
          <cell r="V5195" t="str">
            <v>Qualia, Linda R.</v>
          </cell>
        </row>
        <row r="5196">
          <cell r="A5196">
            <v>356412</v>
          </cell>
          <cell r="B5196" t="str">
            <v>Career Services</v>
          </cell>
          <cell r="C5196">
            <v>755705</v>
          </cell>
          <cell r="D5196">
            <v>356412755705</v>
          </cell>
          <cell r="E5196" t="str">
            <v>Postage</v>
          </cell>
          <cell r="F5196">
            <v>8.75</v>
          </cell>
          <cell r="G5196">
            <v>8.18</v>
          </cell>
          <cell r="H5196">
            <v>100</v>
          </cell>
          <cell r="I5196">
            <v>0</v>
          </cell>
          <cell r="J5196">
            <v>0</v>
          </cell>
          <cell r="K5196">
            <v>110010</v>
          </cell>
          <cell r="L5196" t="str">
            <v>Current Unrestricted</v>
          </cell>
          <cell r="M5196">
            <v>30</v>
          </cell>
          <cell r="N5196" t="str">
            <v>Student Services</v>
          </cell>
          <cell r="O5196">
            <v>11</v>
          </cell>
          <cell r="P5196" t="str">
            <v>Current Unrestricted Funds</v>
          </cell>
          <cell r="Q5196">
            <v>75</v>
          </cell>
          <cell r="R5196" t="str">
            <v>Other Operating Expenses</v>
          </cell>
          <cell r="S5196">
            <v>60</v>
          </cell>
          <cell r="T5196" t="str">
            <v>Student Development</v>
          </cell>
          <cell r="U5196">
            <v>9</v>
          </cell>
          <cell r="V5196" t="str">
            <v>Qualia, Linda R.</v>
          </cell>
        </row>
        <row r="5197">
          <cell r="A5197">
            <v>356412</v>
          </cell>
          <cell r="B5197" t="str">
            <v>Career Services</v>
          </cell>
          <cell r="C5197">
            <v>755730</v>
          </cell>
          <cell r="D5197">
            <v>356412755730</v>
          </cell>
          <cell r="E5197" t="str">
            <v>Memberships</v>
          </cell>
          <cell r="F5197">
            <v>1365</v>
          </cell>
          <cell r="G5197">
            <v>275</v>
          </cell>
          <cell r="H5197">
            <v>0</v>
          </cell>
          <cell r="I5197">
            <v>0</v>
          </cell>
          <cell r="J5197">
            <v>0</v>
          </cell>
          <cell r="K5197">
            <v>110010</v>
          </cell>
          <cell r="L5197" t="str">
            <v>Current Unrestricted</v>
          </cell>
          <cell r="M5197">
            <v>30</v>
          </cell>
          <cell r="N5197" t="str">
            <v>Student Services</v>
          </cell>
          <cell r="O5197">
            <v>11</v>
          </cell>
          <cell r="P5197" t="str">
            <v>Current Unrestricted Funds</v>
          </cell>
          <cell r="Q5197">
            <v>75</v>
          </cell>
          <cell r="R5197" t="str">
            <v>Other Operating Expenses</v>
          </cell>
          <cell r="S5197">
            <v>60</v>
          </cell>
          <cell r="T5197" t="str">
            <v>Student Development</v>
          </cell>
          <cell r="U5197">
            <v>9</v>
          </cell>
          <cell r="V5197" t="str">
            <v>Qualia, Linda R.</v>
          </cell>
        </row>
        <row r="5198">
          <cell r="A5198">
            <v>356412</v>
          </cell>
          <cell r="B5198" t="str">
            <v>Career Services</v>
          </cell>
          <cell r="C5198">
            <v>755962</v>
          </cell>
          <cell r="D5198">
            <v>356412755962</v>
          </cell>
          <cell r="E5198" t="str">
            <v>Job Fair Expenses</v>
          </cell>
          <cell r="F5198">
            <v>325.66000000000003</v>
          </cell>
          <cell r="G5198">
            <v>0</v>
          </cell>
          <cell r="H5198">
            <v>0</v>
          </cell>
          <cell r="I5198">
            <v>0</v>
          </cell>
          <cell r="J5198">
            <v>800</v>
          </cell>
          <cell r="K5198">
            <v>110010</v>
          </cell>
          <cell r="L5198" t="str">
            <v>Current Unrestricted</v>
          </cell>
          <cell r="M5198">
            <v>30</v>
          </cell>
          <cell r="N5198" t="str">
            <v>Student Services</v>
          </cell>
          <cell r="O5198">
            <v>11</v>
          </cell>
          <cell r="P5198" t="str">
            <v>Current Unrestricted Funds</v>
          </cell>
          <cell r="Q5198">
            <v>75</v>
          </cell>
          <cell r="R5198" t="str">
            <v>Other Operating Expenses</v>
          </cell>
          <cell r="S5198">
            <v>60</v>
          </cell>
          <cell r="T5198" t="str">
            <v>Student Development</v>
          </cell>
          <cell r="U5198">
            <v>9</v>
          </cell>
          <cell r="V5198" t="str">
            <v>Qualia, Linda R.</v>
          </cell>
        </row>
        <row r="5199">
          <cell r="A5199">
            <v>880007</v>
          </cell>
          <cell r="B5199" t="str">
            <v>Career Services SAFAC</v>
          </cell>
          <cell r="C5199">
            <v>712655</v>
          </cell>
          <cell r="D5199">
            <v>880007712655</v>
          </cell>
          <cell r="E5199" t="str">
            <v>Meetings Expense</v>
          </cell>
          <cell r="F5199">
            <v>0</v>
          </cell>
          <cell r="G5199">
            <v>0</v>
          </cell>
          <cell r="H5199">
            <v>700</v>
          </cell>
          <cell r="I5199">
            <v>0</v>
          </cell>
          <cell r="J5199">
            <v>1500</v>
          </cell>
          <cell r="K5199">
            <v>380010</v>
          </cell>
          <cell r="L5199" t="str">
            <v>Student Activities Fee</v>
          </cell>
          <cell r="M5199">
            <v>540</v>
          </cell>
          <cell r="N5199" t="str">
            <v>Auxiliary - Student Activities</v>
          </cell>
          <cell r="O5199">
            <v>31</v>
          </cell>
          <cell r="P5199" t="str">
            <v>Auxiliary Enterprises Fund</v>
          </cell>
          <cell r="Q5199">
            <v>71</v>
          </cell>
          <cell r="R5199" t="str">
            <v>Contractual Services</v>
          </cell>
          <cell r="S5199">
            <v>80</v>
          </cell>
          <cell r="T5199" t="str">
            <v>Auxiliaries</v>
          </cell>
          <cell r="U5199">
            <v>9</v>
          </cell>
          <cell r="V5199" t="str">
            <v>Qualia, Linda R.</v>
          </cell>
        </row>
        <row r="5200">
          <cell r="A5200">
            <v>880007</v>
          </cell>
          <cell r="B5200" t="str">
            <v>Career Services SAFAC</v>
          </cell>
          <cell r="C5200">
            <v>733120</v>
          </cell>
          <cell r="D5200">
            <v>880007733120</v>
          </cell>
          <cell r="E5200" t="str">
            <v>Office Supplies</v>
          </cell>
          <cell r="F5200">
            <v>0</v>
          </cell>
          <cell r="G5200">
            <v>0</v>
          </cell>
          <cell r="H5200">
            <v>300</v>
          </cell>
          <cell r="I5200">
            <v>132.02000000000001</v>
          </cell>
          <cell r="J5200">
            <v>300</v>
          </cell>
          <cell r="K5200">
            <v>380010</v>
          </cell>
          <cell r="L5200" t="str">
            <v>Student Activities Fee</v>
          </cell>
          <cell r="M5200">
            <v>540</v>
          </cell>
          <cell r="N5200" t="str">
            <v>Auxiliary - Student Activities</v>
          </cell>
          <cell r="O5200">
            <v>31</v>
          </cell>
          <cell r="P5200" t="str">
            <v>Auxiliary Enterprises Fund</v>
          </cell>
          <cell r="Q5200">
            <v>73</v>
          </cell>
          <cell r="R5200" t="str">
            <v>Supplies</v>
          </cell>
          <cell r="S5200">
            <v>80</v>
          </cell>
          <cell r="T5200" t="str">
            <v>Auxiliaries</v>
          </cell>
          <cell r="U5200">
            <v>9</v>
          </cell>
          <cell r="V5200" t="str">
            <v>Qualia, Linda R.</v>
          </cell>
        </row>
        <row r="5201">
          <cell r="A5201">
            <v>880007</v>
          </cell>
          <cell r="B5201" t="str">
            <v>Career Services SAFAC</v>
          </cell>
          <cell r="C5201">
            <v>733210</v>
          </cell>
          <cell r="D5201">
            <v>880007733210</v>
          </cell>
          <cell r="E5201" t="str">
            <v>Division Books and Booklets</v>
          </cell>
          <cell r="F5201">
            <v>0</v>
          </cell>
          <cell r="G5201">
            <v>2583.96</v>
          </cell>
          <cell r="H5201">
            <v>1000</v>
          </cell>
          <cell r="I5201">
            <v>0</v>
          </cell>
          <cell r="J5201">
            <v>0</v>
          </cell>
          <cell r="K5201">
            <v>380010</v>
          </cell>
          <cell r="L5201" t="str">
            <v>Student Activities Fee</v>
          </cell>
          <cell r="M5201">
            <v>540</v>
          </cell>
          <cell r="N5201" t="str">
            <v>Auxiliary - Student Activities</v>
          </cell>
          <cell r="O5201">
            <v>31</v>
          </cell>
          <cell r="P5201" t="str">
            <v>Auxiliary Enterprises Fund</v>
          </cell>
          <cell r="Q5201">
            <v>73</v>
          </cell>
          <cell r="R5201" t="str">
            <v>Supplies</v>
          </cell>
          <cell r="S5201">
            <v>80</v>
          </cell>
          <cell r="T5201" t="str">
            <v>Auxiliaries</v>
          </cell>
          <cell r="U5201">
            <v>9</v>
          </cell>
          <cell r="V5201" t="str">
            <v>Qualia, Linda R.</v>
          </cell>
        </row>
        <row r="5202">
          <cell r="A5202">
            <v>880007</v>
          </cell>
          <cell r="B5202" t="str">
            <v>Career Services SAFAC</v>
          </cell>
          <cell r="C5202">
            <v>755360</v>
          </cell>
          <cell r="D5202">
            <v>880007755360</v>
          </cell>
          <cell r="E5202" t="str">
            <v>Printing - Other</v>
          </cell>
          <cell r="F5202">
            <v>0</v>
          </cell>
          <cell r="G5202">
            <v>0</v>
          </cell>
          <cell r="H5202">
            <v>500</v>
          </cell>
          <cell r="I5202">
            <v>0</v>
          </cell>
          <cell r="J5202">
            <v>350</v>
          </cell>
          <cell r="K5202">
            <v>380010</v>
          </cell>
          <cell r="L5202" t="str">
            <v>Student Activities Fee</v>
          </cell>
          <cell r="M5202">
            <v>540</v>
          </cell>
          <cell r="N5202" t="str">
            <v>Auxiliary - Student Activities</v>
          </cell>
          <cell r="O5202">
            <v>31</v>
          </cell>
          <cell r="P5202" t="str">
            <v>Auxiliary Enterprises Fund</v>
          </cell>
          <cell r="Q5202">
            <v>75</v>
          </cell>
          <cell r="R5202" t="str">
            <v>Other Operating Expenses</v>
          </cell>
          <cell r="S5202">
            <v>80</v>
          </cell>
          <cell r="T5202" t="str">
            <v>Auxiliaries</v>
          </cell>
          <cell r="U5202">
            <v>9</v>
          </cell>
          <cell r="V5202" t="str">
            <v>Qualia, Linda R.</v>
          </cell>
        </row>
        <row r="5203">
          <cell r="A5203">
            <v>880007</v>
          </cell>
          <cell r="B5203" t="str">
            <v>Career Services SAFAC</v>
          </cell>
          <cell r="C5203">
            <v>755745</v>
          </cell>
          <cell r="D5203">
            <v>880007755745</v>
          </cell>
          <cell r="E5203" t="str">
            <v>Promotional Activities</v>
          </cell>
          <cell r="F5203">
            <v>0</v>
          </cell>
          <cell r="G5203">
            <v>0</v>
          </cell>
          <cell r="H5203">
            <v>2500</v>
          </cell>
          <cell r="I5203">
            <v>0</v>
          </cell>
          <cell r="J5203">
            <v>0</v>
          </cell>
          <cell r="K5203">
            <v>380010</v>
          </cell>
          <cell r="L5203" t="str">
            <v>Student Activities Fee</v>
          </cell>
          <cell r="M5203">
            <v>540</v>
          </cell>
          <cell r="N5203" t="str">
            <v>Auxiliary - Student Activities</v>
          </cell>
          <cell r="O5203">
            <v>31</v>
          </cell>
          <cell r="P5203" t="str">
            <v>Auxiliary Enterprises Fund</v>
          </cell>
          <cell r="Q5203">
            <v>75</v>
          </cell>
          <cell r="R5203" t="str">
            <v>Other Operating Expenses</v>
          </cell>
          <cell r="S5203">
            <v>80</v>
          </cell>
          <cell r="T5203" t="str">
            <v>Auxiliaries</v>
          </cell>
          <cell r="U5203">
            <v>9</v>
          </cell>
          <cell r="V5203" t="str">
            <v>Qualia, Linda R.</v>
          </cell>
        </row>
        <row r="5204">
          <cell r="A5204">
            <v>880007</v>
          </cell>
          <cell r="B5204" t="str">
            <v>Career Services SAFAC</v>
          </cell>
          <cell r="C5204">
            <v>755755</v>
          </cell>
          <cell r="D5204">
            <v>880007755755</v>
          </cell>
          <cell r="E5204" t="str">
            <v>Other Student Activities</v>
          </cell>
          <cell r="F5204">
            <v>0</v>
          </cell>
          <cell r="G5204">
            <v>0</v>
          </cell>
          <cell r="H5204">
            <v>1000</v>
          </cell>
          <cell r="I5204">
            <v>0</v>
          </cell>
          <cell r="J5204">
            <v>0</v>
          </cell>
          <cell r="K5204">
            <v>380010</v>
          </cell>
          <cell r="L5204" t="str">
            <v>Student Activities Fee</v>
          </cell>
          <cell r="M5204">
            <v>540</v>
          </cell>
          <cell r="N5204" t="str">
            <v>Auxiliary - Student Activities</v>
          </cell>
          <cell r="O5204">
            <v>31</v>
          </cell>
          <cell r="P5204" t="str">
            <v>Auxiliary Enterprises Fund</v>
          </cell>
          <cell r="Q5204">
            <v>75</v>
          </cell>
          <cell r="R5204" t="str">
            <v>Other Operating Expenses</v>
          </cell>
          <cell r="S5204">
            <v>80</v>
          </cell>
          <cell r="T5204" t="str">
            <v>Auxiliaries</v>
          </cell>
          <cell r="U5204">
            <v>9</v>
          </cell>
          <cell r="V5204" t="str">
            <v>Qualia, Linda R.</v>
          </cell>
        </row>
        <row r="5205">
          <cell r="A5205">
            <v>880007</v>
          </cell>
          <cell r="B5205" t="str">
            <v>Career Services SAFAC</v>
          </cell>
          <cell r="C5205">
            <v>810992</v>
          </cell>
          <cell r="D5205">
            <v>880007810992</v>
          </cell>
          <cell r="E5205" t="str">
            <v>Transfers from Other Funds</v>
          </cell>
          <cell r="F5205">
            <v>0</v>
          </cell>
          <cell r="G5205">
            <v>0</v>
          </cell>
          <cell r="H5205">
            <v>0</v>
          </cell>
          <cell r="I5205">
            <v>0</v>
          </cell>
          <cell r="J5205">
            <v>0</v>
          </cell>
          <cell r="K5205">
            <v>380010</v>
          </cell>
          <cell r="L5205" t="str">
            <v>Student Activities Fee</v>
          </cell>
          <cell r="M5205">
            <v>540</v>
          </cell>
          <cell r="N5205" t="str">
            <v>Auxiliary - Student Activities</v>
          </cell>
          <cell r="O5205">
            <v>31</v>
          </cell>
          <cell r="P5205" t="str">
            <v>Auxiliary Enterprises Fund</v>
          </cell>
          <cell r="Q5205">
            <v>81</v>
          </cell>
          <cell r="R5205" t="str">
            <v>Transfers In</v>
          </cell>
          <cell r="S5205">
            <v>80</v>
          </cell>
          <cell r="T5205" t="str">
            <v>Auxiliaries</v>
          </cell>
          <cell r="U5205">
            <v>9</v>
          </cell>
          <cell r="V5205" t="str">
            <v>Qualia, Linda R.</v>
          </cell>
        </row>
        <row r="5206">
          <cell r="A5206">
            <v>880008</v>
          </cell>
          <cell r="B5206" t="str">
            <v>Counseling SAFAC</v>
          </cell>
          <cell r="C5206">
            <v>712352</v>
          </cell>
          <cell r="D5206">
            <v>880008712352</v>
          </cell>
          <cell r="E5206" t="str">
            <v>Contract Services - Programming</v>
          </cell>
          <cell r="F5206">
            <v>0</v>
          </cell>
          <cell r="G5206">
            <v>502.64</v>
          </cell>
          <cell r="H5206">
            <v>2500</v>
          </cell>
          <cell r="I5206">
            <v>2333.34</v>
          </cell>
          <cell r="J5206">
            <v>3000</v>
          </cell>
          <cell r="K5206">
            <v>380010</v>
          </cell>
          <cell r="L5206" t="str">
            <v>Student Activities Fee</v>
          </cell>
          <cell r="M5206">
            <v>540</v>
          </cell>
          <cell r="N5206" t="str">
            <v>Auxiliary - Student Activities</v>
          </cell>
          <cell r="O5206">
            <v>31</v>
          </cell>
          <cell r="P5206" t="str">
            <v>Auxiliary Enterprises Fund</v>
          </cell>
          <cell r="Q5206">
            <v>71</v>
          </cell>
          <cell r="R5206" t="str">
            <v>Contractual Services</v>
          </cell>
          <cell r="S5206">
            <v>80</v>
          </cell>
          <cell r="T5206" t="str">
            <v>Auxiliaries</v>
          </cell>
          <cell r="U5206">
            <v>9</v>
          </cell>
          <cell r="V5206" t="str">
            <v>Qualia, Linda R.</v>
          </cell>
        </row>
        <row r="5207">
          <cell r="A5207">
            <v>880008</v>
          </cell>
          <cell r="B5207" t="str">
            <v>Counseling SAFAC</v>
          </cell>
          <cell r="C5207">
            <v>712655</v>
          </cell>
          <cell r="D5207">
            <v>880008712655</v>
          </cell>
          <cell r="E5207" t="str">
            <v>Meetings Expense</v>
          </cell>
          <cell r="F5207">
            <v>0</v>
          </cell>
          <cell r="G5207">
            <v>294.87</v>
          </cell>
          <cell r="H5207">
            <v>1300</v>
          </cell>
          <cell r="I5207">
            <v>254.82</v>
          </cell>
          <cell r="J5207">
            <v>1500</v>
          </cell>
          <cell r="K5207">
            <v>380010</v>
          </cell>
          <cell r="L5207" t="str">
            <v>Student Activities Fee</v>
          </cell>
          <cell r="M5207">
            <v>540</v>
          </cell>
          <cell r="N5207" t="str">
            <v>Auxiliary - Student Activities</v>
          </cell>
          <cell r="O5207">
            <v>31</v>
          </cell>
          <cell r="P5207" t="str">
            <v>Auxiliary Enterprises Fund</v>
          </cell>
          <cell r="Q5207">
            <v>71</v>
          </cell>
          <cell r="R5207" t="str">
            <v>Contractual Services</v>
          </cell>
          <cell r="S5207">
            <v>80</v>
          </cell>
          <cell r="T5207" t="str">
            <v>Auxiliaries</v>
          </cell>
          <cell r="U5207">
            <v>9</v>
          </cell>
          <cell r="V5207" t="str">
            <v>Qualia, Linda R.</v>
          </cell>
        </row>
        <row r="5208">
          <cell r="A5208">
            <v>880008</v>
          </cell>
          <cell r="B5208" t="str">
            <v>Counseling SAFAC</v>
          </cell>
          <cell r="C5208">
            <v>733210</v>
          </cell>
          <cell r="D5208">
            <v>880008733210</v>
          </cell>
          <cell r="E5208" t="str">
            <v>Division Books and Booklets</v>
          </cell>
          <cell r="F5208">
            <v>0</v>
          </cell>
          <cell r="G5208">
            <v>1934.64</v>
          </cell>
          <cell r="H5208">
            <v>1200</v>
          </cell>
          <cell r="I5208">
            <v>0</v>
          </cell>
          <cell r="J5208">
            <v>0</v>
          </cell>
          <cell r="K5208">
            <v>380010</v>
          </cell>
          <cell r="L5208" t="str">
            <v>Student Activities Fee</v>
          </cell>
          <cell r="M5208">
            <v>540</v>
          </cell>
          <cell r="N5208" t="str">
            <v>Auxiliary - Student Activities</v>
          </cell>
          <cell r="O5208">
            <v>31</v>
          </cell>
          <cell r="P5208" t="str">
            <v>Auxiliary Enterprises Fund</v>
          </cell>
          <cell r="Q5208">
            <v>73</v>
          </cell>
          <cell r="R5208" t="str">
            <v>Supplies</v>
          </cell>
          <cell r="S5208">
            <v>80</v>
          </cell>
          <cell r="T5208" t="str">
            <v>Auxiliaries</v>
          </cell>
          <cell r="U5208">
            <v>9</v>
          </cell>
          <cell r="V5208" t="str">
            <v>Qualia, Linda R.</v>
          </cell>
        </row>
        <row r="5209">
          <cell r="A5209">
            <v>880008</v>
          </cell>
          <cell r="B5209" t="str">
            <v>Counseling SAFAC</v>
          </cell>
          <cell r="C5209">
            <v>755745</v>
          </cell>
          <cell r="D5209">
            <v>880008755745</v>
          </cell>
          <cell r="E5209" t="str">
            <v>Promotional Activities</v>
          </cell>
          <cell r="F5209">
            <v>0</v>
          </cell>
          <cell r="G5209">
            <v>2494.88</v>
          </cell>
          <cell r="H5209">
            <v>3570</v>
          </cell>
          <cell r="I5209">
            <v>0</v>
          </cell>
          <cell r="J5209">
            <v>1000</v>
          </cell>
          <cell r="K5209">
            <v>380010</v>
          </cell>
          <cell r="L5209" t="str">
            <v>Student Activities Fee</v>
          </cell>
          <cell r="M5209">
            <v>540</v>
          </cell>
          <cell r="N5209" t="str">
            <v>Auxiliary - Student Activities</v>
          </cell>
          <cell r="O5209">
            <v>31</v>
          </cell>
          <cell r="P5209" t="str">
            <v>Auxiliary Enterprises Fund</v>
          </cell>
          <cell r="Q5209">
            <v>75</v>
          </cell>
          <cell r="R5209" t="str">
            <v>Other Operating Expenses</v>
          </cell>
          <cell r="S5209">
            <v>80</v>
          </cell>
          <cell r="T5209" t="str">
            <v>Auxiliaries</v>
          </cell>
          <cell r="U5209">
            <v>9</v>
          </cell>
          <cell r="V5209" t="str">
            <v>Qualia, Linda R.</v>
          </cell>
        </row>
        <row r="5210">
          <cell r="A5210">
            <v>880008</v>
          </cell>
          <cell r="B5210" t="str">
            <v>Counseling SAFAC</v>
          </cell>
          <cell r="C5210">
            <v>755755</v>
          </cell>
          <cell r="D5210">
            <v>880008755755</v>
          </cell>
          <cell r="E5210" t="str">
            <v>Other Student Activities</v>
          </cell>
          <cell r="F5210">
            <v>0</v>
          </cell>
          <cell r="G5210">
            <v>0</v>
          </cell>
          <cell r="H5210">
            <v>200</v>
          </cell>
          <cell r="I5210">
            <v>0</v>
          </cell>
          <cell r="J5210">
            <v>0</v>
          </cell>
          <cell r="K5210">
            <v>380010</v>
          </cell>
          <cell r="L5210" t="str">
            <v>Student Activities Fee</v>
          </cell>
          <cell r="M5210">
            <v>540</v>
          </cell>
          <cell r="N5210" t="str">
            <v>Auxiliary - Student Activities</v>
          </cell>
          <cell r="O5210">
            <v>31</v>
          </cell>
          <cell r="P5210" t="str">
            <v>Auxiliary Enterprises Fund</v>
          </cell>
          <cell r="Q5210">
            <v>75</v>
          </cell>
          <cell r="R5210" t="str">
            <v>Other Operating Expenses</v>
          </cell>
          <cell r="S5210">
            <v>80</v>
          </cell>
          <cell r="T5210" t="str">
            <v>Auxiliaries</v>
          </cell>
          <cell r="U5210">
            <v>9</v>
          </cell>
          <cell r="V5210" t="str">
            <v>Qualia, Linda R.</v>
          </cell>
        </row>
        <row r="5211">
          <cell r="A5211">
            <v>880008</v>
          </cell>
          <cell r="B5211" t="str">
            <v>Counseling SAFAC</v>
          </cell>
          <cell r="C5211">
            <v>810992</v>
          </cell>
          <cell r="D5211">
            <v>880008810992</v>
          </cell>
          <cell r="E5211" t="str">
            <v>Transfers from Other Funds</v>
          </cell>
          <cell r="F5211">
            <v>0</v>
          </cell>
          <cell r="G5211">
            <v>0</v>
          </cell>
          <cell r="H5211">
            <v>0</v>
          </cell>
          <cell r="I5211">
            <v>0</v>
          </cell>
          <cell r="J5211">
            <v>0</v>
          </cell>
          <cell r="K5211">
            <v>380010</v>
          </cell>
          <cell r="L5211" t="str">
            <v>Student Activities Fee</v>
          </cell>
          <cell r="M5211">
            <v>540</v>
          </cell>
          <cell r="N5211" t="str">
            <v>Auxiliary - Student Activities</v>
          </cell>
          <cell r="O5211">
            <v>31</v>
          </cell>
          <cell r="P5211" t="str">
            <v>Auxiliary Enterprises Fund</v>
          </cell>
          <cell r="Q5211">
            <v>81</v>
          </cell>
          <cell r="R5211" t="str">
            <v>Transfers In</v>
          </cell>
          <cell r="S5211">
            <v>80</v>
          </cell>
          <cell r="T5211" t="str">
            <v>Auxiliaries</v>
          </cell>
          <cell r="U5211">
            <v>9</v>
          </cell>
          <cell r="V5211" t="str">
            <v>Qualia, Linda R.</v>
          </cell>
        </row>
        <row r="5212">
          <cell r="A5212">
            <v>300010</v>
          </cell>
          <cell r="B5212" t="str">
            <v>Office - Provost</v>
          </cell>
          <cell r="C5212">
            <v>611130</v>
          </cell>
          <cell r="D5212">
            <v>300010611130</v>
          </cell>
          <cell r="E5212" t="str">
            <v>Faculty Full-time Non-teaching ES</v>
          </cell>
          <cell r="F5212">
            <v>0</v>
          </cell>
          <cell r="G5212">
            <v>0</v>
          </cell>
          <cell r="H5212">
            <v>0</v>
          </cell>
          <cell r="I5212">
            <v>0</v>
          </cell>
          <cell r="J5212">
            <v>0</v>
          </cell>
          <cell r="K5212">
            <v>110010</v>
          </cell>
          <cell r="L5212" t="str">
            <v>Current Unrestricted</v>
          </cell>
          <cell r="M5212">
            <v>25</v>
          </cell>
          <cell r="N5212" t="str">
            <v>Academic Support</v>
          </cell>
          <cell r="O5212">
            <v>11</v>
          </cell>
          <cell r="P5212" t="str">
            <v>Current Unrestricted Funds</v>
          </cell>
          <cell r="Q5212">
            <v>61</v>
          </cell>
          <cell r="R5212" t="str">
            <v>Salaries and Wages</v>
          </cell>
          <cell r="S5212">
            <v>30</v>
          </cell>
          <cell r="T5212" t="str">
            <v>Vice President / Provost - CPC</v>
          </cell>
          <cell r="U5212">
            <v>9</v>
          </cell>
          <cell r="V5212" t="str">
            <v>Schumann, Sherry L.</v>
          </cell>
        </row>
        <row r="5213">
          <cell r="A5213">
            <v>300010</v>
          </cell>
          <cell r="B5213" t="str">
            <v>Office - Provost</v>
          </cell>
          <cell r="C5213">
            <v>611210</v>
          </cell>
          <cell r="D5213">
            <v>300010611210</v>
          </cell>
          <cell r="E5213" t="str">
            <v>Admin Salaries - Full-time</v>
          </cell>
          <cell r="F5213">
            <v>142584.41</v>
          </cell>
          <cell r="G5213">
            <v>124479.96</v>
          </cell>
          <cell r="H5213">
            <v>217023</v>
          </cell>
          <cell r="I5213">
            <v>62402.1</v>
          </cell>
          <cell r="J5213">
            <v>124805</v>
          </cell>
          <cell r="K5213">
            <v>110010</v>
          </cell>
          <cell r="L5213" t="str">
            <v>Current Unrestricted</v>
          </cell>
          <cell r="M5213">
            <v>25</v>
          </cell>
          <cell r="N5213" t="str">
            <v>Academic Support</v>
          </cell>
          <cell r="O5213">
            <v>11</v>
          </cell>
          <cell r="P5213" t="str">
            <v>Current Unrestricted Funds</v>
          </cell>
          <cell r="Q5213">
            <v>61</v>
          </cell>
          <cell r="R5213" t="str">
            <v>Salaries and Wages</v>
          </cell>
          <cell r="S5213">
            <v>30</v>
          </cell>
          <cell r="T5213" t="str">
            <v>Vice President / Provost - CPC</v>
          </cell>
          <cell r="U5213">
            <v>9</v>
          </cell>
          <cell r="V5213" t="str">
            <v>Schumann, Sherry L.</v>
          </cell>
        </row>
        <row r="5214">
          <cell r="A5214">
            <v>300010</v>
          </cell>
          <cell r="B5214" t="str">
            <v>Office - Provost</v>
          </cell>
          <cell r="C5214">
            <v>611212</v>
          </cell>
          <cell r="D5214">
            <v>300010611212</v>
          </cell>
          <cell r="E5214" t="str">
            <v>Admin Salaries - Additional Comp</v>
          </cell>
          <cell r="F5214">
            <v>2000</v>
          </cell>
          <cell r="G5214">
            <v>0</v>
          </cell>
          <cell r="H5214">
            <v>0</v>
          </cell>
          <cell r="I5214">
            <v>0</v>
          </cell>
          <cell r="J5214">
            <v>0</v>
          </cell>
          <cell r="K5214">
            <v>110010</v>
          </cell>
          <cell r="L5214" t="str">
            <v>Current Unrestricted</v>
          </cell>
          <cell r="M5214">
            <v>25</v>
          </cell>
          <cell r="N5214" t="str">
            <v>Academic Support</v>
          </cell>
          <cell r="O5214">
            <v>11</v>
          </cell>
          <cell r="P5214" t="str">
            <v>Current Unrestricted Funds</v>
          </cell>
          <cell r="Q5214">
            <v>61</v>
          </cell>
          <cell r="R5214" t="str">
            <v>Salaries and Wages</v>
          </cell>
          <cell r="S5214">
            <v>30</v>
          </cell>
          <cell r="T5214" t="str">
            <v>Vice President / Provost - CPC</v>
          </cell>
          <cell r="U5214">
            <v>9</v>
          </cell>
          <cell r="V5214" t="str">
            <v>Schumann, Sherry L.</v>
          </cell>
        </row>
        <row r="5215">
          <cell r="A5215">
            <v>300010</v>
          </cell>
          <cell r="B5215" t="str">
            <v>Office - Provost</v>
          </cell>
          <cell r="C5215">
            <v>611214</v>
          </cell>
          <cell r="D5215">
            <v>300010611214</v>
          </cell>
          <cell r="E5215" t="str">
            <v>Travel Allowance</v>
          </cell>
          <cell r="F5215">
            <v>12000</v>
          </cell>
          <cell r="G5215">
            <v>12000</v>
          </cell>
          <cell r="H5215">
            <v>12000</v>
          </cell>
          <cell r="I5215">
            <v>6000</v>
          </cell>
          <cell r="J5215">
            <v>12000</v>
          </cell>
          <cell r="K5215">
            <v>110010</v>
          </cell>
          <cell r="L5215" t="str">
            <v>Current Unrestricted</v>
          </cell>
          <cell r="M5215">
            <v>25</v>
          </cell>
          <cell r="N5215" t="str">
            <v>Academic Support</v>
          </cell>
          <cell r="O5215">
            <v>11</v>
          </cell>
          <cell r="P5215" t="str">
            <v>Current Unrestricted Funds</v>
          </cell>
          <cell r="Q5215">
            <v>61</v>
          </cell>
          <cell r="R5215" t="str">
            <v>Salaries and Wages</v>
          </cell>
          <cell r="S5215">
            <v>30</v>
          </cell>
          <cell r="T5215" t="str">
            <v>Vice President / Provost - CPC</v>
          </cell>
          <cell r="U5215">
            <v>9</v>
          </cell>
          <cell r="V5215" t="str">
            <v>Schumann, Sherry L.</v>
          </cell>
        </row>
        <row r="5216">
          <cell r="A5216">
            <v>300010</v>
          </cell>
          <cell r="B5216" t="str">
            <v>Office - Provost</v>
          </cell>
          <cell r="C5216">
            <v>611215</v>
          </cell>
          <cell r="D5216">
            <v>300010611215</v>
          </cell>
          <cell r="E5216" t="str">
            <v>Admin Salaries - Annuity</v>
          </cell>
          <cell r="F5216">
            <v>11397.1</v>
          </cell>
          <cell r="G5216">
            <v>0</v>
          </cell>
          <cell r="H5216">
            <v>22543</v>
          </cell>
          <cell r="I5216">
            <v>6147.9</v>
          </cell>
          <cell r="J5216">
            <v>12296</v>
          </cell>
          <cell r="K5216">
            <v>110010</v>
          </cell>
          <cell r="L5216" t="str">
            <v>Current Unrestricted</v>
          </cell>
          <cell r="M5216">
            <v>25</v>
          </cell>
          <cell r="N5216" t="str">
            <v>Academic Support</v>
          </cell>
          <cell r="O5216">
            <v>11</v>
          </cell>
          <cell r="P5216" t="str">
            <v>Current Unrestricted Funds</v>
          </cell>
          <cell r="Q5216">
            <v>61</v>
          </cell>
          <cell r="R5216" t="str">
            <v>Salaries and Wages</v>
          </cell>
          <cell r="S5216">
            <v>30</v>
          </cell>
          <cell r="T5216" t="str">
            <v>Vice President / Provost - CPC</v>
          </cell>
          <cell r="U5216">
            <v>9</v>
          </cell>
          <cell r="V5216" t="str">
            <v>Schumann, Sherry L.</v>
          </cell>
        </row>
        <row r="5217">
          <cell r="A5217">
            <v>300010</v>
          </cell>
          <cell r="B5217" t="str">
            <v>Office - Provost</v>
          </cell>
          <cell r="C5217">
            <v>611320</v>
          </cell>
          <cell r="D5217">
            <v>300010611320</v>
          </cell>
          <cell r="E5217" t="str">
            <v>Non-Supervisory Supp Staff - Exempt</v>
          </cell>
          <cell r="F5217">
            <v>37476.300000000003</v>
          </cell>
          <cell r="G5217">
            <v>0</v>
          </cell>
          <cell r="H5217">
            <v>0</v>
          </cell>
          <cell r="I5217">
            <v>0</v>
          </cell>
          <cell r="J5217">
            <v>0</v>
          </cell>
          <cell r="K5217">
            <v>110010</v>
          </cell>
          <cell r="L5217" t="str">
            <v>Current Unrestricted</v>
          </cell>
          <cell r="M5217">
            <v>25</v>
          </cell>
          <cell r="N5217" t="str">
            <v>Academic Support</v>
          </cell>
          <cell r="O5217">
            <v>11</v>
          </cell>
          <cell r="P5217" t="str">
            <v>Current Unrestricted Funds</v>
          </cell>
          <cell r="Q5217">
            <v>61</v>
          </cell>
          <cell r="R5217" t="str">
            <v>Salaries and Wages</v>
          </cell>
          <cell r="S5217">
            <v>30</v>
          </cell>
          <cell r="T5217" t="str">
            <v>Vice President / Provost - CPC</v>
          </cell>
          <cell r="U5217">
            <v>9</v>
          </cell>
          <cell r="V5217" t="str">
            <v>Schumann, Sherry L.</v>
          </cell>
        </row>
        <row r="5218">
          <cell r="A5218">
            <v>300010</v>
          </cell>
          <cell r="B5218" t="str">
            <v>Office - Provost</v>
          </cell>
          <cell r="C5218">
            <v>611410</v>
          </cell>
          <cell r="D5218">
            <v>300010611410</v>
          </cell>
          <cell r="E5218" t="str">
            <v>Supervisory Supp Staff - Non-Exempt</v>
          </cell>
          <cell r="F5218">
            <v>0</v>
          </cell>
          <cell r="G5218">
            <v>41145.96</v>
          </cell>
          <cell r="H5218">
            <v>24464</v>
          </cell>
          <cell r="I5218">
            <v>4255.21</v>
          </cell>
          <cell r="J5218">
            <v>40416</v>
          </cell>
          <cell r="K5218">
            <v>110010</v>
          </cell>
          <cell r="L5218" t="str">
            <v>Current Unrestricted</v>
          </cell>
          <cell r="M5218">
            <v>25</v>
          </cell>
          <cell r="N5218" t="str">
            <v>Academic Support</v>
          </cell>
          <cell r="O5218">
            <v>11</v>
          </cell>
          <cell r="P5218" t="str">
            <v>Current Unrestricted Funds</v>
          </cell>
          <cell r="Q5218">
            <v>61</v>
          </cell>
          <cell r="R5218" t="str">
            <v>Salaries and Wages</v>
          </cell>
          <cell r="S5218">
            <v>30</v>
          </cell>
          <cell r="T5218" t="str">
            <v>Vice President / Provost - CPC</v>
          </cell>
          <cell r="U5218">
            <v>9</v>
          </cell>
          <cell r="V5218" t="str">
            <v>Schumann, Sherry L.</v>
          </cell>
        </row>
        <row r="5219">
          <cell r="A5219">
            <v>300010</v>
          </cell>
          <cell r="B5219" t="str">
            <v>Office - Provost</v>
          </cell>
          <cell r="C5219">
            <v>611420</v>
          </cell>
          <cell r="D5219">
            <v>300010611420</v>
          </cell>
          <cell r="E5219" t="str">
            <v>Non-Supervisory Supp - Non-Exempt</v>
          </cell>
          <cell r="F5219">
            <v>33998.699999999997</v>
          </cell>
          <cell r="G5219">
            <v>23488.42</v>
          </cell>
          <cell r="H5219">
            <v>40065</v>
          </cell>
          <cell r="I5219">
            <v>27155.25</v>
          </cell>
          <cell r="J5219">
            <v>25818</v>
          </cell>
          <cell r="K5219">
            <v>110010</v>
          </cell>
          <cell r="L5219" t="str">
            <v>Current Unrestricted</v>
          </cell>
          <cell r="M5219">
            <v>25</v>
          </cell>
          <cell r="N5219" t="str">
            <v>Academic Support</v>
          </cell>
          <cell r="O5219">
            <v>11</v>
          </cell>
          <cell r="P5219" t="str">
            <v>Current Unrestricted Funds</v>
          </cell>
          <cell r="Q5219">
            <v>61</v>
          </cell>
          <cell r="R5219" t="str">
            <v>Salaries and Wages</v>
          </cell>
          <cell r="S5219">
            <v>30</v>
          </cell>
          <cell r="T5219" t="str">
            <v>Vice President / Provost - CPC</v>
          </cell>
          <cell r="U5219">
            <v>9</v>
          </cell>
          <cell r="V5219" t="str">
            <v>Schumann, Sherry L.</v>
          </cell>
        </row>
        <row r="5220">
          <cell r="A5220">
            <v>300010</v>
          </cell>
          <cell r="B5220" t="str">
            <v>Office - Provost</v>
          </cell>
          <cell r="C5220">
            <v>611460</v>
          </cell>
          <cell r="D5220">
            <v>300010611460</v>
          </cell>
          <cell r="E5220" t="str">
            <v>Support Staff PT - Non-Exempt</v>
          </cell>
          <cell r="F5220">
            <v>6577.72</v>
          </cell>
          <cell r="G5220">
            <v>9551.39</v>
          </cell>
          <cell r="H5220">
            <v>11385</v>
          </cell>
          <cell r="I5220">
            <v>4852.67</v>
          </cell>
          <cell r="J5220">
            <v>11000</v>
          </cell>
          <cell r="K5220">
            <v>110010</v>
          </cell>
          <cell r="L5220" t="str">
            <v>Current Unrestricted</v>
          </cell>
          <cell r="M5220">
            <v>25</v>
          </cell>
          <cell r="N5220" t="str">
            <v>Academic Support</v>
          </cell>
          <cell r="O5220">
            <v>11</v>
          </cell>
          <cell r="P5220" t="str">
            <v>Current Unrestricted Funds</v>
          </cell>
          <cell r="Q5220">
            <v>61</v>
          </cell>
          <cell r="R5220" t="str">
            <v>Salaries and Wages</v>
          </cell>
          <cell r="S5220">
            <v>30</v>
          </cell>
          <cell r="T5220" t="str">
            <v>Vice President / Provost - CPC</v>
          </cell>
          <cell r="U5220">
            <v>9</v>
          </cell>
          <cell r="V5220" t="str">
            <v>Schumann, Sherry L.</v>
          </cell>
        </row>
        <row r="5221">
          <cell r="A5221">
            <v>300010</v>
          </cell>
          <cell r="B5221" t="str">
            <v>Office - Provost</v>
          </cell>
          <cell r="C5221">
            <v>611491</v>
          </cell>
          <cell r="D5221">
            <v>300010611491</v>
          </cell>
          <cell r="E5221" t="str">
            <v>Comp Time Payoff</v>
          </cell>
          <cell r="F5221">
            <v>257.17</v>
          </cell>
          <cell r="G5221">
            <v>0</v>
          </cell>
          <cell r="H5221">
            <v>0</v>
          </cell>
          <cell r="I5221">
            <v>0</v>
          </cell>
          <cell r="J5221">
            <v>200</v>
          </cell>
          <cell r="K5221">
            <v>110010</v>
          </cell>
          <cell r="L5221" t="str">
            <v>Current Unrestricted</v>
          </cell>
          <cell r="M5221">
            <v>25</v>
          </cell>
          <cell r="N5221" t="str">
            <v>Academic Support</v>
          </cell>
          <cell r="O5221">
            <v>11</v>
          </cell>
          <cell r="P5221" t="str">
            <v>Current Unrestricted Funds</v>
          </cell>
          <cell r="Q5221">
            <v>61</v>
          </cell>
          <cell r="R5221" t="str">
            <v>Salaries and Wages</v>
          </cell>
          <cell r="S5221">
            <v>30</v>
          </cell>
          <cell r="T5221" t="str">
            <v>Vice President / Provost - CPC</v>
          </cell>
          <cell r="U5221">
            <v>9</v>
          </cell>
          <cell r="V5221" t="str">
            <v>Schumann, Sherry L.</v>
          </cell>
        </row>
        <row r="5222">
          <cell r="A5222">
            <v>300010</v>
          </cell>
          <cell r="B5222" t="str">
            <v>Office - Provost</v>
          </cell>
          <cell r="C5222">
            <v>611492</v>
          </cell>
          <cell r="D5222">
            <v>300010611492</v>
          </cell>
          <cell r="E5222" t="str">
            <v>Regular Overtime</v>
          </cell>
          <cell r="F5222">
            <v>45.44</v>
          </cell>
          <cell r="G5222">
            <v>0</v>
          </cell>
          <cell r="H5222">
            <v>0</v>
          </cell>
          <cell r="I5222">
            <v>0</v>
          </cell>
          <cell r="J5222">
            <v>0</v>
          </cell>
          <cell r="K5222">
            <v>110010</v>
          </cell>
          <cell r="L5222" t="str">
            <v>Current Unrestricted</v>
          </cell>
          <cell r="M5222">
            <v>25</v>
          </cell>
          <cell r="N5222" t="str">
            <v>Academic Support</v>
          </cell>
          <cell r="O5222">
            <v>11</v>
          </cell>
          <cell r="P5222" t="str">
            <v>Current Unrestricted Funds</v>
          </cell>
          <cell r="Q5222">
            <v>61</v>
          </cell>
          <cell r="R5222" t="str">
            <v>Salaries and Wages</v>
          </cell>
          <cell r="S5222">
            <v>30</v>
          </cell>
          <cell r="T5222" t="str">
            <v>Vice President / Provost - CPC</v>
          </cell>
          <cell r="U5222">
            <v>9</v>
          </cell>
          <cell r="V5222" t="str">
            <v>Schumann, Sherry L.</v>
          </cell>
        </row>
        <row r="5223">
          <cell r="A5223">
            <v>300010</v>
          </cell>
          <cell r="B5223" t="str">
            <v>Office - Provost</v>
          </cell>
          <cell r="C5223">
            <v>611493</v>
          </cell>
          <cell r="D5223">
            <v>300010611493</v>
          </cell>
          <cell r="E5223" t="str">
            <v>Vacation Payoff</v>
          </cell>
          <cell r="F5223">
            <v>0</v>
          </cell>
          <cell r="G5223">
            <v>0</v>
          </cell>
          <cell r="H5223">
            <v>312</v>
          </cell>
          <cell r="I5223">
            <v>312</v>
          </cell>
          <cell r="J5223">
            <v>0</v>
          </cell>
          <cell r="K5223">
            <v>110010</v>
          </cell>
          <cell r="L5223" t="str">
            <v>Current Unrestricted</v>
          </cell>
          <cell r="M5223">
            <v>25</v>
          </cell>
          <cell r="N5223" t="str">
            <v>Academic Support</v>
          </cell>
          <cell r="O5223">
            <v>11</v>
          </cell>
          <cell r="P5223" t="str">
            <v>Current Unrestricted Funds</v>
          </cell>
          <cell r="Q5223">
            <v>61</v>
          </cell>
          <cell r="R5223" t="str">
            <v>Salaries and Wages</v>
          </cell>
          <cell r="S5223">
            <v>30</v>
          </cell>
          <cell r="T5223" t="str">
            <v>Vice President / Provost - CPC</v>
          </cell>
          <cell r="U5223">
            <v>9</v>
          </cell>
          <cell r="V5223" t="str">
            <v>Schumann, Sherry L.</v>
          </cell>
        </row>
        <row r="5224">
          <cell r="A5224">
            <v>300010</v>
          </cell>
          <cell r="B5224" t="str">
            <v>Office - Provost</v>
          </cell>
          <cell r="C5224">
            <v>611510</v>
          </cell>
          <cell r="D5224">
            <v>300010611510</v>
          </cell>
          <cell r="E5224" t="str">
            <v>Student Assistants - Non-Work Study</v>
          </cell>
          <cell r="F5224">
            <v>9754.43</v>
          </cell>
          <cell r="G5224">
            <v>0</v>
          </cell>
          <cell r="H5224">
            <v>0</v>
          </cell>
          <cell r="I5224">
            <v>0</v>
          </cell>
          <cell r="J5224">
            <v>0</v>
          </cell>
          <cell r="K5224">
            <v>110010</v>
          </cell>
          <cell r="L5224" t="str">
            <v>Current Unrestricted</v>
          </cell>
          <cell r="M5224">
            <v>25</v>
          </cell>
          <cell r="N5224" t="str">
            <v>Academic Support</v>
          </cell>
          <cell r="O5224">
            <v>11</v>
          </cell>
          <cell r="P5224" t="str">
            <v>Current Unrestricted Funds</v>
          </cell>
          <cell r="Q5224">
            <v>61</v>
          </cell>
          <cell r="R5224" t="str">
            <v>Salaries and Wages</v>
          </cell>
          <cell r="S5224">
            <v>30</v>
          </cell>
          <cell r="T5224" t="str">
            <v>Vice President / Provost - CPC</v>
          </cell>
          <cell r="U5224">
            <v>9</v>
          </cell>
          <cell r="V5224" t="str">
            <v>Schumann, Sherry L.</v>
          </cell>
        </row>
        <row r="5225">
          <cell r="A5225">
            <v>300010</v>
          </cell>
          <cell r="B5225" t="str">
            <v>Office - Provost</v>
          </cell>
          <cell r="C5225">
            <v>712320</v>
          </cell>
          <cell r="D5225">
            <v>300010712320</v>
          </cell>
          <cell r="E5225" t="str">
            <v>Guest Lecturers</v>
          </cell>
          <cell r="F5225">
            <v>0</v>
          </cell>
          <cell r="G5225">
            <v>0</v>
          </cell>
          <cell r="H5225">
            <v>0</v>
          </cell>
          <cell r="I5225">
            <v>0</v>
          </cell>
          <cell r="J5225">
            <v>0</v>
          </cell>
          <cell r="K5225">
            <v>110010</v>
          </cell>
          <cell r="L5225" t="str">
            <v>Current Unrestricted</v>
          </cell>
          <cell r="M5225">
            <v>25</v>
          </cell>
          <cell r="N5225" t="str">
            <v>Academic Support</v>
          </cell>
          <cell r="O5225">
            <v>11</v>
          </cell>
          <cell r="P5225" t="str">
            <v>Current Unrestricted Funds</v>
          </cell>
          <cell r="Q5225">
            <v>71</v>
          </cell>
          <cell r="R5225" t="str">
            <v>Contractual Services</v>
          </cell>
          <cell r="S5225">
            <v>30</v>
          </cell>
          <cell r="T5225" t="str">
            <v>Vice President / Provost - CPC</v>
          </cell>
          <cell r="U5225">
            <v>9</v>
          </cell>
          <cell r="V5225" t="str">
            <v>Schumann, Sherry L.</v>
          </cell>
        </row>
        <row r="5226">
          <cell r="A5226">
            <v>300010</v>
          </cell>
          <cell r="B5226" t="str">
            <v>Office - Provost</v>
          </cell>
          <cell r="C5226">
            <v>712355</v>
          </cell>
          <cell r="D5226">
            <v>300010712355</v>
          </cell>
          <cell r="E5226" t="str">
            <v>Contract Labor - Temporary Agencies</v>
          </cell>
          <cell r="F5226">
            <v>0</v>
          </cell>
          <cell r="G5226">
            <v>0</v>
          </cell>
          <cell r="H5226">
            <v>0</v>
          </cell>
          <cell r="I5226">
            <v>0</v>
          </cell>
          <cell r="J5226">
            <v>0</v>
          </cell>
          <cell r="K5226">
            <v>110010</v>
          </cell>
          <cell r="L5226" t="str">
            <v>Current Unrestricted</v>
          </cell>
          <cell r="M5226">
            <v>25</v>
          </cell>
          <cell r="N5226" t="str">
            <v>Academic Support</v>
          </cell>
          <cell r="O5226">
            <v>11</v>
          </cell>
          <cell r="P5226" t="str">
            <v>Current Unrestricted Funds</v>
          </cell>
          <cell r="Q5226">
            <v>71</v>
          </cell>
          <cell r="R5226" t="str">
            <v>Contractual Services</v>
          </cell>
          <cell r="S5226">
            <v>30</v>
          </cell>
          <cell r="T5226" t="str">
            <v>Vice President / Provost - CPC</v>
          </cell>
          <cell r="U5226">
            <v>9</v>
          </cell>
          <cell r="V5226" t="str">
            <v>Schumann, Sherry L.</v>
          </cell>
        </row>
        <row r="5227">
          <cell r="A5227">
            <v>300010</v>
          </cell>
          <cell r="B5227" t="str">
            <v>Office - Provost</v>
          </cell>
          <cell r="C5227">
            <v>712420</v>
          </cell>
          <cell r="D5227">
            <v>300010712420</v>
          </cell>
          <cell r="E5227" t="str">
            <v>Rental - Furniture and Equipment</v>
          </cell>
          <cell r="F5227">
            <v>0</v>
          </cell>
          <cell r="G5227">
            <v>210.03</v>
          </cell>
          <cell r="H5227">
            <v>2402</v>
          </cell>
          <cell r="I5227">
            <v>854.06</v>
          </cell>
          <cell r="J5227">
            <v>2500</v>
          </cell>
          <cell r="K5227">
            <v>110010</v>
          </cell>
          <cell r="L5227" t="str">
            <v>Current Unrestricted</v>
          </cell>
          <cell r="M5227">
            <v>25</v>
          </cell>
          <cell r="N5227" t="str">
            <v>Academic Support</v>
          </cell>
          <cell r="O5227">
            <v>11</v>
          </cell>
          <cell r="P5227" t="str">
            <v>Current Unrestricted Funds</v>
          </cell>
          <cell r="Q5227">
            <v>71</v>
          </cell>
          <cell r="R5227" t="str">
            <v>Contractual Services</v>
          </cell>
          <cell r="S5227">
            <v>30</v>
          </cell>
          <cell r="T5227" t="str">
            <v>Vice President / Provost - CPC</v>
          </cell>
          <cell r="U5227">
            <v>9</v>
          </cell>
          <cell r="V5227" t="str">
            <v>Schumann, Sherry L.</v>
          </cell>
        </row>
        <row r="5228">
          <cell r="A5228">
            <v>300010</v>
          </cell>
          <cell r="B5228" t="str">
            <v>Office - Provost</v>
          </cell>
          <cell r="C5228">
            <v>712430</v>
          </cell>
          <cell r="D5228">
            <v>300010712430</v>
          </cell>
          <cell r="E5228" t="str">
            <v>Rental - Equipment Overage</v>
          </cell>
          <cell r="F5228">
            <v>0</v>
          </cell>
          <cell r="G5228">
            <v>0</v>
          </cell>
          <cell r="H5228">
            <v>100</v>
          </cell>
          <cell r="I5228">
            <v>7.82</v>
          </cell>
          <cell r="J5228">
            <v>200</v>
          </cell>
          <cell r="K5228">
            <v>110010</v>
          </cell>
          <cell r="L5228" t="str">
            <v>Current Unrestricted</v>
          </cell>
          <cell r="M5228">
            <v>25</v>
          </cell>
          <cell r="N5228" t="str">
            <v>Academic Support</v>
          </cell>
          <cell r="O5228">
            <v>11</v>
          </cell>
          <cell r="P5228" t="str">
            <v>Current Unrestricted Funds</v>
          </cell>
          <cell r="Q5228">
            <v>71</v>
          </cell>
          <cell r="R5228" t="str">
            <v>Contractual Services</v>
          </cell>
          <cell r="S5228">
            <v>30</v>
          </cell>
          <cell r="T5228" t="str">
            <v>Vice President / Provost - CPC</v>
          </cell>
          <cell r="U5228">
            <v>9</v>
          </cell>
          <cell r="V5228" t="str">
            <v>Schumann, Sherry L.</v>
          </cell>
        </row>
        <row r="5229">
          <cell r="A5229">
            <v>300010</v>
          </cell>
          <cell r="B5229" t="str">
            <v>Office - Provost</v>
          </cell>
          <cell r="C5229">
            <v>712655</v>
          </cell>
          <cell r="D5229">
            <v>300010712655</v>
          </cell>
          <cell r="E5229" t="str">
            <v>Meetings Expense</v>
          </cell>
          <cell r="F5229">
            <v>1534.18</v>
          </cell>
          <cell r="G5229">
            <v>15.92</v>
          </cell>
          <cell r="H5229">
            <v>1500</v>
          </cell>
          <cell r="I5229">
            <v>0</v>
          </cell>
          <cell r="J5229">
            <v>1700</v>
          </cell>
          <cell r="K5229">
            <v>110010</v>
          </cell>
          <cell r="L5229" t="str">
            <v>Current Unrestricted</v>
          </cell>
          <cell r="M5229">
            <v>25</v>
          </cell>
          <cell r="N5229" t="str">
            <v>Academic Support</v>
          </cell>
          <cell r="O5229">
            <v>11</v>
          </cell>
          <cell r="P5229" t="str">
            <v>Current Unrestricted Funds</v>
          </cell>
          <cell r="Q5229">
            <v>71</v>
          </cell>
          <cell r="R5229" t="str">
            <v>Contractual Services</v>
          </cell>
          <cell r="S5229">
            <v>30</v>
          </cell>
          <cell r="T5229" t="str">
            <v>Vice President / Provost - CPC</v>
          </cell>
          <cell r="U5229">
            <v>9</v>
          </cell>
          <cell r="V5229" t="str">
            <v>Schumann, Sherry L.</v>
          </cell>
        </row>
        <row r="5230">
          <cell r="A5230">
            <v>300010</v>
          </cell>
          <cell r="B5230" t="str">
            <v>Office - Provost</v>
          </cell>
          <cell r="C5230">
            <v>733120</v>
          </cell>
          <cell r="D5230">
            <v>300010733120</v>
          </cell>
          <cell r="E5230" t="str">
            <v>Office Supplies</v>
          </cell>
          <cell r="F5230">
            <v>12839.29</v>
          </cell>
          <cell r="G5230">
            <v>11023.78</v>
          </cell>
          <cell r="H5230">
            <v>8925</v>
          </cell>
          <cell r="I5230">
            <v>2520.0700000000002</v>
          </cell>
          <cell r="J5230">
            <v>9000</v>
          </cell>
          <cell r="K5230">
            <v>110010</v>
          </cell>
          <cell r="L5230" t="str">
            <v>Current Unrestricted</v>
          </cell>
          <cell r="M5230">
            <v>25</v>
          </cell>
          <cell r="N5230" t="str">
            <v>Academic Support</v>
          </cell>
          <cell r="O5230">
            <v>11</v>
          </cell>
          <cell r="P5230" t="str">
            <v>Current Unrestricted Funds</v>
          </cell>
          <cell r="Q5230">
            <v>73</v>
          </cell>
          <cell r="R5230" t="str">
            <v>Supplies</v>
          </cell>
          <cell r="S5230">
            <v>30</v>
          </cell>
          <cell r="T5230" t="str">
            <v>Vice President / Provost - CPC</v>
          </cell>
          <cell r="U5230">
            <v>9</v>
          </cell>
          <cell r="V5230" t="str">
            <v>Schumann, Sherry L.</v>
          </cell>
        </row>
        <row r="5231">
          <cell r="A5231">
            <v>300010</v>
          </cell>
          <cell r="B5231" t="str">
            <v>Office - Provost</v>
          </cell>
          <cell r="C5231">
            <v>733210</v>
          </cell>
          <cell r="D5231">
            <v>300010733210</v>
          </cell>
          <cell r="E5231" t="str">
            <v>Division Books and Booklets</v>
          </cell>
          <cell r="F5231">
            <v>423.92</v>
          </cell>
          <cell r="G5231">
            <v>162.19999999999999</v>
          </cell>
          <cell r="H5231">
            <v>300</v>
          </cell>
          <cell r="I5231">
            <v>0</v>
          </cell>
          <cell r="J5231">
            <v>300</v>
          </cell>
          <cell r="K5231">
            <v>110010</v>
          </cell>
          <cell r="L5231" t="str">
            <v>Current Unrestricted</v>
          </cell>
          <cell r="M5231">
            <v>25</v>
          </cell>
          <cell r="N5231" t="str">
            <v>Academic Support</v>
          </cell>
          <cell r="O5231">
            <v>11</v>
          </cell>
          <cell r="P5231" t="str">
            <v>Current Unrestricted Funds</v>
          </cell>
          <cell r="Q5231">
            <v>73</v>
          </cell>
          <cell r="R5231" t="str">
            <v>Supplies</v>
          </cell>
          <cell r="S5231">
            <v>30</v>
          </cell>
          <cell r="T5231" t="str">
            <v>Vice President / Provost - CPC</v>
          </cell>
          <cell r="U5231">
            <v>9</v>
          </cell>
          <cell r="V5231" t="str">
            <v>Schumann, Sherry L.</v>
          </cell>
        </row>
        <row r="5232">
          <cell r="A5232">
            <v>300010</v>
          </cell>
          <cell r="B5232" t="str">
            <v>Office - Provost</v>
          </cell>
          <cell r="C5232">
            <v>733220</v>
          </cell>
          <cell r="D5232">
            <v>300010733220</v>
          </cell>
          <cell r="E5232" t="str">
            <v>Subscriptions</v>
          </cell>
          <cell r="F5232">
            <v>838.55</v>
          </cell>
          <cell r="G5232">
            <v>0</v>
          </cell>
          <cell r="H5232">
            <v>150</v>
          </cell>
          <cell r="I5232">
            <v>0</v>
          </cell>
          <cell r="J5232">
            <v>150</v>
          </cell>
          <cell r="K5232">
            <v>110010</v>
          </cell>
          <cell r="L5232" t="str">
            <v>Current Unrestricted</v>
          </cell>
          <cell r="M5232">
            <v>25</v>
          </cell>
          <cell r="N5232" t="str">
            <v>Academic Support</v>
          </cell>
          <cell r="O5232">
            <v>11</v>
          </cell>
          <cell r="P5232" t="str">
            <v>Current Unrestricted Funds</v>
          </cell>
          <cell r="Q5232">
            <v>73</v>
          </cell>
          <cell r="R5232" t="str">
            <v>Supplies</v>
          </cell>
          <cell r="S5232">
            <v>30</v>
          </cell>
          <cell r="T5232" t="str">
            <v>Vice President / Provost - CPC</v>
          </cell>
          <cell r="U5232">
            <v>9</v>
          </cell>
          <cell r="V5232" t="str">
            <v>Schumann, Sherry L.</v>
          </cell>
        </row>
        <row r="5233">
          <cell r="A5233">
            <v>300010</v>
          </cell>
          <cell r="B5233" t="str">
            <v>Office - Provost</v>
          </cell>
          <cell r="C5233">
            <v>733460</v>
          </cell>
          <cell r="D5233">
            <v>300010733460</v>
          </cell>
          <cell r="E5233" t="str">
            <v>Miscellaneous Supplies</v>
          </cell>
          <cell r="F5233">
            <v>9.6999999999999993</v>
          </cell>
          <cell r="G5233">
            <v>0</v>
          </cell>
          <cell r="H5233">
            <v>0</v>
          </cell>
          <cell r="I5233">
            <v>0</v>
          </cell>
          <cell r="J5233">
            <v>0</v>
          </cell>
          <cell r="K5233">
            <v>110010</v>
          </cell>
          <cell r="L5233" t="str">
            <v>Current Unrestricted</v>
          </cell>
          <cell r="M5233">
            <v>25</v>
          </cell>
          <cell r="N5233" t="str">
            <v>Academic Support</v>
          </cell>
          <cell r="O5233">
            <v>11</v>
          </cell>
          <cell r="P5233" t="str">
            <v>Current Unrestricted Funds</v>
          </cell>
          <cell r="Q5233">
            <v>73</v>
          </cell>
          <cell r="R5233" t="str">
            <v>Supplies</v>
          </cell>
          <cell r="S5233">
            <v>30</v>
          </cell>
          <cell r="T5233" t="str">
            <v>Vice President / Provost - CPC</v>
          </cell>
          <cell r="U5233">
            <v>9</v>
          </cell>
          <cell r="V5233" t="str">
            <v>Schumann, Sherry L.</v>
          </cell>
        </row>
        <row r="5234">
          <cell r="A5234">
            <v>300010</v>
          </cell>
          <cell r="B5234" t="str">
            <v>Office - Provost</v>
          </cell>
          <cell r="C5234">
            <v>744210</v>
          </cell>
          <cell r="D5234">
            <v>300010744210</v>
          </cell>
          <cell r="E5234" t="str">
            <v>Local Travel</v>
          </cell>
          <cell r="F5234">
            <v>141</v>
          </cell>
          <cell r="G5234">
            <v>169</v>
          </cell>
          <cell r="H5234">
            <v>200</v>
          </cell>
          <cell r="I5234">
            <v>42</v>
          </cell>
          <cell r="J5234">
            <v>200</v>
          </cell>
          <cell r="K5234">
            <v>110010</v>
          </cell>
          <cell r="L5234" t="str">
            <v>Current Unrestricted</v>
          </cell>
          <cell r="M5234">
            <v>25</v>
          </cell>
          <cell r="N5234" t="str">
            <v>Academic Support</v>
          </cell>
          <cell r="O5234">
            <v>11</v>
          </cell>
          <cell r="P5234" t="str">
            <v>Current Unrestricted Funds</v>
          </cell>
          <cell r="Q5234">
            <v>74</v>
          </cell>
          <cell r="R5234" t="str">
            <v>Travel</v>
          </cell>
          <cell r="S5234">
            <v>30</v>
          </cell>
          <cell r="T5234" t="str">
            <v>Vice President / Provost - CPC</v>
          </cell>
          <cell r="U5234">
            <v>9</v>
          </cell>
          <cell r="V5234" t="str">
            <v>Schumann, Sherry L.</v>
          </cell>
        </row>
        <row r="5235">
          <cell r="A5235">
            <v>300010</v>
          </cell>
          <cell r="B5235" t="str">
            <v>Office - Provost</v>
          </cell>
          <cell r="C5235">
            <v>744220</v>
          </cell>
          <cell r="D5235">
            <v>300010744220</v>
          </cell>
          <cell r="E5235" t="str">
            <v>Professional Development / Travel</v>
          </cell>
          <cell r="F5235">
            <v>85</v>
          </cell>
          <cell r="G5235">
            <v>1530.51</v>
          </cell>
          <cell r="H5235">
            <v>3000</v>
          </cell>
          <cell r="I5235">
            <v>2059.1999999999998</v>
          </cell>
          <cell r="J5235">
            <v>3000</v>
          </cell>
          <cell r="K5235">
            <v>110010</v>
          </cell>
          <cell r="L5235" t="str">
            <v>Current Unrestricted</v>
          </cell>
          <cell r="M5235">
            <v>25</v>
          </cell>
          <cell r="N5235" t="str">
            <v>Academic Support</v>
          </cell>
          <cell r="O5235">
            <v>11</v>
          </cell>
          <cell r="P5235" t="str">
            <v>Current Unrestricted Funds</v>
          </cell>
          <cell r="Q5235">
            <v>74</v>
          </cell>
          <cell r="R5235" t="str">
            <v>Travel</v>
          </cell>
          <cell r="S5235">
            <v>30</v>
          </cell>
          <cell r="T5235" t="str">
            <v>Vice President / Provost - CPC</v>
          </cell>
          <cell r="U5235">
            <v>9</v>
          </cell>
          <cell r="V5235" t="str">
            <v>Schumann, Sherry L.</v>
          </cell>
        </row>
        <row r="5236">
          <cell r="A5236">
            <v>300010</v>
          </cell>
          <cell r="B5236" t="str">
            <v>Office - Provost</v>
          </cell>
          <cell r="C5236">
            <v>744230</v>
          </cell>
          <cell r="D5236">
            <v>300010744230</v>
          </cell>
          <cell r="E5236" t="str">
            <v>In-House Professional Development</v>
          </cell>
          <cell r="F5236">
            <v>0</v>
          </cell>
          <cell r="G5236">
            <v>0</v>
          </cell>
          <cell r="H5236">
            <v>0</v>
          </cell>
          <cell r="I5236">
            <v>0</v>
          </cell>
          <cell r="J5236">
            <v>0</v>
          </cell>
          <cell r="K5236">
            <v>110010</v>
          </cell>
          <cell r="L5236" t="str">
            <v>Current Unrestricted</v>
          </cell>
          <cell r="M5236">
            <v>25</v>
          </cell>
          <cell r="N5236" t="str">
            <v>Academic Support</v>
          </cell>
          <cell r="O5236">
            <v>11</v>
          </cell>
          <cell r="P5236" t="str">
            <v>Current Unrestricted Funds</v>
          </cell>
          <cell r="Q5236">
            <v>74</v>
          </cell>
          <cell r="R5236" t="str">
            <v>Travel</v>
          </cell>
          <cell r="S5236">
            <v>30</v>
          </cell>
          <cell r="T5236" t="str">
            <v>Vice President / Provost - CPC</v>
          </cell>
          <cell r="U5236">
            <v>9</v>
          </cell>
          <cell r="V5236" t="str">
            <v>Schumann, Sherry L.</v>
          </cell>
        </row>
        <row r="5237">
          <cell r="A5237">
            <v>300010</v>
          </cell>
          <cell r="B5237" t="str">
            <v>Office - Provost</v>
          </cell>
          <cell r="C5237">
            <v>755240</v>
          </cell>
          <cell r="D5237">
            <v>300010755240</v>
          </cell>
          <cell r="E5237" t="str">
            <v>DP - Software</v>
          </cell>
          <cell r="F5237">
            <v>0</v>
          </cell>
          <cell r="G5237">
            <v>0</v>
          </cell>
          <cell r="H5237">
            <v>200</v>
          </cell>
          <cell r="I5237">
            <v>0</v>
          </cell>
          <cell r="J5237">
            <v>200</v>
          </cell>
          <cell r="K5237">
            <v>110010</v>
          </cell>
          <cell r="L5237" t="str">
            <v>Current Unrestricted</v>
          </cell>
          <cell r="M5237">
            <v>25</v>
          </cell>
          <cell r="N5237" t="str">
            <v>Academic Support</v>
          </cell>
          <cell r="O5237">
            <v>11</v>
          </cell>
          <cell r="P5237" t="str">
            <v>Current Unrestricted Funds</v>
          </cell>
          <cell r="Q5237">
            <v>75</v>
          </cell>
          <cell r="R5237" t="str">
            <v>Other Operating Expenses</v>
          </cell>
          <cell r="S5237">
            <v>30</v>
          </cell>
          <cell r="T5237" t="str">
            <v>Vice President / Provost - CPC</v>
          </cell>
          <cell r="U5237">
            <v>9</v>
          </cell>
          <cell r="V5237" t="str">
            <v>Schumann, Sherry L.</v>
          </cell>
        </row>
        <row r="5238">
          <cell r="A5238">
            <v>300010</v>
          </cell>
          <cell r="B5238" t="str">
            <v>Office - Provost</v>
          </cell>
          <cell r="C5238">
            <v>755310</v>
          </cell>
          <cell r="D5238">
            <v>300010755310</v>
          </cell>
          <cell r="E5238" t="str">
            <v>Copier Expense</v>
          </cell>
          <cell r="F5238">
            <v>133.38</v>
          </cell>
          <cell r="G5238">
            <v>1.44</v>
          </cell>
          <cell r="H5238">
            <v>100</v>
          </cell>
          <cell r="I5238">
            <v>0</v>
          </cell>
          <cell r="J5238">
            <v>100</v>
          </cell>
          <cell r="K5238">
            <v>110010</v>
          </cell>
          <cell r="L5238" t="str">
            <v>Current Unrestricted</v>
          </cell>
          <cell r="M5238">
            <v>25</v>
          </cell>
          <cell r="N5238" t="str">
            <v>Academic Support</v>
          </cell>
          <cell r="O5238">
            <v>11</v>
          </cell>
          <cell r="P5238" t="str">
            <v>Current Unrestricted Funds</v>
          </cell>
          <cell r="Q5238">
            <v>75</v>
          </cell>
          <cell r="R5238" t="str">
            <v>Other Operating Expenses</v>
          </cell>
          <cell r="S5238">
            <v>30</v>
          </cell>
          <cell r="T5238" t="str">
            <v>Vice President / Provost - CPC</v>
          </cell>
          <cell r="U5238">
            <v>9</v>
          </cell>
          <cell r="V5238" t="str">
            <v>Schumann, Sherry L.</v>
          </cell>
        </row>
        <row r="5239">
          <cell r="A5239">
            <v>300010</v>
          </cell>
          <cell r="B5239" t="str">
            <v>Office - Provost</v>
          </cell>
          <cell r="C5239">
            <v>755360</v>
          </cell>
          <cell r="D5239">
            <v>300010755360</v>
          </cell>
          <cell r="E5239" t="str">
            <v>Printing - Other</v>
          </cell>
          <cell r="F5239">
            <v>96.12</v>
          </cell>
          <cell r="G5239">
            <v>0</v>
          </cell>
          <cell r="H5239">
            <v>500</v>
          </cell>
          <cell r="I5239">
            <v>18</v>
          </cell>
          <cell r="J5239">
            <v>200</v>
          </cell>
          <cell r="K5239">
            <v>110010</v>
          </cell>
          <cell r="L5239" t="str">
            <v>Current Unrestricted</v>
          </cell>
          <cell r="M5239">
            <v>25</v>
          </cell>
          <cell r="N5239" t="str">
            <v>Academic Support</v>
          </cell>
          <cell r="O5239">
            <v>11</v>
          </cell>
          <cell r="P5239" t="str">
            <v>Current Unrestricted Funds</v>
          </cell>
          <cell r="Q5239">
            <v>75</v>
          </cell>
          <cell r="R5239" t="str">
            <v>Other Operating Expenses</v>
          </cell>
          <cell r="S5239">
            <v>30</v>
          </cell>
          <cell r="T5239" t="str">
            <v>Vice President / Provost - CPC</v>
          </cell>
          <cell r="U5239">
            <v>9</v>
          </cell>
          <cell r="V5239" t="str">
            <v>Schumann, Sherry L.</v>
          </cell>
        </row>
        <row r="5240">
          <cell r="A5240">
            <v>300010</v>
          </cell>
          <cell r="B5240" t="str">
            <v>Office - Provost</v>
          </cell>
          <cell r="C5240">
            <v>755510</v>
          </cell>
          <cell r="D5240">
            <v>300010755510</v>
          </cell>
          <cell r="E5240" t="str">
            <v>Repairs - Equipment</v>
          </cell>
          <cell r="F5240">
            <v>0</v>
          </cell>
          <cell r="G5240">
            <v>0</v>
          </cell>
          <cell r="H5240">
            <v>100</v>
          </cell>
          <cell r="I5240">
            <v>0</v>
          </cell>
          <cell r="J5240">
            <v>100</v>
          </cell>
          <cell r="K5240">
            <v>110010</v>
          </cell>
          <cell r="L5240" t="str">
            <v>Current Unrestricted</v>
          </cell>
          <cell r="M5240">
            <v>25</v>
          </cell>
          <cell r="N5240" t="str">
            <v>Academic Support</v>
          </cell>
          <cell r="O5240">
            <v>11</v>
          </cell>
          <cell r="P5240" t="str">
            <v>Current Unrestricted Funds</v>
          </cell>
          <cell r="Q5240">
            <v>75</v>
          </cell>
          <cell r="R5240" t="str">
            <v>Other Operating Expenses</v>
          </cell>
          <cell r="S5240">
            <v>30</v>
          </cell>
          <cell r="T5240" t="str">
            <v>Vice President / Provost - CPC</v>
          </cell>
          <cell r="U5240">
            <v>9</v>
          </cell>
          <cell r="V5240" t="str">
            <v>Schumann, Sherry L.</v>
          </cell>
        </row>
        <row r="5241">
          <cell r="A5241">
            <v>300010</v>
          </cell>
          <cell r="B5241" t="str">
            <v>Office - Provost</v>
          </cell>
          <cell r="C5241">
            <v>755545</v>
          </cell>
          <cell r="D5241">
            <v>300010755545</v>
          </cell>
          <cell r="E5241" t="str">
            <v>Building Improvements</v>
          </cell>
          <cell r="F5241">
            <v>0</v>
          </cell>
          <cell r="G5241">
            <v>0</v>
          </cell>
          <cell r="H5241">
            <v>0</v>
          </cell>
          <cell r="I5241">
            <v>0</v>
          </cell>
          <cell r="J5241">
            <v>0</v>
          </cell>
          <cell r="K5241">
            <v>110010</v>
          </cell>
          <cell r="L5241" t="str">
            <v>Current Unrestricted</v>
          </cell>
          <cell r="M5241">
            <v>25</v>
          </cell>
          <cell r="N5241" t="str">
            <v>Academic Support</v>
          </cell>
          <cell r="O5241">
            <v>11</v>
          </cell>
          <cell r="P5241" t="str">
            <v>Current Unrestricted Funds</v>
          </cell>
          <cell r="Q5241">
            <v>75</v>
          </cell>
          <cell r="R5241" t="str">
            <v>Other Operating Expenses</v>
          </cell>
          <cell r="S5241">
            <v>30</v>
          </cell>
          <cell r="T5241" t="str">
            <v>Vice President / Provost - CPC</v>
          </cell>
          <cell r="U5241">
            <v>9</v>
          </cell>
          <cell r="V5241" t="str">
            <v>Schumann, Sherry L.</v>
          </cell>
        </row>
        <row r="5242">
          <cell r="A5242">
            <v>300010</v>
          </cell>
          <cell r="B5242" t="str">
            <v>Office - Provost</v>
          </cell>
          <cell r="C5242">
            <v>755705</v>
          </cell>
          <cell r="D5242">
            <v>300010755705</v>
          </cell>
          <cell r="E5242" t="str">
            <v>Postage</v>
          </cell>
          <cell r="F5242">
            <v>787.05</v>
          </cell>
          <cell r="G5242">
            <v>6.54</v>
          </cell>
          <cell r="H5242">
            <v>100</v>
          </cell>
          <cell r="I5242">
            <v>0</v>
          </cell>
          <cell r="J5242">
            <v>100</v>
          </cell>
          <cell r="K5242">
            <v>110010</v>
          </cell>
          <cell r="L5242" t="str">
            <v>Current Unrestricted</v>
          </cell>
          <cell r="M5242">
            <v>25</v>
          </cell>
          <cell r="N5242" t="str">
            <v>Academic Support</v>
          </cell>
          <cell r="O5242">
            <v>11</v>
          </cell>
          <cell r="P5242" t="str">
            <v>Current Unrestricted Funds</v>
          </cell>
          <cell r="Q5242">
            <v>75</v>
          </cell>
          <cell r="R5242" t="str">
            <v>Other Operating Expenses</v>
          </cell>
          <cell r="S5242">
            <v>30</v>
          </cell>
          <cell r="T5242" t="str">
            <v>Vice President / Provost - CPC</v>
          </cell>
          <cell r="U5242">
            <v>9</v>
          </cell>
          <cell r="V5242" t="str">
            <v>Schumann, Sherry L.</v>
          </cell>
        </row>
        <row r="5243">
          <cell r="A5243">
            <v>300010</v>
          </cell>
          <cell r="B5243" t="str">
            <v>Office - Provost</v>
          </cell>
          <cell r="C5243">
            <v>755730</v>
          </cell>
          <cell r="D5243">
            <v>300010755730</v>
          </cell>
          <cell r="E5243" t="str">
            <v>Memberships</v>
          </cell>
          <cell r="F5243">
            <v>250</v>
          </cell>
          <cell r="G5243">
            <v>0</v>
          </cell>
          <cell r="H5243">
            <v>0</v>
          </cell>
          <cell r="I5243">
            <v>0</v>
          </cell>
          <cell r="J5243">
            <v>0</v>
          </cell>
          <cell r="K5243">
            <v>110010</v>
          </cell>
          <cell r="L5243" t="str">
            <v>Current Unrestricted</v>
          </cell>
          <cell r="M5243">
            <v>25</v>
          </cell>
          <cell r="N5243" t="str">
            <v>Academic Support</v>
          </cell>
          <cell r="O5243">
            <v>11</v>
          </cell>
          <cell r="P5243" t="str">
            <v>Current Unrestricted Funds</v>
          </cell>
          <cell r="Q5243">
            <v>75</v>
          </cell>
          <cell r="R5243" t="str">
            <v>Other Operating Expenses</v>
          </cell>
          <cell r="S5243">
            <v>30</v>
          </cell>
          <cell r="T5243" t="str">
            <v>Vice President / Provost - CPC</v>
          </cell>
          <cell r="U5243">
            <v>9</v>
          </cell>
          <cell r="V5243" t="str">
            <v>Schumann, Sherry L.</v>
          </cell>
        </row>
        <row r="5244">
          <cell r="A5244">
            <v>300010</v>
          </cell>
          <cell r="B5244" t="str">
            <v>Office - Provost</v>
          </cell>
          <cell r="C5244">
            <v>755738</v>
          </cell>
          <cell r="D5244">
            <v>300010755738</v>
          </cell>
          <cell r="E5244" t="str">
            <v>Special Functions</v>
          </cell>
          <cell r="F5244">
            <v>0</v>
          </cell>
          <cell r="G5244">
            <v>1378.7</v>
          </cell>
          <cell r="H5244">
            <v>4000</v>
          </cell>
          <cell r="I5244">
            <v>0</v>
          </cell>
          <cell r="J5244">
            <v>3000</v>
          </cell>
          <cell r="K5244">
            <v>110010</v>
          </cell>
          <cell r="L5244" t="str">
            <v>Current Unrestricted</v>
          </cell>
          <cell r="M5244">
            <v>25</v>
          </cell>
          <cell r="N5244" t="str">
            <v>Academic Support</v>
          </cell>
          <cell r="O5244">
            <v>11</v>
          </cell>
          <cell r="P5244" t="str">
            <v>Current Unrestricted Funds</v>
          </cell>
          <cell r="Q5244">
            <v>75</v>
          </cell>
          <cell r="R5244" t="str">
            <v>Other Operating Expenses</v>
          </cell>
          <cell r="S5244">
            <v>30</v>
          </cell>
          <cell r="T5244" t="str">
            <v>Vice President / Provost - CPC</v>
          </cell>
          <cell r="U5244">
            <v>9</v>
          </cell>
          <cell r="V5244" t="str">
            <v>Schumann, Sherry L.</v>
          </cell>
        </row>
        <row r="5245">
          <cell r="A5245">
            <v>300010</v>
          </cell>
          <cell r="B5245" t="str">
            <v>Office - Provost</v>
          </cell>
          <cell r="C5245">
            <v>755745</v>
          </cell>
          <cell r="D5245">
            <v>300010755745</v>
          </cell>
          <cell r="E5245" t="str">
            <v>Promotional Activities</v>
          </cell>
          <cell r="F5245">
            <v>1510</v>
          </cell>
          <cell r="G5245">
            <v>414.5</v>
          </cell>
          <cell r="H5245">
            <v>1000</v>
          </cell>
          <cell r="I5245">
            <v>0</v>
          </cell>
          <cell r="J5245">
            <v>500</v>
          </cell>
          <cell r="K5245">
            <v>110010</v>
          </cell>
          <cell r="L5245" t="str">
            <v>Current Unrestricted</v>
          </cell>
          <cell r="M5245">
            <v>25</v>
          </cell>
          <cell r="N5245" t="str">
            <v>Academic Support</v>
          </cell>
          <cell r="O5245">
            <v>11</v>
          </cell>
          <cell r="P5245" t="str">
            <v>Current Unrestricted Funds</v>
          </cell>
          <cell r="Q5245">
            <v>75</v>
          </cell>
          <cell r="R5245" t="str">
            <v>Other Operating Expenses</v>
          </cell>
          <cell r="S5245">
            <v>30</v>
          </cell>
          <cell r="T5245" t="str">
            <v>Vice President / Provost - CPC</v>
          </cell>
          <cell r="U5245">
            <v>9</v>
          </cell>
          <cell r="V5245" t="str">
            <v>Schumann, Sherry L.</v>
          </cell>
        </row>
        <row r="5246">
          <cell r="A5246">
            <v>300010</v>
          </cell>
          <cell r="B5246" t="str">
            <v>Office - Provost</v>
          </cell>
          <cell r="C5246">
            <v>755765</v>
          </cell>
          <cell r="D5246">
            <v>300010755765</v>
          </cell>
          <cell r="E5246" t="str">
            <v>Miscellaneous Operating Expenses</v>
          </cell>
          <cell r="F5246">
            <v>0</v>
          </cell>
          <cell r="G5246">
            <v>0</v>
          </cell>
          <cell r="H5246">
            <v>0</v>
          </cell>
          <cell r="I5246">
            <v>0</v>
          </cell>
          <cell r="J5246">
            <v>0</v>
          </cell>
          <cell r="K5246">
            <v>110010</v>
          </cell>
          <cell r="L5246" t="str">
            <v>Current Unrestricted</v>
          </cell>
          <cell r="M5246">
            <v>25</v>
          </cell>
          <cell r="N5246" t="str">
            <v>Academic Support</v>
          </cell>
          <cell r="O5246">
            <v>11</v>
          </cell>
          <cell r="P5246" t="str">
            <v>Current Unrestricted Funds</v>
          </cell>
          <cell r="Q5246">
            <v>75</v>
          </cell>
          <cell r="R5246" t="str">
            <v>Other Operating Expenses</v>
          </cell>
          <cell r="S5246">
            <v>30</v>
          </cell>
          <cell r="T5246" t="str">
            <v>Vice President / Provost - CPC</v>
          </cell>
          <cell r="U5246">
            <v>9</v>
          </cell>
          <cell r="V5246" t="str">
            <v>Schumann, Sherry L.</v>
          </cell>
        </row>
        <row r="5247">
          <cell r="A5247">
            <v>300010</v>
          </cell>
          <cell r="B5247" t="str">
            <v>Office - Provost</v>
          </cell>
          <cell r="C5247">
            <v>765425</v>
          </cell>
          <cell r="D5247">
            <v>300010765425</v>
          </cell>
          <cell r="E5247" t="str">
            <v>Telephone - Cellular</v>
          </cell>
          <cell r="F5247">
            <v>421.3</v>
          </cell>
          <cell r="G5247">
            <v>98.83</v>
          </cell>
          <cell r="H5247">
            <v>150</v>
          </cell>
          <cell r="I5247">
            <v>37.950000000000003</v>
          </cell>
          <cell r="J5247">
            <v>150</v>
          </cell>
          <cell r="K5247">
            <v>110010</v>
          </cell>
          <cell r="L5247" t="str">
            <v>Current Unrestricted</v>
          </cell>
          <cell r="M5247">
            <v>25</v>
          </cell>
          <cell r="N5247" t="str">
            <v>Academic Support</v>
          </cell>
          <cell r="O5247">
            <v>11</v>
          </cell>
          <cell r="P5247" t="str">
            <v>Current Unrestricted Funds</v>
          </cell>
          <cell r="Q5247">
            <v>76</v>
          </cell>
          <cell r="R5247" t="str">
            <v>Utilities</v>
          </cell>
          <cell r="S5247">
            <v>30</v>
          </cell>
          <cell r="T5247" t="str">
            <v>Vice President / Provost - CPC</v>
          </cell>
          <cell r="U5247">
            <v>9</v>
          </cell>
          <cell r="V5247" t="str">
            <v>Schumann, Sherry L.</v>
          </cell>
        </row>
        <row r="5248">
          <cell r="A5248">
            <v>300010</v>
          </cell>
          <cell r="B5248" t="str">
            <v>Office - Provost</v>
          </cell>
          <cell r="C5248">
            <v>787410</v>
          </cell>
          <cell r="D5248">
            <v>300010787410</v>
          </cell>
          <cell r="E5248" t="str">
            <v>Equipment/Furniture Non-Depreciable</v>
          </cell>
          <cell r="F5248">
            <v>18118.03</v>
          </cell>
          <cell r="G5248">
            <v>12862.74</v>
          </cell>
          <cell r="H5248">
            <v>14229</v>
          </cell>
          <cell r="I5248">
            <v>8058.99</v>
          </cell>
          <cell r="J5248">
            <v>12000</v>
          </cell>
          <cell r="K5248">
            <v>110010</v>
          </cell>
          <cell r="L5248" t="str">
            <v>Current Unrestricted</v>
          </cell>
          <cell r="M5248">
            <v>25</v>
          </cell>
          <cell r="N5248" t="str">
            <v>Academic Support</v>
          </cell>
          <cell r="O5248">
            <v>11</v>
          </cell>
          <cell r="P5248" t="str">
            <v>Current Unrestricted Funds</v>
          </cell>
          <cell r="Q5248">
            <v>78</v>
          </cell>
          <cell r="R5248" t="str">
            <v>Non-Capital Outlay</v>
          </cell>
          <cell r="S5248">
            <v>30</v>
          </cell>
          <cell r="T5248" t="str">
            <v>Vice President / Provost - CPC</v>
          </cell>
          <cell r="U5248">
            <v>9</v>
          </cell>
          <cell r="V5248" t="str">
            <v>Schumann, Sherry L.</v>
          </cell>
        </row>
        <row r="5249">
          <cell r="A5249">
            <v>300010</v>
          </cell>
          <cell r="B5249" t="str">
            <v>Office - Provost</v>
          </cell>
          <cell r="C5249">
            <v>787430</v>
          </cell>
          <cell r="D5249">
            <v>300010787430</v>
          </cell>
          <cell r="E5249" t="str">
            <v>Computer/Media Equip</v>
          </cell>
          <cell r="F5249">
            <v>0</v>
          </cell>
          <cell r="G5249">
            <v>0</v>
          </cell>
          <cell r="H5249">
            <v>0</v>
          </cell>
          <cell r="I5249">
            <v>0</v>
          </cell>
          <cell r="J5249">
            <v>0</v>
          </cell>
          <cell r="K5249">
            <v>110010</v>
          </cell>
          <cell r="L5249" t="str">
            <v>Current Unrestricted</v>
          </cell>
          <cell r="M5249">
            <v>25</v>
          </cell>
          <cell r="N5249" t="str">
            <v>Academic Support</v>
          </cell>
          <cell r="O5249">
            <v>11</v>
          </cell>
          <cell r="P5249" t="str">
            <v>Current Unrestricted Funds</v>
          </cell>
          <cell r="Q5249">
            <v>78</v>
          </cell>
          <cell r="R5249" t="str">
            <v>Non-Capital Outlay</v>
          </cell>
          <cell r="S5249">
            <v>30</v>
          </cell>
          <cell r="T5249" t="str">
            <v>Vice President / Provost - CPC</v>
          </cell>
          <cell r="U5249">
            <v>9</v>
          </cell>
          <cell r="V5249" t="str">
            <v>Schumann, Sherry L.</v>
          </cell>
        </row>
        <row r="5250">
          <cell r="A5250">
            <v>300020</v>
          </cell>
          <cell r="B5250" t="str">
            <v>Instructional Office</v>
          </cell>
          <cell r="C5250">
            <v>611430</v>
          </cell>
          <cell r="D5250">
            <v>300020611430</v>
          </cell>
          <cell r="E5250" t="str">
            <v>Clerical - Non-Exempt</v>
          </cell>
          <cell r="F5250">
            <v>70391.06</v>
          </cell>
          <cell r="G5250">
            <v>68849.279999999999</v>
          </cell>
          <cell r="H5250">
            <v>71259</v>
          </cell>
          <cell r="I5250">
            <v>35629.440000000002</v>
          </cell>
          <cell r="J5250">
            <v>71260</v>
          </cell>
          <cell r="K5250">
            <v>110010</v>
          </cell>
          <cell r="L5250" t="str">
            <v>Current Unrestricted</v>
          </cell>
          <cell r="M5250">
            <v>25</v>
          </cell>
          <cell r="N5250" t="str">
            <v>Academic Support</v>
          </cell>
          <cell r="O5250">
            <v>11</v>
          </cell>
          <cell r="P5250" t="str">
            <v>Current Unrestricted Funds</v>
          </cell>
          <cell r="Q5250">
            <v>61</v>
          </cell>
          <cell r="R5250" t="str">
            <v>Salaries and Wages</v>
          </cell>
          <cell r="S5250">
            <v>30</v>
          </cell>
          <cell r="T5250" t="str">
            <v>Vice President / Provost - CPC</v>
          </cell>
          <cell r="U5250">
            <v>9</v>
          </cell>
          <cell r="V5250" t="str">
            <v>Schumann, Sherry L.</v>
          </cell>
        </row>
        <row r="5251">
          <cell r="A5251">
            <v>300020</v>
          </cell>
          <cell r="B5251" t="str">
            <v>Instructional Office</v>
          </cell>
          <cell r="C5251">
            <v>611460</v>
          </cell>
          <cell r="D5251">
            <v>300020611460</v>
          </cell>
          <cell r="E5251" t="str">
            <v>Support Staff PT - Non-Exempt</v>
          </cell>
          <cell r="F5251">
            <v>7835.72</v>
          </cell>
          <cell r="G5251">
            <v>8451.16</v>
          </cell>
          <cell r="H5251">
            <v>9315</v>
          </cell>
          <cell r="I5251">
            <v>4232.7700000000004</v>
          </cell>
          <cell r="J5251">
            <v>9000</v>
          </cell>
          <cell r="K5251">
            <v>110010</v>
          </cell>
          <cell r="L5251" t="str">
            <v>Current Unrestricted</v>
          </cell>
          <cell r="M5251">
            <v>25</v>
          </cell>
          <cell r="N5251" t="str">
            <v>Academic Support</v>
          </cell>
          <cell r="O5251">
            <v>11</v>
          </cell>
          <cell r="P5251" t="str">
            <v>Current Unrestricted Funds</v>
          </cell>
          <cell r="Q5251">
            <v>61</v>
          </cell>
          <cell r="R5251" t="str">
            <v>Salaries and Wages</v>
          </cell>
          <cell r="S5251">
            <v>30</v>
          </cell>
          <cell r="T5251" t="str">
            <v>Vice President / Provost - CPC</v>
          </cell>
          <cell r="U5251">
            <v>9</v>
          </cell>
          <cell r="V5251" t="str">
            <v>Schumann, Sherry L.</v>
          </cell>
        </row>
        <row r="5252">
          <cell r="A5252">
            <v>300020</v>
          </cell>
          <cell r="B5252" t="str">
            <v>Instructional Office</v>
          </cell>
          <cell r="C5252">
            <v>611491</v>
          </cell>
          <cell r="D5252">
            <v>300020611491</v>
          </cell>
          <cell r="E5252" t="str">
            <v>Comp Time Payoff</v>
          </cell>
          <cell r="F5252">
            <v>0</v>
          </cell>
          <cell r="G5252">
            <v>42.5</v>
          </cell>
          <cell r="H5252">
            <v>0</v>
          </cell>
          <cell r="I5252">
            <v>0</v>
          </cell>
          <cell r="J5252">
            <v>100</v>
          </cell>
          <cell r="K5252">
            <v>110010</v>
          </cell>
          <cell r="L5252" t="str">
            <v>Current Unrestricted</v>
          </cell>
          <cell r="M5252">
            <v>25</v>
          </cell>
          <cell r="N5252" t="str">
            <v>Academic Support</v>
          </cell>
          <cell r="O5252">
            <v>11</v>
          </cell>
          <cell r="P5252" t="str">
            <v>Current Unrestricted Funds</v>
          </cell>
          <cell r="Q5252">
            <v>61</v>
          </cell>
          <cell r="R5252" t="str">
            <v>Salaries and Wages</v>
          </cell>
          <cell r="S5252">
            <v>30</v>
          </cell>
          <cell r="T5252" t="str">
            <v>Vice President / Provost - CPC</v>
          </cell>
          <cell r="U5252">
            <v>9</v>
          </cell>
          <cell r="V5252" t="str">
            <v>Schumann, Sherry L.</v>
          </cell>
        </row>
        <row r="5253">
          <cell r="A5253">
            <v>300020</v>
          </cell>
          <cell r="B5253" t="str">
            <v>Instructional Office</v>
          </cell>
          <cell r="C5253">
            <v>611492</v>
          </cell>
          <cell r="D5253">
            <v>300020611492</v>
          </cell>
          <cell r="E5253" t="str">
            <v>Regular Overtime</v>
          </cell>
          <cell r="F5253">
            <v>0</v>
          </cell>
          <cell r="G5253">
            <v>0</v>
          </cell>
          <cell r="H5253">
            <v>0</v>
          </cell>
          <cell r="I5253">
            <v>0</v>
          </cell>
          <cell r="J5253">
            <v>0</v>
          </cell>
          <cell r="K5253">
            <v>110010</v>
          </cell>
          <cell r="L5253" t="str">
            <v>Current Unrestricted</v>
          </cell>
          <cell r="M5253">
            <v>25</v>
          </cell>
          <cell r="N5253" t="str">
            <v>Academic Support</v>
          </cell>
          <cell r="O5253">
            <v>11</v>
          </cell>
          <cell r="P5253" t="str">
            <v>Current Unrestricted Funds</v>
          </cell>
          <cell r="Q5253">
            <v>61</v>
          </cell>
          <cell r="R5253" t="str">
            <v>Salaries and Wages</v>
          </cell>
          <cell r="S5253">
            <v>30</v>
          </cell>
          <cell r="T5253" t="str">
            <v>Vice President / Provost - CPC</v>
          </cell>
          <cell r="U5253">
            <v>9</v>
          </cell>
          <cell r="V5253" t="str">
            <v>Schumann, Sherry L.</v>
          </cell>
        </row>
        <row r="5254">
          <cell r="A5254">
            <v>300020</v>
          </cell>
          <cell r="B5254" t="str">
            <v>Instructional Office</v>
          </cell>
          <cell r="C5254">
            <v>712655</v>
          </cell>
          <cell r="D5254">
            <v>300020712655</v>
          </cell>
          <cell r="E5254" t="str">
            <v>Meetings Expense</v>
          </cell>
          <cell r="F5254">
            <v>0</v>
          </cell>
          <cell r="G5254">
            <v>0</v>
          </cell>
          <cell r="H5254">
            <v>250</v>
          </cell>
          <cell r="I5254">
            <v>0</v>
          </cell>
          <cell r="J5254">
            <v>50</v>
          </cell>
          <cell r="K5254">
            <v>110010</v>
          </cell>
          <cell r="L5254" t="str">
            <v>Current Unrestricted</v>
          </cell>
          <cell r="M5254">
            <v>25</v>
          </cell>
          <cell r="N5254" t="str">
            <v>Academic Support</v>
          </cell>
          <cell r="O5254">
            <v>11</v>
          </cell>
          <cell r="P5254" t="str">
            <v>Current Unrestricted Funds</v>
          </cell>
          <cell r="Q5254">
            <v>71</v>
          </cell>
          <cell r="R5254" t="str">
            <v>Contractual Services</v>
          </cell>
          <cell r="S5254">
            <v>30</v>
          </cell>
          <cell r="T5254" t="str">
            <v>Vice President / Provost - CPC</v>
          </cell>
          <cell r="U5254">
            <v>9</v>
          </cell>
          <cell r="V5254" t="str">
            <v>Schumann, Sherry L.</v>
          </cell>
        </row>
        <row r="5255">
          <cell r="A5255">
            <v>300020</v>
          </cell>
          <cell r="B5255" t="str">
            <v>Instructional Office</v>
          </cell>
          <cell r="C5255">
            <v>733120</v>
          </cell>
          <cell r="D5255">
            <v>300020733120</v>
          </cell>
          <cell r="E5255" t="str">
            <v>Office Supplies</v>
          </cell>
          <cell r="F5255">
            <v>2496.34</v>
          </cell>
          <cell r="G5255">
            <v>2105.1999999999998</v>
          </cell>
          <cell r="H5255">
            <v>5500</v>
          </cell>
          <cell r="I5255">
            <v>1015.39</v>
          </cell>
          <cell r="J5255">
            <v>3500</v>
          </cell>
          <cell r="K5255">
            <v>110010</v>
          </cell>
          <cell r="L5255" t="str">
            <v>Current Unrestricted</v>
          </cell>
          <cell r="M5255">
            <v>25</v>
          </cell>
          <cell r="N5255" t="str">
            <v>Academic Support</v>
          </cell>
          <cell r="O5255">
            <v>11</v>
          </cell>
          <cell r="P5255" t="str">
            <v>Current Unrestricted Funds</v>
          </cell>
          <cell r="Q5255">
            <v>73</v>
          </cell>
          <cell r="R5255" t="str">
            <v>Supplies</v>
          </cell>
          <cell r="S5255">
            <v>30</v>
          </cell>
          <cell r="T5255" t="str">
            <v>Vice President / Provost - CPC</v>
          </cell>
          <cell r="U5255">
            <v>9</v>
          </cell>
          <cell r="V5255" t="str">
            <v>Schumann, Sherry L.</v>
          </cell>
        </row>
        <row r="5256">
          <cell r="A5256">
            <v>300020</v>
          </cell>
          <cell r="B5256" t="str">
            <v>Instructional Office</v>
          </cell>
          <cell r="C5256">
            <v>744210</v>
          </cell>
          <cell r="D5256">
            <v>300020744210</v>
          </cell>
          <cell r="E5256" t="str">
            <v>Local Travel</v>
          </cell>
          <cell r="F5256">
            <v>0</v>
          </cell>
          <cell r="G5256">
            <v>0</v>
          </cell>
          <cell r="H5256">
            <v>100</v>
          </cell>
          <cell r="I5256">
            <v>0</v>
          </cell>
          <cell r="J5256">
            <v>100</v>
          </cell>
          <cell r="K5256">
            <v>110010</v>
          </cell>
          <cell r="L5256" t="str">
            <v>Current Unrestricted</v>
          </cell>
          <cell r="M5256">
            <v>25</v>
          </cell>
          <cell r="N5256" t="str">
            <v>Academic Support</v>
          </cell>
          <cell r="O5256">
            <v>11</v>
          </cell>
          <cell r="P5256" t="str">
            <v>Current Unrestricted Funds</v>
          </cell>
          <cell r="Q5256">
            <v>74</v>
          </cell>
          <cell r="R5256" t="str">
            <v>Travel</v>
          </cell>
          <cell r="S5256">
            <v>30</v>
          </cell>
          <cell r="T5256" t="str">
            <v>Vice President / Provost - CPC</v>
          </cell>
          <cell r="U5256">
            <v>9</v>
          </cell>
          <cell r="V5256" t="str">
            <v>Schumann, Sherry L.</v>
          </cell>
        </row>
        <row r="5257">
          <cell r="A5257">
            <v>300020</v>
          </cell>
          <cell r="B5257" t="str">
            <v>Instructional Office</v>
          </cell>
          <cell r="C5257">
            <v>755240</v>
          </cell>
          <cell r="D5257">
            <v>300020755240</v>
          </cell>
          <cell r="E5257" t="str">
            <v>DP - Software</v>
          </cell>
          <cell r="F5257">
            <v>0</v>
          </cell>
          <cell r="G5257">
            <v>0</v>
          </cell>
          <cell r="H5257">
            <v>100</v>
          </cell>
          <cell r="I5257">
            <v>0</v>
          </cell>
          <cell r="J5257">
            <v>100</v>
          </cell>
          <cell r="K5257">
            <v>110010</v>
          </cell>
          <cell r="L5257" t="str">
            <v>Current Unrestricted</v>
          </cell>
          <cell r="M5257">
            <v>25</v>
          </cell>
          <cell r="N5257" t="str">
            <v>Academic Support</v>
          </cell>
          <cell r="O5257">
            <v>11</v>
          </cell>
          <cell r="P5257" t="str">
            <v>Current Unrestricted Funds</v>
          </cell>
          <cell r="Q5257">
            <v>75</v>
          </cell>
          <cell r="R5257" t="str">
            <v>Other Operating Expenses</v>
          </cell>
          <cell r="S5257">
            <v>30</v>
          </cell>
          <cell r="T5257" t="str">
            <v>Vice President / Provost - CPC</v>
          </cell>
          <cell r="U5257">
            <v>9</v>
          </cell>
          <cell r="V5257" t="str">
            <v>Schumann, Sherry L.</v>
          </cell>
        </row>
        <row r="5258">
          <cell r="A5258">
            <v>300020</v>
          </cell>
          <cell r="B5258" t="str">
            <v>Instructional Office</v>
          </cell>
          <cell r="C5258">
            <v>755310</v>
          </cell>
          <cell r="D5258">
            <v>300020755310</v>
          </cell>
          <cell r="E5258" t="str">
            <v>Copier Expense</v>
          </cell>
          <cell r="F5258">
            <v>522.48</v>
          </cell>
          <cell r="G5258">
            <v>289.98</v>
          </cell>
          <cell r="H5258">
            <v>750</v>
          </cell>
          <cell r="I5258">
            <v>20.399999999999999</v>
          </cell>
          <cell r="J5258">
            <v>450</v>
          </cell>
          <cell r="K5258">
            <v>110010</v>
          </cell>
          <cell r="L5258" t="str">
            <v>Current Unrestricted</v>
          </cell>
          <cell r="M5258">
            <v>25</v>
          </cell>
          <cell r="N5258" t="str">
            <v>Academic Support</v>
          </cell>
          <cell r="O5258">
            <v>11</v>
          </cell>
          <cell r="P5258" t="str">
            <v>Current Unrestricted Funds</v>
          </cell>
          <cell r="Q5258">
            <v>75</v>
          </cell>
          <cell r="R5258" t="str">
            <v>Other Operating Expenses</v>
          </cell>
          <cell r="S5258">
            <v>30</v>
          </cell>
          <cell r="T5258" t="str">
            <v>Vice President / Provost - CPC</v>
          </cell>
          <cell r="U5258">
            <v>9</v>
          </cell>
          <cell r="V5258" t="str">
            <v>Schumann, Sherry L.</v>
          </cell>
        </row>
        <row r="5259">
          <cell r="A5259">
            <v>300020</v>
          </cell>
          <cell r="B5259" t="str">
            <v>Instructional Office</v>
          </cell>
          <cell r="C5259">
            <v>755360</v>
          </cell>
          <cell r="D5259">
            <v>300020755360</v>
          </cell>
          <cell r="E5259" t="str">
            <v>Printing - Other</v>
          </cell>
          <cell r="F5259">
            <v>0</v>
          </cell>
          <cell r="G5259">
            <v>6.27</v>
          </cell>
          <cell r="H5259">
            <v>250</v>
          </cell>
          <cell r="I5259">
            <v>0</v>
          </cell>
          <cell r="J5259">
            <v>50</v>
          </cell>
          <cell r="K5259">
            <v>110010</v>
          </cell>
          <cell r="L5259" t="str">
            <v>Current Unrestricted</v>
          </cell>
          <cell r="M5259">
            <v>25</v>
          </cell>
          <cell r="N5259" t="str">
            <v>Academic Support</v>
          </cell>
          <cell r="O5259">
            <v>11</v>
          </cell>
          <cell r="P5259" t="str">
            <v>Current Unrestricted Funds</v>
          </cell>
          <cell r="Q5259">
            <v>75</v>
          </cell>
          <cell r="R5259" t="str">
            <v>Other Operating Expenses</v>
          </cell>
          <cell r="S5259">
            <v>30</v>
          </cell>
          <cell r="T5259" t="str">
            <v>Vice President / Provost - CPC</v>
          </cell>
          <cell r="U5259">
            <v>9</v>
          </cell>
          <cell r="V5259" t="str">
            <v>Schumann, Sherry L.</v>
          </cell>
        </row>
        <row r="5260">
          <cell r="A5260">
            <v>300020</v>
          </cell>
          <cell r="B5260" t="str">
            <v>Instructional Office</v>
          </cell>
          <cell r="C5260">
            <v>755510</v>
          </cell>
          <cell r="D5260">
            <v>300020755510</v>
          </cell>
          <cell r="E5260" t="str">
            <v>Repairs - Equipment</v>
          </cell>
          <cell r="F5260">
            <v>0</v>
          </cell>
          <cell r="G5260">
            <v>0</v>
          </cell>
          <cell r="H5260">
            <v>150</v>
          </cell>
          <cell r="I5260">
            <v>0</v>
          </cell>
          <cell r="J5260">
            <v>100</v>
          </cell>
          <cell r="K5260">
            <v>110010</v>
          </cell>
          <cell r="L5260" t="str">
            <v>Current Unrestricted</v>
          </cell>
          <cell r="M5260">
            <v>25</v>
          </cell>
          <cell r="N5260" t="str">
            <v>Academic Support</v>
          </cell>
          <cell r="O5260">
            <v>11</v>
          </cell>
          <cell r="P5260" t="str">
            <v>Current Unrestricted Funds</v>
          </cell>
          <cell r="Q5260">
            <v>75</v>
          </cell>
          <cell r="R5260" t="str">
            <v>Other Operating Expenses</v>
          </cell>
          <cell r="S5260">
            <v>30</v>
          </cell>
          <cell r="T5260" t="str">
            <v>Vice President / Provost - CPC</v>
          </cell>
          <cell r="U5260">
            <v>9</v>
          </cell>
          <cell r="V5260" t="str">
            <v>Schumann, Sherry L.</v>
          </cell>
        </row>
        <row r="5261">
          <cell r="A5261">
            <v>300020</v>
          </cell>
          <cell r="B5261" t="str">
            <v>Instructional Office</v>
          </cell>
          <cell r="C5261">
            <v>755705</v>
          </cell>
          <cell r="D5261">
            <v>300020755705</v>
          </cell>
          <cell r="E5261" t="str">
            <v>Postage</v>
          </cell>
          <cell r="F5261">
            <v>0.83</v>
          </cell>
          <cell r="G5261">
            <v>2.7</v>
          </cell>
          <cell r="H5261">
            <v>50</v>
          </cell>
          <cell r="I5261">
            <v>0</v>
          </cell>
          <cell r="J5261">
            <v>50</v>
          </cell>
          <cell r="K5261">
            <v>110010</v>
          </cell>
          <cell r="L5261" t="str">
            <v>Current Unrestricted</v>
          </cell>
          <cell r="M5261">
            <v>25</v>
          </cell>
          <cell r="N5261" t="str">
            <v>Academic Support</v>
          </cell>
          <cell r="O5261">
            <v>11</v>
          </cell>
          <cell r="P5261" t="str">
            <v>Current Unrestricted Funds</v>
          </cell>
          <cell r="Q5261">
            <v>75</v>
          </cell>
          <cell r="R5261" t="str">
            <v>Other Operating Expenses</v>
          </cell>
          <cell r="S5261">
            <v>30</v>
          </cell>
          <cell r="T5261" t="str">
            <v>Vice President / Provost - CPC</v>
          </cell>
          <cell r="U5261">
            <v>9</v>
          </cell>
          <cell r="V5261" t="str">
            <v>Schumann, Sherry L.</v>
          </cell>
        </row>
        <row r="5262">
          <cell r="A5262">
            <v>300020</v>
          </cell>
          <cell r="B5262" t="str">
            <v>Instructional Office</v>
          </cell>
          <cell r="C5262">
            <v>755765</v>
          </cell>
          <cell r="D5262">
            <v>300020755765</v>
          </cell>
          <cell r="E5262" t="str">
            <v>Miscellaneous Operating Expenses</v>
          </cell>
          <cell r="F5262">
            <v>0</v>
          </cell>
          <cell r="G5262">
            <v>0</v>
          </cell>
          <cell r="H5262">
            <v>0</v>
          </cell>
          <cell r="I5262">
            <v>0</v>
          </cell>
          <cell r="J5262">
            <v>0</v>
          </cell>
          <cell r="K5262">
            <v>110010</v>
          </cell>
          <cell r="L5262" t="str">
            <v>Current Unrestricted</v>
          </cell>
          <cell r="M5262">
            <v>25</v>
          </cell>
          <cell r="N5262" t="str">
            <v>Academic Support</v>
          </cell>
          <cell r="O5262">
            <v>11</v>
          </cell>
          <cell r="P5262" t="str">
            <v>Current Unrestricted Funds</v>
          </cell>
          <cell r="Q5262">
            <v>75</v>
          </cell>
          <cell r="R5262" t="str">
            <v>Other Operating Expenses</v>
          </cell>
          <cell r="S5262">
            <v>30</v>
          </cell>
          <cell r="T5262" t="str">
            <v>Vice President / Provost - CPC</v>
          </cell>
          <cell r="U5262">
            <v>9</v>
          </cell>
          <cell r="V5262" t="str">
            <v>Schumann, Sherry L.</v>
          </cell>
        </row>
        <row r="5263">
          <cell r="A5263">
            <v>300020</v>
          </cell>
          <cell r="B5263" t="str">
            <v>Instructional Office</v>
          </cell>
          <cell r="C5263">
            <v>787410</v>
          </cell>
          <cell r="D5263">
            <v>300020787410</v>
          </cell>
          <cell r="E5263" t="str">
            <v>Equipment/Furniture Non-Depreciable</v>
          </cell>
          <cell r="F5263">
            <v>0</v>
          </cell>
          <cell r="G5263">
            <v>0</v>
          </cell>
          <cell r="H5263">
            <v>0</v>
          </cell>
          <cell r="I5263">
            <v>0</v>
          </cell>
          <cell r="J5263">
            <v>0</v>
          </cell>
          <cell r="K5263">
            <v>110010</v>
          </cell>
          <cell r="L5263" t="str">
            <v>Current Unrestricted</v>
          </cell>
          <cell r="M5263">
            <v>25</v>
          </cell>
          <cell r="N5263" t="str">
            <v>Academic Support</v>
          </cell>
          <cell r="O5263">
            <v>11</v>
          </cell>
          <cell r="P5263" t="str">
            <v>Current Unrestricted Funds</v>
          </cell>
          <cell r="Q5263">
            <v>78</v>
          </cell>
          <cell r="R5263" t="str">
            <v>Non-Capital Outlay</v>
          </cell>
          <cell r="S5263">
            <v>30</v>
          </cell>
          <cell r="T5263" t="str">
            <v>Vice President / Provost - CPC</v>
          </cell>
          <cell r="U5263">
            <v>9</v>
          </cell>
          <cell r="V5263" t="str">
            <v>Schumann, Sherry L.</v>
          </cell>
        </row>
        <row r="5264">
          <cell r="A5264">
            <v>300065</v>
          </cell>
          <cell r="B5264" t="str">
            <v>PE / Athletic Dir</v>
          </cell>
          <cell r="C5264">
            <v>611130</v>
          </cell>
          <cell r="D5264">
            <v>300065611130</v>
          </cell>
          <cell r="E5264" t="str">
            <v>Faculty Full-time Non-teaching ES</v>
          </cell>
          <cell r="F5264">
            <v>0</v>
          </cell>
          <cell r="G5264">
            <v>0</v>
          </cell>
          <cell r="H5264">
            <v>8320</v>
          </cell>
          <cell r="I5264">
            <v>5486.64</v>
          </cell>
          <cell r="J5264">
            <v>8611</v>
          </cell>
          <cell r="K5264">
            <v>110010</v>
          </cell>
          <cell r="L5264" t="str">
            <v>Current Unrestricted</v>
          </cell>
          <cell r="M5264">
            <v>25</v>
          </cell>
          <cell r="N5264" t="str">
            <v>Academic Support</v>
          </cell>
          <cell r="O5264">
            <v>11</v>
          </cell>
          <cell r="P5264" t="str">
            <v>Current Unrestricted Funds</v>
          </cell>
          <cell r="Q5264">
            <v>61</v>
          </cell>
          <cell r="R5264" t="str">
            <v>Salaries and Wages</v>
          </cell>
          <cell r="S5264">
            <v>30</v>
          </cell>
          <cell r="T5264" t="str">
            <v>Vice President / Provost - CPC</v>
          </cell>
          <cell r="U5264">
            <v>9</v>
          </cell>
          <cell r="V5264" t="str">
            <v>Schumann, Sherry L.</v>
          </cell>
        </row>
        <row r="5265">
          <cell r="A5265">
            <v>300065</v>
          </cell>
          <cell r="B5265" t="str">
            <v>PE / Athletic Dir</v>
          </cell>
          <cell r="C5265">
            <v>611155</v>
          </cell>
          <cell r="D5265">
            <v>300065611155</v>
          </cell>
          <cell r="E5265" t="str">
            <v>Faculty Full-time - Non-teach Sum</v>
          </cell>
          <cell r="F5265">
            <v>0</v>
          </cell>
          <cell r="G5265">
            <v>3890.37</v>
          </cell>
          <cell r="H5265">
            <v>3890</v>
          </cell>
          <cell r="I5265">
            <v>0</v>
          </cell>
          <cell r="J5265">
            <v>4026</v>
          </cell>
          <cell r="K5265">
            <v>110010</v>
          </cell>
          <cell r="L5265" t="str">
            <v>Current Unrestricted</v>
          </cell>
          <cell r="M5265">
            <v>25</v>
          </cell>
          <cell r="N5265" t="str">
            <v>Academic Support</v>
          </cell>
          <cell r="O5265">
            <v>11</v>
          </cell>
          <cell r="P5265" t="str">
            <v>Current Unrestricted Funds</v>
          </cell>
          <cell r="Q5265">
            <v>61</v>
          </cell>
          <cell r="R5265" t="str">
            <v>Salaries and Wages</v>
          </cell>
          <cell r="S5265">
            <v>30</v>
          </cell>
          <cell r="T5265" t="str">
            <v>Vice President / Provost - CPC</v>
          </cell>
          <cell r="U5265">
            <v>9</v>
          </cell>
          <cell r="V5265" t="str">
            <v>Schumann, Sherry L.</v>
          </cell>
        </row>
        <row r="5266">
          <cell r="A5266">
            <v>300065</v>
          </cell>
          <cell r="B5266" t="str">
            <v>PE / Athletic Dir</v>
          </cell>
          <cell r="C5266">
            <v>611320</v>
          </cell>
          <cell r="D5266">
            <v>300065611320</v>
          </cell>
          <cell r="E5266" t="str">
            <v>Non-Supervisory Supp Staff - Exempt</v>
          </cell>
          <cell r="F5266">
            <v>124631.35</v>
          </cell>
          <cell r="G5266">
            <v>0</v>
          </cell>
          <cell r="H5266">
            <v>0</v>
          </cell>
          <cell r="I5266">
            <v>0</v>
          </cell>
          <cell r="J5266">
            <v>0</v>
          </cell>
          <cell r="K5266">
            <v>110010</v>
          </cell>
          <cell r="L5266" t="str">
            <v>Current Unrestricted</v>
          </cell>
          <cell r="M5266">
            <v>25</v>
          </cell>
          <cell r="N5266" t="str">
            <v>Academic Support</v>
          </cell>
          <cell r="O5266">
            <v>11</v>
          </cell>
          <cell r="P5266" t="str">
            <v>Current Unrestricted Funds</v>
          </cell>
          <cell r="Q5266">
            <v>61</v>
          </cell>
          <cell r="R5266" t="str">
            <v>Salaries and Wages</v>
          </cell>
          <cell r="S5266">
            <v>30</v>
          </cell>
          <cell r="T5266" t="str">
            <v>Vice President / Provost - CPC</v>
          </cell>
          <cell r="U5266">
            <v>9</v>
          </cell>
          <cell r="V5266" t="str">
            <v>Schumann, Sherry L.</v>
          </cell>
        </row>
        <row r="5267">
          <cell r="A5267">
            <v>300065</v>
          </cell>
          <cell r="B5267" t="str">
            <v>PE / Athletic Dir</v>
          </cell>
          <cell r="C5267">
            <v>611420</v>
          </cell>
          <cell r="D5267">
            <v>300065611420</v>
          </cell>
          <cell r="E5267" t="str">
            <v>Non-Supervisory Supp - Non-Exempt</v>
          </cell>
          <cell r="F5267">
            <v>0</v>
          </cell>
          <cell r="G5267">
            <v>37064.639999999999</v>
          </cell>
          <cell r="H5267">
            <v>38362</v>
          </cell>
          <cell r="I5267">
            <v>19180.98</v>
          </cell>
          <cell r="J5267">
            <v>38362</v>
          </cell>
          <cell r="K5267">
            <v>110010</v>
          </cell>
          <cell r="L5267" t="str">
            <v>Current Unrestricted</v>
          </cell>
          <cell r="M5267">
            <v>25</v>
          </cell>
          <cell r="N5267" t="str">
            <v>Academic Support</v>
          </cell>
          <cell r="O5267">
            <v>11</v>
          </cell>
          <cell r="P5267" t="str">
            <v>Current Unrestricted Funds</v>
          </cell>
          <cell r="Q5267">
            <v>61</v>
          </cell>
          <cell r="R5267" t="str">
            <v>Salaries and Wages</v>
          </cell>
          <cell r="S5267">
            <v>30</v>
          </cell>
          <cell r="T5267" t="str">
            <v>Vice President / Provost - CPC</v>
          </cell>
          <cell r="U5267">
            <v>9</v>
          </cell>
          <cell r="V5267" t="str">
            <v>Schumann, Sherry L.</v>
          </cell>
        </row>
        <row r="5268">
          <cell r="A5268">
            <v>300065</v>
          </cell>
          <cell r="B5268" t="str">
            <v>PE / Athletic Dir</v>
          </cell>
          <cell r="C5268">
            <v>611460</v>
          </cell>
          <cell r="D5268">
            <v>300065611460</v>
          </cell>
          <cell r="E5268" t="str">
            <v>Support Staff PT - Non-Exempt</v>
          </cell>
          <cell r="F5268">
            <v>0</v>
          </cell>
          <cell r="G5268">
            <v>1031.29</v>
          </cell>
          <cell r="H5268">
            <v>6210</v>
          </cell>
          <cell r="I5268">
            <v>0</v>
          </cell>
          <cell r="J5268">
            <v>1200</v>
          </cell>
          <cell r="K5268">
            <v>110010</v>
          </cell>
          <cell r="L5268" t="str">
            <v>Current Unrestricted</v>
          </cell>
          <cell r="M5268">
            <v>25</v>
          </cell>
          <cell r="N5268" t="str">
            <v>Academic Support</v>
          </cell>
          <cell r="O5268">
            <v>11</v>
          </cell>
          <cell r="P5268" t="str">
            <v>Current Unrestricted Funds</v>
          </cell>
          <cell r="Q5268">
            <v>61</v>
          </cell>
          <cell r="R5268" t="str">
            <v>Salaries and Wages</v>
          </cell>
          <cell r="S5268">
            <v>30</v>
          </cell>
          <cell r="T5268" t="str">
            <v>Vice President / Provost - CPC</v>
          </cell>
          <cell r="U5268">
            <v>9</v>
          </cell>
          <cell r="V5268" t="str">
            <v>Schumann, Sherry L.</v>
          </cell>
        </row>
        <row r="5269">
          <cell r="A5269">
            <v>300065</v>
          </cell>
          <cell r="B5269" t="str">
            <v>PE / Athletic Dir</v>
          </cell>
          <cell r="C5269">
            <v>611492</v>
          </cell>
          <cell r="D5269">
            <v>300065611492</v>
          </cell>
          <cell r="E5269" t="str">
            <v>Regular Overtime</v>
          </cell>
          <cell r="F5269">
            <v>795.21</v>
          </cell>
          <cell r="G5269">
            <v>0</v>
          </cell>
          <cell r="H5269">
            <v>0</v>
          </cell>
          <cell r="I5269">
            <v>0</v>
          </cell>
          <cell r="J5269">
            <v>200</v>
          </cell>
          <cell r="K5269">
            <v>110010</v>
          </cell>
          <cell r="L5269" t="str">
            <v>Current Unrestricted</v>
          </cell>
          <cell r="M5269">
            <v>25</v>
          </cell>
          <cell r="N5269" t="str">
            <v>Academic Support</v>
          </cell>
          <cell r="O5269">
            <v>11</v>
          </cell>
          <cell r="P5269" t="str">
            <v>Current Unrestricted Funds</v>
          </cell>
          <cell r="Q5269">
            <v>61</v>
          </cell>
          <cell r="R5269" t="str">
            <v>Salaries and Wages</v>
          </cell>
          <cell r="S5269">
            <v>30</v>
          </cell>
          <cell r="T5269" t="str">
            <v>Vice President / Provost - CPC</v>
          </cell>
          <cell r="U5269">
            <v>9</v>
          </cell>
          <cell r="V5269" t="str">
            <v>Schumann, Sherry L.</v>
          </cell>
        </row>
        <row r="5270">
          <cell r="A5270">
            <v>300065</v>
          </cell>
          <cell r="B5270" t="str">
            <v>PE / Athletic Dir</v>
          </cell>
          <cell r="C5270">
            <v>611493</v>
          </cell>
          <cell r="D5270">
            <v>300065611493</v>
          </cell>
          <cell r="E5270" t="str">
            <v>Vacation Payoff</v>
          </cell>
          <cell r="F5270">
            <v>6036.51</v>
          </cell>
          <cell r="G5270">
            <v>0</v>
          </cell>
          <cell r="H5270">
            <v>0</v>
          </cell>
          <cell r="I5270">
            <v>0</v>
          </cell>
          <cell r="J5270">
            <v>0</v>
          </cell>
          <cell r="K5270">
            <v>110010</v>
          </cell>
          <cell r="L5270" t="str">
            <v>Current Unrestricted</v>
          </cell>
          <cell r="M5270">
            <v>25</v>
          </cell>
          <cell r="N5270" t="str">
            <v>Academic Support</v>
          </cell>
          <cell r="O5270">
            <v>11</v>
          </cell>
          <cell r="P5270" t="str">
            <v>Current Unrestricted Funds</v>
          </cell>
          <cell r="Q5270">
            <v>61</v>
          </cell>
          <cell r="R5270" t="str">
            <v>Salaries and Wages</v>
          </cell>
          <cell r="S5270">
            <v>30</v>
          </cell>
          <cell r="T5270" t="str">
            <v>Vice President / Provost - CPC</v>
          </cell>
          <cell r="U5270">
            <v>9</v>
          </cell>
          <cell r="V5270" t="str">
            <v>Schumann, Sherry L.</v>
          </cell>
        </row>
        <row r="5271">
          <cell r="A5271">
            <v>300065</v>
          </cell>
          <cell r="B5271" t="str">
            <v>PE / Athletic Dir</v>
          </cell>
          <cell r="C5271">
            <v>712655</v>
          </cell>
          <cell r="D5271">
            <v>300065712655</v>
          </cell>
          <cell r="E5271" t="str">
            <v>Meetings Expense</v>
          </cell>
          <cell r="F5271">
            <v>0</v>
          </cell>
          <cell r="G5271">
            <v>0</v>
          </cell>
          <cell r="H5271">
            <v>300</v>
          </cell>
          <cell r="I5271">
            <v>0</v>
          </cell>
          <cell r="J5271">
            <v>150</v>
          </cell>
          <cell r="K5271">
            <v>110010</v>
          </cell>
          <cell r="L5271" t="str">
            <v>Current Unrestricted</v>
          </cell>
          <cell r="M5271">
            <v>25</v>
          </cell>
          <cell r="N5271" t="str">
            <v>Academic Support</v>
          </cell>
          <cell r="O5271">
            <v>11</v>
          </cell>
          <cell r="P5271" t="str">
            <v>Current Unrestricted Funds</v>
          </cell>
          <cell r="Q5271">
            <v>71</v>
          </cell>
          <cell r="R5271" t="str">
            <v>Contractual Services</v>
          </cell>
          <cell r="S5271">
            <v>30</v>
          </cell>
          <cell r="T5271" t="str">
            <v>Vice President / Provost - CPC</v>
          </cell>
          <cell r="U5271">
            <v>9</v>
          </cell>
          <cell r="V5271" t="str">
            <v>Schumann, Sherry L.</v>
          </cell>
        </row>
        <row r="5272">
          <cell r="A5272">
            <v>300065</v>
          </cell>
          <cell r="B5272" t="str">
            <v>PE / Athletic Dir</v>
          </cell>
          <cell r="C5272">
            <v>733120</v>
          </cell>
          <cell r="D5272">
            <v>300065733120</v>
          </cell>
          <cell r="E5272" t="str">
            <v>Office Supplies</v>
          </cell>
          <cell r="F5272">
            <v>1277.68</v>
          </cell>
          <cell r="G5272">
            <v>1854.47</v>
          </cell>
          <cell r="H5272">
            <v>2000</v>
          </cell>
          <cell r="I5272">
            <v>358.81</v>
          </cell>
          <cell r="J5272">
            <v>2078</v>
          </cell>
          <cell r="K5272">
            <v>110010</v>
          </cell>
          <cell r="L5272" t="str">
            <v>Current Unrestricted</v>
          </cell>
          <cell r="M5272">
            <v>25</v>
          </cell>
          <cell r="N5272" t="str">
            <v>Academic Support</v>
          </cell>
          <cell r="O5272">
            <v>11</v>
          </cell>
          <cell r="P5272" t="str">
            <v>Current Unrestricted Funds</v>
          </cell>
          <cell r="Q5272">
            <v>73</v>
          </cell>
          <cell r="R5272" t="str">
            <v>Supplies</v>
          </cell>
          <cell r="S5272">
            <v>30</v>
          </cell>
          <cell r="T5272" t="str">
            <v>Vice President / Provost - CPC</v>
          </cell>
          <cell r="U5272">
            <v>9</v>
          </cell>
          <cell r="V5272" t="str">
            <v>Schumann, Sherry L.</v>
          </cell>
        </row>
        <row r="5273">
          <cell r="A5273">
            <v>300065</v>
          </cell>
          <cell r="B5273" t="str">
            <v>PE / Athletic Dir</v>
          </cell>
          <cell r="C5273">
            <v>733210</v>
          </cell>
          <cell r="D5273">
            <v>300065733210</v>
          </cell>
          <cell r="E5273" t="str">
            <v>Division Books and Booklets</v>
          </cell>
          <cell r="F5273">
            <v>0</v>
          </cell>
          <cell r="G5273">
            <v>0</v>
          </cell>
          <cell r="H5273">
            <v>0</v>
          </cell>
          <cell r="I5273">
            <v>0</v>
          </cell>
          <cell r="J5273">
            <v>0</v>
          </cell>
          <cell r="K5273">
            <v>110010</v>
          </cell>
          <cell r="L5273" t="str">
            <v>Current Unrestricted</v>
          </cell>
          <cell r="M5273">
            <v>25</v>
          </cell>
          <cell r="N5273" t="str">
            <v>Academic Support</v>
          </cell>
          <cell r="O5273">
            <v>11</v>
          </cell>
          <cell r="P5273" t="str">
            <v>Current Unrestricted Funds</v>
          </cell>
          <cell r="Q5273">
            <v>73</v>
          </cell>
          <cell r="R5273" t="str">
            <v>Supplies</v>
          </cell>
          <cell r="S5273">
            <v>30</v>
          </cell>
          <cell r="T5273" t="str">
            <v>Vice President / Provost - CPC</v>
          </cell>
          <cell r="U5273">
            <v>9</v>
          </cell>
          <cell r="V5273" t="str">
            <v>Schumann, Sherry L.</v>
          </cell>
        </row>
        <row r="5274">
          <cell r="A5274">
            <v>300065</v>
          </cell>
          <cell r="B5274" t="str">
            <v>PE / Athletic Dir</v>
          </cell>
          <cell r="C5274">
            <v>744210</v>
          </cell>
          <cell r="D5274">
            <v>300065744210</v>
          </cell>
          <cell r="E5274" t="str">
            <v>Local Travel</v>
          </cell>
          <cell r="F5274">
            <v>0</v>
          </cell>
          <cell r="G5274">
            <v>0</v>
          </cell>
          <cell r="H5274">
            <v>100</v>
          </cell>
          <cell r="I5274">
            <v>15</v>
          </cell>
          <cell r="J5274">
            <v>100</v>
          </cell>
          <cell r="K5274">
            <v>110010</v>
          </cell>
          <cell r="L5274" t="str">
            <v>Current Unrestricted</v>
          </cell>
          <cell r="M5274">
            <v>25</v>
          </cell>
          <cell r="N5274" t="str">
            <v>Academic Support</v>
          </cell>
          <cell r="O5274">
            <v>11</v>
          </cell>
          <cell r="P5274" t="str">
            <v>Current Unrestricted Funds</v>
          </cell>
          <cell r="Q5274">
            <v>74</v>
          </cell>
          <cell r="R5274" t="str">
            <v>Travel</v>
          </cell>
          <cell r="S5274">
            <v>30</v>
          </cell>
          <cell r="T5274" t="str">
            <v>Vice President / Provost - CPC</v>
          </cell>
          <cell r="U5274">
            <v>9</v>
          </cell>
          <cell r="V5274" t="str">
            <v>Schumann, Sherry L.</v>
          </cell>
        </row>
        <row r="5275">
          <cell r="A5275">
            <v>300065</v>
          </cell>
          <cell r="B5275" t="str">
            <v>PE / Athletic Dir</v>
          </cell>
          <cell r="C5275">
            <v>744220</v>
          </cell>
          <cell r="D5275">
            <v>300065744220</v>
          </cell>
          <cell r="E5275" t="str">
            <v>Professional Development / Travel</v>
          </cell>
          <cell r="F5275">
            <v>0</v>
          </cell>
          <cell r="G5275">
            <v>1541.04</v>
          </cell>
          <cell r="H5275">
            <v>1600</v>
          </cell>
          <cell r="I5275">
            <v>483</v>
          </cell>
          <cell r="J5275">
            <v>1400</v>
          </cell>
          <cell r="K5275">
            <v>110010</v>
          </cell>
          <cell r="L5275" t="str">
            <v>Current Unrestricted</v>
          </cell>
          <cell r="M5275">
            <v>25</v>
          </cell>
          <cell r="N5275" t="str">
            <v>Academic Support</v>
          </cell>
          <cell r="O5275">
            <v>11</v>
          </cell>
          <cell r="P5275" t="str">
            <v>Current Unrestricted Funds</v>
          </cell>
          <cell r="Q5275">
            <v>74</v>
          </cell>
          <cell r="R5275" t="str">
            <v>Travel</v>
          </cell>
          <cell r="S5275">
            <v>30</v>
          </cell>
          <cell r="T5275" t="str">
            <v>Vice President / Provost - CPC</v>
          </cell>
          <cell r="U5275">
            <v>9</v>
          </cell>
          <cell r="V5275" t="str">
            <v>Schumann, Sherry L.</v>
          </cell>
        </row>
        <row r="5276">
          <cell r="A5276">
            <v>300065</v>
          </cell>
          <cell r="B5276" t="str">
            <v>PE / Athletic Dir</v>
          </cell>
          <cell r="C5276">
            <v>755240</v>
          </cell>
          <cell r="D5276">
            <v>300065755240</v>
          </cell>
          <cell r="E5276" t="str">
            <v>DP - Software</v>
          </cell>
          <cell r="F5276">
            <v>0</v>
          </cell>
          <cell r="G5276">
            <v>61</v>
          </cell>
          <cell r="H5276">
            <v>100</v>
          </cell>
          <cell r="I5276">
            <v>0</v>
          </cell>
          <cell r="J5276">
            <v>100</v>
          </cell>
          <cell r="K5276">
            <v>110010</v>
          </cell>
          <cell r="L5276" t="str">
            <v>Current Unrestricted</v>
          </cell>
          <cell r="M5276">
            <v>25</v>
          </cell>
          <cell r="N5276" t="str">
            <v>Academic Support</v>
          </cell>
          <cell r="O5276">
            <v>11</v>
          </cell>
          <cell r="P5276" t="str">
            <v>Current Unrestricted Funds</v>
          </cell>
          <cell r="Q5276">
            <v>75</v>
          </cell>
          <cell r="R5276" t="str">
            <v>Other Operating Expenses</v>
          </cell>
          <cell r="S5276">
            <v>30</v>
          </cell>
          <cell r="T5276" t="str">
            <v>Vice President / Provost - CPC</v>
          </cell>
          <cell r="U5276">
            <v>9</v>
          </cell>
          <cell r="V5276" t="str">
            <v>Schumann, Sherry L.</v>
          </cell>
        </row>
        <row r="5277">
          <cell r="A5277">
            <v>300065</v>
          </cell>
          <cell r="B5277" t="str">
            <v>PE / Athletic Dir</v>
          </cell>
          <cell r="C5277">
            <v>755310</v>
          </cell>
          <cell r="D5277">
            <v>300065755310</v>
          </cell>
          <cell r="E5277" t="str">
            <v>Copier Expense</v>
          </cell>
          <cell r="F5277">
            <v>0</v>
          </cell>
          <cell r="G5277">
            <v>0</v>
          </cell>
          <cell r="H5277">
            <v>250</v>
          </cell>
          <cell r="I5277">
            <v>0</v>
          </cell>
          <cell r="J5277">
            <v>200</v>
          </cell>
          <cell r="K5277">
            <v>110010</v>
          </cell>
          <cell r="L5277" t="str">
            <v>Current Unrestricted</v>
          </cell>
          <cell r="M5277">
            <v>25</v>
          </cell>
          <cell r="N5277" t="str">
            <v>Academic Support</v>
          </cell>
          <cell r="O5277">
            <v>11</v>
          </cell>
          <cell r="P5277" t="str">
            <v>Current Unrestricted Funds</v>
          </cell>
          <cell r="Q5277">
            <v>75</v>
          </cell>
          <cell r="R5277" t="str">
            <v>Other Operating Expenses</v>
          </cell>
          <cell r="S5277">
            <v>30</v>
          </cell>
          <cell r="T5277" t="str">
            <v>Vice President / Provost - CPC</v>
          </cell>
          <cell r="U5277">
            <v>9</v>
          </cell>
          <cell r="V5277" t="str">
            <v>Schumann, Sherry L.</v>
          </cell>
        </row>
        <row r="5278">
          <cell r="A5278">
            <v>300065</v>
          </cell>
          <cell r="B5278" t="str">
            <v>PE / Athletic Dir</v>
          </cell>
          <cell r="C5278">
            <v>755360</v>
          </cell>
          <cell r="D5278">
            <v>300065755360</v>
          </cell>
          <cell r="E5278" t="str">
            <v>Printing - Other</v>
          </cell>
          <cell r="F5278">
            <v>39.880000000000003</v>
          </cell>
          <cell r="G5278">
            <v>0</v>
          </cell>
          <cell r="H5278">
            <v>240</v>
          </cell>
          <cell r="I5278">
            <v>22</v>
          </cell>
          <cell r="J5278">
            <v>100</v>
          </cell>
          <cell r="K5278">
            <v>110010</v>
          </cell>
          <cell r="L5278" t="str">
            <v>Current Unrestricted</v>
          </cell>
          <cell r="M5278">
            <v>25</v>
          </cell>
          <cell r="N5278" t="str">
            <v>Academic Support</v>
          </cell>
          <cell r="O5278">
            <v>11</v>
          </cell>
          <cell r="P5278" t="str">
            <v>Current Unrestricted Funds</v>
          </cell>
          <cell r="Q5278">
            <v>75</v>
          </cell>
          <cell r="R5278" t="str">
            <v>Other Operating Expenses</v>
          </cell>
          <cell r="S5278">
            <v>30</v>
          </cell>
          <cell r="T5278" t="str">
            <v>Vice President / Provost - CPC</v>
          </cell>
          <cell r="U5278">
            <v>9</v>
          </cell>
          <cell r="V5278" t="str">
            <v>Schumann, Sherry L.</v>
          </cell>
        </row>
        <row r="5279">
          <cell r="A5279">
            <v>392000</v>
          </cell>
          <cell r="B5279" t="str">
            <v>CPC - Library</v>
          </cell>
          <cell r="C5279">
            <v>611210</v>
          </cell>
          <cell r="D5279">
            <v>392000611210</v>
          </cell>
          <cell r="E5279" t="str">
            <v>Admin Salaries - Full-time</v>
          </cell>
          <cell r="F5279">
            <v>83511.960000000006</v>
          </cell>
          <cell r="G5279">
            <v>83511.960000000006</v>
          </cell>
          <cell r="H5279">
            <v>86435</v>
          </cell>
          <cell r="I5279">
            <v>43217.4</v>
          </cell>
          <cell r="J5279">
            <v>86435</v>
          </cell>
          <cell r="K5279">
            <v>110010</v>
          </cell>
          <cell r="L5279" t="str">
            <v>Current Unrestricted</v>
          </cell>
          <cell r="M5279">
            <v>25</v>
          </cell>
          <cell r="N5279" t="str">
            <v>Academic Support</v>
          </cell>
          <cell r="O5279">
            <v>11</v>
          </cell>
          <cell r="P5279" t="str">
            <v>Current Unrestricted Funds</v>
          </cell>
          <cell r="Q5279">
            <v>61</v>
          </cell>
          <cell r="R5279" t="str">
            <v>Salaries and Wages</v>
          </cell>
          <cell r="S5279">
            <v>30</v>
          </cell>
          <cell r="T5279" t="str">
            <v>Vice President / Provost - CPC</v>
          </cell>
          <cell r="U5279">
            <v>9</v>
          </cell>
          <cell r="V5279" t="str">
            <v>Schumann, Sherry L.</v>
          </cell>
        </row>
        <row r="5280">
          <cell r="A5280">
            <v>392000</v>
          </cell>
          <cell r="B5280" t="str">
            <v>CPC - Library</v>
          </cell>
          <cell r="C5280">
            <v>611320</v>
          </cell>
          <cell r="D5280">
            <v>392000611320</v>
          </cell>
          <cell r="E5280" t="str">
            <v>Non-Supervisory Supp Staff - Exempt</v>
          </cell>
          <cell r="F5280">
            <v>99314.04</v>
          </cell>
          <cell r="G5280">
            <v>99314.04</v>
          </cell>
          <cell r="H5280">
            <v>102790</v>
          </cell>
          <cell r="I5280">
            <v>51394.98</v>
          </cell>
          <cell r="J5280">
            <v>102791</v>
          </cell>
          <cell r="K5280">
            <v>110010</v>
          </cell>
          <cell r="L5280" t="str">
            <v>Current Unrestricted</v>
          </cell>
          <cell r="M5280">
            <v>25</v>
          </cell>
          <cell r="N5280" t="str">
            <v>Academic Support</v>
          </cell>
          <cell r="O5280">
            <v>11</v>
          </cell>
          <cell r="P5280" t="str">
            <v>Current Unrestricted Funds</v>
          </cell>
          <cell r="Q5280">
            <v>61</v>
          </cell>
          <cell r="R5280" t="str">
            <v>Salaries and Wages</v>
          </cell>
          <cell r="S5280">
            <v>30</v>
          </cell>
          <cell r="T5280" t="str">
            <v>Vice President / Provost - CPC</v>
          </cell>
          <cell r="U5280">
            <v>9</v>
          </cell>
          <cell r="V5280" t="str">
            <v>Schumann, Sherry L.</v>
          </cell>
        </row>
        <row r="5281">
          <cell r="A5281">
            <v>392000</v>
          </cell>
          <cell r="B5281" t="str">
            <v>CPC - Library</v>
          </cell>
          <cell r="C5281">
            <v>611325</v>
          </cell>
          <cell r="D5281">
            <v>392000611325</v>
          </cell>
          <cell r="E5281" t="str">
            <v>Non-Supervisory - PT - Exempt</v>
          </cell>
          <cell r="F5281">
            <v>37308.03</v>
          </cell>
          <cell r="G5281">
            <v>0</v>
          </cell>
          <cell r="H5281">
            <v>0</v>
          </cell>
          <cell r="I5281">
            <v>0</v>
          </cell>
          <cell r="J5281">
            <v>0</v>
          </cell>
          <cell r="K5281">
            <v>110010</v>
          </cell>
          <cell r="L5281" t="str">
            <v>Current Unrestricted</v>
          </cell>
          <cell r="M5281">
            <v>25</v>
          </cell>
          <cell r="N5281" t="str">
            <v>Academic Support</v>
          </cell>
          <cell r="O5281">
            <v>11</v>
          </cell>
          <cell r="P5281" t="str">
            <v>Current Unrestricted Funds</v>
          </cell>
          <cell r="Q5281">
            <v>61</v>
          </cell>
          <cell r="R5281" t="str">
            <v>Salaries and Wages</v>
          </cell>
          <cell r="S5281">
            <v>30</v>
          </cell>
          <cell r="T5281" t="str">
            <v>Vice President / Provost - CPC</v>
          </cell>
          <cell r="U5281">
            <v>9</v>
          </cell>
          <cell r="V5281" t="str">
            <v>Schumann, Sherry L.</v>
          </cell>
        </row>
        <row r="5282">
          <cell r="A5282">
            <v>392000</v>
          </cell>
          <cell r="B5282" t="str">
            <v>CPC - Library</v>
          </cell>
          <cell r="C5282">
            <v>611410</v>
          </cell>
          <cell r="D5282">
            <v>392000611410</v>
          </cell>
          <cell r="E5282" t="str">
            <v>Supervisory Supp Staff - Non-Exempt</v>
          </cell>
          <cell r="F5282">
            <v>68087.520000000004</v>
          </cell>
          <cell r="G5282">
            <v>64334.9</v>
          </cell>
          <cell r="H5282">
            <v>70471</v>
          </cell>
          <cell r="I5282">
            <v>35235.24</v>
          </cell>
          <cell r="J5282">
            <v>70472</v>
          </cell>
          <cell r="K5282">
            <v>110010</v>
          </cell>
          <cell r="L5282" t="str">
            <v>Current Unrestricted</v>
          </cell>
          <cell r="M5282">
            <v>25</v>
          </cell>
          <cell r="N5282" t="str">
            <v>Academic Support</v>
          </cell>
          <cell r="O5282">
            <v>11</v>
          </cell>
          <cell r="P5282" t="str">
            <v>Current Unrestricted Funds</v>
          </cell>
          <cell r="Q5282">
            <v>61</v>
          </cell>
          <cell r="R5282" t="str">
            <v>Salaries and Wages</v>
          </cell>
          <cell r="S5282">
            <v>30</v>
          </cell>
          <cell r="T5282" t="str">
            <v>Vice President / Provost - CPC</v>
          </cell>
          <cell r="U5282">
            <v>9</v>
          </cell>
          <cell r="V5282" t="str">
            <v>Schumann, Sherry L.</v>
          </cell>
        </row>
        <row r="5283">
          <cell r="A5283">
            <v>392000</v>
          </cell>
          <cell r="B5283" t="str">
            <v>CPC - Library</v>
          </cell>
          <cell r="C5283">
            <v>611420</v>
          </cell>
          <cell r="D5283">
            <v>392000611420</v>
          </cell>
          <cell r="E5283" t="str">
            <v>Non-Supervisory Supp - Non-Exempt</v>
          </cell>
          <cell r="F5283">
            <v>94065</v>
          </cell>
          <cell r="G5283">
            <v>94806.99</v>
          </cell>
          <cell r="H5283">
            <v>100955</v>
          </cell>
          <cell r="I5283">
            <v>50477.1</v>
          </cell>
          <cell r="J5283">
            <v>100956</v>
          </cell>
          <cell r="K5283">
            <v>110010</v>
          </cell>
          <cell r="L5283" t="str">
            <v>Current Unrestricted</v>
          </cell>
          <cell r="M5283">
            <v>25</v>
          </cell>
          <cell r="N5283" t="str">
            <v>Academic Support</v>
          </cell>
          <cell r="O5283">
            <v>11</v>
          </cell>
          <cell r="P5283" t="str">
            <v>Current Unrestricted Funds</v>
          </cell>
          <cell r="Q5283">
            <v>61</v>
          </cell>
          <cell r="R5283" t="str">
            <v>Salaries and Wages</v>
          </cell>
          <cell r="S5283">
            <v>30</v>
          </cell>
          <cell r="T5283" t="str">
            <v>Vice President / Provost - CPC</v>
          </cell>
          <cell r="U5283">
            <v>9</v>
          </cell>
          <cell r="V5283" t="str">
            <v>Schumann, Sherry L.</v>
          </cell>
        </row>
        <row r="5284">
          <cell r="A5284">
            <v>392000</v>
          </cell>
          <cell r="B5284" t="str">
            <v>CPC - Library</v>
          </cell>
          <cell r="C5284">
            <v>611455</v>
          </cell>
          <cell r="D5284">
            <v>392000611455</v>
          </cell>
          <cell r="E5284" t="str">
            <v>PT Instr Assistant - Non-Exempt</v>
          </cell>
          <cell r="F5284">
            <v>30842.06</v>
          </cell>
          <cell r="G5284">
            <v>34499.21</v>
          </cell>
          <cell r="H5284">
            <v>41299</v>
          </cell>
          <cell r="I5284">
            <v>17437.919999999998</v>
          </cell>
          <cell r="J5284">
            <v>40470</v>
          </cell>
          <cell r="K5284">
            <v>110010</v>
          </cell>
          <cell r="L5284" t="str">
            <v>Current Unrestricted</v>
          </cell>
          <cell r="M5284">
            <v>25</v>
          </cell>
          <cell r="N5284" t="str">
            <v>Academic Support</v>
          </cell>
          <cell r="O5284">
            <v>11</v>
          </cell>
          <cell r="P5284" t="str">
            <v>Current Unrestricted Funds</v>
          </cell>
          <cell r="Q5284">
            <v>61</v>
          </cell>
          <cell r="R5284" t="str">
            <v>Salaries and Wages</v>
          </cell>
          <cell r="S5284">
            <v>30</v>
          </cell>
          <cell r="T5284" t="str">
            <v>Vice President / Provost - CPC</v>
          </cell>
          <cell r="U5284">
            <v>9</v>
          </cell>
          <cell r="V5284" t="str">
            <v>Schumann, Sherry L.</v>
          </cell>
        </row>
        <row r="5285">
          <cell r="A5285">
            <v>392000</v>
          </cell>
          <cell r="B5285" t="str">
            <v>CPC - Library</v>
          </cell>
          <cell r="C5285">
            <v>611460</v>
          </cell>
          <cell r="D5285">
            <v>392000611460</v>
          </cell>
          <cell r="E5285" t="str">
            <v>Support Staff PT - Non-Exempt</v>
          </cell>
          <cell r="F5285">
            <v>3031.3</v>
          </cell>
          <cell r="G5285">
            <v>36624.29</v>
          </cell>
          <cell r="H5285">
            <v>41777</v>
          </cell>
          <cell r="I5285">
            <v>19193.05</v>
          </cell>
          <cell r="J5285">
            <v>41730</v>
          </cell>
          <cell r="K5285">
            <v>110010</v>
          </cell>
          <cell r="L5285" t="str">
            <v>Current Unrestricted</v>
          </cell>
          <cell r="M5285">
            <v>25</v>
          </cell>
          <cell r="N5285" t="str">
            <v>Academic Support</v>
          </cell>
          <cell r="O5285">
            <v>11</v>
          </cell>
          <cell r="P5285" t="str">
            <v>Current Unrestricted Funds</v>
          </cell>
          <cell r="Q5285">
            <v>61</v>
          </cell>
          <cell r="R5285" t="str">
            <v>Salaries and Wages</v>
          </cell>
          <cell r="S5285">
            <v>30</v>
          </cell>
          <cell r="T5285" t="str">
            <v>Vice President / Provost - CPC</v>
          </cell>
          <cell r="U5285">
            <v>9</v>
          </cell>
          <cell r="V5285" t="str">
            <v>Schumann, Sherry L.</v>
          </cell>
        </row>
        <row r="5286">
          <cell r="A5286">
            <v>392000</v>
          </cell>
          <cell r="B5286" t="str">
            <v>CPC - Library</v>
          </cell>
          <cell r="C5286">
            <v>611491</v>
          </cell>
          <cell r="D5286">
            <v>392000611491</v>
          </cell>
          <cell r="E5286" t="str">
            <v>Comp Time Payoff</v>
          </cell>
          <cell r="F5286">
            <v>149.46</v>
          </cell>
          <cell r="G5286">
            <v>0</v>
          </cell>
          <cell r="H5286">
            <v>0</v>
          </cell>
          <cell r="I5286">
            <v>0</v>
          </cell>
          <cell r="J5286">
            <v>0</v>
          </cell>
          <cell r="K5286">
            <v>110010</v>
          </cell>
          <cell r="L5286" t="str">
            <v>Current Unrestricted</v>
          </cell>
          <cell r="M5286">
            <v>25</v>
          </cell>
          <cell r="N5286" t="str">
            <v>Academic Support</v>
          </cell>
          <cell r="O5286">
            <v>11</v>
          </cell>
          <cell r="P5286" t="str">
            <v>Current Unrestricted Funds</v>
          </cell>
          <cell r="Q5286">
            <v>61</v>
          </cell>
          <cell r="R5286" t="str">
            <v>Salaries and Wages</v>
          </cell>
          <cell r="S5286">
            <v>30</v>
          </cell>
          <cell r="T5286" t="str">
            <v>Vice President / Provost - CPC</v>
          </cell>
          <cell r="U5286">
            <v>9</v>
          </cell>
          <cell r="V5286" t="str">
            <v>Schumann, Sherry L.</v>
          </cell>
        </row>
        <row r="5287">
          <cell r="A5287">
            <v>392000</v>
          </cell>
          <cell r="B5287" t="str">
            <v>CPC - Library</v>
          </cell>
          <cell r="C5287">
            <v>611492</v>
          </cell>
          <cell r="D5287">
            <v>392000611492</v>
          </cell>
          <cell r="E5287" t="str">
            <v>Regular Overtime</v>
          </cell>
          <cell r="F5287">
            <v>273.43</v>
          </cell>
          <cell r="G5287">
            <v>501.94</v>
          </cell>
          <cell r="H5287">
            <v>0</v>
          </cell>
          <cell r="I5287">
            <v>0</v>
          </cell>
          <cell r="J5287">
            <v>0</v>
          </cell>
          <cell r="K5287">
            <v>110010</v>
          </cell>
          <cell r="L5287" t="str">
            <v>Current Unrestricted</v>
          </cell>
          <cell r="M5287">
            <v>25</v>
          </cell>
          <cell r="N5287" t="str">
            <v>Academic Support</v>
          </cell>
          <cell r="O5287">
            <v>11</v>
          </cell>
          <cell r="P5287" t="str">
            <v>Current Unrestricted Funds</v>
          </cell>
          <cell r="Q5287">
            <v>61</v>
          </cell>
          <cell r="R5287" t="str">
            <v>Salaries and Wages</v>
          </cell>
          <cell r="S5287">
            <v>30</v>
          </cell>
          <cell r="T5287" t="str">
            <v>Vice President / Provost - CPC</v>
          </cell>
          <cell r="U5287">
            <v>9</v>
          </cell>
          <cell r="V5287" t="str">
            <v>Schumann, Sherry L.</v>
          </cell>
        </row>
        <row r="5288">
          <cell r="A5288">
            <v>392000</v>
          </cell>
          <cell r="B5288" t="str">
            <v>CPC - Library</v>
          </cell>
          <cell r="C5288">
            <v>611493</v>
          </cell>
          <cell r="D5288">
            <v>392000611493</v>
          </cell>
          <cell r="E5288" t="str">
            <v>Vacation Payoff</v>
          </cell>
          <cell r="F5288">
            <v>357.24</v>
          </cell>
          <cell r="G5288">
            <v>5.46</v>
          </cell>
          <cell r="H5288">
            <v>0</v>
          </cell>
          <cell r="I5288">
            <v>0</v>
          </cell>
          <cell r="J5288">
            <v>0</v>
          </cell>
          <cell r="K5288">
            <v>110010</v>
          </cell>
          <cell r="L5288" t="str">
            <v>Current Unrestricted</v>
          </cell>
          <cell r="M5288">
            <v>25</v>
          </cell>
          <cell r="N5288" t="str">
            <v>Academic Support</v>
          </cell>
          <cell r="O5288">
            <v>11</v>
          </cell>
          <cell r="P5288" t="str">
            <v>Current Unrestricted Funds</v>
          </cell>
          <cell r="Q5288">
            <v>61</v>
          </cell>
          <cell r="R5288" t="str">
            <v>Salaries and Wages</v>
          </cell>
          <cell r="S5288">
            <v>30</v>
          </cell>
          <cell r="T5288" t="str">
            <v>Vice President / Provost - CPC</v>
          </cell>
          <cell r="U5288">
            <v>9</v>
          </cell>
          <cell r="V5288" t="str">
            <v>Schumann, Sherry L.</v>
          </cell>
        </row>
        <row r="5289">
          <cell r="A5289">
            <v>392000</v>
          </cell>
          <cell r="B5289" t="str">
            <v>CPC - Library</v>
          </cell>
          <cell r="C5289">
            <v>611510</v>
          </cell>
          <cell r="D5289">
            <v>392000611510</v>
          </cell>
          <cell r="E5289" t="str">
            <v>Student Assistants - Non-Work Study</v>
          </cell>
          <cell r="F5289">
            <v>13491.81</v>
          </cell>
          <cell r="G5289">
            <v>2375.44</v>
          </cell>
          <cell r="H5289">
            <v>18423</v>
          </cell>
          <cell r="I5289">
            <v>4265.8</v>
          </cell>
          <cell r="J5289">
            <v>14325</v>
          </cell>
          <cell r="K5289">
            <v>110010</v>
          </cell>
          <cell r="L5289" t="str">
            <v>Current Unrestricted</v>
          </cell>
          <cell r="M5289">
            <v>25</v>
          </cell>
          <cell r="N5289" t="str">
            <v>Academic Support</v>
          </cell>
          <cell r="O5289">
            <v>11</v>
          </cell>
          <cell r="P5289" t="str">
            <v>Current Unrestricted Funds</v>
          </cell>
          <cell r="Q5289">
            <v>61</v>
          </cell>
          <cell r="R5289" t="str">
            <v>Salaries and Wages</v>
          </cell>
          <cell r="S5289">
            <v>30</v>
          </cell>
          <cell r="T5289" t="str">
            <v>Vice President / Provost - CPC</v>
          </cell>
          <cell r="U5289">
            <v>9</v>
          </cell>
          <cell r="V5289" t="str">
            <v>Schumann, Sherry L.</v>
          </cell>
        </row>
        <row r="5290">
          <cell r="A5290">
            <v>392000</v>
          </cell>
          <cell r="B5290" t="str">
            <v>CPC - Library</v>
          </cell>
          <cell r="C5290">
            <v>611515</v>
          </cell>
          <cell r="D5290">
            <v>392000611515</v>
          </cell>
          <cell r="E5290" t="str">
            <v>Student Assistants - Non-WS&lt;6 hrs</v>
          </cell>
          <cell r="F5290">
            <v>0</v>
          </cell>
          <cell r="G5290">
            <v>0</v>
          </cell>
          <cell r="H5290">
            <v>0</v>
          </cell>
          <cell r="I5290">
            <v>0</v>
          </cell>
          <cell r="J5290">
            <v>0</v>
          </cell>
          <cell r="K5290">
            <v>110010</v>
          </cell>
          <cell r="L5290" t="str">
            <v>Current Unrestricted</v>
          </cell>
          <cell r="M5290">
            <v>25</v>
          </cell>
          <cell r="N5290" t="str">
            <v>Academic Support</v>
          </cell>
          <cell r="O5290">
            <v>11</v>
          </cell>
          <cell r="P5290" t="str">
            <v>Current Unrestricted Funds</v>
          </cell>
          <cell r="Q5290">
            <v>61</v>
          </cell>
          <cell r="R5290" t="str">
            <v>Salaries and Wages</v>
          </cell>
          <cell r="S5290">
            <v>30</v>
          </cell>
          <cell r="T5290" t="str">
            <v>Vice President / Provost - CPC</v>
          </cell>
          <cell r="U5290">
            <v>9</v>
          </cell>
          <cell r="V5290" t="str">
            <v>Schumann, Sherry L.</v>
          </cell>
        </row>
        <row r="5291">
          <cell r="A5291">
            <v>392000</v>
          </cell>
          <cell r="B5291" t="str">
            <v>CPC - Library</v>
          </cell>
          <cell r="C5291">
            <v>611515</v>
          </cell>
          <cell r="D5291">
            <v>392000611515</v>
          </cell>
          <cell r="E5291" t="str">
            <v>Student Assistants - Non-WS&lt;6 hrs</v>
          </cell>
          <cell r="F5291">
            <v>0</v>
          </cell>
          <cell r="G5291">
            <v>3251.45</v>
          </cell>
          <cell r="H5291">
            <v>0</v>
          </cell>
          <cell r="I5291">
            <v>0</v>
          </cell>
          <cell r="J5291">
            <v>0</v>
          </cell>
          <cell r="K5291">
            <v>110010</v>
          </cell>
          <cell r="L5291" t="str">
            <v>Current Unrestricted</v>
          </cell>
          <cell r="M5291">
            <v>25</v>
          </cell>
          <cell r="N5291" t="str">
            <v>Academic Support</v>
          </cell>
          <cell r="O5291">
            <v>11</v>
          </cell>
          <cell r="P5291" t="str">
            <v>Current Unrestricted Funds</v>
          </cell>
          <cell r="Q5291">
            <v>61</v>
          </cell>
          <cell r="R5291" t="str">
            <v>Salaries and Wages</v>
          </cell>
          <cell r="S5291">
            <v>30</v>
          </cell>
          <cell r="T5291" t="str">
            <v>Vice President / Provost - CPC</v>
          </cell>
          <cell r="U5291">
            <v>9</v>
          </cell>
          <cell r="V5291" t="str">
            <v>Schumann, Sherry L.</v>
          </cell>
        </row>
        <row r="5292">
          <cell r="A5292">
            <v>392000</v>
          </cell>
          <cell r="B5292" t="str">
            <v>CPC - Library</v>
          </cell>
          <cell r="C5292">
            <v>712370</v>
          </cell>
          <cell r="D5292">
            <v>392000712370</v>
          </cell>
          <cell r="E5292" t="str">
            <v>Other Contract Services</v>
          </cell>
          <cell r="F5292">
            <v>937.5</v>
          </cell>
          <cell r="G5292">
            <v>0</v>
          </cell>
          <cell r="H5292">
            <v>0</v>
          </cell>
          <cell r="I5292">
            <v>0</v>
          </cell>
          <cell r="J5292">
            <v>0</v>
          </cell>
          <cell r="K5292">
            <v>110010</v>
          </cell>
          <cell r="L5292" t="str">
            <v>Current Unrestricted</v>
          </cell>
          <cell r="M5292">
            <v>25</v>
          </cell>
          <cell r="N5292" t="str">
            <v>Academic Support</v>
          </cell>
          <cell r="O5292">
            <v>11</v>
          </cell>
          <cell r="P5292" t="str">
            <v>Current Unrestricted Funds</v>
          </cell>
          <cell r="Q5292">
            <v>71</v>
          </cell>
          <cell r="R5292" t="str">
            <v>Contractual Services</v>
          </cell>
          <cell r="S5292">
            <v>30</v>
          </cell>
          <cell r="T5292" t="str">
            <v>Vice President / Provost - CPC</v>
          </cell>
          <cell r="U5292">
            <v>9</v>
          </cell>
          <cell r="V5292" t="str">
            <v>Schumann, Sherry L.</v>
          </cell>
        </row>
        <row r="5293">
          <cell r="A5293">
            <v>392000</v>
          </cell>
          <cell r="B5293" t="str">
            <v>CPC - Library</v>
          </cell>
          <cell r="C5293">
            <v>712385</v>
          </cell>
          <cell r="D5293">
            <v>392000712385</v>
          </cell>
          <cell r="E5293" t="str">
            <v>Library Service Contract</v>
          </cell>
          <cell r="F5293">
            <v>33317.14</v>
          </cell>
          <cell r="G5293">
            <v>39569.94</v>
          </cell>
          <cell r="H5293">
            <v>50500</v>
          </cell>
          <cell r="I5293">
            <v>32877.760000000002</v>
          </cell>
          <cell r="J5293">
            <v>57000</v>
          </cell>
          <cell r="K5293">
            <v>110010</v>
          </cell>
          <cell r="L5293" t="str">
            <v>Current Unrestricted</v>
          </cell>
          <cell r="M5293">
            <v>25</v>
          </cell>
          <cell r="N5293" t="str">
            <v>Academic Support</v>
          </cell>
          <cell r="O5293">
            <v>11</v>
          </cell>
          <cell r="P5293" t="str">
            <v>Current Unrestricted Funds</v>
          </cell>
          <cell r="Q5293">
            <v>71</v>
          </cell>
          <cell r="R5293" t="str">
            <v>Contractual Services</v>
          </cell>
          <cell r="S5293">
            <v>30</v>
          </cell>
          <cell r="T5293" t="str">
            <v>Vice President / Provost - CPC</v>
          </cell>
          <cell r="U5293">
            <v>9</v>
          </cell>
          <cell r="V5293" t="str">
            <v>Schumann, Sherry L.</v>
          </cell>
        </row>
        <row r="5294">
          <cell r="A5294">
            <v>392000</v>
          </cell>
          <cell r="B5294" t="str">
            <v>CPC - Library</v>
          </cell>
          <cell r="C5294">
            <v>712655</v>
          </cell>
          <cell r="D5294">
            <v>392000712655</v>
          </cell>
          <cell r="E5294" t="str">
            <v>Meetings Expense</v>
          </cell>
          <cell r="F5294">
            <v>55.76</v>
          </cell>
          <cell r="G5294">
            <v>284</v>
          </cell>
          <cell r="H5294">
            <v>250</v>
          </cell>
          <cell r="I5294">
            <v>0</v>
          </cell>
          <cell r="J5294">
            <v>250</v>
          </cell>
          <cell r="K5294">
            <v>110010</v>
          </cell>
          <cell r="L5294" t="str">
            <v>Current Unrestricted</v>
          </cell>
          <cell r="M5294">
            <v>25</v>
          </cell>
          <cell r="N5294" t="str">
            <v>Academic Support</v>
          </cell>
          <cell r="O5294">
            <v>11</v>
          </cell>
          <cell r="P5294" t="str">
            <v>Current Unrestricted Funds</v>
          </cell>
          <cell r="Q5294">
            <v>71</v>
          </cell>
          <cell r="R5294" t="str">
            <v>Contractual Services</v>
          </cell>
          <cell r="S5294">
            <v>30</v>
          </cell>
          <cell r="T5294" t="str">
            <v>Vice President / Provost - CPC</v>
          </cell>
          <cell r="U5294">
            <v>9</v>
          </cell>
          <cell r="V5294" t="str">
            <v>Schumann, Sherry L.</v>
          </cell>
        </row>
        <row r="5295">
          <cell r="A5295">
            <v>392000</v>
          </cell>
          <cell r="B5295" t="str">
            <v>CPC - Library</v>
          </cell>
          <cell r="C5295">
            <v>733220</v>
          </cell>
          <cell r="D5295">
            <v>392000733220</v>
          </cell>
          <cell r="E5295" t="str">
            <v>Subscriptions</v>
          </cell>
          <cell r="F5295">
            <v>42780.18</v>
          </cell>
          <cell r="G5295">
            <v>40693.74</v>
          </cell>
          <cell r="H5295">
            <v>44000</v>
          </cell>
          <cell r="I5295">
            <v>40951.379999999997</v>
          </cell>
          <cell r="J5295">
            <v>47000</v>
          </cell>
          <cell r="K5295">
            <v>110010</v>
          </cell>
          <cell r="L5295" t="str">
            <v>Current Unrestricted</v>
          </cell>
          <cell r="M5295">
            <v>25</v>
          </cell>
          <cell r="N5295" t="str">
            <v>Academic Support</v>
          </cell>
          <cell r="O5295">
            <v>11</v>
          </cell>
          <cell r="P5295" t="str">
            <v>Current Unrestricted Funds</v>
          </cell>
          <cell r="Q5295">
            <v>73</v>
          </cell>
          <cell r="R5295" t="str">
            <v>Supplies</v>
          </cell>
          <cell r="S5295">
            <v>30</v>
          </cell>
          <cell r="T5295" t="str">
            <v>Vice President / Provost - CPC</v>
          </cell>
          <cell r="U5295">
            <v>9</v>
          </cell>
          <cell r="V5295" t="str">
            <v>Schumann, Sherry L.</v>
          </cell>
        </row>
        <row r="5296">
          <cell r="A5296">
            <v>392000</v>
          </cell>
          <cell r="B5296" t="str">
            <v>CPC - Library</v>
          </cell>
          <cell r="C5296">
            <v>733320</v>
          </cell>
          <cell r="D5296">
            <v>392000733320</v>
          </cell>
          <cell r="E5296" t="str">
            <v>Library Supplies</v>
          </cell>
          <cell r="F5296">
            <v>8301.74</v>
          </cell>
          <cell r="G5296">
            <v>7815.43</v>
          </cell>
          <cell r="H5296">
            <v>6185</v>
          </cell>
          <cell r="I5296">
            <v>1874.87</v>
          </cell>
          <cell r="J5296">
            <v>5676</v>
          </cell>
          <cell r="K5296">
            <v>110010</v>
          </cell>
          <cell r="L5296" t="str">
            <v>Current Unrestricted</v>
          </cell>
          <cell r="M5296">
            <v>25</v>
          </cell>
          <cell r="N5296" t="str">
            <v>Academic Support</v>
          </cell>
          <cell r="O5296">
            <v>11</v>
          </cell>
          <cell r="P5296" t="str">
            <v>Current Unrestricted Funds</v>
          </cell>
          <cell r="Q5296">
            <v>73</v>
          </cell>
          <cell r="R5296" t="str">
            <v>Supplies</v>
          </cell>
          <cell r="S5296">
            <v>30</v>
          </cell>
          <cell r="T5296" t="str">
            <v>Vice President / Provost - CPC</v>
          </cell>
          <cell r="U5296">
            <v>9</v>
          </cell>
          <cell r="V5296" t="str">
            <v>Schumann, Sherry L.</v>
          </cell>
        </row>
        <row r="5297">
          <cell r="A5297">
            <v>392000</v>
          </cell>
          <cell r="B5297" t="str">
            <v>CPC - Library</v>
          </cell>
          <cell r="C5297">
            <v>744210</v>
          </cell>
          <cell r="D5297">
            <v>392000744210</v>
          </cell>
          <cell r="E5297" t="str">
            <v>Local Travel</v>
          </cell>
          <cell r="F5297">
            <v>0</v>
          </cell>
          <cell r="G5297">
            <v>138.30000000000001</v>
          </cell>
          <cell r="H5297">
            <v>300</v>
          </cell>
          <cell r="I5297">
            <v>79</v>
          </cell>
          <cell r="J5297">
            <v>300</v>
          </cell>
          <cell r="K5297">
            <v>110010</v>
          </cell>
          <cell r="L5297" t="str">
            <v>Current Unrestricted</v>
          </cell>
          <cell r="M5297">
            <v>25</v>
          </cell>
          <cell r="N5297" t="str">
            <v>Academic Support</v>
          </cell>
          <cell r="O5297">
            <v>11</v>
          </cell>
          <cell r="P5297" t="str">
            <v>Current Unrestricted Funds</v>
          </cell>
          <cell r="Q5297">
            <v>74</v>
          </cell>
          <cell r="R5297" t="str">
            <v>Travel</v>
          </cell>
          <cell r="S5297">
            <v>30</v>
          </cell>
          <cell r="T5297" t="str">
            <v>Vice President / Provost - CPC</v>
          </cell>
          <cell r="U5297">
            <v>9</v>
          </cell>
          <cell r="V5297" t="str">
            <v>Schumann, Sherry L.</v>
          </cell>
        </row>
        <row r="5298">
          <cell r="A5298">
            <v>392000</v>
          </cell>
          <cell r="B5298" t="str">
            <v>CPC - Library</v>
          </cell>
          <cell r="C5298">
            <v>744220</v>
          </cell>
          <cell r="D5298">
            <v>392000744220</v>
          </cell>
          <cell r="E5298" t="str">
            <v>Professional Development / Travel</v>
          </cell>
          <cell r="F5298">
            <v>3392.97</v>
          </cell>
          <cell r="G5298">
            <v>2425.88</v>
          </cell>
          <cell r="H5298">
            <v>3470</v>
          </cell>
          <cell r="I5298">
            <v>444.6</v>
          </cell>
          <cell r="J5298">
            <v>3470</v>
          </cell>
          <cell r="K5298">
            <v>110010</v>
          </cell>
          <cell r="L5298" t="str">
            <v>Current Unrestricted</v>
          </cell>
          <cell r="M5298">
            <v>25</v>
          </cell>
          <cell r="N5298" t="str">
            <v>Academic Support</v>
          </cell>
          <cell r="O5298">
            <v>11</v>
          </cell>
          <cell r="P5298" t="str">
            <v>Current Unrestricted Funds</v>
          </cell>
          <cell r="Q5298">
            <v>74</v>
          </cell>
          <cell r="R5298" t="str">
            <v>Travel</v>
          </cell>
          <cell r="S5298">
            <v>30</v>
          </cell>
          <cell r="T5298" t="str">
            <v>Vice President / Provost - CPC</v>
          </cell>
          <cell r="U5298">
            <v>9</v>
          </cell>
          <cell r="V5298" t="str">
            <v>Schumann, Sherry L.</v>
          </cell>
        </row>
        <row r="5299">
          <cell r="A5299">
            <v>392000</v>
          </cell>
          <cell r="B5299" t="str">
            <v>CPC - Library</v>
          </cell>
          <cell r="C5299">
            <v>744230</v>
          </cell>
          <cell r="D5299">
            <v>392000744230</v>
          </cell>
          <cell r="E5299" t="str">
            <v>In-House Professional Development</v>
          </cell>
          <cell r="F5299">
            <v>40</v>
          </cell>
          <cell r="G5299">
            <v>100</v>
          </cell>
          <cell r="H5299">
            <v>30</v>
          </cell>
          <cell r="I5299">
            <v>30</v>
          </cell>
          <cell r="J5299">
            <v>30</v>
          </cell>
          <cell r="K5299">
            <v>110010</v>
          </cell>
          <cell r="L5299" t="str">
            <v>Current Unrestricted</v>
          </cell>
          <cell r="M5299">
            <v>25</v>
          </cell>
          <cell r="N5299" t="str">
            <v>Academic Support</v>
          </cell>
          <cell r="O5299">
            <v>11</v>
          </cell>
          <cell r="P5299" t="str">
            <v>Current Unrestricted Funds</v>
          </cell>
          <cell r="Q5299">
            <v>74</v>
          </cell>
          <cell r="R5299" t="str">
            <v>Travel</v>
          </cell>
          <cell r="S5299">
            <v>30</v>
          </cell>
          <cell r="T5299" t="str">
            <v>Vice President / Provost - CPC</v>
          </cell>
          <cell r="U5299">
            <v>9</v>
          </cell>
          <cell r="V5299" t="str">
            <v>Schumann, Sherry L.</v>
          </cell>
        </row>
        <row r="5300">
          <cell r="A5300">
            <v>392000</v>
          </cell>
          <cell r="B5300" t="str">
            <v>CPC - Library</v>
          </cell>
          <cell r="C5300">
            <v>755240</v>
          </cell>
          <cell r="D5300">
            <v>392000755240</v>
          </cell>
          <cell r="E5300" t="str">
            <v>DP - Software</v>
          </cell>
          <cell r="F5300">
            <v>64</v>
          </cell>
          <cell r="G5300">
            <v>391</v>
          </cell>
          <cell r="H5300">
            <v>0</v>
          </cell>
          <cell r="I5300">
            <v>0</v>
          </cell>
          <cell r="J5300">
            <v>0</v>
          </cell>
          <cell r="K5300">
            <v>110010</v>
          </cell>
          <cell r="L5300" t="str">
            <v>Current Unrestricted</v>
          </cell>
          <cell r="M5300">
            <v>25</v>
          </cell>
          <cell r="N5300" t="str">
            <v>Academic Support</v>
          </cell>
          <cell r="O5300">
            <v>11</v>
          </cell>
          <cell r="P5300" t="str">
            <v>Current Unrestricted Funds</v>
          </cell>
          <cell r="Q5300">
            <v>75</v>
          </cell>
          <cell r="R5300" t="str">
            <v>Other Operating Expenses</v>
          </cell>
          <cell r="S5300">
            <v>30</v>
          </cell>
          <cell r="T5300" t="str">
            <v>Vice President / Provost - CPC</v>
          </cell>
          <cell r="U5300">
            <v>9</v>
          </cell>
          <cell r="V5300" t="str">
            <v>Schumann, Sherry L.</v>
          </cell>
        </row>
        <row r="5301">
          <cell r="A5301">
            <v>392000</v>
          </cell>
          <cell r="B5301" t="str">
            <v>CPC - Library</v>
          </cell>
          <cell r="C5301">
            <v>755360</v>
          </cell>
          <cell r="D5301">
            <v>392000755360</v>
          </cell>
          <cell r="E5301" t="str">
            <v>Printing - Other</v>
          </cell>
          <cell r="F5301">
            <v>0</v>
          </cell>
          <cell r="G5301">
            <v>43.9</v>
          </cell>
          <cell r="H5301">
            <v>300</v>
          </cell>
          <cell r="I5301">
            <v>18</v>
          </cell>
          <cell r="J5301">
            <v>500</v>
          </cell>
          <cell r="K5301">
            <v>110010</v>
          </cell>
          <cell r="L5301" t="str">
            <v>Current Unrestricted</v>
          </cell>
          <cell r="M5301">
            <v>25</v>
          </cell>
          <cell r="N5301" t="str">
            <v>Academic Support</v>
          </cell>
          <cell r="O5301">
            <v>11</v>
          </cell>
          <cell r="P5301" t="str">
            <v>Current Unrestricted Funds</v>
          </cell>
          <cell r="Q5301">
            <v>75</v>
          </cell>
          <cell r="R5301" t="str">
            <v>Other Operating Expenses</v>
          </cell>
          <cell r="S5301">
            <v>30</v>
          </cell>
          <cell r="T5301" t="str">
            <v>Vice President / Provost - CPC</v>
          </cell>
          <cell r="U5301">
            <v>9</v>
          </cell>
          <cell r="V5301" t="str">
            <v>Schumann, Sherry L.</v>
          </cell>
        </row>
        <row r="5302">
          <cell r="A5302">
            <v>392000</v>
          </cell>
          <cell r="B5302" t="str">
            <v>CPC - Library</v>
          </cell>
          <cell r="C5302">
            <v>755705</v>
          </cell>
          <cell r="D5302">
            <v>392000755705</v>
          </cell>
          <cell r="E5302" t="str">
            <v>Postage</v>
          </cell>
          <cell r="F5302">
            <v>91.32</v>
          </cell>
          <cell r="G5302">
            <v>70.5</v>
          </cell>
          <cell r="H5302">
            <v>150</v>
          </cell>
          <cell r="I5302">
            <v>100.71</v>
          </cell>
          <cell r="J5302">
            <v>175</v>
          </cell>
          <cell r="K5302">
            <v>110010</v>
          </cell>
          <cell r="L5302" t="str">
            <v>Current Unrestricted</v>
          </cell>
          <cell r="M5302">
            <v>25</v>
          </cell>
          <cell r="N5302" t="str">
            <v>Academic Support</v>
          </cell>
          <cell r="O5302">
            <v>11</v>
          </cell>
          <cell r="P5302" t="str">
            <v>Current Unrestricted Funds</v>
          </cell>
          <cell r="Q5302">
            <v>75</v>
          </cell>
          <cell r="R5302" t="str">
            <v>Other Operating Expenses</v>
          </cell>
          <cell r="S5302">
            <v>30</v>
          </cell>
          <cell r="T5302" t="str">
            <v>Vice President / Provost - CPC</v>
          </cell>
          <cell r="U5302">
            <v>9</v>
          </cell>
          <cell r="V5302" t="str">
            <v>Schumann, Sherry L.</v>
          </cell>
        </row>
        <row r="5303">
          <cell r="A5303">
            <v>392000</v>
          </cell>
          <cell r="B5303" t="str">
            <v>CPC - Library</v>
          </cell>
          <cell r="C5303">
            <v>755730</v>
          </cell>
          <cell r="D5303">
            <v>392000755730</v>
          </cell>
          <cell r="E5303" t="str">
            <v>Memberships</v>
          </cell>
          <cell r="F5303">
            <v>655</v>
          </cell>
          <cell r="G5303">
            <v>715</v>
          </cell>
          <cell r="H5303">
            <v>0</v>
          </cell>
          <cell r="I5303">
            <v>0</v>
          </cell>
          <cell r="J5303">
            <v>0</v>
          </cell>
          <cell r="K5303">
            <v>110010</v>
          </cell>
          <cell r="L5303" t="str">
            <v>Current Unrestricted</v>
          </cell>
          <cell r="M5303">
            <v>25</v>
          </cell>
          <cell r="N5303" t="str">
            <v>Academic Support</v>
          </cell>
          <cell r="O5303">
            <v>11</v>
          </cell>
          <cell r="P5303" t="str">
            <v>Current Unrestricted Funds</v>
          </cell>
          <cell r="Q5303">
            <v>75</v>
          </cell>
          <cell r="R5303" t="str">
            <v>Other Operating Expenses</v>
          </cell>
          <cell r="S5303">
            <v>30</v>
          </cell>
          <cell r="T5303" t="str">
            <v>Vice President / Provost - CPC</v>
          </cell>
          <cell r="U5303">
            <v>9</v>
          </cell>
          <cell r="V5303" t="str">
            <v>Schumann, Sherry L.</v>
          </cell>
        </row>
        <row r="5304">
          <cell r="A5304">
            <v>392000</v>
          </cell>
          <cell r="B5304" t="str">
            <v>CPC - Library</v>
          </cell>
          <cell r="C5304">
            <v>755738</v>
          </cell>
          <cell r="D5304">
            <v>392000755738</v>
          </cell>
          <cell r="E5304" t="str">
            <v>Special Functions</v>
          </cell>
          <cell r="F5304">
            <v>0</v>
          </cell>
          <cell r="G5304">
            <v>0</v>
          </cell>
          <cell r="H5304">
            <v>600</v>
          </cell>
          <cell r="I5304">
            <v>0</v>
          </cell>
          <cell r="J5304">
            <v>750</v>
          </cell>
          <cell r="K5304">
            <v>110010</v>
          </cell>
          <cell r="L5304" t="str">
            <v>Current Unrestricted</v>
          </cell>
          <cell r="M5304">
            <v>25</v>
          </cell>
          <cell r="N5304" t="str">
            <v>Academic Support</v>
          </cell>
          <cell r="O5304">
            <v>11</v>
          </cell>
          <cell r="P5304" t="str">
            <v>Current Unrestricted Funds</v>
          </cell>
          <cell r="Q5304">
            <v>75</v>
          </cell>
          <cell r="R5304" t="str">
            <v>Other Operating Expenses</v>
          </cell>
          <cell r="S5304">
            <v>30</v>
          </cell>
          <cell r="T5304" t="str">
            <v>Vice President / Provost - CPC</v>
          </cell>
          <cell r="U5304">
            <v>9</v>
          </cell>
          <cell r="V5304" t="str">
            <v>Schumann, Sherry L.</v>
          </cell>
        </row>
        <row r="5305">
          <cell r="A5305">
            <v>392000</v>
          </cell>
          <cell r="B5305" t="str">
            <v>CPC - Library</v>
          </cell>
          <cell r="C5305">
            <v>777710</v>
          </cell>
          <cell r="D5305">
            <v>392000777710</v>
          </cell>
          <cell r="E5305" t="str">
            <v>Library Books</v>
          </cell>
          <cell r="F5305">
            <v>122830.58</v>
          </cell>
          <cell r="G5305">
            <v>114975.33</v>
          </cell>
          <cell r="H5305">
            <v>120000</v>
          </cell>
          <cell r="I5305">
            <v>50503.9</v>
          </cell>
          <cell r="J5305">
            <v>120000</v>
          </cell>
          <cell r="K5305">
            <v>110010</v>
          </cell>
          <cell r="L5305" t="str">
            <v>Current Unrestricted</v>
          </cell>
          <cell r="M5305">
            <v>25</v>
          </cell>
          <cell r="N5305" t="str">
            <v>Academic Support</v>
          </cell>
          <cell r="O5305">
            <v>11</v>
          </cell>
          <cell r="P5305" t="str">
            <v>Current Unrestricted Funds</v>
          </cell>
          <cell r="Q5305">
            <v>77</v>
          </cell>
          <cell r="R5305" t="str">
            <v>Capital Outlay</v>
          </cell>
          <cell r="S5305">
            <v>30</v>
          </cell>
          <cell r="T5305" t="str">
            <v>Vice President / Provost - CPC</v>
          </cell>
          <cell r="U5305">
            <v>9</v>
          </cell>
          <cell r="V5305" t="str">
            <v>Schumann, Sherry L.</v>
          </cell>
        </row>
        <row r="5306">
          <cell r="A5306">
            <v>392000</v>
          </cell>
          <cell r="B5306" t="str">
            <v>CPC - Library</v>
          </cell>
          <cell r="C5306">
            <v>777730</v>
          </cell>
          <cell r="D5306">
            <v>392000777730</v>
          </cell>
          <cell r="E5306" t="str">
            <v>VHS Tapes/DVDs</v>
          </cell>
          <cell r="F5306">
            <v>28958.959999999999</v>
          </cell>
          <cell r="G5306">
            <v>21826.400000000001</v>
          </cell>
          <cell r="H5306">
            <v>18000</v>
          </cell>
          <cell r="I5306">
            <v>7136.64</v>
          </cell>
          <cell r="J5306">
            <v>15000</v>
          </cell>
          <cell r="K5306">
            <v>110010</v>
          </cell>
          <cell r="L5306" t="str">
            <v>Current Unrestricted</v>
          </cell>
          <cell r="M5306">
            <v>25</v>
          </cell>
          <cell r="N5306" t="str">
            <v>Academic Support</v>
          </cell>
          <cell r="O5306">
            <v>11</v>
          </cell>
          <cell r="P5306" t="str">
            <v>Current Unrestricted Funds</v>
          </cell>
          <cell r="Q5306">
            <v>77</v>
          </cell>
          <cell r="R5306" t="str">
            <v>Capital Outlay</v>
          </cell>
          <cell r="S5306">
            <v>30</v>
          </cell>
          <cell r="T5306" t="str">
            <v>Vice President / Provost - CPC</v>
          </cell>
          <cell r="U5306">
            <v>9</v>
          </cell>
          <cell r="V5306" t="str">
            <v>Schumann, Sherry L.</v>
          </cell>
        </row>
        <row r="5307">
          <cell r="A5307">
            <v>392000</v>
          </cell>
          <cell r="B5307" t="str">
            <v>CPC - Library</v>
          </cell>
          <cell r="C5307">
            <v>787410</v>
          </cell>
          <cell r="D5307">
            <v>392000787410</v>
          </cell>
          <cell r="E5307" t="str">
            <v>Equipment/Furniture Non-Depreciable</v>
          </cell>
          <cell r="F5307">
            <v>4657.6000000000004</v>
          </cell>
          <cell r="G5307">
            <v>0</v>
          </cell>
          <cell r="H5307">
            <v>0</v>
          </cell>
          <cell r="I5307">
            <v>0</v>
          </cell>
          <cell r="J5307">
            <v>0</v>
          </cell>
          <cell r="K5307">
            <v>110010</v>
          </cell>
          <cell r="L5307" t="str">
            <v>Current Unrestricted</v>
          </cell>
          <cell r="M5307">
            <v>25</v>
          </cell>
          <cell r="N5307" t="str">
            <v>Academic Support</v>
          </cell>
          <cell r="O5307">
            <v>11</v>
          </cell>
          <cell r="P5307" t="str">
            <v>Current Unrestricted Funds</v>
          </cell>
          <cell r="Q5307">
            <v>78</v>
          </cell>
          <cell r="R5307" t="str">
            <v>Non-Capital Outlay</v>
          </cell>
          <cell r="S5307">
            <v>30</v>
          </cell>
          <cell r="T5307" t="str">
            <v>Vice President / Provost - CPC</v>
          </cell>
          <cell r="U5307">
            <v>9</v>
          </cell>
          <cell r="V5307" t="str">
            <v>Schumann, Sherry L.</v>
          </cell>
        </row>
        <row r="5308">
          <cell r="A5308">
            <v>392000</v>
          </cell>
          <cell r="B5308" t="str">
            <v>CPC - Library</v>
          </cell>
          <cell r="C5308">
            <v>787430</v>
          </cell>
          <cell r="D5308">
            <v>392000787430</v>
          </cell>
          <cell r="E5308" t="str">
            <v>Computer/Media Equip</v>
          </cell>
          <cell r="F5308">
            <v>0</v>
          </cell>
          <cell r="G5308">
            <v>0</v>
          </cell>
          <cell r="H5308">
            <v>1392</v>
          </cell>
          <cell r="I5308">
            <v>0</v>
          </cell>
          <cell r="J5308">
            <v>0</v>
          </cell>
          <cell r="K5308">
            <v>110010</v>
          </cell>
          <cell r="L5308" t="str">
            <v>Current Unrestricted</v>
          </cell>
          <cell r="M5308">
            <v>25</v>
          </cell>
          <cell r="N5308" t="str">
            <v>Academic Support</v>
          </cell>
          <cell r="O5308">
            <v>11</v>
          </cell>
          <cell r="P5308" t="str">
            <v>Current Unrestricted Funds</v>
          </cell>
          <cell r="Q5308">
            <v>78</v>
          </cell>
          <cell r="R5308" t="str">
            <v>Non-Capital Outlay</v>
          </cell>
          <cell r="S5308">
            <v>30</v>
          </cell>
          <cell r="T5308" t="str">
            <v>Vice President / Provost - CPC</v>
          </cell>
          <cell r="U5308">
            <v>9</v>
          </cell>
          <cell r="V5308" t="str">
            <v>Schumann, Sherry L.</v>
          </cell>
        </row>
        <row r="5309">
          <cell r="A5309">
            <v>395005</v>
          </cell>
          <cell r="B5309" t="str">
            <v>Teaching / Learning Center</v>
          </cell>
          <cell r="C5309">
            <v>611130</v>
          </cell>
          <cell r="D5309">
            <v>395005611130</v>
          </cell>
          <cell r="E5309" t="str">
            <v>Faculty Full-time Non-teaching ES</v>
          </cell>
          <cell r="F5309">
            <v>21600</v>
          </cell>
          <cell r="G5309">
            <v>24000</v>
          </cell>
          <cell r="H5309">
            <v>0</v>
          </cell>
          <cell r="I5309">
            <v>0</v>
          </cell>
          <cell r="J5309">
            <v>0</v>
          </cell>
          <cell r="K5309">
            <v>110010</v>
          </cell>
          <cell r="L5309" t="str">
            <v>Current Unrestricted</v>
          </cell>
          <cell r="M5309">
            <v>25</v>
          </cell>
          <cell r="N5309" t="str">
            <v>Academic Support</v>
          </cell>
          <cell r="O5309">
            <v>11</v>
          </cell>
          <cell r="P5309" t="str">
            <v>Current Unrestricted Funds</v>
          </cell>
          <cell r="Q5309">
            <v>61</v>
          </cell>
          <cell r="R5309" t="str">
            <v>Salaries and Wages</v>
          </cell>
          <cell r="S5309">
            <v>30</v>
          </cell>
          <cell r="T5309" t="str">
            <v>Vice President / Provost - CPC</v>
          </cell>
          <cell r="U5309">
            <v>9</v>
          </cell>
          <cell r="V5309" t="str">
            <v>Schumann, Sherry L.</v>
          </cell>
        </row>
        <row r="5310">
          <cell r="A5310">
            <v>395005</v>
          </cell>
          <cell r="B5310" t="str">
            <v>Teaching / Learning Center</v>
          </cell>
          <cell r="C5310">
            <v>611140</v>
          </cell>
          <cell r="D5310">
            <v>395005611140</v>
          </cell>
          <cell r="E5310" t="str">
            <v>Faculty Part-time Non-teaching</v>
          </cell>
          <cell r="F5310">
            <v>3600</v>
          </cell>
          <cell r="G5310">
            <v>1200</v>
          </cell>
          <cell r="H5310">
            <v>0</v>
          </cell>
          <cell r="I5310">
            <v>0</v>
          </cell>
          <cell r="J5310">
            <v>0</v>
          </cell>
          <cell r="K5310">
            <v>110010</v>
          </cell>
          <cell r="L5310" t="str">
            <v>Current Unrestricted</v>
          </cell>
          <cell r="M5310">
            <v>25</v>
          </cell>
          <cell r="N5310" t="str">
            <v>Academic Support</v>
          </cell>
          <cell r="O5310">
            <v>11</v>
          </cell>
          <cell r="P5310" t="str">
            <v>Current Unrestricted Funds</v>
          </cell>
          <cell r="Q5310">
            <v>61</v>
          </cell>
          <cell r="R5310" t="str">
            <v>Salaries and Wages</v>
          </cell>
          <cell r="S5310">
            <v>30</v>
          </cell>
          <cell r="T5310" t="str">
            <v>Vice President / Provost - CPC</v>
          </cell>
          <cell r="U5310">
            <v>9</v>
          </cell>
          <cell r="V5310" t="str">
            <v>Schumann, Sherry L.</v>
          </cell>
        </row>
        <row r="5311">
          <cell r="A5311">
            <v>395005</v>
          </cell>
          <cell r="B5311" t="str">
            <v>Teaching / Learning Center</v>
          </cell>
          <cell r="C5311">
            <v>611155</v>
          </cell>
          <cell r="D5311">
            <v>395005611155</v>
          </cell>
          <cell r="E5311" t="str">
            <v>Faculty Full-time - Non-teach Sum</v>
          </cell>
          <cell r="F5311">
            <v>3600</v>
          </cell>
          <cell r="G5311">
            <v>4800</v>
          </cell>
          <cell r="H5311">
            <v>0</v>
          </cell>
          <cell r="I5311">
            <v>0</v>
          </cell>
          <cell r="J5311">
            <v>0</v>
          </cell>
          <cell r="K5311">
            <v>110010</v>
          </cell>
          <cell r="L5311" t="str">
            <v>Current Unrestricted</v>
          </cell>
          <cell r="M5311">
            <v>25</v>
          </cell>
          <cell r="N5311" t="str">
            <v>Academic Support</v>
          </cell>
          <cell r="O5311">
            <v>11</v>
          </cell>
          <cell r="P5311" t="str">
            <v>Current Unrestricted Funds</v>
          </cell>
          <cell r="Q5311">
            <v>61</v>
          </cell>
          <cell r="R5311" t="str">
            <v>Salaries and Wages</v>
          </cell>
          <cell r="S5311">
            <v>30</v>
          </cell>
          <cell r="T5311" t="str">
            <v>Vice President / Provost - CPC</v>
          </cell>
          <cell r="U5311">
            <v>9</v>
          </cell>
          <cell r="V5311" t="str">
            <v>Schumann, Sherry L.</v>
          </cell>
        </row>
        <row r="5312">
          <cell r="A5312">
            <v>395005</v>
          </cell>
          <cell r="B5312" t="str">
            <v>Teaching / Learning Center</v>
          </cell>
          <cell r="C5312">
            <v>611310</v>
          </cell>
          <cell r="D5312">
            <v>395005611310</v>
          </cell>
          <cell r="E5312" t="str">
            <v>Supervisory Support Staff - Exempt</v>
          </cell>
          <cell r="F5312">
            <v>55776.6</v>
          </cell>
          <cell r="G5312">
            <v>41832.449999999997</v>
          </cell>
          <cell r="H5312">
            <v>0</v>
          </cell>
          <cell r="I5312">
            <v>0</v>
          </cell>
          <cell r="J5312">
            <v>0</v>
          </cell>
          <cell r="K5312">
            <v>110010</v>
          </cell>
          <cell r="L5312" t="str">
            <v>Current Unrestricted</v>
          </cell>
          <cell r="M5312">
            <v>25</v>
          </cell>
          <cell r="N5312" t="str">
            <v>Academic Support</v>
          </cell>
          <cell r="O5312">
            <v>11</v>
          </cell>
          <cell r="P5312" t="str">
            <v>Current Unrestricted Funds</v>
          </cell>
          <cell r="Q5312">
            <v>61</v>
          </cell>
          <cell r="R5312" t="str">
            <v>Salaries and Wages</v>
          </cell>
          <cell r="S5312">
            <v>30</v>
          </cell>
          <cell r="T5312" t="str">
            <v>Vice President / Provost - CPC</v>
          </cell>
          <cell r="U5312">
            <v>9</v>
          </cell>
          <cell r="V5312" t="str">
            <v>Schumann, Sherry L.</v>
          </cell>
        </row>
        <row r="5313">
          <cell r="A5313">
            <v>395005</v>
          </cell>
          <cell r="B5313" t="str">
            <v>Teaching / Learning Center</v>
          </cell>
          <cell r="C5313">
            <v>611320</v>
          </cell>
          <cell r="D5313">
            <v>395005611320</v>
          </cell>
          <cell r="E5313" t="str">
            <v>Non-Supervisory Supp Staff - Exempt</v>
          </cell>
          <cell r="F5313">
            <v>0</v>
          </cell>
          <cell r="G5313">
            <v>142203.43</v>
          </cell>
          <cell r="H5313">
            <v>0</v>
          </cell>
          <cell r="I5313">
            <v>0</v>
          </cell>
          <cell r="J5313">
            <v>0</v>
          </cell>
          <cell r="K5313">
            <v>110010</v>
          </cell>
          <cell r="L5313" t="str">
            <v>Current Unrestricted</v>
          </cell>
          <cell r="M5313">
            <v>25</v>
          </cell>
          <cell r="N5313" t="str">
            <v>Academic Support</v>
          </cell>
          <cell r="O5313">
            <v>11</v>
          </cell>
          <cell r="P5313" t="str">
            <v>Current Unrestricted Funds</v>
          </cell>
          <cell r="Q5313">
            <v>61</v>
          </cell>
          <cell r="R5313" t="str">
            <v>Salaries and Wages</v>
          </cell>
          <cell r="S5313">
            <v>30</v>
          </cell>
          <cell r="T5313" t="str">
            <v>Vice President / Provost - CPC</v>
          </cell>
          <cell r="U5313">
            <v>9</v>
          </cell>
          <cell r="V5313" t="str">
            <v>Schumann, Sherry L.</v>
          </cell>
        </row>
        <row r="5314">
          <cell r="A5314">
            <v>395005</v>
          </cell>
          <cell r="B5314" t="str">
            <v>Teaching / Learning Center</v>
          </cell>
          <cell r="C5314">
            <v>611450</v>
          </cell>
          <cell r="D5314">
            <v>395005611450</v>
          </cell>
          <cell r="E5314" t="str">
            <v>Lab Instructor - Non-Exempt</v>
          </cell>
          <cell r="F5314">
            <v>155510.88</v>
          </cell>
          <cell r="G5314">
            <v>0</v>
          </cell>
          <cell r="H5314">
            <v>0</v>
          </cell>
          <cell r="I5314">
            <v>0</v>
          </cell>
          <cell r="J5314">
            <v>0</v>
          </cell>
          <cell r="K5314">
            <v>110010</v>
          </cell>
          <cell r="L5314" t="str">
            <v>Current Unrestricted</v>
          </cell>
          <cell r="M5314">
            <v>25</v>
          </cell>
          <cell r="N5314" t="str">
            <v>Academic Support</v>
          </cell>
          <cell r="O5314">
            <v>11</v>
          </cell>
          <cell r="P5314" t="str">
            <v>Current Unrestricted Funds</v>
          </cell>
          <cell r="Q5314">
            <v>61</v>
          </cell>
          <cell r="R5314" t="str">
            <v>Salaries and Wages</v>
          </cell>
          <cell r="S5314">
            <v>30</v>
          </cell>
          <cell r="T5314" t="str">
            <v>Vice President / Provost - CPC</v>
          </cell>
          <cell r="U5314">
            <v>9</v>
          </cell>
          <cell r="V5314" t="str">
            <v>Schumann, Sherry L.</v>
          </cell>
        </row>
        <row r="5315">
          <cell r="A5315">
            <v>395005</v>
          </cell>
          <cell r="B5315" t="str">
            <v>Teaching / Learning Center</v>
          </cell>
          <cell r="C5315">
            <v>611455</v>
          </cell>
          <cell r="D5315">
            <v>395005611455</v>
          </cell>
          <cell r="E5315" t="str">
            <v>PT Instr Assistant - Non-Exempt</v>
          </cell>
          <cell r="F5315">
            <v>33796.57</v>
          </cell>
          <cell r="G5315">
            <v>29261.24</v>
          </cell>
          <cell r="H5315">
            <v>0</v>
          </cell>
          <cell r="I5315">
            <v>0</v>
          </cell>
          <cell r="J5315">
            <v>0</v>
          </cell>
          <cell r="K5315">
            <v>110010</v>
          </cell>
          <cell r="L5315" t="str">
            <v>Current Unrestricted</v>
          </cell>
          <cell r="M5315">
            <v>25</v>
          </cell>
          <cell r="N5315" t="str">
            <v>Academic Support</v>
          </cell>
          <cell r="O5315">
            <v>11</v>
          </cell>
          <cell r="P5315" t="str">
            <v>Current Unrestricted Funds</v>
          </cell>
          <cell r="Q5315">
            <v>61</v>
          </cell>
          <cell r="R5315" t="str">
            <v>Salaries and Wages</v>
          </cell>
          <cell r="S5315">
            <v>30</v>
          </cell>
          <cell r="T5315" t="str">
            <v>Vice President / Provost - CPC</v>
          </cell>
          <cell r="U5315">
            <v>9</v>
          </cell>
          <cell r="V5315" t="str">
            <v>Schumann, Sherry L.</v>
          </cell>
        </row>
        <row r="5316">
          <cell r="A5316">
            <v>395005</v>
          </cell>
          <cell r="B5316" t="str">
            <v>Teaching / Learning Center</v>
          </cell>
          <cell r="C5316">
            <v>611493</v>
          </cell>
          <cell r="D5316">
            <v>395005611493</v>
          </cell>
          <cell r="E5316" t="str">
            <v>Vacation Payoff</v>
          </cell>
          <cell r="F5316">
            <v>0</v>
          </cell>
          <cell r="G5316">
            <v>4693.62</v>
          </cell>
          <cell r="H5316">
            <v>0</v>
          </cell>
          <cell r="I5316">
            <v>0</v>
          </cell>
          <cell r="J5316">
            <v>0</v>
          </cell>
          <cell r="K5316">
            <v>110010</v>
          </cell>
          <cell r="L5316" t="str">
            <v>Current Unrestricted</v>
          </cell>
          <cell r="M5316">
            <v>25</v>
          </cell>
          <cell r="N5316" t="str">
            <v>Academic Support</v>
          </cell>
          <cell r="O5316">
            <v>11</v>
          </cell>
          <cell r="P5316" t="str">
            <v>Current Unrestricted Funds</v>
          </cell>
          <cell r="Q5316">
            <v>61</v>
          </cell>
          <cell r="R5316" t="str">
            <v>Salaries and Wages</v>
          </cell>
          <cell r="S5316">
            <v>30</v>
          </cell>
          <cell r="T5316" t="str">
            <v>Vice President / Provost - CPC</v>
          </cell>
          <cell r="U5316">
            <v>9</v>
          </cell>
          <cell r="V5316" t="str">
            <v>Schumann, Sherry L.</v>
          </cell>
        </row>
        <row r="5317">
          <cell r="A5317">
            <v>395005</v>
          </cell>
          <cell r="B5317" t="str">
            <v>Teaching / Learning Center</v>
          </cell>
          <cell r="C5317">
            <v>712320</v>
          </cell>
          <cell r="D5317">
            <v>395005712320</v>
          </cell>
          <cell r="E5317" t="str">
            <v>Guest Lecturers</v>
          </cell>
          <cell r="F5317">
            <v>0</v>
          </cell>
          <cell r="G5317">
            <v>0</v>
          </cell>
          <cell r="H5317">
            <v>0</v>
          </cell>
          <cell r="I5317">
            <v>0</v>
          </cell>
          <cell r="J5317">
            <v>0</v>
          </cell>
          <cell r="K5317">
            <v>110010</v>
          </cell>
          <cell r="L5317" t="str">
            <v>Current Unrestricted</v>
          </cell>
          <cell r="M5317">
            <v>25</v>
          </cell>
          <cell r="N5317" t="str">
            <v>Academic Support</v>
          </cell>
          <cell r="O5317">
            <v>11</v>
          </cell>
          <cell r="P5317" t="str">
            <v>Current Unrestricted Funds</v>
          </cell>
          <cell r="Q5317">
            <v>71</v>
          </cell>
          <cell r="R5317" t="str">
            <v>Contractual Services</v>
          </cell>
          <cell r="S5317">
            <v>30</v>
          </cell>
          <cell r="T5317" t="str">
            <v>Vice President / Provost - CPC</v>
          </cell>
          <cell r="U5317">
            <v>9</v>
          </cell>
          <cell r="V5317" t="str">
            <v>Schumann, Sherry L.</v>
          </cell>
        </row>
        <row r="5318">
          <cell r="A5318">
            <v>395005</v>
          </cell>
          <cell r="B5318" t="str">
            <v>Teaching / Learning Center</v>
          </cell>
          <cell r="C5318">
            <v>712655</v>
          </cell>
          <cell r="D5318">
            <v>395005712655</v>
          </cell>
          <cell r="E5318" t="str">
            <v>Meetings Expense</v>
          </cell>
          <cell r="F5318">
            <v>0</v>
          </cell>
          <cell r="G5318">
            <v>0</v>
          </cell>
          <cell r="H5318">
            <v>0</v>
          </cell>
          <cell r="I5318">
            <v>0</v>
          </cell>
          <cell r="J5318">
            <v>0</v>
          </cell>
          <cell r="K5318">
            <v>110010</v>
          </cell>
          <cell r="L5318" t="str">
            <v>Current Unrestricted</v>
          </cell>
          <cell r="M5318">
            <v>25</v>
          </cell>
          <cell r="N5318" t="str">
            <v>Academic Support</v>
          </cell>
          <cell r="O5318">
            <v>11</v>
          </cell>
          <cell r="P5318" t="str">
            <v>Current Unrestricted Funds</v>
          </cell>
          <cell r="Q5318">
            <v>71</v>
          </cell>
          <cell r="R5318" t="str">
            <v>Contractual Services</v>
          </cell>
          <cell r="S5318">
            <v>30</v>
          </cell>
          <cell r="T5318" t="str">
            <v>Vice President / Provost - CPC</v>
          </cell>
          <cell r="U5318">
            <v>9</v>
          </cell>
          <cell r="V5318" t="str">
            <v>Schumann, Sherry L.</v>
          </cell>
        </row>
        <row r="5319">
          <cell r="A5319">
            <v>395005</v>
          </cell>
          <cell r="B5319" t="str">
            <v>Teaching / Learning Center</v>
          </cell>
          <cell r="C5319">
            <v>733120</v>
          </cell>
          <cell r="D5319">
            <v>395005733120</v>
          </cell>
          <cell r="E5319" t="str">
            <v>Office Supplies</v>
          </cell>
          <cell r="F5319">
            <v>2032.88</v>
          </cell>
          <cell r="G5319">
            <v>1616.77</v>
          </cell>
          <cell r="H5319">
            <v>0</v>
          </cell>
          <cell r="I5319">
            <v>0</v>
          </cell>
          <cell r="J5319">
            <v>0</v>
          </cell>
          <cell r="K5319">
            <v>110010</v>
          </cell>
          <cell r="L5319" t="str">
            <v>Current Unrestricted</v>
          </cell>
          <cell r="M5319">
            <v>25</v>
          </cell>
          <cell r="N5319" t="str">
            <v>Academic Support</v>
          </cell>
          <cell r="O5319">
            <v>11</v>
          </cell>
          <cell r="P5319" t="str">
            <v>Current Unrestricted Funds</v>
          </cell>
          <cell r="Q5319">
            <v>73</v>
          </cell>
          <cell r="R5319" t="str">
            <v>Supplies</v>
          </cell>
          <cell r="S5319">
            <v>30</v>
          </cell>
          <cell r="T5319" t="str">
            <v>Vice President / Provost - CPC</v>
          </cell>
          <cell r="U5319">
            <v>9</v>
          </cell>
          <cell r="V5319" t="str">
            <v>Schumann, Sherry L.</v>
          </cell>
        </row>
        <row r="5320">
          <cell r="A5320">
            <v>395005</v>
          </cell>
          <cell r="B5320" t="str">
            <v>Teaching / Learning Center</v>
          </cell>
          <cell r="C5320">
            <v>733210</v>
          </cell>
          <cell r="D5320">
            <v>395005733210</v>
          </cell>
          <cell r="E5320" t="str">
            <v>Division Books and Booklets</v>
          </cell>
          <cell r="F5320">
            <v>0</v>
          </cell>
          <cell r="G5320">
            <v>0</v>
          </cell>
          <cell r="H5320">
            <v>0</v>
          </cell>
          <cell r="I5320">
            <v>0</v>
          </cell>
          <cell r="J5320">
            <v>0</v>
          </cell>
          <cell r="K5320">
            <v>110010</v>
          </cell>
          <cell r="L5320" t="str">
            <v>Current Unrestricted</v>
          </cell>
          <cell r="M5320">
            <v>25</v>
          </cell>
          <cell r="N5320" t="str">
            <v>Academic Support</v>
          </cell>
          <cell r="O5320">
            <v>11</v>
          </cell>
          <cell r="P5320" t="str">
            <v>Current Unrestricted Funds</v>
          </cell>
          <cell r="Q5320">
            <v>73</v>
          </cell>
          <cell r="R5320" t="str">
            <v>Supplies</v>
          </cell>
          <cell r="S5320">
            <v>30</v>
          </cell>
          <cell r="T5320" t="str">
            <v>Vice President / Provost - CPC</v>
          </cell>
          <cell r="U5320">
            <v>9</v>
          </cell>
          <cell r="V5320" t="str">
            <v>Schumann, Sherry L.</v>
          </cell>
        </row>
        <row r="5321">
          <cell r="A5321">
            <v>395005</v>
          </cell>
          <cell r="B5321" t="str">
            <v>Teaching / Learning Center</v>
          </cell>
          <cell r="C5321">
            <v>733220</v>
          </cell>
          <cell r="D5321">
            <v>395005733220</v>
          </cell>
          <cell r="E5321" t="str">
            <v>Subscriptions</v>
          </cell>
          <cell r="F5321">
            <v>1500</v>
          </cell>
          <cell r="G5321">
            <v>1650</v>
          </cell>
          <cell r="H5321">
            <v>0</v>
          </cell>
          <cell r="I5321">
            <v>0</v>
          </cell>
          <cell r="J5321">
            <v>0</v>
          </cell>
          <cell r="K5321">
            <v>110010</v>
          </cell>
          <cell r="L5321" t="str">
            <v>Current Unrestricted</v>
          </cell>
          <cell r="M5321">
            <v>25</v>
          </cell>
          <cell r="N5321" t="str">
            <v>Academic Support</v>
          </cell>
          <cell r="O5321">
            <v>11</v>
          </cell>
          <cell r="P5321" t="str">
            <v>Current Unrestricted Funds</v>
          </cell>
          <cell r="Q5321">
            <v>73</v>
          </cell>
          <cell r="R5321" t="str">
            <v>Supplies</v>
          </cell>
          <cell r="S5321">
            <v>30</v>
          </cell>
          <cell r="T5321" t="str">
            <v>Vice President / Provost - CPC</v>
          </cell>
          <cell r="U5321">
            <v>9</v>
          </cell>
          <cell r="V5321" t="str">
            <v>Schumann, Sherry L.</v>
          </cell>
        </row>
        <row r="5322">
          <cell r="A5322">
            <v>395005</v>
          </cell>
          <cell r="B5322" t="str">
            <v>Teaching / Learning Center</v>
          </cell>
          <cell r="C5322">
            <v>733310</v>
          </cell>
          <cell r="D5322">
            <v>395005733310</v>
          </cell>
          <cell r="E5322" t="str">
            <v>Data Processing Supplies</v>
          </cell>
          <cell r="F5322">
            <v>0</v>
          </cell>
          <cell r="G5322">
            <v>0</v>
          </cell>
          <cell r="H5322">
            <v>0</v>
          </cell>
          <cell r="I5322">
            <v>0</v>
          </cell>
          <cell r="J5322">
            <v>0</v>
          </cell>
          <cell r="K5322">
            <v>110010</v>
          </cell>
          <cell r="L5322" t="str">
            <v>Current Unrestricted</v>
          </cell>
          <cell r="M5322">
            <v>25</v>
          </cell>
          <cell r="N5322" t="str">
            <v>Academic Support</v>
          </cell>
          <cell r="O5322">
            <v>11</v>
          </cell>
          <cell r="P5322" t="str">
            <v>Current Unrestricted Funds</v>
          </cell>
          <cell r="Q5322">
            <v>73</v>
          </cell>
          <cell r="R5322" t="str">
            <v>Supplies</v>
          </cell>
          <cell r="S5322">
            <v>30</v>
          </cell>
          <cell r="T5322" t="str">
            <v>Vice President / Provost - CPC</v>
          </cell>
          <cell r="U5322">
            <v>9</v>
          </cell>
          <cell r="V5322" t="str">
            <v>Schumann, Sherry L.</v>
          </cell>
        </row>
        <row r="5323">
          <cell r="A5323">
            <v>395005</v>
          </cell>
          <cell r="B5323" t="str">
            <v>Teaching / Learning Center</v>
          </cell>
          <cell r="C5323">
            <v>733330</v>
          </cell>
          <cell r="D5323">
            <v>395005733330</v>
          </cell>
          <cell r="E5323" t="str">
            <v>Audio Visual Supplies</v>
          </cell>
          <cell r="F5323">
            <v>0</v>
          </cell>
          <cell r="G5323">
            <v>0</v>
          </cell>
          <cell r="H5323">
            <v>0</v>
          </cell>
          <cell r="I5323">
            <v>0</v>
          </cell>
          <cell r="J5323">
            <v>0</v>
          </cell>
          <cell r="K5323">
            <v>110010</v>
          </cell>
          <cell r="L5323" t="str">
            <v>Current Unrestricted</v>
          </cell>
          <cell r="M5323">
            <v>25</v>
          </cell>
          <cell r="N5323" t="str">
            <v>Academic Support</v>
          </cell>
          <cell r="O5323">
            <v>11</v>
          </cell>
          <cell r="P5323" t="str">
            <v>Current Unrestricted Funds</v>
          </cell>
          <cell r="Q5323">
            <v>73</v>
          </cell>
          <cell r="R5323" t="str">
            <v>Supplies</v>
          </cell>
          <cell r="S5323">
            <v>30</v>
          </cell>
          <cell r="T5323" t="str">
            <v>Vice President / Provost - CPC</v>
          </cell>
          <cell r="U5323">
            <v>9</v>
          </cell>
          <cell r="V5323" t="str">
            <v>Schumann, Sherry L.</v>
          </cell>
        </row>
        <row r="5324">
          <cell r="A5324">
            <v>395005</v>
          </cell>
          <cell r="B5324" t="str">
            <v>Teaching / Learning Center</v>
          </cell>
          <cell r="C5324">
            <v>744210</v>
          </cell>
          <cell r="D5324">
            <v>395005744210</v>
          </cell>
          <cell r="E5324" t="str">
            <v>Local Travel</v>
          </cell>
          <cell r="F5324">
            <v>21</v>
          </cell>
          <cell r="G5324">
            <v>398.5</v>
          </cell>
          <cell r="H5324">
            <v>0</v>
          </cell>
          <cell r="I5324">
            <v>0</v>
          </cell>
          <cell r="J5324">
            <v>0</v>
          </cell>
          <cell r="K5324">
            <v>110010</v>
          </cell>
          <cell r="L5324" t="str">
            <v>Current Unrestricted</v>
          </cell>
          <cell r="M5324">
            <v>25</v>
          </cell>
          <cell r="N5324" t="str">
            <v>Academic Support</v>
          </cell>
          <cell r="O5324">
            <v>11</v>
          </cell>
          <cell r="P5324" t="str">
            <v>Current Unrestricted Funds</v>
          </cell>
          <cell r="Q5324">
            <v>74</v>
          </cell>
          <cell r="R5324" t="str">
            <v>Travel</v>
          </cell>
          <cell r="S5324">
            <v>30</v>
          </cell>
          <cell r="T5324" t="str">
            <v>Vice President / Provost - CPC</v>
          </cell>
          <cell r="U5324">
            <v>9</v>
          </cell>
          <cell r="V5324" t="str">
            <v>Schumann, Sherry L.</v>
          </cell>
        </row>
        <row r="5325">
          <cell r="A5325">
            <v>395005</v>
          </cell>
          <cell r="B5325" t="str">
            <v>Teaching / Learning Center</v>
          </cell>
          <cell r="C5325">
            <v>744220</v>
          </cell>
          <cell r="D5325">
            <v>395005744220</v>
          </cell>
          <cell r="E5325" t="str">
            <v>Professional Development / Travel</v>
          </cell>
          <cell r="F5325">
            <v>1024.04</v>
          </cell>
          <cell r="G5325">
            <v>908.28</v>
          </cell>
          <cell r="H5325">
            <v>0</v>
          </cell>
          <cell r="I5325">
            <v>0</v>
          </cell>
          <cell r="J5325">
            <v>0</v>
          </cell>
          <cell r="K5325">
            <v>110010</v>
          </cell>
          <cell r="L5325" t="str">
            <v>Current Unrestricted</v>
          </cell>
          <cell r="M5325">
            <v>25</v>
          </cell>
          <cell r="N5325" t="str">
            <v>Academic Support</v>
          </cell>
          <cell r="O5325">
            <v>11</v>
          </cell>
          <cell r="P5325" t="str">
            <v>Current Unrestricted Funds</v>
          </cell>
          <cell r="Q5325">
            <v>74</v>
          </cell>
          <cell r="R5325" t="str">
            <v>Travel</v>
          </cell>
          <cell r="S5325">
            <v>30</v>
          </cell>
          <cell r="T5325" t="str">
            <v>Vice President / Provost - CPC</v>
          </cell>
          <cell r="U5325">
            <v>9</v>
          </cell>
          <cell r="V5325" t="str">
            <v>Schumann, Sherry L.</v>
          </cell>
        </row>
        <row r="5326">
          <cell r="A5326">
            <v>395005</v>
          </cell>
          <cell r="B5326" t="str">
            <v>Teaching / Learning Center</v>
          </cell>
          <cell r="C5326">
            <v>744230</v>
          </cell>
          <cell r="D5326">
            <v>395005744230</v>
          </cell>
          <cell r="E5326" t="str">
            <v>In-House Professional Development</v>
          </cell>
          <cell r="F5326">
            <v>4650.67</v>
          </cell>
          <cell r="G5326">
            <v>4536.3100000000004</v>
          </cell>
          <cell r="H5326">
            <v>0</v>
          </cell>
          <cell r="I5326">
            <v>0</v>
          </cell>
          <cell r="J5326">
            <v>0</v>
          </cell>
          <cell r="K5326">
            <v>110010</v>
          </cell>
          <cell r="L5326" t="str">
            <v>Current Unrestricted</v>
          </cell>
          <cell r="M5326">
            <v>25</v>
          </cell>
          <cell r="N5326" t="str">
            <v>Academic Support</v>
          </cell>
          <cell r="O5326">
            <v>11</v>
          </cell>
          <cell r="P5326" t="str">
            <v>Current Unrestricted Funds</v>
          </cell>
          <cell r="Q5326">
            <v>74</v>
          </cell>
          <cell r="R5326" t="str">
            <v>Travel</v>
          </cell>
          <cell r="S5326">
            <v>30</v>
          </cell>
          <cell r="T5326" t="str">
            <v>Vice President / Provost - CPC</v>
          </cell>
          <cell r="U5326">
            <v>9</v>
          </cell>
          <cell r="V5326" t="str">
            <v>Schumann, Sherry L.</v>
          </cell>
        </row>
        <row r="5327">
          <cell r="A5327">
            <v>395005</v>
          </cell>
          <cell r="B5327" t="str">
            <v>Teaching / Learning Center</v>
          </cell>
          <cell r="C5327">
            <v>755240</v>
          </cell>
          <cell r="D5327">
            <v>395005755240</v>
          </cell>
          <cell r="E5327" t="str">
            <v>DP - Software</v>
          </cell>
          <cell r="F5327">
            <v>5195.33</v>
          </cell>
          <cell r="G5327">
            <v>910.2</v>
          </cell>
          <cell r="H5327">
            <v>0</v>
          </cell>
          <cell r="I5327">
            <v>0</v>
          </cell>
          <cell r="J5327">
            <v>0</v>
          </cell>
          <cell r="K5327">
            <v>110010</v>
          </cell>
          <cell r="L5327" t="str">
            <v>Current Unrestricted</v>
          </cell>
          <cell r="M5327">
            <v>25</v>
          </cell>
          <cell r="N5327" t="str">
            <v>Academic Support</v>
          </cell>
          <cell r="O5327">
            <v>11</v>
          </cell>
          <cell r="P5327" t="str">
            <v>Current Unrestricted Funds</v>
          </cell>
          <cell r="Q5327">
            <v>75</v>
          </cell>
          <cell r="R5327" t="str">
            <v>Other Operating Expenses</v>
          </cell>
          <cell r="S5327">
            <v>30</v>
          </cell>
          <cell r="T5327" t="str">
            <v>Vice President / Provost - CPC</v>
          </cell>
          <cell r="U5327">
            <v>9</v>
          </cell>
          <cell r="V5327" t="str">
            <v>Schumann, Sherry L.</v>
          </cell>
        </row>
        <row r="5328">
          <cell r="A5328">
            <v>395005</v>
          </cell>
          <cell r="B5328" t="str">
            <v>Teaching / Learning Center</v>
          </cell>
          <cell r="C5328">
            <v>755310</v>
          </cell>
          <cell r="D5328">
            <v>395005755310</v>
          </cell>
          <cell r="E5328" t="str">
            <v>Copier Expense</v>
          </cell>
          <cell r="F5328">
            <v>24.48</v>
          </cell>
          <cell r="G5328">
            <v>15.42</v>
          </cell>
          <cell r="H5328">
            <v>0</v>
          </cell>
          <cell r="I5328">
            <v>0</v>
          </cell>
          <cell r="J5328">
            <v>0</v>
          </cell>
          <cell r="K5328">
            <v>110010</v>
          </cell>
          <cell r="L5328" t="str">
            <v>Current Unrestricted</v>
          </cell>
          <cell r="M5328">
            <v>25</v>
          </cell>
          <cell r="N5328" t="str">
            <v>Academic Support</v>
          </cell>
          <cell r="O5328">
            <v>11</v>
          </cell>
          <cell r="P5328" t="str">
            <v>Current Unrestricted Funds</v>
          </cell>
          <cell r="Q5328">
            <v>75</v>
          </cell>
          <cell r="R5328" t="str">
            <v>Other Operating Expenses</v>
          </cell>
          <cell r="S5328">
            <v>30</v>
          </cell>
          <cell r="T5328" t="str">
            <v>Vice President / Provost - CPC</v>
          </cell>
          <cell r="U5328">
            <v>9</v>
          </cell>
          <cell r="V5328" t="str">
            <v>Schumann, Sherry L.</v>
          </cell>
        </row>
        <row r="5329">
          <cell r="A5329">
            <v>395005</v>
          </cell>
          <cell r="B5329" t="str">
            <v>Teaching / Learning Center</v>
          </cell>
          <cell r="C5329">
            <v>755360</v>
          </cell>
          <cell r="D5329">
            <v>395005755360</v>
          </cell>
          <cell r="E5329" t="str">
            <v>Printing - Other</v>
          </cell>
          <cell r="F5329">
            <v>0</v>
          </cell>
          <cell r="G5329">
            <v>0</v>
          </cell>
          <cell r="H5329">
            <v>0</v>
          </cell>
          <cell r="I5329">
            <v>0</v>
          </cell>
          <cell r="J5329">
            <v>0</v>
          </cell>
          <cell r="K5329">
            <v>110010</v>
          </cell>
          <cell r="L5329" t="str">
            <v>Current Unrestricted</v>
          </cell>
          <cell r="M5329">
            <v>25</v>
          </cell>
          <cell r="N5329" t="str">
            <v>Academic Support</v>
          </cell>
          <cell r="O5329">
            <v>11</v>
          </cell>
          <cell r="P5329" t="str">
            <v>Current Unrestricted Funds</v>
          </cell>
          <cell r="Q5329">
            <v>75</v>
          </cell>
          <cell r="R5329" t="str">
            <v>Other Operating Expenses</v>
          </cell>
          <cell r="S5329">
            <v>30</v>
          </cell>
          <cell r="T5329" t="str">
            <v>Vice President / Provost - CPC</v>
          </cell>
          <cell r="U5329">
            <v>9</v>
          </cell>
          <cell r="V5329" t="str">
            <v>Schumann, Sherry L.</v>
          </cell>
        </row>
        <row r="5330">
          <cell r="A5330">
            <v>395005</v>
          </cell>
          <cell r="B5330" t="str">
            <v>Teaching / Learning Center</v>
          </cell>
          <cell r="C5330">
            <v>755510</v>
          </cell>
          <cell r="D5330">
            <v>395005755510</v>
          </cell>
          <cell r="E5330" t="str">
            <v>Repairs - Equipment</v>
          </cell>
          <cell r="F5330">
            <v>0</v>
          </cell>
          <cell r="G5330">
            <v>0</v>
          </cell>
          <cell r="H5330">
            <v>0</v>
          </cell>
          <cell r="I5330">
            <v>0</v>
          </cell>
          <cell r="J5330">
            <v>0</v>
          </cell>
          <cell r="K5330">
            <v>110010</v>
          </cell>
          <cell r="L5330" t="str">
            <v>Current Unrestricted</v>
          </cell>
          <cell r="M5330">
            <v>25</v>
          </cell>
          <cell r="N5330" t="str">
            <v>Academic Support</v>
          </cell>
          <cell r="O5330">
            <v>11</v>
          </cell>
          <cell r="P5330" t="str">
            <v>Current Unrestricted Funds</v>
          </cell>
          <cell r="Q5330">
            <v>75</v>
          </cell>
          <cell r="R5330" t="str">
            <v>Other Operating Expenses</v>
          </cell>
          <cell r="S5330">
            <v>30</v>
          </cell>
          <cell r="T5330" t="str">
            <v>Vice President / Provost - CPC</v>
          </cell>
          <cell r="U5330">
            <v>9</v>
          </cell>
          <cell r="V5330" t="str">
            <v>Schumann, Sherry L.</v>
          </cell>
        </row>
        <row r="5331">
          <cell r="A5331">
            <v>395005</v>
          </cell>
          <cell r="B5331" t="str">
            <v>Teaching / Learning Center</v>
          </cell>
          <cell r="C5331">
            <v>787430</v>
          </cell>
          <cell r="D5331">
            <v>395005787430</v>
          </cell>
          <cell r="E5331" t="str">
            <v>Computer/Media Equip</v>
          </cell>
          <cell r="F5331">
            <v>0</v>
          </cell>
          <cell r="G5331">
            <v>2198</v>
          </cell>
          <cell r="H5331">
            <v>0</v>
          </cell>
          <cell r="I5331">
            <v>0</v>
          </cell>
          <cell r="J5331">
            <v>0</v>
          </cell>
          <cell r="K5331">
            <v>110010</v>
          </cell>
          <cell r="L5331" t="str">
            <v>Current Unrestricted</v>
          </cell>
          <cell r="M5331">
            <v>25</v>
          </cell>
          <cell r="N5331" t="str">
            <v>Academic Support</v>
          </cell>
          <cell r="O5331">
            <v>11</v>
          </cell>
          <cell r="P5331" t="str">
            <v>Current Unrestricted Funds</v>
          </cell>
          <cell r="Q5331">
            <v>78</v>
          </cell>
          <cell r="R5331" t="str">
            <v>Non-Capital Outlay</v>
          </cell>
          <cell r="S5331">
            <v>30</v>
          </cell>
          <cell r="T5331" t="str">
            <v>Vice President / Provost - CPC</v>
          </cell>
          <cell r="U5331">
            <v>9</v>
          </cell>
          <cell r="V5331" t="str">
            <v>Schumann, Sherry L.</v>
          </cell>
        </row>
        <row r="5332">
          <cell r="A5332">
            <v>821100</v>
          </cell>
          <cell r="B5332" t="str">
            <v>CPC - Fitness</v>
          </cell>
          <cell r="C5332">
            <v>583001</v>
          </cell>
          <cell r="D5332">
            <v>821100583001</v>
          </cell>
          <cell r="E5332" t="str">
            <v>Membership Dues - Fitness</v>
          </cell>
          <cell r="F5332">
            <v>1254</v>
          </cell>
          <cell r="G5332">
            <v>1648</v>
          </cell>
          <cell r="H5332">
            <v>1200</v>
          </cell>
          <cell r="I5332">
            <v>840</v>
          </cell>
          <cell r="J5332">
            <v>1200</v>
          </cell>
          <cell r="K5332">
            <v>310010</v>
          </cell>
          <cell r="L5332" t="str">
            <v>General Auxiliaries</v>
          </cell>
          <cell r="M5332">
            <v>590</v>
          </cell>
          <cell r="N5332" t="str">
            <v>Auxiliary - Other</v>
          </cell>
          <cell r="O5332">
            <v>31</v>
          </cell>
          <cell r="P5332" t="str">
            <v>Auxiliary Enterprises Fund</v>
          </cell>
          <cell r="Q5332">
            <v>53</v>
          </cell>
          <cell r="R5332" t="str">
            <v>Tuition and Fees</v>
          </cell>
          <cell r="S5332">
            <v>80</v>
          </cell>
          <cell r="T5332" t="str">
            <v>Auxiliaries</v>
          </cell>
          <cell r="U5332">
            <v>9</v>
          </cell>
          <cell r="V5332" t="str">
            <v>Schumann, Sherry L.</v>
          </cell>
        </row>
        <row r="5333">
          <cell r="A5333">
            <v>821100</v>
          </cell>
          <cell r="B5333" t="str">
            <v>CPC - Fitness</v>
          </cell>
          <cell r="C5333">
            <v>810992</v>
          </cell>
          <cell r="D5333">
            <v>821100810992</v>
          </cell>
          <cell r="E5333" t="str">
            <v>Transfers from Other Funds</v>
          </cell>
          <cell r="F5333">
            <v>0</v>
          </cell>
          <cell r="G5333">
            <v>1648</v>
          </cell>
          <cell r="H5333">
            <v>0</v>
          </cell>
          <cell r="I5333">
            <v>0</v>
          </cell>
          <cell r="J5333">
            <v>0</v>
          </cell>
          <cell r="K5333">
            <v>310010</v>
          </cell>
          <cell r="L5333" t="str">
            <v>General Auxiliaries</v>
          </cell>
          <cell r="M5333">
            <v>590</v>
          </cell>
          <cell r="N5333" t="str">
            <v>Auxiliary - Other</v>
          </cell>
          <cell r="O5333">
            <v>31</v>
          </cell>
          <cell r="P5333" t="str">
            <v>Auxiliary Enterprises Fund</v>
          </cell>
          <cell r="Q5333">
            <v>81</v>
          </cell>
          <cell r="R5333" t="str">
            <v>Transfers In</v>
          </cell>
          <cell r="S5333">
            <v>80</v>
          </cell>
          <cell r="T5333" t="str">
            <v>Auxiliaries</v>
          </cell>
          <cell r="U5333">
            <v>9</v>
          </cell>
          <cell r="V5333" t="str">
            <v>Schumann, Sherry L.</v>
          </cell>
        </row>
        <row r="5334">
          <cell r="A5334">
            <v>821102</v>
          </cell>
          <cell r="B5334" t="str">
            <v>SCC - Fitness</v>
          </cell>
          <cell r="C5334">
            <v>583001</v>
          </cell>
          <cell r="D5334">
            <v>821102583001</v>
          </cell>
          <cell r="E5334" t="str">
            <v>Membership Dues - Fitness</v>
          </cell>
          <cell r="F5334">
            <v>446</v>
          </cell>
          <cell r="G5334">
            <v>331</v>
          </cell>
          <cell r="H5334">
            <v>400</v>
          </cell>
          <cell r="I5334">
            <v>157</v>
          </cell>
          <cell r="J5334">
            <v>300</v>
          </cell>
          <cell r="K5334">
            <v>310010</v>
          </cell>
          <cell r="L5334" t="str">
            <v>General Auxiliaries</v>
          </cell>
          <cell r="M5334">
            <v>590</v>
          </cell>
          <cell r="N5334" t="str">
            <v>Auxiliary - Other</v>
          </cell>
          <cell r="O5334">
            <v>31</v>
          </cell>
          <cell r="P5334" t="str">
            <v>Auxiliary Enterprises Fund</v>
          </cell>
          <cell r="Q5334">
            <v>53</v>
          </cell>
          <cell r="R5334" t="str">
            <v>Tuition and Fees</v>
          </cell>
          <cell r="S5334">
            <v>80</v>
          </cell>
          <cell r="T5334" t="str">
            <v>Auxiliaries</v>
          </cell>
          <cell r="U5334">
            <v>9</v>
          </cell>
          <cell r="V5334" t="str">
            <v>Schumann, Sherry L.</v>
          </cell>
        </row>
        <row r="5335">
          <cell r="A5335">
            <v>821102</v>
          </cell>
          <cell r="B5335" t="str">
            <v>SCC - Fitness</v>
          </cell>
          <cell r="C5335">
            <v>611460</v>
          </cell>
          <cell r="D5335">
            <v>821102611460</v>
          </cell>
          <cell r="E5335" t="str">
            <v>Support Staff PT - Non-Exempt</v>
          </cell>
          <cell r="F5335">
            <v>9624.5400000000009</v>
          </cell>
          <cell r="G5335">
            <v>255.6</v>
          </cell>
          <cell r="H5335">
            <v>0</v>
          </cell>
          <cell r="I5335">
            <v>0</v>
          </cell>
          <cell r="J5335">
            <v>0</v>
          </cell>
          <cell r="K5335">
            <v>310010</v>
          </cell>
          <cell r="L5335" t="str">
            <v>General Auxiliaries</v>
          </cell>
          <cell r="M5335">
            <v>590</v>
          </cell>
          <cell r="N5335" t="str">
            <v>Auxiliary - Other</v>
          </cell>
          <cell r="O5335">
            <v>31</v>
          </cell>
          <cell r="P5335" t="str">
            <v>Auxiliary Enterprises Fund</v>
          </cell>
          <cell r="Q5335">
            <v>61</v>
          </cell>
          <cell r="R5335" t="str">
            <v>Salaries and Wages</v>
          </cell>
          <cell r="S5335">
            <v>80</v>
          </cell>
          <cell r="T5335" t="str">
            <v>Auxiliaries</v>
          </cell>
          <cell r="U5335">
            <v>9</v>
          </cell>
          <cell r="V5335" t="str">
            <v>Schumann, Sherry L.</v>
          </cell>
        </row>
        <row r="5336">
          <cell r="A5336">
            <v>821102</v>
          </cell>
          <cell r="B5336" t="str">
            <v>SCC - Fitness</v>
          </cell>
          <cell r="C5336">
            <v>611510</v>
          </cell>
          <cell r="D5336">
            <v>821102611510</v>
          </cell>
          <cell r="E5336" t="str">
            <v>Student Assistants - Non-Work Study</v>
          </cell>
          <cell r="F5336">
            <v>0</v>
          </cell>
          <cell r="G5336">
            <v>5223.6499999999996</v>
          </cell>
          <cell r="H5336">
            <v>1600</v>
          </cell>
          <cell r="I5336">
            <v>0</v>
          </cell>
          <cell r="J5336">
            <v>0</v>
          </cell>
          <cell r="K5336">
            <v>310010</v>
          </cell>
          <cell r="L5336" t="str">
            <v>General Auxiliaries</v>
          </cell>
          <cell r="M5336">
            <v>590</v>
          </cell>
          <cell r="N5336" t="str">
            <v>Auxiliary - Other</v>
          </cell>
          <cell r="O5336">
            <v>31</v>
          </cell>
          <cell r="P5336" t="str">
            <v>Auxiliary Enterprises Fund</v>
          </cell>
          <cell r="Q5336">
            <v>61</v>
          </cell>
          <cell r="R5336" t="str">
            <v>Salaries and Wages</v>
          </cell>
          <cell r="S5336">
            <v>80</v>
          </cell>
          <cell r="T5336" t="str">
            <v>Auxiliaries</v>
          </cell>
          <cell r="U5336">
            <v>9</v>
          </cell>
          <cell r="V5336" t="str">
            <v>Schumann, Sherry L.</v>
          </cell>
        </row>
        <row r="5337">
          <cell r="A5337">
            <v>821102</v>
          </cell>
          <cell r="B5337" t="str">
            <v>SCC - Fitness</v>
          </cell>
          <cell r="C5337">
            <v>810992</v>
          </cell>
          <cell r="D5337">
            <v>821102810992</v>
          </cell>
          <cell r="E5337" t="str">
            <v>Transfers from Other Funds</v>
          </cell>
          <cell r="F5337">
            <v>0</v>
          </cell>
          <cell r="G5337">
            <v>-25546.62</v>
          </cell>
          <cell r="H5337">
            <v>0</v>
          </cell>
          <cell r="I5337">
            <v>0</v>
          </cell>
          <cell r="J5337">
            <v>0</v>
          </cell>
          <cell r="K5337">
            <v>310010</v>
          </cell>
          <cell r="L5337" t="str">
            <v>General Auxiliaries</v>
          </cell>
          <cell r="M5337">
            <v>590</v>
          </cell>
          <cell r="N5337" t="str">
            <v>Auxiliary - Other</v>
          </cell>
          <cell r="O5337">
            <v>31</v>
          </cell>
          <cell r="P5337" t="str">
            <v>Auxiliary Enterprises Fund</v>
          </cell>
          <cell r="Q5337">
            <v>81</v>
          </cell>
          <cell r="R5337" t="str">
            <v>Transfers In</v>
          </cell>
          <cell r="S5337">
            <v>80</v>
          </cell>
          <cell r="T5337" t="str">
            <v>Auxiliaries</v>
          </cell>
          <cell r="U5337">
            <v>9</v>
          </cell>
          <cell r="V5337" t="str">
            <v>Schumann, Sherry L.</v>
          </cell>
        </row>
        <row r="5338">
          <cell r="A5338">
            <v>821106</v>
          </cell>
          <cell r="B5338" t="str">
            <v>PRC - Fitness</v>
          </cell>
          <cell r="C5338">
            <v>583001</v>
          </cell>
          <cell r="D5338">
            <v>821106583001</v>
          </cell>
          <cell r="E5338" t="str">
            <v>Membership Dues - Fitness</v>
          </cell>
          <cell r="F5338">
            <v>6834</v>
          </cell>
          <cell r="G5338">
            <v>7861</v>
          </cell>
          <cell r="H5338">
            <v>5500</v>
          </cell>
          <cell r="I5338">
            <v>3976</v>
          </cell>
          <cell r="J5338">
            <v>5500</v>
          </cell>
          <cell r="K5338">
            <v>310010</v>
          </cell>
          <cell r="L5338" t="str">
            <v>General Auxiliaries</v>
          </cell>
          <cell r="M5338">
            <v>590</v>
          </cell>
          <cell r="N5338" t="str">
            <v>Auxiliary - Other</v>
          </cell>
          <cell r="O5338">
            <v>31</v>
          </cell>
          <cell r="P5338" t="str">
            <v>Auxiliary Enterprises Fund</v>
          </cell>
          <cell r="Q5338">
            <v>53</v>
          </cell>
          <cell r="R5338" t="str">
            <v>Tuition and Fees</v>
          </cell>
          <cell r="S5338">
            <v>80</v>
          </cell>
          <cell r="T5338" t="str">
            <v>Auxiliaries</v>
          </cell>
          <cell r="U5338">
            <v>9</v>
          </cell>
          <cell r="V5338" t="str">
            <v>Schumann, Sherry L.</v>
          </cell>
        </row>
        <row r="5339">
          <cell r="A5339">
            <v>821106</v>
          </cell>
          <cell r="B5339" t="str">
            <v>PRC - Fitness</v>
          </cell>
          <cell r="C5339">
            <v>611460</v>
          </cell>
          <cell r="D5339">
            <v>821106611460</v>
          </cell>
          <cell r="E5339" t="str">
            <v>Support Staff PT - Non-Exempt</v>
          </cell>
          <cell r="F5339">
            <v>10457.25</v>
          </cell>
          <cell r="G5339">
            <v>5195.33</v>
          </cell>
          <cell r="H5339">
            <v>5500</v>
          </cell>
          <cell r="I5339">
            <v>0</v>
          </cell>
          <cell r="J5339">
            <v>0</v>
          </cell>
          <cell r="K5339">
            <v>310010</v>
          </cell>
          <cell r="L5339" t="str">
            <v>General Auxiliaries</v>
          </cell>
          <cell r="M5339">
            <v>590</v>
          </cell>
          <cell r="N5339" t="str">
            <v>Auxiliary - Other</v>
          </cell>
          <cell r="O5339">
            <v>31</v>
          </cell>
          <cell r="P5339" t="str">
            <v>Auxiliary Enterprises Fund</v>
          </cell>
          <cell r="Q5339">
            <v>61</v>
          </cell>
          <cell r="R5339" t="str">
            <v>Salaries and Wages</v>
          </cell>
          <cell r="S5339">
            <v>80</v>
          </cell>
          <cell r="T5339" t="str">
            <v>Auxiliaries</v>
          </cell>
          <cell r="U5339">
            <v>9</v>
          </cell>
          <cell r="V5339" t="str">
            <v>Schumann, Sherry L.</v>
          </cell>
        </row>
        <row r="5340">
          <cell r="A5340">
            <v>821106</v>
          </cell>
          <cell r="B5340" t="str">
            <v>PRC - Fitness</v>
          </cell>
          <cell r="C5340">
            <v>611492</v>
          </cell>
          <cell r="D5340">
            <v>821106611492</v>
          </cell>
          <cell r="E5340" t="str">
            <v>Regular Overtime</v>
          </cell>
          <cell r="F5340">
            <v>0</v>
          </cell>
          <cell r="G5340">
            <v>61.05</v>
          </cell>
          <cell r="H5340">
            <v>0</v>
          </cell>
          <cell r="I5340">
            <v>0</v>
          </cell>
          <cell r="J5340">
            <v>0</v>
          </cell>
          <cell r="K5340">
            <v>310010</v>
          </cell>
          <cell r="L5340" t="str">
            <v>General Auxiliaries</v>
          </cell>
          <cell r="M5340">
            <v>590</v>
          </cell>
          <cell r="N5340" t="str">
            <v>Auxiliary - Other</v>
          </cell>
          <cell r="O5340">
            <v>31</v>
          </cell>
          <cell r="P5340" t="str">
            <v>Auxiliary Enterprises Fund</v>
          </cell>
          <cell r="Q5340">
            <v>61</v>
          </cell>
          <cell r="R5340" t="str">
            <v>Salaries and Wages</v>
          </cell>
          <cell r="S5340">
            <v>80</v>
          </cell>
          <cell r="T5340" t="str">
            <v>Auxiliaries</v>
          </cell>
          <cell r="U5340">
            <v>9</v>
          </cell>
          <cell r="V5340" t="str">
            <v>Schumann, Sherry L.</v>
          </cell>
        </row>
        <row r="5341">
          <cell r="A5341">
            <v>821106</v>
          </cell>
          <cell r="B5341" t="str">
            <v>PRC - Fitness</v>
          </cell>
          <cell r="C5341">
            <v>611510</v>
          </cell>
          <cell r="D5341">
            <v>821106611510</v>
          </cell>
          <cell r="E5341" t="str">
            <v>Student Assistants - Non-Work Study</v>
          </cell>
          <cell r="F5341">
            <v>0</v>
          </cell>
          <cell r="G5341">
            <v>0</v>
          </cell>
          <cell r="H5341">
            <v>0</v>
          </cell>
          <cell r="I5341">
            <v>0</v>
          </cell>
          <cell r="J5341">
            <v>0</v>
          </cell>
          <cell r="K5341">
            <v>310010</v>
          </cell>
          <cell r="L5341" t="str">
            <v>General Auxiliaries</v>
          </cell>
          <cell r="M5341">
            <v>590</v>
          </cell>
          <cell r="N5341" t="str">
            <v>Auxiliary - Other</v>
          </cell>
          <cell r="O5341">
            <v>31</v>
          </cell>
          <cell r="P5341" t="str">
            <v>Auxiliary Enterprises Fund</v>
          </cell>
          <cell r="Q5341">
            <v>61</v>
          </cell>
          <cell r="R5341" t="str">
            <v>Salaries and Wages</v>
          </cell>
          <cell r="S5341">
            <v>80</v>
          </cell>
          <cell r="T5341" t="str">
            <v>Auxiliaries</v>
          </cell>
          <cell r="U5341">
            <v>9</v>
          </cell>
          <cell r="V5341" t="str">
            <v>Schumann, Sherry L.</v>
          </cell>
        </row>
        <row r="5342">
          <cell r="A5342">
            <v>821106</v>
          </cell>
          <cell r="B5342" t="str">
            <v>PRC - Fitness</v>
          </cell>
          <cell r="C5342">
            <v>611520</v>
          </cell>
          <cell r="D5342">
            <v>821106611520</v>
          </cell>
          <cell r="E5342" t="str">
            <v>Student Assistants - Work Study</v>
          </cell>
          <cell r="F5342">
            <v>8851.51</v>
          </cell>
          <cell r="G5342">
            <v>5110.1000000000004</v>
          </cell>
          <cell r="H5342">
            <v>0</v>
          </cell>
          <cell r="I5342">
            <v>0</v>
          </cell>
          <cell r="J5342">
            <v>0</v>
          </cell>
          <cell r="K5342">
            <v>310010</v>
          </cell>
          <cell r="L5342" t="str">
            <v>General Auxiliaries</v>
          </cell>
          <cell r="M5342">
            <v>590</v>
          </cell>
          <cell r="N5342" t="str">
            <v>Auxiliary - Other</v>
          </cell>
          <cell r="O5342">
            <v>31</v>
          </cell>
          <cell r="P5342" t="str">
            <v>Auxiliary Enterprises Fund</v>
          </cell>
          <cell r="Q5342">
            <v>61</v>
          </cell>
          <cell r="R5342" t="str">
            <v>Salaries and Wages</v>
          </cell>
          <cell r="S5342">
            <v>80</v>
          </cell>
          <cell r="T5342" t="str">
            <v>Auxiliaries</v>
          </cell>
          <cell r="U5342">
            <v>9</v>
          </cell>
          <cell r="V5342" t="str">
            <v>Schumann, Sherry L.</v>
          </cell>
        </row>
        <row r="5343">
          <cell r="A5343">
            <v>821106</v>
          </cell>
          <cell r="B5343" t="str">
            <v>PRC - Fitness</v>
          </cell>
          <cell r="C5343">
            <v>755710</v>
          </cell>
          <cell r="D5343">
            <v>821106755710</v>
          </cell>
          <cell r="E5343" t="str">
            <v>Cash Over/Short</v>
          </cell>
          <cell r="F5343">
            <v>0</v>
          </cell>
          <cell r="G5343">
            <v>2</v>
          </cell>
          <cell r="H5343">
            <v>0</v>
          </cell>
          <cell r="I5343">
            <v>0</v>
          </cell>
          <cell r="J5343">
            <v>0</v>
          </cell>
          <cell r="K5343">
            <v>310010</v>
          </cell>
          <cell r="L5343" t="str">
            <v>General Auxiliaries</v>
          </cell>
          <cell r="M5343">
            <v>590</v>
          </cell>
          <cell r="N5343" t="str">
            <v>Auxiliary - Other</v>
          </cell>
          <cell r="O5343">
            <v>31</v>
          </cell>
          <cell r="P5343" t="str">
            <v>Auxiliary Enterprises Fund</v>
          </cell>
          <cell r="Q5343">
            <v>75</v>
          </cell>
          <cell r="R5343" t="str">
            <v>Other Operating Expenses</v>
          </cell>
          <cell r="S5343">
            <v>80</v>
          </cell>
          <cell r="T5343" t="str">
            <v>Auxiliaries</v>
          </cell>
          <cell r="U5343">
            <v>9</v>
          </cell>
          <cell r="V5343" t="str">
            <v>Schumann, Sherry L.</v>
          </cell>
        </row>
        <row r="5344">
          <cell r="A5344">
            <v>821106</v>
          </cell>
          <cell r="B5344" t="str">
            <v>PRC - Fitness</v>
          </cell>
          <cell r="C5344">
            <v>810992</v>
          </cell>
          <cell r="D5344">
            <v>821106810992</v>
          </cell>
          <cell r="E5344" t="str">
            <v>Transfers from Other Funds</v>
          </cell>
          <cell r="F5344">
            <v>0</v>
          </cell>
          <cell r="G5344">
            <v>-2508.38</v>
          </cell>
          <cell r="H5344">
            <v>0</v>
          </cell>
          <cell r="I5344">
            <v>0</v>
          </cell>
          <cell r="J5344">
            <v>0</v>
          </cell>
          <cell r="K5344">
            <v>310010</v>
          </cell>
          <cell r="L5344" t="str">
            <v>General Auxiliaries</v>
          </cell>
          <cell r="M5344">
            <v>590</v>
          </cell>
          <cell r="N5344" t="str">
            <v>Auxiliary - Other</v>
          </cell>
          <cell r="O5344">
            <v>31</v>
          </cell>
          <cell r="P5344" t="str">
            <v>Auxiliary Enterprises Fund</v>
          </cell>
          <cell r="Q5344">
            <v>81</v>
          </cell>
          <cell r="R5344" t="str">
            <v>Transfers In</v>
          </cell>
          <cell r="S5344">
            <v>80</v>
          </cell>
          <cell r="T5344" t="str">
            <v>Auxiliaries</v>
          </cell>
          <cell r="U5344">
            <v>9</v>
          </cell>
          <cell r="V5344" t="str">
            <v>Schumann, Sherry L.</v>
          </cell>
        </row>
        <row r="5345">
          <cell r="A5345">
            <v>840005</v>
          </cell>
          <cell r="B5345" t="str">
            <v>Athletics</v>
          </cell>
          <cell r="C5345">
            <v>611130</v>
          </cell>
          <cell r="D5345">
            <v>840005611130</v>
          </cell>
          <cell r="E5345" t="str">
            <v>Faculty Full-time Non-teaching ES</v>
          </cell>
          <cell r="F5345">
            <v>0</v>
          </cell>
          <cell r="G5345">
            <v>1668</v>
          </cell>
          <cell r="H5345">
            <v>0</v>
          </cell>
          <cell r="I5345">
            <v>0</v>
          </cell>
          <cell r="J5345">
            <v>0</v>
          </cell>
          <cell r="K5345">
            <v>310010</v>
          </cell>
          <cell r="L5345" t="str">
            <v>General Auxiliaries</v>
          </cell>
          <cell r="M5345">
            <v>590</v>
          </cell>
          <cell r="N5345" t="str">
            <v>Auxiliary - Other</v>
          </cell>
          <cell r="O5345">
            <v>31</v>
          </cell>
          <cell r="P5345" t="str">
            <v>Auxiliary Enterprises Fund</v>
          </cell>
          <cell r="Q5345">
            <v>61</v>
          </cell>
          <cell r="R5345" t="str">
            <v>Salaries and Wages</v>
          </cell>
          <cell r="S5345">
            <v>80</v>
          </cell>
          <cell r="T5345" t="str">
            <v>Auxiliaries</v>
          </cell>
          <cell r="U5345">
            <v>9</v>
          </cell>
          <cell r="V5345" t="str">
            <v>Schumann, Sherry L.</v>
          </cell>
        </row>
        <row r="5346">
          <cell r="A5346">
            <v>840005</v>
          </cell>
          <cell r="B5346" t="str">
            <v>Athletics</v>
          </cell>
          <cell r="C5346">
            <v>611145</v>
          </cell>
          <cell r="D5346">
            <v>840005611145</v>
          </cell>
          <cell r="E5346" t="str">
            <v>Coaching - Full-time and Part-time</v>
          </cell>
          <cell r="F5346">
            <v>0</v>
          </cell>
          <cell r="G5346">
            <v>2543.1</v>
          </cell>
          <cell r="H5346">
            <v>17612</v>
          </cell>
          <cell r="I5346">
            <v>0</v>
          </cell>
          <cell r="J5346">
            <v>33442</v>
          </cell>
          <cell r="K5346">
            <v>310010</v>
          </cell>
          <cell r="L5346" t="str">
            <v>General Auxiliaries</v>
          </cell>
          <cell r="M5346">
            <v>590</v>
          </cell>
          <cell r="N5346" t="str">
            <v>Auxiliary - Other</v>
          </cell>
          <cell r="O5346">
            <v>31</v>
          </cell>
          <cell r="P5346" t="str">
            <v>Auxiliary Enterprises Fund</v>
          </cell>
          <cell r="Q5346">
            <v>61</v>
          </cell>
          <cell r="R5346" t="str">
            <v>Salaries and Wages</v>
          </cell>
          <cell r="S5346">
            <v>80</v>
          </cell>
          <cell r="T5346" t="str">
            <v>Auxiliaries</v>
          </cell>
          <cell r="U5346">
            <v>9</v>
          </cell>
          <cell r="V5346" t="str">
            <v>Schumann, Sherry L.</v>
          </cell>
        </row>
        <row r="5347">
          <cell r="A5347">
            <v>840005</v>
          </cell>
          <cell r="B5347" t="str">
            <v>Athletics</v>
          </cell>
          <cell r="C5347">
            <v>611340</v>
          </cell>
          <cell r="D5347">
            <v>840005611340</v>
          </cell>
          <cell r="E5347" t="str">
            <v>Supp Staff - Extra Service - Exempt</v>
          </cell>
          <cell r="F5347">
            <v>2430</v>
          </cell>
          <cell r="G5347">
            <v>9642.9599999999991</v>
          </cell>
          <cell r="H5347">
            <v>3300</v>
          </cell>
          <cell r="I5347">
            <v>1916.65</v>
          </cell>
          <cell r="J5347">
            <v>2300</v>
          </cell>
          <cell r="K5347">
            <v>310010</v>
          </cell>
          <cell r="L5347" t="str">
            <v>General Auxiliaries</v>
          </cell>
          <cell r="M5347">
            <v>590</v>
          </cell>
          <cell r="N5347" t="str">
            <v>Auxiliary - Other</v>
          </cell>
          <cell r="O5347">
            <v>31</v>
          </cell>
          <cell r="P5347" t="str">
            <v>Auxiliary Enterprises Fund</v>
          </cell>
          <cell r="Q5347">
            <v>61</v>
          </cell>
          <cell r="R5347" t="str">
            <v>Salaries and Wages</v>
          </cell>
          <cell r="S5347">
            <v>80</v>
          </cell>
          <cell r="T5347" t="str">
            <v>Auxiliaries</v>
          </cell>
          <cell r="U5347">
            <v>9</v>
          </cell>
          <cell r="V5347" t="str">
            <v>Schumann, Sherry L.</v>
          </cell>
        </row>
        <row r="5348">
          <cell r="A5348">
            <v>840005</v>
          </cell>
          <cell r="B5348" t="str">
            <v>Athletics</v>
          </cell>
          <cell r="C5348">
            <v>611460</v>
          </cell>
          <cell r="D5348">
            <v>840005611460</v>
          </cell>
          <cell r="E5348" t="str">
            <v>Support Staff PT - Non-Exempt</v>
          </cell>
          <cell r="F5348">
            <v>9067.19</v>
          </cell>
          <cell r="G5348">
            <v>3243.45</v>
          </cell>
          <cell r="H5348">
            <v>7507</v>
          </cell>
          <cell r="I5348">
            <v>1981.49</v>
          </cell>
          <cell r="J5348">
            <v>2000</v>
          </cell>
          <cell r="K5348">
            <v>310010</v>
          </cell>
          <cell r="L5348" t="str">
            <v>General Auxiliaries</v>
          </cell>
          <cell r="M5348">
            <v>590</v>
          </cell>
          <cell r="N5348" t="str">
            <v>Auxiliary - Other</v>
          </cell>
          <cell r="O5348">
            <v>31</v>
          </cell>
          <cell r="P5348" t="str">
            <v>Auxiliary Enterprises Fund</v>
          </cell>
          <cell r="Q5348">
            <v>61</v>
          </cell>
          <cell r="R5348" t="str">
            <v>Salaries and Wages</v>
          </cell>
          <cell r="S5348">
            <v>80</v>
          </cell>
          <cell r="T5348" t="str">
            <v>Auxiliaries</v>
          </cell>
          <cell r="U5348">
            <v>9</v>
          </cell>
          <cell r="V5348" t="str">
            <v>Schumann, Sherry L.</v>
          </cell>
        </row>
        <row r="5349">
          <cell r="A5349">
            <v>840005</v>
          </cell>
          <cell r="B5349" t="str">
            <v>Athletics</v>
          </cell>
          <cell r="C5349">
            <v>611510</v>
          </cell>
          <cell r="D5349">
            <v>840005611510</v>
          </cell>
          <cell r="E5349" t="str">
            <v>Student Assistants - Non-Work Study</v>
          </cell>
          <cell r="F5349">
            <v>0</v>
          </cell>
          <cell r="G5349">
            <v>0</v>
          </cell>
          <cell r="H5349">
            <v>2493</v>
          </cell>
          <cell r="I5349">
            <v>2492.5700000000002</v>
          </cell>
          <cell r="J5349">
            <v>5000</v>
          </cell>
          <cell r="K5349">
            <v>310010</v>
          </cell>
          <cell r="L5349" t="str">
            <v>General Auxiliaries</v>
          </cell>
          <cell r="M5349">
            <v>590</v>
          </cell>
          <cell r="N5349" t="str">
            <v>Auxiliary - Other</v>
          </cell>
          <cell r="O5349">
            <v>31</v>
          </cell>
          <cell r="P5349" t="str">
            <v>Auxiliary Enterprises Fund</v>
          </cell>
          <cell r="Q5349">
            <v>61</v>
          </cell>
          <cell r="R5349" t="str">
            <v>Salaries and Wages</v>
          </cell>
          <cell r="S5349">
            <v>80</v>
          </cell>
          <cell r="T5349" t="str">
            <v>Auxiliaries</v>
          </cell>
          <cell r="U5349">
            <v>9</v>
          </cell>
          <cell r="V5349" t="str">
            <v>Schumann, Sherry L.</v>
          </cell>
        </row>
        <row r="5350">
          <cell r="A5350">
            <v>840005</v>
          </cell>
          <cell r="B5350" t="str">
            <v>Athletics</v>
          </cell>
          <cell r="C5350">
            <v>712340</v>
          </cell>
          <cell r="D5350">
            <v>840005712340</v>
          </cell>
          <cell r="E5350" t="str">
            <v>Athletic Officials</v>
          </cell>
          <cell r="F5350">
            <v>0</v>
          </cell>
          <cell r="G5350">
            <v>0</v>
          </cell>
          <cell r="H5350">
            <v>0</v>
          </cell>
          <cell r="I5350">
            <v>0</v>
          </cell>
          <cell r="J5350">
            <v>0</v>
          </cell>
          <cell r="K5350">
            <v>310010</v>
          </cell>
          <cell r="L5350" t="str">
            <v>General Auxiliaries</v>
          </cell>
          <cell r="M5350">
            <v>590</v>
          </cell>
          <cell r="N5350" t="str">
            <v>Auxiliary - Other</v>
          </cell>
          <cell r="O5350">
            <v>31</v>
          </cell>
          <cell r="P5350" t="str">
            <v>Auxiliary Enterprises Fund</v>
          </cell>
          <cell r="Q5350">
            <v>71</v>
          </cell>
          <cell r="R5350" t="str">
            <v>Contractual Services</v>
          </cell>
          <cell r="S5350">
            <v>80</v>
          </cell>
          <cell r="T5350" t="str">
            <v>Auxiliaries</v>
          </cell>
          <cell r="U5350">
            <v>9</v>
          </cell>
          <cell r="V5350" t="str">
            <v>Schumann, Sherry L.</v>
          </cell>
        </row>
        <row r="5351">
          <cell r="A5351">
            <v>840005</v>
          </cell>
          <cell r="B5351" t="str">
            <v>Athletics</v>
          </cell>
          <cell r="C5351">
            <v>712345</v>
          </cell>
          <cell r="D5351">
            <v>840005712345</v>
          </cell>
          <cell r="E5351" t="str">
            <v>Insurance - Athletics</v>
          </cell>
          <cell r="F5351">
            <v>5985</v>
          </cell>
          <cell r="G5351">
            <v>6615</v>
          </cell>
          <cell r="H5351">
            <v>7000</v>
          </cell>
          <cell r="I5351">
            <v>6342.25</v>
          </cell>
          <cell r="J5351">
            <v>7000</v>
          </cell>
          <cell r="K5351">
            <v>310010</v>
          </cell>
          <cell r="L5351" t="str">
            <v>General Auxiliaries</v>
          </cell>
          <cell r="M5351">
            <v>590</v>
          </cell>
          <cell r="N5351" t="str">
            <v>Auxiliary - Other</v>
          </cell>
          <cell r="O5351">
            <v>31</v>
          </cell>
          <cell r="P5351" t="str">
            <v>Auxiliary Enterprises Fund</v>
          </cell>
          <cell r="Q5351">
            <v>71</v>
          </cell>
          <cell r="R5351" t="str">
            <v>Contractual Services</v>
          </cell>
          <cell r="S5351">
            <v>80</v>
          </cell>
          <cell r="T5351" t="str">
            <v>Auxiliaries</v>
          </cell>
          <cell r="U5351">
            <v>9</v>
          </cell>
          <cell r="V5351" t="str">
            <v>Schumann, Sherry L.</v>
          </cell>
        </row>
        <row r="5352">
          <cell r="A5352">
            <v>840005</v>
          </cell>
          <cell r="B5352" t="str">
            <v>Athletics</v>
          </cell>
          <cell r="C5352">
            <v>712360</v>
          </cell>
          <cell r="D5352">
            <v>840005712360</v>
          </cell>
          <cell r="E5352" t="str">
            <v>Instructional Service Contract</v>
          </cell>
          <cell r="F5352">
            <v>8000</v>
          </cell>
          <cell r="G5352">
            <v>8000</v>
          </cell>
          <cell r="H5352">
            <v>19520</v>
          </cell>
          <cell r="I5352">
            <v>11520</v>
          </cell>
          <cell r="J5352">
            <v>12000</v>
          </cell>
          <cell r="K5352">
            <v>310010</v>
          </cell>
          <cell r="L5352" t="str">
            <v>General Auxiliaries</v>
          </cell>
          <cell r="M5352">
            <v>590</v>
          </cell>
          <cell r="N5352" t="str">
            <v>Auxiliary - Other</v>
          </cell>
          <cell r="O5352">
            <v>31</v>
          </cell>
          <cell r="P5352" t="str">
            <v>Auxiliary Enterprises Fund</v>
          </cell>
          <cell r="Q5352">
            <v>71</v>
          </cell>
          <cell r="R5352" t="str">
            <v>Contractual Services</v>
          </cell>
          <cell r="S5352">
            <v>80</v>
          </cell>
          <cell r="T5352" t="str">
            <v>Auxiliaries</v>
          </cell>
          <cell r="U5352">
            <v>9</v>
          </cell>
          <cell r="V5352" t="str">
            <v>Schumann, Sherry L.</v>
          </cell>
        </row>
        <row r="5353">
          <cell r="A5353">
            <v>840005</v>
          </cell>
          <cell r="B5353" t="str">
            <v>Athletics</v>
          </cell>
          <cell r="C5353">
            <v>712370</v>
          </cell>
          <cell r="D5353">
            <v>840005712370</v>
          </cell>
          <cell r="E5353" t="str">
            <v>Other Contract Services</v>
          </cell>
          <cell r="F5353">
            <v>510</v>
          </cell>
          <cell r="G5353">
            <v>500</v>
          </cell>
          <cell r="H5353">
            <v>500</v>
          </cell>
          <cell r="I5353">
            <v>500</v>
          </cell>
          <cell r="J5353">
            <v>3000</v>
          </cell>
          <cell r="K5353">
            <v>310010</v>
          </cell>
          <cell r="L5353" t="str">
            <v>General Auxiliaries</v>
          </cell>
          <cell r="M5353">
            <v>590</v>
          </cell>
          <cell r="N5353" t="str">
            <v>Auxiliary - Other</v>
          </cell>
          <cell r="O5353">
            <v>31</v>
          </cell>
          <cell r="P5353" t="str">
            <v>Auxiliary Enterprises Fund</v>
          </cell>
          <cell r="Q5353">
            <v>71</v>
          </cell>
          <cell r="R5353" t="str">
            <v>Contractual Services</v>
          </cell>
          <cell r="S5353">
            <v>80</v>
          </cell>
          <cell r="T5353" t="str">
            <v>Auxiliaries</v>
          </cell>
          <cell r="U5353">
            <v>9</v>
          </cell>
          <cell r="V5353" t="str">
            <v>Schumann, Sherry L.</v>
          </cell>
        </row>
        <row r="5354">
          <cell r="A5354">
            <v>840005</v>
          </cell>
          <cell r="B5354" t="str">
            <v>Athletics</v>
          </cell>
          <cell r="C5354">
            <v>712450</v>
          </cell>
          <cell r="D5354">
            <v>840005712450</v>
          </cell>
          <cell r="E5354" t="str">
            <v>Rental - Vehicle</v>
          </cell>
          <cell r="F5354">
            <v>1759.1</v>
          </cell>
          <cell r="G5354">
            <v>6691.85</v>
          </cell>
          <cell r="H5354">
            <v>0</v>
          </cell>
          <cell r="I5354">
            <v>0</v>
          </cell>
          <cell r="J5354">
            <v>0</v>
          </cell>
          <cell r="K5354">
            <v>310010</v>
          </cell>
          <cell r="L5354" t="str">
            <v>General Auxiliaries</v>
          </cell>
          <cell r="M5354">
            <v>590</v>
          </cell>
          <cell r="N5354" t="str">
            <v>Auxiliary - Other</v>
          </cell>
          <cell r="O5354">
            <v>31</v>
          </cell>
          <cell r="P5354" t="str">
            <v>Auxiliary Enterprises Fund</v>
          </cell>
          <cell r="Q5354">
            <v>71</v>
          </cell>
          <cell r="R5354" t="str">
            <v>Contractual Services</v>
          </cell>
          <cell r="S5354">
            <v>80</v>
          </cell>
          <cell r="T5354" t="str">
            <v>Auxiliaries</v>
          </cell>
          <cell r="U5354">
            <v>9</v>
          </cell>
          <cell r="V5354" t="str">
            <v>Schumann, Sherry L.</v>
          </cell>
        </row>
        <row r="5355">
          <cell r="A5355">
            <v>840005</v>
          </cell>
          <cell r="B5355" t="str">
            <v>Athletics</v>
          </cell>
          <cell r="C5355">
            <v>712655</v>
          </cell>
          <cell r="D5355">
            <v>840005712655</v>
          </cell>
          <cell r="E5355" t="str">
            <v>Meetings Expense</v>
          </cell>
          <cell r="F5355">
            <v>1798</v>
          </cell>
          <cell r="G5355">
            <v>65.52</v>
          </cell>
          <cell r="H5355">
            <v>200</v>
          </cell>
          <cell r="I5355">
            <v>0</v>
          </cell>
          <cell r="J5355">
            <v>100</v>
          </cell>
          <cell r="K5355">
            <v>310010</v>
          </cell>
          <cell r="L5355" t="str">
            <v>General Auxiliaries</v>
          </cell>
          <cell r="M5355">
            <v>590</v>
          </cell>
          <cell r="N5355" t="str">
            <v>Auxiliary - Other</v>
          </cell>
          <cell r="O5355">
            <v>31</v>
          </cell>
          <cell r="P5355" t="str">
            <v>Auxiliary Enterprises Fund</v>
          </cell>
          <cell r="Q5355">
            <v>71</v>
          </cell>
          <cell r="R5355" t="str">
            <v>Contractual Services</v>
          </cell>
          <cell r="S5355">
            <v>80</v>
          </cell>
          <cell r="T5355" t="str">
            <v>Auxiliaries</v>
          </cell>
          <cell r="U5355">
            <v>9</v>
          </cell>
          <cell r="V5355" t="str">
            <v>Schumann, Sherry L.</v>
          </cell>
        </row>
        <row r="5356">
          <cell r="A5356">
            <v>840005</v>
          </cell>
          <cell r="B5356" t="str">
            <v>Athletics</v>
          </cell>
          <cell r="C5356">
            <v>733110</v>
          </cell>
          <cell r="D5356">
            <v>840005733110</v>
          </cell>
          <cell r="E5356" t="str">
            <v>Classroom Supplies</v>
          </cell>
          <cell r="F5356">
            <v>3973.89</v>
          </cell>
          <cell r="G5356">
            <v>3988.28</v>
          </cell>
          <cell r="H5356">
            <v>3690</v>
          </cell>
          <cell r="I5356">
            <v>3321.56</v>
          </cell>
          <cell r="J5356">
            <v>4500</v>
          </cell>
          <cell r="K5356">
            <v>310010</v>
          </cell>
          <cell r="L5356" t="str">
            <v>General Auxiliaries</v>
          </cell>
          <cell r="M5356">
            <v>590</v>
          </cell>
          <cell r="N5356" t="str">
            <v>Auxiliary - Other</v>
          </cell>
          <cell r="O5356">
            <v>31</v>
          </cell>
          <cell r="P5356" t="str">
            <v>Auxiliary Enterprises Fund</v>
          </cell>
          <cell r="Q5356">
            <v>73</v>
          </cell>
          <cell r="R5356" t="str">
            <v>Supplies</v>
          </cell>
          <cell r="S5356">
            <v>80</v>
          </cell>
          <cell r="T5356" t="str">
            <v>Auxiliaries</v>
          </cell>
          <cell r="U5356">
            <v>9</v>
          </cell>
          <cell r="V5356" t="str">
            <v>Schumann, Sherry L.</v>
          </cell>
        </row>
        <row r="5357">
          <cell r="A5357">
            <v>840005</v>
          </cell>
          <cell r="B5357" t="str">
            <v>Athletics</v>
          </cell>
          <cell r="C5357">
            <v>733120</v>
          </cell>
          <cell r="D5357">
            <v>840005733120</v>
          </cell>
          <cell r="E5357" t="str">
            <v>Office Supplies</v>
          </cell>
          <cell r="F5357">
            <v>0</v>
          </cell>
          <cell r="G5357">
            <v>0</v>
          </cell>
          <cell r="H5357">
            <v>0</v>
          </cell>
          <cell r="I5357">
            <v>0</v>
          </cell>
          <cell r="J5357">
            <v>0</v>
          </cell>
          <cell r="K5357">
            <v>310010</v>
          </cell>
          <cell r="L5357" t="str">
            <v>General Auxiliaries</v>
          </cell>
          <cell r="M5357">
            <v>590</v>
          </cell>
          <cell r="N5357" t="str">
            <v>Auxiliary - Other</v>
          </cell>
          <cell r="O5357">
            <v>31</v>
          </cell>
          <cell r="P5357" t="str">
            <v>Auxiliary Enterprises Fund</v>
          </cell>
          <cell r="Q5357">
            <v>73</v>
          </cell>
          <cell r="R5357" t="str">
            <v>Supplies</v>
          </cell>
          <cell r="S5357">
            <v>80</v>
          </cell>
          <cell r="T5357" t="str">
            <v>Auxiliaries</v>
          </cell>
          <cell r="U5357">
            <v>9</v>
          </cell>
          <cell r="V5357" t="str">
            <v>Schumann, Sherry L.</v>
          </cell>
        </row>
        <row r="5358">
          <cell r="A5358">
            <v>840005</v>
          </cell>
          <cell r="B5358" t="str">
            <v>Athletics</v>
          </cell>
          <cell r="C5358">
            <v>733210</v>
          </cell>
          <cell r="D5358">
            <v>840005733210</v>
          </cell>
          <cell r="E5358" t="str">
            <v>Division Books and Booklets</v>
          </cell>
          <cell r="F5358">
            <v>0</v>
          </cell>
          <cell r="G5358">
            <v>0</v>
          </cell>
          <cell r="H5358">
            <v>30</v>
          </cell>
          <cell r="I5358">
            <v>30</v>
          </cell>
          <cell r="J5358">
            <v>50</v>
          </cell>
          <cell r="K5358">
            <v>310010</v>
          </cell>
          <cell r="L5358" t="str">
            <v>General Auxiliaries</v>
          </cell>
          <cell r="M5358">
            <v>590</v>
          </cell>
          <cell r="N5358" t="str">
            <v>Auxiliary - Other</v>
          </cell>
          <cell r="O5358">
            <v>31</v>
          </cell>
          <cell r="P5358" t="str">
            <v>Auxiliary Enterprises Fund</v>
          </cell>
          <cell r="Q5358">
            <v>73</v>
          </cell>
          <cell r="R5358" t="str">
            <v>Supplies</v>
          </cell>
          <cell r="S5358">
            <v>80</v>
          </cell>
          <cell r="T5358" t="str">
            <v>Auxiliaries</v>
          </cell>
          <cell r="U5358">
            <v>9</v>
          </cell>
          <cell r="V5358" t="str">
            <v>Schumann, Sherry L.</v>
          </cell>
        </row>
        <row r="5359">
          <cell r="A5359">
            <v>840005</v>
          </cell>
          <cell r="B5359" t="str">
            <v>Athletics</v>
          </cell>
          <cell r="C5359">
            <v>733220</v>
          </cell>
          <cell r="D5359">
            <v>840005733220</v>
          </cell>
          <cell r="E5359" t="str">
            <v>Subscriptions</v>
          </cell>
          <cell r="F5359">
            <v>425</v>
          </cell>
          <cell r="G5359">
            <v>190.95</v>
          </cell>
          <cell r="H5359">
            <v>0</v>
          </cell>
          <cell r="I5359">
            <v>0</v>
          </cell>
          <cell r="J5359">
            <v>0</v>
          </cell>
          <cell r="K5359">
            <v>310010</v>
          </cell>
          <cell r="L5359" t="str">
            <v>General Auxiliaries</v>
          </cell>
          <cell r="M5359">
            <v>590</v>
          </cell>
          <cell r="N5359" t="str">
            <v>Auxiliary - Other</v>
          </cell>
          <cell r="O5359">
            <v>31</v>
          </cell>
          <cell r="P5359" t="str">
            <v>Auxiliary Enterprises Fund</v>
          </cell>
          <cell r="Q5359">
            <v>73</v>
          </cell>
          <cell r="R5359" t="str">
            <v>Supplies</v>
          </cell>
          <cell r="S5359">
            <v>80</v>
          </cell>
          <cell r="T5359" t="str">
            <v>Auxiliaries</v>
          </cell>
          <cell r="U5359">
            <v>9</v>
          </cell>
          <cell r="V5359" t="str">
            <v>Schumann, Sherry L.</v>
          </cell>
        </row>
        <row r="5360">
          <cell r="A5360">
            <v>840005</v>
          </cell>
          <cell r="B5360" t="str">
            <v>Athletics</v>
          </cell>
          <cell r="C5360">
            <v>744210</v>
          </cell>
          <cell r="D5360">
            <v>840005744210</v>
          </cell>
          <cell r="E5360" t="str">
            <v>Local Travel</v>
          </cell>
          <cell r="F5360">
            <v>151</v>
          </cell>
          <cell r="G5360">
            <v>250</v>
          </cell>
          <cell r="H5360">
            <v>300</v>
          </cell>
          <cell r="I5360">
            <v>132.5</v>
          </cell>
          <cell r="J5360">
            <v>200</v>
          </cell>
          <cell r="K5360">
            <v>310010</v>
          </cell>
          <cell r="L5360" t="str">
            <v>General Auxiliaries</v>
          </cell>
          <cell r="M5360">
            <v>590</v>
          </cell>
          <cell r="N5360" t="str">
            <v>Auxiliary - Other</v>
          </cell>
          <cell r="O5360">
            <v>31</v>
          </cell>
          <cell r="P5360" t="str">
            <v>Auxiliary Enterprises Fund</v>
          </cell>
          <cell r="Q5360">
            <v>74</v>
          </cell>
          <cell r="R5360" t="str">
            <v>Travel</v>
          </cell>
          <cell r="S5360">
            <v>80</v>
          </cell>
          <cell r="T5360" t="str">
            <v>Auxiliaries</v>
          </cell>
          <cell r="U5360">
            <v>9</v>
          </cell>
          <cell r="V5360" t="str">
            <v>Schumann, Sherry L.</v>
          </cell>
        </row>
        <row r="5361">
          <cell r="A5361">
            <v>840005</v>
          </cell>
          <cell r="B5361" t="str">
            <v>Athletics</v>
          </cell>
          <cell r="C5361">
            <v>744220</v>
          </cell>
          <cell r="D5361">
            <v>840005744220</v>
          </cell>
          <cell r="E5361" t="str">
            <v>Professional Development / Travel</v>
          </cell>
          <cell r="F5361">
            <v>2016.69</v>
          </cell>
          <cell r="G5361">
            <v>52.8</v>
          </cell>
          <cell r="H5361">
            <v>1000</v>
          </cell>
          <cell r="I5361">
            <v>0</v>
          </cell>
          <cell r="J5361">
            <v>1000</v>
          </cell>
          <cell r="K5361">
            <v>310010</v>
          </cell>
          <cell r="L5361" t="str">
            <v>General Auxiliaries</v>
          </cell>
          <cell r="M5361">
            <v>590</v>
          </cell>
          <cell r="N5361" t="str">
            <v>Auxiliary - Other</v>
          </cell>
          <cell r="O5361">
            <v>31</v>
          </cell>
          <cell r="P5361" t="str">
            <v>Auxiliary Enterprises Fund</v>
          </cell>
          <cell r="Q5361">
            <v>74</v>
          </cell>
          <cell r="R5361" t="str">
            <v>Travel</v>
          </cell>
          <cell r="S5361">
            <v>80</v>
          </cell>
          <cell r="T5361" t="str">
            <v>Auxiliaries</v>
          </cell>
          <cell r="U5361">
            <v>9</v>
          </cell>
          <cell r="V5361" t="str">
            <v>Schumann, Sherry L.</v>
          </cell>
        </row>
        <row r="5362">
          <cell r="A5362">
            <v>840005</v>
          </cell>
          <cell r="B5362" t="str">
            <v>Athletics</v>
          </cell>
          <cell r="C5362">
            <v>755115</v>
          </cell>
          <cell r="D5362">
            <v>840005755115</v>
          </cell>
          <cell r="E5362" t="str">
            <v>Athletic Travel</v>
          </cell>
          <cell r="F5362">
            <v>1113.29</v>
          </cell>
          <cell r="G5362">
            <v>540.64</v>
          </cell>
          <cell r="H5362">
            <v>500</v>
          </cell>
          <cell r="I5362">
            <v>0</v>
          </cell>
          <cell r="J5362">
            <v>0</v>
          </cell>
          <cell r="K5362">
            <v>310010</v>
          </cell>
          <cell r="L5362" t="str">
            <v>General Auxiliaries</v>
          </cell>
          <cell r="M5362">
            <v>590</v>
          </cell>
          <cell r="N5362" t="str">
            <v>Auxiliary - Other</v>
          </cell>
          <cell r="O5362">
            <v>31</v>
          </cell>
          <cell r="P5362" t="str">
            <v>Auxiliary Enterprises Fund</v>
          </cell>
          <cell r="Q5362">
            <v>75</v>
          </cell>
          <cell r="R5362" t="str">
            <v>Other Operating Expenses</v>
          </cell>
          <cell r="S5362">
            <v>80</v>
          </cell>
          <cell r="T5362" t="str">
            <v>Auxiliaries</v>
          </cell>
          <cell r="U5362">
            <v>9</v>
          </cell>
          <cell r="V5362" t="str">
            <v>Schumann, Sherry L.</v>
          </cell>
        </row>
        <row r="5363">
          <cell r="A5363">
            <v>840005</v>
          </cell>
          <cell r="B5363" t="str">
            <v>Athletics</v>
          </cell>
          <cell r="C5363">
            <v>755240</v>
          </cell>
          <cell r="D5363">
            <v>840005755240</v>
          </cell>
          <cell r="E5363" t="str">
            <v>DP - Software</v>
          </cell>
          <cell r="F5363">
            <v>500</v>
          </cell>
          <cell r="G5363">
            <v>0</v>
          </cell>
          <cell r="H5363">
            <v>0</v>
          </cell>
          <cell r="I5363">
            <v>0</v>
          </cell>
          <cell r="J5363">
            <v>0</v>
          </cell>
          <cell r="K5363">
            <v>310010</v>
          </cell>
          <cell r="L5363" t="str">
            <v>General Auxiliaries</v>
          </cell>
          <cell r="M5363">
            <v>590</v>
          </cell>
          <cell r="N5363" t="str">
            <v>Auxiliary - Other</v>
          </cell>
          <cell r="O5363">
            <v>31</v>
          </cell>
          <cell r="P5363" t="str">
            <v>Auxiliary Enterprises Fund</v>
          </cell>
          <cell r="Q5363">
            <v>75</v>
          </cell>
          <cell r="R5363" t="str">
            <v>Other Operating Expenses</v>
          </cell>
          <cell r="S5363">
            <v>80</v>
          </cell>
          <cell r="T5363" t="str">
            <v>Auxiliaries</v>
          </cell>
          <cell r="U5363">
            <v>9</v>
          </cell>
          <cell r="V5363" t="str">
            <v>Schumann, Sherry L.</v>
          </cell>
        </row>
        <row r="5364">
          <cell r="A5364">
            <v>840005</v>
          </cell>
          <cell r="B5364" t="str">
            <v>Athletics</v>
          </cell>
          <cell r="C5364">
            <v>755360</v>
          </cell>
          <cell r="D5364">
            <v>840005755360</v>
          </cell>
          <cell r="E5364" t="str">
            <v>Printing - Other</v>
          </cell>
          <cell r="F5364">
            <v>243.89</v>
          </cell>
          <cell r="G5364">
            <v>374.94</v>
          </cell>
          <cell r="H5364">
            <v>500</v>
          </cell>
          <cell r="I5364">
            <v>2.4</v>
          </cell>
          <cell r="J5364">
            <v>50</v>
          </cell>
          <cell r="K5364">
            <v>310010</v>
          </cell>
          <cell r="L5364" t="str">
            <v>General Auxiliaries</v>
          </cell>
          <cell r="M5364">
            <v>590</v>
          </cell>
          <cell r="N5364" t="str">
            <v>Auxiliary - Other</v>
          </cell>
          <cell r="O5364">
            <v>31</v>
          </cell>
          <cell r="P5364" t="str">
            <v>Auxiliary Enterprises Fund</v>
          </cell>
          <cell r="Q5364">
            <v>75</v>
          </cell>
          <cell r="R5364" t="str">
            <v>Other Operating Expenses</v>
          </cell>
          <cell r="S5364">
            <v>80</v>
          </cell>
          <cell r="T5364" t="str">
            <v>Auxiliaries</v>
          </cell>
          <cell r="U5364">
            <v>9</v>
          </cell>
          <cell r="V5364" t="str">
            <v>Schumann, Sherry L.</v>
          </cell>
        </row>
        <row r="5365">
          <cell r="A5365">
            <v>840005</v>
          </cell>
          <cell r="B5365" t="str">
            <v>Athletics</v>
          </cell>
          <cell r="C5365">
            <v>755550</v>
          </cell>
          <cell r="D5365">
            <v>840005755550</v>
          </cell>
          <cell r="E5365" t="str">
            <v>Repairs - Building</v>
          </cell>
          <cell r="F5365">
            <v>450</v>
          </cell>
          <cell r="G5365">
            <v>0</v>
          </cell>
          <cell r="H5365">
            <v>0</v>
          </cell>
          <cell r="I5365">
            <v>0</v>
          </cell>
          <cell r="J5365">
            <v>0</v>
          </cell>
          <cell r="K5365">
            <v>310010</v>
          </cell>
          <cell r="L5365" t="str">
            <v>General Auxiliaries</v>
          </cell>
          <cell r="M5365">
            <v>590</v>
          </cell>
          <cell r="N5365" t="str">
            <v>Auxiliary - Other</v>
          </cell>
          <cell r="O5365">
            <v>31</v>
          </cell>
          <cell r="P5365" t="str">
            <v>Auxiliary Enterprises Fund</v>
          </cell>
          <cell r="Q5365">
            <v>75</v>
          </cell>
          <cell r="R5365" t="str">
            <v>Other Operating Expenses</v>
          </cell>
          <cell r="S5365">
            <v>80</v>
          </cell>
          <cell r="T5365" t="str">
            <v>Auxiliaries</v>
          </cell>
          <cell r="U5365">
            <v>9</v>
          </cell>
          <cell r="V5365" t="str">
            <v>Schumann, Sherry L.</v>
          </cell>
        </row>
        <row r="5366">
          <cell r="A5366">
            <v>840005</v>
          </cell>
          <cell r="B5366" t="str">
            <v>Athletics</v>
          </cell>
          <cell r="C5366">
            <v>755705</v>
          </cell>
          <cell r="D5366">
            <v>840005755705</v>
          </cell>
          <cell r="E5366" t="str">
            <v>Postage</v>
          </cell>
          <cell r="F5366">
            <v>20.87</v>
          </cell>
          <cell r="G5366">
            <v>140.46</v>
          </cell>
          <cell r="H5366">
            <v>100</v>
          </cell>
          <cell r="I5366">
            <v>0</v>
          </cell>
          <cell r="J5366">
            <v>15</v>
          </cell>
          <cell r="K5366">
            <v>310010</v>
          </cell>
          <cell r="L5366" t="str">
            <v>General Auxiliaries</v>
          </cell>
          <cell r="M5366">
            <v>590</v>
          </cell>
          <cell r="N5366" t="str">
            <v>Auxiliary - Other</v>
          </cell>
          <cell r="O5366">
            <v>31</v>
          </cell>
          <cell r="P5366" t="str">
            <v>Auxiliary Enterprises Fund</v>
          </cell>
          <cell r="Q5366">
            <v>75</v>
          </cell>
          <cell r="R5366" t="str">
            <v>Other Operating Expenses</v>
          </cell>
          <cell r="S5366">
            <v>80</v>
          </cell>
          <cell r="T5366" t="str">
            <v>Auxiliaries</v>
          </cell>
          <cell r="U5366">
            <v>9</v>
          </cell>
          <cell r="V5366" t="str">
            <v>Schumann, Sherry L.</v>
          </cell>
        </row>
        <row r="5367">
          <cell r="A5367">
            <v>840005</v>
          </cell>
          <cell r="B5367" t="str">
            <v>Athletics</v>
          </cell>
          <cell r="C5367">
            <v>755730</v>
          </cell>
          <cell r="D5367">
            <v>840005755730</v>
          </cell>
          <cell r="E5367" t="str">
            <v>Memberships</v>
          </cell>
          <cell r="F5367">
            <v>3344</v>
          </cell>
          <cell r="G5367">
            <v>3186</v>
          </cell>
          <cell r="H5367">
            <v>3680</v>
          </cell>
          <cell r="I5367">
            <v>3680</v>
          </cell>
          <cell r="J5367">
            <v>3800</v>
          </cell>
          <cell r="K5367">
            <v>310010</v>
          </cell>
          <cell r="L5367" t="str">
            <v>General Auxiliaries</v>
          </cell>
          <cell r="M5367">
            <v>590</v>
          </cell>
          <cell r="N5367" t="str">
            <v>Auxiliary - Other</v>
          </cell>
          <cell r="O5367">
            <v>31</v>
          </cell>
          <cell r="P5367" t="str">
            <v>Auxiliary Enterprises Fund</v>
          </cell>
          <cell r="Q5367">
            <v>75</v>
          </cell>
          <cell r="R5367" t="str">
            <v>Other Operating Expenses</v>
          </cell>
          <cell r="S5367">
            <v>80</v>
          </cell>
          <cell r="T5367" t="str">
            <v>Auxiliaries</v>
          </cell>
          <cell r="U5367">
            <v>9</v>
          </cell>
          <cell r="V5367" t="str">
            <v>Schumann, Sherry L.</v>
          </cell>
        </row>
        <row r="5368">
          <cell r="A5368">
            <v>840005</v>
          </cell>
          <cell r="B5368" t="str">
            <v>Athletics</v>
          </cell>
          <cell r="C5368">
            <v>755738</v>
          </cell>
          <cell r="D5368">
            <v>840005755738</v>
          </cell>
          <cell r="E5368" t="str">
            <v>Special Functions</v>
          </cell>
          <cell r="F5368">
            <v>0</v>
          </cell>
          <cell r="G5368">
            <v>1040</v>
          </cell>
          <cell r="H5368">
            <v>1375</v>
          </cell>
          <cell r="I5368">
            <v>0</v>
          </cell>
          <cell r="J5368">
            <v>1200</v>
          </cell>
          <cell r="K5368">
            <v>310010</v>
          </cell>
          <cell r="L5368" t="str">
            <v>General Auxiliaries</v>
          </cell>
          <cell r="M5368">
            <v>590</v>
          </cell>
          <cell r="N5368" t="str">
            <v>Auxiliary - Other</v>
          </cell>
          <cell r="O5368">
            <v>31</v>
          </cell>
          <cell r="P5368" t="str">
            <v>Auxiliary Enterprises Fund</v>
          </cell>
          <cell r="Q5368">
            <v>75</v>
          </cell>
          <cell r="R5368" t="str">
            <v>Other Operating Expenses</v>
          </cell>
          <cell r="S5368">
            <v>80</v>
          </cell>
          <cell r="T5368" t="str">
            <v>Auxiliaries</v>
          </cell>
          <cell r="U5368">
            <v>9</v>
          </cell>
          <cell r="V5368" t="str">
            <v>Schumann, Sherry L.</v>
          </cell>
        </row>
        <row r="5369">
          <cell r="A5369">
            <v>840005</v>
          </cell>
          <cell r="B5369" t="str">
            <v>Athletics</v>
          </cell>
          <cell r="C5369">
            <v>755745</v>
          </cell>
          <cell r="D5369">
            <v>840005755745</v>
          </cell>
          <cell r="E5369" t="str">
            <v>Promotional Activities</v>
          </cell>
          <cell r="F5369">
            <v>0</v>
          </cell>
          <cell r="G5369">
            <v>222.15</v>
          </cell>
          <cell r="H5369">
            <v>1500</v>
          </cell>
          <cell r="I5369">
            <v>0</v>
          </cell>
          <cell r="J5369">
            <v>500</v>
          </cell>
          <cell r="K5369">
            <v>310010</v>
          </cell>
          <cell r="L5369" t="str">
            <v>General Auxiliaries</v>
          </cell>
          <cell r="M5369">
            <v>590</v>
          </cell>
          <cell r="N5369" t="str">
            <v>Auxiliary - Other</v>
          </cell>
          <cell r="O5369">
            <v>31</v>
          </cell>
          <cell r="P5369" t="str">
            <v>Auxiliary Enterprises Fund</v>
          </cell>
          <cell r="Q5369">
            <v>75</v>
          </cell>
          <cell r="R5369" t="str">
            <v>Other Operating Expenses</v>
          </cell>
          <cell r="S5369">
            <v>80</v>
          </cell>
          <cell r="T5369" t="str">
            <v>Auxiliaries</v>
          </cell>
          <cell r="U5369">
            <v>9</v>
          </cell>
          <cell r="V5369" t="str">
            <v>Schumann, Sherry L.</v>
          </cell>
        </row>
        <row r="5370">
          <cell r="A5370">
            <v>840005</v>
          </cell>
          <cell r="B5370" t="str">
            <v>Athletics</v>
          </cell>
          <cell r="C5370">
            <v>777412</v>
          </cell>
          <cell r="D5370">
            <v>840005777412</v>
          </cell>
          <cell r="E5370" t="str">
            <v>Equipment/Furniture - SCC</v>
          </cell>
          <cell r="F5370">
            <v>0</v>
          </cell>
          <cell r="G5370">
            <v>0</v>
          </cell>
          <cell r="H5370">
            <v>0</v>
          </cell>
          <cell r="I5370">
            <v>0</v>
          </cell>
          <cell r="J5370">
            <v>0</v>
          </cell>
          <cell r="K5370">
            <v>310010</v>
          </cell>
          <cell r="L5370" t="str">
            <v>General Auxiliaries</v>
          </cell>
          <cell r="M5370">
            <v>590</v>
          </cell>
          <cell r="N5370" t="str">
            <v>Auxiliary - Other</v>
          </cell>
          <cell r="O5370">
            <v>31</v>
          </cell>
          <cell r="P5370" t="str">
            <v>Auxiliary Enterprises Fund</v>
          </cell>
          <cell r="Q5370">
            <v>77</v>
          </cell>
          <cell r="R5370" t="str">
            <v>Capital Outlay</v>
          </cell>
          <cell r="S5370">
            <v>80</v>
          </cell>
          <cell r="T5370" t="str">
            <v>Auxiliaries</v>
          </cell>
          <cell r="U5370">
            <v>9</v>
          </cell>
          <cell r="V5370" t="str">
            <v>Schumann, Sherry L.</v>
          </cell>
        </row>
        <row r="5371">
          <cell r="A5371">
            <v>840005</v>
          </cell>
          <cell r="B5371" t="str">
            <v>Athletics</v>
          </cell>
          <cell r="C5371">
            <v>787410</v>
          </cell>
          <cell r="D5371">
            <v>840005787410</v>
          </cell>
          <cell r="E5371" t="str">
            <v>Equipment/Furniture Non-Depreciable</v>
          </cell>
          <cell r="F5371">
            <v>0</v>
          </cell>
          <cell r="G5371">
            <v>0</v>
          </cell>
          <cell r="H5371">
            <v>700</v>
          </cell>
          <cell r="I5371">
            <v>0</v>
          </cell>
          <cell r="J5371">
            <v>0</v>
          </cell>
          <cell r="K5371">
            <v>310010</v>
          </cell>
          <cell r="L5371" t="str">
            <v>General Auxiliaries</v>
          </cell>
          <cell r="M5371">
            <v>590</v>
          </cell>
          <cell r="N5371" t="str">
            <v>Auxiliary - Other</v>
          </cell>
          <cell r="O5371">
            <v>31</v>
          </cell>
          <cell r="P5371" t="str">
            <v>Auxiliary Enterprises Fund</v>
          </cell>
          <cell r="Q5371">
            <v>78</v>
          </cell>
          <cell r="R5371" t="str">
            <v>Non-Capital Outlay</v>
          </cell>
          <cell r="S5371">
            <v>80</v>
          </cell>
          <cell r="T5371" t="str">
            <v>Auxiliaries</v>
          </cell>
          <cell r="U5371">
            <v>9</v>
          </cell>
          <cell r="V5371" t="str">
            <v>Schumann, Sherry L.</v>
          </cell>
        </row>
        <row r="5372">
          <cell r="A5372">
            <v>840005</v>
          </cell>
          <cell r="B5372" t="str">
            <v>Athletics</v>
          </cell>
          <cell r="C5372">
            <v>787430</v>
          </cell>
          <cell r="D5372">
            <v>840005787430</v>
          </cell>
          <cell r="E5372" t="str">
            <v>Computer/Media Equip</v>
          </cell>
          <cell r="F5372">
            <v>917.56</v>
          </cell>
          <cell r="G5372">
            <v>0</v>
          </cell>
          <cell r="H5372">
            <v>0</v>
          </cell>
          <cell r="I5372">
            <v>0</v>
          </cell>
          <cell r="J5372">
            <v>0</v>
          </cell>
          <cell r="K5372">
            <v>310010</v>
          </cell>
          <cell r="L5372" t="str">
            <v>General Auxiliaries</v>
          </cell>
          <cell r="M5372">
            <v>590</v>
          </cell>
          <cell r="N5372" t="str">
            <v>Auxiliary - Other</v>
          </cell>
          <cell r="O5372">
            <v>31</v>
          </cell>
          <cell r="P5372" t="str">
            <v>Auxiliary Enterprises Fund</v>
          </cell>
          <cell r="Q5372">
            <v>78</v>
          </cell>
          <cell r="R5372" t="str">
            <v>Non-Capital Outlay</v>
          </cell>
          <cell r="S5372">
            <v>80</v>
          </cell>
          <cell r="T5372" t="str">
            <v>Auxiliaries</v>
          </cell>
          <cell r="U5372">
            <v>9</v>
          </cell>
          <cell r="V5372" t="str">
            <v>Schumann, Sherry L.</v>
          </cell>
        </row>
        <row r="5373">
          <cell r="A5373">
            <v>840005</v>
          </cell>
          <cell r="B5373" t="str">
            <v>Athletics</v>
          </cell>
          <cell r="C5373">
            <v>810992</v>
          </cell>
          <cell r="D5373">
            <v>840005810992</v>
          </cell>
          <cell r="E5373" t="str">
            <v>Transfers from Other Funds</v>
          </cell>
          <cell r="F5373">
            <v>0</v>
          </cell>
          <cell r="G5373">
            <v>0</v>
          </cell>
          <cell r="H5373">
            <v>0</v>
          </cell>
          <cell r="I5373">
            <v>0</v>
          </cell>
          <cell r="J5373">
            <v>0</v>
          </cell>
          <cell r="K5373">
            <v>310010</v>
          </cell>
          <cell r="L5373" t="str">
            <v>General Auxiliaries</v>
          </cell>
          <cell r="M5373">
            <v>590</v>
          </cell>
          <cell r="N5373" t="str">
            <v>Auxiliary - Other</v>
          </cell>
          <cell r="O5373">
            <v>31</v>
          </cell>
          <cell r="P5373" t="str">
            <v>Auxiliary Enterprises Fund</v>
          </cell>
          <cell r="Q5373">
            <v>81</v>
          </cell>
          <cell r="R5373" t="str">
            <v>Transfers In</v>
          </cell>
          <cell r="S5373">
            <v>80</v>
          </cell>
          <cell r="T5373" t="str">
            <v>Auxiliaries</v>
          </cell>
          <cell r="U5373">
            <v>9</v>
          </cell>
          <cell r="V5373" t="str">
            <v>Schumann, Sherry L.</v>
          </cell>
        </row>
        <row r="5374">
          <cell r="A5374">
            <v>840010</v>
          </cell>
          <cell r="B5374" t="str">
            <v>Basketball - Men</v>
          </cell>
          <cell r="C5374">
            <v>590099</v>
          </cell>
          <cell r="D5374">
            <v>840010590099</v>
          </cell>
          <cell r="E5374" t="str">
            <v>Miscellaneous Revenue</v>
          </cell>
          <cell r="F5374">
            <v>1590.75</v>
          </cell>
          <cell r="G5374">
            <v>19276</v>
          </cell>
          <cell r="H5374">
            <v>0</v>
          </cell>
          <cell r="I5374">
            <v>1446.6</v>
          </cell>
          <cell r="J5374">
            <v>0</v>
          </cell>
          <cell r="K5374">
            <v>310010</v>
          </cell>
          <cell r="L5374" t="str">
            <v>General Auxiliaries</v>
          </cell>
          <cell r="M5374">
            <v>590</v>
          </cell>
          <cell r="N5374" t="str">
            <v>Auxiliary - Other</v>
          </cell>
          <cell r="O5374">
            <v>31</v>
          </cell>
          <cell r="P5374" t="str">
            <v>Auxiliary Enterprises Fund</v>
          </cell>
          <cell r="Q5374">
            <v>59</v>
          </cell>
          <cell r="R5374" t="str">
            <v>Other Revenues</v>
          </cell>
          <cell r="S5374">
            <v>80</v>
          </cell>
          <cell r="T5374" t="str">
            <v>Auxiliaries</v>
          </cell>
          <cell r="U5374">
            <v>9</v>
          </cell>
          <cell r="V5374" t="str">
            <v>Schumann, Sherry L.</v>
          </cell>
        </row>
        <row r="5375">
          <cell r="A5375">
            <v>840010</v>
          </cell>
          <cell r="B5375" t="str">
            <v>Basketball - Men</v>
          </cell>
          <cell r="C5375">
            <v>611145</v>
          </cell>
          <cell r="D5375">
            <v>840010611145</v>
          </cell>
          <cell r="E5375" t="str">
            <v>Coaching - Full-time and Part-time</v>
          </cell>
          <cell r="F5375">
            <v>15920.58</v>
          </cell>
          <cell r="G5375">
            <v>14849.26</v>
          </cell>
          <cell r="H5375">
            <v>16320</v>
          </cell>
          <cell r="I5375">
            <v>10393.82</v>
          </cell>
          <cell r="J5375">
            <v>16611</v>
          </cell>
          <cell r="K5375">
            <v>310010</v>
          </cell>
          <cell r="L5375" t="str">
            <v>General Auxiliaries</v>
          </cell>
          <cell r="M5375">
            <v>590</v>
          </cell>
          <cell r="N5375" t="str">
            <v>Auxiliary - Other</v>
          </cell>
          <cell r="O5375">
            <v>31</v>
          </cell>
          <cell r="P5375" t="str">
            <v>Auxiliary Enterprises Fund</v>
          </cell>
          <cell r="Q5375">
            <v>61</v>
          </cell>
          <cell r="R5375" t="str">
            <v>Salaries and Wages</v>
          </cell>
          <cell r="S5375">
            <v>80</v>
          </cell>
          <cell r="T5375" t="str">
            <v>Auxiliaries</v>
          </cell>
          <cell r="U5375">
            <v>9</v>
          </cell>
          <cell r="V5375" t="str">
            <v>Schumann, Sherry L.</v>
          </cell>
        </row>
        <row r="5376">
          <cell r="A5376">
            <v>840010</v>
          </cell>
          <cell r="B5376" t="str">
            <v>Basketball - Men</v>
          </cell>
          <cell r="C5376">
            <v>611148</v>
          </cell>
          <cell r="D5376">
            <v>840010611148</v>
          </cell>
          <cell r="E5376" t="str">
            <v>Coaching - Release Time</v>
          </cell>
          <cell r="F5376">
            <v>14781.6</v>
          </cell>
          <cell r="G5376">
            <v>14781.6</v>
          </cell>
          <cell r="H5376">
            <v>14782</v>
          </cell>
          <cell r="I5376">
            <v>7649.46</v>
          </cell>
          <cell r="J5376">
            <v>15299</v>
          </cell>
          <cell r="K5376">
            <v>310010</v>
          </cell>
          <cell r="L5376" t="str">
            <v>General Auxiliaries</v>
          </cell>
          <cell r="M5376">
            <v>590</v>
          </cell>
          <cell r="N5376" t="str">
            <v>Auxiliary - Other</v>
          </cell>
          <cell r="O5376">
            <v>31</v>
          </cell>
          <cell r="P5376" t="str">
            <v>Auxiliary Enterprises Fund</v>
          </cell>
          <cell r="Q5376">
            <v>61</v>
          </cell>
          <cell r="R5376" t="str">
            <v>Salaries and Wages</v>
          </cell>
          <cell r="S5376">
            <v>80</v>
          </cell>
          <cell r="T5376" t="str">
            <v>Auxiliaries</v>
          </cell>
          <cell r="U5376">
            <v>9</v>
          </cell>
          <cell r="V5376" t="str">
            <v>Schumann, Sherry L.</v>
          </cell>
        </row>
        <row r="5377">
          <cell r="A5377">
            <v>840010</v>
          </cell>
          <cell r="B5377" t="str">
            <v>Basketball - Men</v>
          </cell>
          <cell r="C5377">
            <v>611460</v>
          </cell>
          <cell r="D5377">
            <v>840010611460</v>
          </cell>
          <cell r="E5377" t="str">
            <v>Support Staff PT - Non-Exempt</v>
          </cell>
          <cell r="F5377">
            <v>0</v>
          </cell>
          <cell r="G5377">
            <v>0</v>
          </cell>
          <cell r="H5377">
            <v>0</v>
          </cell>
          <cell r="I5377">
            <v>0</v>
          </cell>
          <cell r="J5377">
            <v>0</v>
          </cell>
          <cell r="K5377">
            <v>310010</v>
          </cell>
          <cell r="L5377" t="str">
            <v>General Auxiliaries</v>
          </cell>
          <cell r="M5377">
            <v>590</v>
          </cell>
          <cell r="N5377" t="str">
            <v>Auxiliary - Other</v>
          </cell>
          <cell r="O5377">
            <v>31</v>
          </cell>
          <cell r="P5377" t="str">
            <v>Auxiliary Enterprises Fund</v>
          </cell>
          <cell r="Q5377">
            <v>61</v>
          </cell>
          <cell r="R5377" t="str">
            <v>Salaries and Wages</v>
          </cell>
          <cell r="S5377">
            <v>80</v>
          </cell>
          <cell r="T5377" t="str">
            <v>Auxiliaries</v>
          </cell>
          <cell r="U5377">
            <v>9</v>
          </cell>
          <cell r="V5377" t="str">
            <v>Schumann, Sherry L.</v>
          </cell>
        </row>
        <row r="5378">
          <cell r="A5378">
            <v>840010</v>
          </cell>
          <cell r="B5378" t="str">
            <v>Basketball - Men</v>
          </cell>
          <cell r="C5378">
            <v>712340</v>
          </cell>
          <cell r="D5378">
            <v>840010712340</v>
          </cell>
          <cell r="E5378" t="str">
            <v>Athletic Officials</v>
          </cell>
          <cell r="F5378">
            <v>9720</v>
          </cell>
          <cell r="G5378">
            <v>9050</v>
          </cell>
          <cell r="H5378">
            <v>10000</v>
          </cell>
          <cell r="I5378">
            <v>9830</v>
          </cell>
          <cell r="J5378">
            <v>10000</v>
          </cell>
          <cell r="K5378">
            <v>310010</v>
          </cell>
          <cell r="L5378" t="str">
            <v>General Auxiliaries</v>
          </cell>
          <cell r="M5378">
            <v>590</v>
          </cell>
          <cell r="N5378" t="str">
            <v>Auxiliary - Other</v>
          </cell>
          <cell r="O5378">
            <v>31</v>
          </cell>
          <cell r="P5378" t="str">
            <v>Auxiliary Enterprises Fund</v>
          </cell>
          <cell r="Q5378">
            <v>71</v>
          </cell>
          <cell r="R5378" t="str">
            <v>Contractual Services</v>
          </cell>
          <cell r="S5378">
            <v>80</v>
          </cell>
          <cell r="T5378" t="str">
            <v>Auxiliaries</v>
          </cell>
          <cell r="U5378">
            <v>9</v>
          </cell>
          <cell r="V5378" t="str">
            <v>Schumann, Sherry L.</v>
          </cell>
        </row>
        <row r="5379">
          <cell r="A5379">
            <v>840010</v>
          </cell>
          <cell r="B5379" t="str">
            <v>Basketball - Men</v>
          </cell>
          <cell r="C5379">
            <v>712450</v>
          </cell>
          <cell r="D5379">
            <v>840010712450</v>
          </cell>
          <cell r="E5379" t="str">
            <v>Rental - Vehicle</v>
          </cell>
          <cell r="F5379">
            <v>0</v>
          </cell>
          <cell r="G5379">
            <v>0</v>
          </cell>
          <cell r="H5379">
            <v>2500</v>
          </cell>
          <cell r="I5379">
            <v>1781.83</v>
          </cell>
          <cell r="J5379">
            <v>2500</v>
          </cell>
          <cell r="K5379">
            <v>310010</v>
          </cell>
          <cell r="L5379" t="str">
            <v>General Auxiliaries</v>
          </cell>
          <cell r="M5379">
            <v>590</v>
          </cell>
          <cell r="N5379" t="str">
            <v>Auxiliary - Other</v>
          </cell>
          <cell r="O5379">
            <v>31</v>
          </cell>
          <cell r="P5379" t="str">
            <v>Auxiliary Enterprises Fund</v>
          </cell>
          <cell r="Q5379">
            <v>71</v>
          </cell>
          <cell r="R5379" t="str">
            <v>Contractual Services</v>
          </cell>
          <cell r="S5379">
            <v>80</v>
          </cell>
          <cell r="T5379" t="str">
            <v>Auxiliaries</v>
          </cell>
          <cell r="U5379">
            <v>9</v>
          </cell>
          <cell r="V5379" t="str">
            <v>Schumann, Sherry L.</v>
          </cell>
        </row>
        <row r="5380">
          <cell r="A5380">
            <v>840010</v>
          </cell>
          <cell r="B5380" t="str">
            <v>Basketball - Men</v>
          </cell>
          <cell r="C5380">
            <v>733110</v>
          </cell>
          <cell r="D5380">
            <v>840010733110</v>
          </cell>
          <cell r="E5380" t="str">
            <v>Classroom Supplies</v>
          </cell>
          <cell r="F5380">
            <v>9608.15</v>
          </cell>
          <cell r="G5380">
            <v>9834</v>
          </cell>
          <cell r="H5380">
            <v>13000</v>
          </cell>
          <cell r="I5380">
            <v>10462.89</v>
          </cell>
          <cell r="J5380">
            <v>13000</v>
          </cell>
          <cell r="K5380">
            <v>310010</v>
          </cell>
          <cell r="L5380" t="str">
            <v>General Auxiliaries</v>
          </cell>
          <cell r="M5380">
            <v>590</v>
          </cell>
          <cell r="N5380" t="str">
            <v>Auxiliary - Other</v>
          </cell>
          <cell r="O5380">
            <v>31</v>
          </cell>
          <cell r="P5380" t="str">
            <v>Auxiliary Enterprises Fund</v>
          </cell>
          <cell r="Q5380">
            <v>73</v>
          </cell>
          <cell r="R5380" t="str">
            <v>Supplies</v>
          </cell>
          <cell r="S5380">
            <v>80</v>
          </cell>
          <cell r="T5380" t="str">
            <v>Auxiliaries</v>
          </cell>
          <cell r="U5380">
            <v>9</v>
          </cell>
          <cell r="V5380" t="str">
            <v>Schumann, Sherry L.</v>
          </cell>
        </row>
        <row r="5381">
          <cell r="A5381">
            <v>840010</v>
          </cell>
          <cell r="B5381" t="str">
            <v>Basketball - Men</v>
          </cell>
          <cell r="C5381">
            <v>733220</v>
          </cell>
          <cell r="D5381">
            <v>840010733220</v>
          </cell>
          <cell r="E5381" t="str">
            <v>Subscriptions</v>
          </cell>
          <cell r="F5381">
            <v>475</v>
          </cell>
          <cell r="G5381">
            <v>0</v>
          </cell>
          <cell r="H5381">
            <v>375</v>
          </cell>
          <cell r="I5381">
            <v>375</v>
          </cell>
          <cell r="J5381">
            <v>700</v>
          </cell>
          <cell r="K5381">
            <v>310010</v>
          </cell>
          <cell r="L5381" t="str">
            <v>General Auxiliaries</v>
          </cell>
          <cell r="M5381">
            <v>590</v>
          </cell>
          <cell r="N5381" t="str">
            <v>Auxiliary - Other</v>
          </cell>
          <cell r="O5381">
            <v>31</v>
          </cell>
          <cell r="P5381" t="str">
            <v>Auxiliary Enterprises Fund</v>
          </cell>
          <cell r="Q5381">
            <v>73</v>
          </cell>
          <cell r="R5381" t="str">
            <v>Supplies</v>
          </cell>
          <cell r="S5381">
            <v>80</v>
          </cell>
          <cell r="T5381" t="str">
            <v>Auxiliaries</v>
          </cell>
          <cell r="U5381">
            <v>9</v>
          </cell>
          <cell r="V5381" t="str">
            <v>Schumann, Sherry L.</v>
          </cell>
        </row>
        <row r="5382">
          <cell r="A5382">
            <v>840010</v>
          </cell>
          <cell r="B5382" t="str">
            <v>Basketball - Men</v>
          </cell>
          <cell r="C5382">
            <v>744210</v>
          </cell>
          <cell r="D5382">
            <v>840010744210</v>
          </cell>
          <cell r="E5382" t="str">
            <v>Local Travel</v>
          </cell>
          <cell r="F5382">
            <v>2228.7199999999998</v>
          </cell>
          <cell r="G5382">
            <v>646</v>
          </cell>
          <cell r="H5382">
            <v>5000</v>
          </cell>
          <cell r="I5382">
            <v>1611</v>
          </cell>
          <cell r="J5382">
            <v>4000</v>
          </cell>
          <cell r="K5382">
            <v>310010</v>
          </cell>
          <cell r="L5382" t="str">
            <v>General Auxiliaries</v>
          </cell>
          <cell r="M5382">
            <v>590</v>
          </cell>
          <cell r="N5382" t="str">
            <v>Auxiliary - Other</v>
          </cell>
          <cell r="O5382">
            <v>31</v>
          </cell>
          <cell r="P5382" t="str">
            <v>Auxiliary Enterprises Fund</v>
          </cell>
          <cell r="Q5382">
            <v>74</v>
          </cell>
          <cell r="R5382" t="str">
            <v>Travel</v>
          </cell>
          <cell r="S5382">
            <v>80</v>
          </cell>
          <cell r="T5382" t="str">
            <v>Auxiliaries</v>
          </cell>
          <cell r="U5382">
            <v>9</v>
          </cell>
          <cell r="V5382" t="str">
            <v>Schumann, Sherry L.</v>
          </cell>
        </row>
        <row r="5383">
          <cell r="A5383">
            <v>840010</v>
          </cell>
          <cell r="B5383" t="str">
            <v>Basketball - Men</v>
          </cell>
          <cell r="C5383">
            <v>755110</v>
          </cell>
          <cell r="D5383">
            <v>840010755110</v>
          </cell>
          <cell r="E5383" t="str">
            <v>Field Trips</v>
          </cell>
          <cell r="F5383">
            <v>0</v>
          </cell>
          <cell r="G5383">
            <v>0</v>
          </cell>
          <cell r="H5383">
            <v>0</v>
          </cell>
          <cell r="I5383">
            <v>-16</v>
          </cell>
          <cell r="J5383">
            <v>0</v>
          </cell>
          <cell r="K5383">
            <v>310010</v>
          </cell>
          <cell r="L5383" t="str">
            <v>General Auxiliaries</v>
          </cell>
          <cell r="M5383">
            <v>590</v>
          </cell>
          <cell r="N5383" t="str">
            <v>Auxiliary - Other</v>
          </cell>
          <cell r="O5383">
            <v>31</v>
          </cell>
          <cell r="P5383" t="str">
            <v>Auxiliary Enterprises Fund</v>
          </cell>
          <cell r="Q5383">
            <v>75</v>
          </cell>
          <cell r="R5383" t="str">
            <v>Other Operating Expenses</v>
          </cell>
          <cell r="S5383">
            <v>80</v>
          </cell>
          <cell r="T5383" t="str">
            <v>Auxiliaries</v>
          </cell>
          <cell r="U5383">
            <v>9</v>
          </cell>
          <cell r="V5383" t="str">
            <v>Schumann, Sherry L.</v>
          </cell>
        </row>
        <row r="5384">
          <cell r="A5384">
            <v>840010</v>
          </cell>
          <cell r="B5384" t="str">
            <v>Basketball - Men</v>
          </cell>
          <cell r="C5384">
            <v>755115</v>
          </cell>
          <cell r="D5384">
            <v>840010755115</v>
          </cell>
          <cell r="E5384" t="str">
            <v>Athletic Travel</v>
          </cell>
          <cell r="F5384">
            <v>12538.07</v>
          </cell>
          <cell r="G5384">
            <v>10720.56</v>
          </cell>
          <cell r="H5384">
            <v>14305</v>
          </cell>
          <cell r="I5384">
            <v>4092.48</v>
          </cell>
          <cell r="J5384">
            <v>14000</v>
          </cell>
          <cell r="K5384">
            <v>310010</v>
          </cell>
          <cell r="L5384" t="str">
            <v>General Auxiliaries</v>
          </cell>
          <cell r="M5384">
            <v>590</v>
          </cell>
          <cell r="N5384" t="str">
            <v>Auxiliary - Other</v>
          </cell>
          <cell r="O5384">
            <v>31</v>
          </cell>
          <cell r="P5384" t="str">
            <v>Auxiliary Enterprises Fund</v>
          </cell>
          <cell r="Q5384">
            <v>75</v>
          </cell>
          <cell r="R5384" t="str">
            <v>Other Operating Expenses</v>
          </cell>
          <cell r="S5384">
            <v>80</v>
          </cell>
          <cell r="T5384" t="str">
            <v>Auxiliaries</v>
          </cell>
          <cell r="U5384">
            <v>9</v>
          </cell>
          <cell r="V5384" t="str">
            <v>Schumann, Sherry L.</v>
          </cell>
        </row>
        <row r="5385">
          <cell r="A5385">
            <v>840010</v>
          </cell>
          <cell r="B5385" t="str">
            <v>Basketball - Men</v>
          </cell>
          <cell r="C5385">
            <v>755120</v>
          </cell>
          <cell r="D5385">
            <v>840010755120</v>
          </cell>
          <cell r="E5385" t="str">
            <v>Recruitment Expenses</v>
          </cell>
          <cell r="F5385">
            <v>4730.74</v>
          </cell>
          <cell r="G5385">
            <v>4964.5</v>
          </cell>
          <cell r="H5385">
            <v>4625</v>
          </cell>
          <cell r="I5385">
            <v>651.5</v>
          </cell>
          <cell r="J5385">
            <v>5000</v>
          </cell>
          <cell r="K5385">
            <v>310010</v>
          </cell>
          <cell r="L5385" t="str">
            <v>General Auxiliaries</v>
          </cell>
          <cell r="M5385">
            <v>590</v>
          </cell>
          <cell r="N5385" t="str">
            <v>Auxiliary - Other</v>
          </cell>
          <cell r="O5385">
            <v>31</v>
          </cell>
          <cell r="P5385" t="str">
            <v>Auxiliary Enterprises Fund</v>
          </cell>
          <cell r="Q5385">
            <v>75</v>
          </cell>
          <cell r="R5385" t="str">
            <v>Other Operating Expenses</v>
          </cell>
          <cell r="S5385">
            <v>80</v>
          </cell>
          <cell r="T5385" t="str">
            <v>Auxiliaries</v>
          </cell>
          <cell r="U5385">
            <v>9</v>
          </cell>
          <cell r="V5385" t="str">
            <v>Schumann, Sherry L.</v>
          </cell>
        </row>
        <row r="5386">
          <cell r="A5386">
            <v>840010</v>
          </cell>
          <cell r="B5386" t="str">
            <v>Basketball - Men</v>
          </cell>
          <cell r="C5386">
            <v>755240</v>
          </cell>
          <cell r="D5386">
            <v>840010755240</v>
          </cell>
          <cell r="E5386" t="str">
            <v>DP - Software</v>
          </cell>
          <cell r="F5386">
            <v>1720</v>
          </cell>
          <cell r="G5386">
            <v>0</v>
          </cell>
          <cell r="H5386">
            <v>0</v>
          </cell>
          <cell r="I5386">
            <v>0</v>
          </cell>
          <cell r="J5386">
            <v>0</v>
          </cell>
          <cell r="K5386">
            <v>310010</v>
          </cell>
          <cell r="L5386" t="str">
            <v>General Auxiliaries</v>
          </cell>
          <cell r="M5386">
            <v>590</v>
          </cell>
          <cell r="N5386" t="str">
            <v>Auxiliary - Other</v>
          </cell>
          <cell r="O5386">
            <v>31</v>
          </cell>
          <cell r="P5386" t="str">
            <v>Auxiliary Enterprises Fund</v>
          </cell>
          <cell r="Q5386">
            <v>75</v>
          </cell>
          <cell r="R5386" t="str">
            <v>Other Operating Expenses</v>
          </cell>
          <cell r="S5386">
            <v>80</v>
          </cell>
          <cell r="T5386" t="str">
            <v>Auxiliaries</v>
          </cell>
          <cell r="U5386">
            <v>9</v>
          </cell>
          <cell r="V5386" t="str">
            <v>Schumann, Sherry L.</v>
          </cell>
        </row>
        <row r="5387">
          <cell r="A5387">
            <v>840010</v>
          </cell>
          <cell r="B5387" t="str">
            <v>Basketball - Men</v>
          </cell>
          <cell r="C5387">
            <v>755360</v>
          </cell>
          <cell r="D5387">
            <v>840010755360</v>
          </cell>
          <cell r="E5387" t="str">
            <v>Printing - Other</v>
          </cell>
          <cell r="F5387">
            <v>19.25</v>
          </cell>
          <cell r="G5387">
            <v>20.399999999999999</v>
          </cell>
          <cell r="H5387">
            <v>64</v>
          </cell>
          <cell r="I5387">
            <v>83.6</v>
          </cell>
          <cell r="J5387">
            <v>100</v>
          </cell>
          <cell r="K5387">
            <v>310010</v>
          </cell>
          <cell r="L5387" t="str">
            <v>General Auxiliaries</v>
          </cell>
          <cell r="M5387">
            <v>590</v>
          </cell>
          <cell r="N5387" t="str">
            <v>Auxiliary - Other</v>
          </cell>
          <cell r="O5387">
            <v>31</v>
          </cell>
          <cell r="P5387" t="str">
            <v>Auxiliary Enterprises Fund</v>
          </cell>
          <cell r="Q5387">
            <v>75</v>
          </cell>
          <cell r="R5387" t="str">
            <v>Other Operating Expenses</v>
          </cell>
          <cell r="S5387">
            <v>80</v>
          </cell>
          <cell r="T5387" t="str">
            <v>Auxiliaries</v>
          </cell>
          <cell r="U5387">
            <v>9</v>
          </cell>
          <cell r="V5387" t="str">
            <v>Schumann, Sherry L.</v>
          </cell>
        </row>
        <row r="5388">
          <cell r="A5388">
            <v>840010</v>
          </cell>
          <cell r="B5388" t="str">
            <v>Basketball - Men</v>
          </cell>
          <cell r="C5388">
            <v>755705</v>
          </cell>
          <cell r="D5388">
            <v>840010755705</v>
          </cell>
          <cell r="E5388" t="str">
            <v>Postage</v>
          </cell>
          <cell r="F5388">
            <v>307.01</v>
          </cell>
          <cell r="G5388">
            <v>670.47</v>
          </cell>
          <cell r="H5388">
            <v>486</v>
          </cell>
          <cell r="I5388">
            <v>208.34</v>
          </cell>
          <cell r="J5388">
            <v>500</v>
          </cell>
          <cell r="K5388">
            <v>310010</v>
          </cell>
          <cell r="L5388" t="str">
            <v>General Auxiliaries</v>
          </cell>
          <cell r="M5388">
            <v>590</v>
          </cell>
          <cell r="N5388" t="str">
            <v>Auxiliary - Other</v>
          </cell>
          <cell r="O5388">
            <v>31</v>
          </cell>
          <cell r="P5388" t="str">
            <v>Auxiliary Enterprises Fund</v>
          </cell>
          <cell r="Q5388">
            <v>75</v>
          </cell>
          <cell r="R5388" t="str">
            <v>Other Operating Expenses</v>
          </cell>
          <cell r="S5388">
            <v>80</v>
          </cell>
          <cell r="T5388" t="str">
            <v>Auxiliaries</v>
          </cell>
          <cell r="U5388">
            <v>9</v>
          </cell>
          <cell r="V5388" t="str">
            <v>Schumann, Sherry L.</v>
          </cell>
        </row>
        <row r="5389">
          <cell r="A5389">
            <v>840010</v>
          </cell>
          <cell r="B5389" t="str">
            <v>Basketball - Men</v>
          </cell>
          <cell r="C5389">
            <v>755730</v>
          </cell>
          <cell r="D5389">
            <v>840010755730</v>
          </cell>
          <cell r="E5389" t="str">
            <v>Memberships</v>
          </cell>
          <cell r="F5389">
            <v>0</v>
          </cell>
          <cell r="G5389">
            <v>100</v>
          </cell>
          <cell r="H5389">
            <v>0</v>
          </cell>
          <cell r="I5389">
            <v>0</v>
          </cell>
          <cell r="J5389">
            <v>0</v>
          </cell>
          <cell r="K5389">
            <v>310010</v>
          </cell>
          <cell r="L5389" t="str">
            <v>General Auxiliaries</v>
          </cell>
          <cell r="M5389">
            <v>590</v>
          </cell>
          <cell r="N5389" t="str">
            <v>Auxiliary - Other</v>
          </cell>
          <cell r="O5389">
            <v>31</v>
          </cell>
          <cell r="P5389" t="str">
            <v>Auxiliary Enterprises Fund</v>
          </cell>
          <cell r="Q5389">
            <v>75</v>
          </cell>
          <cell r="R5389" t="str">
            <v>Other Operating Expenses</v>
          </cell>
          <cell r="S5389">
            <v>80</v>
          </cell>
          <cell r="T5389" t="str">
            <v>Auxiliaries</v>
          </cell>
          <cell r="U5389">
            <v>9</v>
          </cell>
          <cell r="V5389" t="str">
            <v>Schumann, Sherry L.</v>
          </cell>
        </row>
        <row r="5390">
          <cell r="A5390">
            <v>840010</v>
          </cell>
          <cell r="B5390" t="str">
            <v>Basketball - Men</v>
          </cell>
          <cell r="C5390">
            <v>796100</v>
          </cell>
          <cell r="D5390">
            <v>840010796100</v>
          </cell>
          <cell r="E5390" t="str">
            <v>Financial Aid</v>
          </cell>
          <cell r="F5390">
            <v>45000</v>
          </cell>
          <cell r="G5390">
            <v>74114.62</v>
          </cell>
          <cell r="H5390">
            <v>75000</v>
          </cell>
          <cell r="I5390">
            <v>65614.77</v>
          </cell>
          <cell r="J5390">
            <v>90000</v>
          </cell>
          <cell r="K5390">
            <v>310010</v>
          </cell>
          <cell r="L5390" t="str">
            <v>General Auxiliaries</v>
          </cell>
          <cell r="M5390">
            <v>590</v>
          </cell>
          <cell r="N5390" t="str">
            <v>Auxiliary - Other</v>
          </cell>
          <cell r="O5390">
            <v>31</v>
          </cell>
          <cell r="P5390" t="str">
            <v>Auxiliary Enterprises Fund</v>
          </cell>
          <cell r="Q5390" t="str">
            <v>7A</v>
          </cell>
          <cell r="R5390" t="str">
            <v>Financial Aid</v>
          </cell>
          <cell r="S5390">
            <v>80</v>
          </cell>
          <cell r="T5390" t="str">
            <v>Auxiliaries</v>
          </cell>
          <cell r="U5390">
            <v>9</v>
          </cell>
          <cell r="V5390" t="str">
            <v>Schumann, Sherry L.</v>
          </cell>
        </row>
        <row r="5391">
          <cell r="A5391">
            <v>840010</v>
          </cell>
          <cell r="B5391" t="str">
            <v>Basketball - Men</v>
          </cell>
          <cell r="C5391">
            <v>810992</v>
          </cell>
          <cell r="D5391">
            <v>840010810992</v>
          </cell>
          <cell r="E5391" t="str">
            <v>Transfers from Other Funds</v>
          </cell>
          <cell r="F5391">
            <v>0</v>
          </cell>
          <cell r="G5391">
            <v>0</v>
          </cell>
          <cell r="H5391">
            <v>0</v>
          </cell>
          <cell r="I5391">
            <v>0</v>
          </cell>
          <cell r="J5391">
            <v>0</v>
          </cell>
          <cell r="K5391">
            <v>310010</v>
          </cell>
          <cell r="L5391" t="str">
            <v>General Auxiliaries</v>
          </cell>
          <cell r="M5391">
            <v>590</v>
          </cell>
          <cell r="N5391" t="str">
            <v>Auxiliary - Other</v>
          </cell>
          <cell r="O5391">
            <v>31</v>
          </cell>
          <cell r="P5391" t="str">
            <v>Auxiliary Enterprises Fund</v>
          </cell>
          <cell r="Q5391">
            <v>81</v>
          </cell>
          <cell r="R5391" t="str">
            <v>Transfers In</v>
          </cell>
          <cell r="S5391">
            <v>80</v>
          </cell>
          <cell r="T5391" t="str">
            <v>Auxiliaries</v>
          </cell>
          <cell r="U5391">
            <v>9</v>
          </cell>
          <cell r="V5391" t="str">
            <v>Schumann, Sherry L.</v>
          </cell>
        </row>
        <row r="5392">
          <cell r="A5392">
            <v>840011</v>
          </cell>
          <cell r="B5392" t="str">
            <v>Basketball - Women</v>
          </cell>
          <cell r="C5392">
            <v>590099</v>
          </cell>
          <cell r="D5392">
            <v>840011590099</v>
          </cell>
          <cell r="E5392" t="str">
            <v>Miscellaneous Revenue</v>
          </cell>
          <cell r="F5392">
            <v>154</v>
          </cell>
          <cell r="G5392">
            <v>903.95</v>
          </cell>
          <cell r="H5392">
            <v>0</v>
          </cell>
          <cell r="I5392">
            <v>1053.5</v>
          </cell>
          <cell r="J5392">
            <v>0</v>
          </cell>
          <cell r="K5392">
            <v>310010</v>
          </cell>
          <cell r="L5392" t="str">
            <v>General Auxiliaries</v>
          </cell>
          <cell r="M5392">
            <v>590</v>
          </cell>
          <cell r="N5392" t="str">
            <v>Auxiliary - Other</v>
          </cell>
          <cell r="O5392">
            <v>31</v>
          </cell>
          <cell r="P5392" t="str">
            <v>Auxiliary Enterprises Fund</v>
          </cell>
          <cell r="Q5392">
            <v>59</v>
          </cell>
          <cell r="R5392" t="str">
            <v>Other Revenues</v>
          </cell>
          <cell r="S5392">
            <v>80</v>
          </cell>
          <cell r="T5392" t="str">
            <v>Auxiliaries</v>
          </cell>
          <cell r="U5392">
            <v>9</v>
          </cell>
          <cell r="V5392" t="str">
            <v>Schumann, Sherry L.</v>
          </cell>
        </row>
        <row r="5393">
          <cell r="A5393">
            <v>840011</v>
          </cell>
          <cell r="B5393" t="str">
            <v>Basketball - Women</v>
          </cell>
          <cell r="C5393">
            <v>611145</v>
          </cell>
          <cell r="D5393">
            <v>840011611145</v>
          </cell>
          <cell r="E5393" t="str">
            <v>Coaching - Full-time and Part-time</v>
          </cell>
          <cell r="F5393">
            <v>17784.89</v>
          </cell>
          <cell r="G5393">
            <v>15857.13</v>
          </cell>
          <cell r="H5393">
            <v>16320</v>
          </cell>
          <cell r="I5393">
            <v>10152.040000000001</v>
          </cell>
          <cell r="J5393">
            <v>16611</v>
          </cell>
          <cell r="K5393">
            <v>310010</v>
          </cell>
          <cell r="L5393" t="str">
            <v>General Auxiliaries</v>
          </cell>
          <cell r="M5393">
            <v>590</v>
          </cell>
          <cell r="N5393" t="str">
            <v>Auxiliary - Other</v>
          </cell>
          <cell r="O5393">
            <v>31</v>
          </cell>
          <cell r="P5393" t="str">
            <v>Auxiliary Enterprises Fund</v>
          </cell>
          <cell r="Q5393">
            <v>61</v>
          </cell>
          <cell r="R5393" t="str">
            <v>Salaries and Wages</v>
          </cell>
          <cell r="S5393">
            <v>80</v>
          </cell>
          <cell r="T5393" t="str">
            <v>Auxiliaries</v>
          </cell>
          <cell r="U5393">
            <v>9</v>
          </cell>
          <cell r="V5393" t="str">
            <v>Schumann, Sherry L.</v>
          </cell>
        </row>
        <row r="5394">
          <cell r="A5394">
            <v>840011</v>
          </cell>
          <cell r="B5394" t="str">
            <v>Basketball - Women</v>
          </cell>
          <cell r="C5394">
            <v>611148</v>
          </cell>
          <cell r="D5394">
            <v>840011611148</v>
          </cell>
          <cell r="E5394" t="str">
            <v>Coaching - Release Time</v>
          </cell>
          <cell r="F5394">
            <v>9220.7999999999993</v>
          </cell>
          <cell r="G5394">
            <v>9220.7999999999993</v>
          </cell>
          <cell r="H5394">
            <v>9221</v>
          </cell>
          <cell r="I5394">
            <v>4771.74</v>
          </cell>
          <cell r="J5394">
            <v>9544</v>
          </cell>
          <cell r="K5394">
            <v>310010</v>
          </cell>
          <cell r="L5394" t="str">
            <v>General Auxiliaries</v>
          </cell>
          <cell r="M5394">
            <v>590</v>
          </cell>
          <cell r="N5394" t="str">
            <v>Auxiliary - Other</v>
          </cell>
          <cell r="O5394">
            <v>31</v>
          </cell>
          <cell r="P5394" t="str">
            <v>Auxiliary Enterprises Fund</v>
          </cell>
          <cell r="Q5394">
            <v>61</v>
          </cell>
          <cell r="R5394" t="str">
            <v>Salaries and Wages</v>
          </cell>
          <cell r="S5394">
            <v>80</v>
          </cell>
          <cell r="T5394" t="str">
            <v>Auxiliaries</v>
          </cell>
          <cell r="U5394">
            <v>9</v>
          </cell>
          <cell r="V5394" t="str">
            <v>Schumann, Sherry L.</v>
          </cell>
        </row>
        <row r="5395">
          <cell r="A5395">
            <v>840011</v>
          </cell>
          <cell r="B5395" t="str">
            <v>Basketball - Women</v>
          </cell>
          <cell r="C5395">
            <v>712340</v>
          </cell>
          <cell r="D5395">
            <v>840011712340</v>
          </cell>
          <cell r="E5395" t="str">
            <v>Athletic Officials</v>
          </cell>
          <cell r="F5395">
            <v>6100</v>
          </cell>
          <cell r="G5395">
            <v>5830</v>
          </cell>
          <cell r="H5395">
            <v>9970</v>
          </cell>
          <cell r="I5395">
            <v>6010</v>
          </cell>
          <cell r="J5395">
            <v>10000</v>
          </cell>
          <cell r="K5395">
            <v>310010</v>
          </cell>
          <cell r="L5395" t="str">
            <v>General Auxiliaries</v>
          </cell>
          <cell r="M5395">
            <v>590</v>
          </cell>
          <cell r="N5395" t="str">
            <v>Auxiliary - Other</v>
          </cell>
          <cell r="O5395">
            <v>31</v>
          </cell>
          <cell r="P5395" t="str">
            <v>Auxiliary Enterprises Fund</v>
          </cell>
          <cell r="Q5395">
            <v>71</v>
          </cell>
          <cell r="R5395" t="str">
            <v>Contractual Services</v>
          </cell>
          <cell r="S5395">
            <v>80</v>
          </cell>
          <cell r="T5395" t="str">
            <v>Auxiliaries</v>
          </cell>
          <cell r="U5395">
            <v>9</v>
          </cell>
          <cell r="V5395" t="str">
            <v>Schumann, Sherry L.</v>
          </cell>
        </row>
        <row r="5396">
          <cell r="A5396">
            <v>840011</v>
          </cell>
          <cell r="B5396" t="str">
            <v>Basketball - Women</v>
          </cell>
          <cell r="C5396">
            <v>712450</v>
          </cell>
          <cell r="D5396">
            <v>840011712450</v>
          </cell>
          <cell r="E5396" t="str">
            <v>Rental - Vehicle</v>
          </cell>
          <cell r="F5396">
            <v>0</v>
          </cell>
          <cell r="G5396">
            <v>0</v>
          </cell>
          <cell r="H5396">
            <v>2970</v>
          </cell>
          <cell r="I5396">
            <v>471.35</v>
          </cell>
          <cell r="J5396">
            <v>2500</v>
          </cell>
          <cell r="K5396">
            <v>310010</v>
          </cell>
          <cell r="L5396" t="str">
            <v>General Auxiliaries</v>
          </cell>
          <cell r="M5396">
            <v>590</v>
          </cell>
          <cell r="N5396" t="str">
            <v>Auxiliary - Other</v>
          </cell>
          <cell r="O5396">
            <v>31</v>
          </cell>
          <cell r="P5396" t="str">
            <v>Auxiliary Enterprises Fund</v>
          </cell>
          <cell r="Q5396">
            <v>71</v>
          </cell>
          <cell r="R5396" t="str">
            <v>Contractual Services</v>
          </cell>
          <cell r="S5396">
            <v>80</v>
          </cell>
          <cell r="T5396" t="str">
            <v>Auxiliaries</v>
          </cell>
          <cell r="U5396">
            <v>9</v>
          </cell>
          <cell r="V5396" t="str">
            <v>Schumann, Sherry L.</v>
          </cell>
        </row>
        <row r="5397">
          <cell r="A5397">
            <v>840011</v>
          </cell>
          <cell r="B5397" t="str">
            <v>Basketball - Women</v>
          </cell>
          <cell r="C5397">
            <v>733110</v>
          </cell>
          <cell r="D5397">
            <v>840011733110</v>
          </cell>
          <cell r="E5397" t="str">
            <v>Classroom Supplies</v>
          </cell>
          <cell r="F5397">
            <v>10026.209999999999</v>
          </cell>
          <cell r="G5397">
            <v>9961.9500000000007</v>
          </cell>
          <cell r="H5397">
            <v>12800</v>
          </cell>
          <cell r="I5397">
            <v>9919.08</v>
          </cell>
          <cell r="J5397">
            <v>13000</v>
          </cell>
          <cell r="K5397">
            <v>310010</v>
          </cell>
          <cell r="L5397" t="str">
            <v>General Auxiliaries</v>
          </cell>
          <cell r="M5397">
            <v>590</v>
          </cell>
          <cell r="N5397" t="str">
            <v>Auxiliary - Other</v>
          </cell>
          <cell r="O5397">
            <v>31</v>
          </cell>
          <cell r="P5397" t="str">
            <v>Auxiliary Enterprises Fund</v>
          </cell>
          <cell r="Q5397">
            <v>73</v>
          </cell>
          <cell r="R5397" t="str">
            <v>Supplies</v>
          </cell>
          <cell r="S5397">
            <v>80</v>
          </cell>
          <cell r="T5397" t="str">
            <v>Auxiliaries</v>
          </cell>
          <cell r="U5397">
            <v>9</v>
          </cell>
          <cell r="V5397" t="str">
            <v>Schumann, Sherry L.</v>
          </cell>
        </row>
        <row r="5398">
          <cell r="A5398">
            <v>840011</v>
          </cell>
          <cell r="B5398" t="str">
            <v>Basketball - Women</v>
          </cell>
          <cell r="C5398">
            <v>733220</v>
          </cell>
          <cell r="D5398">
            <v>840011733220</v>
          </cell>
          <cell r="E5398" t="str">
            <v>Subscriptions</v>
          </cell>
          <cell r="F5398">
            <v>0</v>
          </cell>
          <cell r="G5398">
            <v>0</v>
          </cell>
          <cell r="H5398">
            <v>0</v>
          </cell>
          <cell r="I5398">
            <v>0</v>
          </cell>
          <cell r="J5398">
            <v>700</v>
          </cell>
          <cell r="K5398">
            <v>310010</v>
          </cell>
          <cell r="L5398" t="str">
            <v>General Auxiliaries</v>
          </cell>
          <cell r="M5398">
            <v>590</v>
          </cell>
          <cell r="N5398" t="str">
            <v>Auxiliary - Other</v>
          </cell>
          <cell r="O5398">
            <v>31</v>
          </cell>
          <cell r="P5398" t="str">
            <v>Auxiliary Enterprises Fund</v>
          </cell>
          <cell r="Q5398">
            <v>73</v>
          </cell>
          <cell r="R5398" t="str">
            <v>Supplies</v>
          </cell>
          <cell r="S5398">
            <v>80</v>
          </cell>
          <cell r="T5398" t="str">
            <v>Auxiliaries</v>
          </cell>
          <cell r="U5398">
            <v>9</v>
          </cell>
          <cell r="V5398" t="str">
            <v>Schumann, Sherry L.</v>
          </cell>
        </row>
        <row r="5399">
          <cell r="A5399">
            <v>840011</v>
          </cell>
          <cell r="B5399" t="str">
            <v>Basketball - Women</v>
          </cell>
          <cell r="C5399">
            <v>744210</v>
          </cell>
          <cell r="D5399">
            <v>840011744210</v>
          </cell>
          <cell r="E5399" t="str">
            <v>Local Travel</v>
          </cell>
          <cell r="F5399">
            <v>881.36</v>
          </cell>
          <cell r="G5399">
            <v>449.5</v>
          </cell>
          <cell r="H5399">
            <v>5000</v>
          </cell>
          <cell r="I5399">
            <v>325</v>
          </cell>
          <cell r="J5399">
            <v>4000</v>
          </cell>
          <cell r="K5399">
            <v>310010</v>
          </cell>
          <cell r="L5399" t="str">
            <v>General Auxiliaries</v>
          </cell>
          <cell r="M5399">
            <v>590</v>
          </cell>
          <cell r="N5399" t="str">
            <v>Auxiliary - Other</v>
          </cell>
          <cell r="O5399">
            <v>31</v>
          </cell>
          <cell r="P5399" t="str">
            <v>Auxiliary Enterprises Fund</v>
          </cell>
          <cell r="Q5399">
            <v>74</v>
          </cell>
          <cell r="R5399" t="str">
            <v>Travel</v>
          </cell>
          <cell r="S5399">
            <v>80</v>
          </cell>
          <cell r="T5399" t="str">
            <v>Auxiliaries</v>
          </cell>
          <cell r="U5399">
            <v>9</v>
          </cell>
          <cell r="V5399" t="str">
            <v>Schumann, Sherry L.</v>
          </cell>
        </row>
        <row r="5400">
          <cell r="A5400">
            <v>840011</v>
          </cell>
          <cell r="B5400" t="str">
            <v>Basketball - Women</v>
          </cell>
          <cell r="C5400">
            <v>744220</v>
          </cell>
          <cell r="D5400">
            <v>840011744220</v>
          </cell>
          <cell r="E5400" t="str">
            <v>Professional Development / Travel</v>
          </cell>
          <cell r="F5400">
            <v>1420.6</v>
          </cell>
          <cell r="G5400">
            <v>0</v>
          </cell>
          <cell r="H5400">
            <v>0</v>
          </cell>
          <cell r="I5400">
            <v>0</v>
          </cell>
          <cell r="J5400">
            <v>0</v>
          </cell>
          <cell r="K5400">
            <v>310010</v>
          </cell>
          <cell r="L5400" t="str">
            <v>General Auxiliaries</v>
          </cell>
          <cell r="M5400">
            <v>590</v>
          </cell>
          <cell r="N5400" t="str">
            <v>Auxiliary - Other</v>
          </cell>
          <cell r="O5400">
            <v>31</v>
          </cell>
          <cell r="P5400" t="str">
            <v>Auxiliary Enterprises Fund</v>
          </cell>
          <cell r="Q5400">
            <v>74</v>
          </cell>
          <cell r="R5400" t="str">
            <v>Travel</v>
          </cell>
          <cell r="S5400">
            <v>80</v>
          </cell>
          <cell r="T5400" t="str">
            <v>Auxiliaries</v>
          </cell>
          <cell r="U5400">
            <v>9</v>
          </cell>
          <cell r="V5400" t="str">
            <v>Schumann, Sherry L.</v>
          </cell>
        </row>
        <row r="5401">
          <cell r="A5401">
            <v>840011</v>
          </cell>
          <cell r="B5401" t="str">
            <v>Basketball - Women</v>
          </cell>
          <cell r="C5401">
            <v>755110</v>
          </cell>
          <cell r="D5401">
            <v>840011755110</v>
          </cell>
          <cell r="E5401" t="str">
            <v>Field Trips</v>
          </cell>
          <cell r="F5401">
            <v>0</v>
          </cell>
          <cell r="G5401">
            <v>12.84</v>
          </cell>
          <cell r="H5401">
            <v>0</v>
          </cell>
          <cell r="I5401">
            <v>0</v>
          </cell>
          <cell r="J5401">
            <v>0</v>
          </cell>
          <cell r="K5401">
            <v>310010</v>
          </cell>
          <cell r="L5401" t="str">
            <v>General Auxiliaries</v>
          </cell>
          <cell r="M5401">
            <v>590</v>
          </cell>
          <cell r="N5401" t="str">
            <v>Auxiliary - Other</v>
          </cell>
          <cell r="O5401">
            <v>31</v>
          </cell>
          <cell r="P5401" t="str">
            <v>Auxiliary Enterprises Fund</v>
          </cell>
          <cell r="Q5401">
            <v>75</v>
          </cell>
          <cell r="R5401" t="str">
            <v>Other Operating Expenses</v>
          </cell>
          <cell r="S5401">
            <v>80</v>
          </cell>
          <cell r="T5401" t="str">
            <v>Auxiliaries</v>
          </cell>
          <cell r="U5401">
            <v>9</v>
          </cell>
          <cell r="V5401" t="str">
            <v>Schumann, Sherry L.</v>
          </cell>
        </row>
        <row r="5402">
          <cell r="A5402">
            <v>840011</v>
          </cell>
          <cell r="B5402" t="str">
            <v>Basketball - Women</v>
          </cell>
          <cell r="C5402">
            <v>755115</v>
          </cell>
          <cell r="D5402">
            <v>840011755115</v>
          </cell>
          <cell r="E5402" t="str">
            <v>Athletic Travel</v>
          </cell>
          <cell r="F5402">
            <v>0</v>
          </cell>
          <cell r="G5402">
            <v>0</v>
          </cell>
          <cell r="H5402">
            <v>0</v>
          </cell>
          <cell r="I5402">
            <v>-44</v>
          </cell>
          <cell r="J5402">
            <v>0</v>
          </cell>
          <cell r="K5402">
            <v>310010</v>
          </cell>
          <cell r="L5402" t="str">
            <v>General Auxiliaries</v>
          </cell>
          <cell r="M5402">
            <v>590</v>
          </cell>
          <cell r="N5402" t="str">
            <v>Auxiliary - Other</v>
          </cell>
          <cell r="O5402">
            <v>31</v>
          </cell>
          <cell r="P5402" t="str">
            <v>Auxiliary Enterprises Fund</v>
          </cell>
          <cell r="Q5402">
            <v>75</v>
          </cell>
          <cell r="R5402" t="str">
            <v>Other Operating Expenses</v>
          </cell>
          <cell r="S5402">
            <v>80</v>
          </cell>
          <cell r="T5402" t="str">
            <v>Auxiliaries</v>
          </cell>
          <cell r="U5402">
            <v>9</v>
          </cell>
          <cell r="V5402" t="str">
            <v>Schumann, Sherry L.</v>
          </cell>
        </row>
        <row r="5403">
          <cell r="A5403">
            <v>840011</v>
          </cell>
          <cell r="B5403" t="str">
            <v>Basketball - Women</v>
          </cell>
          <cell r="C5403">
            <v>755115</v>
          </cell>
          <cell r="D5403">
            <v>840011755115</v>
          </cell>
          <cell r="E5403" t="str">
            <v>Athletic Travel</v>
          </cell>
          <cell r="F5403">
            <v>10117.450000000001</v>
          </cell>
          <cell r="G5403">
            <v>14628.36</v>
          </cell>
          <cell r="H5403">
            <v>15530</v>
          </cell>
          <cell r="I5403">
            <v>14551.87</v>
          </cell>
          <cell r="J5403">
            <v>16000</v>
          </cell>
          <cell r="K5403">
            <v>310010</v>
          </cell>
          <cell r="L5403" t="str">
            <v>General Auxiliaries</v>
          </cell>
          <cell r="M5403">
            <v>590</v>
          </cell>
          <cell r="N5403" t="str">
            <v>Auxiliary - Other</v>
          </cell>
          <cell r="O5403">
            <v>31</v>
          </cell>
          <cell r="P5403" t="str">
            <v>Auxiliary Enterprises Fund</v>
          </cell>
          <cell r="Q5403">
            <v>75</v>
          </cell>
          <cell r="R5403" t="str">
            <v>Other Operating Expenses</v>
          </cell>
          <cell r="S5403">
            <v>80</v>
          </cell>
          <cell r="T5403" t="str">
            <v>Auxiliaries</v>
          </cell>
          <cell r="U5403">
            <v>9</v>
          </cell>
          <cell r="V5403" t="str">
            <v>Schumann, Sherry L.</v>
          </cell>
        </row>
        <row r="5404">
          <cell r="A5404">
            <v>840011</v>
          </cell>
          <cell r="B5404" t="str">
            <v>Basketball - Women</v>
          </cell>
          <cell r="C5404">
            <v>755120</v>
          </cell>
          <cell r="D5404">
            <v>840011755120</v>
          </cell>
          <cell r="E5404" t="str">
            <v>Recruitment Expenses</v>
          </cell>
          <cell r="F5404">
            <v>3564.94</v>
          </cell>
          <cell r="G5404">
            <v>4869.1000000000004</v>
          </cell>
          <cell r="H5404">
            <v>5000</v>
          </cell>
          <cell r="I5404">
            <v>476.05</v>
          </cell>
          <cell r="J5404">
            <v>5000</v>
          </cell>
          <cell r="K5404">
            <v>310010</v>
          </cell>
          <cell r="L5404" t="str">
            <v>General Auxiliaries</v>
          </cell>
          <cell r="M5404">
            <v>590</v>
          </cell>
          <cell r="N5404" t="str">
            <v>Auxiliary - Other</v>
          </cell>
          <cell r="O5404">
            <v>31</v>
          </cell>
          <cell r="P5404" t="str">
            <v>Auxiliary Enterprises Fund</v>
          </cell>
          <cell r="Q5404">
            <v>75</v>
          </cell>
          <cell r="R5404" t="str">
            <v>Other Operating Expenses</v>
          </cell>
          <cell r="S5404">
            <v>80</v>
          </cell>
          <cell r="T5404" t="str">
            <v>Auxiliaries</v>
          </cell>
          <cell r="U5404">
            <v>9</v>
          </cell>
          <cell r="V5404" t="str">
            <v>Schumann, Sherry L.</v>
          </cell>
        </row>
        <row r="5405">
          <cell r="A5405">
            <v>840011</v>
          </cell>
          <cell r="B5405" t="str">
            <v>Basketball - Women</v>
          </cell>
          <cell r="C5405">
            <v>755360</v>
          </cell>
          <cell r="D5405">
            <v>840011755360</v>
          </cell>
          <cell r="E5405" t="str">
            <v>Printing - Other</v>
          </cell>
          <cell r="F5405">
            <v>53.67</v>
          </cell>
          <cell r="G5405">
            <v>0</v>
          </cell>
          <cell r="H5405">
            <v>50</v>
          </cell>
          <cell r="I5405">
            <v>37.28</v>
          </cell>
          <cell r="J5405">
            <v>100</v>
          </cell>
          <cell r="K5405">
            <v>310010</v>
          </cell>
          <cell r="L5405" t="str">
            <v>General Auxiliaries</v>
          </cell>
          <cell r="M5405">
            <v>590</v>
          </cell>
          <cell r="N5405" t="str">
            <v>Auxiliary - Other</v>
          </cell>
          <cell r="O5405">
            <v>31</v>
          </cell>
          <cell r="P5405" t="str">
            <v>Auxiliary Enterprises Fund</v>
          </cell>
          <cell r="Q5405">
            <v>75</v>
          </cell>
          <cell r="R5405" t="str">
            <v>Other Operating Expenses</v>
          </cell>
          <cell r="S5405">
            <v>80</v>
          </cell>
          <cell r="T5405" t="str">
            <v>Auxiliaries</v>
          </cell>
          <cell r="U5405">
            <v>9</v>
          </cell>
          <cell r="V5405" t="str">
            <v>Schumann, Sherry L.</v>
          </cell>
        </row>
        <row r="5406">
          <cell r="A5406">
            <v>840011</v>
          </cell>
          <cell r="B5406" t="str">
            <v>Basketball - Women</v>
          </cell>
          <cell r="C5406">
            <v>755705</v>
          </cell>
          <cell r="D5406">
            <v>840011755705</v>
          </cell>
          <cell r="E5406" t="str">
            <v>Postage</v>
          </cell>
          <cell r="F5406">
            <v>455.57</v>
          </cell>
          <cell r="G5406">
            <v>298.95999999999998</v>
          </cell>
          <cell r="H5406">
            <v>700</v>
          </cell>
          <cell r="I5406">
            <v>503.75</v>
          </cell>
          <cell r="J5406">
            <v>500</v>
          </cell>
          <cell r="K5406">
            <v>310010</v>
          </cell>
          <cell r="L5406" t="str">
            <v>General Auxiliaries</v>
          </cell>
          <cell r="M5406">
            <v>590</v>
          </cell>
          <cell r="N5406" t="str">
            <v>Auxiliary - Other</v>
          </cell>
          <cell r="O5406">
            <v>31</v>
          </cell>
          <cell r="P5406" t="str">
            <v>Auxiliary Enterprises Fund</v>
          </cell>
          <cell r="Q5406">
            <v>75</v>
          </cell>
          <cell r="R5406" t="str">
            <v>Other Operating Expenses</v>
          </cell>
          <cell r="S5406">
            <v>80</v>
          </cell>
          <cell r="T5406" t="str">
            <v>Auxiliaries</v>
          </cell>
          <cell r="U5406">
            <v>9</v>
          </cell>
          <cell r="V5406" t="str">
            <v>Schumann, Sherry L.</v>
          </cell>
        </row>
        <row r="5407">
          <cell r="A5407">
            <v>840011</v>
          </cell>
          <cell r="B5407" t="str">
            <v>Basketball - Women</v>
          </cell>
          <cell r="C5407">
            <v>755730</v>
          </cell>
          <cell r="D5407">
            <v>840011755730</v>
          </cell>
          <cell r="E5407" t="str">
            <v>Memberships</v>
          </cell>
          <cell r="F5407">
            <v>745</v>
          </cell>
          <cell r="G5407">
            <v>0</v>
          </cell>
          <cell r="H5407">
            <v>30</v>
          </cell>
          <cell r="I5407">
            <v>30</v>
          </cell>
          <cell r="J5407">
            <v>30</v>
          </cell>
          <cell r="K5407">
            <v>310010</v>
          </cell>
          <cell r="L5407" t="str">
            <v>General Auxiliaries</v>
          </cell>
          <cell r="M5407">
            <v>590</v>
          </cell>
          <cell r="N5407" t="str">
            <v>Auxiliary - Other</v>
          </cell>
          <cell r="O5407">
            <v>31</v>
          </cell>
          <cell r="P5407" t="str">
            <v>Auxiliary Enterprises Fund</v>
          </cell>
          <cell r="Q5407">
            <v>75</v>
          </cell>
          <cell r="R5407" t="str">
            <v>Other Operating Expenses</v>
          </cell>
          <cell r="S5407">
            <v>80</v>
          </cell>
          <cell r="T5407" t="str">
            <v>Auxiliaries</v>
          </cell>
          <cell r="U5407">
            <v>9</v>
          </cell>
          <cell r="V5407" t="str">
            <v>Schumann, Sherry L.</v>
          </cell>
        </row>
        <row r="5408">
          <cell r="A5408">
            <v>840011</v>
          </cell>
          <cell r="B5408" t="str">
            <v>Basketball - Women</v>
          </cell>
          <cell r="C5408">
            <v>796100</v>
          </cell>
          <cell r="D5408">
            <v>840011796100</v>
          </cell>
          <cell r="E5408" t="str">
            <v>Financial Aid</v>
          </cell>
          <cell r="F5408">
            <v>45000</v>
          </cell>
          <cell r="G5408">
            <v>70270</v>
          </cell>
          <cell r="H5408">
            <v>75000</v>
          </cell>
          <cell r="I5408">
            <v>66744.86</v>
          </cell>
          <cell r="J5408">
            <v>90000</v>
          </cell>
          <cell r="K5408">
            <v>310010</v>
          </cell>
          <cell r="L5408" t="str">
            <v>General Auxiliaries</v>
          </cell>
          <cell r="M5408">
            <v>590</v>
          </cell>
          <cell r="N5408" t="str">
            <v>Auxiliary - Other</v>
          </cell>
          <cell r="O5408">
            <v>31</v>
          </cell>
          <cell r="P5408" t="str">
            <v>Auxiliary Enterprises Fund</v>
          </cell>
          <cell r="Q5408" t="str">
            <v>7A</v>
          </cell>
          <cell r="R5408" t="str">
            <v>Financial Aid</v>
          </cell>
          <cell r="S5408">
            <v>80</v>
          </cell>
          <cell r="T5408" t="str">
            <v>Auxiliaries</v>
          </cell>
          <cell r="U5408">
            <v>9</v>
          </cell>
          <cell r="V5408" t="str">
            <v>Schumann, Sherry L.</v>
          </cell>
        </row>
        <row r="5409">
          <cell r="A5409">
            <v>840011</v>
          </cell>
          <cell r="B5409" t="str">
            <v>Basketball - Women</v>
          </cell>
          <cell r="C5409">
            <v>810992</v>
          </cell>
          <cell r="D5409">
            <v>840011810992</v>
          </cell>
          <cell r="E5409" t="str">
            <v>Transfers from Other Funds</v>
          </cell>
          <cell r="F5409">
            <v>0</v>
          </cell>
          <cell r="G5409">
            <v>0</v>
          </cell>
          <cell r="H5409">
            <v>0</v>
          </cell>
          <cell r="I5409">
            <v>0</v>
          </cell>
          <cell r="J5409">
            <v>0</v>
          </cell>
          <cell r="K5409">
            <v>310010</v>
          </cell>
          <cell r="L5409" t="str">
            <v>General Auxiliaries</v>
          </cell>
          <cell r="M5409">
            <v>590</v>
          </cell>
          <cell r="N5409" t="str">
            <v>Auxiliary - Other</v>
          </cell>
          <cell r="O5409">
            <v>31</v>
          </cell>
          <cell r="P5409" t="str">
            <v>Auxiliary Enterprises Fund</v>
          </cell>
          <cell r="Q5409">
            <v>81</v>
          </cell>
          <cell r="R5409" t="str">
            <v>Transfers In</v>
          </cell>
          <cell r="S5409">
            <v>80</v>
          </cell>
          <cell r="T5409" t="str">
            <v>Auxiliaries</v>
          </cell>
          <cell r="U5409">
            <v>9</v>
          </cell>
          <cell r="V5409" t="str">
            <v>Schumann, Sherry L.</v>
          </cell>
        </row>
        <row r="5410">
          <cell r="A5410">
            <v>840020</v>
          </cell>
          <cell r="B5410" t="str">
            <v>Tennis</v>
          </cell>
          <cell r="C5410">
            <v>611145</v>
          </cell>
          <cell r="D5410">
            <v>840020611145</v>
          </cell>
          <cell r="E5410" t="str">
            <v>Coaching - Full-time and Part-time</v>
          </cell>
          <cell r="F5410">
            <v>14167.57</v>
          </cell>
          <cell r="G5410">
            <v>14964.57</v>
          </cell>
          <cell r="H5410">
            <v>16320</v>
          </cell>
          <cell r="I5410">
            <v>8447.4500000000007</v>
          </cell>
          <cell r="J5410">
            <v>16611</v>
          </cell>
          <cell r="K5410">
            <v>310010</v>
          </cell>
          <cell r="L5410" t="str">
            <v>General Auxiliaries</v>
          </cell>
          <cell r="M5410">
            <v>590</v>
          </cell>
          <cell r="N5410" t="str">
            <v>Auxiliary - Other</v>
          </cell>
          <cell r="O5410">
            <v>31</v>
          </cell>
          <cell r="P5410" t="str">
            <v>Auxiliary Enterprises Fund</v>
          </cell>
          <cell r="Q5410">
            <v>61</v>
          </cell>
          <cell r="R5410" t="str">
            <v>Salaries and Wages</v>
          </cell>
          <cell r="S5410">
            <v>80</v>
          </cell>
          <cell r="T5410" t="str">
            <v>Auxiliaries</v>
          </cell>
          <cell r="U5410">
            <v>9</v>
          </cell>
          <cell r="V5410" t="str">
            <v>Schumann, Sherry L.</v>
          </cell>
        </row>
        <row r="5411">
          <cell r="A5411">
            <v>840020</v>
          </cell>
          <cell r="B5411" t="str">
            <v>Tennis</v>
          </cell>
          <cell r="C5411">
            <v>611148</v>
          </cell>
          <cell r="D5411">
            <v>840020611148</v>
          </cell>
          <cell r="E5411" t="str">
            <v>Coaching - Release Time</v>
          </cell>
          <cell r="F5411">
            <v>14945.04</v>
          </cell>
          <cell r="G5411">
            <v>14945.04</v>
          </cell>
          <cell r="H5411">
            <v>14945</v>
          </cell>
          <cell r="I5411">
            <v>7734.06</v>
          </cell>
          <cell r="J5411">
            <v>15468</v>
          </cell>
          <cell r="K5411">
            <v>310010</v>
          </cell>
          <cell r="L5411" t="str">
            <v>General Auxiliaries</v>
          </cell>
          <cell r="M5411">
            <v>590</v>
          </cell>
          <cell r="N5411" t="str">
            <v>Auxiliary - Other</v>
          </cell>
          <cell r="O5411">
            <v>31</v>
          </cell>
          <cell r="P5411" t="str">
            <v>Auxiliary Enterprises Fund</v>
          </cell>
          <cell r="Q5411">
            <v>61</v>
          </cell>
          <cell r="R5411" t="str">
            <v>Salaries and Wages</v>
          </cell>
          <cell r="S5411">
            <v>80</v>
          </cell>
          <cell r="T5411" t="str">
            <v>Auxiliaries</v>
          </cell>
          <cell r="U5411">
            <v>9</v>
          </cell>
          <cell r="V5411" t="str">
            <v>Schumann, Sherry L.</v>
          </cell>
        </row>
        <row r="5412">
          <cell r="A5412">
            <v>840020</v>
          </cell>
          <cell r="B5412" t="str">
            <v>Tennis</v>
          </cell>
          <cell r="C5412">
            <v>712340</v>
          </cell>
          <cell r="D5412">
            <v>840020712340</v>
          </cell>
          <cell r="E5412" t="str">
            <v>Athletic Officials</v>
          </cell>
          <cell r="F5412">
            <v>12000</v>
          </cell>
          <cell r="G5412">
            <v>12330</v>
          </cell>
          <cell r="H5412">
            <v>12000</v>
          </cell>
          <cell r="I5412">
            <v>0</v>
          </cell>
          <cell r="J5412">
            <v>14000</v>
          </cell>
          <cell r="K5412">
            <v>310010</v>
          </cell>
          <cell r="L5412" t="str">
            <v>General Auxiliaries</v>
          </cell>
          <cell r="M5412">
            <v>590</v>
          </cell>
          <cell r="N5412" t="str">
            <v>Auxiliary - Other</v>
          </cell>
          <cell r="O5412">
            <v>31</v>
          </cell>
          <cell r="P5412" t="str">
            <v>Auxiliary Enterprises Fund</v>
          </cell>
          <cell r="Q5412">
            <v>71</v>
          </cell>
          <cell r="R5412" t="str">
            <v>Contractual Services</v>
          </cell>
          <cell r="S5412">
            <v>80</v>
          </cell>
          <cell r="T5412" t="str">
            <v>Auxiliaries</v>
          </cell>
          <cell r="U5412">
            <v>9</v>
          </cell>
          <cell r="V5412" t="str">
            <v>Schumann, Sherry L.</v>
          </cell>
        </row>
        <row r="5413">
          <cell r="A5413">
            <v>840020</v>
          </cell>
          <cell r="B5413" t="str">
            <v>Tennis</v>
          </cell>
          <cell r="C5413">
            <v>712450</v>
          </cell>
          <cell r="D5413">
            <v>840020712450</v>
          </cell>
          <cell r="E5413" t="str">
            <v>Rental - Vehicle</v>
          </cell>
          <cell r="F5413">
            <v>0</v>
          </cell>
          <cell r="G5413">
            <v>0</v>
          </cell>
          <cell r="H5413">
            <v>5000</v>
          </cell>
          <cell r="I5413">
            <v>470</v>
          </cell>
          <cell r="J5413">
            <v>4000</v>
          </cell>
          <cell r="K5413">
            <v>310010</v>
          </cell>
          <cell r="L5413" t="str">
            <v>General Auxiliaries</v>
          </cell>
          <cell r="M5413">
            <v>590</v>
          </cell>
          <cell r="N5413" t="str">
            <v>Auxiliary - Other</v>
          </cell>
          <cell r="O5413">
            <v>31</v>
          </cell>
          <cell r="P5413" t="str">
            <v>Auxiliary Enterprises Fund</v>
          </cell>
          <cell r="Q5413">
            <v>71</v>
          </cell>
          <cell r="R5413" t="str">
            <v>Contractual Services</v>
          </cell>
          <cell r="S5413">
            <v>80</v>
          </cell>
          <cell r="T5413" t="str">
            <v>Auxiliaries</v>
          </cell>
          <cell r="U5413">
            <v>9</v>
          </cell>
          <cell r="V5413" t="str">
            <v>Schumann, Sherry L.</v>
          </cell>
        </row>
        <row r="5414">
          <cell r="A5414">
            <v>840020</v>
          </cell>
          <cell r="B5414" t="str">
            <v>Tennis</v>
          </cell>
          <cell r="C5414">
            <v>733110</v>
          </cell>
          <cell r="D5414">
            <v>840020733110</v>
          </cell>
          <cell r="E5414" t="str">
            <v>Classroom Supplies</v>
          </cell>
          <cell r="F5414">
            <v>14618.21</v>
          </cell>
          <cell r="G5414">
            <v>13775.28</v>
          </cell>
          <cell r="H5414">
            <v>12525</v>
          </cell>
          <cell r="I5414">
            <v>1205.25</v>
          </cell>
          <cell r="J5414">
            <v>14000</v>
          </cell>
          <cell r="K5414">
            <v>310010</v>
          </cell>
          <cell r="L5414" t="str">
            <v>General Auxiliaries</v>
          </cell>
          <cell r="M5414">
            <v>590</v>
          </cell>
          <cell r="N5414" t="str">
            <v>Auxiliary - Other</v>
          </cell>
          <cell r="O5414">
            <v>31</v>
          </cell>
          <cell r="P5414" t="str">
            <v>Auxiliary Enterprises Fund</v>
          </cell>
          <cell r="Q5414">
            <v>73</v>
          </cell>
          <cell r="R5414" t="str">
            <v>Supplies</v>
          </cell>
          <cell r="S5414">
            <v>80</v>
          </cell>
          <cell r="T5414" t="str">
            <v>Auxiliaries</v>
          </cell>
          <cell r="U5414">
            <v>9</v>
          </cell>
          <cell r="V5414" t="str">
            <v>Schumann, Sherry L.</v>
          </cell>
        </row>
        <row r="5415">
          <cell r="A5415">
            <v>840020</v>
          </cell>
          <cell r="B5415" t="str">
            <v>Tennis</v>
          </cell>
          <cell r="C5415">
            <v>744210</v>
          </cell>
          <cell r="D5415">
            <v>840020744210</v>
          </cell>
          <cell r="E5415" t="str">
            <v>Local Travel</v>
          </cell>
          <cell r="F5415">
            <v>0</v>
          </cell>
          <cell r="G5415">
            <v>0</v>
          </cell>
          <cell r="H5415">
            <v>1000</v>
          </cell>
          <cell r="I5415">
            <v>0</v>
          </cell>
          <cell r="J5415">
            <v>500</v>
          </cell>
          <cell r="K5415">
            <v>310010</v>
          </cell>
          <cell r="L5415" t="str">
            <v>General Auxiliaries</v>
          </cell>
          <cell r="M5415">
            <v>590</v>
          </cell>
          <cell r="N5415" t="str">
            <v>Auxiliary - Other</v>
          </cell>
          <cell r="O5415">
            <v>31</v>
          </cell>
          <cell r="P5415" t="str">
            <v>Auxiliary Enterprises Fund</v>
          </cell>
          <cell r="Q5415">
            <v>74</v>
          </cell>
          <cell r="R5415" t="str">
            <v>Travel</v>
          </cell>
          <cell r="S5415">
            <v>80</v>
          </cell>
          <cell r="T5415" t="str">
            <v>Auxiliaries</v>
          </cell>
          <cell r="U5415">
            <v>9</v>
          </cell>
          <cell r="V5415" t="str">
            <v>Schumann, Sherry L.</v>
          </cell>
        </row>
        <row r="5416">
          <cell r="A5416">
            <v>840020</v>
          </cell>
          <cell r="B5416" t="str">
            <v>Tennis</v>
          </cell>
          <cell r="C5416">
            <v>755110</v>
          </cell>
          <cell r="D5416">
            <v>840020755110</v>
          </cell>
          <cell r="E5416" t="str">
            <v>Field Trips</v>
          </cell>
          <cell r="F5416">
            <v>0</v>
          </cell>
          <cell r="G5416">
            <v>-64</v>
          </cell>
          <cell r="H5416">
            <v>0</v>
          </cell>
          <cell r="I5416">
            <v>0</v>
          </cell>
          <cell r="J5416">
            <v>0</v>
          </cell>
          <cell r="K5416">
            <v>310010</v>
          </cell>
          <cell r="L5416" t="str">
            <v>General Auxiliaries</v>
          </cell>
          <cell r="M5416">
            <v>590</v>
          </cell>
          <cell r="N5416" t="str">
            <v>Auxiliary - Other</v>
          </cell>
          <cell r="O5416">
            <v>31</v>
          </cell>
          <cell r="P5416" t="str">
            <v>Auxiliary Enterprises Fund</v>
          </cell>
          <cell r="Q5416">
            <v>75</v>
          </cell>
          <cell r="R5416" t="str">
            <v>Other Operating Expenses</v>
          </cell>
          <cell r="S5416">
            <v>80</v>
          </cell>
          <cell r="T5416" t="str">
            <v>Auxiliaries</v>
          </cell>
          <cell r="U5416">
            <v>9</v>
          </cell>
          <cell r="V5416" t="str">
            <v>Schumann, Sherry L.</v>
          </cell>
        </row>
        <row r="5417">
          <cell r="A5417">
            <v>840020</v>
          </cell>
          <cell r="B5417" t="str">
            <v>Tennis</v>
          </cell>
          <cell r="C5417">
            <v>755115</v>
          </cell>
          <cell r="D5417">
            <v>840020755115</v>
          </cell>
          <cell r="E5417" t="str">
            <v>Athletic Travel</v>
          </cell>
          <cell r="F5417">
            <v>33090.74</v>
          </cell>
          <cell r="G5417">
            <v>23624.23</v>
          </cell>
          <cell r="H5417">
            <v>25000</v>
          </cell>
          <cell r="I5417">
            <v>16930.88</v>
          </cell>
          <cell r="J5417">
            <v>27000</v>
          </cell>
          <cell r="K5417">
            <v>310010</v>
          </cell>
          <cell r="L5417" t="str">
            <v>General Auxiliaries</v>
          </cell>
          <cell r="M5417">
            <v>590</v>
          </cell>
          <cell r="N5417" t="str">
            <v>Auxiliary - Other</v>
          </cell>
          <cell r="O5417">
            <v>31</v>
          </cell>
          <cell r="P5417" t="str">
            <v>Auxiliary Enterprises Fund</v>
          </cell>
          <cell r="Q5417">
            <v>75</v>
          </cell>
          <cell r="R5417" t="str">
            <v>Other Operating Expenses</v>
          </cell>
          <cell r="S5417">
            <v>80</v>
          </cell>
          <cell r="T5417" t="str">
            <v>Auxiliaries</v>
          </cell>
          <cell r="U5417">
            <v>9</v>
          </cell>
          <cell r="V5417" t="str">
            <v>Schumann, Sherry L.</v>
          </cell>
        </row>
        <row r="5418">
          <cell r="A5418">
            <v>840020</v>
          </cell>
          <cell r="B5418" t="str">
            <v>Tennis</v>
          </cell>
          <cell r="C5418">
            <v>755120</v>
          </cell>
          <cell r="D5418">
            <v>840020755120</v>
          </cell>
          <cell r="E5418" t="str">
            <v>Recruitment Expenses</v>
          </cell>
          <cell r="F5418">
            <v>0</v>
          </cell>
          <cell r="G5418">
            <v>169.5</v>
          </cell>
          <cell r="H5418">
            <v>1000</v>
          </cell>
          <cell r="I5418">
            <v>0</v>
          </cell>
          <cell r="J5418">
            <v>500</v>
          </cell>
          <cell r="K5418">
            <v>310010</v>
          </cell>
          <cell r="L5418" t="str">
            <v>General Auxiliaries</v>
          </cell>
          <cell r="M5418">
            <v>590</v>
          </cell>
          <cell r="N5418" t="str">
            <v>Auxiliary - Other</v>
          </cell>
          <cell r="O5418">
            <v>31</v>
          </cell>
          <cell r="P5418" t="str">
            <v>Auxiliary Enterprises Fund</v>
          </cell>
          <cell r="Q5418">
            <v>75</v>
          </cell>
          <cell r="R5418" t="str">
            <v>Other Operating Expenses</v>
          </cell>
          <cell r="S5418">
            <v>80</v>
          </cell>
          <cell r="T5418" t="str">
            <v>Auxiliaries</v>
          </cell>
          <cell r="U5418">
            <v>9</v>
          </cell>
          <cell r="V5418" t="str">
            <v>Schumann, Sherry L.</v>
          </cell>
        </row>
        <row r="5419">
          <cell r="A5419">
            <v>840020</v>
          </cell>
          <cell r="B5419" t="str">
            <v>Tennis</v>
          </cell>
          <cell r="C5419">
            <v>755360</v>
          </cell>
          <cell r="D5419">
            <v>840020755360</v>
          </cell>
          <cell r="E5419" t="str">
            <v>Printing - Other</v>
          </cell>
          <cell r="F5419">
            <v>529.05999999999995</v>
          </cell>
          <cell r="G5419">
            <v>8</v>
          </cell>
          <cell r="H5419">
            <v>100</v>
          </cell>
          <cell r="I5419">
            <v>0</v>
          </cell>
          <cell r="J5419">
            <v>100</v>
          </cell>
          <cell r="K5419">
            <v>310010</v>
          </cell>
          <cell r="L5419" t="str">
            <v>General Auxiliaries</v>
          </cell>
          <cell r="M5419">
            <v>590</v>
          </cell>
          <cell r="N5419" t="str">
            <v>Auxiliary - Other</v>
          </cell>
          <cell r="O5419">
            <v>31</v>
          </cell>
          <cell r="P5419" t="str">
            <v>Auxiliary Enterprises Fund</v>
          </cell>
          <cell r="Q5419">
            <v>75</v>
          </cell>
          <cell r="R5419" t="str">
            <v>Other Operating Expenses</v>
          </cell>
          <cell r="S5419">
            <v>80</v>
          </cell>
          <cell r="T5419" t="str">
            <v>Auxiliaries</v>
          </cell>
          <cell r="U5419">
            <v>9</v>
          </cell>
          <cell r="V5419" t="str">
            <v>Schumann, Sherry L.</v>
          </cell>
        </row>
        <row r="5420">
          <cell r="A5420">
            <v>840020</v>
          </cell>
          <cell r="B5420" t="str">
            <v>Tennis</v>
          </cell>
          <cell r="C5420">
            <v>755705</v>
          </cell>
          <cell r="D5420">
            <v>840020755705</v>
          </cell>
          <cell r="E5420" t="str">
            <v>Postage</v>
          </cell>
          <cell r="F5420">
            <v>292.38</v>
          </cell>
          <cell r="G5420">
            <v>530.57000000000005</v>
          </cell>
          <cell r="H5420">
            <v>500</v>
          </cell>
          <cell r="I5420">
            <v>90.84</v>
          </cell>
          <cell r="J5420">
            <v>500</v>
          </cell>
          <cell r="K5420">
            <v>310010</v>
          </cell>
          <cell r="L5420" t="str">
            <v>General Auxiliaries</v>
          </cell>
          <cell r="M5420">
            <v>590</v>
          </cell>
          <cell r="N5420" t="str">
            <v>Auxiliary - Other</v>
          </cell>
          <cell r="O5420">
            <v>31</v>
          </cell>
          <cell r="P5420" t="str">
            <v>Auxiliary Enterprises Fund</v>
          </cell>
          <cell r="Q5420">
            <v>75</v>
          </cell>
          <cell r="R5420" t="str">
            <v>Other Operating Expenses</v>
          </cell>
          <cell r="S5420">
            <v>80</v>
          </cell>
          <cell r="T5420" t="str">
            <v>Auxiliaries</v>
          </cell>
          <cell r="U5420">
            <v>9</v>
          </cell>
          <cell r="V5420" t="str">
            <v>Schumann, Sherry L.</v>
          </cell>
        </row>
        <row r="5421">
          <cell r="A5421">
            <v>840020</v>
          </cell>
          <cell r="B5421" t="str">
            <v>Tennis</v>
          </cell>
          <cell r="C5421">
            <v>755730</v>
          </cell>
          <cell r="D5421">
            <v>840020755730</v>
          </cell>
          <cell r="E5421" t="str">
            <v>Memberships</v>
          </cell>
          <cell r="F5421">
            <v>53</v>
          </cell>
          <cell r="G5421">
            <v>53</v>
          </cell>
          <cell r="H5421">
            <v>475</v>
          </cell>
          <cell r="I5421">
            <v>475</v>
          </cell>
          <cell r="J5421">
            <v>600</v>
          </cell>
          <cell r="K5421">
            <v>310010</v>
          </cell>
          <cell r="L5421" t="str">
            <v>General Auxiliaries</v>
          </cell>
          <cell r="M5421">
            <v>590</v>
          </cell>
          <cell r="N5421" t="str">
            <v>Auxiliary - Other</v>
          </cell>
          <cell r="O5421">
            <v>31</v>
          </cell>
          <cell r="P5421" t="str">
            <v>Auxiliary Enterprises Fund</v>
          </cell>
          <cell r="Q5421">
            <v>75</v>
          </cell>
          <cell r="R5421" t="str">
            <v>Other Operating Expenses</v>
          </cell>
          <cell r="S5421">
            <v>80</v>
          </cell>
          <cell r="T5421" t="str">
            <v>Auxiliaries</v>
          </cell>
          <cell r="U5421">
            <v>9</v>
          </cell>
          <cell r="V5421" t="str">
            <v>Schumann, Sherry L.</v>
          </cell>
        </row>
        <row r="5422">
          <cell r="A5422">
            <v>840020</v>
          </cell>
          <cell r="B5422" t="str">
            <v>Tennis</v>
          </cell>
          <cell r="C5422">
            <v>755738</v>
          </cell>
          <cell r="D5422">
            <v>840020755738</v>
          </cell>
          <cell r="E5422" t="str">
            <v>Special Functions</v>
          </cell>
          <cell r="F5422">
            <v>0</v>
          </cell>
          <cell r="G5422">
            <v>0</v>
          </cell>
          <cell r="H5422">
            <v>15000</v>
          </cell>
          <cell r="I5422">
            <v>0</v>
          </cell>
          <cell r="J5422">
            <v>15000</v>
          </cell>
          <cell r="K5422">
            <v>310010</v>
          </cell>
          <cell r="L5422" t="str">
            <v>General Auxiliaries</v>
          </cell>
          <cell r="M5422">
            <v>590</v>
          </cell>
          <cell r="N5422" t="str">
            <v>Auxiliary - Other</v>
          </cell>
          <cell r="O5422">
            <v>31</v>
          </cell>
          <cell r="P5422" t="str">
            <v>Auxiliary Enterprises Fund</v>
          </cell>
          <cell r="Q5422">
            <v>75</v>
          </cell>
          <cell r="R5422" t="str">
            <v>Other Operating Expenses</v>
          </cell>
          <cell r="S5422">
            <v>80</v>
          </cell>
          <cell r="T5422" t="str">
            <v>Auxiliaries</v>
          </cell>
          <cell r="U5422">
            <v>9</v>
          </cell>
          <cell r="V5422" t="str">
            <v>Schumann, Sherry L.</v>
          </cell>
        </row>
        <row r="5423">
          <cell r="A5423">
            <v>840020</v>
          </cell>
          <cell r="B5423" t="str">
            <v>Tennis</v>
          </cell>
          <cell r="C5423">
            <v>777412</v>
          </cell>
          <cell r="D5423">
            <v>840020777412</v>
          </cell>
          <cell r="E5423" t="str">
            <v>Equipment/Furniture - SCC</v>
          </cell>
          <cell r="F5423">
            <v>0</v>
          </cell>
          <cell r="G5423">
            <v>0</v>
          </cell>
          <cell r="H5423">
            <v>0</v>
          </cell>
          <cell r="I5423">
            <v>0</v>
          </cell>
          <cell r="J5423">
            <v>14400</v>
          </cell>
          <cell r="K5423">
            <v>310010</v>
          </cell>
          <cell r="L5423" t="str">
            <v>General Auxiliaries</v>
          </cell>
          <cell r="M5423">
            <v>590</v>
          </cell>
          <cell r="N5423" t="str">
            <v>Auxiliary - Other</v>
          </cell>
          <cell r="O5423">
            <v>31</v>
          </cell>
          <cell r="P5423" t="str">
            <v>Auxiliary Enterprises Fund</v>
          </cell>
          <cell r="Q5423">
            <v>77</v>
          </cell>
          <cell r="R5423" t="str">
            <v>Capital Outlay</v>
          </cell>
          <cell r="S5423">
            <v>80</v>
          </cell>
          <cell r="T5423" t="str">
            <v>Auxiliaries</v>
          </cell>
          <cell r="U5423">
            <v>9</v>
          </cell>
          <cell r="V5423" t="str">
            <v>Schumann, Sherry L.</v>
          </cell>
        </row>
        <row r="5424">
          <cell r="A5424">
            <v>840020</v>
          </cell>
          <cell r="B5424" t="str">
            <v>Tennis</v>
          </cell>
          <cell r="C5424">
            <v>787410</v>
          </cell>
          <cell r="D5424">
            <v>840020787410</v>
          </cell>
          <cell r="E5424" t="str">
            <v>Equipment/Furniture Non-Depreciable</v>
          </cell>
          <cell r="F5424">
            <v>520</v>
          </cell>
          <cell r="G5424">
            <v>0</v>
          </cell>
          <cell r="H5424">
            <v>0</v>
          </cell>
          <cell r="I5424">
            <v>0</v>
          </cell>
          <cell r="J5424">
            <v>8000</v>
          </cell>
          <cell r="K5424">
            <v>310010</v>
          </cell>
          <cell r="L5424" t="str">
            <v>General Auxiliaries</v>
          </cell>
          <cell r="M5424">
            <v>590</v>
          </cell>
          <cell r="N5424" t="str">
            <v>Auxiliary - Other</v>
          </cell>
          <cell r="O5424">
            <v>31</v>
          </cell>
          <cell r="P5424" t="str">
            <v>Auxiliary Enterprises Fund</v>
          </cell>
          <cell r="Q5424">
            <v>78</v>
          </cell>
          <cell r="R5424" t="str">
            <v>Non-Capital Outlay</v>
          </cell>
          <cell r="S5424">
            <v>80</v>
          </cell>
          <cell r="T5424" t="str">
            <v>Auxiliaries</v>
          </cell>
          <cell r="U5424">
            <v>9</v>
          </cell>
          <cell r="V5424" t="str">
            <v>Schumann, Sherry L.</v>
          </cell>
        </row>
        <row r="5425">
          <cell r="A5425">
            <v>840020</v>
          </cell>
          <cell r="B5425" t="str">
            <v>Tennis</v>
          </cell>
          <cell r="C5425">
            <v>796100</v>
          </cell>
          <cell r="D5425">
            <v>840020796100</v>
          </cell>
          <cell r="E5425" t="str">
            <v>Financial Aid</v>
          </cell>
          <cell r="F5425">
            <v>49902.71</v>
          </cell>
          <cell r="G5425">
            <v>62136.18</v>
          </cell>
          <cell r="H5425">
            <v>59000</v>
          </cell>
          <cell r="I5425">
            <v>48925.16</v>
          </cell>
          <cell r="J5425">
            <v>62000</v>
          </cell>
          <cell r="K5425">
            <v>310010</v>
          </cell>
          <cell r="L5425" t="str">
            <v>General Auxiliaries</v>
          </cell>
          <cell r="M5425">
            <v>590</v>
          </cell>
          <cell r="N5425" t="str">
            <v>Auxiliary - Other</v>
          </cell>
          <cell r="O5425">
            <v>31</v>
          </cell>
          <cell r="P5425" t="str">
            <v>Auxiliary Enterprises Fund</v>
          </cell>
          <cell r="Q5425" t="str">
            <v>7A</v>
          </cell>
          <cell r="R5425" t="str">
            <v>Financial Aid</v>
          </cell>
          <cell r="S5425">
            <v>80</v>
          </cell>
          <cell r="T5425" t="str">
            <v>Auxiliaries</v>
          </cell>
          <cell r="U5425">
            <v>9</v>
          </cell>
          <cell r="V5425" t="str">
            <v>Schumann, Sherry L.</v>
          </cell>
        </row>
        <row r="5426">
          <cell r="A5426">
            <v>840020</v>
          </cell>
          <cell r="B5426" t="str">
            <v>Tennis</v>
          </cell>
          <cell r="C5426">
            <v>810992</v>
          </cell>
          <cell r="D5426">
            <v>840020810992</v>
          </cell>
          <cell r="E5426" t="str">
            <v>Transfers from Other Funds</v>
          </cell>
          <cell r="F5426">
            <v>0</v>
          </cell>
          <cell r="G5426">
            <v>0</v>
          </cell>
          <cell r="H5426">
            <v>0</v>
          </cell>
          <cell r="I5426">
            <v>0</v>
          </cell>
          <cell r="J5426">
            <v>0</v>
          </cell>
          <cell r="K5426">
            <v>310010</v>
          </cell>
          <cell r="L5426" t="str">
            <v>General Auxiliaries</v>
          </cell>
          <cell r="M5426">
            <v>590</v>
          </cell>
          <cell r="N5426" t="str">
            <v>Auxiliary - Other</v>
          </cell>
          <cell r="O5426">
            <v>31</v>
          </cell>
          <cell r="P5426" t="str">
            <v>Auxiliary Enterprises Fund</v>
          </cell>
          <cell r="Q5426">
            <v>81</v>
          </cell>
          <cell r="R5426" t="str">
            <v>Transfers In</v>
          </cell>
          <cell r="S5426">
            <v>80</v>
          </cell>
          <cell r="T5426" t="str">
            <v>Auxiliaries</v>
          </cell>
          <cell r="U5426">
            <v>9</v>
          </cell>
          <cell r="V5426" t="str">
            <v>Schumann, Sherry L.</v>
          </cell>
        </row>
        <row r="5427">
          <cell r="A5427">
            <v>870102</v>
          </cell>
          <cell r="B5427" t="str">
            <v>Basketball Camp - Men</v>
          </cell>
          <cell r="C5427">
            <v>590001</v>
          </cell>
          <cell r="D5427">
            <v>870102590001</v>
          </cell>
          <cell r="E5427" t="str">
            <v>Gifts</v>
          </cell>
          <cell r="F5427">
            <v>16958.87</v>
          </cell>
          <cell r="G5427">
            <v>0</v>
          </cell>
          <cell r="H5427">
            <v>0</v>
          </cell>
          <cell r="I5427">
            <v>0</v>
          </cell>
          <cell r="J5427">
            <v>0</v>
          </cell>
          <cell r="K5427">
            <v>371110</v>
          </cell>
          <cell r="L5427" t="str">
            <v>Basketball Camp - Men</v>
          </cell>
          <cell r="M5427">
            <v>590</v>
          </cell>
          <cell r="N5427" t="str">
            <v>Auxiliary - Other</v>
          </cell>
          <cell r="O5427">
            <v>31</v>
          </cell>
          <cell r="P5427" t="str">
            <v>Auxiliary Enterprises Fund</v>
          </cell>
          <cell r="Q5427">
            <v>59</v>
          </cell>
          <cell r="R5427" t="str">
            <v>Other Revenues</v>
          </cell>
          <cell r="S5427">
            <v>80</v>
          </cell>
          <cell r="T5427" t="str">
            <v>Auxiliaries</v>
          </cell>
          <cell r="U5427">
            <v>9</v>
          </cell>
          <cell r="V5427" t="str">
            <v>Schumann, Sherry L.</v>
          </cell>
        </row>
        <row r="5428">
          <cell r="A5428">
            <v>870102</v>
          </cell>
          <cell r="B5428" t="str">
            <v>Basketball Camp - Men</v>
          </cell>
          <cell r="C5428">
            <v>755360</v>
          </cell>
          <cell r="D5428">
            <v>870102755360</v>
          </cell>
          <cell r="E5428" t="str">
            <v>Printing - Other</v>
          </cell>
          <cell r="F5428">
            <v>0</v>
          </cell>
          <cell r="G5428">
            <v>0</v>
          </cell>
          <cell r="H5428">
            <v>0</v>
          </cell>
          <cell r="I5428">
            <v>0</v>
          </cell>
          <cell r="J5428">
            <v>0</v>
          </cell>
          <cell r="K5428">
            <v>371110</v>
          </cell>
          <cell r="L5428" t="str">
            <v>Basketball Camp - Men</v>
          </cell>
          <cell r="M5428">
            <v>590</v>
          </cell>
          <cell r="N5428" t="str">
            <v>Auxiliary - Other</v>
          </cell>
          <cell r="O5428">
            <v>31</v>
          </cell>
          <cell r="P5428" t="str">
            <v>Auxiliary Enterprises Fund</v>
          </cell>
          <cell r="Q5428">
            <v>75</v>
          </cell>
          <cell r="R5428" t="str">
            <v>Other Operating Expenses</v>
          </cell>
          <cell r="S5428">
            <v>80</v>
          </cell>
          <cell r="T5428" t="str">
            <v>Auxiliaries</v>
          </cell>
          <cell r="U5428">
            <v>9</v>
          </cell>
          <cell r="V5428" t="str">
            <v>Schumann, Sherry L.</v>
          </cell>
        </row>
        <row r="5429">
          <cell r="A5429">
            <v>870102</v>
          </cell>
          <cell r="B5429" t="str">
            <v>Basketball Camp - Men</v>
          </cell>
          <cell r="C5429">
            <v>755986</v>
          </cell>
          <cell r="D5429">
            <v>870102755986</v>
          </cell>
          <cell r="E5429" t="str">
            <v>Athletic Camps</v>
          </cell>
          <cell r="F5429">
            <v>0</v>
          </cell>
          <cell r="G5429">
            <v>0</v>
          </cell>
          <cell r="H5429">
            <v>0</v>
          </cell>
          <cell r="I5429">
            <v>0</v>
          </cell>
          <cell r="J5429">
            <v>0</v>
          </cell>
          <cell r="K5429">
            <v>371110</v>
          </cell>
          <cell r="L5429" t="str">
            <v>Basketball Camp - Men</v>
          </cell>
          <cell r="M5429">
            <v>590</v>
          </cell>
          <cell r="N5429" t="str">
            <v>Auxiliary - Other</v>
          </cell>
          <cell r="O5429">
            <v>31</v>
          </cell>
          <cell r="P5429" t="str">
            <v>Auxiliary Enterprises Fund</v>
          </cell>
          <cell r="Q5429">
            <v>75</v>
          </cell>
          <cell r="R5429" t="str">
            <v>Other Operating Expenses</v>
          </cell>
          <cell r="S5429">
            <v>80</v>
          </cell>
          <cell r="T5429" t="str">
            <v>Auxiliaries</v>
          </cell>
          <cell r="U5429">
            <v>9</v>
          </cell>
          <cell r="V5429" t="str">
            <v>Schumann, Sherry L.</v>
          </cell>
        </row>
        <row r="5430">
          <cell r="A5430">
            <v>870102</v>
          </cell>
          <cell r="B5430" t="str">
            <v>Basketball Camp - Men</v>
          </cell>
          <cell r="C5430">
            <v>796100</v>
          </cell>
          <cell r="D5430">
            <v>870102796100</v>
          </cell>
          <cell r="E5430" t="str">
            <v>Financial Aid</v>
          </cell>
          <cell r="F5430">
            <v>16958.87</v>
          </cell>
          <cell r="G5430">
            <v>0</v>
          </cell>
          <cell r="H5430">
            <v>0</v>
          </cell>
          <cell r="I5430">
            <v>0</v>
          </cell>
          <cell r="J5430">
            <v>0</v>
          </cell>
          <cell r="K5430">
            <v>371110</v>
          </cell>
          <cell r="L5430" t="str">
            <v>Basketball Camp - Men</v>
          </cell>
          <cell r="M5430">
            <v>590</v>
          </cell>
          <cell r="N5430" t="str">
            <v>Auxiliary - Other</v>
          </cell>
          <cell r="O5430">
            <v>31</v>
          </cell>
          <cell r="P5430" t="str">
            <v>Auxiliary Enterprises Fund</v>
          </cell>
          <cell r="Q5430" t="str">
            <v>7A</v>
          </cell>
          <cell r="R5430" t="str">
            <v>Financial Aid</v>
          </cell>
          <cell r="S5430">
            <v>80</v>
          </cell>
          <cell r="T5430" t="str">
            <v>Auxiliaries</v>
          </cell>
          <cell r="U5430">
            <v>9</v>
          </cell>
          <cell r="V5430" t="str">
            <v>Schumann, Sherry L.</v>
          </cell>
        </row>
        <row r="5431">
          <cell r="A5431">
            <v>870102</v>
          </cell>
          <cell r="B5431" t="str">
            <v>Basketball Camp - Men</v>
          </cell>
          <cell r="C5431">
            <v>810992</v>
          </cell>
          <cell r="D5431">
            <v>870102810992</v>
          </cell>
          <cell r="E5431" t="str">
            <v>Transfers from Other Funds</v>
          </cell>
          <cell r="F5431">
            <v>0</v>
          </cell>
          <cell r="G5431">
            <v>0</v>
          </cell>
          <cell r="H5431">
            <v>0</v>
          </cell>
          <cell r="I5431">
            <v>0</v>
          </cell>
          <cell r="J5431">
            <v>0</v>
          </cell>
          <cell r="K5431">
            <v>371110</v>
          </cell>
          <cell r="L5431" t="str">
            <v>Basketball Camp - Men</v>
          </cell>
          <cell r="M5431">
            <v>590</v>
          </cell>
          <cell r="N5431" t="str">
            <v>Auxiliary - Other</v>
          </cell>
          <cell r="O5431">
            <v>31</v>
          </cell>
          <cell r="P5431" t="str">
            <v>Auxiliary Enterprises Fund</v>
          </cell>
          <cell r="Q5431">
            <v>81</v>
          </cell>
          <cell r="R5431" t="str">
            <v>Transfers In</v>
          </cell>
          <cell r="S5431">
            <v>80</v>
          </cell>
          <cell r="T5431" t="str">
            <v>Auxiliaries</v>
          </cell>
          <cell r="U5431">
            <v>9</v>
          </cell>
          <cell r="V5431" t="str">
            <v>Schumann, Sherry L.</v>
          </cell>
        </row>
        <row r="5432">
          <cell r="A5432">
            <v>870103</v>
          </cell>
          <cell r="B5432" t="str">
            <v>Basketball Camp - Women</v>
          </cell>
          <cell r="C5432">
            <v>590001</v>
          </cell>
          <cell r="D5432">
            <v>870103590001</v>
          </cell>
          <cell r="E5432" t="str">
            <v>Gifts</v>
          </cell>
          <cell r="F5432">
            <v>14842.82</v>
          </cell>
          <cell r="G5432">
            <v>0</v>
          </cell>
          <cell r="H5432">
            <v>0</v>
          </cell>
          <cell r="I5432">
            <v>0</v>
          </cell>
          <cell r="J5432">
            <v>0</v>
          </cell>
          <cell r="K5432">
            <v>371120</v>
          </cell>
          <cell r="L5432" t="str">
            <v>Basketball Camp - Women</v>
          </cell>
          <cell r="M5432">
            <v>590</v>
          </cell>
          <cell r="N5432" t="str">
            <v>Auxiliary - Other</v>
          </cell>
          <cell r="O5432">
            <v>31</v>
          </cell>
          <cell r="P5432" t="str">
            <v>Auxiliary Enterprises Fund</v>
          </cell>
          <cell r="Q5432">
            <v>59</v>
          </cell>
          <cell r="R5432" t="str">
            <v>Other Revenues</v>
          </cell>
          <cell r="S5432">
            <v>80</v>
          </cell>
          <cell r="T5432" t="str">
            <v>Auxiliaries</v>
          </cell>
          <cell r="U5432">
            <v>9</v>
          </cell>
          <cell r="V5432" t="str">
            <v>Schumann, Sherry L.</v>
          </cell>
        </row>
        <row r="5433">
          <cell r="A5433">
            <v>870103</v>
          </cell>
          <cell r="B5433" t="str">
            <v>Basketball Camp - Women</v>
          </cell>
          <cell r="C5433">
            <v>755360</v>
          </cell>
          <cell r="D5433">
            <v>870103755360</v>
          </cell>
          <cell r="E5433" t="str">
            <v>Printing - Other</v>
          </cell>
          <cell r="F5433">
            <v>0</v>
          </cell>
          <cell r="G5433">
            <v>0</v>
          </cell>
          <cell r="H5433">
            <v>0</v>
          </cell>
          <cell r="I5433">
            <v>0</v>
          </cell>
          <cell r="J5433">
            <v>0</v>
          </cell>
          <cell r="K5433">
            <v>371120</v>
          </cell>
          <cell r="L5433" t="str">
            <v>Basketball Camp - Women</v>
          </cell>
          <cell r="M5433">
            <v>590</v>
          </cell>
          <cell r="N5433" t="str">
            <v>Auxiliary - Other</v>
          </cell>
          <cell r="O5433">
            <v>31</v>
          </cell>
          <cell r="P5433" t="str">
            <v>Auxiliary Enterprises Fund</v>
          </cell>
          <cell r="Q5433">
            <v>75</v>
          </cell>
          <cell r="R5433" t="str">
            <v>Other Operating Expenses</v>
          </cell>
          <cell r="S5433">
            <v>80</v>
          </cell>
          <cell r="T5433" t="str">
            <v>Auxiliaries</v>
          </cell>
          <cell r="U5433">
            <v>9</v>
          </cell>
          <cell r="V5433" t="str">
            <v>Schumann, Sherry L.</v>
          </cell>
        </row>
        <row r="5434">
          <cell r="A5434">
            <v>870103</v>
          </cell>
          <cell r="B5434" t="str">
            <v>Basketball Camp - Women</v>
          </cell>
          <cell r="C5434">
            <v>755986</v>
          </cell>
          <cell r="D5434">
            <v>870103755986</v>
          </cell>
          <cell r="E5434" t="str">
            <v>Athletic Camps</v>
          </cell>
          <cell r="F5434">
            <v>0</v>
          </cell>
          <cell r="G5434">
            <v>0</v>
          </cell>
          <cell r="H5434">
            <v>0</v>
          </cell>
          <cell r="I5434">
            <v>0</v>
          </cell>
          <cell r="J5434">
            <v>0</v>
          </cell>
          <cell r="K5434">
            <v>371120</v>
          </cell>
          <cell r="L5434" t="str">
            <v>Basketball Camp - Women</v>
          </cell>
          <cell r="M5434">
            <v>590</v>
          </cell>
          <cell r="N5434" t="str">
            <v>Auxiliary - Other</v>
          </cell>
          <cell r="O5434">
            <v>31</v>
          </cell>
          <cell r="P5434" t="str">
            <v>Auxiliary Enterprises Fund</v>
          </cell>
          <cell r="Q5434">
            <v>75</v>
          </cell>
          <cell r="R5434" t="str">
            <v>Other Operating Expenses</v>
          </cell>
          <cell r="S5434">
            <v>80</v>
          </cell>
          <cell r="T5434" t="str">
            <v>Auxiliaries</v>
          </cell>
          <cell r="U5434">
            <v>9</v>
          </cell>
          <cell r="V5434" t="str">
            <v>Schumann, Sherry L.</v>
          </cell>
        </row>
        <row r="5435">
          <cell r="A5435">
            <v>870103</v>
          </cell>
          <cell r="B5435" t="str">
            <v>Basketball Camp - Women</v>
          </cell>
          <cell r="C5435">
            <v>796100</v>
          </cell>
          <cell r="D5435">
            <v>870103796100</v>
          </cell>
          <cell r="E5435" t="str">
            <v>Financial Aid</v>
          </cell>
          <cell r="F5435">
            <v>36596.47</v>
          </cell>
          <cell r="G5435">
            <v>0</v>
          </cell>
          <cell r="H5435">
            <v>0</v>
          </cell>
          <cell r="I5435">
            <v>0</v>
          </cell>
          <cell r="J5435">
            <v>0</v>
          </cell>
          <cell r="K5435">
            <v>371120</v>
          </cell>
          <cell r="L5435" t="str">
            <v>Basketball Camp - Women</v>
          </cell>
          <cell r="M5435">
            <v>590</v>
          </cell>
          <cell r="N5435" t="str">
            <v>Auxiliary - Other</v>
          </cell>
          <cell r="O5435">
            <v>31</v>
          </cell>
          <cell r="P5435" t="str">
            <v>Auxiliary Enterprises Fund</v>
          </cell>
          <cell r="Q5435" t="str">
            <v>7A</v>
          </cell>
          <cell r="R5435" t="str">
            <v>Financial Aid</v>
          </cell>
          <cell r="S5435">
            <v>80</v>
          </cell>
          <cell r="T5435" t="str">
            <v>Auxiliaries</v>
          </cell>
          <cell r="U5435">
            <v>9</v>
          </cell>
          <cell r="V5435" t="str">
            <v>Schumann, Sherry L.</v>
          </cell>
        </row>
        <row r="5436">
          <cell r="A5436">
            <v>870103</v>
          </cell>
          <cell r="B5436" t="str">
            <v>Basketball Camp - Women</v>
          </cell>
          <cell r="C5436">
            <v>810992</v>
          </cell>
          <cell r="D5436">
            <v>870103810992</v>
          </cell>
          <cell r="E5436" t="str">
            <v>Transfers from Other Funds</v>
          </cell>
          <cell r="F5436">
            <v>0</v>
          </cell>
          <cell r="G5436">
            <v>0</v>
          </cell>
          <cell r="H5436">
            <v>0</v>
          </cell>
          <cell r="I5436">
            <v>0</v>
          </cell>
          <cell r="J5436">
            <v>0</v>
          </cell>
          <cell r="K5436">
            <v>371120</v>
          </cell>
          <cell r="L5436" t="str">
            <v>Basketball Camp - Women</v>
          </cell>
          <cell r="M5436">
            <v>590</v>
          </cell>
          <cell r="N5436" t="str">
            <v>Auxiliary - Other</v>
          </cell>
          <cell r="O5436">
            <v>31</v>
          </cell>
          <cell r="P5436" t="str">
            <v>Auxiliary Enterprises Fund</v>
          </cell>
          <cell r="Q5436">
            <v>81</v>
          </cell>
          <cell r="R5436" t="str">
            <v>Transfers In</v>
          </cell>
          <cell r="S5436">
            <v>80</v>
          </cell>
          <cell r="T5436" t="str">
            <v>Auxiliaries</v>
          </cell>
          <cell r="U5436">
            <v>9</v>
          </cell>
          <cell r="V5436" t="str">
            <v>Schumann, Sherry L.</v>
          </cell>
        </row>
        <row r="5437">
          <cell r="A5437">
            <v>870110</v>
          </cell>
          <cell r="B5437" t="str">
            <v>Tennis Camp</v>
          </cell>
          <cell r="C5437">
            <v>590001</v>
          </cell>
          <cell r="D5437">
            <v>870110590001</v>
          </cell>
          <cell r="E5437" t="str">
            <v>Gifts</v>
          </cell>
          <cell r="F5437">
            <v>16142.14</v>
          </cell>
          <cell r="G5437">
            <v>0</v>
          </cell>
          <cell r="H5437">
            <v>0</v>
          </cell>
          <cell r="I5437">
            <v>0</v>
          </cell>
          <cell r="J5437">
            <v>0</v>
          </cell>
          <cell r="K5437">
            <v>371210</v>
          </cell>
          <cell r="L5437" t="str">
            <v>Tennis Camp</v>
          </cell>
          <cell r="M5437">
            <v>590</v>
          </cell>
          <cell r="N5437" t="str">
            <v>Auxiliary - Other</v>
          </cell>
          <cell r="O5437">
            <v>31</v>
          </cell>
          <cell r="P5437" t="str">
            <v>Auxiliary Enterprises Fund</v>
          </cell>
          <cell r="Q5437">
            <v>59</v>
          </cell>
          <cell r="R5437" t="str">
            <v>Other Revenues</v>
          </cell>
          <cell r="S5437">
            <v>80</v>
          </cell>
          <cell r="T5437" t="str">
            <v>Auxiliaries</v>
          </cell>
          <cell r="U5437">
            <v>9</v>
          </cell>
          <cell r="V5437" t="str">
            <v>Schumann, Sherry L.</v>
          </cell>
        </row>
        <row r="5438">
          <cell r="A5438">
            <v>870110</v>
          </cell>
          <cell r="B5438" t="str">
            <v>Tennis Camp</v>
          </cell>
          <cell r="C5438">
            <v>590099</v>
          </cell>
          <cell r="D5438">
            <v>870110590099</v>
          </cell>
          <cell r="E5438" t="str">
            <v>Miscellaneous Revenue</v>
          </cell>
          <cell r="F5438">
            <v>15637</v>
          </cell>
          <cell r="G5438">
            <v>18157</v>
          </cell>
          <cell r="H5438">
            <v>15700</v>
          </cell>
          <cell r="I5438">
            <v>2050</v>
          </cell>
          <cell r="J5438">
            <v>16700</v>
          </cell>
          <cell r="K5438">
            <v>371210</v>
          </cell>
          <cell r="L5438" t="str">
            <v>Tennis Camp</v>
          </cell>
          <cell r="M5438">
            <v>590</v>
          </cell>
          <cell r="N5438" t="str">
            <v>Auxiliary - Other</v>
          </cell>
          <cell r="O5438">
            <v>31</v>
          </cell>
          <cell r="P5438" t="str">
            <v>Auxiliary Enterprises Fund</v>
          </cell>
          <cell r="Q5438">
            <v>59</v>
          </cell>
          <cell r="R5438" t="str">
            <v>Other Revenues</v>
          </cell>
          <cell r="S5438">
            <v>80</v>
          </cell>
          <cell r="T5438" t="str">
            <v>Auxiliaries</v>
          </cell>
          <cell r="U5438">
            <v>9</v>
          </cell>
          <cell r="V5438" t="str">
            <v>Schumann, Sherry L.</v>
          </cell>
        </row>
        <row r="5439">
          <cell r="A5439">
            <v>870110</v>
          </cell>
          <cell r="B5439" t="str">
            <v>Tennis Camp</v>
          </cell>
          <cell r="C5439">
            <v>611130</v>
          </cell>
          <cell r="D5439">
            <v>870110611130</v>
          </cell>
          <cell r="E5439" t="str">
            <v>Faculty Full-time Non-teaching ES</v>
          </cell>
          <cell r="F5439">
            <v>0</v>
          </cell>
          <cell r="G5439">
            <v>0</v>
          </cell>
          <cell r="H5439">
            <v>1280</v>
          </cell>
          <cell r="I5439">
            <v>1279.6600000000001</v>
          </cell>
          <cell r="J5439">
            <v>1280</v>
          </cell>
          <cell r="K5439">
            <v>371210</v>
          </cell>
          <cell r="L5439" t="str">
            <v>Tennis Camp</v>
          </cell>
          <cell r="M5439">
            <v>590</v>
          </cell>
          <cell r="N5439" t="str">
            <v>Auxiliary - Other</v>
          </cell>
          <cell r="O5439">
            <v>31</v>
          </cell>
          <cell r="P5439" t="str">
            <v>Auxiliary Enterprises Fund</v>
          </cell>
          <cell r="Q5439">
            <v>61</v>
          </cell>
          <cell r="R5439" t="str">
            <v>Salaries and Wages</v>
          </cell>
          <cell r="S5439">
            <v>80</v>
          </cell>
          <cell r="T5439" t="str">
            <v>Auxiliaries</v>
          </cell>
          <cell r="U5439">
            <v>9</v>
          </cell>
          <cell r="V5439" t="str">
            <v>Schumann, Sherry L.</v>
          </cell>
        </row>
        <row r="5440">
          <cell r="A5440">
            <v>870110</v>
          </cell>
          <cell r="B5440" t="str">
            <v>Tennis Camp</v>
          </cell>
          <cell r="C5440">
            <v>611155</v>
          </cell>
          <cell r="D5440">
            <v>870110611155</v>
          </cell>
          <cell r="E5440" t="str">
            <v>Faculty Full-time - Non-teach Sum</v>
          </cell>
          <cell r="F5440">
            <v>0</v>
          </cell>
          <cell r="G5440">
            <v>500</v>
          </cell>
          <cell r="H5440">
            <v>0</v>
          </cell>
          <cell r="I5440">
            <v>0</v>
          </cell>
          <cell r="J5440">
            <v>0</v>
          </cell>
          <cell r="K5440">
            <v>371210</v>
          </cell>
          <cell r="L5440" t="str">
            <v>Tennis Camp</v>
          </cell>
          <cell r="M5440">
            <v>590</v>
          </cell>
          <cell r="N5440" t="str">
            <v>Auxiliary - Other</v>
          </cell>
          <cell r="O5440">
            <v>31</v>
          </cell>
          <cell r="P5440" t="str">
            <v>Auxiliary Enterprises Fund</v>
          </cell>
          <cell r="Q5440">
            <v>61</v>
          </cell>
          <cell r="R5440" t="str">
            <v>Salaries and Wages</v>
          </cell>
          <cell r="S5440">
            <v>80</v>
          </cell>
          <cell r="T5440" t="str">
            <v>Auxiliaries</v>
          </cell>
          <cell r="U5440">
            <v>9</v>
          </cell>
          <cell r="V5440" t="str">
            <v>Schumann, Sherry L.</v>
          </cell>
        </row>
        <row r="5441">
          <cell r="A5441">
            <v>870110</v>
          </cell>
          <cell r="B5441" t="str">
            <v>Tennis Camp</v>
          </cell>
          <cell r="C5441">
            <v>611460</v>
          </cell>
          <cell r="D5441">
            <v>870110611460</v>
          </cell>
          <cell r="E5441" t="str">
            <v>Support Staff PT - Non-Exempt</v>
          </cell>
          <cell r="F5441">
            <v>0</v>
          </cell>
          <cell r="G5441">
            <v>0</v>
          </cell>
          <cell r="H5441">
            <v>0</v>
          </cell>
          <cell r="I5441">
            <v>0</v>
          </cell>
          <cell r="J5441">
            <v>0</v>
          </cell>
          <cell r="K5441">
            <v>371210</v>
          </cell>
          <cell r="L5441" t="str">
            <v>Tennis Camp</v>
          </cell>
          <cell r="M5441">
            <v>590</v>
          </cell>
          <cell r="N5441" t="str">
            <v>Auxiliary - Other</v>
          </cell>
          <cell r="O5441">
            <v>31</v>
          </cell>
          <cell r="P5441" t="str">
            <v>Auxiliary Enterprises Fund</v>
          </cell>
          <cell r="Q5441">
            <v>61</v>
          </cell>
          <cell r="R5441" t="str">
            <v>Salaries and Wages</v>
          </cell>
          <cell r="S5441">
            <v>80</v>
          </cell>
          <cell r="T5441" t="str">
            <v>Auxiliaries</v>
          </cell>
          <cell r="U5441">
            <v>9</v>
          </cell>
          <cell r="V5441" t="str">
            <v>Schumann, Sherry L.</v>
          </cell>
        </row>
        <row r="5442">
          <cell r="A5442">
            <v>870110</v>
          </cell>
          <cell r="B5442" t="str">
            <v>Tennis Camp</v>
          </cell>
          <cell r="C5442">
            <v>712370</v>
          </cell>
          <cell r="D5442">
            <v>870110712370</v>
          </cell>
          <cell r="E5442" t="str">
            <v>Other Contract Services</v>
          </cell>
          <cell r="F5442">
            <v>0</v>
          </cell>
          <cell r="G5442">
            <v>408</v>
          </cell>
          <cell r="H5442">
            <v>0</v>
          </cell>
          <cell r="I5442">
            <v>0</v>
          </cell>
          <cell r="J5442">
            <v>408</v>
          </cell>
          <cell r="K5442">
            <v>371210</v>
          </cell>
          <cell r="L5442" t="str">
            <v>Tennis Camp</v>
          </cell>
          <cell r="M5442">
            <v>590</v>
          </cell>
          <cell r="N5442" t="str">
            <v>Auxiliary - Other</v>
          </cell>
          <cell r="O5442">
            <v>31</v>
          </cell>
          <cell r="P5442" t="str">
            <v>Auxiliary Enterprises Fund</v>
          </cell>
          <cell r="Q5442">
            <v>71</v>
          </cell>
          <cell r="R5442" t="str">
            <v>Contractual Services</v>
          </cell>
          <cell r="S5442">
            <v>80</v>
          </cell>
          <cell r="T5442" t="str">
            <v>Auxiliaries</v>
          </cell>
          <cell r="U5442">
            <v>9</v>
          </cell>
          <cell r="V5442" t="str">
            <v>Schumann, Sherry L.</v>
          </cell>
        </row>
        <row r="5443">
          <cell r="A5443">
            <v>870110</v>
          </cell>
          <cell r="B5443" t="str">
            <v>Tennis Camp</v>
          </cell>
          <cell r="C5443">
            <v>712655</v>
          </cell>
          <cell r="D5443">
            <v>870110712655</v>
          </cell>
          <cell r="E5443" t="str">
            <v>Meetings Expense</v>
          </cell>
          <cell r="F5443">
            <v>6037.31</v>
          </cell>
          <cell r="G5443">
            <v>5922.77</v>
          </cell>
          <cell r="H5443">
            <v>8000</v>
          </cell>
          <cell r="I5443">
            <v>0</v>
          </cell>
          <cell r="J5443">
            <v>7000</v>
          </cell>
          <cell r="K5443">
            <v>371210</v>
          </cell>
          <cell r="L5443" t="str">
            <v>Tennis Camp</v>
          </cell>
          <cell r="M5443">
            <v>590</v>
          </cell>
          <cell r="N5443" t="str">
            <v>Auxiliary - Other</v>
          </cell>
          <cell r="O5443">
            <v>31</v>
          </cell>
          <cell r="P5443" t="str">
            <v>Auxiliary Enterprises Fund</v>
          </cell>
          <cell r="Q5443">
            <v>71</v>
          </cell>
          <cell r="R5443" t="str">
            <v>Contractual Services</v>
          </cell>
          <cell r="S5443">
            <v>80</v>
          </cell>
          <cell r="T5443" t="str">
            <v>Auxiliaries</v>
          </cell>
          <cell r="U5443">
            <v>9</v>
          </cell>
          <cell r="V5443" t="str">
            <v>Schumann, Sherry L.</v>
          </cell>
        </row>
        <row r="5444">
          <cell r="A5444">
            <v>870110</v>
          </cell>
          <cell r="B5444" t="str">
            <v>Tennis Camp</v>
          </cell>
          <cell r="C5444">
            <v>733110</v>
          </cell>
          <cell r="D5444">
            <v>870110733110</v>
          </cell>
          <cell r="E5444" t="str">
            <v>Classroom Supplies</v>
          </cell>
          <cell r="F5444">
            <v>1712</v>
          </cell>
          <cell r="G5444">
            <v>2067.25</v>
          </cell>
          <cell r="H5444">
            <v>2000</v>
          </cell>
          <cell r="I5444">
            <v>0</v>
          </cell>
          <cell r="J5444">
            <v>2000</v>
          </cell>
          <cell r="K5444">
            <v>371210</v>
          </cell>
          <cell r="L5444" t="str">
            <v>Tennis Camp</v>
          </cell>
          <cell r="M5444">
            <v>590</v>
          </cell>
          <cell r="N5444" t="str">
            <v>Auxiliary - Other</v>
          </cell>
          <cell r="O5444">
            <v>31</v>
          </cell>
          <cell r="P5444" t="str">
            <v>Auxiliary Enterprises Fund</v>
          </cell>
          <cell r="Q5444">
            <v>73</v>
          </cell>
          <cell r="R5444" t="str">
            <v>Supplies</v>
          </cell>
          <cell r="S5444">
            <v>80</v>
          </cell>
          <cell r="T5444" t="str">
            <v>Auxiliaries</v>
          </cell>
          <cell r="U5444">
            <v>9</v>
          </cell>
          <cell r="V5444" t="str">
            <v>Schumann, Sherry L.</v>
          </cell>
        </row>
        <row r="5445">
          <cell r="A5445">
            <v>870110</v>
          </cell>
          <cell r="B5445" t="str">
            <v>Tennis Camp</v>
          </cell>
          <cell r="C5445">
            <v>755115</v>
          </cell>
          <cell r="D5445">
            <v>870110755115</v>
          </cell>
          <cell r="E5445" t="str">
            <v>Athletic Travel</v>
          </cell>
          <cell r="F5445">
            <v>1029.71</v>
          </cell>
          <cell r="G5445">
            <v>1091.27</v>
          </cell>
          <cell r="H5445">
            <v>0</v>
          </cell>
          <cell r="I5445">
            <v>0</v>
          </cell>
          <cell r="J5445">
            <v>1200</v>
          </cell>
          <cell r="K5445">
            <v>371210</v>
          </cell>
          <cell r="L5445" t="str">
            <v>Tennis Camp</v>
          </cell>
          <cell r="M5445">
            <v>590</v>
          </cell>
          <cell r="N5445" t="str">
            <v>Auxiliary - Other</v>
          </cell>
          <cell r="O5445">
            <v>31</v>
          </cell>
          <cell r="P5445" t="str">
            <v>Auxiliary Enterprises Fund</v>
          </cell>
          <cell r="Q5445">
            <v>75</v>
          </cell>
          <cell r="R5445" t="str">
            <v>Other Operating Expenses</v>
          </cell>
          <cell r="S5445">
            <v>80</v>
          </cell>
          <cell r="T5445" t="str">
            <v>Auxiliaries</v>
          </cell>
          <cell r="U5445">
            <v>9</v>
          </cell>
          <cell r="V5445" t="str">
            <v>Schumann, Sherry L.</v>
          </cell>
        </row>
        <row r="5446">
          <cell r="A5446">
            <v>870110</v>
          </cell>
          <cell r="B5446" t="str">
            <v>Tennis Camp</v>
          </cell>
          <cell r="C5446">
            <v>755360</v>
          </cell>
          <cell r="D5446">
            <v>870110755360</v>
          </cell>
          <cell r="E5446" t="str">
            <v>Printing - Other</v>
          </cell>
          <cell r="F5446">
            <v>24</v>
          </cell>
          <cell r="G5446">
            <v>390.2</v>
          </cell>
          <cell r="H5446">
            <v>400</v>
          </cell>
          <cell r="I5446">
            <v>0</v>
          </cell>
          <cell r="J5446">
            <v>400</v>
          </cell>
          <cell r="K5446">
            <v>371210</v>
          </cell>
          <cell r="L5446" t="str">
            <v>Tennis Camp</v>
          </cell>
          <cell r="M5446">
            <v>590</v>
          </cell>
          <cell r="N5446" t="str">
            <v>Auxiliary - Other</v>
          </cell>
          <cell r="O5446">
            <v>31</v>
          </cell>
          <cell r="P5446" t="str">
            <v>Auxiliary Enterprises Fund</v>
          </cell>
          <cell r="Q5446">
            <v>75</v>
          </cell>
          <cell r="R5446" t="str">
            <v>Other Operating Expenses</v>
          </cell>
          <cell r="S5446">
            <v>80</v>
          </cell>
          <cell r="T5446" t="str">
            <v>Auxiliaries</v>
          </cell>
          <cell r="U5446">
            <v>9</v>
          </cell>
          <cell r="V5446" t="str">
            <v>Schumann, Sherry L.</v>
          </cell>
        </row>
        <row r="5447">
          <cell r="A5447">
            <v>870110</v>
          </cell>
          <cell r="B5447" t="str">
            <v>Tennis Camp</v>
          </cell>
          <cell r="C5447">
            <v>755730</v>
          </cell>
          <cell r="D5447">
            <v>870110755730</v>
          </cell>
          <cell r="E5447" t="str">
            <v>Memberships</v>
          </cell>
          <cell r="F5447">
            <v>0</v>
          </cell>
          <cell r="G5447">
            <v>106</v>
          </cell>
          <cell r="H5447">
            <v>0</v>
          </cell>
          <cell r="I5447">
            <v>0</v>
          </cell>
          <cell r="J5447">
            <v>106</v>
          </cell>
          <cell r="K5447">
            <v>371210</v>
          </cell>
          <cell r="L5447" t="str">
            <v>Tennis Camp</v>
          </cell>
          <cell r="M5447">
            <v>590</v>
          </cell>
          <cell r="N5447" t="str">
            <v>Auxiliary - Other</v>
          </cell>
          <cell r="O5447">
            <v>31</v>
          </cell>
          <cell r="P5447" t="str">
            <v>Auxiliary Enterprises Fund</v>
          </cell>
          <cell r="Q5447">
            <v>75</v>
          </cell>
          <cell r="R5447" t="str">
            <v>Other Operating Expenses</v>
          </cell>
          <cell r="S5447">
            <v>80</v>
          </cell>
          <cell r="T5447" t="str">
            <v>Auxiliaries</v>
          </cell>
          <cell r="U5447">
            <v>9</v>
          </cell>
          <cell r="V5447" t="str">
            <v>Schumann, Sherry L.</v>
          </cell>
        </row>
        <row r="5448">
          <cell r="A5448">
            <v>870110</v>
          </cell>
          <cell r="B5448" t="str">
            <v>Tennis Camp</v>
          </cell>
          <cell r="C5448">
            <v>755770</v>
          </cell>
          <cell r="D5448">
            <v>870110755770</v>
          </cell>
          <cell r="E5448" t="str">
            <v>Awards and Special Expenses</v>
          </cell>
          <cell r="F5448">
            <v>0</v>
          </cell>
          <cell r="G5448">
            <v>0</v>
          </cell>
          <cell r="H5448">
            <v>1300</v>
          </cell>
          <cell r="I5448">
            <v>0</v>
          </cell>
          <cell r="J5448">
            <v>0</v>
          </cell>
          <cell r="K5448">
            <v>371210</v>
          </cell>
          <cell r="L5448" t="str">
            <v>Tennis Camp</v>
          </cell>
          <cell r="M5448">
            <v>590</v>
          </cell>
          <cell r="N5448" t="str">
            <v>Auxiliary - Other</v>
          </cell>
          <cell r="O5448">
            <v>31</v>
          </cell>
          <cell r="P5448" t="str">
            <v>Auxiliary Enterprises Fund</v>
          </cell>
          <cell r="Q5448">
            <v>75</v>
          </cell>
          <cell r="R5448" t="str">
            <v>Other Operating Expenses</v>
          </cell>
          <cell r="S5448">
            <v>80</v>
          </cell>
          <cell r="T5448" t="str">
            <v>Auxiliaries</v>
          </cell>
          <cell r="U5448">
            <v>9</v>
          </cell>
          <cell r="V5448" t="str">
            <v>Schumann, Sherry L.</v>
          </cell>
        </row>
        <row r="5449">
          <cell r="A5449">
            <v>870110</v>
          </cell>
          <cell r="B5449" t="str">
            <v>Tennis Camp</v>
          </cell>
          <cell r="C5449">
            <v>755986</v>
          </cell>
          <cell r="D5449">
            <v>870110755986</v>
          </cell>
          <cell r="E5449" t="str">
            <v>Athletic Camps</v>
          </cell>
          <cell r="F5449">
            <v>3984.5</v>
          </cell>
          <cell r="G5449">
            <v>197.73</v>
          </cell>
          <cell r="H5449">
            <v>4000</v>
          </cell>
          <cell r="I5449">
            <v>0</v>
          </cell>
          <cell r="J5449">
            <v>4306</v>
          </cell>
          <cell r="K5449">
            <v>371210</v>
          </cell>
          <cell r="L5449" t="str">
            <v>Tennis Camp</v>
          </cell>
          <cell r="M5449">
            <v>590</v>
          </cell>
          <cell r="N5449" t="str">
            <v>Auxiliary - Other</v>
          </cell>
          <cell r="O5449">
            <v>31</v>
          </cell>
          <cell r="P5449" t="str">
            <v>Auxiliary Enterprises Fund</v>
          </cell>
          <cell r="Q5449">
            <v>75</v>
          </cell>
          <cell r="R5449" t="str">
            <v>Other Operating Expenses</v>
          </cell>
          <cell r="S5449">
            <v>80</v>
          </cell>
          <cell r="T5449" t="str">
            <v>Auxiliaries</v>
          </cell>
          <cell r="U5449">
            <v>9</v>
          </cell>
          <cell r="V5449" t="str">
            <v>Schumann, Sherry L.</v>
          </cell>
        </row>
        <row r="5450">
          <cell r="A5450">
            <v>870110</v>
          </cell>
          <cell r="B5450" t="str">
            <v>Tennis Camp</v>
          </cell>
          <cell r="C5450">
            <v>796100</v>
          </cell>
          <cell r="D5450">
            <v>870110796100</v>
          </cell>
          <cell r="E5450" t="str">
            <v>Financial Aid</v>
          </cell>
          <cell r="F5450">
            <v>18639.72</v>
          </cell>
          <cell r="G5450">
            <v>0</v>
          </cell>
          <cell r="H5450">
            <v>0</v>
          </cell>
          <cell r="I5450">
            <v>0</v>
          </cell>
          <cell r="J5450">
            <v>0</v>
          </cell>
          <cell r="K5450">
            <v>371210</v>
          </cell>
          <cell r="L5450" t="str">
            <v>Tennis Camp</v>
          </cell>
          <cell r="M5450">
            <v>590</v>
          </cell>
          <cell r="N5450" t="str">
            <v>Auxiliary - Other</v>
          </cell>
          <cell r="O5450">
            <v>31</v>
          </cell>
          <cell r="P5450" t="str">
            <v>Auxiliary Enterprises Fund</v>
          </cell>
          <cell r="Q5450" t="str">
            <v>7A</v>
          </cell>
          <cell r="R5450" t="str">
            <v>Financial Aid</v>
          </cell>
          <cell r="S5450">
            <v>80</v>
          </cell>
          <cell r="T5450" t="str">
            <v>Auxiliaries</v>
          </cell>
          <cell r="U5450">
            <v>9</v>
          </cell>
          <cell r="V5450" t="str">
            <v>Schumann, Sherry L.</v>
          </cell>
        </row>
        <row r="5451">
          <cell r="A5451">
            <v>210205</v>
          </cell>
          <cell r="B5451" t="str">
            <v>Senior Vice President</v>
          </cell>
          <cell r="C5451">
            <v>611210</v>
          </cell>
          <cell r="D5451">
            <v>210205611210</v>
          </cell>
          <cell r="E5451" t="str">
            <v>Admin Salaries - Full-time</v>
          </cell>
          <cell r="F5451">
            <v>167360.54999999999</v>
          </cell>
          <cell r="G5451">
            <v>194461.24</v>
          </cell>
          <cell r="H5451">
            <v>193251</v>
          </cell>
          <cell r="I5451">
            <v>107776.46</v>
          </cell>
          <cell r="J5451">
            <v>170949</v>
          </cell>
          <cell r="K5451">
            <v>110010</v>
          </cell>
          <cell r="L5451" t="str">
            <v>Current Unrestricted</v>
          </cell>
          <cell r="M5451">
            <v>35</v>
          </cell>
          <cell r="N5451" t="str">
            <v>Institutional Support</v>
          </cell>
          <cell r="O5451">
            <v>11</v>
          </cell>
          <cell r="P5451" t="str">
            <v>Current Unrestricted Funds</v>
          </cell>
          <cell r="Q5451">
            <v>61</v>
          </cell>
          <cell r="R5451" t="str">
            <v>Salaries and Wages</v>
          </cell>
          <cell r="S5451">
            <v>15</v>
          </cell>
          <cell r="T5451" t="str">
            <v>Senior Vice President</v>
          </cell>
          <cell r="U5451">
            <v>9</v>
          </cell>
          <cell r="V5451" t="str">
            <v>Smith, Colleen A</v>
          </cell>
        </row>
        <row r="5452">
          <cell r="A5452">
            <v>210205</v>
          </cell>
          <cell r="B5452" t="str">
            <v>Senior Vice President</v>
          </cell>
          <cell r="C5452">
            <v>611214</v>
          </cell>
          <cell r="D5452">
            <v>210205611214</v>
          </cell>
          <cell r="E5452" t="str">
            <v>Travel Allowance</v>
          </cell>
          <cell r="F5452">
            <v>11636.36</v>
          </cell>
          <cell r="G5452">
            <v>12000</v>
          </cell>
          <cell r="H5452">
            <v>12000</v>
          </cell>
          <cell r="I5452">
            <v>6000</v>
          </cell>
          <cell r="J5452">
            <v>12000</v>
          </cell>
          <cell r="K5452">
            <v>110010</v>
          </cell>
          <cell r="L5452" t="str">
            <v>Current Unrestricted</v>
          </cell>
          <cell r="M5452">
            <v>35</v>
          </cell>
          <cell r="N5452" t="str">
            <v>Institutional Support</v>
          </cell>
          <cell r="O5452">
            <v>11</v>
          </cell>
          <cell r="P5452" t="str">
            <v>Current Unrestricted Funds</v>
          </cell>
          <cell r="Q5452">
            <v>61</v>
          </cell>
          <cell r="R5452" t="str">
            <v>Salaries and Wages</v>
          </cell>
          <cell r="S5452">
            <v>15</v>
          </cell>
          <cell r="T5452" t="str">
            <v>Senior Vice President</v>
          </cell>
          <cell r="U5452">
            <v>9</v>
          </cell>
          <cell r="V5452" t="str">
            <v>Smith, Colleen A</v>
          </cell>
        </row>
        <row r="5453">
          <cell r="A5453">
            <v>210205</v>
          </cell>
          <cell r="B5453" t="str">
            <v>Senior Vice President</v>
          </cell>
          <cell r="C5453">
            <v>611215</v>
          </cell>
          <cell r="D5453">
            <v>210205611215</v>
          </cell>
          <cell r="E5453" t="str">
            <v>Admin Salaries - Annuity</v>
          </cell>
          <cell r="F5453">
            <v>12893.67</v>
          </cell>
          <cell r="G5453">
            <v>13296.6</v>
          </cell>
          <cell r="H5453">
            <v>13762</v>
          </cell>
          <cell r="I5453">
            <v>6880.99</v>
          </cell>
          <cell r="J5453">
            <v>13762</v>
          </cell>
          <cell r="K5453">
            <v>110010</v>
          </cell>
          <cell r="L5453" t="str">
            <v>Current Unrestricted</v>
          </cell>
          <cell r="M5453">
            <v>35</v>
          </cell>
          <cell r="N5453" t="str">
            <v>Institutional Support</v>
          </cell>
          <cell r="O5453">
            <v>11</v>
          </cell>
          <cell r="P5453" t="str">
            <v>Current Unrestricted Funds</v>
          </cell>
          <cell r="Q5453">
            <v>61</v>
          </cell>
          <cell r="R5453" t="str">
            <v>Salaries and Wages</v>
          </cell>
          <cell r="S5453">
            <v>15</v>
          </cell>
          <cell r="T5453" t="str">
            <v>Senior Vice President</v>
          </cell>
          <cell r="U5453">
            <v>9</v>
          </cell>
          <cell r="V5453" t="str">
            <v>Smith, Colleen A</v>
          </cell>
        </row>
        <row r="5454">
          <cell r="A5454">
            <v>210205</v>
          </cell>
          <cell r="B5454" t="str">
            <v>Senior Vice President</v>
          </cell>
          <cell r="C5454">
            <v>611320</v>
          </cell>
          <cell r="D5454">
            <v>210205611320</v>
          </cell>
          <cell r="E5454" t="str">
            <v>Non-Supervisory Supp Staff - Exempt</v>
          </cell>
          <cell r="F5454">
            <v>35265.79</v>
          </cell>
          <cell r="G5454">
            <v>0</v>
          </cell>
          <cell r="H5454">
            <v>0</v>
          </cell>
          <cell r="I5454">
            <v>0</v>
          </cell>
          <cell r="J5454">
            <v>0</v>
          </cell>
          <cell r="K5454">
            <v>110010</v>
          </cell>
          <cell r="L5454" t="str">
            <v>Current Unrestricted</v>
          </cell>
          <cell r="M5454">
            <v>35</v>
          </cell>
          <cell r="N5454" t="str">
            <v>Institutional Support</v>
          </cell>
          <cell r="O5454">
            <v>11</v>
          </cell>
          <cell r="P5454" t="str">
            <v>Current Unrestricted Funds</v>
          </cell>
          <cell r="Q5454">
            <v>61</v>
          </cell>
          <cell r="R5454" t="str">
            <v>Salaries and Wages</v>
          </cell>
          <cell r="S5454">
            <v>15</v>
          </cell>
          <cell r="T5454" t="str">
            <v>Senior Vice President</v>
          </cell>
          <cell r="U5454">
            <v>9</v>
          </cell>
          <cell r="V5454" t="str">
            <v>Smith, Colleen A</v>
          </cell>
        </row>
        <row r="5455">
          <cell r="A5455">
            <v>210205</v>
          </cell>
          <cell r="B5455" t="str">
            <v>Senior Vice President</v>
          </cell>
          <cell r="C5455">
            <v>611420</v>
          </cell>
          <cell r="D5455">
            <v>210205611420</v>
          </cell>
          <cell r="E5455" t="str">
            <v>Non-Supervisory Supp - Non-Exempt</v>
          </cell>
          <cell r="F5455">
            <v>0</v>
          </cell>
          <cell r="G5455">
            <v>35839.11</v>
          </cell>
          <cell r="H5455">
            <v>41699</v>
          </cell>
          <cell r="I5455">
            <v>20405.77</v>
          </cell>
          <cell r="J5455">
            <v>42586</v>
          </cell>
          <cell r="K5455">
            <v>110010</v>
          </cell>
          <cell r="L5455" t="str">
            <v>Current Unrestricted</v>
          </cell>
          <cell r="M5455">
            <v>35</v>
          </cell>
          <cell r="N5455" t="str">
            <v>Institutional Support</v>
          </cell>
          <cell r="O5455">
            <v>11</v>
          </cell>
          <cell r="P5455" t="str">
            <v>Current Unrestricted Funds</v>
          </cell>
          <cell r="Q5455">
            <v>61</v>
          </cell>
          <cell r="R5455" t="str">
            <v>Salaries and Wages</v>
          </cell>
          <cell r="S5455">
            <v>15</v>
          </cell>
          <cell r="T5455" t="str">
            <v>Senior Vice President</v>
          </cell>
          <cell r="U5455">
            <v>9</v>
          </cell>
          <cell r="V5455" t="str">
            <v>Smith, Colleen A</v>
          </cell>
        </row>
        <row r="5456">
          <cell r="A5456">
            <v>210205</v>
          </cell>
          <cell r="B5456" t="str">
            <v>Senior Vice President</v>
          </cell>
          <cell r="C5456">
            <v>712655</v>
          </cell>
          <cell r="D5456">
            <v>210205712655</v>
          </cell>
          <cell r="E5456" t="str">
            <v>Meetings Expense</v>
          </cell>
          <cell r="F5456">
            <v>437.91</v>
          </cell>
          <cell r="G5456">
            <v>441.13</v>
          </cell>
          <cell r="H5456">
            <v>1200</v>
          </cell>
          <cell r="I5456">
            <v>155.41999999999999</v>
          </cell>
          <cell r="J5456">
            <v>1300</v>
          </cell>
          <cell r="K5456">
            <v>110010</v>
          </cell>
          <cell r="L5456" t="str">
            <v>Current Unrestricted</v>
          </cell>
          <cell r="M5456">
            <v>35</v>
          </cell>
          <cell r="N5456" t="str">
            <v>Institutional Support</v>
          </cell>
          <cell r="O5456">
            <v>11</v>
          </cell>
          <cell r="P5456" t="str">
            <v>Current Unrestricted Funds</v>
          </cell>
          <cell r="Q5456">
            <v>71</v>
          </cell>
          <cell r="R5456" t="str">
            <v>Contractual Services</v>
          </cell>
          <cell r="S5456">
            <v>15</v>
          </cell>
          <cell r="T5456" t="str">
            <v>Senior Vice President</v>
          </cell>
          <cell r="U5456">
            <v>9</v>
          </cell>
          <cell r="V5456" t="str">
            <v>Smith, Colleen A</v>
          </cell>
        </row>
        <row r="5457">
          <cell r="A5457">
            <v>210205</v>
          </cell>
          <cell r="B5457" t="str">
            <v>Senior Vice President</v>
          </cell>
          <cell r="C5457">
            <v>733120</v>
          </cell>
          <cell r="D5457">
            <v>210205733120</v>
          </cell>
          <cell r="E5457" t="str">
            <v>Office Supplies</v>
          </cell>
          <cell r="F5457">
            <v>2399.56</v>
          </cell>
          <cell r="G5457">
            <v>1681.35</v>
          </cell>
          <cell r="H5457">
            <v>2000</v>
          </cell>
          <cell r="I5457">
            <v>382.52</v>
          </cell>
          <cell r="J5457">
            <v>1379</v>
          </cell>
          <cell r="K5457">
            <v>110010</v>
          </cell>
          <cell r="L5457" t="str">
            <v>Current Unrestricted</v>
          </cell>
          <cell r="M5457">
            <v>35</v>
          </cell>
          <cell r="N5457" t="str">
            <v>Institutional Support</v>
          </cell>
          <cell r="O5457">
            <v>11</v>
          </cell>
          <cell r="P5457" t="str">
            <v>Current Unrestricted Funds</v>
          </cell>
          <cell r="Q5457">
            <v>73</v>
          </cell>
          <cell r="R5457" t="str">
            <v>Supplies</v>
          </cell>
          <cell r="S5457">
            <v>15</v>
          </cell>
          <cell r="T5457" t="str">
            <v>Senior Vice President</v>
          </cell>
          <cell r="U5457">
            <v>9</v>
          </cell>
          <cell r="V5457" t="str">
            <v>Smith, Colleen A</v>
          </cell>
        </row>
        <row r="5458">
          <cell r="A5458">
            <v>210205</v>
          </cell>
          <cell r="B5458" t="str">
            <v>Senior Vice President</v>
          </cell>
          <cell r="C5458">
            <v>733210</v>
          </cell>
          <cell r="D5458">
            <v>210205733210</v>
          </cell>
          <cell r="E5458" t="str">
            <v>Division Books and Booklets</v>
          </cell>
          <cell r="F5458">
            <v>43.08</v>
          </cell>
          <cell r="G5458">
            <v>216.53</v>
          </cell>
          <cell r="H5458">
            <v>300</v>
          </cell>
          <cell r="I5458">
            <v>0</v>
          </cell>
          <cell r="J5458">
            <v>300</v>
          </cell>
          <cell r="K5458">
            <v>110010</v>
          </cell>
          <cell r="L5458" t="str">
            <v>Current Unrestricted</v>
          </cell>
          <cell r="M5458">
            <v>35</v>
          </cell>
          <cell r="N5458" t="str">
            <v>Institutional Support</v>
          </cell>
          <cell r="O5458">
            <v>11</v>
          </cell>
          <cell r="P5458" t="str">
            <v>Current Unrestricted Funds</v>
          </cell>
          <cell r="Q5458">
            <v>73</v>
          </cell>
          <cell r="R5458" t="str">
            <v>Supplies</v>
          </cell>
          <cell r="S5458">
            <v>15</v>
          </cell>
          <cell r="T5458" t="str">
            <v>Senior Vice President</v>
          </cell>
          <cell r="U5458">
            <v>9</v>
          </cell>
          <cell r="V5458" t="str">
            <v>Smith, Colleen A</v>
          </cell>
        </row>
        <row r="5459">
          <cell r="A5459">
            <v>210205</v>
          </cell>
          <cell r="B5459" t="str">
            <v>Senior Vice President</v>
          </cell>
          <cell r="C5459">
            <v>733220</v>
          </cell>
          <cell r="D5459">
            <v>210205733220</v>
          </cell>
          <cell r="E5459" t="str">
            <v>Subscriptions</v>
          </cell>
          <cell r="F5459">
            <v>124.5</v>
          </cell>
          <cell r="G5459">
            <v>52</v>
          </cell>
          <cell r="H5459">
            <v>125</v>
          </cell>
          <cell r="I5459">
            <v>0</v>
          </cell>
          <cell r="J5459">
            <v>52</v>
          </cell>
          <cell r="K5459">
            <v>110010</v>
          </cell>
          <cell r="L5459" t="str">
            <v>Current Unrestricted</v>
          </cell>
          <cell r="M5459">
            <v>35</v>
          </cell>
          <cell r="N5459" t="str">
            <v>Institutional Support</v>
          </cell>
          <cell r="O5459">
            <v>11</v>
          </cell>
          <cell r="P5459" t="str">
            <v>Current Unrestricted Funds</v>
          </cell>
          <cell r="Q5459">
            <v>73</v>
          </cell>
          <cell r="R5459" t="str">
            <v>Supplies</v>
          </cell>
          <cell r="S5459">
            <v>15</v>
          </cell>
          <cell r="T5459" t="str">
            <v>Senior Vice President</v>
          </cell>
          <cell r="U5459">
            <v>9</v>
          </cell>
          <cell r="V5459" t="str">
            <v>Smith, Colleen A</v>
          </cell>
        </row>
        <row r="5460">
          <cell r="A5460">
            <v>210205</v>
          </cell>
          <cell r="B5460" t="str">
            <v>Senior Vice President</v>
          </cell>
          <cell r="C5460">
            <v>744210</v>
          </cell>
          <cell r="D5460">
            <v>210205744210</v>
          </cell>
          <cell r="E5460" t="str">
            <v>Local Travel</v>
          </cell>
          <cell r="F5460">
            <v>61.5</v>
          </cell>
          <cell r="G5460">
            <v>92</v>
          </cell>
          <cell r="H5460">
            <v>200</v>
          </cell>
          <cell r="I5460">
            <v>35</v>
          </cell>
          <cell r="J5460">
            <v>100</v>
          </cell>
          <cell r="K5460">
            <v>110010</v>
          </cell>
          <cell r="L5460" t="str">
            <v>Current Unrestricted</v>
          </cell>
          <cell r="M5460">
            <v>35</v>
          </cell>
          <cell r="N5460" t="str">
            <v>Institutional Support</v>
          </cell>
          <cell r="O5460">
            <v>11</v>
          </cell>
          <cell r="P5460" t="str">
            <v>Current Unrestricted Funds</v>
          </cell>
          <cell r="Q5460">
            <v>74</v>
          </cell>
          <cell r="R5460" t="str">
            <v>Travel</v>
          </cell>
          <cell r="S5460">
            <v>15</v>
          </cell>
          <cell r="T5460" t="str">
            <v>Senior Vice President</v>
          </cell>
          <cell r="U5460">
            <v>9</v>
          </cell>
          <cell r="V5460" t="str">
            <v>Smith, Colleen A</v>
          </cell>
        </row>
        <row r="5461">
          <cell r="A5461">
            <v>210205</v>
          </cell>
          <cell r="B5461" t="str">
            <v>Senior Vice President</v>
          </cell>
          <cell r="C5461">
            <v>744220</v>
          </cell>
          <cell r="D5461">
            <v>210205744220</v>
          </cell>
          <cell r="E5461" t="str">
            <v>Professional Development / Travel</v>
          </cell>
          <cell r="F5461">
            <v>4140.18</v>
          </cell>
          <cell r="G5461">
            <v>2273.87</v>
          </cell>
          <cell r="H5461">
            <v>4398</v>
          </cell>
          <cell r="I5461">
            <v>3573.6</v>
          </cell>
          <cell r="J5461">
            <v>4500</v>
          </cell>
          <cell r="K5461">
            <v>110010</v>
          </cell>
          <cell r="L5461" t="str">
            <v>Current Unrestricted</v>
          </cell>
          <cell r="M5461">
            <v>35</v>
          </cell>
          <cell r="N5461" t="str">
            <v>Institutional Support</v>
          </cell>
          <cell r="O5461">
            <v>11</v>
          </cell>
          <cell r="P5461" t="str">
            <v>Current Unrestricted Funds</v>
          </cell>
          <cell r="Q5461">
            <v>74</v>
          </cell>
          <cell r="R5461" t="str">
            <v>Travel</v>
          </cell>
          <cell r="S5461">
            <v>15</v>
          </cell>
          <cell r="T5461" t="str">
            <v>Senior Vice President</v>
          </cell>
          <cell r="U5461">
            <v>9</v>
          </cell>
          <cell r="V5461" t="str">
            <v>Smith, Colleen A</v>
          </cell>
        </row>
        <row r="5462">
          <cell r="A5462">
            <v>210205</v>
          </cell>
          <cell r="B5462" t="str">
            <v>Senior Vice President</v>
          </cell>
          <cell r="C5462">
            <v>755240</v>
          </cell>
          <cell r="D5462">
            <v>210205755240</v>
          </cell>
          <cell r="E5462" t="str">
            <v>DP - Software</v>
          </cell>
          <cell r="F5462">
            <v>50</v>
          </cell>
          <cell r="G5462">
            <v>0</v>
          </cell>
          <cell r="H5462">
            <v>150</v>
          </cell>
          <cell r="I5462">
            <v>0</v>
          </cell>
          <cell r="J5462">
            <v>0</v>
          </cell>
          <cell r="K5462">
            <v>110010</v>
          </cell>
          <cell r="L5462" t="str">
            <v>Current Unrestricted</v>
          </cell>
          <cell r="M5462">
            <v>35</v>
          </cell>
          <cell r="N5462" t="str">
            <v>Institutional Support</v>
          </cell>
          <cell r="O5462">
            <v>11</v>
          </cell>
          <cell r="P5462" t="str">
            <v>Current Unrestricted Funds</v>
          </cell>
          <cell r="Q5462">
            <v>75</v>
          </cell>
          <cell r="R5462" t="str">
            <v>Other Operating Expenses</v>
          </cell>
          <cell r="S5462">
            <v>15</v>
          </cell>
          <cell r="T5462" t="str">
            <v>Senior Vice President</v>
          </cell>
          <cell r="U5462">
            <v>9</v>
          </cell>
          <cell r="V5462" t="str">
            <v>Smith, Colleen A</v>
          </cell>
        </row>
        <row r="5463">
          <cell r="A5463">
            <v>210205</v>
          </cell>
          <cell r="B5463" t="str">
            <v>Senior Vice President</v>
          </cell>
          <cell r="C5463">
            <v>755310</v>
          </cell>
          <cell r="D5463">
            <v>210205755310</v>
          </cell>
          <cell r="E5463" t="str">
            <v>Copier Expense</v>
          </cell>
          <cell r="F5463">
            <v>1098.1199999999999</v>
          </cell>
          <cell r="G5463">
            <v>1049.76</v>
          </cell>
          <cell r="H5463">
            <v>1300</v>
          </cell>
          <cell r="I5463">
            <v>820.44</v>
          </cell>
          <cell r="J5463">
            <v>1200</v>
          </cell>
          <cell r="K5463">
            <v>110010</v>
          </cell>
          <cell r="L5463" t="str">
            <v>Current Unrestricted</v>
          </cell>
          <cell r="M5463">
            <v>35</v>
          </cell>
          <cell r="N5463" t="str">
            <v>Institutional Support</v>
          </cell>
          <cell r="O5463">
            <v>11</v>
          </cell>
          <cell r="P5463" t="str">
            <v>Current Unrestricted Funds</v>
          </cell>
          <cell r="Q5463">
            <v>75</v>
          </cell>
          <cell r="R5463" t="str">
            <v>Other Operating Expenses</v>
          </cell>
          <cell r="S5463">
            <v>15</v>
          </cell>
          <cell r="T5463" t="str">
            <v>Senior Vice President</v>
          </cell>
          <cell r="U5463">
            <v>9</v>
          </cell>
          <cell r="V5463" t="str">
            <v>Smith, Colleen A</v>
          </cell>
        </row>
        <row r="5464">
          <cell r="A5464">
            <v>210205</v>
          </cell>
          <cell r="B5464" t="str">
            <v>Senior Vice President</v>
          </cell>
          <cell r="C5464">
            <v>755360</v>
          </cell>
          <cell r="D5464">
            <v>210205755360</v>
          </cell>
          <cell r="E5464" t="str">
            <v>Printing - Other</v>
          </cell>
          <cell r="F5464">
            <v>410.4</v>
          </cell>
          <cell r="G5464">
            <v>11.71</v>
          </cell>
          <cell r="H5464">
            <v>500</v>
          </cell>
          <cell r="I5464">
            <v>18</v>
          </cell>
          <cell r="J5464">
            <v>200</v>
          </cell>
          <cell r="K5464">
            <v>110010</v>
          </cell>
          <cell r="L5464" t="str">
            <v>Current Unrestricted</v>
          </cell>
          <cell r="M5464">
            <v>35</v>
          </cell>
          <cell r="N5464" t="str">
            <v>Institutional Support</v>
          </cell>
          <cell r="O5464">
            <v>11</v>
          </cell>
          <cell r="P5464" t="str">
            <v>Current Unrestricted Funds</v>
          </cell>
          <cell r="Q5464">
            <v>75</v>
          </cell>
          <cell r="R5464" t="str">
            <v>Other Operating Expenses</v>
          </cell>
          <cell r="S5464">
            <v>15</v>
          </cell>
          <cell r="T5464" t="str">
            <v>Senior Vice President</v>
          </cell>
          <cell r="U5464">
            <v>9</v>
          </cell>
          <cell r="V5464" t="str">
            <v>Smith, Colleen A</v>
          </cell>
        </row>
        <row r="5465">
          <cell r="A5465">
            <v>210205</v>
          </cell>
          <cell r="B5465" t="str">
            <v>Senior Vice President</v>
          </cell>
          <cell r="C5465">
            <v>755510</v>
          </cell>
          <cell r="D5465">
            <v>210205755510</v>
          </cell>
          <cell r="E5465" t="str">
            <v>Repairs - Equipment</v>
          </cell>
          <cell r="F5465">
            <v>328.99</v>
          </cell>
          <cell r="G5465">
            <v>0</v>
          </cell>
          <cell r="H5465">
            <v>300</v>
          </cell>
          <cell r="I5465">
            <v>0</v>
          </cell>
          <cell r="J5465">
            <v>150</v>
          </cell>
          <cell r="K5465">
            <v>110010</v>
          </cell>
          <cell r="L5465" t="str">
            <v>Current Unrestricted</v>
          </cell>
          <cell r="M5465">
            <v>35</v>
          </cell>
          <cell r="N5465" t="str">
            <v>Institutional Support</v>
          </cell>
          <cell r="O5465">
            <v>11</v>
          </cell>
          <cell r="P5465" t="str">
            <v>Current Unrestricted Funds</v>
          </cell>
          <cell r="Q5465">
            <v>75</v>
          </cell>
          <cell r="R5465" t="str">
            <v>Other Operating Expenses</v>
          </cell>
          <cell r="S5465">
            <v>15</v>
          </cell>
          <cell r="T5465" t="str">
            <v>Senior Vice President</v>
          </cell>
          <cell r="U5465">
            <v>9</v>
          </cell>
          <cell r="V5465" t="str">
            <v>Smith, Colleen A</v>
          </cell>
        </row>
        <row r="5466">
          <cell r="A5466">
            <v>210205</v>
          </cell>
          <cell r="B5466" t="str">
            <v>Senior Vice President</v>
          </cell>
          <cell r="C5466">
            <v>755705</v>
          </cell>
          <cell r="D5466">
            <v>210205755705</v>
          </cell>
          <cell r="E5466" t="str">
            <v>Postage</v>
          </cell>
          <cell r="F5466">
            <v>42.7</v>
          </cell>
          <cell r="G5466">
            <v>51.77</v>
          </cell>
          <cell r="H5466">
            <v>100</v>
          </cell>
          <cell r="I5466">
            <v>7.05</v>
          </cell>
          <cell r="J5466">
            <v>100</v>
          </cell>
          <cell r="K5466">
            <v>110010</v>
          </cell>
          <cell r="L5466" t="str">
            <v>Current Unrestricted</v>
          </cell>
          <cell r="M5466">
            <v>35</v>
          </cell>
          <cell r="N5466" t="str">
            <v>Institutional Support</v>
          </cell>
          <cell r="O5466">
            <v>11</v>
          </cell>
          <cell r="P5466" t="str">
            <v>Current Unrestricted Funds</v>
          </cell>
          <cell r="Q5466">
            <v>75</v>
          </cell>
          <cell r="R5466" t="str">
            <v>Other Operating Expenses</v>
          </cell>
          <cell r="S5466">
            <v>15</v>
          </cell>
          <cell r="T5466" t="str">
            <v>Senior Vice President</v>
          </cell>
          <cell r="U5466">
            <v>9</v>
          </cell>
          <cell r="V5466" t="str">
            <v>Smith, Colleen A</v>
          </cell>
        </row>
        <row r="5467">
          <cell r="A5467">
            <v>210205</v>
          </cell>
          <cell r="B5467" t="str">
            <v>Senior Vice President</v>
          </cell>
          <cell r="C5467">
            <v>755765</v>
          </cell>
          <cell r="D5467">
            <v>210205755765</v>
          </cell>
          <cell r="E5467" t="str">
            <v>Miscellaneous Operating Expenses</v>
          </cell>
          <cell r="F5467">
            <v>0</v>
          </cell>
          <cell r="G5467">
            <v>749.16</v>
          </cell>
          <cell r="H5467">
            <v>4257</v>
          </cell>
          <cell r="I5467">
            <v>0</v>
          </cell>
          <cell r="J5467">
            <v>3000</v>
          </cell>
          <cell r="K5467">
            <v>110010</v>
          </cell>
          <cell r="L5467" t="str">
            <v>Current Unrestricted</v>
          </cell>
          <cell r="M5467">
            <v>35</v>
          </cell>
          <cell r="N5467" t="str">
            <v>Institutional Support</v>
          </cell>
          <cell r="O5467">
            <v>11</v>
          </cell>
          <cell r="P5467" t="str">
            <v>Current Unrestricted Funds</v>
          </cell>
          <cell r="Q5467">
            <v>75</v>
          </cell>
          <cell r="R5467" t="str">
            <v>Other Operating Expenses</v>
          </cell>
          <cell r="S5467">
            <v>15</v>
          </cell>
          <cell r="T5467" t="str">
            <v>Senior Vice President</v>
          </cell>
          <cell r="U5467">
            <v>9</v>
          </cell>
          <cell r="V5467" t="str">
            <v>Smith, Colleen A</v>
          </cell>
        </row>
        <row r="5468">
          <cell r="A5468">
            <v>210205</v>
          </cell>
          <cell r="B5468" t="str">
            <v>Senior Vice President</v>
          </cell>
          <cell r="C5468">
            <v>787410</v>
          </cell>
          <cell r="D5468">
            <v>210205787410</v>
          </cell>
          <cell r="E5468" t="str">
            <v>Equipment/Furniture Non-Depreciable</v>
          </cell>
          <cell r="F5468">
            <v>0</v>
          </cell>
          <cell r="G5468">
            <v>742.26</v>
          </cell>
          <cell r="H5468">
            <v>563</v>
          </cell>
          <cell r="I5468">
            <v>0</v>
          </cell>
          <cell r="J5468">
            <v>0</v>
          </cell>
          <cell r="K5468">
            <v>110010</v>
          </cell>
          <cell r="L5468" t="str">
            <v>Current Unrestricted</v>
          </cell>
          <cell r="M5468">
            <v>35</v>
          </cell>
          <cell r="N5468" t="str">
            <v>Institutional Support</v>
          </cell>
          <cell r="O5468">
            <v>11</v>
          </cell>
          <cell r="P5468" t="str">
            <v>Current Unrestricted Funds</v>
          </cell>
          <cell r="Q5468">
            <v>78</v>
          </cell>
          <cell r="R5468" t="str">
            <v>Non-Capital Outlay</v>
          </cell>
          <cell r="S5468">
            <v>15</v>
          </cell>
          <cell r="T5468" t="str">
            <v>Senior Vice President</v>
          </cell>
          <cell r="U5468">
            <v>9</v>
          </cell>
          <cell r="V5468" t="str">
            <v>Smith, Colleen A</v>
          </cell>
        </row>
        <row r="5469">
          <cell r="A5469">
            <v>210205</v>
          </cell>
          <cell r="B5469" t="str">
            <v>Senior Vice President</v>
          </cell>
          <cell r="C5469">
            <v>787430</v>
          </cell>
          <cell r="D5469">
            <v>210205787430</v>
          </cell>
          <cell r="E5469" t="str">
            <v>Computer/Media Equip</v>
          </cell>
          <cell r="F5469">
            <v>1329.54</v>
          </cell>
          <cell r="G5469">
            <v>0</v>
          </cell>
          <cell r="H5469">
            <v>600</v>
          </cell>
          <cell r="I5469">
            <v>0</v>
          </cell>
          <cell r="J5469">
            <v>500</v>
          </cell>
          <cell r="K5469">
            <v>110010</v>
          </cell>
          <cell r="L5469" t="str">
            <v>Current Unrestricted</v>
          </cell>
          <cell r="M5469">
            <v>35</v>
          </cell>
          <cell r="N5469" t="str">
            <v>Institutional Support</v>
          </cell>
          <cell r="O5469">
            <v>11</v>
          </cell>
          <cell r="P5469" t="str">
            <v>Current Unrestricted Funds</v>
          </cell>
          <cell r="Q5469">
            <v>78</v>
          </cell>
          <cell r="R5469" t="str">
            <v>Non-Capital Outlay</v>
          </cell>
          <cell r="S5469">
            <v>15</v>
          </cell>
          <cell r="T5469" t="str">
            <v>Senior Vice President</v>
          </cell>
          <cell r="U5469">
            <v>9</v>
          </cell>
          <cell r="V5469" t="str">
            <v>Smith, Colleen A</v>
          </cell>
        </row>
        <row r="5470">
          <cell r="A5470">
            <v>230090</v>
          </cell>
          <cell r="B5470" t="str">
            <v>Staff Development / Excellence</v>
          </cell>
          <cell r="C5470">
            <v>611130</v>
          </cell>
          <cell r="D5470">
            <v>230090611130</v>
          </cell>
          <cell r="E5470" t="str">
            <v>Faculty Full-time Non-teaching ES</v>
          </cell>
          <cell r="F5470">
            <v>5629.16</v>
          </cell>
          <cell r="G5470">
            <v>5083.24</v>
          </cell>
          <cell r="H5470">
            <v>21261</v>
          </cell>
          <cell r="I5470">
            <v>0</v>
          </cell>
          <cell r="J5470">
            <v>21000</v>
          </cell>
          <cell r="K5470">
            <v>110010</v>
          </cell>
          <cell r="L5470" t="str">
            <v>Current Unrestricted</v>
          </cell>
          <cell r="M5470">
            <v>35</v>
          </cell>
          <cell r="N5470" t="str">
            <v>Institutional Support</v>
          </cell>
          <cell r="O5470">
            <v>11</v>
          </cell>
          <cell r="P5470" t="str">
            <v>Current Unrestricted Funds</v>
          </cell>
          <cell r="Q5470">
            <v>61</v>
          </cell>
          <cell r="R5470" t="str">
            <v>Salaries and Wages</v>
          </cell>
          <cell r="S5470">
            <v>15</v>
          </cell>
          <cell r="T5470" t="str">
            <v>Senior Vice President</v>
          </cell>
          <cell r="U5470">
            <v>9</v>
          </cell>
          <cell r="V5470" t="str">
            <v>Smith, Colleen A</v>
          </cell>
        </row>
        <row r="5471">
          <cell r="A5471">
            <v>230090</v>
          </cell>
          <cell r="B5471" t="str">
            <v>Staff Development / Excellence</v>
          </cell>
          <cell r="C5471">
            <v>611140</v>
          </cell>
          <cell r="D5471">
            <v>230090611140</v>
          </cell>
          <cell r="E5471" t="str">
            <v>Faculty Part-time Non-teaching</v>
          </cell>
          <cell r="F5471">
            <v>1353.19</v>
          </cell>
          <cell r="G5471">
            <v>811.77</v>
          </cell>
          <cell r="H5471">
            <v>508</v>
          </cell>
          <cell r="I5471">
            <v>0</v>
          </cell>
          <cell r="J5471">
            <v>508</v>
          </cell>
          <cell r="K5471">
            <v>110010</v>
          </cell>
          <cell r="L5471" t="str">
            <v>Current Unrestricted</v>
          </cell>
          <cell r="M5471">
            <v>35</v>
          </cell>
          <cell r="N5471" t="str">
            <v>Institutional Support</v>
          </cell>
          <cell r="O5471">
            <v>11</v>
          </cell>
          <cell r="P5471" t="str">
            <v>Current Unrestricted Funds</v>
          </cell>
          <cell r="Q5471">
            <v>61</v>
          </cell>
          <cell r="R5471" t="str">
            <v>Salaries and Wages</v>
          </cell>
          <cell r="S5471">
            <v>15</v>
          </cell>
          <cell r="T5471" t="str">
            <v>Senior Vice President</v>
          </cell>
          <cell r="U5471">
            <v>9</v>
          </cell>
          <cell r="V5471" t="str">
            <v>Smith, Colleen A</v>
          </cell>
        </row>
        <row r="5472">
          <cell r="A5472">
            <v>230090</v>
          </cell>
          <cell r="B5472" t="str">
            <v>Staff Development / Excellence</v>
          </cell>
          <cell r="C5472">
            <v>611155</v>
          </cell>
          <cell r="D5472">
            <v>230090611155</v>
          </cell>
          <cell r="E5472" t="str">
            <v>Faculty Full-time - Non-teach Sum</v>
          </cell>
          <cell r="F5472">
            <v>25020</v>
          </cell>
          <cell r="G5472">
            <v>12510</v>
          </cell>
          <cell r="H5472">
            <v>19656</v>
          </cell>
          <cell r="I5472">
            <v>0</v>
          </cell>
          <cell r="J5472">
            <v>18523</v>
          </cell>
          <cell r="K5472">
            <v>110010</v>
          </cell>
          <cell r="L5472" t="str">
            <v>Current Unrestricted</v>
          </cell>
          <cell r="M5472">
            <v>35</v>
          </cell>
          <cell r="N5472" t="str">
            <v>Institutional Support</v>
          </cell>
          <cell r="O5472">
            <v>11</v>
          </cell>
          <cell r="P5472" t="str">
            <v>Current Unrestricted Funds</v>
          </cell>
          <cell r="Q5472">
            <v>61</v>
          </cell>
          <cell r="R5472" t="str">
            <v>Salaries and Wages</v>
          </cell>
          <cell r="S5472">
            <v>15</v>
          </cell>
          <cell r="T5472" t="str">
            <v>Senior Vice President</v>
          </cell>
          <cell r="U5472">
            <v>9</v>
          </cell>
          <cell r="V5472" t="str">
            <v>Smith, Colleen A</v>
          </cell>
        </row>
        <row r="5473">
          <cell r="A5473">
            <v>230090</v>
          </cell>
          <cell r="B5473" t="str">
            <v>Staff Development / Excellence</v>
          </cell>
          <cell r="C5473">
            <v>712320</v>
          </cell>
          <cell r="D5473">
            <v>230090712320</v>
          </cell>
          <cell r="E5473" t="str">
            <v>Guest Lecturers</v>
          </cell>
          <cell r="F5473">
            <v>1562.03</v>
          </cell>
          <cell r="G5473">
            <v>0</v>
          </cell>
          <cell r="H5473">
            <v>2000</v>
          </cell>
          <cell r="I5473">
            <v>0</v>
          </cell>
          <cell r="J5473">
            <v>1750</v>
          </cell>
          <cell r="K5473">
            <v>110010</v>
          </cell>
          <cell r="L5473" t="str">
            <v>Current Unrestricted</v>
          </cell>
          <cell r="M5473">
            <v>35</v>
          </cell>
          <cell r="N5473" t="str">
            <v>Institutional Support</v>
          </cell>
          <cell r="O5473">
            <v>11</v>
          </cell>
          <cell r="P5473" t="str">
            <v>Current Unrestricted Funds</v>
          </cell>
          <cell r="Q5473">
            <v>71</v>
          </cell>
          <cell r="R5473" t="str">
            <v>Contractual Services</v>
          </cell>
          <cell r="S5473">
            <v>15</v>
          </cell>
          <cell r="T5473" t="str">
            <v>Senior Vice President</v>
          </cell>
          <cell r="U5473">
            <v>9</v>
          </cell>
          <cell r="V5473" t="str">
            <v>Smith, Colleen A</v>
          </cell>
        </row>
        <row r="5474">
          <cell r="A5474">
            <v>230090</v>
          </cell>
          <cell r="B5474" t="str">
            <v>Staff Development / Excellence</v>
          </cell>
          <cell r="C5474">
            <v>712655</v>
          </cell>
          <cell r="D5474">
            <v>230090712655</v>
          </cell>
          <cell r="E5474" t="str">
            <v>Meetings Expense</v>
          </cell>
          <cell r="F5474">
            <v>8529.48</v>
          </cell>
          <cell r="G5474">
            <v>5987.8</v>
          </cell>
          <cell r="H5474">
            <v>7500</v>
          </cell>
          <cell r="I5474">
            <v>2853.75</v>
          </cell>
          <cell r="J5474">
            <v>6700</v>
          </cell>
          <cell r="K5474">
            <v>110010</v>
          </cell>
          <cell r="L5474" t="str">
            <v>Current Unrestricted</v>
          </cell>
          <cell r="M5474">
            <v>35</v>
          </cell>
          <cell r="N5474" t="str">
            <v>Institutional Support</v>
          </cell>
          <cell r="O5474">
            <v>11</v>
          </cell>
          <cell r="P5474" t="str">
            <v>Current Unrestricted Funds</v>
          </cell>
          <cell r="Q5474">
            <v>71</v>
          </cell>
          <cell r="R5474" t="str">
            <v>Contractual Services</v>
          </cell>
          <cell r="S5474">
            <v>15</v>
          </cell>
          <cell r="T5474" t="str">
            <v>Senior Vice President</v>
          </cell>
          <cell r="U5474">
            <v>9</v>
          </cell>
          <cell r="V5474" t="str">
            <v>Smith, Colleen A</v>
          </cell>
        </row>
        <row r="5475">
          <cell r="A5475">
            <v>230090</v>
          </cell>
          <cell r="B5475" t="str">
            <v>Staff Development / Excellence</v>
          </cell>
          <cell r="C5475">
            <v>733120</v>
          </cell>
          <cell r="D5475">
            <v>230090733120</v>
          </cell>
          <cell r="E5475" t="str">
            <v>Office Supplies</v>
          </cell>
          <cell r="F5475">
            <v>0</v>
          </cell>
          <cell r="G5475">
            <v>32.79</v>
          </cell>
          <cell r="H5475">
            <v>107</v>
          </cell>
          <cell r="I5475">
            <v>0</v>
          </cell>
          <cell r="J5475">
            <v>107</v>
          </cell>
          <cell r="K5475">
            <v>110010</v>
          </cell>
          <cell r="L5475" t="str">
            <v>Current Unrestricted</v>
          </cell>
          <cell r="M5475">
            <v>35</v>
          </cell>
          <cell r="N5475" t="str">
            <v>Institutional Support</v>
          </cell>
          <cell r="O5475">
            <v>11</v>
          </cell>
          <cell r="P5475" t="str">
            <v>Current Unrestricted Funds</v>
          </cell>
          <cell r="Q5475">
            <v>73</v>
          </cell>
          <cell r="R5475" t="str">
            <v>Supplies</v>
          </cell>
          <cell r="S5475">
            <v>15</v>
          </cell>
          <cell r="T5475" t="str">
            <v>Senior Vice President</v>
          </cell>
          <cell r="U5475">
            <v>9</v>
          </cell>
          <cell r="V5475" t="str">
            <v>Smith, Colleen A</v>
          </cell>
        </row>
        <row r="5476">
          <cell r="A5476">
            <v>230090</v>
          </cell>
          <cell r="B5476" t="str">
            <v>Staff Development / Excellence</v>
          </cell>
          <cell r="C5476">
            <v>733210</v>
          </cell>
          <cell r="D5476">
            <v>230090733210</v>
          </cell>
          <cell r="E5476" t="str">
            <v>Division Books and Booklets</v>
          </cell>
          <cell r="F5476">
            <v>0</v>
          </cell>
          <cell r="G5476">
            <v>0</v>
          </cell>
          <cell r="H5476">
            <v>50</v>
          </cell>
          <cell r="I5476">
            <v>0</v>
          </cell>
          <cell r="J5476">
            <v>0</v>
          </cell>
          <cell r="K5476">
            <v>110010</v>
          </cell>
          <cell r="L5476" t="str">
            <v>Current Unrestricted</v>
          </cell>
          <cell r="M5476">
            <v>35</v>
          </cell>
          <cell r="N5476" t="str">
            <v>Institutional Support</v>
          </cell>
          <cell r="O5476">
            <v>11</v>
          </cell>
          <cell r="P5476" t="str">
            <v>Current Unrestricted Funds</v>
          </cell>
          <cell r="Q5476">
            <v>73</v>
          </cell>
          <cell r="R5476" t="str">
            <v>Supplies</v>
          </cell>
          <cell r="S5476">
            <v>15</v>
          </cell>
          <cell r="T5476" t="str">
            <v>Senior Vice President</v>
          </cell>
          <cell r="U5476">
            <v>9</v>
          </cell>
          <cell r="V5476" t="str">
            <v>Smith, Colleen A</v>
          </cell>
        </row>
        <row r="5477">
          <cell r="A5477">
            <v>230090</v>
          </cell>
          <cell r="B5477" t="str">
            <v>Staff Development / Excellence</v>
          </cell>
          <cell r="C5477">
            <v>733230</v>
          </cell>
          <cell r="D5477">
            <v>230090733230</v>
          </cell>
          <cell r="E5477" t="str">
            <v>Tests and Testing Services</v>
          </cell>
          <cell r="F5477">
            <v>0</v>
          </cell>
          <cell r="G5477">
            <v>0</v>
          </cell>
          <cell r="H5477">
            <v>1150</v>
          </cell>
          <cell r="I5477">
            <v>0</v>
          </cell>
          <cell r="J5477">
            <v>0</v>
          </cell>
          <cell r="K5477">
            <v>110010</v>
          </cell>
          <cell r="L5477" t="str">
            <v>Current Unrestricted</v>
          </cell>
          <cell r="M5477">
            <v>35</v>
          </cell>
          <cell r="N5477" t="str">
            <v>Institutional Support</v>
          </cell>
          <cell r="O5477">
            <v>11</v>
          </cell>
          <cell r="P5477" t="str">
            <v>Current Unrestricted Funds</v>
          </cell>
          <cell r="Q5477">
            <v>73</v>
          </cell>
          <cell r="R5477" t="str">
            <v>Supplies</v>
          </cell>
          <cell r="S5477">
            <v>15</v>
          </cell>
          <cell r="T5477" t="str">
            <v>Senior Vice President</v>
          </cell>
          <cell r="U5477">
            <v>9</v>
          </cell>
          <cell r="V5477" t="str">
            <v>Smith, Colleen A</v>
          </cell>
        </row>
        <row r="5478">
          <cell r="A5478">
            <v>230090</v>
          </cell>
          <cell r="B5478" t="str">
            <v>Staff Development / Excellence</v>
          </cell>
          <cell r="C5478">
            <v>744220</v>
          </cell>
          <cell r="D5478">
            <v>230090744220</v>
          </cell>
          <cell r="E5478" t="str">
            <v>Professional Development / Travel</v>
          </cell>
          <cell r="F5478">
            <v>0</v>
          </cell>
          <cell r="G5478">
            <v>0</v>
          </cell>
          <cell r="H5478">
            <v>200000</v>
          </cell>
          <cell r="I5478">
            <v>93459.59</v>
          </cell>
          <cell r="J5478">
            <v>200000</v>
          </cell>
          <cell r="K5478">
            <v>110010</v>
          </cell>
          <cell r="L5478" t="str">
            <v>Current Unrestricted</v>
          </cell>
          <cell r="M5478">
            <v>35</v>
          </cell>
          <cell r="N5478" t="str">
            <v>Institutional Support</v>
          </cell>
          <cell r="O5478">
            <v>11</v>
          </cell>
          <cell r="P5478" t="str">
            <v>Current Unrestricted Funds</v>
          </cell>
          <cell r="Q5478">
            <v>74</v>
          </cell>
          <cell r="R5478" t="str">
            <v>Travel</v>
          </cell>
          <cell r="S5478">
            <v>15</v>
          </cell>
          <cell r="T5478" t="str">
            <v>Senior Vice President</v>
          </cell>
          <cell r="U5478">
            <v>9</v>
          </cell>
          <cell r="V5478" t="str">
            <v>Smith, Colleen A</v>
          </cell>
        </row>
        <row r="5479">
          <cell r="A5479">
            <v>230090</v>
          </cell>
          <cell r="B5479" t="str">
            <v>Staff Development / Excellence</v>
          </cell>
          <cell r="C5479">
            <v>755310</v>
          </cell>
          <cell r="D5479">
            <v>230090755310</v>
          </cell>
          <cell r="E5479" t="str">
            <v>Copier Expense</v>
          </cell>
          <cell r="F5479">
            <v>192.3</v>
          </cell>
          <cell r="G5479">
            <v>731.28</v>
          </cell>
          <cell r="H5479">
            <v>700</v>
          </cell>
          <cell r="I5479">
            <v>81.180000000000007</v>
          </cell>
          <cell r="J5479">
            <v>700</v>
          </cell>
          <cell r="K5479">
            <v>110010</v>
          </cell>
          <cell r="L5479" t="str">
            <v>Current Unrestricted</v>
          </cell>
          <cell r="M5479">
            <v>35</v>
          </cell>
          <cell r="N5479" t="str">
            <v>Institutional Support</v>
          </cell>
          <cell r="O5479">
            <v>11</v>
          </cell>
          <cell r="P5479" t="str">
            <v>Current Unrestricted Funds</v>
          </cell>
          <cell r="Q5479">
            <v>75</v>
          </cell>
          <cell r="R5479" t="str">
            <v>Other Operating Expenses</v>
          </cell>
          <cell r="S5479">
            <v>15</v>
          </cell>
          <cell r="T5479" t="str">
            <v>Senior Vice President</v>
          </cell>
          <cell r="U5479">
            <v>9</v>
          </cell>
          <cell r="V5479" t="str">
            <v>Smith, Colleen A</v>
          </cell>
        </row>
        <row r="5480">
          <cell r="A5480">
            <v>230090</v>
          </cell>
          <cell r="B5480" t="str">
            <v>Staff Development / Excellence</v>
          </cell>
          <cell r="C5480">
            <v>755360</v>
          </cell>
          <cell r="D5480">
            <v>230090755360</v>
          </cell>
          <cell r="E5480" t="str">
            <v>Printing - Other</v>
          </cell>
          <cell r="F5480">
            <v>0</v>
          </cell>
          <cell r="G5480">
            <v>0</v>
          </cell>
          <cell r="H5480">
            <v>64</v>
          </cell>
          <cell r="I5480">
            <v>0</v>
          </cell>
          <cell r="J5480">
            <v>64</v>
          </cell>
          <cell r="K5480">
            <v>110010</v>
          </cell>
          <cell r="L5480" t="str">
            <v>Current Unrestricted</v>
          </cell>
          <cell r="M5480">
            <v>35</v>
          </cell>
          <cell r="N5480" t="str">
            <v>Institutional Support</v>
          </cell>
          <cell r="O5480">
            <v>11</v>
          </cell>
          <cell r="P5480" t="str">
            <v>Current Unrestricted Funds</v>
          </cell>
          <cell r="Q5480">
            <v>75</v>
          </cell>
          <cell r="R5480" t="str">
            <v>Other Operating Expenses</v>
          </cell>
          <cell r="S5480">
            <v>15</v>
          </cell>
          <cell r="T5480" t="str">
            <v>Senior Vice President</v>
          </cell>
          <cell r="U5480">
            <v>9</v>
          </cell>
          <cell r="V5480" t="str">
            <v>Smith, Colleen A</v>
          </cell>
        </row>
        <row r="5481">
          <cell r="A5481">
            <v>230090</v>
          </cell>
          <cell r="B5481" t="str">
            <v>Staff Development / Excellence</v>
          </cell>
          <cell r="C5481">
            <v>755730</v>
          </cell>
          <cell r="D5481">
            <v>230090755730</v>
          </cell>
          <cell r="E5481" t="str">
            <v>Memberships</v>
          </cell>
          <cell r="F5481">
            <v>99</v>
          </cell>
          <cell r="G5481">
            <v>0</v>
          </cell>
          <cell r="H5481">
            <v>150</v>
          </cell>
          <cell r="I5481">
            <v>0</v>
          </cell>
          <cell r="J5481">
            <v>150</v>
          </cell>
          <cell r="K5481">
            <v>110010</v>
          </cell>
          <cell r="L5481" t="str">
            <v>Current Unrestricted</v>
          </cell>
          <cell r="M5481">
            <v>35</v>
          </cell>
          <cell r="N5481" t="str">
            <v>Institutional Support</v>
          </cell>
          <cell r="O5481">
            <v>11</v>
          </cell>
          <cell r="P5481" t="str">
            <v>Current Unrestricted Funds</v>
          </cell>
          <cell r="Q5481">
            <v>75</v>
          </cell>
          <cell r="R5481" t="str">
            <v>Other Operating Expenses</v>
          </cell>
          <cell r="S5481">
            <v>15</v>
          </cell>
          <cell r="T5481" t="str">
            <v>Senior Vice President</v>
          </cell>
          <cell r="U5481">
            <v>9</v>
          </cell>
          <cell r="V5481" t="str">
            <v>Smith, Colleen A</v>
          </cell>
        </row>
        <row r="5482">
          <cell r="A5482">
            <v>230090</v>
          </cell>
          <cell r="B5482" t="str">
            <v>Staff Development / Excellence</v>
          </cell>
          <cell r="C5482">
            <v>755765</v>
          </cell>
          <cell r="D5482">
            <v>230090755765</v>
          </cell>
          <cell r="E5482" t="str">
            <v>Miscellaneous Operating Expenses</v>
          </cell>
          <cell r="F5482">
            <v>0</v>
          </cell>
          <cell r="G5482">
            <v>0</v>
          </cell>
          <cell r="H5482">
            <v>73</v>
          </cell>
          <cell r="I5482">
            <v>0</v>
          </cell>
          <cell r="J5482">
            <v>73</v>
          </cell>
          <cell r="K5482">
            <v>110010</v>
          </cell>
          <cell r="L5482" t="str">
            <v>Current Unrestricted</v>
          </cell>
          <cell r="M5482">
            <v>35</v>
          </cell>
          <cell r="N5482" t="str">
            <v>Institutional Support</v>
          </cell>
          <cell r="O5482">
            <v>11</v>
          </cell>
          <cell r="P5482" t="str">
            <v>Current Unrestricted Funds</v>
          </cell>
          <cell r="Q5482">
            <v>75</v>
          </cell>
          <cell r="R5482" t="str">
            <v>Other Operating Expenses</v>
          </cell>
          <cell r="S5482">
            <v>15</v>
          </cell>
          <cell r="T5482" t="str">
            <v>Senior Vice President</v>
          </cell>
          <cell r="U5482">
            <v>9</v>
          </cell>
          <cell r="V5482" t="str">
            <v>Smith, Colleen A</v>
          </cell>
        </row>
        <row r="5483">
          <cell r="A5483">
            <v>230090</v>
          </cell>
          <cell r="B5483" t="str">
            <v>Staff Development / Excellence</v>
          </cell>
          <cell r="C5483">
            <v>755770</v>
          </cell>
          <cell r="D5483">
            <v>230090755770</v>
          </cell>
          <cell r="E5483" t="str">
            <v>Awards and Special Expenses</v>
          </cell>
          <cell r="F5483">
            <v>605.27</v>
          </cell>
          <cell r="G5483">
            <v>443.94</v>
          </cell>
          <cell r="H5483">
            <v>606</v>
          </cell>
          <cell r="I5483">
            <v>0</v>
          </cell>
          <cell r="J5483">
            <v>1000</v>
          </cell>
          <cell r="K5483">
            <v>110010</v>
          </cell>
          <cell r="L5483" t="str">
            <v>Current Unrestricted</v>
          </cell>
          <cell r="M5483">
            <v>35</v>
          </cell>
          <cell r="N5483" t="str">
            <v>Institutional Support</v>
          </cell>
          <cell r="O5483">
            <v>11</v>
          </cell>
          <cell r="P5483" t="str">
            <v>Current Unrestricted Funds</v>
          </cell>
          <cell r="Q5483">
            <v>75</v>
          </cell>
          <cell r="R5483" t="str">
            <v>Other Operating Expenses</v>
          </cell>
          <cell r="S5483">
            <v>15</v>
          </cell>
          <cell r="T5483" t="str">
            <v>Senior Vice President</v>
          </cell>
          <cell r="U5483">
            <v>9</v>
          </cell>
          <cell r="V5483" t="str">
            <v>Smith, Colleen A</v>
          </cell>
        </row>
        <row r="5484">
          <cell r="A5484">
            <v>300001</v>
          </cell>
          <cell r="B5484" t="str">
            <v>Office - AVP Academic Outreach</v>
          </cell>
          <cell r="C5484">
            <v>611210</v>
          </cell>
          <cell r="D5484">
            <v>300001611210</v>
          </cell>
          <cell r="E5484" t="str">
            <v>Admin Salaries - Full-time</v>
          </cell>
          <cell r="F5484">
            <v>0</v>
          </cell>
          <cell r="G5484">
            <v>0</v>
          </cell>
          <cell r="H5484">
            <v>0</v>
          </cell>
          <cell r="I5484">
            <v>0</v>
          </cell>
          <cell r="J5484">
            <v>88776</v>
          </cell>
          <cell r="K5484">
            <v>110010</v>
          </cell>
          <cell r="L5484" t="str">
            <v>Current Unrestricted</v>
          </cell>
          <cell r="M5484">
            <v>25</v>
          </cell>
          <cell r="N5484" t="str">
            <v>Academic Support</v>
          </cell>
          <cell r="O5484">
            <v>11</v>
          </cell>
          <cell r="P5484" t="str">
            <v>Current Unrestricted Funds</v>
          </cell>
          <cell r="Q5484">
            <v>61</v>
          </cell>
          <cell r="R5484" t="str">
            <v>Salaries and Wages</v>
          </cell>
          <cell r="S5484">
            <v>15</v>
          </cell>
          <cell r="T5484" t="str">
            <v>Senior Vice President</v>
          </cell>
          <cell r="U5484">
            <v>9</v>
          </cell>
          <cell r="V5484" t="str">
            <v>Smith, Colleen A</v>
          </cell>
        </row>
        <row r="5485">
          <cell r="A5485">
            <v>300001</v>
          </cell>
          <cell r="B5485" t="str">
            <v>Office - AVP Academic Outreach</v>
          </cell>
          <cell r="C5485">
            <v>611420</v>
          </cell>
          <cell r="D5485">
            <v>300001611420</v>
          </cell>
          <cell r="E5485" t="str">
            <v>Non-Supervisory Supp - Non-Exempt</v>
          </cell>
          <cell r="F5485">
            <v>0</v>
          </cell>
          <cell r="G5485">
            <v>0</v>
          </cell>
          <cell r="H5485">
            <v>0</v>
          </cell>
          <cell r="I5485">
            <v>0</v>
          </cell>
          <cell r="J5485">
            <v>37663</v>
          </cell>
          <cell r="K5485">
            <v>110010</v>
          </cell>
          <cell r="L5485" t="str">
            <v>Current Unrestricted</v>
          </cell>
          <cell r="M5485">
            <v>25</v>
          </cell>
          <cell r="N5485" t="str">
            <v>Academic Support</v>
          </cell>
          <cell r="O5485">
            <v>11</v>
          </cell>
          <cell r="P5485" t="str">
            <v>Current Unrestricted Funds</v>
          </cell>
          <cell r="Q5485">
            <v>61</v>
          </cell>
          <cell r="R5485" t="str">
            <v>Salaries and Wages</v>
          </cell>
          <cell r="S5485">
            <v>15</v>
          </cell>
          <cell r="T5485" t="str">
            <v>Senior Vice President</v>
          </cell>
          <cell r="U5485">
            <v>9</v>
          </cell>
          <cell r="V5485" t="str">
            <v>Smith, Colleen A</v>
          </cell>
        </row>
        <row r="5486">
          <cell r="A5486">
            <v>300001</v>
          </cell>
          <cell r="B5486" t="str">
            <v>Office - AVP Academic Outreach</v>
          </cell>
          <cell r="C5486">
            <v>733120</v>
          </cell>
          <cell r="D5486">
            <v>300001733120</v>
          </cell>
          <cell r="E5486" t="str">
            <v>Office Supplies</v>
          </cell>
          <cell r="F5486">
            <v>0</v>
          </cell>
          <cell r="G5486">
            <v>0</v>
          </cell>
          <cell r="H5486">
            <v>0</v>
          </cell>
          <cell r="I5486">
            <v>0</v>
          </cell>
          <cell r="J5486">
            <v>3000</v>
          </cell>
          <cell r="K5486">
            <v>110010</v>
          </cell>
          <cell r="L5486" t="str">
            <v>Current Unrestricted</v>
          </cell>
          <cell r="M5486">
            <v>25</v>
          </cell>
          <cell r="N5486" t="str">
            <v>Academic Support</v>
          </cell>
          <cell r="O5486">
            <v>11</v>
          </cell>
          <cell r="P5486" t="str">
            <v>Current Unrestricted Funds</v>
          </cell>
          <cell r="Q5486">
            <v>73</v>
          </cell>
          <cell r="R5486" t="str">
            <v>Supplies</v>
          </cell>
          <cell r="S5486">
            <v>15</v>
          </cell>
          <cell r="T5486" t="str">
            <v>Senior Vice President</v>
          </cell>
          <cell r="U5486">
            <v>9</v>
          </cell>
          <cell r="V5486" t="str">
            <v>Smith, Colleen A</v>
          </cell>
        </row>
        <row r="5487">
          <cell r="A5487">
            <v>300001</v>
          </cell>
          <cell r="B5487" t="str">
            <v>Office - AVP Academic Outreach</v>
          </cell>
          <cell r="C5487">
            <v>744210</v>
          </cell>
          <cell r="D5487">
            <v>300001744210</v>
          </cell>
          <cell r="E5487" t="str">
            <v>Local Travel</v>
          </cell>
          <cell r="F5487">
            <v>0</v>
          </cell>
          <cell r="G5487">
            <v>0</v>
          </cell>
          <cell r="H5487">
            <v>0</v>
          </cell>
          <cell r="I5487">
            <v>0</v>
          </cell>
          <cell r="J5487">
            <v>1000</v>
          </cell>
          <cell r="K5487">
            <v>110010</v>
          </cell>
          <cell r="L5487" t="str">
            <v>Current Unrestricted</v>
          </cell>
          <cell r="M5487">
            <v>25</v>
          </cell>
          <cell r="N5487" t="str">
            <v>Academic Support</v>
          </cell>
          <cell r="O5487">
            <v>11</v>
          </cell>
          <cell r="P5487" t="str">
            <v>Current Unrestricted Funds</v>
          </cell>
          <cell r="Q5487">
            <v>74</v>
          </cell>
          <cell r="R5487" t="str">
            <v>Travel</v>
          </cell>
          <cell r="S5487">
            <v>15</v>
          </cell>
          <cell r="T5487" t="str">
            <v>Senior Vice President</v>
          </cell>
          <cell r="U5487">
            <v>9</v>
          </cell>
          <cell r="V5487" t="str">
            <v>Smith, Colleen A</v>
          </cell>
        </row>
        <row r="5488">
          <cell r="A5488">
            <v>300001</v>
          </cell>
          <cell r="B5488" t="str">
            <v>Office - AVP Academic Outreach</v>
          </cell>
          <cell r="C5488">
            <v>744220</v>
          </cell>
          <cell r="D5488">
            <v>300001744220</v>
          </cell>
          <cell r="E5488" t="str">
            <v>Professional Development / Travel</v>
          </cell>
          <cell r="F5488">
            <v>0</v>
          </cell>
          <cell r="G5488">
            <v>0</v>
          </cell>
          <cell r="H5488">
            <v>0</v>
          </cell>
          <cell r="I5488">
            <v>0</v>
          </cell>
          <cell r="J5488">
            <v>4000</v>
          </cell>
          <cell r="K5488">
            <v>110010</v>
          </cell>
          <cell r="L5488" t="str">
            <v>Current Unrestricted</v>
          </cell>
          <cell r="M5488">
            <v>25</v>
          </cell>
          <cell r="N5488" t="str">
            <v>Academic Support</v>
          </cell>
          <cell r="O5488">
            <v>11</v>
          </cell>
          <cell r="P5488" t="str">
            <v>Current Unrestricted Funds</v>
          </cell>
          <cell r="Q5488">
            <v>74</v>
          </cell>
          <cell r="R5488" t="str">
            <v>Travel</v>
          </cell>
          <cell r="S5488">
            <v>15</v>
          </cell>
          <cell r="T5488" t="str">
            <v>Senior Vice President</v>
          </cell>
          <cell r="U5488">
            <v>9</v>
          </cell>
          <cell r="V5488" t="str">
            <v>Smith, Colleen A</v>
          </cell>
        </row>
        <row r="5489">
          <cell r="A5489">
            <v>300001</v>
          </cell>
          <cell r="B5489" t="str">
            <v>Office - AVP Academic Outreach</v>
          </cell>
          <cell r="C5489">
            <v>755310</v>
          </cell>
          <cell r="D5489">
            <v>300001755310</v>
          </cell>
          <cell r="E5489" t="str">
            <v>Copier Expense</v>
          </cell>
          <cell r="F5489">
            <v>0</v>
          </cell>
          <cell r="G5489">
            <v>0</v>
          </cell>
          <cell r="H5489">
            <v>0</v>
          </cell>
          <cell r="I5489">
            <v>0</v>
          </cell>
          <cell r="J5489">
            <v>1000</v>
          </cell>
          <cell r="K5489">
            <v>110010</v>
          </cell>
          <cell r="L5489" t="str">
            <v>Current Unrestricted</v>
          </cell>
          <cell r="M5489">
            <v>25</v>
          </cell>
          <cell r="N5489" t="str">
            <v>Academic Support</v>
          </cell>
          <cell r="O5489">
            <v>11</v>
          </cell>
          <cell r="P5489" t="str">
            <v>Current Unrestricted Funds</v>
          </cell>
          <cell r="Q5489">
            <v>75</v>
          </cell>
          <cell r="R5489" t="str">
            <v>Other Operating Expenses</v>
          </cell>
          <cell r="S5489">
            <v>15</v>
          </cell>
          <cell r="T5489" t="str">
            <v>Senior Vice President</v>
          </cell>
          <cell r="U5489">
            <v>9</v>
          </cell>
          <cell r="V5489" t="str">
            <v>Smith, Colleen A</v>
          </cell>
        </row>
        <row r="5490">
          <cell r="A5490">
            <v>300001</v>
          </cell>
          <cell r="B5490" t="str">
            <v>Office - AVP Academic Outreach</v>
          </cell>
          <cell r="C5490">
            <v>755360</v>
          </cell>
          <cell r="D5490">
            <v>300001755360</v>
          </cell>
          <cell r="E5490" t="str">
            <v>Printing - Other</v>
          </cell>
          <cell r="F5490">
            <v>0</v>
          </cell>
          <cell r="G5490">
            <v>0</v>
          </cell>
          <cell r="H5490">
            <v>0</v>
          </cell>
          <cell r="I5490">
            <v>0</v>
          </cell>
          <cell r="J5490">
            <v>1000</v>
          </cell>
          <cell r="K5490">
            <v>110010</v>
          </cell>
          <cell r="L5490" t="str">
            <v>Current Unrestricted</v>
          </cell>
          <cell r="M5490">
            <v>25</v>
          </cell>
          <cell r="N5490" t="str">
            <v>Academic Support</v>
          </cell>
          <cell r="O5490">
            <v>11</v>
          </cell>
          <cell r="P5490" t="str">
            <v>Current Unrestricted Funds</v>
          </cell>
          <cell r="Q5490">
            <v>75</v>
          </cell>
          <cell r="R5490" t="str">
            <v>Other Operating Expenses</v>
          </cell>
          <cell r="S5490">
            <v>15</v>
          </cell>
          <cell r="T5490" t="str">
            <v>Senior Vice President</v>
          </cell>
          <cell r="U5490">
            <v>9</v>
          </cell>
          <cell r="V5490" t="str">
            <v>Smith, Colleen A</v>
          </cell>
        </row>
        <row r="5491">
          <cell r="A5491">
            <v>300001</v>
          </cell>
          <cell r="B5491" t="str">
            <v>Office - AVP Academic Outreach</v>
          </cell>
          <cell r="C5491">
            <v>755705</v>
          </cell>
          <cell r="D5491">
            <v>300001755705</v>
          </cell>
          <cell r="E5491" t="str">
            <v>Postage</v>
          </cell>
          <cell r="F5491">
            <v>0</v>
          </cell>
          <cell r="G5491">
            <v>0</v>
          </cell>
          <cell r="H5491">
            <v>0</v>
          </cell>
          <cell r="I5491">
            <v>0</v>
          </cell>
          <cell r="J5491">
            <v>1200</v>
          </cell>
          <cell r="K5491">
            <v>110010</v>
          </cell>
          <cell r="L5491" t="str">
            <v>Current Unrestricted</v>
          </cell>
          <cell r="M5491">
            <v>25</v>
          </cell>
          <cell r="N5491" t="str">
            <v>Academic Support</v>
          </cell>
          <cell r="O5491">
            <v>11</v>
          </cell>
          <cell r="P5491" t="str">
            <v>Current Unrestricted Funds</v>
          </cell>
          <cell r="Q5491">
            <v>75</v>
          </cell>
          <cell r="R5491" t="str">
            <v>Other Operating Expenses</v>
          </cell>
          <cell r="S5491">
            <v>15</v>
          </cell>
          <cell r="T5491" t="str">
            <v>Senior Vice President</v>
          </cell>
          <cell r="U5491">
            <v>9</v>
          </cell>
          <cell r="V5491" t="str">
            <v>Smith, Colleen A</v>
          </cell>
        </row>
        <row r="5492">
          <cell r="A5492">
            <v>300001</v>
          </cell>
          <cell r="B5492" t="str">
            <v>Office - AVP Academic Outreach</v>
          </cell>
          <cell r="C5492">
            <v>755765</v>
          </cell>
          <cell r="D5492">
            <v>300001755765</v>
          </cell>
          <cell r="E5492" t="str">
            <v>Miscellaneous Operating Expenses</v>
          </cell>
          <cell r="F5492">
            <v>0</v>
          </cell>
          <cell r="G5492">
            <v>0</v>
          </cell>
          <cell r="H5492">
            <v>0</v>
          </cell>
          <cell r="I5492">
            <v>0</v>
          </cell>
          <cell r="J5492">
            <v>5000</v>
          </cell>
          <cell r="K5492">
            <v>110010</v>
          </cell>
          <cell r="L5492" t="str">
            <v>Current Unrestricted</v>
          </cell>
          <cell r="M5492">
            <v>25</v>
          </cell>
          <cell r="N5492" t="str">
            <v>Academic Support</v>
          </cell>
          <cell r="O5492">
            <v>11</v>
          </cell>
          <cell r="P5492" t="str">
            <v>Current Unrestricted Funds</v>
          </cell>
          <cell r="Q5492">
            <v>75</v>
          </cell>
          <cell r="R5492" t="str">
            <v>Other Operating Expenses</v>
          </cell>
          <cell r="S5492">
            <v>15</v>
          </cell>
          <cell r="T5492" t="str">
            <v>Senior Vice President</v>
          </cell>
          <cell r="U5492">
            <v>9</v>
          </cell>
          <cell r="V5492" t="str">
            <v>Smith, Colleen A</v>
          </cell>
        </row>
        <row r="5493">
          <cell r="A5493">
            <v>300001</v>
          </cell>
          <cell r="B5493" t="str">
            <v>Office - AVP Academic Outreach</v>
          </cell>
          <cell r="C5493">
            <v>787430</v>
          </cell>
          <cell r="D5493">
            <v>300001787430</v>
          </cell>
          <cell r="E5493" t="str">
            <v>Computer/Media Equip</v>
          </cell>
          <cell r="F5493">
            <v>0</v>
          </cell>
          <cell r="G5493">
            <v>0</v>
          </cell>
          <cell r="H5493">
            <v>0</v>
          </cell>
          <cell r="I5493">
            <v>0</v>
          </cell>
          <cell r="J5493">
            <v>5000</v>
          </cell>
          <cell r="K5493">
            <v>110010</v>
          </cell>
          <cell r="L5493" t="str">
            <v>Current Unrestricted</v>
          </cell>
          <cell r="M5493">
            <v>25</v>
          </cell>
          <cell r="N5493" t="str">
            <v>Academic Support</v>
          </cell>
          <cell r="O5493">
            <v>11</v>
          </cell>
          <cell r="P5493" t="str">
            <v>Current Unrestricted Funds</v>
          </cell>
          <cell r="Q5493">
            <v>78</v>
          </cell>
          <cell r="R5493" t="str">
            <v>Non-Capital Outlay</v>
          </cell>
          <cell r="S5493">
            <v>15</v>
          </cell>
          <cell r="T5493" t="str">
            <v>Senior Vice President</v>
          </cell>
          <cell r="U5493">
            <v>9</v>
          </cell>
          <cell r="V5493" t="str">
            <v>Smith, Colleen A</v>
          </cell>
        </row>
        <row r="5494">
          <cell r="A5494">
            <v>230055</v>
          </cell>
          <cell r="B5494" t="str">
            <v>Access</v>
          </cell>
          <cell r="C5494">
            <v>611310</v>
          </cell>
          <cell r="D5494">
            <v>230055611310</v>
          </cell>
          <cell r="E5494" t="str">
            <v>Supervisory Support Staff - Exempt</v>
          </cell>
          <cell r="F5494">
            <v>74564.28</v>
          </cell>
          <cell r="G5494">
            <v>74564.28</v>
          </cell>
          <cell r="H5494">
            <v>77175</v>
          </cell>
          <cell r="I5494">
            <v>38587.019999999997</v>
          </cell>
          <cell r="J5494">
            <v>77175</v>
          </cell>
          <cell r="K5494">
            <v>110010</v>
          </cell>
          <cell r="L5494" t="str">
            <v>Current Unrestricted</v>
          </cell>
          <cell r="M5494">
            <v>30</v>
          </cell>
          <cell r="N5494" t="str">
            <v>Student Services</v>
          </cell>
          <cell r="O5494">
            <v>11</v>
          </cell>
          <cell r="P5494" t="str">
            <v>Current Unrestricted Funds</v>
          </cell>
          <cell r="Q5494">
            <v>61</v>
          </cell>
          <cell r="R5494" t="str">
            <v>Salaries and Wages</v>
          </cell>
          <cell r="S5494">
            <v>60</v>
          </cell>
          <cell r="T5494" t="str">
            <v>Student Development</v>
          </cell>
          <cell r="U5494">
            <v>9</v>
          </cell>
          <cell r="V5494" t="str">
            <v>Steele-Blakeman, Sharon A.</v>
          </cell>
        </row>
        <row r="5495">
          <cell r="A5495">
            <v>230055</v>
          </cell>
          <cell r="B5495" t="str">
            <v>Access</v>
          </cell>
          <cell r="C5495">
            <v>611320</v>
          </cell>
          <cell r="D5495">
            <v>230055611320</v>
          </cell>
          <cell r="E5495" t="str">
            <v>Non-Supervisory Supp Staff - Exempt</v>
          </cell>
          <cell r="F5495">
            <v>52541.97</v>
          </cell>
          <cell r="G5495">
            <v>55574.71</v>
          </cell>
          <cell r="H5495">
            <v>58419</v>
          </cell>
          <cell r="I5495">
            <v>29209.26</v>
          </cell>
          <cell r="J5495">
            <v>58419</v>
          </cell>
          <cell r="K5495">
            <v>110010</v>
          </cell>
          <cell r="L5495" t="str">
            <v>Current Unrestricted</v>
          </cell>
          <cell r="M5495">
            <v>30</v>
          </cell>
          <cell r="N5495" t="str">
            <v>Student Services</v>
          </cell>
          <cell r="O5495">
            <v>11</v>
          </cell>
          <cell r="P5495" t="str">
            <v>Current Unrestricted Funds</v>
          </cell>
          <cell r="Q5495">
            <v>61</v>
          </cell>
          <cell r="R5495" t="str">
            <v>Salaries and Wages</v>
          </cell>
          <cell r="S5495">
            <v>60</v>
          </cell>
          <cell r="T5495" t="str">
            <v>Student Development</v>
          </cell>
          <cell r="U5495">
            <v>9</v>
          </cell>
          <cell r="V5495" t="str">
            <v>Steele-Blakeman, Sharon A.</v>
          </cell>
        </row>
        <row r="5496">
          <cell r="A5496">
            <v>230055</v>
          </cell>
          <cell r="B5496" t="str">
            <v>Access</v>
          </cell>
          <cell r="C5496">
            <v>611420</v>
          </cell>
          <cell r="D5496">
            <v>230055611420</v>
          </cell>
          <cell r="E5496" t="str">
            <v>Non-Supervisory Supp - Non-Exempt</v>
          </cell>
          <cell r="F5496">
            <v>0</v>
          </cell>
          <cell r="G5496">
            <v>52692.959999999999</v>
          </cell>
          <cell r="H5496">
            <v>54101</v>
          </cell>
          <cell r="I5496">
            <v>26963.46</v>
          </cell>
          <cell r="J5496">
            <v>54274</v>
          </cell>
          <cell r="K5496">
            <v>110010</v>
          </cell>
          <cell r="L5496" t="str">
            <v>Current Unrestricted</v>
          </cell>
          <cell r="M5496">
            <v>30</v>
          </cell>
          <cell r="N5496" t="str">
            <v>Student Services</v>
          </cell>
          <cell r="O5496">
            <v>11</v>
          </cell>
          <cell r="P5496" t="str">
            <v>Current Unrestricted Funds</v>
          </cell>
          <cell r="Q5496">
            <v>61</v>
          </cell>
          <cell r="R5496" t="str">
            <v>Salaries and Wages</v>
          </cell>
          <cell r="S5496">
            <v>60</v>
          </cell>
          <cell r="T5496" t="str">
            <v>Student Development</v>
          </cell>
          <cell r="U5496">
            <v>9</v>
          </cell>
          <cell r="V5496" t="str">
            <v>Steele-Blakeman, Sharon A.</v>
          </cell>
        </row>
        <row r="5497">
          <cell r="A5497">
            <v>230055</v>
          </cell>
          <cell r="B5497" t="str">
            <v>Access</v>
          </cell>
          <cell r="C5497">
            <v>611430</v>
          </cell>
          <cell r="D5497">
            <v>230055611430</v>
          </cell>
          <cell r="E5497" t="str">
            <v>Clerical - Non-Exempt</v>
          </cell>
          <cell r="F5497">
            <v>40437.96</v>
          </cell>
          <cell r="G5497">
            <v>40437.96</v>
          </cell>
          <cell r="H5497">
            <v>41652</v>
          </cell>
          <cell r="I5497">
            <v>20825.52</v>
          </cell>
          <cell r="J5497">
            <v>41651</v>
          </cell>
          <cell r="K5497">
            <v>110010</v>
          </cell>
          <cell r="L5497" t="str">
            <v>Current Unrestricted</v>
          </cell>
          <cell r="M5497">
            <v>30</v>
          </cell>
          <cell r="N5497" t="str">
            <v>Student Services</v>
          </cell>
          <cell r="O5497">
            <v>11</v>
          </cell>
          <cell r="P5497" t="str">
            <v>Current Unrestricted Funds</v>
          </cell>
          <cell r="Q5497">
            <v>61</v>
          </cell>
          <cell r="R5497" t="str">
            <v>Salaries and Wages</v>
          </cell>
          <cell r="S5497">
            <v>60</v>
          </cell>
          <cell r="T5497" t="str">
            <v>Student Development</v>
          </cell>
          <cell r="U5497">
            <v>9</v>
          </cell>
          <cell r="V5497" t="str">
            <v>Steele-Blakeman, Sharon A.</v>
          </cell>
        </row>
        <row r="5498">
          <cell r="A5498">
            <v>230055</v>
          </cell>
          <cell r="B5498" t="str">
            <v>Access</v>
          </cell>
          <cell r="C5498">
            <v>611460</v>
          </cell>
          <cell r="D5498">
            <v>230055611460</v>
          </cell>
          <cell r="E5498" t="str">
            <v>Support Staff PT - Non-Exempt</v>
          </cell>
          <cell r="F5498">
            <v>0</v>
          </cell>
          <cell r="G5498">
            <v>2704.52</v>
          </cell>
          <cell r="H5498">
            <v>8798</v>
          </cell>
          <cell r="I5498">
            <v>519.12</v>
          </cell>
          <cell r="J5498">
            <v>8500</v>
          </cell>
          <cell r="K5498">
            <v>110010</v>
          </cell>
          <cell r="L5498" t="str">
            <v>Current Unrestricted</v>
          </cell>
          <cell r="M5498">
            <v>30</v>
          </cell>
          <cell r="N5498" t="str">
            <v>Student Services</v>
          </cell>
          <cell r="O5498">
            <v>11</v>
          </cell>
          <cell r="P5498" t="str">
            <v>Current Unrestricted Funds</v>
          </cell>
          <cell r="Q5498">
            <v>61</v>
          </cell>
          <cell r="R5498" t="str">
            <v>Salaries and Wages</v>
          </cell>
          <cell r="S5498">
            <v>60</v>
          </cell>
          <cell r="T5498" t="str">
            <v>Student Development</v>
          </cell>
          <cell r="U5498">
            <v>9</v>
          </cell>
          <cell r="V5498" t="str">
            <v>Steele-Blakeman, Sharon A.</v>
          </cell>
        </row>
        <row r="5499">
          <cell r="A5499">
            <v>230055</v>
          </cell>
          <cell r="B5499" t="str">
            <v>Access</v>
          </cell>
          <cell r="C5499">
            <v>611478</v>
          </cell>
          <cell r="D5499">
            <v>230055611478</v>
          </cell>
          <cell r="E5499" t="str">
            <v>Advisors - Non-Exempt</v>
          </cell>
          <cell r="F5499">
            <v>244044.22</v>
          </cell>
          <cell r="G5499">
            <v>208215.62</v>
          </cell>
          <cell r="H5499">
            <v>215534</v>
          </cell>
          <cell r="I5499">
            <v>107766.66</v>
          </cell>
          <cell r="J5499">
            <v>215535</v>
          </cell>
          <cell r="K5499">
            <v>110010</v>
          </cell>
          <cell r="L5499" t="str">
            <v>Current Unrestricted</v>
          </cell>
          <cell r="M5499">
            <v>30</v>
          </cell>
          <cell r="N5499" t="str">
            <v>Student Services</v>
          </cell>
          <cell r="O5499">
            <v>11</v>
          </cell>
          <cell r="P5499" t="str">
            <v>Current Unrestricted Funds</v>
          </cell>
          <cell r="Q5499">
            <v>61</v>
          </cell>
          <cell r="R5499" t="str">
            <v>Salaries and Wages</v>
          </cell>
          <cell r="S5499">
            <v>60</v>
          </cell>
          <cell r="T5499" t="str">
            <v>Student Development</v>
          </cell>
          <cell r="U5499">
            <v>9</v>
          </cell>
          <cell r="V5499" t="str">
            <v>Steele-Blakeman, Sharon A.</v>
          </cell>
        </row>
        <row r="5500">
          <cell r="A5500">
            <v>230055</v>
          </cell>
          <cell r="B5500" t="str">
            <v>Access</v>
          </cell>
          <cell r="C5500">
            <v>611480</v>
          </cell>
          <cell r="D5500">
            <v>230055611480</v>
          </cell>
          <cell r="E5500" t="str">
            <v>Advisors PT - Non-Exempt</v>
          </cell>
          <cell r="F5500">
            <v>0</v>
          </cell>
          <cell r="G5500">
            <v>0</v>
          </cell>
          <cell r="H5500">
            <v>8798</v>
          </cell>
          <cell r="I5500">
            <v>0</v>
          </cell>
          <cell r="J5500">
            <v>14500</v>
          </cell>
          <cell r="K5500">
            <v>110010</v>
          </cell>
          <cell r="L5500" t="str">
            <v>Current Unrestricted</v>
          </cell>
          <cell r="M5500">
            <v>30</v>
          </cell>
          <cell r="N5500" t="str">
            <v>Student Services</v>
          </cell>
          <cell r="O5500">
            <v>11</v>
          </cell>
          <cell r="P5500" t="str">
            <v>Current Unrestricted Funds</v>
          </cell>
          <cell r="Q5500">
            <v>61</v>
          </cell>
          <cell r="R5500" t="str">
            <v>Salaries and Wages</v>
          </cell>
          <cell r="S5500">
            <v>60</v>
          </cell>
          <cell r="T5500" t="str">
            <v>Student Development</v>
          </cell>
          <cell r="U5500">
            <v>9</v>
          </cell>
          <cell r="V5500" t="str">
            <v>Steele-Blakeman, Sharon A.</v>
          </cell>
        </row>
        <row r="5501">
          <cell r="A5501">
            <v>230055</v>
          </cell>
          <cell r="B5501" t="str">
            <v>Access</v>
          </cell>
          <cell r="C5501">
            <v>611482</v>
          </cell>
          <cell r="D5501">
            <v>230055611482</v>
          </cell>
          <cell r="E5501" t="str">
            <v>Interpreters - Non-Exempt</v>
          </cell>
          <cell r="F5501">
            <v>146136</v>
          </cell>
          <cell r="G5501">
            <v>113429.25</v>
          </cell>
          <cell r="H5501">
            <v>97415</v>
          </cell>
          <cell r="I5501">
            <v>48707.28</v>
          </cell>
          <cell r="J5501">
            <v>149341</v>
          </cell>
          <cell r="K5501">
            <v>110010</v>
          </cell>
          <cell r="L5501" t="str">
            <v>Current Unrestricted</v>
          </cell>
          <cell r="M5501">
            <v>30</v>
          </cell>
          <cell r="N5501" t="str">
            <v>Student Services</v>
          </cell>
          <cell r="O5501">
            <v>11</v>
          </cell>
          <cell r="P5501" t="str">
            <v>Current Unrestricted Funds</v>
          </cell>
          <cell r="Q5501">
            <v>61</v>
          </cell>
          <cell r="R5501" t="str">
            <v>Salaries and Wages</v>
          </cell>
          <cell r="S5501">
            <v>60</v>
          </cell>
          <cell r="T5501" t="str">
            <v>Student Development</v>
          </cell>
          <cell r="U5501">
            <v>9</v>
          </cell>
          <cell r="V5501" t="str">
            <v>Steele-Blakeman, Sharon A.</v>
          </cell>
        </row>
        <row r="5502">
          <cell r="A5502">
            <v>230055</v>
          </cell>
          <cell r="B5502" t="str">
            <v>Access</v>
          </cell>
          <cell r="C5502">
            <v>611483</v>
          </cell>
          <cell r="D5502">
            <v>230055611483</v>
          </cell>
          <cell r="E5502" t="str">
            <v>Interpreter PT - Non-Exempt</v>
          </cell>
          <cell r="F5502">
            <v>205951.72</v>
          </cell>
          <cell r="G5502">
            <v>254565.79</v>
          </cell>
          <cell r="H5502">
            <v>320850</v>
          </cell>
          <cell r="I5502">
            <v>115632.24</v>
          </cell>
          <cell r="J5502">
            <v>280000</v>
          </cell>
          <cell r="K5502">
            <v>110010</v>
          </cell>
          <cell r="L5502" t="str">
            <v>Current Unrestricted</v>
          </cell>
          <cell r="M5502">
            <v>30</v>
          </cell>
          <cell r="N5502" t="str">
            <v>Student Services</v>
          </cell>
          <cell r="O5502">
            <v>11</v>
          </cell>
          <cell r="P5502" t="str">
            <v>Current Unrestricted Funds</v>
          </cell>
          <cell r="Q5502">
            <v>61</v>
          </cell>
          <cell r="R5502" t="str">
            <v>Salaries and Wages</v>
          </cell>
          <cell r="S5502">
            <v>60</v>
          </cell>
          <cell r="T5502" t="str">
            <v>Student Development</v>
          </cell>
          <cell r="U5502">
            <v>9</v>
          </cell>
          <cell r="V5502" t="str">
            <v>Steele-Blakeman, Sharon A.</v>
          </cell>
        </row>
        <row r="5503">
          <cell r="A5503">
            <v>230055</v>
          </cell>
          <cell r="B5503" t="str">
            <v>Access</v>
          </cell>
          <cell r="C5503">
            <v>611485</v>
          </cell>
          <cell r="D5503">
            <v>230055611485</v>
          </cell>
          <cell r="E5503" t="str">
            <v>Tutors PT - Non-Exempt</v>
          </cell>
          <cell r="F5503">
            <v>48250.9</v>
          </cell>
          <cell r="G5503">
            <v>33602.99</v>
          </cell>
          <cell r="H5503">
            <v>41400</v>
          </cell>
          <cell r="I5503">
            <v>15599.33</v>
          </cell>
          <cell r="J5503">
            <v>40000</v>
          </cell>
          <cell r="K5503">
            <v>110010</v>
          </cell>
          <cell r="L5503" t="str">
            <v>Current Unrestricted</v>
          </cell>
          <cell r="M5503">
            <v>30</v>
          </cell>
          <cell r="N5503" t="str">
            <v>Student Services</v>
          </cell>
          <cell r="O5503">
            <v>11</v>
          </cell>
          <cell r="P5503" t="str">
            <v>Current Unrestricted Funds</v>
          </cell>
          <cell r="Q5503">
            <v>61</v>
          </cell>
          <cell r="R5503" t="str">
            <v>Salaries and Wages</v>
          </cell>
          <cell r="S5503">
            <v>60</v>
          </cell>
          <cell r="T5503" t="str">
            <v>Student Development</v>
          </cell>
          <cell r="U5503">
            <v>9</v>
          </cell>
          <cell r="V5503" t="str">
            <v>Steele-Blakeman, Sharon A.</v>
          </cell>
        </row>
        <row r="5504">
          <cell r="A5504">
            <v>230055</v>
          </cell>
          <cell r="B5504" t="str">
            <v>Access</v>
          </cell>
          <cell r="C5504">
            <v>611491</v>
          </cell>
          <cell r="D5504">
            <v>230055611491</v>
          </cell>
          <cell r="E5504" t="str">
            <v>Comp Time Payoff</v>
          </cell>
          <cell r="F5504">
            <v>6457.39</v>
          </cell>
          <cell r="G5504">
            <v>0</v>
          </cell>
          <cell r="H5504">
            <v>0</v>
          </cell>
          <cell r="I5504">
            <v>0</v>
          </cell>
          <cell r="J5504">
            <v>0</v>
          </cell>
          <cell r="K5504">
            <v>110010</v>
          </cell>
          <cell r="L5504" t="str">
            <v>Current Unrestricted</v>
          </cell>
          <cell r="M5504">
            <v>30</v>
          </cell>
          <cell r="N5504" t="str">
            <v>Student Services</v>
          </cell>
          <cell r="O5504">
            <v>11</v>
          </cell>
          <cell r="P5504" t="str">
            <v>Current Unrestricted Funds</v>
          </cell>
          <cell r="Q5504">
            <v>61</v>
          </cell>
          <cell r="R5504" t="str">
            <v>Salaries and Wages</v>
          </cell>
          <cell r="S5504">
            <v>60</v>
          </cell>
          <cell r="T5504" t="str">
            <v>Student Development</v>
          </cell>
          <cell r="U5504">
            <v>9</v>
          </cell>
          <cell r="V5504" t="str">
            <v>Steele-Blakeman, Sharon A.</v>
          </cell>
        </row>
        <row r="5505">
          <cell r="A5505">
            <v>230055</v>
          </cell>
          <cell r="B5505" t="str">
            <v>Access</v>
          </cell>
          <cell r="C5505">
            <v>611492</v>
          </cell>
          <cell r="D5505">
            <v>230055611492</v>
          </cell>
          <cell r="E5505" t="str">
            <v>Regular Overtime</v>
          </cell>
          <cell r="F5505">
            <v>0</v>
          </cell>
          <cell r="G5505">
            <v>5499.17</v>
          </cell>
          <cell r="H5505">
            <v>4000</v>
          </cell>
          <cell r="I5505">
            <v>785.34</v>
          </cell>
          <cell r="J5505">
            <v>1500</v>
          </cell>
          <cell r="K5505">
            <v>110010</v>
          </cell>
          <cell r="L5505" t="str">
            <v>Current Unrestricted</v>
          </cell>
          <cell r="M5505">
            <v>30</v>
          </cell>
          <cell r="N5505" t="str">
            <v>Student Services</v>
          </cell>
          <cell r="O5505">
            <v>11</v>
          </cell>
          <cell r="P5505" t="str">
            <v>Current Unrestricted Funds</v>
          </cell>
          <cell r="Q5505">
            <v>61</v>
          </cell>
          <cell r="R5505" t="str">
            <v>Salaries and Wages</v>
          </cell>
          <cell r="S5505">
            <v>60</v>
          </cell>
          <cell r="T5505" t="str">
            <v>Student Development</v>
          </cell>
          <cell r="U5505">
            <v>9</v>
          </cell>
          <cell r="V5505" t="str">
            <v>Steele-Blakeman, Sharon A.</v>
          </cell>
        </row>
        <row r="5506">
          <cell r="A5506">
            <v>230055</v>
          </cell>
          <cell r="B5506" t="str">
            <v>Access</v>
          </cell>
          <cell r="C5506">
            <v>611493</v>
          </cell>
          <cell r="D5506">
            <v>230055611493</v>
          </cell>
          <cell r="E5506" t="str">
            <v>Vacation Payoff</v>
          </cell>
          <cell r="F5506">
            <v>0</v>
          </cell>
          <cell r="G5506">
            <v>1105.3499999999999</v>
          </cell>
          <cell r="H5506">
            <v>0</v>
          </cell>
          <cell r="I5506">
            <v>0</v>
          </cell>
          <cell r="J5506">
            <v>0</v>
          </cell>
          <cell r="K5506">
            <v>110010</v>
          </cell>
          <cell r="L5506" t="str">
            <v>Current Unrestricted</v>
          </cell>
          <cell r="M5506">
            <v>30</v>
          </cell>
          <cell r="N5506" t="str">
            <v>Student Services</v>
          </cell>
          <cell r="O5506">
            <v>11</v>
          </cell>
          <cell r="P5506" t="str">
            <v>Current Unrestricted Funds</v>
          </cell>
          <cell r="Q5506">
            <v>61</v>
          </cell>
          <cell r="R5506" t="str">
            <v>Salaries and Wages</v>
          </cell>
          <cell r="S5506">
            <v>60</v>
          </cell>
          <cell r="T5506" t="str">
            <v>Student Development</v>
          </cell>
          <cell r="U5506">
            <v>9</v>
          </cell>
          <cell r="V5506" t="str">
            <v>Steele-Blakeman, Sharon A.</v>
          </cell>
        </row>
        <row r="5507">
          <cell r="A5507">
            <v>230055</v>
          </cell>
          <cell r="B5507" t="str">
            <v>Access</v>
          </cell>
          <cell r="C5507">
            <v>611510</v>
          </cell>
          <cell r="D5507">
            <v>230055611510</v>
          </cell>
          <cell r="E5507" t="str">
            <v>Student Assistants - Non-Work Study</v>
          </cell>
          <cell r="F5507">
            <v>0</v>
          </cell>
          <cell r="G5507">
            <v>0</v>
          </cell>
          <cell r="H5507">
            <v>0</v>
          </cell>
          <cell r="I5507">
            <v>0</v>
          </cell>
          <cell r="J5507">
            <v>6000</v>
          </cell>
          <cell r="K5507">
            <v>110010</v>
          </cell>
          <cell r="L5507" t="str">
            <v>Current Unrestricted</v>
          </cell>
          <cell r="M5507">
            <v>30</v>
          </cell>
          <cell r="N5507" t="str">
            <v>Student Services</v>
          </cell>
          <cell r="O5507">
            <v>11</v>
          </cell>
          <cell r="P5507" t="str">
            <v>Current Unrestricted Funds</v>
          </cell>
          <cell r="Q5507">
            <v>61</v>
          </cell>
          <cell r="R5507" t="str">
            <v>Salaries and Wages</v>
          </cell>
          <cell r="S5507">
            <v>60</v>
          </cell>
          <cell r="T5507" t="str">
            <v>Student Development</v>
          </cell>
          <cell r="U5507">
            <v>9</v>
          </cell>
          <cell r="V5507" t="str">
            <v>Steele-Blakeman, Sharon A.</v>
          </cell>
        </row>
        <row r="5508">
          <cell r="A5508">
            <v>230055</v>
          </cell>
          <cell r="B5508" t="str">
            <v>Access</v>
          </cell>
          <cell r="C5508">
            <v>611520</v>
          </cell>
          <cell r="D5508">
            <v>230055611520</v>
          </cell>
          <cell r="E5508" t="str">
            <v>Student Assistants - Work Study</v>
          </cell>
          <cell r="F5508">
            <v>0</v>
          </cell>
          <cell r="G5508">
            <v>2317.5</v>
          </cell>
          <cell r="H5508">
            <v>0</v>
          </cell>
          <cell r="I5508">
            <v>0</v>
          </cell>
          <cell r="J5508">
            <v>0</v>
          </cell>
          <cell r="K5508">
            <v>110010</v>
          </cell>
          <cell r="L5508" t="str">
            <v>Current Unrestricted</v>
          </cell>
          <cell r="M5508">
            <v>30</v>
          </cell>
          <cell r="N5508" t="str">
            <v>Student Services</v>
          </cell>
          <cell r="O5508">
            <v>11</v>
          </cell>
          <cell r="P5508" t="str">
            <v>Current Unrestricted Funds</v>
          </cell>
          <cell r="Q5508">
            <v>61</v>
          </cell>
          <cell r="R5508" t="str">
            <v>Salaries and Wages</v>
          </cell>
          <cell r="S5508">
            <v>60</v>
          </cell>
          <cell r="T5508" t="str">
            <v>Student Development</v>
          </cell>
          <cell r="U5508">
            <v>9</v>
          </cell>
          <cell r="V5508" t="str">
            <v>Steele-Blakeman, Sharon A.</v>
          </cell>
        </row>
        <row r="5509">
          <cell r="A5509">
            <v>230055</v>
          </cell>
          <cell r="B5509" t="str">
            <v>Access</v>
          </cell>
          <cell r="C5509">
            <v>712310</v>
          </cell>
          <cell r="D5509">
            <v>230055712310</v>
          </cell>
          <cell r="E5509" t="str">
            <v>Consultants</v>
          </cell>
          <cell r="F5509">
            <v>0</v>
          </cell>
          <cell r="G5509">
            <v>0</v>
          </cell>
          <cell r="H5509">
            <v>2000</v>
          </cell>
          <cell r="I5509">
            <v>575</v>
          </cell>
          <cell r="J5509">
            <v>3000</v>
          </cell>
          <cell r="K5509">
            <v>110010</v>
          </cell>
          <cell r="L5509" t="str">
            <v>Current Unrestricted</v>
          </cell>
          <cell r="M5509">
            <v>30</v>
          </cell>
          <cell r="N5509" t="str">
            <v>Student Services</v>
          </cell>
          <cell r="O5509">
            <v>11</v>
          </cell>
          <cell r="P5509" t="str">
            <v>Current Unrestricted Funds</v>
          </cell>
          <cell r="Q5509">
            <v>71</v>
          </cell>
          <cell r="R5509" t="str">
            <v>Contractual Services</v>
          </cell>
          <cell r="S5509">
            <v>60</v>
          </cell>
          <cell r="T5509" t="str">
            <v>Student Development</v>
          </cell>
          <cell r="U5509">
            <v>9</v>
          </cell>
          <cell r="V5509" t="str">
            <v>Steele-Blakeman, Sharon A.</v>
          </cell>
        </row>
        <row r="5510">
          <cell r="A5510">
            <v>230055</v>
          </cell>
          <cell r="B5510" t="str">
            <v>Access</v>
          </cell>
          <cell r="C5510">
            <v>712320</v>
          </cell>
          <cell r="D5510">
            <v>230055712320</v>
          </cell>
          <cell r="E5510" t="str">
            <v>Guest Lecturers</v>
          </cell>
          <cell r="F5510">
            <v>175</v>
          </cell>
          <cell r="G5510">
            <v>0</v>
          </cell>
          <cell r="H5510">
            <v>0</v>
          </cell>
          <cell r="I5510">
            <v>0</v>
          </cell>
          <cell r="J5510">
            <v>0</v>
          </cell>
          <cell r="K5510">
            <v>110010</v>
          </cell>
          <cell r="L5510" t="str">
            <v>Current Unrestricted</v>
          </cell>
          <cell r="M5510">
            <v>30</v>
          </cell>
          <cell r="N5510" t="str">
            <v>Student Services</v>
          </cell>
          <cell r="O5510">
            <v>11</v>
          </cell>
          <cell r="P5510" t="str">
            <v>Current Unrestricted Funds</v>
          </cell>
          <cell r="Q5510">
            <v>71</v>
          </cell>
          <cell r="R5510" t="str">
            <v>Contractual Services</v>
          </cell>
          <cell r="S5510">
            <v>60</v>
          </cell>
          <cell r="T5510" t="str">
            <v>Student Development</v>
          </cell>
          <cell r="U5510">
            <v>9</v>
          </cell>
          <cell r="V5510" t="str">
            <v>Steele-Blakeman, Sharon A.</v>
          </cell>
        </row>
        <row r="5511">
          <cell r="A5511">
            <v>230055</v>
          </cell>
          <cell r="B5511" t="str">
            <v>Access</v>
          </cell>
          <cell r="C5511">
            <v>712355</v>
          </cell>
          <cell r="D5511">
            <v>230055712355</v>
          </cell>
          <cell r="E5511" t="str">
            <v>Contract Labor - Temporary Agencies</v>
          </cell>
          <cell r="F5511">
            <v>0</v>
          </cell>
          <cell r="G5511">
            <v>0</v>
          </cell>
          <cell r="H5511">
            <v>5480</v>
          </cell>
          <cell r="I5511">
            <v>4690</v>
          </cell>
          <cell r="J5511">
            <v>3500</v>
          </cell>
          <cell r="K5511">
            <v>110010</v>
          </cell>
          <cell r="L5511" t="str">
            <v>Current Unrestricted</v>
          </cell>
          <cell r="M5511">
            <v>30</v>
          </cell>
          <cell r="N5511" t="str">
            <v>Student Services</v>
          </cell>
          <cell r="O5511">
            <v>11</v>
          </cell>
          <cell r="P5511" t="str">
            <v>Current Unrestricted Funds</v>
          </cell>
          <cell r="Q5511">
            <v>71</v>
          </cell>
          <cell r="R5511" t="str">
            <v>Contractual Services</v>
          </cell>
          <cell r="S5511">
            <v>60</v>
          </cell>
          <cell r="T5511" t="str">
            <v>Student Development</v>
          </cell>
          <cell r="U5511">
            <v>9</v>
          </cell>
          <cell r="V5511" t="str">
            <v>Steele-Blakeman, Sharon A.</v>
          </cell>
        </row>
        <row r="5512">
          <cell r="A5512">
            <v>230055</v>
          </cell>
          <cell r="B5512" t="str">
            <v>Access</v>
          </cell>
          <cell r="C5512">
            <v>712370</v>
          </cell>
          <cell r="D5512">
            <v>230055712370</v>
          </cell>
          <cell r="E5512" t="str">
            <v>Other Contract Services</v>
          </cell>
          <cell r="F5512">
            <v>12320</v>
          </cell>
          <cell r="G5512">
            <v>1232</v>
          </cell>
          <cell r="H5512">
            <v>13000</v>
          </cell>
          <cell r="I5512">
            <v>359.14</v>
          </cell>
          <cell r="J5512">
            <v>14000</v>
          </cell>
          <cell r="K5512">
            <v>110010</v>
          </cell>
          <cell r="L5512" t="str">
            <v>Current Unrestricted</v>
          </cell>
          <cell r="M5512">
            <v>30</v>
          </cell>
          <cell r="N5512" t="str">
            <v>Student Services</v>
          </cell>
          <cell r="O5512">
            <v>11</v>
          </cell>
          <cell r="P5512" t="str">
            <v>Current Unrestricted Funds</v>
          </cell>
          <cell r="Q5512">
            <v>71</v>
          </cell>
          <cell r="R5512" t="str">
            <v>Contractual Services</v>
          </cell>
          <cell r="S5512">
            <v>60</v>
          </cell>
          <cell r="T5512" t="str">
            <v>Student Development</v>
          </cell>
          <cell r="U5512">
            <v>9</v>
          </cell>
          <cell r="V5512" t="str">
            <v>Steele-Blakeman, Sharon A.</v>
          </cell>
        </row>
        <row r="5513">
          <cell r="A5513">
            <v>230055</v>
          </cell>
          <cell r="B5513" t="str">
            <v>Access</v>
          </cell>
          <cell r="C5513">
            <v>712420</v>
          </cell>
          <cell r="D5513">
            <v>230055712420</v>
          </cell>
          <cell r="E5513" t="str">
            <v>Rental - Furniture and Equipment</v>
          </cell>
          <cell r="F5513">
            <v>2031.75</v>
          </cell>
          <cell r="G5513">
            <v>2550.96</v>
          </cell>
          <cell r="H5513">
            <v>2600</v>
          </cell>
          <cell r="I5513">
            <v>1275.48</v>
          </cell>
          <cell r="J5513">
            <v>2600</v>
          </cell>
          <cell r="K5513">
            <v>110010</v>
          </cell>
          <cell r="L5513" t="str">
            <v>Current Unrestricted</v>
          </cell>
          <cell r="M5513">
            <v>30</v>
          </cell>
          <cell r="N5513" t="str">
            <v>Student Services</v>
          </cell>
          <cell r="O5513">
            <v>11</v>
          </cell>
          <cell r="P5513" t="str">
            <v>Current Unrestricted Funds</v>
          </cell>
          <cell r="Q5513">
            <v>71</v>
          </cell>
          <cell r="R5513" t="str">
            <v>Contractual Services</v>
          </cell>
          <cell r="S5513">
            <v>60</v>
          </cell>
          <cell r="T5513" t="str">
            <v>Student Development</v>
          </cell>
          <cell r="U5513">
            <v>9</v>
          </cell>
          <cell r="V5513" t="str">
            <v>Steele-Blakeman, Sharon A.</v>
          </cell>
        </row>
        <row r="5514">
          <cell r="A5514">
            <v>230055</v>
          </cell>
          <cell r="B5514" t="str">
            <v>Access</v>
          </cell>
          <cell r="C5514">
            <v>712430</v>
          </cell>
          <cell r="D5514">
            <v>230055712430</v>
          </cell>
          <cell r="E5514" t="str">
            <v>Rental - Equipment Overage</v>
          </cell>
          <cell r="F5514">
            <v>434.12</v>
          </cell>
          <cell r="G5514">
            <v>296.51</v>
          </cell>
          <cell r="H5514">
            <v>800</v>
          </cell>
          <cell r="I5514">
            <v>150.9</v>
          </cell>
          <cell r="J5514">
            <v>800</v>
          </cell>
          <cell r="K5514">
            <v>110010</v>
          </cell>
          <cell r="L5514" t="str">
            <v>Current Unrestricted</v>
          </cell>
          <cell r="M5514">
            <v>30</v>
          </cell>
          <cell r="N5514" t="str">
            <v>Student Services</v>
          </cell>
          <cell r="O5514">
            <v>11</v>
          </cell>
          <cell r="P5514" t="str">
            <v>Current Unrestricted Funds</v>
          </cell>
          <cell r="Q5514">
            <v>71</v>
          </cell>
          <cell r="R5514" t="str">
            <v>Contractual Services</v>
          </cell>
          <cell r="S5514">
            <v>60</v>
          </cell>
          <cell r="T5514" t="str">
            <v>Student Development</v>
          </cell>
          <cell r="U5514">
            <v>9</v>
          </cell>
          <cell r="V5514" t="str">
            <v>Steele-Blakeman, Sharon A.</v>
          </cell>
        </row>
        <row r="5515">
          <cell r="A5515">
            <v>230055</v>
          </cell>
          <cell r="B5515" t="str">
            <v>Access</v>
          </cell>
          <cell r="C5515">
            <v>712655</v>
          </cell>
          <cell r="D5515">
            <v>230055712655</v>
          </cell>
          <cell r="E5515" t="str">
            <v>Meetings Expense</v>
          </cell>
          <cell r="F5515">
            <v>444.71</v>
          </cell>
          <cell r="G5515">
            <v>638.72</v>
          </cell>
          <cell r="H5515">
            <v>1000</v>
          </cell>
          <cell r="I5515">
            <v>118.9</v>
          </cell>
          <cell r="J5515">
            <v>500</v>
          </cell>
          <cell r="K5515">
            <v>110010</v>
          </cell>
          <cell r="L5515" t="str">
            <v>Current Unrestricted</v>
          </cell>
          <cell r="M5515">
            <v>30</v>
          </cell>
          <cell r="N5515" t="str">
            <v>Student Services</v>
          </cell>
          <cell r="O5515">
            <v>11</v>
          </cell>
          <cell r="P5515" t="str">
            <v>Current Unrestricted Funds</v>
          </cell>
          <cell r="Q5515">
            <v>71</v>
          </cell>
          <cell r="R5515" t="str">
            <v>Contractual Services</v>
          </cell>
          <cell r="S5515">
            <v>60</v>
          </cell>
          <cell r="T5515" t="str">
            <v>Student Development</v>
          </cell>
          <cell r="U5515">
            <v>9</v>
          </cell>
          <cell r="V5515" t="str">
            <v>Steele-Blakeman, Sharon A.</v>
          </cell>
        </row>
        <row r="5516">
          <cell r="A5516">
            <v>230055</v>
          </cell>
          <cell r="B5516" t="str">
            <v>Access</v>
          </cell>
          <cell r="C5516">
            <v>733120</v>
          </cell>
          <cell r="D5516">
            <v>230055733120</v>
          </cell>
          <cell r="E5516" t="str">
            <v>Office Supplies</v>
          </cell>
          <cell r="F5516">
            <v>7044.04</v>
          </cell>
          <cell r="G5516">
            <v>8887.9500000000007</v>
          </cell>
          <cell r="H5516">
            <v>4504</v>
          </cell>
          <cell r="I5516">
            <v>2419.8000000000002</v>
          </cell>
          <cell r="J5516">
            <v>9080</v>
          </cell>
          <cell r="K5516">
            <v>110010</v>
          </cell>
          <cell r="L5516" t="str">
            <v>Current Unrestricted</v>
          </cell>
          <cell r="M5516">
            <v>30</v>
          </cell>
          <cell r="N5516" t="str">
            <v>Student Services</v>
          </cell>
          <cell r="O5516">
            <v>11</v>
          </cell>
          <cell r="P5516" t="str">
            <v>Current Unrestricted Funds</v>
          </cell>
          <cell r="Q5516">
            <v>73</v>
          </cell>
          <cell r="R5516" t="str">
            <v>Supplies</v>
          </cell>
          <cell r="S5516">
            <v>60</v>
          </cell>
          <cell r="T5516" t="str">
            <v>Student Development</v>
          </cell>
          <cell r="U5516">
            <v>9</v>
          </cell>
          <cell r="V5516" t="str">
            <v>Steele-Blakeman, Sharon A.</v>
          </cell>
        </row>
        <row r="5517">
          <cell r="A5517">
            <v>230055</v>
          </cell>
          <cell r="B5517" t="str">
            <v>Access</v>
          </cell>
          <cell r="C5517">
            <v>733210</v>
          </cell>
          <cell r="D5517">
            <v>230055733210</v>
          </cell>
          <cell r="E5517" t="str">
            <v>Division Books and Booklets</v>
          </cell>
          <cell r="F5517">
            <v>18.989999999999998</v>
          </cell>
          <cell r="G5517">
            <v>744.8</v>
          </cell>
          <cell r="H5517">
            <v>300</v>
          </cell>
          <cell r="I5517">
            <v>0</v>
          </cell>
          <cell r="J5517">
            <v>1000</v>
          </cell>
          <cell r="K5517">
            <v>110010</v>
          </cell>
          <cell r="L5517" t="str">
            <v>Current Unrestricted</v>
          </cell>
          <cell r="M5517">
            <v>30</v>
          </cell>
          <cell r="N5517" t="str">
            <v>Student Services</v>
          </cell>
          <cell r="O5517">
            <v>11</v>
          </cell>
          <cell r="P5517" t="str">
            <v>Current Unrestricted Funds</v>
          </cell>
          <cell r="Q5517">
            <v>73</v>
          </cell>
          <cell r="R5517" t="str">
            <v>Supplies</v>
          </cell>
          <cell r="S5517">
            <v>60</v>
          </cell>
          <cell r="T5517" t="str">
            <v>Student Development</v>
          </cell>
          <cell r="U5517">
            <v>9</v>
          </cell>
          <cell r="V5517" t="str">
            <v>Steele-Blakeman, Sharon A.</v>
          </cell>
        </row>
        <row r="5518">
          <cell r="A5518">
            <v>230055</v>
          </cell>
          <cell r="B5518" t="str">
            <v>Access</v>
          </cell>
          <cell r="C5518">
            <v>733220</v>
          </cell>
          <cell r="D5518">
            <v>230055733220</v>
          </cell>
          <cell r="E5518" t="str">
            <v>Subscriptions</v>
          </cell>
          <cell r="F5518">
            <v>364.5</v>
          </cell>
          <cell r="G5518">
            <v>897.49</v>
          </cell>
          <cell r="H5518">
            <v>600</v>
          </cell>
          <cell r="I5518">
            <v>199.5</v>
          </cell>
          <cell r="J5518">
            <v>1000</v>
          </cell>
          <cell r="K5518">
            <v>110010</v>
          </cell>
          <cell r="L5518" t="str">
            <v>Current Unrestricted</v>
          </cell>
          <cell r="M5518">
            <v>30</v>
          </cell>
          <cell r="N5518" t="str">
            <v>Student Services</v>
          </cell>
          <cell r="O5518">
            <v>11</v>
          </cell>
          <cell r="P5518" t="str">
            <v>Current Unrestricted Funds</v>
          </cell>
          <cell r="Q5518">
            <v>73</v>
          </cell>
          <cell r="R5518" t="str">
            <v>Supplies</v>
          </cell>
          <cell r="S5518">
            <v>60</v>
          </cell>
          <cell r="T5518" t="str">
            <v>Student Development</v>
          </cell>
          <cell r="U5518">
            <v>9</v>
          </cell>
          <cell r="V5518" t="str">
            <v>Steele-Blakeman, Sharon A.</v>
          </cell>
        </row>
        <row r="5519">
          <cell r="A5519">
            <v>230055</v>
          </cell>
          <cell r="B5519" t="str">
            <v>Access</v>
          </cell>
          <cell r="C5519">
            <v>744210</v>
          </cell>
          <cell r="D5519">
            <v>230055744210</v>
          </cell>
          <cell r="E5519" t="str">
            <v>Local Travel</v>
          </cell>
          <cell r="F5519">
            <v>1745.45</v>
          </cell>
          <cell r="G5519">
            <v>2165.8000000000002</v>
          </cell>
          <cell r="H5519">
            <v>3500</v>
          </cell>
          <cell r="I5519">
            <v>856.43</v>
          </cell>
          <cell r="J5519">
            <v>3500</v>
          </cell>
          <cell r="K5519">
            <v>110010</v>
          </cell>
          <cell r="L5519" t="str">
            <v>Current Unrestricted</v>
          </cell>
          <cell r="M5519">
            <v>30</v>
          </cell>
          <cell r="N5519" t="str">
            <v>Student Services</v>
          </cell>
          <cell r="O5519">
            <v>11</v>
          </cell>
          <cell r="P5519" t="str">
            <v>Current Unrestricted Funds</v>
          </cell>
          <cell r="Q5519">
            <v>74</v>
          </cell>
          <cell r="R5519" t="str">
            <v>Travel</v>
          </cell>
          <cell r="S5519">
            <v>60</v>
          </cell>
          <cell r="T5519" t="str">
            <v>Student Development</v>
          </cell>
          <cell r="U5519">
            <v>9</v>
          </cell>
          <cell r="V5519" t="str">
            <v>Steele-Blakeman, Sharon A.</v>
          </cell>
        </row>
        <row r="5520">
          <cell r="A5520">
            <v>230055</v>
          </cell>
          <cell r="B5520" t="str">
            <v>Access</v>
          </cell>
          <cell r="C5520">
            <v>744220</v>
          </cell>
          <cell r="D5520">
            <v>230055744220</v>
          </cell>
          <cell r="E5520" t="str">
            <v>Professional Development / Travel</v>
          </cell>
          <cell r="F5520">
            <v>467.57</v>
          </cell>
          <cell r="G5520">
            <v>6027.41</v>
          </cell>
          <cell r="H5520">
            <v>5000</v>
          </cell>
          <cell r="I5520">
            <v>1117.82</v>
          </cell>
          <cell r="J5520">
            <v>5000</v>
          </cell>
          <cell r="K5520">
            <v>110010</v>
          </cell>
          <cell r="L5520" t="str">
            <v>Current Unrestricted</v>
          </cell>
          <cell r="M5520">
            <v>30</v>
          </cell>
          <cell r="N5520" t="str">
            <v>Student Services</v>
          </cell>
          <cell r="O5520">
            <v>11</v>
          </cell>
          <cell r="P5520" t="str">
            <v>Current Unrestricted Funds</v>
          </cell>
          <cell r="Q5520">
            <v>74</v>
          </cell>
          <cell r="R5520" t="str">
            <v>Travel</v>
          </cell>
          <cell r="S5520">
            <v>60</v>
          </cell>
          <cell r="T5520" t="str">
            <v>Student Development</v>
          </cell>
          <cell r="U5520">
            <v>9</v>
          </cell>
          <cell r="V5520" t="str">
            <v>Steele-Blakeman, Sharon A.</v>
          </cell>
        </row>
        <row r="5521">
          <cell r="A5521">
            <v>230055</v>
          </cell>
          <cell r="B5521" t="str">
            <v>Access</v>
          </cell>
          <cell r="C5521">
            <v>744230</v>
          </cell>
          <cell r="D5521">
            <v>230055744230</v>
          </cell>
          <cell r="E5521" t="str">
            <v>In-House Professional Development</v>
          </cell>
          <cell r="F5521">
            <v>0</v>
          </cell>
          <cell r="G5521">
            <v>0</v>
          </cell>
          <cell r="H5521">
            <v>1000</v>
          </cell>
          <cell r="I5521">
            <v>0</v>
          </cell>
          <cell r="J5521">
            <v>1500</v>
          </cell>
          <cell r="K5521">
            <v>110010</v>
          </cell>
          <cell r="L5521" t="str">
            <v>Current Unrestricted</v>
          </cell>
          <cell r="M5521">
            <v>30</v>
          </cell>
          <cell r="N5521" t="str">
            <v>Student Services</v>
          </cell>
          <cell r="O5521">
            <v>11</v>
          </cell>
          <cell r="P5521" t="str">
            <v>Current Unrestricted Funds</v>
          </cell>
          <cell r="Q5521">
            <v>74</v>
          </cell>
          <cell r="R5521" t="str">
            <v>Travel</v>
          </cell>
          <cell r="S5521">
            <v>60</v>
          </cell>
          <cell r="T5521" t="str">
            <v>Student Development</v>
          </cell>
          <cell r="U5521">
            <v>9</v>
          </cell>
          <cell r="V5521" t="str">
            <v>Steele-Blakeman, Sharon A.</v>
          </cell>
        </row>
        <row r="5522">
          <cell r="A5522">
            <v>230055</v>
          </cell>
          <cell r="B5522" t="str">
            <v>Access</v>
          </cell>
          <cell r="C5522">
            <v>755240</v>
          </cell>
          <cell r="D5522">
            <v>230055755240</v>
          </cell>
          <cell r="E5522" t="str">
            <v>DP - Software</v>
          </cell>
          <cell r="F5522">
            <v>0</v>
          </cell>
          <cell r="G5522">
            <v>5903.28</v>
          </cell>
          <cell r="H5522">
            <v>6000</v>
          </cell>
          <cell r="I5522">
            <v>0</v>
          </cell>
          <cell r="J5522">
            <v>8000</v>
          </cell>
          <cell r="K5522">
            <v>110010</v>
          </cell>
          <cell r="L5522" t="str">
            <v>Current Unrestricted</v>
          </cell>
          <cell r="M5522">
            <v>30</v>
          </cell>
          <cell r="N5522" t="str">
            <v>Student Services</v>
          </cell>
          <cell r="O5522">
            <v>11</v>
          </cell>
          <cell r="P5522" t="str">
            <v>Current Unrestricted Funds</v>
          </cell>
          <cell r="Q5522">
            <v>75</v>
          </cell>
          <cell r="R5522" t="str">
            <v>Other Operating Expenses</v>
          </cell>
          <cell r="S5522">
            <v>60</v>
          </cell>
          <cell r="T5522" t="str">
            <v>Student Development</v>
          </cell>
          <cell r="U5522">
            <v>9</v>
          </cell>
          <cell r="V5522" t="str">
            <v>Steele-Blakeman, Sharon A.</v>
          </cell>
        </row>
        <row r="5523">
          <cell r="A5523">
            <v>230055</v>
          </cell>
          <cell r="B5523" t="str">
            <v>Access</v>
          </cell>
          <cell r="C5523">
            <v>755330</v>
          </cell>
          <cell r="D5523">
            <v>230055755330</v>
          </cell>
          <cell r="E5523" t="str">
            <v>Printing - Brochures and Handbooks</v>
          </cell>
          <cell r="F5523">
            <v>0</v>
          </cell>
          <cell r="G5523">
            <v>0</v>
          </cell>
          <cell r="H5523">
            <v>500</v>
          </cell>
          <cell r="I5523">
            <v>0</v>
          </cell>
          <cell r="J5523">
            <v>1000</v>
          </cell>
          <cell r="K5523">
            <v>110010</v>
          </cell>
          <cell r="L5523" t="str">
            <v>Current Unrestricted</v>
          </cell>
          <cell r="M5523">
            <v>30</v>
          </cell>
          <cell r="N5523" t="str">
            <v>Student Services</v>
          </cell>
          <cell r="O5523">
            <v>11</v>
          </cell>
          <cell r="P5523" t="str">
            <v>Current Unrestricted Funds</v>
          </cell>
          <cell r="Q5523">
            <v>75</v>
          </cell>
          <cell r="R5523" t="str">
            <v>Other Operating Expenses</v>
          </cell>
          <cell r="S5523">
            <v>60</v>
          </cell>
          <cell r="T5523" t="str">
            <v>Student Development</v>
          </cell>
          <cell r="U5523">
            <v>9</v>
          </cell>
          <cell r="V5523" t="str">
            <v>Steele-Blakeman, Sharon A.</v>
          </cell>
        </row>
        <row r="5524">
          <cell r="A5524">
            <v>230055</v>
          </cell>
          <cell r="B5524" t="str">
            <v>Access</v>
          </cell>
          <cell r="C5524">
            <v>755360</v>
          </cell>
          <cell r="D5524">
            <v>230055755360</v>
          </cell>
          <cell r="E5524" t="str">
            <v>Printing - Other</v>
          </cell>
          <cell r="F5524">
            <v>829.64</v>
          </cell>
          <cell r="G5524">
            <v>1072.5999999999999</v>
          </cell>
          <cell r="H5524">
            <v>1500</v>
          </cell>
          <cell r="I5524">
            <v>100.25</v>
          </cell>
          <cell r="J5524">
            <v>1500</v>
          </cell>
          <cell r="K5524">
            <v>110010</v>
          </cell>
          <cell r="L5524" t="str">
            <v>Current Unrestricted</v>
          </cell>
          <cell r="M5524">
            <v>30</v>
          </cell>
          <cell r="N5524" t="str">
            <v>Student Services</v>
          </cell>
          <cell r="O5524">
            <v>11</v>
          </cell>
          <cell r="P5524" t="str">
            <v>Current Unrestricted Funds</v>
          </cell>
          <cell r="Q5524">
            <v>75</v>
          </cell>
          <cell r="R5524" t="str">
            <v>Other Operating Expenses</v>
          </cell>
          <cell r="S5524">
            <v>60</v>
          </cell>
          <cell r="T5524" t="str">
            <v>Student Development</v>
          </cell>
          <cell r="U5524">
            <v>9</v>
          </cell>
          <cell r="V5524" t="str">
            <v>Steele-Blakeman, Sharon A.</v>
          </cell>
        </row>
        <row r="5525">
          <cell r="A5525">
            <v>230055</v>
          </cell>
          <cell r="B5525" t="str">
            <v>Access</v>
          </cell>
          <cell r="C5525">
            <v>755510</v>
          </cell>
          <cell r="D5525">
            <v>230055755510</v>
          </cell>
          <cell r="E5525" t="str">
            <v>Repairs - Equipment</v>
          </cell>
          <cell r="F5525">
            <v>295</v>
          </cell>
          <cell r="G5525">
            <v>0</v>
          </cell>
          <cell r="H5525">
            <v>0</v>
          </cell>
          <cell r="I5525">
            <v>0</v>
          </cell>
          <cell r="J5525">
            <v>0</v>
          </cell>
          <cell r="K5525">
            <v>110010</v>
          </cell>
          <cell r="L5525" t="str">
            <v>Current Unrestricted</v>
          </cell>
          <cell r="M5525">
            <v>30</v>
          </cell>
          <cell r="N5525" t="str">
            <v>Student Services</v>
          </cell>
          <cell r="O5525">
            <v>11</v>
          </cell>
          <cell r="P5525" t="str">
            <v>Current Unrestricted Funds</v>
          </cell>
          <cell r="Q5525">
            <v>75</v>
          </cell>
          <cell r="R5525" t="str">
            <v>Other Operating Expenses</v>
          </cell>
          <cell r="S5525">
            <v>60</v>
          </cell>
          <cell r="T5525" t="str">
            <v>Student Development</v>
          </cell>
          <cell r="U5525">
            <v>9</v>
          </cell>
          <cell r="V5525" t="str">
            <v>Steele-Blakeman, Sharon A.</v>
          </cell>
        </row>
        <row r="5526">
          <cell r="A5526">
            <v>230055</v>
          </cell>
          <cell r="B5526" t="str">
            <v>Access</v>
          </cell>
          <cell r="C5526">
            <v>755705</v>
          </cell>
          <cell r="D5526">
            <v>230055755705</v>
          </cell>
          <cell r="E5526" t="str">
            <v>Postage</v>
          </cell>
          <cell r="F5526">
            <v>398.06</v>
          </cell>
          <cell r="G5526">
            <v>30.49</v>
          </cell>
          <cell r="H5526">
            <v>500</v>
          </cell>
          <cell r="I5526">
            <v>9.2200000000000006</v>
          </cell>
          <cell r="J5526">
            <v>500</v>
          </cell>
          <cell r="K5526">
            <v>110010</v>
          </cell>
          <cell r="L5526" t="str">
            <v>Current Unrestricted</v>
          </cell>
          <cell r="M5526">
            <v>30</v>
          </cell>
          <cell r="N5526" t="str">
            <v>Student Services</v>
          </cell>
          <cell r="O5526">
            <v>11</v>
          </cell>
          <cell r="P5526" t="str">
            <v>Current Unrestricted Funds</v>
          </cell>
          <cell r="Q5526">
            <v>75</v>
          </cell>
          <cell r="R5526" t="str">
            <v>Other Operating Expenses</v>
          </cell>
          <cell r="S5526">
            <v>60</v>
          </cell>
          <cell r="T5526" t="str">
            <v>Student Development</v>
          </cell>
          <cell r="U5526">
            <v>9</v>
          </cell>
          <cell r="V5526" t="str">
            <v>Steele-Blakeman, Sharon A.</v>
          </cell>
        </row>
        <row r="5527">
          <cell r="A5527">
            <v>230055</v>
          </cell>
          <cell r="B5527" t="str">
            <v>Access</v>
          </cell>
          <cell r="C5527">
            <v>755730</v>
          </cell>
          <cell r="D5527">
            <v>230055755730</v>
          </cell>
          <cell r="E5527" t="str">
            <v>Memberships</v>
          </cell>
          <cell r="F5527">
            <v>1004</v>
          </cell>
          <cell r="G5527">
            <v>251</v>
          </cell>
          <cell r="H5527">
            <v>1000</v>
          </cell>
          <cell r="I5527">
            <v>0</v>
          </cell>
          <cell r="J5527">
            <v>0</v>
          </cell>
          <cell r="K5527">
            <v>110010</v>
          </cell>
          <cell r="L5527" t="str">
            <v>Current Unrestricted</v>
          </cell>
          <cell r="M5527">
            <v>30</v>
          </cell>
          <cell r="N5527" t="str">
            <v>Student Services</v>
          </cell>
          <cell r="O5527">
            <v>11</v>
          </cell>
          <cell r="P5527" t="str">
            <v>Current Unrestricted Funds</v>
          </cell>
          <cell r="Q5527">
            <v>75</v>
          </cell>
          <cell r="R5527" t="str">
            <v>Other Operating Expenses</v>
          </cell>
          <cell r="S5527">
            <v>60</v>
          </cell>
          <cell r="T5527" t="str">
            <v>Student Development</v>
          </cell>
          <cell r="U5527">
            <v>9</v>
          </cell>
          <cell r="V5527" t="str">
            <v>Steele-Blakeman, Sharon A.</v>
          </cell>
        </row>
        <row r="5528">
          <cell r="A5528">
            <v>230055</v>
          </cell>
          <cell r="B5528" t="str">
            <v>Access</v>
          </cell>
          <cell r="C5528">
            <v>787410</v>
          </cell>
          <cell r="D5528">
            <v>230055787410</v>
          </cell>
          <cell r="E5528" t="str">
            <v>Equipment/Furniture Non-Depreciable</v>
          </cell>
          <cell r="F5528">
            <v>8476.66</v>
          </cell>
          <cell r="G5528">
            <v>4314.6000000000004</v>
          </cell>
          <cell r="H5528">
            <v>1000</v>
          </cell>
          <cell r="I5528">
            <v>0</v>
          </cell>
          <cell r="J5528">
            <v>8500</v>
          </cell>
          <cell r="K5528">
            <v>110010</v>
          </cell>
          <cell r="L5528" t="str">
            <v>Current Unrestricted</v>
          </cell>
          <cell r="M5528">
            <v>30</v>
          </cell>
          <cell r="N5528" t="str">
            <v>Student Services</v>
          </cell>
          <cell r="O5528">
            <v>11</v>
          </cell>
          <cell r="P5528" t="str">
            <v>Current Unrestricted Funds</v>
          </cell>
          <cell r="Q5528">
            <v>78</v>
          </cell>
          <cell r="R5528" t="str">
            <v>Non-Capital Outlay</v>
          </cell>
          <cell r="S5528">
            <v>60</v>
          </cell>
          <cell r="T5528" t="str">
            <v>Student Development</v>
          </cell>
          <cell r="U5528">
            <v>9</v>
          </cell>
          <cell r="V5528" t="str">
            <v>Steele-Blakeman, Sharon A.</v>
          </cell>
        </row>
        <row r="5529">
          <cell r="A5529">
            <v>300003</v>
          </cell>
          <cell r="B5529" t="str">
            <v>e-Learning Centers</v>
          </cell>
          <cell r="C5529">
            <v>611130</v>
          </cell>
          <cell r="D5529">
            <v>300003611130</v>
          </cell>
          <cell r="E5529" t="str">
            <v>Faculty Full-time Non-teaching ES</v>
          </cell>
          <cell r="F5529">
            <v>0</v>
          </cell>
          <cell r="G5529">
            <v>0</v>
          </cell>
          <cell r="H5529">
            <v>28800</v>
          </cell>
          <cell r="I5529">
            <v>12000</v>
          </cell>
          <cell r="J5529">
            <v>28800</v>
          </cell>
          <cell r="K5529">
            <v>110010</v>
          </cell>
          <cell r="L5529" t="str">
            <v>Current Unrestricted</v>
          </cell>
          <cell r="M5529">
            <v>25</v>
          </cell>
          <cell r="N5529" t="str">
            <v>Academic Support</v>
          </cell>
          <cell r="O5529">
            <v>11</v>
          </cell>
          <cell r="P5529" t="str">
            <v>Current Unrestricted Funds</v>
          </cell>
          <cell r="Q5529">
            <v>61</v>
          </cell>
          <cell r="R5529" t="str">
            <v>Salaries and Wages</v>
          </cell>
          <cell r="S5529">
            <v>30</v>
          </cell>
          <cell r="T5529" t="str">
            <v>Vice President / Provost - CPC</v>
          </cell>
          <cell r="U5529">
            <v>9</v>
          </cell>
          <cell r="V5529" t="str">
            <v>Summerville, Jennifer B</v>
          </cell>
        </row>
        <row r="5530">
          <cell r="A5530">
            <v>300003</v>
          </cell>
          <cell r="B5530" t="str">
            <v>e-Learning Centers</v>
          </cell>
          <cell r="C5530">
            <v>611140</v>
          </cell>
          <cell r="D5530">
            <v>300003611140</v>
          </cell>
          <cell r="E5530" t="str">
            <v>Faculty Part-time Non-teaching</v>
          </cell>
          <cell r="F5530">
            <v>0</v>
          </cell>
          <cell r="G5530">
            <v>0</v>
          </cell>
          <cell r="H5530">
            <v>7200</v>
          </cell>
          <cell r="I5530">
            <v>2400</v>
          </cell>
          <cell r="J5530">
            <v>7200</v>
          </cell>
          <cell r="K5530">
            <v>110010</v>
          </cell>
          <cell r="L5530" t="str">
            <v>Current Unrestricted</v>
          </cell>
          <cell r="M5530">
            <v>25</v>
          </cell>
          <cell r="N5530" t="str">
            <v>Academic Support</v>
          </cell>
          <cell r="O5530">
            <v>11</v>
          </cell>
          <cell r="P5530" t="str">
            <v>Current Unrestricted Funds</v>
          </cell>
          <cell r="Q5530">
            <v>61</v>
          </cell>
          <cell r="R5530" t="str">
            <v>Salaries and Wages</v>
          </cell>
          <cell r="S5530">
            <v>30</v>
          </cell>
          <cell r="T5530" t="str">
            <v>Vice President / Provost - CPC</v>
          </cell>
          <cell r="U5530">
            <v>9</v>
          </cell>
          <cell r="V5530" t="str">
            <v>Summerville, Jennifer B</v>
          </cell>
        </row>
        <row r="5531">
          <cell r="A5531">
            <v>300003</v>
          </cell>
          <cell r="B5531" t="str">
            <v>e-Learning Centers</v>
          </cell>
          <cell r="C5531">
            <v>611210</v>
          </cell>
          <cell r="D5531">
            <v>300003611210</v>
          </cell>
          <cell r="E5531" t="str">
            <v>Admin Salaries - Full-time</v>
          </cell>
          <cell r="F5531">
            <v>0</v>
          </cell>
          <cell r="G5531">
            <v>19893.990000000002</v>
          </cell>
          <cell r="H5531">
            <v>82362</v>
          </cell>
          <cell r="I5531">
            <v>41180.58</v>
          </cell>
          <cell r="J5531">
            <v>82362</v>
          </cell>
          <cell r="K5531">
            <v>110010</v>
          </cell>
          <cell r="L5531" t="str">
            <v>Current Unrestricted</v>
          </cell>
          <cell r="M5531">
            <v>25</v>
          </cell>
          <cell r="N5531" t="str">
            <v>Academic Support</v>
          </cell>
          <cell r="O5531">
            <v>11</v>
          </cell>
          <cell r="P5531" t="str">
            <v>Current Unrestricted Funds</v>
          </cell>
          <cell r="Q5531">
            <v>61</v>
          </cell>
          <cell r="R5531" t="str">
            <v>Salaries and Wages</v>
          </cell>
          <cell r="S5531">
            <v>30</v>
          </cell>
          <cell r="T5531" t="str">
            <v>Vice President / Provost - CPC</v>
          </cell>
          <cell r="U5531">
            <v>9</v>
          </cell>
          <cell r="V5531" t="str">
            <v>Summerville, Jennifer B</v>
          </cell>
        </row>
        <row r="5532">
          <cell r="A5532">
            <v>300003</v>
          </cell>
          <cell r="B5532" t="str">
            <v>e-Learning Centers</v>
          </cell>
          <cell r="C5532">
            <v>611310</v>
          </cell>
          <cell r="D5532">
            <v>300003611310</v>
          </cell>
          <cell r="E5532" t="str">
            <v>Supervisory Support Staff - Exempt</v>
          </cell>
          <cell r="F5532">
            <v>31185.43</v>
          </cell>
          <cell r="G5532">
            <v>34973.53</v>
          </cell>
          <cell r="H5532">
            <v>112578</v>
          </cell>
          <cell r="I5532">
            <v>56288.76</v>
          </cell>
          <cell r="J5532">
            <v>112578</v>
          </cell>
          <cell r="K5532">
            <v>110010</v>
          </cell>
          <cell r="L5532" t="str">
            <v>Current Unrestricted</v>
          </cell>
          <cell r="M5532">
            <v>25</v>
          </cell>
          <cell r="N5532" t="str">
            <v>Academic Support</v>
          </cell>
          <cell r="O5532">
            <v>11</v>
          </cell>
          <cell r="P5532" t="str">
            <v>Current Unrestricted Funds</v>
          </cell>
          <cell r="Q5532">
            <v>61</v>
          </cell>
          <cell r="R5532" t="str">
            <v>Salaries and Wages</v>
          </cell>
          <cell r="S5532">
            <v>30</v>
          </cell>
          <cell r="T5532" t="str">
            <v>Vice President / Provost - CPC</v>
          </cell>
          <cell r="U5532">
            <v>9</v>
          </cell>
          <cell r="V5532" t="str">
            <v>Summerville, Jennifer B</v>
          </cell>
        </row>
        <row r="5533">
          <cell r="A5533">
            <v>300003</v>
          </cell>
          <cell r="B5533" t="str">
            <v>e-Learning Centers</v>
          </cell>
          <cell r="C5533">
            <v>611320</v>
          </cell>
          <cell r="D5533">
            <v>300003611320</v>
          </cell>
          <cell r="E5533" t="str">
            <v>Non-Supervisory Supp Staff - Exempt</v>
          </cell>
          <cell r="F5533">
            <v>0</v>
          </cell>
          <cell r="G5533">
            <v>0</v>
          </cell>
          <cell r="H5533">
            <v>189544</v>
          </cell>
          <cell r="I5533">
            <v>75000.3</v>
          </cell>
          <cell r="J5533">
            <v>150001</v>
          </cell>
          <cell r="K5533">
            <v>110010</v>
          </cell>
          <cell r="L5533" t="str">
            <v>Current Unrestricted</v>
          </cell>
          <cell r="M5533">
            <v>25</v>
          </cell>
          <cell r="N5533" t="str">
            <v>Academic Support</v>
          </cell>
          <cell r="O5533">
            <v>11</v>
          </cell>
          <cell r="P5533" t="str">
            <v>Current Unrestricted Funds</v>
          </cell>
          <cell r="Q5533">
            <v>61</v>
          </cell>
          <cell r="R5533" t="str">
            <v>Salaries and Wages</v>
          </cell>
          <cell r="S5533">
            <v>30</v>
          </cell>
          <cell r="T5533" t="str">
            <v>Vice President / Provost - CPC</v>
          </cell>
          <cell r="U5533">
            <v>9</v>
          </cell>
          <cell r="V5533" t="str">
            <v>Summerville, Jennifer B</v>
          </cell>
        </row>
        <row r="5534">
          <cell r="A5534">
            <v>300003</v>
          </cell>
          <cell r="B5534" t="str">
            <v>e-Learning Centers</v>
          </cell>
          <cell r="C5534">
            <v>611420</v>
          </cell>
          <cell r="D5534">
            <v>300003611420</v>
          </cell>
          <cell r="E5534" t="str">
            <v>Non-Supervisory Supp - Non-Exempt</v>
          </cell>
          <cell r="F5534">
            <v>46792.08</v>
          </cell>
          <cell r="G5534">
            <v>55889.31</v>
          </cell>
          <cell r="H5534">
            <v>86093</v>
          </cell>
          <cell r="I5534">
            <v>43046.16</v>
          </cell>
          <cell r="J5534">
            <v>48430</v>
          </cell>
          <cell r="K5534">
            <v>110010</v>
          </cell>
          <cell r="L5534" t="str">
            <v>Current Unrestricted</v>
          </cell>
          <cell r="M5534">
            <v>25</v>
          </cell>
          <cell r="N5534" t="str">
            <v>Academic Support</v>
          </cell>
          <cell r="O5534">
            <v>11</v>
          </cell>
          <cell r="P5534" t="str">
            <v>Current Unrestricted Funds</v>
          </cell>
          <cell r="Q5534">
            <v>61</v>
          </cell>
          <cell r="R5534" t="str">
            <v>Salaries and Wages</v>
          </cell>
          <cell r="S5534">
            <v>30</v>
          </cell>
          <cell r="T5534" t="str">
            <v>Vice President / Provost - CPC</v>
          </cell>
          <cell r="U5534">
            <v>9</v>
          </cell>
          <cell r="V5534" t="str">
            <v>Summerville, Jennifer B</v>
          </cell>
        </row>
        <row r="5535">
          <cell r="A5535">
            <v>300003</v>
          </cell>
          <cell r="B5535" t="str">
            <v>e-Learning Centers</v>
          </cell>
          <cell r="C5535">
            <v>611430</v>
          </cell>
          <cell r="D5535">
            <v>300003611430</v>
          </cell>
          <cell r="E5535" t="str">
            <v>Clerical - Non-Exempt</v>
          </cell>
          <cell r="F5535">
            <v>0</v>
          </cell>
          <cell r="G5535">
            <v>0</v>
          </cell>
          <cell r="H5535">
            <v>28690</v>
          </cell>
          <cell r="I5535">
            <v>14179.8</v>
          </cell>
          <cell r="J5535">
            <v>27720</v>
          </cell>
          <cell r="K5535">
            <v>110010</v>
          </cell>
          <cell r="L5535" t="str">
            <v>Current Unrestricted</v>
          </cell>
          <cell r="M5535">
            <v>25</v>
          </cell>
          <cell r="N5535" t="str">
            <v>Academic Support</v>
          </cell>
          <cell r="O5535">
            <v>11</v>
          </cell>
          <cell r="P5535" t="str">
            <v>Current Unrestricted Funds</v>
          </cell>
          <cell r="Q5535">
            <v>61</v>
          </cell>
          <cell r="R5535" t="str">
            <v>Salaries and Wages</v>
          </cell>
          <cell r="S5535">
            <v>30</v>
          </cell>
          <cell r="T5535" t="str">
            <v>Vice President / Provost - CPC</v>
          </cell>
          <cell r="U5535">
            <v>9</v>
          </cell>
          <cell r="V5535" t="str">
            <v>Summerville, Jennifer B</v>
          </cell>
        </row>
        <row r="5536">
          <cell r="A5536">
            <v>300003</v>
          </cell>
          <cell r="B5536" t="str">
            <v>e-Learning Centers</v>
          </cell>
          <cell r="C5536">
            <v>611455</v>
          </cell>
          <cell r="D5536">
            <v>300003611455</v>
          </cell>
          <cell r="E5536" t="str">
            <v>PT Instr Assistant - Non-Exempt</v>
          </cell>
          <cell r="F5536">
            <v>0</v>
          </cell>
          <cell r="G5536">
            <v>0</v>
          </cell>
          <cell r="H5536">
            <v>36225</v>
          </cell>
          <cell r="I5536">
            <v>15546.31</v>
          </cell>
          <cell r="J5536">
            <v>58525</v>
          </cell>
          <cell r="K5536">
            <v>110010</v>
          </cell>
          <cell r="L5536" t="str">
            <v>Current Unrestricted</v>
          </cell>
          <cell r="M5536">
            <v>25</v>
          </cell>
          <cell r="N5536" t="str">
            <v>Academic Support</v>
          </cell>
          <cell r="O5536">
            <v>11</v>
          </cell>
          <cell r="P5536" t="str">
            <v>Current Unrestricted Funds</v>
          </cell>
          <cell r="Q5536">
            <v>61</v>
          </cell>
          <cell r="R5536" t="str">
            <v>Salaries and Wages</v>
          </cell>
          <cell r="S5536">
            <v>30</v>
          </cell>
          <cell r="T5536" t="str">
            <v>Vice President / Provost - CPC</v>
          </cell>
          <cell r="U5536">
            <v>9</v>
          </cell>
          <cell r="V5536" t="str">
            <v>Summerville, Jennifer B</v>
          </cell>
        </row>
        <row r="5537">
          <cell r="A5537">
            <v>300003</v>
          </cell>
          <cell r="B5537" t="str">
            <v>e-Learning Centers</v>
          </cell>
          <cell r="C5537">
            <v>611476</v>
          </cell>
          <cell r="D5537">
            <v>300003611476</v>
          </cell>
          <cell r="E5537" t="str">
            <v>Lab Assistants PT - Non-Exempt</v>
          </cell>
          <cell r="F5537">
            <v>16160.27</v>
          </cell>
          <cell r="G5537">
            <v>17287.580000000002</v>
          </cell>
          <cell r="H5537">
            <v>23668</v>
          </cell>
          <cell r="I5537">
            <v>9207.49</v>
          </cell>
          <cell r="J5537">
            <v>18525</v>
          </cell>
          <cell r="K5537">
            <v>110010</v>
          </cell>
          <cell r="L5537" t="str">
            <v>Current Unrestricted</v>
          </cell>
          <cell r="M5537">
            <v>25</v>
          </cell>
          <cell r="N5537" t="str">
            <v>Academic Support</v>
          </cell>
          <cell r="O5537">
            <v>11</v>
          </cell>
          <cell r="P5537" t="str">
            <v>Current Unrestricted Funds</v>
          </cell>
          <cell r="Q5537">
            <v>61</v>
          </cell>
          <cell r="R5537" t="str">
            <v>Salaries and Wages</v>
          </cell>
          <cell r="S5537">
            <v>30</v>
          </cell>
          <cell r="T5537" t="str">
            <v>Vice President / Provost - CPC</v>
          </cell>
          <cell r="U5537">
            <v>9</v>
          </cell>
          <cell r="V5537" t="str">
            <v>Summerville, Jennifer B</v>
          </cell>
        </row>
        <row r="5538">
          <cell r="A5538">
            <v>300003</v>
          </cell>
          <cell r="B5538" t="str">
            <v>e-Learning Centers</v>
          </cell>
          <cell r="C5538">
            <v>611491</v>
          </cell>
          <cell r="D5538">
            <v>300003611491</v>
          </cell>
          <cell r="E5538" t="str">
            <v>Comp Time Payoff</v>
          </cell>
          <cell r="F5538">
            <v>0</v>
          </cell>
          <cell r="G5538">
            <v>0</v>
          </cell>
          <cell r="H5538">
            <v>0</v>
          </cell>
          <cell r="I5538">
            <v>0</v>
          </cell>
          <cell r="J5538">
            <v>200</v>
          </cell>
          <cell r="K5538">
            <v>110010</v>
          </cell>
          <cell r="L5538" t="str">
            <v>Current Unrestricted</v>
          </cell>
          <cell r="M5538">
            <v>25</v>
          </cell>
          <cell r="N5538" t="str">
            <v>Academic Support</v>
          </cell>
          <cell r="O5538">
            <v>11</v>
          </cell>
          <cell r="P5538" t="str">
            <v>Current Unrestricted Funds</v>
          </cell>
          <cell r="Q5538">
            <v>61</v>
          </cell>
          <cell r="R5538" t="str">
            <v>Salaries and Wages</v>
          </cell>
          <cell r="S5538">
            <v>30</v>
          </cell>
          <cell r="T5538" t="str">
            <v>Vice President / Provost - CPC</v>
          </cell>
          <cell r="U5538">
            <v>9</v>
          </cell>
          <cell r="V5538" t="str">
            <v>Summerville, Jennifer B</v>
          </cell>
        </row>
        <row r="5539">
          <cell r="A5539">
            <v>300003</v>
          </cell>
          <cell r="B5539" t="str">
            <v>e-Learning Centers</v>
          </cell>
          <cell r="C5539">
            <v>611493</v>
          </cell>
          <cell r="D5539">
            <v>300003611493</v>
          </cell>
          <cell r="E5539" t="str">
            <v>Vacation Payoff</v>
          </cell>
          <cell r="F5539">
            <v>921.49</v>
          </cell>
          <cell r="G5539">
            <v>0</v>
          </cell>
          <cell r="H5539">
            <v>0</v>
          </cell>
          <cell r="I5539">
            <v>0</v>
          </cell>
          <cell r="J5539">
            <v>0</v>
          </cell>
          <cell r="K5539">
            <v>110010</v>
          </cell>
          <cell r="L5539" t="str">
            <v>Current Unrestricted</v>
          </cell>
          <cell r="M5539">
            <v>25</v>
          </cell>
          <cell r="N5539" t="str">
            <v>Academic Support</v>
          </cell>
          <cell r="O5539">
            <v>11</v>
          </cell>
          <cell r="P5539" t="str">
            <v>Current Unrestricted Funds</v>
          </cell>
          <cell r="Q5539">
            <v>61</v>
          </cell>
          <cell r="R5539" t="str">
            <v>Salaries and Wages</v>
          </cell>
          <cell r="S5539">
            <v>30</v>
          </cell>
          <cell r="T5539" t="str">
            <v>Vice President / Provost - CPC</v>
          </cell>
          <cell r="U5539">
            <v>9</v>
          </cell>
          <cell r="V5539" t="str">
            <v>Summerville, Jennifer B</v>
          </cell>
        </row>
        <row r="5540">
          <cell r="A5540">
            <v>300003</v>
          </cell>
          <cell r="B5540" t="str">
            <v>e-Learning Centers</v>
          </cell>
          <cell r="C5540">
            <v>611510</v>
          </cell>
          <cell r="D5540">
            <v>300003611510</v>
          </cell>
          <cell r="E5540" t="str">
            <v>Student Assistants - Non-Work Study</v>
          </cell>
          <cell r="F5540">
            <v>5732.06</v>
          </cell>
          <cell r="G5540">
            <v>6431.09</v>
          </cell>
          <cell r="H5540">
            <v>6757</v>
          </cell>
          <cell r="I5540">
            <v>676.71</v>
          </cell>
          <cell r="J5540">
            <v>9857</v>
          </cell>
          <cell r="K5540">
            <v>110010</v>
          </cell>
          <cell r="L5540" t="str">
            <v>Current Unrestricted</v>
          </cell>
          <cell r="M5540">
            <v>25</v>
          </cell>
          <cell r="N5540" t="str">
            <v>Academic Support</v>
          </cell>
          <cell r="O5540">
            <v>11</v>
          </cell>
          <cell r="P5540" t="str">
            <v>Current Unrestricted Funds</v>
          </cell>
          <cell r="Q5540">
            <v>61</v>
          </cell>
          <cell r="R5540" t="str">
            <v>Salaries and Wages</v>
          </cell>
          <cell r="S5540">
            <v>30</v>
          </cell>
          <cell r="T5540" t="str">
            <v>Vice President / Provost - CPC</v>
          </cell>
          <cell r="U5540">
            <v>9</v>
          </cell>
          <cell r="V5540" t="str">
            <v>Summerville, Jennifer B</v>
          </cell>
        </row>
        <row r="5541">
          <cell r="A5541">
            <v>300003</v>
          </cell>
          <cell r="B5541" t="str">
            <v>e-Learning Centers</v>
          </cell>
          <cell r="C5541">
            <v>611515</v>
          </cell>
          <cell r="D5541">
            <v>300003611515</v>
          </cell>
          <cell r="E5541" t="str">
            <v>Student Assistants - Non-WS&lt;6 hrs</v>
          </cell>
          <cell r="F5541">
            <v>0</v>
          </cell>
          <cell r="G5541">
            <v>0</v>
          </cell>
          <cell r="H5541">
            <v>3100</v>
          </cell>
          <cell r="I5541">
            <v>2831.58</v>
          </cell>
          <cell r="J5541">
            <v>0</v>
          </cell>
          <cell r="K5541">
            <v>110010</v>
          </cell>
          <cell r="L5541" t="str">
            <v>Current Unrestricted</v>
          </cell>
          <cell r="M5541">
            <v>25</v>
          </cell>
          <cell r="N5541" t="str">
            <v>Academic Support</v>
          </cell>
          <cell r="O5541">
            <v>11</v>
          </cell>
          <cell r="P5541" t="str">
            <v>Current Unrestricted Funds</v>
          </cell>
          <cell r="Q5541">
            <v>61</v>
          </cell>
          <cell r="R5541" t="str">
            <v>Salaries and Wages</v>
          </cell>
          <cell r="S5541">
            <v>30</v>
          </cell>
          <cell r="T5541" t="str">
            <v>Vice President / Provost - CPC</v>
          </cell>
          <cell r="U5541">
            <v>9</v>
          </cell>
          <cell r="V5541" t="str">
            <v>Summerville, Jennifer B</v>
          </cell>
        </row>
        <row r="5542">
          <cell r="A5542">
            <v>300003</v>
          </cell>
          <cell r="B5542" t="str">
            <v>e-Learning Centers</v>
          </cell>
          <cell r="C5542">
            <v>712320</v>
          </cell>
          <cell r="D5542">
            <v>300003712320</v>
          </cell>
          <cell r="E5542" t="str">
            <v>Guest Lecturers</v>
          </cell>
          <cell r="F5542">
            <v>0</v>
          </cell>
          <cell r="G5542">
            <v>0</v>
          </cell>
          <cell r="H5542">
            <v>0</v>
          </cell>
          <cell r="I5542">
            <v>0</v>
          </cell>
          <cell r="J5542">
            <v>500</v>
          </cell>
          <cell r="K5542">
            <v>110010</v>
          </cell>
          <cell r="L5542" t="str">
            <v>Current Unrestricted</v>
          </cell>
          <cell r="M5542">
            <v>25</v>
          </cell>
          <cell r="N5542" t="str">
            <v>Academic Support</v>
          </cell>
          <cell r="O5542">
            <v>11</v>
          </cell>
          <cell r="P5542" t="str">
            <v>Current Unrestricted Funds</v>
          </cell>
          <cell r="Q5542">
            <v>71</v>
          </cell>
          <cell r="R5542" t="str">
            <v>Contractual Services</v>
          </cell>
          <cell r="S5542">
            <v>30</v>
          </cell>
          <cell r="T5542" t="str">
            <v>Vice President / Provost - CPC</v>
          </cell>
          <cell r="U5542">
            <v>9</v>
          </cell>
          <cell r="V5542" t="str">
            <v>Summerville, Jennifer B</v>
          </cell>
        </row>
        <row r="5543">
          <cell r="A5543">
            <v>300003</v>
          </cell>
          <cell r="B5543" t="str">
            <v>e-Learning Centers</v>
          </cell>
          <cell r="C5543">
            <v>712655</v>
          </cell>
          <cell r="D5543">
            <v>300003712655</v>
          </cell>
          <cell r="E5543" t="str">
            <v>Meetings Expense</v>
          </cell>
          <cell r="F5543">
            <v>0</v>
          </cell>
          <cell r="G5543">
            <v>0</v>
          </cell>
          <cell r="H5543">
            <v>500</v>
          </cell>
          <cell r="I5543">
            <v>0</v>
          </cell>
          <cell r="J5543">
            <v>1000</v>
          </cell>
          <cell r="K5543">
            <v>110010</v>
          </cell>
          <cell r="L5543" t="str">
            <v>Current Unrestricted</v>
          </cell>
          <cell r="M5543">
            <v>25</v>
          </cell>
          <cell r="N5543" t="str">
            <v>Academic Support</v>
          </cell>
          <cell r="O5543">
            <v>11</v>
          </cell>
          <cell r="P5543" t="str">
            <v>Current Unrestricted Funds</v>
          </cell>
          <cell r="Q5543">
            <v>71</v>
          </cell>
          <cell r="R5543" t="str">
            <v>Contractual Services</v>
          </cell>
          <cell r="S5543">
            <v>30</v>
          </cell>
          <cell r="T5543" t="str">
            <v>Vice President / Provost - CPC</v>
          </cell>
          <cell r="U5543">
            <v>9</v>
          </cell>
          <cell r="V5543" t="str">
            <v>Summerville, Jennifer B</v>
          </cell>
        </row>
        <row r="5544">
          <cell r="A5544">
            <v>300003</v>
          </cell>
          <cell r="B5544" t="str">
            <v>e-Learning Centers</v>
          </cell>
          <cell r="C5544">
            <v>733120</v>
          </cell>
          <cell r="D5544">
            <v>300003733120</v>
          </cell>
          <cell r="E5544" t="str">
            <v>Office Supplies</v>
          </cell>
          <cell r="F5544">
            <v>382.17</v>
          </cell>
          <cell r="G5544">
            <v>415.63</v>
          </cell>
          <cell r="H5544">
            <v>3503</v>
          </cell>
          <cell r="I5544">
            <v>597.38</v>
          </cell>
          <cell r="J5544">
            <v>2955</v>
          </cell>
          <cell r="K5544">
            <v>110010</v>
          </cell>
          <cell r="L5544" t="str">
            <v>Current Unrestricted</v>
          </cell>
          <cell r="M5544">
            <v>25</v>
          </cell>
          <cell r="N5544" t="str">
            <v>Academic Support</v>
          </cell>
          <cell r="O5544">
            <v>11</v>
          </cell>
          <cell r="P5544" t="str">
            <v>Current Unrestricted Funds</v>
          </cell>
          <cell r="Q5544">
            <v>73</v>
          </cell>
          <cell r="R5544" t="str">
            <v>Supplies</v>
          </cell>
          <cell r="S5544">
            <v>30</v>
          </cell>
          <cell r="T5544" t="str">
            <v>Vice President / Provost - CPC</v>
          </cell>
          <cell r="U5544">
            <v>9</v>
          </cell>
          <cell r="V5544" t="str">
            <v>Summerville, Jennifer B</v>
          </cell>
        </row>
        <row r="5545">
          <cell r="A5545">
            <v>300003</v>
          </cell>
          <cell r="B5545" t="str">
            <v>e-Learning Centers</v>
          </cell>
          <cell r="C5545">
            <v>733210</v>
          </cell>
          <cell r="D5545">
            <v>300003733210</v>
          </cell>
          <cell r="E5545" t="str">
            <v>Division Books and Booklets</v>
          </cell>
          <cell r="F5545">
            <v>0</v>
          </cell>
          <cell r="G5545">
            <v>0</v>
          </cell>
          <cell r="H5545">
            <v>0</v>
          </cell>
          <cell r="I5545">
            <v>0</v>
          </cell>
          <cell r="J5545">
            <v>0</v>
          </cell>
          <cell r="K5545">
            <v>110010</v>
          </cell>
          <cell r="L5545" t="str">
            <v>Current Unrestricted</v>
          </cell>
          <cell r="M5545">
            <v>25</v>
          </cell>
          <cell r="N5545" t="str">
            <v>Academic Support</v>
          </cell>
          <cell r="O5545">
            <v>11</v>
          </cell>
          <cell r="P5545" t="str">
            <v>Current Unrestricted Funds</v>
          </cell>
          <cell r="Q5545">
            <v>73</v>
          </cell>
          <cell r="R5545" t="str">
            <v>Supplies</v>
          </cell>
          <cell r="S5545">
            <v>30</v>
          </cell>
          <cell r="T5545" t="str">
            <v>Vice President / Provost - CPC</v>
          </cell>
          <cell r="U5545">
            <v>9</v>
          </cell>
          <cell r="V5545" t="str">
            <v>Summerville, Jennifer B</v>
          </cell>
        </row>
        <row r="5546">
          <cell r="A5546">
            <v>300003</v>
          </cell>
          <cell r="B5546" t="str">
            <v>e-Learning Centers</v>
          </cell>
          <cell r="C5546">
            <v>733220</v>
          </cell>
          <cell r="D5546">
            <v>300003733220</v>
          </cell>
          <cell r="E5546" t="str">
            <v>Subscriptions</v>
          </cell>
          <cell r="F5546">
            <v>0</v>
          </cell>
          <cell r="G5546">
            <v>0</v>
          </cell>
          <cell r="H5546">
            <v>1650</v>
          </cell>
          <cell r="I5546">
            <v>1650</v>
          </cell>
          <cell r="J5546">
            <v>1650</v>
          </cell>
          <cell r="K5546">
            <v>110010</v>
          </cell>
          <cell r="L5546" t="str">
            <v>Current Unrestricted</v>
          </cell>
          <cell r="M5546">
            <v>25</v>
          </cell>
          <cell r="N5546" t="str">
            <v>Academic Support</v>
          </cell>
          <cell r="O5546">
            <v>11</v>
          </cell>
          <cell r="P5546" t="str">
            <v>Current Unrestricted Funds</v>
          </cell>
          <cell r="Q5546">
            <v>73</v>
          </cell>
          <cell r="R5546" t="str">
            <v>Supplies</v>
          </cell>
          <cell r="S5546">
            <v>30</v>
          </cell>
          <cell r="T5546" t="str">
            <v>Vice President / Provost - CPC</v>
          </cell>
          <cell r="U5546">
            <v>9</v>
          </cell>
          <cell r="V5546" t="str">
            <v>Summerville, Jennifer B</v>
          </cell>
        </row>
        <row r="5547">
          <cell r="A5547">
            <v>300003</v>
          </cell>
          <cell r="B5547" t="str">
            <v>e-Learning Centers</v>
          </cell>
          <cell r="C5547">
            <v>733310</v>
          </cell>
          <cell r="D5547">
            <v>300003733310</v>
          </cell>
          <cell r="E5547" t="str">
            <v>Data Processing Supplies</v>
          </cell>
          <cell r="F5547">
            <v>0</v>
          </cell>
          <cell r="G5547">
            <v>0</v>
          </cell>
          <cell r="H5547">
            <v>100</v>
          </cell>
          <cell r="I5547">
            <v>0</v>
          </cell>
          <cell r="J5547">
            <v>100</v>
          </cell>
          <cell r="K5547">
            <v>110010</v>
          </cell>
          <cell r="L5547" t="str">
            <v>Current Unrestricted</v>
          </cell>
          <cell r="M5547">
            <v>25</v>
          </cell>
          <cell r="N5547" t="str">
            <v>Academic Support</v>
          </cell>
          <cell r="O5547">
            <v>11</v>
          </cell>
          <cell r="P5547" t="str">
            <v>Current Unrestricted Funds</v>
          </cell>
          <cell r="Q5547">
            <v>73</v>
          </cell>
          <cell r="R5547" t="str">
            <v>Supplies</v>
          </cell>
          <cell r="S5547">
            <v>30</v>
          </cell>
          <cell r="T5547" t="str">
            <v>Vice President / Provost - CPC</v>
          </cell>
          <cell r="U5547">
            <v>9</v>
          </cell>
          <cell r="V5547" t="str">
            <v>Summerville, Jennifer B</v>
          </cell>
        </row>
        <row r="5548">
          <cell r="A5548">
            <v>300003</v>
          </cell>
          <cell r="B5548" t="str">
            <v>e-Learning Centers</v>
          </cell>
          <cell r="C5548">
            <v>733330</v>
          </cell>
          <cell r="D5548">
            <v>300003733330</v>
          </cell>
          <cell r="E5548" t="str">
            <v>Audio Visual Supplies</v>
          </cell>
          <cell r="F5548">
            <v>0</v>
          </cell>
          <cell r="G5548">
            <v>0</v>
          </cell>
          <cell r="H5548">
            <v>300</v>
          </cell>
          <cell r="I5548">
            <v>0</v>
          </cell>
          <cell r="J5548">
            <v>300</v>
          </cell>
          <cell r="K5548">
            <v>110010</v>
          </cell>
          <cell r="L5548" t="str">
            <v>Current Unrestricted</v>
          </cell>
          <cell r="M5548">
            <v>25</v>
          </cell>
          <cell r="N5548" t="str">
            <v>Academic Support</v>
          </cell>
          <cell r="O5548">
            <v>11</v>
          </cell>
          <cell r="P5548" t="str">
            <v>Current Unrestricted Funds</v>
          </cell>
          <cell r="Q5548">
            <v>73</v>
          </cell>
          <cell r="R5548" t="str">
            <v>Supplies</v>
          </cell>
          <cell r="S5548">
            <v>30</v>
          </cell>
          <cell r="T5548" t="str">
            <v>Vice President / Provost - CPC</v>
          </cell>
          <cell r="U5548">
            <v>9</v>
          </cell>
          <cell r="V5548" t="str">
            <v>Summerville, Jennifer B</v>
          </cell>
        </row>
        <row r="5549">
          <cell r="A5549">
            <v>300003</v>
          </cell>
          <cell r="B5549" t="str">
            <v>e-Learning Centers</v>
          </cell>
          <cell r="C5549">
            <v>744210</v>
          </cell>
          <cell r="D5549">
            <v>300003744210</v>
          </cell>
          <cell r="E5549" t="str">
            <v>Local Travel</v>
          </cell>
          <cell r="F5549">
            <v>286.5</v>
          </cell>
          <cell r="G5549">
            <v>385.5</v>
          </cell>
          <cell r="H5549">
            <v>1800</v>
          </cell>
          <cell r="I5549">
            <v>581.5</v>
          </cell>
          <cell r="J5549">
            <v>1800</v>
          </cell>
          <cell r="K5549">
            <v>110010</v>
          </cell>
          <cell r="L5549" t="str">
            <v>Current Unrestricted</v>
          </cell>
          <cell r="M5549">
            <v>25</v>
          </cell>
          <cell r="N5549" t="str">
            <v>Academic Support</v>
          </cell>
          <cell r="O5549">
            <v>11</v>
          </cell>
          <cell r="P5549" t="str">
            <v>Current Unrestricted Funds</v>
          </cell>
          <cell r="Q5549">
            <v>74</v>
          </cell>
          <cell r="R5549" t="str">
            <v>Travel</v>
          </cell>
          <cell r="S5549">
            <v>30</v>
          </cell>
          <cell r="T5549" t="str">
            <v>Vice President / Provost - CPC</v>
          </cell>
          <cell r="U5549">
            <v>9</v>
          </cell>
          <cell r="V5549" t="str">
            <v>Summerville, Jennifer B</v>
          </cell>
        </row>
        <row r="5550">
          <cell r="A5550">
            <v>300003</v>
          </cell>
          <cell r="B5550" t="str">
            <v>e-Learning Centers</v>
          </cell>
          <cell r="C5550">
            <v>744220</v>
          </cell>
          <cell r="D5550">
            <v>300003744220</v>
          </cell>
          <cell r="E5550" t="str">
            <v>Professional Development / Travel</v>
          </cell>
          <cell r="F5550">
            <v>1042.24</v>
          </cell>
          <cell r="G5550">
            <v>323.98</v>
          </cell>
          <cell r="H5550">
            <v>6500</v>
          </cell>
          <cell r="I5550">
            <v>3676.22</v>
          </cell>
          <cell r="J5550">
            <v>6500</v>
          </cell>
          <cell r="K5550">
            <v>110010</v>
          </cell>
          <cell r="L5550" t="str">
            <v>Current Unrestricted</v>
          </cell>
          <cell r="M5550">
            <v>25</v>
          </cell>
          <cell r="N5550" t="str">
            <v>Academic Support</v>
          </cell>
          <cell r="O5550">
            <v>11</v>
          </cell>
          <cell r="P5550" t="str">
            <v>Current Unrestricted Funds</v>
          </cell>
          <cell r="Q5550">
            <v>74</v>
          </cell>
          <cell r="R5550" t="str">
            <v>Travel</v>
          </cell>
          <cell r="S5550">
            <v>30</v>
          </cell>
          <cell r="T5550" t="str">
            <v>Vice President / Provost - CPC</v>
          </cell>
          <cell r="U5550">
            <v>9</v>
          </cell>
          <cell r="V5550" t="str">
            <v>Summerville, Jennifer B</v>
          </cell>
        </row>
        <row r="5551">
          <cell r="A5551">
            <v>300003</v>
          </cell>
          <cell r="B5551" t="str">
            <v>e-Learning Centers</v>
          </cell>
          <cell r="C5551">
            <v>744230</v>
          </cell>
          <cell r="D5551">
            <v>300003744230</v>
          </cell>
          <cell r="E5551" t="str">
            <v>In-House Professional Development</v>
          </cell>
          <cell r="F5551">
            <v>0</v>
          </cell>
          <cell r="G5551">
            <v>0</v>
          </cell>
          <cell r="H5551">
            <v>2500</v>
          </cell>
          <cell r="I5551">
            <v>2131.92</v>
          </cell>
          <cell r="J5551">
            <v>2500</v>
          </cell>
          <cell r="K5551">
            <v>110010</v>
          </cell>
          <cell r="L5551" t="str">
            <v>Current Unrestricted</v>
          </cell>
          <cell r="M5551">
            <v>25</v>
          </cell>
          <cell r="N5551" t="str">
            <v>Academic Support</v>
          </cell>
          <cell r="O5551">
            <v>11</v>
          </cell>
          <cell r="P5551" t="str">
            <v>Current Unrestricted Funds</v>
          </cell>
          <cell r="Q5551">
            <v>74</v>
          </cell>
          <cell r="R5551" t="str">
            <v>Travel</v>
          </cell>
          <cell r="S5551">
            <v>30</v>
          </cell>
          <cell r="T5551" t="str">
            <v>Vice President / Provost - CPC</v>
          </cell>
          <cell r="U5551">
            <v>9</v>
          </cell>
          <cell r="V5551" t="str">
            <v>Summerville, Jennifer B</v>
          </cell>
        </row>
        <row r="5552">
          <cell r="A5552">
            <v>300003</v>
          </cell>
          <cell r="B5552" t="str">
            <v>e-Learning Centers</v>
          </cell>
          <cell r="C5552">
            <v>755240</v>
          </cell>
          <cell r="D5552">
            <v>300003755240</v>
          </cell>
          <cell r="E5552" t="str">
            <v>DP - Software</v>
          </cell>
          <cell r="F5552">
            <v>545</v>
          </cell>
          <cell r="G5552">
            <v>598.98</v>
          </cell>
          <cell r="H5552">
            <v>2250</v>
          </cell>
          <cell r="I5552">
            <v>800</v>
          </cell>
          <cell r="J5552">
            <v>2250</v>
          </cell>
          <cell r="K5552">
            <v>110010</v>
          </cell>
          <cell r="L5552" t="str">
            <v>Current Unrestricted</v>
          </cell>
          <cell r="M5552">
            <v>25</v>
          </cell>
          <cell r="N5552" t="str">
            <v>Academic Support</v>
          </cell>
          <cell r="O5552">
            <v>11</v>
          </cell>
          <cell r="P5552" t="str">
            <v>Current Unrestricted Funds</v>
          </cell>
          <cell r="Q5552">
            <v>75</v>
          </cell>
          <cell r="R5552" t="str">
            <v>Other Operating Expenses</v>
          </cell>
          <cell r="S5552">
            <v>30</v>
          </cell>
          <cell r="T5552" t="str">
            <v>Vice President / Provost - CPC</v>
          </cell>
          <cell r="U5552">
            <v>9</v>
          </cell>
          <cell r="V5552" t="str">
            <v>Summerville, Jennifer B</v>
          </cell>
        </row>
        <row r="5553">
          <cell r="A5553">
            <v>300003</v>
          </cell>
          <cell r="B5553" t="str">
            <v>e-Learning Centers</v>
          </cell>
          <cell r="C5553">
            <v>755310</v>
          </cell>
          <cell r="D5553">
            <v>300003755310</v>
          </cell>
          <cell r="E5553" t="str">
            <v>Copier Expense</v>
          </cell>
          <cell r="F5553">
            <v>0</v>
          </cell>
          <cell r="G5553">
            <v>0</v>
          </cell>
          <cell r="H5553">
            <v>225</v>
          </cell>
          <cell r="I5553">
            <v>0</v>
          </cell>
          <cell r="J5553">
            <v>225</v>
          </cell>
          <cell r="K5553">
            <v>110010</v>
          </cell>
          <cell r="L5553" t="str">
            <v>Current Unrestricted</v>
          </cell>
          <cell r="M5553">
            <v>25</v>
          </cell>
          <cell r="N5553" t="str">
            <v>Academic Support</v>
          </cell>
          <cell r="O5553">
            <v>11</v>
          </cell>
          <cell r="P5553" t="str">
            <v>Current Unrestricted Funds</v>
          </cell>
          <cell r="Q5553">
            <v>75</v>
          </cell>
          <cell r="R5553" t="str">
            <v>Other Operating Expenses</v>
          </cell>
          <cell r="S5553">
            <v>30</v>
          </cell>
          <cell r="T5553" t="str">
            <v>Vice President / Provost - CPC</v>
          </cell>
          <cell r="U5553">
            <v>9</v>
          </cell>
          <cell r="V5553" t="str">
            <v>Summerville, Jennifer B</v>
          </cell>
        </row>
        <row r="5554">
          <cell r="A5554">
            <v>300003</v>
          </cell>
          <cell r="B5554" t="str">
            <v>e-Learning Centers</v>
          </cell>
          <cell r="C5554">
            <v>755330</v>
          </cell>
          <cell r="D5554">
            <v>300003755330</v>
          </cell>
          <cell r="E5554" t="str">
            <v>Printing - Brochures and Handbooks</v>
          </cell>
          <cell r="F5554">
            <v>0</v>
          </cell>
          <cell r="G5554">
            <v>0</v>
          </cell>
          <cell r="H5554">
            <v>665</v>
          </cell>
          <cell r="I5554">
            <v>0</v>
          </cell>
          <cell r="J5554">
            <v>150</v>
          </cell>
          <cell r="K5554">
            <v>110010</v>
          </cell>
          <cell r="L5554" t="str">
            <v>Current Unrestricted</v>
          </cell>
          <cell r="M5554">
            <v>25</v>
          </cell>
          <cell r="N5554" t="str">
            <v>Academic Support</v>
          </cell>
          <cell r="O5554">
            <v>11</v>
          </cell>
          <cell r="P5554" t="str">
            <v>Current Unrestricted Funds</v>
          </cell>
          <cell r="Q5554">
            <v>75</v>
          </cell>
          <cell r="R5554" t="str">
            <v>Other Operating Expenses</v>
          </cell>
          <cell r="S5554">
            <v>30</v>
          </cell>
          <cell r="T5554" t="str">
            <v>Vice President / Provost - CPC</v>
          </cell>
          <cell r="U5554">
            <v>9</v>
          </cell>
          <cell r="V5554" t="str">
            <v>Summerville, Jennifer B</v>
          </cell>
        </row>
        <row r="5555">
          <cell r="A5555">
            <v>300003</v>
          </cell>
          <cell r="B5555" t="str">
            <v>e-Learning Centers</v>
          </cell>
          <cell r="C5555">
            <v>755360</v>
          </cell>
          <cell r="D5555">
            <v>300003755360</v>
          </cell>
          <cell r="E5555" t="str">
            <v>Printing - Other</v>
          </cell>
          <cell r="F5555">
            <v>323.14999999999998</v>
          </cell>
          <cell r="G5555">
            <v>96.5</v>
          </cell>
          <cell r="H5555">
            <v>800</v>
          </cell>
          <cell r="I5555">
            <v>157</v>
          </cell>
          <cell r="J5555">
            <v>600</v>
          </cell>
          <cell r="K5555">
            <v>110010</v>
          </cell>
          <cell r="L5555" t="str">
            <v>Current Unrestricted</v>
          </cell>
          <cell r="M5555">
            <v>25</v>
          </cell>
          <cell r="N5555" t="str">
            <v>Academic Support</v>
          </cell>
          <cell r="O5555">
            <v>11</v>
          </cell>
          <cell r="P5555" t="str">
            <v>Current Unrestricted Funds</v>
          </cell>
          <cell r="Q5555">
            <v>75</v>
          </cell>
          <cell r="R5555" t="str">
            <v>Other Operating Expenses</v>
          </cell>
          <cell r="S5555">
            <v>30</v>
          </cell>
          <cell r="T5555" t="str">
            <v>Vice President / Provost - CPC</v>
          </cell>
          <cell r="U5555">
            <v>9</v>
          </cell>
          <cell r="V5555" t="str">
            <v>Summerville, Jennifer B</v>
          </cell>
        </row>
        <row r="5556">
          <cell r="A5556">
            <v>300003</v>
          </cell>
          <cell r="B5556" t="str">
            <v>e-Learning Centers</v>
          </cell>
          <cell r="C5556">
            <v>755510</v>
          </cell>
          <cell r="D5556">
            <v>300003755510</v>
          </cell>
          <cell r="E5556" t="str">
            <v>Repairs - Equipment</v>
          </cell>
          <cell r="F5556">
            <v>0</v>
          </cell>
          <cell r="G5556">
            <v>0</v>
          </cell>
          <cell r="H5556">
            <v>300</v>
          </cell>
          <cell r="I5556">
            <v>0</v>
          </cell>
          <cell r="J5556">
            <v>300</v>
          </cell>
          <cell r="K5556">
            <v>110010</v>
          </cell>
          <cell r="L5556" t="str">
            <v>Current Unrestricted</v>
          </cell>
          <cell r="M5556">
            <v>25</v>
          </cell>
          <cell r="N5556" t="str">
            <v>Academic Support</v>
          </cell>
          <cell r="O5556">
            <v>11</v>
          </cell>
          <cell r="P5556" t="str">
            <v>Current Unrestricted Funds</v>
          </cell>
          <cell r="Q5556">
            <v>75</v>
          </cell>
          <cell r="R5556" t="str">
            <v>Other Operating Expenses</v>
          </cell>
          <cell r="S5556">
            <v>30</v>
          </cell>
          <cell r="T5556" t="str">
            <v>Vice President / Provost - CPC</v>
          </cell>
          <cell r="U5556">
            <v>9</v>
          </cell>
          <cell r="V5556" t="str">
            <v>Summerville, Jennifer B</v>
          </cell>
        </row>
        <row r="5557">
          <cell r="A5557">
            <v>300003</v>
          </cell>
          <cell r="B5557" t="str">
            <v>e-Learning Centers</v>
          </cell>
          <cell r="C5557">
            <v>755705</v>
          </cell>
          <cell r="D5557">
            <v>300003755705</v>
          </cell>
          <cell r="E5557" t="str">
            <v>Postage</v>
          </cell>
          <cell r="F5557">
            <v>7</v>
          </cell>
          <cell r="G5557">
            <v>0</v>
          </cell>
          <cell r="H5557">
            <v>60</v>
          </cell>
          <cell r="I5557">
            <v>0</v>
          </cell>
          <cell r="J5557">
            <v>43</v>
          </cell>
          <cell r="K5557">
            <v>110010</v>
          </cell>
          <cell r="L5557" t="str">
            <v>Current Unrestricted</v>
          </cell>
          <cell r="M5557">
            <v>25</v>
          </cell>
          <cell r="N5557" t="str">
            <v>Academic Support</v>
          </cell>
          <cell r="O5557">
            <v>11</v>
          </cell>
          <cell r="P5557" t="str">
            <v>Current Unrestricted Funds</v>
          </cell>
          <cell r="Q5557">
            <v>75</v>
          </cell>
          <cell r="R5557" t="str">
            <v>Other Operating Expenses</v>
          </cell>
          <cell r="S5557">
            <v>30</v>
          </cell>
          <cell r="T5557" t="str">
            <v>Vice President / Provost - CPC</v>
          </cell>
          <cell r="U5557">
            <v>9</v>
          </cell>
          <cell r="V5557" t="str">
            <v>Summerville, Jennifer B</v>
          </cell>
        </row>
        <row r="5558">
          <cell r="A5558">
            <v>300003</v>
          </cell>
          <cell r="B5558" t="str">
            <v>e-Learning Centers</v>
          </cell>
          <cell r="C5558">
            <v>755745</v>
          </cell>
          <cell r="D5558">
            <v>300003755745</v>
          </cell>
          <cell r="E5558" t="str">
            <v>Promotional Activities</v>
          </cell>
          <cell r="F5558">
            <v>0</v>
          </cell>
          <cell r="G5558">
            <v>689.47</v>
          </cell>
          <cell r="H5558">
            <v>700</v>
          </cell>
          <cell r="I5558">
            <v>641.12</v>
          </cell>
          <cell r="J5558">
            <v>1600</v>
          </cell>
          <cell r="K5558">
            <v>110010</v>
          </cell>
          <cell r="L5558" t="str">
            <v>Current Unrestricted</v>
          </cell>
          <cell r="M5558">
            <v>25</v>
          </cell>
          <cell r="N5558" t="str">
            <v>Academic Support</v>
          </cell>
          <cell r="O5558">
            <v>11</v>
          </cell>
          <cell r="P5558" t="str">
            <v>Current Unrestricted Funds</v>
          </cell>
          <cell r="Q5558">
            <v>75</v>
          </cell>
          <cell r="R5558" t="str">
            <v>Other Operating Expenses</v>
          </cell>
          <cell r="S5558">
            <v>30</v>
          </cell>
          <cell r="T5558" t="str">
            <v>Vice President / Provost - CPC</v>
          </cell>
          <cell r="U5558">
            <v>9</v>
          </cell>
          <cell r="V5558" t="str">
            <v>Summerville, Jennifer B</v>
          </cell>
        </row>
        <row r="5559">
          <cell r="A5559">
            <v>300003</v>
          </cell>
          <cell r="B5559" t="str">
            <v>e-Learning Centers</v>
          </cell>
          <cell r="C5559">
            <v>787430</v>
          </cell>
          <cell r="D5559">
            <v>300003787430</v>
          </cell>
          <cell r="E5559" t="str">
            <v>Computer/Media Equip</v>
          </cell>
          <cell r="F5559">
            <v>0</v>
          </cell>
          <cell r="G5559">
            <v>2690</v>
          </cell>
          <cell r="H5559">
            <v>6500</v>
          </cell>
          <cell r="I5559">
            <v>841.7</v>
          </cell>
          <cell r="J5559">
            <v>3000</v>
          </cell>
          <cell r="K5559">
            <v>110010</v>
          </cell>
          <cell r="L5559" t="str">
            <v>Current Unrestricted</v>
          </cell>
          <cell r="M5559">
            <v>25</v>
          </cell>
          <cell r="N5559" t="str">
            <v>Academic Support</v>
          </cell>
          <cell r="O5559">
            <v>11</v>
          </cell>
          <cell r="P5559" t="str">
            <v>Current Unrestricted Funds</v>
          </cell>
          <cell r="Q5559">
            <v>78</v>
          </cell>
          <cell r="R5559" t="str">
            <v>Non-Capital Outlay</v>
          </cell>
          <cell r="S5559">
            <v>30</v>
          </cell>
          <cell r="T5559" t="str">
            <v>Vice President / Provost - CPC</v>
          </cell>
          <cell r="U5559">
            <v>9</v>
          </cell>
          <cell r="V5559" t="str">
            <v>Summerville, Jennifer B</v>
          </cell>
        </row>
        <row r="5560">
          <cell r="A5560">
            <v>230065</v>
          </cell>
          <cell r="B5560" t="str">
            <v>Development Office</v>
          </cell>
          <cell r="C5560">
            <v>611130</v>
          </cell>
          <cell r="D5560">
            <v>230065611130</v>
          </cell>
          <cell r="E5560" t="str">
            <v>Faculty Full-time Non-teaching ES</v>
          </cell>
          <cell r="F5560">
            <v>0</v>
          </cell>
          <cell r="G5560">
            <v>4170</v>
          </cell>
          <cell r="H5560">
            <v>0</v>
          </cell>
          <cell r="I5560">
            <v>0</v>
          </cell>
          <cell r="J5560">
            <v>0</v>
          </cell>
          <cell r="K5560">
            <v>110010</v>
          </cell>
          <cell r="L5560" t="str">
            <v>Current Unrestricted</v>
          </cell>
          <cell r="M5560">
            <v>35</v>
          </cell>
          <cell r="N5560" t="str">
            <v>Institutional Support</v>
          </cell>
          <cell r="O5560">
            <v>11</v>
          </cell>
          <cell r="P5560" t="str">
            <v>Current Unrestricted Funds</v>
          </cell>
          <cell r="Q5560">
            <v>61</v>
          </cell>
          <cell r="R5560" t="str">
            <v>Salaries and Wages</v>
          </cell>
          <cell r="S5560">
            <v>10</v>
          </cell>
          <cell r="T5560" t="str">
            <v>President</v>
          </cell>
          <cell r="U5560">
            <v>9</v>
          </cell>
          <cell r="V5560" t="str">
            <v>Vasquez, Lisa R</v>
          </cell>
        </row>
        <row r="5561">
          <cell r="A5561">
            <v>230065</v>
          </cell>
          <cell r="B5561" t="str">
            <v>Development Office</v>
          </cell>
          <cell r="C5561">
            <v>611210</v>
          </cell>
          <cell r="D5561">
            <v>230065611210</v>
          </cell>
          <cell r="E5561" t="str">
            <v>Admin Salaries - Full-time</v>
          </cell>
          <cell r="F5561">
            <v>182952.7</v>
          </cell>
          <cell r="G5561">
            <v>149880.57999999999</v>
          </cell>
          <cell r="H5561">
            <v>140510</v>
          </cell>
          <cell r="I5561">
            <v>69167.14</v>
          </cell>
          <cell r="J5561">
            <v>76872</v>
          </cell>
          <cell r="K5561">
            <v>110010</v>
          </cell>
          <cell r="L5561" t="str">
            <v>Current Unrestricted</v>
          </cell>
          <cell r="M5561">
            <v>35</v>
          </cell>
          <cell r="N5561" t="str">
            <v>Institutional Support</v>
          </cell>
          <cell r="O5561">
            <v>11</v>
          </cell>
          <cell r="P5561" t="str">
            <v>Current Unrestricted Funds</v>
          </cell>
          <cell r="Q5561">
            <v>61</v>
          </cell>
          <cell r="R5561" t="str">
            <v>Salaries and Wages</v>
          </cell>
          <cell r="S5561">
            <v>10</v>
          </cell>
          <cell r="T5561" t="str">
            <v>President</v>
          </cell>
          <cell r="U5561">
            <v>9</v>
          </cell>
          <cell r="V5561" t="str">
            <v>Vasquez, Lisa R</v>
          </cell>
        </row>
        <row r="5562">
          <cell r="A5562">
            <v>230065</v>
          </cell>
          <cell r="B5562" t="str">
            <v>Development Office</v>
          </cell>
          <cell r="C5562">
            <v>611220</v>
          </cell>
          <cell r="D5562">
            <v>230065611220</v>
          </cell>
          <cell r="E5562" t="str">
            <v>Admin Salaries - Special</v>
          </cell>
          <cell r="F5562">
            <v>17787.990000000002</v>
          </cell>
          <cell r="G5562">
            <v>0</v>
          </cell>
          <cell r="H5562">
            <v>0</v>
          </cell>
          <cell r="I5562">
            <v>0</v>
          </cell>
          <cell r="J5562">
            <v>0</v>
          </cell>
          <cell r="K5562">
            <v>110010</v>
          </cell>
          <cell r="L5562" t="str">
            <v>Current Unrestricted</v>
          </cell>
          <cell r="M5562">
            <v>35</v>
          </cell>
          <cell r="N5562" t="str">
            <v>Institutional Support</v>
          </cell>
          <cell r="O5562">
            <v>11</v>
          </cell>
          <cell r="P5562" t="str">
            <v>Current Unrestricted Funds</v>
          </cell>
          <cell r="Q5562">
            <v>61</v>
          </cell>
          <cell r="R5562" t="str">
            <v>Salaries and Wages</v>
          </cell>
          <cell r="S5562">
            <v>10</v>
          </cell>
          <cell r="T5562" t="str">
            <v>President</v>
          </cell>
          <cell r="U5562">
            <v>9</v>
          </cell>
          <cell r="V5562" t="str">
            <v>Vasquez, Lisa R</v>
          </cell>
        </row>
        <row r="5563">
          <cell r="A5563">
            <v>230065</v>
          </cell>
          <cell r="B5563" t="str">
            <v>Development Office</v>
          </cell>
          <cell r="C5563">
            <v>611320</v>
          </cell>
          <cell r="D5563">
            <v>230065611320</v>
          </cell>
          <cell r="E5563" t="str">
            <v>Non-Supervisory Supp Staff - Exempt</v>
          </cell>
          <cell r="F5563">
            <v>32637.599999999999</v>
          </cell>
          <cell r="G5563">
            <v>0</v>
          </cell>
          <cell r="H5563">
            <v>0</v>
          </cell>
          <cell r="I5563">
            <v>0</v>
          </cell>
          <cell r="J5563">
            <v>58193</v>
          </cell>
          <cell r="K5563">
            <v>110010</v>
          </cell>
          <cell r="L5563" t="str">
            <v>Current Unrestricted</v>
          </cell>
          <cell r="M5563">
            <v>35</v>
          </cell>
          <cell r="N5563" t="str">
            <v>Institutional Support</v>
          </cell>
          <cell r="O5563">
            <v>11</v>
          </cell>
          <cell r="P5563" t="str">
            <v>Current Unrestricted Funds</v>
          </cell>
          <cell r="Q5563">
            <v>61</v>
          </cell>
          <cell r="R5563" t="str">
            <v>Salaries and Wages</v>
          </cell>
          <cell r="S5563">
            <v>10</v>
          </cell>
          <cell r="T5563" t="str">
            <v>President</v>
          </cell>
          <cell r="U5563">
            <v>9</v>
          </cell>
          <cell r="V5563" t="str">
            <v>Vasquez, Lisa R</v>
          </cell>
        </row>
        <row r="5564">
          <cell r="A5564">
            <v>230065</v>
          </cell>
          <cell r="B5564" t="str">
            <v>Development Office</v>
          </cell>
          <cell r="C5564">
            <v>611325</v>
          </cell>
          <cell r="D5564">
            <v>230065611325</v>
          </cell>
          <cell r="E5564" t="str">
            <v>Non-Supervisory - PT - Exempt</v>
          </cell>
          <cell r="F5564">
            <v>14907</v>
          </cell>
          <cell r="G5564">
            <v>0</v>
          </cell>
          <cell r="H5564">
            <v>0</v>
          </cell>
          <cell r="I5564">
            <v>0</v>
          </cell>
          <cell r="J5564">
            <v>0</v>
          </cell>
          <cell r="K5564">
            <v>110010</v>
          </cell>
          <cell r="L5564" t="str">
            <v>Current Unrestricted</v>
          </cell>
          <cell r="M5564">
            <v>35</v>
          </cell>
          <cell r="N5564" t="str">
            <v>Institutional Support</v>
          </cell>
          <cell r="O5564">
            <v>11</v>
          </cell>
          <cell r="P5564" t="str">
            <v>Current Unrestricted Funds</v>
          </cell>
          <cell r="Q5564">
            <v>61</v>
          </cell>
          <cell r="R5564" t="str">
            <v>Salaries and Wages</v>
          </cell>
          <cell r="S5564">
            <v>10</v>
          </cell>
          <cell r="T5564" t="str">
            <v>President</v>
          </cell>
          <cell r="U5564">
            <v>9</v>
          </cell>
          <cell r="V5564" t="str">
            <v>Vasquez, Lisa R</v>
          </cell>
        </row>
        <row r="5565">
          <cell r="A5565">
            <v>230065</v>
          </cell>
          <cell r="B5565" t="str">
            <v>Development Office</v>
          </cell>
          <cell r="C5565">
            <v>611420</v>
          </cell>
          <cell r="D5565">
            <v>230065611420</v>
          </cell>
          <cell r="E5565" t="str">
            <v>Non-Supervisory Supp - Non-Exempt</v>
          </cell>
          <cell r="F5565">
            <v>0</v>
          </cell>
          <cell r="G5565">
            <v>32512.07</v>
          </cell>
          <cell r="H5565">
            <v>33780</v>
          </cell>
          <cell r="I5565">
            <v>16889.939999999999</v>
          </cell>
          <cell r="J5565">
            <v>73707</v>
          </cell>
          <cell r="K5565">
            <v>110010</v>
          </cell>
          <cell r="L5565" t="str">
            <v>Current Unrestricted</v>
          </cell>
          <cell r="M5565">
            <v>35</v>
          </cell>
          <cell r="N5565" t="str">
            <v>Institutional Support</v>
          </cell>
          <cell r="O5565">
            <v>11</v>
          </cell>
          <cell r="P5565" t="str">
            <v>Current Unrestricted Funds</v>
          </cell>
          <cell r="Q5565">
            <v>61</v>
          </cell>
          <cell r="R5565" t="str">
            <v>Salaries and Wages</v>
          </cell>
          <cell r="S5565">
            <v>10</v>
          </cell>
          <cell r="T5565" t="str">
            <v>President</v>
          </cell>
          <cell r="U5565">
            <v>9</v>
          </cell>
          <cell r="V5565" t="str">
            <v>Vasquez, Lisa R</v>
          </cell>
        </row>
        <row r="5566">
          <cell r="A5566">
            <v>230065</v>
          </cell>
          <cell r="B5566" t="str">
            <v>Development Office</v>
          </cell>
          <cell r="C5566">
            <v>611460</v>
          </cell>
          <cell r="D5566">
            <v>230065611460</v>
          </cell>
          <cell r="E5566" t="str">
            <v>Support Staff PT - Non-Exempt</v>
          </cell>
          <cell r="F5566">
            <v>81.11</v>
          </cell>
          <cell r="G5566">
            <v>15203.82</v>
          </cell>
          <cell r="H5566">
            <v>31257</v>
          </cell>
          <cell r="I5566">
            <v>3698.81</v>
          </cell>
          <cell r="J5566">
            <v>0</v>
          </cell>
          <cell r="K5566">
            <v>110010</v>
          </cell>
          <cell r="L5566" t="str">
            <v>Current Unrestricted</v>
          </cell>
          <cell r="M5566">
            <v>35</v>
          </cell>
          <cell r="N5566" t="str">
            <v>Institutional Support</v>
          </cell>
          <cell r="O5566">
            <v>11</v>
          </cell>
          <cell r="P5566" t="str">
            <v>Current Unrestricted Funds</v>
          </cell>
          <cell r="Q5566">
            <v>61</v>
          </cell>
          <cell r="R5566" t="str">
            <v>Salaries and Wages</v>
          </cell>
          <cell r="S5566">
            <v>10</v>
          </cell>
          <cell r="T5566" t="str">
            <v>President</v>
          </cell>
          <cell r="U5566">
            <v>9</v>
          </cell>
          <cell r="V5566" t="str">
            <v>Vasquez, Lisa R</v>
          </cell>
        </row>
        <row r="5567">
          <cell r="A5567">
            <v>230065</v>
          </cell>
          <cell r="B5567" t="str">
            <v>Development Office</v>
          </cell>
          <cell r="C5567">
            <v>611491</v>
          </cell>
          <cell r="D5567">
            <v>230065611491</v>
          </cell>
          <cell r="E5567" t="str">
            <v>Comp Time Payoff</v>
          </cell>
          <cell r="F5567">
            <v>47.07</v>
          </cell>
          <cell r="G5567">
            <v>137.30000000000001</v>
          </cell>
          <cell r="H5567">
            <v>0</v>
          </cell>
          <cell r="I5567">
            <v>0</v>
          </cell>
          <cell r="J5567">
            <v>200</v>
          </cell>
          <cell r="K5567">
            <v>110010</v>
          </cell>
          <cell r="L5567" t="str">
            <v>Current Unrestricted</v>
          </cell>
          <cell r="M5567">
            <v>35</v>
          </cell>
          <cell r="N5567" t="str">
            <v>Institutional Support</v>
          </cell>
          <cell r="O5567">
            <v>11</v>
          </cell>
          <cell r="P5567" t="str">
            <v>Current Unrestricted Funds</v>
          </cell>
          <cell r="Q5567">
            <v>61</v>
          </cell>
          <cell r="R5567" t="str">
            <v>Salaries and Wages</v>
          </cell>
          <cell r="S5567">
            <v>10</v>
          </cell>
          <cell r="T5567" t="str">
            <v>President</v>
          </cell>
          <cell r="U5567">
            <v>9</v>
          </cell>
          <cell r="V5567" t="str">
            <v>Vasquez, Lisa R</v>
          </cell>
        </row>
        <row r="5568">
          <cell r="A5568">
            <v>230065</v>
          </cell>
          <cell r="B5568" t="str">
            <v>Development Office</v>
          </cell>
          <cell r="C5568">
            <v>611492</v>
          </cell>
          <cell r="D5568">
            <v>230065611492</v>
          </cell>
          <cell r="E5568" t="str">
            <v>Regular Overtime</v>
          </cell>
          <cell r="F5568">
            <v>3051.21</v>
          </cell>
          <cell r="G5568">
            <v>152.99</v>
          </cell>
          <cell r="H5568">
            <v>1000</v>
          </cell>
          <cell r="I5568">
            <v>207.06</v>
          </cell>
          <cell r="J5568">
            <v>1000</v>
          </cell>
          <cell r="K5568">
            <v>110010</v>
          </cell>
          <cell r="L5568" t="str">
            <v>Current Unrestricted</v>
          </cell>
          <cell r="M5568">
            <v>35</v>
          </cell>
          <cell r="N5568" t="str">
            <v>Institutional Support</v>
          </cell>
          <cell r="O5568">
            <v>11</v>
          </cell>
          <cell r="P5568" t="str">
            <v>Current Unrestricted Funds</v>
          </cell>
          <cell r="Q5568">
            <v>61</v>
          </cell>
          <cell r="R5568" t="str">
            <v>Salaries and Wages</v>
          </cell>
          <cell r="S5568">
            <v>10</v>
          </cell>
          <cell r="T5568" t="str">
            <v>President</v>
          </cell>
          <cell r="U5568">
            <v>9</v>
          </cell>
          <cell r="V5568" t="str">
            <v>Vasquez, Lisa R</v>
          </cell>
        </row>
        <row r="5569">
          <cell r="A5569">
            <v>230065</v>
          </cell>
          <cell r="B5569" t="str">
            <v>Development Office</v>
          </cell>
          <cell r="C5569">
            <v>611493</v>
          </cell>
          <cell r="D5569">
            <v>230065611493</v>
          </cell>
          <cell r="E5569" t="str">
            <v>Vacation Payoff</v>
          </cell>
          <cell r="F5569">
            <v>6431.25</v>
          </cell>
          <cell r="G5569">
            <v>3495.53</v>
          </cell>
          <cell r="H5569">
            <v>0</v>
          </cell>
          <cell r="I5569">
            <v>0</v>
          </cell>
          <cell r="J5569">
            <v>0</v>
          </cell>
          <cell r="K5569">
            <v>110010</v>
          </cell>
          <cell r="L5569" t="str">
            <v>Current Unrestricted</v>
          </cell>
          <cell r="M5569">
            <v>35</v>
          </cell>
          <cell r="N5569" t="str">
            <v>Institutional Support</v>
          </cell>
          <cell r="O5569">
            <v>11</v>
          </cell>
          <cell r="P5569" t="str">
            <v>Current Unrestricted Funds</v>
          </cell>
          <cell r="Q5569">
            <v>61</v>
          </cell>
          <cell r="R5569" t="str">
            <v>Salaries and Wages</v>
          </cell>
          <cell r="S5569">
            <v>10</v>
          </cell>
          <cell r="T5569" t="str">
            <v>President</v>
          </cell>
          <cell r="U5569">
            <v>9</v>
          </cell>
          <cell r="V5569" t="str">
            <v>Vasquez, Lisa R</v>
          </cell>
        </row>
        <row r="5570">
          <cell r="A5570">
            <v>230065</v>
          </cell>
          <cell r="B5570" t="str">
            <v>Development Office</v>
          </cell>
          <cell r="C5570">
            <v>611510</v>
          </cell>
          <cell r="D5570">
            <v>230065611510</v>
          </cell>
          <cell r="E5570" t="str">
            <v>Student Assistants - Non-Work Study</v>
          </cell>
          <cell r="F5570">
            <v>3661.66</v>
          </cell>
          <cell r="G5570">
            <v>0</v>
          </cell>
          <cell r="H5570">
            <v>0</v>
          </cell>
          <cell r="I5570">
            <v>0</v>
          </cell>
          <cell r="J5570">
            <v>0</v>
          </cell>
          <cell r="K5570">
            <v>110010</v>
          </cell>
          <cell r="L5570" t="str">
            <v>Current Unrestricted</v>
          </cell>
          <cell r="M5570">
            <v>35</v>
          </cell>
          <cell r="N5570" t="str">
            <v>Institutional Support</v>
          </cell>
          <cell r="O5570">
            <v>11</v>
          </cell>
          <cell r="P5570" t="str">
            <v>Current Unrestricted Funds</v>
          </cell>
          <cell r="Q5570">
            <v>61</v>
          </cell>
          <cell r="R5570" t="str">
            <v>Salaries and Wages</v>
          </cell>
          <cell r="S5570">
            <v>10</v>
          </cell>
          <cell r="T5570" t="str">
            <v>President</v>
          </cell>
          <cell r="U5570">
            <v>9</v>
          </cell>
          <cell r="V5570" t="str">
            <v>Vasquez, Lisa R</v>
          </cell>
        </row>
        <row r="5571">
          <cell r="A5571">
            <v>230065</v>
          </cell>
          <cell r="B5571" t="str">
            <v>Development Office</v>
          </cell>
          <cell r="C5571">
            <v>712310</v>
          </cell>
          <cell r="D5571">
            <v>230065712310</v>
          </cell>
          <cell r="E5571" t="str">
            <v>Consultants</v>
          </cell>
          <cell r="F5571">
            <v>0</v>
          </cell>
          <cell r="G5571">
            <v>3200</v>
          </cell>
          <cell r="H5571">
            <v>2500</v>
          </cell>
          <cell r="I5571">
            <v>0</v>
          </cell>
          <cell r="J5571">
            <v>9500</v>
          </cell>
          <cell r="K5571">
            <v>110010</v>
          </cell>
          <cell r="L5571" t="str">
            <v>Current Unrestricted</v>
          </cell>
          <cell r="M5571">
            <v>35</v>
          </cell>
          <cell r="N5571" t="str">
            <v>Institutional Support</v>
          </cell>
          <cell r="O5571">
            <v>11</v>
          </cell>
          <cell r="P5571" t="str">
            <v>Current Unrestricted Funds</v>
          </cell>
          <cell r="Q5571">
            <v>71</v>
          </cell>
          <cell r="R5571" t="str">
            <v>Contractual Services</v>
          </cell>
          <cell r="S5571">
            <v>10</v>
          </cell>
          <cell r="T5571" t="str">
            <v>President</v>
          </cell>
          <cell r="U5571">
            <v>9</v>
          </cell>
          <cell r="V5571" t="str">
            <v>Vasquez, Lisa R</v>
          </cell>
        </row>
        <row r="5572">
          <cell r="A5572">
            <v>230065</v>
          </cell>
          <cell r="B5572" t="str">
            <v>Development Office</v>
          </cell>
          <cell r="C5572">
            <v>712355</v>
          </cell>
          <cell r="D5572">
            <v>230065712355</v>
          </cell>
          <cell r="E5572" t="str">
            <v>Contract Labor - Temporary Agencies</v>
          </cell>
          <cell r="F5572">
            <v>2450</v>
          </cell>
          <cell r="G5572">
            <v>0</v>
          </cell>
          <cell r="H5572">
            <v>2400</v>
          </cell>
          <cell r="I5572">
            <v>0</v>
          </cell>
          <cell r="J5572">
            <v>1500</v>
          </cell>
          <cell r="K5572">
            <v>110010</v>
          </cell>
          <cell r="L5572" t="str">
            <v>Current Unrestricted</v>
          </cell>
          <cell r="M5572">
            <v>35</v>
          </cell>
          <cell r="N5572" t="str">
            <v>Institutional Support</v>
          </cell>
          <cell r="O5572">
            <v>11</v>
          </cell>
          <cell r="P5572" t="str">
            <v>Current Unrestricted Funds</v>
          </cell>
          <cell r="Q5572">
            <v>71</v>
          </cell>
          <cell r="R5572" t="str">
            <v>Contractual Services</v>
          </cell>
          <cell r="S5572">
            <v>10</v>
          </cell>
          <cell r="T5572" t="str">
            <v>President</v>
          </cell>
          <cell r="U5572">
            <v>9</v>
          </cell>
          <cell r="V5572" t="str">
            <v>Vasquez, Lisa R</v>
          </cell>
        </row>
        <row r="5573">
          <cell r="A5573">
            <v>230065</v>
          </cell>
          <cell r="B5573" t="str">
            <v>Development Office</v>
          </cell>
          <cell r="C5573">
            <v>712420</v>
          </cell>
          <cell r="D5573">
            <v>230065712420</v>
          </cell>
          <cell r="E5573" t="str">
            <v>Rental - Furniture and Equipment</v>
          </cell>
          <cell r="F5573">
            <v>924.14</v>
          </cell>
          <cell r="G5573">
            <v>1076.74</v>
          </cell>
          <cell r="H5573">
            <v>785</v>
          </cell>
          <cell r="I5573">
            <v>0</v>
          </cell>
          <cell r="J5573">
            <v>1000</v>
          </cell>
          <cell r="K5573">
            <v>110010</v>
          </cell>
          <cell r="L5573" t="str">
            <v>Current Unrestricted</v>
          </cell>
          <cell r="M5573">
            <v>35</v>
          </cell>
          <cell r="N5573" t="str">
            <v>Institutional Support</v>
          </cell>
          <cell r="O5573">
            <v>11</v>
          </cell>
          <cell r="P5573" t="str">
            <v>Current Unrestricted Funds</v>
          </cell>
          <cell r="Q5573">
            <v>71</v>
          </cell>
          <cell r="R5573" t="str">
            <v>Contractual Services</v>
          </cell>
          <cell r="S5573">
            <v>10</v>
          </cell>
          <cell r="T5573" t="str">
            <v>President</v>
          </cell>
          <cell r="U5573">
            <v>9</v>
          </cell>
          <cell r="V5573" t="str">
            <v>Vasquez, Lisa R</v>
          </cell>
        </row>
        <row r="5574">
          <cell r="A5574">
            <v>230065</v>
          </cell>
          <cell r="B5574" t="str">
            <v>Development Office</v>
          </cell>
          <cell r="C5574">
            <v>712655</v>
          </cell>
          <cell r="D5574">
            <v>230065712655</v>
          </cell>
          <cell r="E5574" t="str">
            <v>Meetings Expense</v>
          </cell>
          <cell r="F5574">
            <v>587.07000000000005</v>
          </cell>
          <cell r="G5574">
            <v>950</v>
          </cell>
          <cell r="H5574">
            <v>2000</v>
          </cell>
          <cell r="I5574">
            <v>67.36</v>
          </cell>
          <cell r="J5574">
            <v>2000</v>
          </cell>
          <cell r="K5574">
            <v>110010</v>
          </cell>
          <cell r="L5574" t="str">
            <v>Current Unrestricted</v>
          </cell>
          <cell r="M5574">
            <v>35</v>
          </cell>
          <cell r="N5574" t="str">
            <v>Institutional Support</v>
          </cell>
          <cell r="O5574">
            <v>11</v>
          </cell>
          <cell r="P5574" t="str">
            <v>Current Unrestricted Funds</v>
          </cell>
          <cell r="Q5574">
            <v>71</v>
          </cell>
          <cell r="R5574" t="str">
            <v>Contractual Services</v>
          </cell>
          <cell r="S5574">
            <v>10</v>
          </cell>
          <cell r="T5574" t="str">
            <v>President</v>
          </cell>
          <cell r="U5574">
            <v>9</v>
          </cell>
          <cell r="V5574" t="str">
            <v>Vasquez, Lisa R</v>
          </cell>
        </row>
        <row r="5575">
          <cell r="A5575">
            <v>230065</v>
          </cell>
          <cell r="B5575" t="str">
            <v>Development Office</v>
          </cell>
          <cell r="C5575">
            <v>733120</v>
          </cell>
          <cell r="D5575">
            <v>230065733120</v>
          </cell>
          <cell r="E5575" t="str">
            <v>Office Supplies</v>
          </cell>
          <cell r="F5575">
            <v>5822.09</v>
          </cell>
          <cell r="G5575">
            <v>4564.9799999999996</v>
          </cell>
          <cell r="H5575">
            <v>5500</v>
          </cell>
          <cell r="I5575">
            <v>1312.19</v>
          </cell>
          <cell r="J5575">
            <v>5500</v>
          </cell>
          <cell r="K5575">
            <v>110010</v>
          </cell>
          <cell r="L5575" t="str">
            <v>Current Unrestricted</v>
          </cell>
          <cell r="M5575">
            <v>35</v>
          </cell>
          <cell r="N5575" t="str">
            <v>Institutional Support</v>
          </cell>
          <cell r="O5575">
            <v>11</v>
          </cell>
          <cell r="P5575" t="str">
            <v>Current Unrestricted Funds</v>
          </cell>
          <cell r="Q5575">
            <v>73</v>
          </cell>
          <cell r="R5575" t="str">
            <v>Supplies</v>
          </cell>
          <cell r="S5575">
            <v>10</v>
          </cell>
          <cell r="T5575" t="str">
            <v>President</v>
          </cell>
          <cell r="U5575">
            <v>9</v>
          </cell>
          <cell r="V5575" t="str">
            <v>Vasquez, Lisa R</v>
          </cell>
        </row>
        <row r="5576">
          <cell r="A5576">
            <v>230065</v>
          </cell>
          <cell r="B5576" t="str">
            <v>Development Office</v>
          </cell>
          <cell r="C5576">
            <v>733210</v>
          </cell>
          <cell r="D5576">
            <v>230065733210</v>
          </cell>
          <cell r="E5576" t="str">
            <v>Division Books and Booklets</v>
          </cell>
          <cell r="F5576">
            <v>425.5</v>
          </cell>
          <cell r="G5576">
            <v>0</v>
          </cell>
          <cell r="H5576">
            <v>900</v>
          </cell>
          <cell r="I5576">
            <v>0</v>
          </cell>
          <cell r="J5576">
            <v>450</v>
          </cell>
          <cell r="K5576">
            <v>110010</v>
          </cell>
          <cell r="L5576" t="str">
            <v>Current Unrestricted</v>
          </cell>
          <cell r="M5576">
            <v>35</v>
          </cell>
          <cell r="N5576" t="str">
            <v>Institutional Support</v>
          </cell>
          <cell r="O5576">
            <v>11</v>
          </cell>
          <cell r="P5576" t="str">
            <v>Current Unrestricted Funds</v>
          </cell>
          <cell r="Q5576">
            <v>73</v>
          </cell>
          <cell r="R5576" t="str">
            <v>Supplies</v>
          </cell>
          <cell r="S5576">
            <v>10</v>
          </cell>
          <cell r="T5576" t="str">
            <v>President</v>
          </cell>
          <cell r="U5576">
            <v>9</v>
          </cell>
          <cell r="V5576" t="str">
            <v>Vasquez, Lisa R</v>
          </cell>
        </row>
        <row r="5577">
          <cell r="A5577">
            <v>230065</v>
          </cell>
          <cell r="B5577" t="str">
            <v>Development Office</v>
          </cell>
          <cell r="C5577">
            <v>733220</v>
          </cell>
          <cell r="D5577">
            <v>230065733220</v>
          </cell>
          <cell r="E5577" t="str">
            <v>Subscriptions</v>
          </cell>
          <cell r="F5577">
            <v>707</v>
          </cell>
          <cell r="G5577">
            <v>453.92</v>
          </cell>
          <cell r="H5577">
            <v>1200</v>
          </cell>
          <cell r="I5577">
            <v>54</v>
          </cell>
          <cell r="J5577">
            <v>1200</v>
          </cell>
          <cell r="K5577">
            <v>110010</v>
          </cell>
          <cell r="L5577" t="str">
            <v>Current Unrestricted</v>
          </cell>
          <cell r="M5577">
            <v>35</v>
          </cell>
          <cell r="N5577" t="str">
            <v>Institutional Support</v>
          </cell>
          <cell r="O5577">
            <v>11</v>
          </cell>
          <cell r="P5577" t="str">
            <v>Current Unrestricted Funds</v>
          </cell>
          <cell r="Q5577">
            <v>73</v>
          </cell>
          <cell r="R5577" t="str">
            <v>Supplies</v>
          </cell>
          <cell r="S5577">
            <v>10</v>
          </cell>
          <cell r="T5577" t="str">
            <v>President</v>
          </cell>
          <cell r="U5577">
            <v>9</v>
          </cell>
          <cell r="V5577" t="str">
            <v>Vasquez, Lisa R</v>
          </cell>
        </row>
        <row r="5578">
          <cell r="A5578">
            <v>230065</v>
          </cell>
          <cell r="B5578" t="str">
            <v>Development Office</v>
          </cell>
          <cell r="C5578">
            <v>744210</v>
          </cell>
          <cell r="D5578">
            <v>230065744210</v>
          </cell>
          <cell r="E5578" t="str">
            <v>Local Travel</v>
          </cell>
          <cell r="F5578">
            <v>2789.48</v>
          </cell>
          <cell r="G5578">
            <v>1853.24</v>
          </cell>
          <cell r="H5578">
            <v>6000</v>
          </cell>
          <cell r="I5578">
            <v>309.5</v>
          </cell>
          <cell r="J5578">
            <v>6000</v>
          </cell>
          <cell r="K5578">
            <v>110010</v>
          </cell>
          <cell r="L5578" t="str">
            <v>Current Unrestricted</v>
          </cell>
          <cell r="M5578">
            <v>35</v>
          </cell>
          <cell r="N5578" t="str">
            <v>Institutional Support</v>
          </cell>
          <cell r="O5578">
            <v>11</v>
          </cell>
          <cell r="P5578" t="str">
            <v>Current Unrestricted Funds</v>
          </cell>
          <cell r="Q5578">
            <v>74</v>
          </cell>
          <cell r="R5578" t="str">
            <v>Travel</v>
          </cell>
          <cell r="S5578">
            <v>10</v>
          </cell>
          <cell r="T5578" t="str">
            <v>President</v>
          </cell>
          <cell r="U5578">
            <v>9</v>
          </cell>
          <cell r="V5578" t="str">
            <v>Vasquez, Lisa R</v>
          </cell>
        </row>
        <row r="5579">
          <cell r="A5579">
            <v>230065</v>
          </cell>
          <cell r="B5579" t="str">
            <v>Development Office</v>
          </cell>
          <cell r="C5579">
            <v>744220</v>
          </cell>
          <cell r="D5579">
            <v>230065744220</v>
          </cell>
          <cell r="E5579" t="str">
            <v>Professional Development / Travel</v>
          </cell>
          <cell r="F5579">
            <v>3440.35</v>
          </cell>
          <cell r="G5579">
            <v>733.62</v>
          </cell>
          <cell r="H5579">
            <v>4500</v>
          </cell>
          <cell r="I5579">
            <v>1986.82</v>
          </cell>
          <cell r="J5579">
            <v>7000</v>
          </cell>
          <cell r="K5579">
            <v>110010</v>
          </cell>
          <cell r="L5579" t="str">
            <v>Current Unrestricted</v>
          </cell>
          <cell r="M5579">
            <v>35</v>
          </cell>
          <cell r="N5579" t="str">
            <v>Institutional Support</v>
          </cell>
          <cell r="O5579">
            <v>11</v>
          </cell>
          <cell r="P5579" t="str">
            <v>Current Unrestricted Funds</v>
          </cell>
          <cell r="Q5579">
            <v>74</v>
          </cell>
          <cell r="R5579" t="str">
            <v>Travel</v>
          </cell>
          <cell r="S5579">
            <v>10</v>
          </cell>
          <cell r="T5579" t="str">
            <v>President</v>
          </cell>
          <cell r="U5579">
            <v>9</v>
          </cell>
          <cell r="V5579" t="str">
            <v>Vasquez, Lisa R</v>
          </cell>
        </row>
        <row r="5580">
          <cell r="A5580">
            <v>230065</v>
          </cell>
          <cell r="B5580" t="str">
            <v>Development Office</v>
          </cell>
          <cell r="C5580">
            <v>744230</v>
          </cell>
          <cell r="D5580">
            <v>230065744230</v>
          </cell>
          <cell r="E5580" t="str">
            <v>In-House Professional Development</v>
          </cell>
          <cell r="F5580">
            <v>0</v>
          </cell>
          <cell r="G5580">
            <v>0</v>
          </cell>
          <cell r="H5580">
            <v>1600</v>
          </cell>
          <cell r="I5580">
            <v>0</v>
          </cell>
          <cell r="J5580">
            <v>500</v>
          </cell>
          <cell r="K5580">
            <v>110010</v>
          </cell>
          <cell r="L5580" t="str">
            <v>Current Unrestricted</v>
          </cell>
          <cell r="M5580">
            <v>35</v>
          </cell>
          <cell r="N5580" t="str">
            <v>Institutional Support</v>
          </cell>
          <cell r="O5580">
            <v>11</v>
          </cell>
          <cell r="P5580" t="str">
            <v>Current Unrestricted Funds</v>
          </cell>
          <cell r="Q5580">
            <v>74</v>
          </cell>
          <cell r="R5580" t="str">
            <v>Travel</v>
          </cell>
          <cell r="S5580">
            <v>10</v>
          </cell>
          <cell r="T5580" t="str">
            <v>President</v>
          </cell>
          <cell r="U5580">
            <v>9</v>
          </cell>
          <cell r="V5580" t="str">
            <v>Vasquez, Lisa R</v>
          </cell>
        </row>
        <row r="5581">
          <cell r="A5581">
            <v>230065</v>
          </cell>
          <cell r="B5581" t="str">
            <v>Development Office</v>
          </cell>
          <cell r="C5581">
            <v>755240</v>
          </cell>
          <cell r="D5581">
            <v>230065755240</v>
          </cell>
          <cell r="E5581" t="str">
            <v>DP - Software</v>
          </cell>
          <cell r="F5581">
            <v>10287.73</v>
          </cell>
          <cell r="G5581">
            <v>10076.66</v>
          </cell>
          <cell r="H5581">
            <v>17800</v>
          </cell>
          <cell r="I5581">
            <v>15500.97</v>
          </cell>
          <cell r="J5581">
            <v>22800</v>
          </cell>
          <cell r="K5581">
            <v>110010</v>
          </cell>
          <cell r="L5581" t="str">
            <v>Current Unrestricted</v>
          </cell>
          <cell r="M5581">
            <v>35</v>
          </cell>
          <cell r="N5581" t="str">
            <v>Institutional Support</v>
          </cell>
          <cell r="O5581">
            <v>11</v>
          </cell>
          <cell r="P5581" t="str">
            <v>Current Unrestricted Funds</v>
          </cell>
          <cell r="Q5581">
            <v>75</v>
          </cell>
          <cell r="R5581" t="str">
            <v>Other Operating Expenses</v>
          </cell>
          <cell r="S5581">
            <v>10</v>
          </cell>
          <cell r="T5581" t="str">
            <v>President</v>
          </cell>
          <cell r="U5581">
            <v>9</v>
          </cell>
          <cell r="V5581" t="str">
            <v>Vasquez, Lisa R</v>
          </cell>
        </row>
        <row r="5582">
          <cell r="A5582">
            <v>230065</v>
          </cell>
          <cell r="B5582" t="str">
            <v>Development Office</v>
          </cell>
          <cell r="C5582">
            <v>755310</v>
          </cell>
          <cell r="D5582">
            <v>230065755310</v>
          </cell>
          <cell r="E5582" t="str">
            <v>Copier Expense</v>
          </cell>
          <cell r="F5582">
            <v>735.72</v>
          </cell>
          <cell r="G5582">
            <v>273.18</v>
          </cell>
          <cell r="H5582">
            <v>600</v>
          </cell>
          <cell r="I5582">
            <v>0</v>
          </cell>
          <cell r="J5582">
            <v>600</v>
          </cell>
          <cell r="K5582">
            <v>110010</v>
          </cell>
          <cell r="L5582" t="str">
            <v>Current Unrestricted</v>
          </cell>
          <cell r="M5582">
            <v>35</v>
          </cell>
          <cell r="N5582" t="str">
            <v>Institutional Support</v>
          </cell>
          <cell r="O5582">
            <v>11</v>
          </cell>
          <cell r="P5582" t="str">
            <v>Current Unrestricted Funds</v>
          </cell>
          <cell r="Q5582">
            <v>75</v>
          </cell>
          <cell r="R5582" t="str">
            <v>Other Operating Expenses</v>
          </cell>
          <cell r="S5582">
            <v>10</v>
          </cell>
          <cell r="T5582" t="str">
            <v>President</v>
          </cell>
          <cell r="U5582">
            <v>9</v>
          </cell>
          <cell r="V5582" t="str">
            <v>Vasquez, Lisa R</v>
          </cell>
        </row>
        <row r="5583">
          <cell r="A5583">
            <v>230065</v>
          </cell>
          <cell r="B5583" t="str">
            <v>Development Office</v>
          </cell>
          <cell r="C5583">
            <v>755330</v>
          </cell>
          <cell r="D5583">
            <v>230065755330</v>
          </cell>
          <cell r="E5583" t="str">
            <v>Printing - Brochures and Handbooks</v>
          </cell>
          <cell r="F5583">
            <v>0</v>
          </cell>
          <cell r="G5583">
            <v>0</v>
          </cell>
          <cell r="H5583">
            <v>2381</v>
          </cell>
          <cell r="I5583">
            <v>0</v>
          </cell>
          <cell r="J5583">
            <v>5000</v>
          </cell>
          <cell r="K5583">
            <v>110010</v>
          </cell>
          <cell r="L5583" t="str">
            <v>Current Unrestricted</v>
          </cell>
          <cell r="M5583">
            <v>35</v>
          </cell>
          <cell r="N5583" t="str">
            <v>Institutional Support</v>
          </cell>
          <cell r="O5583">
            <v>11</v>
          </cell>
          <cell r="P5583" t="str">
            <v>Current Unrestricted Funds</v>
          </cell>
          <cell r="Q5583">
            <v>75</v>
          </cell>
          <cell r="R5583" t="str">
            <v>Other Operating Expenses</v>
          </cell>
          <cell r="S5583">
            <v>10</v>
          </cell>
          <cell r="T5583" t="str">
            <v>President</v>
          </cell>
          <cell r="U5583">
            <v>9</v>
          </cell>
          <cell r="V5583" t="str">
            <v>Vasquez, Lisa R</v>
          </cell>
        </row>
        <row r="5584">
          <cell r="A5584">
            <v>230065</v>
          </cell>
          <cell r="B5584" t="str">
            <v>Development Office</v>
          </cell>
          <cell r="C5584">
            <v>755360</v>
          </cell>
          <cell r="D5584">
            <v>230065755360</v>
          </cell>
          <cell r="E5584" t="str">
            <v>Printing - Other</v>
          </cell>
          <cell r="F5584">
            <v>-541.83000000000004</v>
          </cell>
          <cell r="G5584">
            <v>302</v>
          </cell>
          <cell r="H5584">
            <v>11200</v>
          </cell>
          <cell r="I5584">
            <v>1060</v>
          </cell>
          <cell r="J5584">
            <v>11470</v>
          </cell>
          <cell r="K5584">
            <v>110010</v>
          </cell>
          <cell r="L5584" t="str">
            <v>Current Unrestricted</v>
          </cell>
          <cell r="M5584">
            <v>35</v>
          </cell>
          <cell r="N5584" t="str">
            <v>Institutional Support</v>
          </cell>
          <cell r="O5584">
            <v>11</v>
          </cell>
          <cell r="P5584" t="str">
            <v>Current Unrestricted Funds</v>
          </cell>
          <cell r="Q5584">
            <v>75</v>
          </cell>
          <cell r="R5584" t="str">
            <v>Other Operating Expenses</v>
          </cell>
          <cell r="S5584">
            <v>10</v>
          </cell>
          <cell r="T5584" t="str">
            <v>President</v>
          </cell>
          <cell r="U5584">
            <v>9</v>
          </cell>
          <cell r="V5584" t="str">
            <v>Vasquez, Lisa R</v>
          </cell>
        </row>
        <row r="5585">
          <cell r="A5585">
            <v>230065</v>
          </cell>
          <cell r="B5585" t="str">
            <v>Development Office</v>
          </cell>
          <cell r="C5585">
            <v>755510</v>
          </cell>
          <cell r="D5585">
            <v>230065755510</v>
          </cell>
          <cell r="E5585" t="str">
            <v>Repairs - Equipment</v>
          </cell>
          <cell r="F5585">
            <v>0</v>
          </cell>
          <cell r="G5585">
            <v>0</v>
          </cell>
          <cell r="H5585">
            <v>500</v>
          </cell>
          <cell r="I5585">
            <v>0</v>
          </cell>
          <cell r="J5585">
            <v>500</v>
          </cell>
          <cell r="K5585">
            <v>110010</v>
          </cell>
          <cell r="L5585" t="str">
            <v>Current Unrestricted</v>
          </cell>
          <cell r="M5585">
            <v>35</v>
          </cell>
          <cell r="N5585" t="str">
            <v>Institutional Support</v>
          </cell>
          <cell r="O5585">
            <v>11</v>
          </cell>
          <cell r="P5585" t="str">
            <v>Current Unrestricted Funds</v>
          </cell>
          <cell r="Q5585">
            <v>75</v>
          </cell>
          <cell r="R5585" t="str">
            <v>Other Operating Expenses</v>
          </cell>
          <cell r="S5585">
            <v>10</v>
          </cell>
          <cell r="T5585" t="str">
            <v>President</v>
          </cell>
          <cell r="U5585">
            <v>9</v>
          </cell>
          <cell r="V5585" t="str">
            <v>Vasquez, Lisa R</v>
          </cell>
        </row>
        <row r="5586">
          <cell r="A5586">
            <v>230065</v>
          </cell>
          <cell r="B5586" t="str">
            <v>Development Office</v>
          </cell>
          <cell r="C5586">
            <v>755705</v>
          </cell>
          <cell r="D5586">
            <v>230065755705</v>
          </cell>
          <cell r="E5586" t="str">
            <v>Postage</v>
          </cell>
          <cell r="F5586">
            <v>1267.68</v>
          </cell>
          <cell r="G5586">
            <v>1235.69</v>
          </cell>
          <cell r="H5586">
            <v>3000</v>
          </cell>
          <cell r="I5586">
            <v>731.21</v>
          </cell>
          <cell r="J5586">
            <v>8000</v>
          </cell>
          <cell r="K5586">
            <v>110010</v>
          </cell>
          <cell r="L5586" t="str">
            <v>Current Unrestricted</v>
          </cell>
          <cell r="M5586">
            <v>35</v>
          </cell>
          <cell r="N5586" t="str">
            <v>Institutional Support</v>
          </cell>
          <cell r="O5586">
            <v>11</v>
          </cell>
          <cell r="P5586" t="str">
            <v>Current Unrestricted Funds</v>
          </cell>
          <cell r="Q5586">
            <v>75</v>
          </cell>
          <cell r="R5586" t="str">
            <v>Other Operating Expenses</v>
          </cell>
          <cell r="S5586">
            <v>10</v>
          </cell>
          <cell r="T5586" t="str">
            <v>President</v>
          </cell>
          <cell r="U5586">
            <v>9</v>
          </cell>
          <cell r="V5586" t="str">
            <v>Vasquez, Lisa R</v>
          </cell>
        </row>
        <row r="5587">
          <cell r="A5587">
            <v>230065</v>
          </cell>
          <cell r="B5587" t="str">
            <v>Development Office</v>
          </cell>
          <cell r="C5587">
            <v>755730</v>
          </cell>
          <cell r="D5587">
            <v>230065755730</v>
          </cell>
          <cell r="E5587" t="str">
            <v>Memberships</v>
          </cell>
          <cell r="F5587">
            <v>540</v>
          </cell>
          <cell r="G5587">
            <v>0</v>
          </cell>
          <cell r="H5587">
            <v>0</v>
          </cell>
          <cell r="I5587">
            <v>0</v>
          </cell>
          <cell r="J5587">
            <v>0</v>
          </cell>
          <cell r="K5587">
            <v>110010</v>
          </cell>
          <cell r="L5587" t="str">
            <v>Current Unrestricted</v>
          </cell>
          <cell r="M5587">
            <v>35</v>
          </cell>
          <cell r="N5587" t="str">
            <v>Institutional Support</v>
          </cell>
          <cell r="O5587">
            <v>11</v>
          </cell>
          <cell r="P5587" t="str">
            <v>Current Unrestricted Funds</v>
          </cell>
          <cell r="Q5587">
            <v>75</v>
          </cell>
          <cell r="R5587" t="str">
            <v>Other Operating Expenses</v>
          </cell>
          <cell r="S5587">
            <v>10</v>
          </cell>
          <cell r="T5587" t="str">
            <v>President</v>
          </cell>
          <cell r="U5587">
            <v>9</v>
          </cell>
          <cell r="V5587" t="str">
            <v>Vasquez, Lisa R</v>
          </cell>
        </row>
        <row r="5588">
          <cell r="A5588">
            <v>230065</v>
          </cell>
          <cell r="B5588" t="str">
            <v>Development Office</v>
          </cell>
          <cell r="C5588">
            <v>755745</v>
          </cell>
          <cell r="D5588">
            <v>230065755745</v>
          </cell>
          <cell r="E5588" t="str">
            <v>Promotional Activities</v>
          </cell>
          <cell r="F5588">
            <v>238.8</v>
          </cell>
          <cell r="G5588">
            <v>0</v>
          </cell>
          <cell r="H5588">
            <v>650</v>
          </cell>
          <cell r="I5588">
            <v>0</v>
          </cell>
          <cell r="J5588">
            <v>650</v>
          </cell>
          <cell r="K5588">
            <v>110010</v>
          </cell>
          <cell r="L5588" t="str">
            <v>Current Unrestricted</v>
          </cell>
          <cell r="M5588">
            <v>35</v>
          </cell>
          <cell r="N5588" t="str">
            <v>Institutional Support</v>
          </cell>
          <cell r="O5588">
            <v>11</v>
          </cell>
          <cell r="P5588" t="str">
            <v>Current Unrestricted Funds</v>
          </cell>
          <cell r="Q5588">
            <v>75</v>
          </cell>
          <cell r="R5588" t="str">
            <v>Other Operating Expenses</v>
          </cell>
          <cell r="S5588">
            <v>10</v>
          </cell>
          <cell r="T5588" t="str">
            <v>President</v>
          </cell>
          <cell r="U5588">
            <v>9</v>
          </cell>
          <cell r="V5588" t="str">
            <v>Vasquez, Lisa R</v>
          </cell>
        </row>
        <row r="5589">
          <cell r="A5589">
            <v>230065</v>
          </cell>
          <cell r="B5589" t="str">
            <v>Development Office</v>
          </cell>
          <cell r="C5589">
            <v>765420</v>
          </cell>
          <cell r="D5589">
            <v>230065765420</v>
          </cell>
          <cell r="E5589" t="str">
            <v>Telephone</v>
          </cell>
          <cell r="F5589">
            <v>0</v>
          </cell>
          <cell r="G5589">
            <v>20.38</v>
          </cell>
          <cell r="H5589">
            <v>0</v>
          </cell>
          <cell r="I5589">
            <v>0</v>
          </cell>
          <cell r="J5589">
            <v>100</v>
          </cell>
          <cell r="K5589">
            <v>110010</v>
          </cell>
          <cell r="L5589" t="str">
            <v>Current Unrestricted</v>
          </cell>
          <cell r="M5589">
            <v>35</v>
          </cell>
          <cell r="N5589" t="str">
            <v>Institutional Support</v>
          </cell>
          <cell r="O5589">
            <v>11</v>
          </cell>
          <cell r="P5589" t="str">
            <v>Current Unrestricted Funds</v>
          </cell>
          <cell r="Q5589">
            <v>76</v>
          </cell>
          <cell r="R5589" t="str">
            <v>Utilities</v>
          </cell>
          <cell r="S5589">
            <v>10</v>
          </cell>
          <cell r="T5589" t="str">
            <v>President</v>
          </cell>
          <cell r="U5589">
            <v>9</v>
          </cell>
          <cell r="V5589" t="str">
            <v>Vasquez, Lisa R</v>
          </cell>
        </row>
        <row r="5590">
          <cell r="A5590">
            <v>230065</v>
          </cell>
          <cell r="B5590" t="str">
            <v>Development Office</v>
          </cell>
          <cell r="C5590">
            <v>787410</v>
          </cell>
          <cell r="D5590">
            <v>230065787410</v>
          </cell>
          <cell r="E5590" t="str">
            <v>Equipment/Furniture Non-Depreciable</v>
          </cell>
          <cell r="F5590">
            <v>0</v>
          </cell>
          <cell r="G5590">
            <v>0</v>
          </cell>
          <cell r="H5590">
            <v>565</v>
          </cell>
          <cell r="I5590">
            <v>0</v>
          </cell>
          <cell r="J5590">
            <v>500</v>
          </cell>
          <cell r="K5590">
            <v>110010</v>
          </cell>
          <cell r="L5590" t="str">
            <v>Current Unrestricted</v>
          </cell>
          <cell r="M5590">
            <v>35</v>
          </cell>
          <cell r="N5590" t="str">
            <v>Institutional Support</v>
          </cell>
          <cell r="O5590">
            <v>11</v>
          </cell>
          <cell r="P5590" t="str">
            <v>Current Unrestricted Funds</v>
          </cell>
          <cell r="Q5590">
            <v>78</v>
          </cell>
          <cell r="R5590" t="str">
            <v>Non-Capital Outlay</v>
          </cell>
          <cell r="S5590">
            <v>10</v>
          </cell>
          <cell r="T5590" t="str">
            <v>President</v>
          </cell>
          <cell r="U5590">
            <v>9</v>
          </cell>
          <cell r="V5590" t="str">
            <v>Vasquez, Lisa R</v>
          </cell>
        </row>
        <row r="5591">
          <cell r="A5591">
            <v>230065</v>
          </cell>
          <cell r="B5591" t="str">
            <v>Development Office</v>
          </cell>
          <cell r="C5591">
            <v>787430</v>
          </cell>
          <cell r="D5591">
            <v>230065787430</v>
          </cell>
          <cell r="E5591" t="str">
            <v>Computer/Media Equip</v>
          </cell>
          <cell r="F5591">
            <v>0</v>
          </cell>
          <cell r="G5591">
            <v>1333.16</v>
          </cell>
          <cell r="H5591">
            <v>750</v>
          </cell>
          <cell r="I5591">
            <v>148.77000000000001</v>
          </cell>
          <cell r="J5591">
            <v>1500</v>
          </cell>
          <cell r="K5591">
            <v>110010</v>
          </cell>
          <cell r="L5591" t="str">
            <v>Current Unrestricted</v>
          </cell>
          <cell r="M5591">
            <v>35</v>
          </cell>
          <cell r="N5591" t="str">
            <v>Institutional Support</v>
          </cell>
          <cell r="O5591">
            <v>11</v>
          </cell>
          <cell r="P5591" t="str">
            <v>Current Unrestricted Funds</v>
          </cell>
          <cell r="Q5591">
            <v>78</v>
          </cell>
          <cell r="R5591" t="str">
            <v>Non-Capital Outlay</v>
          </cell>
          <cell r="S5591">
            <v>10</v>
          </cell>
          <cell r="T5591" t="str">
            <v>President</v>
          </cell>
          <cell r="U5591">
            <v>9</v>
          </cell>
          <cell r="V5591" t="str">
            <v>Vasquez, Lisa R</v>
          </cell>
        </row>
        <row r="5592">
          <cell r="A5592">
            <v>230105</v>
          </cell>
          <cell r="B5592" t="str">
            <v>Public Relations</v>
          </cell>
          <cell r="C5592">
            <v>611120</v>
          </cell>
          <cell r="D5592">
            <v>230105611120</v>
          </cell>
          <cell r="E5592" t="str">
            <v>Faculty Salaries - Part-time</v>
          </cell>
          <cell r="F5592">
            <v>0</v>
          </cell>
          <cell r="G5592">
            <v>600</v>
          </cell>
          <cell r="H5592">
            <v>0</v>
          </cell>
          <cell r="I5592">
            <v>0</v>
          </cell>
          <cell r="J5592">
            <v>0</v>
          </cell>
          <cell r="K5592">
            <v>110010</v>
          </cell>
          <cell r="L5592" t="str">
            <v>Current Unrestricted</v>
          </cell>
          <cell r="M5592">
            <v>35</v>
          </cell>
          <cell r="N5592" t="str">
            <v>Institutional Support</v>
          </cell>
          <cell r="O5592">
            <v>11</v>
          </cell>
          <cell r="P5592" t="str">
            <v>Current Unrestricted Funds</v>
          </cell>
          <cell r="Q5592">
            <v>61</v>
          </cell>
          <cell r="R5592" t="str">
            <v>Salaries and Wages</v>
          </cell>
          <cell r="S5592">
            <v>10</v>
          </cell>
          <cell r="T5592" t="str">
            <v>President</v>
          </cell>
          <cell r="U5592">
            <v>9</v>
          </cell>
          <cell r="V5592" t="str">
            <v>Vasquez, Lisa R</v>
          </cell>
        </row>
        <row r="5593">
          <cell r="A5593">
            <v>230105</v>
          </cell>
          <cell r="B5593" t="str">
            <v>Public Relations</v>
          </cell>
          <cell r="C5593">
            <v>611140</v>
          </cell>
          <cell r="D5593">
            <v>230105611140</v>
          </cell>
          <cell r="E5593" t="str">
            <v>Faculty Part-time Non-teaching</v>
          </cell>
          <cell r="F5593">
            <v>0</v>
          </cell>
          <cell r="G5593">
            <v>0</v>
          </cell>
          <cell r="H5593">
            <v>1000</v>
          </cell>
          <cell r="I5593">
            <v>0</v>
          </cell>
          <cell r="J5593">
            <v>1000</v>
          </cell>
          <cell r="K5593">
            <v>110010</v>
          </cell>
          <cell r="L5593" t="str">
            <v>Current Unrestricted</v>
          </cell>
          <cell r="M5593">
            <v>35</v>
          </cell>
          <cell r="N5593" t="str">
            <v>Institutional Support</v>
          </cell>
          <cell r="O5593">
            <v>11</v>
          </cell>
          <cell r="P5593" t="str">
            <v>Current Unrestricted Funds</v>
          </cell>
          <cell r="Q5593">
            <v>61</v>
          </cell>
          <cell r="R5593" t="str">
            <v>Salaries and Wages</v>
          </cell>
          <cell r="S5593">
            <v>10</v>
          </cell>
          <cell r="T5593" t="str">
            <v>President</v>
          </cell>
          <cell r="U5593">
            <v>9</v>
          </cell>
          <cell r="V5593" t="str">
            <v>Vasquez, Lisa R</v>
          </cell>
        </row>
        <row r="5594">
          <cell r="A5594">
            <v>230105</v>
          </cell>
          <cell r="B5594" t="str">
            <v>Public Relations</v>
          </cell>
          <cell r="C5594">
            <v>611210</v>
          </cell>
          <cell r="D5594">
            <v>230105611210</v>
          </cell>
          <cell r="E5594" t="str">
            <v>Admin Salaries - Full-time</v>
          </cell>
          <cell r="F5594">
            <v>80413</v>
          </cell>
          <cell r="G5594">
            <v>91917.96</v>
          </cell>
          <cell r="H5594">
            <v>102031</v>
          </cell>
          <cell r="I5594">
            <v>51015.48</v>
          </cell>
          <cell r="J5594">
            <v>102031</v>
          </cell>
          <cell r="K5594">
            <v>110010</v>
          </cell>
          <cell r="L5594" t="str">
            <v>Current Unrestricted</v>
          </cell>
          <cell r="M5594">
            <v>35</v>
          </cell>
          <cell r="N5594" t="str">
            <v>Institutional Support</v>
          </cell>
          <cell r="O5594">
            <v>11</v>
          </cell>
          <cell r="P5594" t="str">
            <v>Current Unrestricted Funds</v>
          </cell>
          <cell r="Q5594">
            <v>61</v>
          </cell>
          <cell r="R5594" t="str">
            <v>Salaries and Wages</v>
          </cell>
          <cell r="S5594">
            <v>10</v>
          </cell>
          <cell r="T5594" t="str">
            <v>President</v>
          </cell>
          <cell r="U5594">
            <v>9</v>
          </cell>
          <cell r="V5594" t="str">
            <v>Vasquez, Lisa R</v>
          </cell>
        </row>
        <row r="5595">
          <cell r="A5595">
            <v>230105</v>
          </cell>
          <cell r="B5595" t="str">
            <v>Public Relations</v>
          </cell>
          <cell r="C5595">
            <v>611212</v>
          </cell>
          <cell r="D5595">
            <v>230105611212</v>
          </cell>
          <cell r="E5595" t="str">
            <v>Admin Salaries - Additional Comp</v>
          </cell>
          <cell r="F5595">
            <v>3000</v>
          </cell>
          <cell r="G5595">
            <v>0</v>
          </cell>
          <cell r="H5595">
            <v>0</v>
          </cell>
          <cell r="I5595">
            <v>0</v>
          </cell>
          <cell r="J5595">
            <v>0</v>
          </cell>
          <cell r="K5595">
            <v>110010</v>
          </cell>
          <cell r="L5595" t="str">
            <v>Current Unrestricted</v>
          </cell>
          <cell r="M5595">
            <v>35</v>
          </cell>
          <cell r="N5595" t="str">
            <v>Institutional Support</v>
          </cell>
          <cell r="O5595">
            <v>11</v>
          </cell>
          <cell r="P5595" t="str">
            <v>Current Unrestricted Funds</v>
          </cell>
          <cell r="Q5595">
            <v>61</v>
          </cell>
          <cell r="R5595" t="str">
            <v>Salaries and Wages</v>
          </cell>
          <cell r="S5595">
            <v>10</v>
          </cell>
          <cell r="T5595" t="str">
            <v>President</v>
          </cell>
          <cell r="U5595">
            <v>9</v>
          </cell>
          <cell r="V5595" t="str">
            <v>Vasquez, Lisa R</v>
          </cell>
        </row>
        <row r="5596">
          <cell r="A5596">
            <v>230105</v>
          </cell>
          <cell r="B5596" t="str">
            <v>Public Relations</v>
          </cell>
          <cell r="C5596">
            <v>611214</v>
          </cell>
          <cell r="D5596">
            <v>230105611214</v>
          </cell>
          <cell r="E5596" t="str">
            <v>Travel Allowance</v>
          </cell>
          <cell r="F5596">
            <v>7000</v>
          </cell>
          <cell r="G5596">
            <v>9000</v>
          </cell>
          <cell r="H5596">
            <v>12000</v>
          </cell>
          <cell r="I5596">
            <v>6000</v>
          </cell>
          <cell r="J5596">
            <v>12000</v>
          </cell>
          <cell r="K5596">
            <v>110010</v>
          </cell>
          <cell r="L5596" t="str">
            <v>Current Unrestricted</v>
          </cell>
          <cell r="M5596">
            <v>35</v>
          </cell>
          <cell r="N5596" t="str">
            <v>Institutional Support</v>
          </cell>
          <cell r="O5596">
            <v>11</v>
          </cell>
          <cell r="P5596" t="str">
            <v>Current Unrestricted Funds</v>
          </cell>
          <cell r="Q5596">
            <v>61</v>
          </cell>
          <cell r="R5596" t="str">
            <v>Salaries and Wages</v>
          </cell>
          <cell r="S5596">
            <v>10</v>
          </cell>
          <cell r="T5596" t="str">
            <v>President</v>
          </cell>
          <cell r="U5596">
            <v>9</v>
          </cell>
          <cell r="V5596" t="str">
            <v>Vasquez, Lisa R</v>
          </cell>
        </row>
        <row r="5597">
          <cell r="A5597">
            <v>230105</v>
          </cell>
          <cell r="B5597" t="str">
            <v>Public Relations</v>
          </cell>
          <cell r="C5597">
            <v>611310</v>
          </cell>
          <cell r="D5597">
            <v>230105611310</v>
          </cell>
          <cell r="E5597" t="str">
            <v>Supervisory Support Staff - Exempt</v>
          </cell>
          <cell r="F5597">
            <v>112530.72</v>
          </cell>
          <cell r="G5597">
            <v>120219.97</v>
          </cell>
          <cell r="H5597">
            <v>125820</v>
          </cell>
          <cell r="I5597">
            <v>62909.58</v>
          </cell>
          <cell r="J5597">
            <v>125820</v>
          </cell>
          <cell r="K5597">
            <v>110010</v>
          </cell>
          <cell r="L5597" t="str">
            <v>Current Unrestricted</v>
          </cell>
          <cell r="M5597">
            <v>35</v>
          </cell>
          <cell r="N5597" t="str">
            <v>Institutional Support</v>
          </cell>
          <cell r="O5597">
            <v>11</v>
          </cell>
          <cell r="P5597" t="str">
            <v>Current Unrestricted Funds</v>
          </cell>
          <cell r="Q5597">
            <v>61</v>
          </cell>
          <cell r="R5597" t="str">
            <v>Salaries and Wages</v>
          </cell>
          <cell r="S5597">
            <v>10</v>
          </cell>
          <cell r="T5597" t="str">
            <v>President</v>
          </cell>
          <cell r="U5597">
            <v>9</v>
          </cell>
          <cell r="V5597" t="str">
            <v>Vasquez, Lisa R</v>
          </cell>
        </row>
        <row r="5598">
          <cell r="A5598">
            <v>230105</v>
          </cell>
          <cell r="B5598" t="str">
            <v>Public Relations</v>
          </cell>
          <cell r="C5598">
            <v>611320</v>
          </cell>
          <cell r="D5598">
            <v>230105611320</v>
          </cell>
          <cell r="E5598" t="str">
            <v>Non-Supervisory Supp Staff - Exempt</v>
          </cell>
          <cell r="F5598">
            <v>297731.7</v>
          </cell>
          <cell r="G5598">
            <v>0</v>
          </cell>
          <cell r="H5598">
            <v>0</v>
          </cell>
          <cell r="I5598">
            <v>0</v>
          </cell>
          <cell r="J5598">
            <v>0</v>
          </cell>
          <cell r="K5598">
            <v>110010</v>
          </cell>
          <cell r="L5598" t="str">
            <v>Current Unrestricted</v>
          </cell>
          <cell r="M5598">
            <v>35</v>
          </cell>
          <cell r="N5598" t="str">
            <v>Institutional Support</v>
          </cell>
          <cell r="O5598">
            <v>11</v>
          </cell>
          <cell r="P5598" t="str">
            <v>Current Unrestricted Funds</v>
          </cell>
          <cell r="Q5598">
            <v>61</v>
          </cell>
          <cell r="R5598" t="str">
            <v>Salaries and Wages</v>
          </cell>
          <cell r="S5598">
            <v>10</v>
          </cell>
          <cell r="T5598" t="str">
            <v>President</v>
          </cell>
          <cell r="U5598">
            <v>9</v>
          </cell>
          <cell r="V5598" t="str">
            <v>Vasquez, Lisa R</v>
          </cell>
        </row>
        <row r="5599">
          <cell r="A5599">
            <v>230105</v>
          </cell>
          <cell r="B5599" t="str">
            <v>Public Relations</v>
          </cell>
          <cell r="C5599">
            <v>611420</v>
          </cell>
          <cell r="D5599">
            <v>230105611420</v>
          </cell>
          <cell r="E5599" t="str">
            <v>Non-Supervisory Supp - Non-Exempt</v>
          </cell>
          <cell r="F5599">
            <v>36837.96</v>
          </cell>
          <cell r="G5599">
            <v>334060.09000000003</v>
          </cell>
          <cell r="H5599">
            <v>358813</v>
          </cell>
          <cell r="I5599">
            <v>167055.76</v>
          </cell>
          <cell r="J5599">
            <v>383517</v>
          </cell>
          <cell r="K5599">
            <v>110010</v>
          </cell>
          <cell r="L5599" t="str">
            <v>Current Unrestricted</v>
          </cell>
          <cell r="M5599">
            <v>35</v>
          </cell>
          <cell r="N5599" t="str">
            <v>Institutional Support</v>
          </cell>
          <cell r="O5599">
            <v>11</v>
          </cell>
          <cell r="P5599" t="str">
            <v>Current Unrestricted Funds</v>
          </cell>
          <cell r="Q5599">
            <v>61</v>
          </cell>
          <cell r="R5599" t="str">
            <v>Salaries and Wages</v>
          </cell>
          <cell r="S5599">
            <v>10</v>
          </cell>
          <cell r="T5599" t="str">
            <v>President</v>
          </cell>
          <cell r="U5599">
            <v>9</v>
          </cell>
          <cell r="V5599" t="str">
            <v>Vasquez, Lisa R</v>
          </cell>
        </row>
        <row r="5600">
          <cell r="A5600">
            <v>230105</v>
          </cell>
          <cell r="B5600" t="str">
            <v>Public Relations</v>
          </cell>
          <cell r="C5600">
            <v>611430</v>
          </cell>
          <cell r="D5600">
            <v>230105611430</v>
          </cell>
          <cell r="E5600" t="str">
            <v>Clerical - Non-Exempt</v>
          </cell>
          <cell r="F5600">
            <v>33109.68</v>
          </cell>
          <cell r="G5600">
            <v>33109.68</v>
          </cell>
          <cell r="H5600">
            <v>34269</v>
          </cell>
          <cell r="I5600">
            <v>17134.259999999998</v>
          </cell>
          <cell r="J5600">
            <v>34269</v>
          </cell>
          <cell r="K5600">
            <v>110010</v>
          </cell>
          <cell r="L5600" t="str">
            <v>Current Unrestricted</v>
          </cell>
          <cell r="M5600">
            <v>35</v>
          </cell>
          <cell r="N5600" t="str">
            <v>Institutional Support</v>
          </cell>
          <cell r="O5600">
            <v>11</v>
          </cell>
          <cell r="P5600" t="str">
            <v>Current Unrestricted Funds</v>
          </cell>
          <cell r="Q5600">
            <v>61</v>
          </cell>
          <cell r="R5600" t="str">
            <v>Salaries and Wages</v>
          </cell>
          <cell r="S5600">
            <v>10</v>
          </cell>
          <cell r="T5600" t="str">
            <v>President</v>
          </cell>
          <cell r="U5600">
            <v>9</v>
          </cell>
          <cell r="V5600" t="str">
            <v>Vasquez, Lisa R</v>
          </cell>
        </row>
        <row r="5601">
          <cell r="A5601">
            <v>230105</v>
          </cell>
          <cell r="B5601" t="str">
            <v>Public Relations</v>
          </cell>
          <cell r="C5601">
            <v>611460</v>
          </cell>
          <cell r="D5601">
            <v>230105611460</v>
          </cell>
          <cell r="E5601" t="str">
            <v>Support Staff PT - Non-Exempt</v>
          </cell>
          <cell r="F5601">
            <v>24817.18</v>
          </cell>
          <cell r="G5601">
            <v>22921.919999999998</v>
          </cell>
          <cell r="H5601">
            <v>31448</v>
          </cell>
          <cell r="I5601">
            <v>10298.379999999999</v>
          </cell>
          <cell r="J5601">
            <v>31090</v>
          </cell>
          <cell r="K5601">
            <v>110010</v>
          </cell>
          <cell r="L5601" t="str">
            <v>Current Unrestricted</v>
          </cell>
          <cell r="M5601">
            <v>35</v>
          </cell>
          <cell r="N5601" t="str">
            <v>Institutional Support</v>
          </cell>
          <cell r="O5601">
            <v>11</v>
          </cell>
          <cell r="P5601" t="str">
            <v>Current Unrestricted Funds</v>
          </cell>
          <cell r="Q5601">
            <v>61</v>
          </cell>
          <cell r="R5601" t="str">
            <v>Salaries and Wages</v>
          </cell>
          <cell r="S5601">
            <v>10</v>
          </cell>
          <cell r="T5601" t="str">
            <v>President</v>
          </cell>
          <cell r="U5601">
            <v>9</v>
          </cell>
          <cell r="V5601" t="str">
            <v>Vasquez, Lisa R</v>
          </cell>
        </row>
        <row r="5602">
          <cell r="A5602">
            <v>230105</v>
          </cell>
          <cell r="B5602" t="str">
            <v>Public Relations</v>
          </cell>
          <cell r="C5602">
            <v>611491</v>
          </cell>
          <cell r="D5602">
            <v>230105611491</v>
          </cell>
          <cell r="E5602" t="str">
            <v>Comp Time Payoff</v>
          </cell>
          <cell r="F5602">
            <v>70.05</v>
          </cell>
          <cell r="G5602">
            <v>175.6</v>
          </cell>
          <cell r="H5602">
            <v>0</v>
          </cell>
          <cell r="I5602">
            <v>0</v>
          </cell>
          <cell r="J5602">
            <v>0</v>
          </cell>
          <cell r="K5602">
            <v>110010</v>
          </cell>
          <cell r="L5602" t="str">
            <v>Current Unrestricted</v>
          </cell>
          <cell r="M5602">
            <v>35</v>
          </cell>
          <cell r="N5602" t="str">
            <v>Institutional Support</v>
          </cell>
          <cell r="O5602">
            <v>11</v>
          </cell>
          <cell r="P5602" t="str">
            <v>Current Unrestricted Funds</v>
          </cell>
          <cell r="Q5602">
            <v>61</v>
          </cell>
          <cell r="R5602" t="str">
            <v>Salaries and Wages</v>
          </cell>
          <cell r="S5602">
            <v>10</v>
          </cell>
          <cell r="T5602" t="str">
            <v>President</v>
          </cell>
          <cell r="U5602">
            <v>9</v>
          </cell>
          <cell r="V5602" t="str">
            <v>Vasquez, Lisa R</v>
          </cell>
        </row>
        <row r="5603">
          <cell r="A5603">
            <v>230105</v>
          </cell>
          <cell r="B5603" t="str">
            <v>Public Relations</v>
          </cell>
          <cell r="C5603">
            <v>611492</v>
          </cell>
          <cell r="D5603">
            <v>230105611492</v>
          </cell>
          <cell r="E5603" t="str">
            <v>Regular Overtime</v>
          </cell>
          <cell r="F5603">
            <v>1605.44</v>
          </cell>
          <cell r="G5603">
            <v>1282.46</v>
          </cell>
          <cell r="H5603">
            <v>1500</v>
          </cell>
          <cell r="I5603">
            <v>219.97</v>
          </cell>
          <cell r="J5603">
            <v>1300</v>
          </cell>
          <cell r="K5603">
            <v>110010</v>
          </cell>
          <cell r="L5603" t="str">
            <v>Current Unrestricted</v>
          </cell>
          <cell r="M5603">
            <v>35</v>
          </cell>
          <cell r="N5603" t="str">
            <v>Institutional Support</v>
          </cell>
          <cell r="O5603">
            <v>11</v>
          </cell>
          <cell r="P5603" t="str">
            <v>Current Unrestricted Funds</v>
          </cell>
          <cell r="Q5603">
            <v>61</v>
          </cell>
          <cell r="R5603" t="str">
            <v>Salaries and Wages</v>
          </cell>
          <cell r="S5603">
            <v>10</v>
          </cell>
          <cell r="T5603" t="str">
            <v>President</v>
          </cell>
          <cell r="U5603">
            <v>9</v>
          </cell>
          <cell r="V5603" t="str">
            <v>Vasquez, Lisa R</v>
          </cell>
        </row>
        <row r="5604">
          <cell r="A5604">
            <v>230105</v>
          </cell>
          <cell r="B5604" t="str">
            <v>Public Relations</v>
          </cell>
          <cell r="C5604">
            <v>611493</v>
          </cell>
          <cell r="D5604">
            <v>230105611493</v>
          </cell>
          <cell r="E5604" t="str">
            <v>Vacation Payoff</v>
          </cell>
          <cell r="F5604">
            <v>0</v>
          </cell>
          <cell r="G5604">
            <v>0</v>
          </cell>
          <cell r="H5604">
            <v>1700</v>
          </cell>
          <cell r="I5604">
            <v>1699.2</v>
          </cell>
          <cell r="J5604">
            <v>0</v>
          </cell>
          <cell r="K5604">
            <v>110010</v>
          </cell>
          <cell r="L5604" t="str">
            <v>Current Unrestricted</v>
          </cell>
          <cell r="M5604">
            <v>35</v>
          </cell>
          <cell r="N5604" t="str">
            <v>Institutional Support</v>
          </cell>
          <cell r="O5604">
            <v>11</v>
          </cell>
          <cell r="P5604" t="str">
            <v>Current Unrestricted Funds</v>
          </cell>
          <cell r="Q5604">
            <v>61</v>
          </cell>
          <cell r="R5604" t="str">
            <v>Salaries and Wages</v>
          </cell>
          <cell r="S5604">
            <v>10</v>
          </cell>
          <cell r="T5604" t="str">
            <v>President</v>
          </cell>
          <cell r="U5604">
            <v>9</v>
          </cell>
          <cell r="V5604" t="str">
            <v>Vasquez, Lisa R</v>
          </cell>
        </row>
        <row r="5605">
          <cell r="A5605">
            <v>230105</v>
          </cell>
          <cell r="B5605" t="str">
            <v>Public Relations</v>
          </cell>
          <cell r="C5605">
            <v>712350</v>
          </cell>
          <cell r="D5605">
            <v>230105712350</v>
          </cell>
          <cell r="E5605" t="str">
            <v>Contract Labor - Individuals</v>
          </cell>
          <cell r="F5605">
            <v>11480</v>
          </cell>
          <cell r="G5605">
            <v>7786.25</v>
          </cell>
          <cell r="H5605">
            <v>15000</v>
          </cell>
          <cell r="I5605">
            <v>8101.25</v>
          </cell>
          <cell r="J5605">
            <v>15000</v>
          </cell>
          <cell r="K5605">
            <v>110010</v>
          </cell>
          <cell r="L5605" t="str">
            <v>Current Unrestricted</v>
          </cell>
          <cell r="M5605">
            <v>35</v>
          </cell>
          <cell r="N5605" t="str">
            <v>Institutional Support</v>
          </cell>
          <cell r="O5605">
            <v>11</v>
          </cell>
          <cell r="P5605" t="str">
            <v>Current Unrestricted Funds</v>
          </cell>
          <cell r="Q5605">
            <v>71</v>
          </cell>
          <cell r="R5605" t="str">
            <v>Contractual Services</v>
          </cell>
          <cell r="S5605">
            <v>10</v>
          </cell>
          <cell r="T5605" t="str">
            <v>President</v>
          </cell>
          <cell r="U5605">
            <v>9</v>
          </cell>
          <cell r="V5605" t="str">
            <v>Vasquez, Lisa R</v>
          </cell>
        </row>
        <row r="5606">
          <cell r="A5606">
            <v>230105</v>
          </cell>
          <cell r="B5606" t="str">
            <v>Public Relations</v>
          </cell>
          <cell r="C5606">
            <v>712370</v>
          </cell>
          <cell r="D5606">
            <v>230105712370</v>
          </cell>
          <cell r="E5606" t="str">
            <v>Other Contract Services</v>
          </cell>
          <cell r="F5606">
            <v>11430.23</v>
          </cell>
          <cell r="G5606">
            <v>11619.33</v>
          </cell>
          <cell r="H5606">
            <v>16000</v>
          </cell>
          <cell r="I5606">
            <v>3796.68</v>
          </cell>
          <cell r="J5606">
            <v>16000</v>
          </cell>
          <cell r="K5606">
            <v>110010</v>
          </cell>
          <cell r="L5606" t="str">
            <v>Current Unrestricted</v>
          </cell>
          <cell r="M5606">
            <v>35</v>
          </cell>
          <cell r="N5606" t="str">
            <v>Institutional Support</v>
          </cell>
          <cell r="O5606">
            <v>11</v>
          </cell>
          <cell r="P5606" t="str">
            <v>Current Unrestricted Funds</v>
          </cell>
          <cell r="Q5606">
            <v>71</v>
          </cell>
          <cell r="R5606" t="str">
            <v>Contractual Services</v>
          </cell>
          <cell r="S5606">
            <v>10</v>
          </cell>
          <cell r="T5606" t="str">
            <v>President</v>
          </cell>
          <cell r="U5606">
            <v>9</v>
          </cell>
          <cell r="V5606" t="str">
            <v>Vasquez, Lisa R</v>
          </cell>
        </row>
        <row r="5607">
          <cell r="A5607">
            <v>230105</v>
          </cell>
          <cell r="B5607" t="str">
            <v>Public Relations</v>
          </cell>
          <cell r="C5607">
            <v>712420</v>
          </cell>
          <cell r="D5607">
            <v>230105712420</v>
          </cell>
          <cell r="E5607" t="str">
            <v>Rental - Furniture and Equipment</v>
          </cell>
          <cell r="F5607">
            <v>1167.22</v>
          </cell>
          <cell r="G5607">
            <v>1656.77</v>
          </cell>
          <cell r="H5607">
            <v>2700</v>
          </cell>
          <cell r="I5607">
            <v>1076.7</v>
          </cell>
          <cell r="J5607">
            <v>2700</v>
          </cell>
          <cell r="K5607">
            <v>110010</v>
          </cell>
          <cell r="L5607" t="str">
            <v>Current Unrestricted</v>
          </cell>
          <cell r="M5607">
            <v>35</v>
          </cell>
          <cell r="N5607" t="str">
            <v>Institutional Support</v>
          </cell>
          <cell r="O5607">
            <v>11</v>
          </cell>
          <cell r="P5607" t="str">
            <v>Current Unrestricted Funds</v>
          </cell>
          <cell r="Q5607">
            <v>71</v>
          </cell>
          <cell r="R5607" t="str">
            <v>Contractual Services</v>
          </cell>
          <cell r="S5607">
            <v>10</v>
          </cell>
          <cell r="T5607" t="str">
            <v>President</v>
          </cell>
          <cell r="U5607">
            <v>9</v>
          </cell>
          <cell r="V5607" t="str">
            <v>Vasquez, Lisa R</v>
          </cell>
        </row>
        <row r="5608">
          <cell r="A5608">
            <v>230105</v>
          </cell>
          <cell r="B5608" t="str">
            <v>Public Relations</v>
          </cell>
          <cell r="C5608">
            <v>712430</v>
          </cell>
          <cell r="D5608">
            <v>230105712430</v>
          </cell>
          <cell r="E5608" t="str">
            <v>Rental - Equipment Overage</v>
          </cell>
          <cell r="F5608">
            <v>0</v>
          </cell>
          <cell r="G5608">
            <v>0</v>
          </cell>
          <cell r="H5608">
            <v>50</v>
          </cell>
          <cell r="I5608">
            <v>0</v>
          </cell>
          <cell r="J5608">
            <v>50</v>
          </cell>
          <cell r="K5608">
            <v>110010</v>
          </cell>
          <cell r="L5608" t="str">
            <v>Current Unrestricted</v>
          </cell>
          <cell r="M5608">
            <v>35</v>
          </cell>
          <cell r="N5608" t="str">
            <v>Institutional Support</v>
          </cell>
          <cell r="O5608">
            <v>11</v>
          </cell>
          <cell r="P5608" t="str">
            <v>Current Unrestricted Funds</v>
          </cell>
          <cell r="Q5608">
            <v>71</v>
          </cell>
          <cell r="R5608" t="str">
            <v>Contractual Services</v>
          </cell>
          <cell r="S5608">
            <v>10</v>
          </cell>
          <cell r="T5608" t="str">
            <v>President</v>
          </cell>
          <cell r="U5608">
            <v>9</v>
          </cell>
          <cell r="V5608" t="str">
            <v>Vasquez, Lisa R</v>
          </cell>
        </row>
        <row r="5609">
          <cell r="A5609">
            <v>230105</v>
          </cell>
          <cell r="B5609" t="str">
            <v>Public Relations</v>
          </cell>
          <cell r="C5609">
            <v>712655</v>
          </cell>
          <cell r="D5609">
            <v>230105712655</v>
          </cell>
          <cell r="E5609" t="str">
            <v>Meetings Expense</v>
          </cell>
          <cell r="F5609">
            <v>52.89</v>
          </cell>
          <cell r="G5609">
            <v>423.3</v>
          </cell>
          <cell r="H5609">
            <v>600</v>
          </cell>
          <cell r="I5609">
            <v>0</v>
          </cell>
          <cell r="J5609">
            <v>600</v>
          </cell>
          <cell r="K5609">
            <v>110010</v>
          </cell>
          <cell r="L5609" t="str">
            <v>Current Unrestricted</v>
          </cell>
          <cell r="M5609">
            <v>35</v>
          </cell>
          <cell r="N5609" t="str">
            <v>Institutional Support</v>
          </cell>
          <cell r="O5609">
            <v>11</v>
          </cell>
          <cell r="P5609" t="str">
            <v>Current Unrestricted Funds</v>
          </cell>
          <cell r="Q5609">
            <v>71</v>
          </cell>
          <cell r="R5609" t="str">
            <v>Contractual Services</v>
          </cell>
          <cell r="S5609">
            <v>10</v>
          </cell>
          <cell r="T5609" t="str">
            <v>President</v>
          </cell>
          <cell r="U5609">
            <v>9</v>
          </cell>
          <cell r="V5609" t="str">
            <v>Vasquez, Lisa R</v>
          </cell>
        </row>
        <row r="5610">
          <cell r="A5610">
            <v>230105</v>
          </cell>
          <cell r="B5610" t="str">
            <v>Public Relations</v>
          </cell>
          <cell r="C5610">
            <v>733120</v>
          </cell>
          <cell r="D5610">
            <v>230105733120</v>
          </cell>
          <cell r="E5610" t="str">
            <v>Office Supplies</v>
          </cell>
          <cell r="F5610">
            <v>5384.22</v>
          </cell>
          <cell r="G5610">
            <v>7348.03</v>
          </cell>
          <cell r="H5610">
            <v>8000</v>
          </cell>
          <cell r="I5610">
            <v>4387.96</v>
          </cell>
          <cell r="J5610">
            <v>7000</v>
          </cell>
          <cell r="K5610">
            <v>110010</v>
          </cell>
          <cell r="L5610" t="str">
            <v>Current Unrestricted</v>
          </cell>
          <cell r="M5610">
            <v>35</v>
          </cell>
          <cell r="N5610" t="str">
            <v>Institutional Support</v>
          </cell>
          <cell r="O5610">
            <v>11</v>
          </cell>
          <cell r="P5610" t="str">
            <v>Current Unrestricted Funds</v>
          </cell>
          <cell r="Q5610">
            <v>73</v>
          </cell>
          <cell r="R5610" t="str">
            <v>Supplies</v>
          </cell>
          <cell r="S5610">
            <v>10</v>
          </cell>
          <cell r="T5610" t="str">
            <v>President</v>
          </cell>
          <cell r="U5610">
            <v>9</v>
          </cell>
          <cell r="V5610" t="str">
            <v>Vasquez, Lisa R</v>
          </cell>
        </row>
        <row r="5611">
          <cell r="A5611">
            <v>230105</v>
          </cell>
          <cell r="B5611" t="str">
            <v>Public Relations</v>
          </cell>
          <cell r="C5611">
            <v>733210</v>
          </cell>
          <cell r="D5611">
            <v>230105733210</v>
          </cell>
          <cell r="E5611" t="str">
            <v>Division Books and Booklets</v>
          </cell>
          <cell r="F5611">
            <v>1415</v>
          </cell>
          <cell r="G5611">
            <v>1320</v>
          </cell>
          <cell r="H5611">
            <v>1450</v>
          </cell>
          <cell r="I5611">
            <v>995</v>
          </cell>
          <cell r="J5611">
            <v>1000</v>
          </cell>
          <cell r="K5611">
            <v>110010</v>
          </cell>
          <cell r="L5611" t="str">
            <v>Current Unrestricted</v>
          </cell>
          <cell r="M5611">
            <v>35</v>
          </cell>
          <cell r="N5611" t="str">
            <v>Institutional Support</v>
          </cell>
          <cell r="O5611">
            <v>11</v>
          </cell>
          <cell r="P5611" t="str">
            <v>Current Unrestricted Funds</v>
          </cell>
          <cell r="Q5611">
            <v>73</v>
          </cell>
          <cell r="R5611" t="str">
            <v>Supplies</v>
          </cell>
          <cell r="S5611">
            <v>10</v>
          </cell>
          <cell r="T5611" t="str">
            <v>President</v>
          </cell>
          <cell r="U5611">
            <v>9</v>
          </cell>
          <cell r="V5611" t="str">
            <v>Vasquez, Lisa R</v>
          </cell>
        </row>
        <row r="5612">
          <cell r="A5612">
            <v>230105</v>
          </cell>
          <cell r="B5612" t="str">
            <v>Public Relations</v>
          </cell>
          <cell r="C5612">
            <v>733220</v>
          </cell>
          <cell r="D5612">
            <v>230105733220</v>
          </cell>
          <cell r="E5612" t="str">
            <v>Subscriptions</v>
          </cell>
          <cell r="F5612">
            <v>387</v>
          </cell>
          <cell r="G5612">
            <v>661.83</v>
          </cell>
          <cell r="H5612">
            <v>1000</v>
          </cell>
          <cell r="I5612">
            <v>268</v>
          </cell>
          <cell r="J5612">
            <v>900</v>
          </cell>
          <cell r="K5612">
            <v>110010</v>
          </cell>
          <cell r="L5612" t="str">
            <v>Current Unrestricted</v>
          </cell>
          <cell r="M5612">
            <v>35</v>
          </cell>
          <cell r="N5612" t="str">
            <v>Institutional Support</v>
          </cell>
          <cell r="O5612">
            <v>11</v>
          </cell>
          <cell r="P5612" t="str">
            <v>Current Unrestricted Funds</v>
          </cell>
          <cell r="Q5612">
            <v>73</v>
          </cell>
          <cell r="R5612" t="str">
            <v>Supplies</v>
          </cell>
          <cell r="S5612">
            <v>10</v>
          </cell>
          <cell r="T5612" t="str">
            <v>President</v>
          </cell>
          <cell r="U5612">
            <v>9</v>
          </cell>
          <cell r="V5612" t="str">
            <v>Vasquez, Lisa R</v>
          </cell>
        </row>
        <row r="5613">
          <cell r="A5613">
            <v>230105</v>
          </cell>
          <cell r="B5613" t="str">
            <v>Public Relations</v>
          </cell>
          <cell r="C5613">
            <v>733340</v>
          </cell>
          <cell r="D5613">
            <v>230105733340</v>
          </cell>
          <cell r="E5613" t="str">
            <v>Photo Supplies and Processing</v>
          </cell>
          <cell r="F5613">
            <v>2714.72</v>
          </cell>
          <cell r="G5613">
            <v>1647.73</v>
          </cell>
          <cell r="H5613">
            <v>2500</v>
          </cell>
          <cell r="I5613">
            <v>1830.23</v>
          </cell>
          <cell r="J5613">
            <v>2500</v>
          </cell>
          <cell r="K5613">
            <v>110010</v>
          </cell>
          <cell r="L5613" t="str">
            <v>Current Unrestricted</v>
          </cell>
          <cell r="M5613">
            <v>35</v>
          </cell>
          <cell r="N5613" t="str">
            <v>Institutional Support</v>
          </cell>
          <cell r="O5613">
            <v>11</v>
          </cell>
          <cell r="P5613" t="str">
            <v>Current Unrestricted Funds</v>
          </cell>
          <cell r="Q5613">
            <v>73</v>
          </cell>
          <cell r="R5613" t="str">
            <v>Supplies</v>
          </cell>
          <cell r="S5613">
            <v>10</v>
          </cell>
          <cell r="T5613" t="str">
            <v>President</v>
          </cell>
          <cell r="U5613">
            <v>9</v>
          </cell>
          <cell r="V5613" t="str">
            <v>Vasquez, Lisa R</v>
          </cell>
        </row>
        <row r="5614">
          <cell r="A5614">
            <v>230105</v>
          </cell>
          <cell r="B5614" t="str">
            <v>Public Relations</v>
          </cell>
          <cell r="C5614">
            <v>744210</v>
          </cell>
          <cell r="D5614">
            <v>230105744210</v>
          </cell>
          <cell r="E5614" t="str">
            <v>Local Travel</v>
          </cell>
          <cell r="F5614">
            <v>2899.39</v>
          </cell>
          <cell r="G5614">
            <v>2865.78</v>
          </cell>
          <cell r="H5614">
            <v>4100</v>
          </cell>
          <cell r="I5614">
            <v>383.5</v>
          </cell>
          <cell r="J5614">
            <v>3500</v>
          </cell>
          <cell r="K5614">
            <v>110010</v>
          </cell>
          <cell r="L5614" t="str">
            <v>Current Unrestricted</v>
          </cell>
          <cell r="M5614">
            <v>35</v>
          </cell>
          <cell r="N5614" t="str">
            <v>Institutional Support</v>
          </cell>
          <cell r="O5614">
            <v>11</v>
          </cell>
          <cell r="P5614" t="str">
            <v>Current Unrestricted Funds</v>
          </cell>
          <cell r="Q5614">
            <v>74</v>
          </cell>
          <cell r="R5614" t="str">
            <v>Travel</v>
          </cell>
          <cell r="S5614">
            <v>10</v>
          </cell>
          <cell r="T5614" t="str">
            <v>President</v>
          </cell>
          <cell r="U5614">
            <v>9</v>
          </cell>
          <cell r="V5614" t="str">
            <v>Vasquez, Lisa R</v>
          </cell>
        </row>
        <row r="5615">
          <cell r="A5615">
            <v>230105</v>
          </cell>
          <cell r="B5615" t="str">
            <v>Public Relations</v>
          </cell>
          <cell r="C5615">
            <v>744220</v>
          </cell>
          <cell r="D5615">
            <v>230105744220</v>
          </cell>
          <cell r="E5615" t="str">
            <v>Professional Development / Travel</v>
          </cell>
          <cell r="F5615">
            <v>9185.7999999999993</v>
          </cell>
          <cell r="G5615">
            <v>8967.2900000000009</v>
          </cell>
          <cell r="H5615">
            <v>11000</v>
          </cell>
          <cell r="I5615">
            <v>5182.8100000000004</v>
          </cell>
          <cell r="J5615">
            <v>11000</v>
          </cell>
          <cell r="K5615">
            <v>110010</v>
          </cell>
          <cell r="L5615" t="str">
            <v>Current Unrestricted</v>
          </cell>
          <cell r="M5615">
            <v>35</v>
          </cell>
          <cell r="N5615" t="str">
            <v>Institutional Support</v>
          </cell>
          <cell r="O5615">
            <v>11</v>
          </cell>
          <cell r="P5615" t="str">
            <v>Current Unrestricted Funds</v>
          </cell>
          <cell r="Q5615">
            <v>74</v>
          </cell>
          <cell r="R5615" t="str">
            <v>Travel</v>
          </cell>
          <cell r="S5615">
            <v>10</v>
          </cell>
          <cell r="T5615" t="str">
            <v>President</v>
          </cell>
          <cell r="U5615">
            <v>9</v>
          </cell>
          <cell r="V5615" t="str">
            <v>Vasquez, Lisa R</v>
          </cell>
        </row>
        <row r="5616">
          <cell r="A5616">
            <v>230105</v>
          </cell>
          <cell r="B5616" t="str">
            <v>Public Relations</v>
          </cell>
          <cell r="C5616">
            <v>744230</v>
          </cell>
          <cell r="D5616">
            <v>230105744230</v>
          </cell>
          <cell r="E5616" t="str">
            <v>In-House Professional Development</v>
          </cell>
          <cell r="F5616">
            <v>700</v>
          </cell>
          <cell r="G5616">
            <v>1158</v>
          </cell>
          <cell r="H5616">
            <v>1500</v>
          </cell>
          <cell r="I5616">
            <v>0</v>
          </cell>
          <cell r="J5616">
            <v>1000</v>
          </cell>
          <cell r="K5616">
            <v>110010</v>
          </cell>
          <cell r="L5616" t="str">
            <v>Current Unrestricted</v>
          </cell>
          <cell r="M5616">
            <v>35</v>
          </cell>
          <cell r="N5616" t="str">
            <v>Institutional Support</v>
          </cell>
          <cell r="O5616">
            <v>11</v>
          </cell>
          <cell r="P5616" t="str">
            <v>Current Unrestricted Funds</v>
          </cell>
          <cell r="Q5616">
            <v>74</v>
          </cell>
          <cell r="R5616" t="str">
            <v>Travel</v>
          </cell>
          <cell r="S5616">
            <v>10</v>
          </cell>
          <cell r="T5616" t="str">
            <v>President</v>
          </cell>
          <cell r="U5616">
            <v>9</v>
          </cell>
          <cell r="V5616" t="str">
            <v>Vasquez, Lisa R</v>
          </cell>
        </row>
        <row r="5617">
          <cell r="A5617">
            <v>230105</v>
          </cell>
          <cell r="B5617" t="str">
            <v>Public Relations</v>
          </cell>
          <cell r="C5617">
            <v>755240</v>
          </cell>
          <cell r="D5617">
            <v>230105755240</v>
          </cell>
          <cell r="E5617" t="str">
            <v>DP - Software</v>
          </cell>
          <cell r="F5617">
            <v>4185.6499999999996</v>
          </cell>
          <cell r="G5617">
            <v>852.61</v>
          </cell>
          <cell r="H5617">
            <v>3000</v>
          </cell>
          <cell r="I5617">
            <v>364.98</v>
          </cell>
          <cell r="J5617">
            <v>3000</v>
          </cell>
          <cell r="K5617">
            <v>110010</v>
          </cell>
          <cell r="L5617" t="str">
            <v>Current Unrestricted</v>
          </cell>
          <cell r="M5617">
            <v>35</v>
          </cell>
          <cell r="N5617" t="str">
            <v>Institutional Support</v>
          </cell>
          <cell r="O5617">
            <v>11</v>
          </cell>
          <cell r="P5617" t="str">
            <v>Current Unrestricted Funds</v>
          </cell>
          <cell r="Q5617">
            <v>75</v>
          </cell>
          <cell r="R5617" t="str">
            <v>Other Operating Expenses</v>
          </cell>
          <cell r="S5617">
            <v>10</v>
          </cell>
          <cell r="T5617" t="str">
            <v>President</v>
          </cell>
          <cell r="U5617">
            <v>9</v>
          </cell>
          <cell r="V5617" t="str">
            <v>Vasquez, Lisa R</v>
          </cell>
        </row>
        <row r="5618">
          <cell r="A5618">
            <v>230105</v>
          </cell>
          <cell r="B5618" t="str">
            <v>Public Relations</v>
          </cell>
          <cell r="C5618">
            <v>755360</v>
          </cell>
          <cell r="D5618">
            <v>230105755360</v>
          </cell>
          <cell r="E5618" t="str">
            <v>Printing - Other</v>
          </cell>
          <cell r="F5618">
            <v>163.96</v>
          </cell>
          <cell r="G5618">
            <v>18</v>
          </cell>
          <cell r="H5618">
            <v>300</v>
          </cell>
          <cell r="I5618">
            <v>0</v>
          </cell>
          <cell r="J5618">
            <v>150</v>
          </cell>
          <cell r="K5618">
            <v>110010</v>
          </cell>
          <cell r="L5618" t="str">
            <v>Current Unrestricted</v>
          </cell>
          <cell r="M5618">
            <v>35</v>
          </cell>
          <cell r="N5618" t="str">
            <v>Institutional Support</v>
          </cell>
          <cell r="O5618">
            <v>11</v>
          </cell>
          <cell r="P5618" t="str">
            <v>Current Unrestricted Funds</v>
          </cell>
          <cell r="Q5618">
            <v>75</v>
          </cell>
          <cell r="R5618" t="str">
            <v>Other Operating Expenses</v>
          </cell>
          <cell r="S5618">
            <v>10</v>
          </cell>
          <cell r="T5618" t="str">
            <v>President</v>
          </cell>
          <cell r="U5618">
            <v>9</v>
          </cell>
          <cell r="V5618" t="str">
            <v>Vasquez, Lisa R</v>
          </cell>
        </row>
        <row r="5619">
          <cell r="A5619">
            <v>230105</v>
          </cell>
          <cell r="B5619" t="str">
            <v>Public Relations</v>
          </cell>
          <cell r="C5619">
            <v>755510</v>
          </cell>
          <cell r="D5619">
            <v>230105755510</v>
          </cell>
          <cell r="E5619" t="str">
            <v>Repairs - Equipment</v>
          </cell>
          <cell r="F5619">
            <v>955</v>
          </cell>
          <cell r="G5619">
            <v>223</v>
          </cell>
          <cell r="H5619">
            <v>500</v>
          </cell>
          <cell r="I5619">
            <v>0</v>
          </cell>
          <cell r="J5619">
            <v>500</v>
          </cell>
          <cell r="K5619">
            <v>110010</v>
          </cell>
          <cell r="L5619" t="str">
            <v>Current Unrestricted</v>
          </cell>
          <cell r="M5619">
            <v>35</v>
          </cell>
          <cell r="N5619" t="str">
            <v>Institutional Support</v>
          </cell>
          <cell r="O5619">
            <v>11</v>
          </cell>
          <cell r="P5619" t="str">
            <v>Current Unrestricted Funds</v>
          </cell>
          <cell r="Q5619">
            <v>75</v>
          </cell>
          <cell r="R5619" t="str">
            <v>Other Operating Expenses</v>
          </cell>
          <cell r="S5619">
            <v>10</v>
          </cell>
          <cell r="T5619" t="str">
            <v>President</v>
          </cell>
          <cell r="U5619">
            <v>9</v>
          </cell>
          <cell r="V5619" t="str">
            <v>Vasquez, Lisa R</v>
          </cell>
        </row>
        <row r="5620">
          <cell r="A5620">
            <v>230105</v>
          </cell>
          <cell r="B5620" t="str">
            <v>Public Relations</v>
          </cell>
          <cell r="C5620">
            <v>755545</v>
          </cell>
          <cell r="D5620">
            <v>230105755545</v>
          </cell>
          <cell r="E5620" t="str">
            <v>Building Improvements</v>
          </cell>
          <cell r="F5620">
            <v>139.94</v>
          </cell>
          <cell r="G5620">
            <v>0</v>
          </cell>
          <cell r="H5620">
            <v>0</v>
          </cell>
          <cell r="I5620">
            <v>0</v>
          </cell>
          <cell r="J5620">
            <v>0</v>
          </cell>
          <cell r="K5620">
            <v>110010</v>
          </cell>
          <cell r="L5620" t="str">
            <v>Current Unrestricted</v>
          </cell>
          <cell r="M5620">
            <v>35</v>
          </cell>
          <cell r="N5620" t="str">
            <v>Institutional Support</v>
          </cell>
          <cell r="O5620">
            <v>11</v>
          </cell>
          <cell r="P5620" t="str">
            <v>Current Unrestricted Funds</v>
          </cell>
          <cell r="Q5620">
            <v>75</v>
          </cell>
          <cell r="R5620" t="str">
            <v>Other Operating Expenses</v>
          </cell>
          <cell r="S5620">
            <v>10</v>
          </cell>
          <cell r="T5620" t="str">
            <v>President</v>
          </cell>
          <cell r="U5620">
            <v>9</v>
          </cell>
          <cell r="V5620" t="str">
            <v>Vasquez, Lisa R</v>
          </cell>
        </row>
        <row r="5621">
          <cell r="A5621">
            <v>230105</v>
          </cell>
          <cell r="B5621" t="str">
            <v>Public Relations</v>
          </cell>
          <cell r="C5621">
            <v>755705</v>
          </cell>
          <cell r="D5621">
            <v>230105755705</v>
          </cell>
          <cell r="E5621" t="str">
            <v>Postage</v>
          </cell>
          <cell r="F5621">
            <v>599.47</v>
          </cell>
          <cell r="G5621">
            <v>401.04</v>
          </cell>
          <cell r="H5621">
            <v>1000</v>
          </cell>
          <cell r="I5621">
            <v>278.97000000000003</v>
          </cell>
          <cell r="J5621">
            <v>500</v>
          </cell>
          <cell r="K5621">
            <v>110010</v>
          </cell>
          <cell r="L5621" t="str">
            <v>Current Unrestricted</v>
          </cell>
          <cell r="M5621">
            <v>35</v>
          </cell>
          <cell r="N5621" t="str">
            <v>Institutional Support</v>
          </cell>
          <cell r="O5621">
            <v>11</v>
          </cell>
          <cell r="P5621" t="str">
            <v>Current Unrestricted Funds</v>
          </cell>
          <cell r="Q5621">
            <v>75</v>
          </cell>
          <cell r="R5621" t="str">
            <v>Other Operating Expenses</v>
          </cell>
          <cell r="S5621">
            <v>10</v>
          </cell>
          <cell r="T5621" t="str">
            <v>President</v>
          </cell>
          <cell r="U5621">
            <v>9</v>
          </cell>
          <cell r="V5621" t="str">
            <v>Vasquez, Lisa R</v>
          </cell>
        </row>
        <row r="5622">
          <cell r="A5622">
            <v>230105</v>
          </cell>
          <cell r="B5622" t="str">
            <v>Public Relations</v>
          </cell>
          <cell r="C5622">
            <v>755730</v>
          </cell>
          <cell r="D5622">
            <v>230105755730</v>
          </cell>
          <cell r="E5622" t="str">
            <v>Memberships</v>
          </cell>
          <cell r="F5622">
            <v>1060.99</v>
          </cell>
          <cell r="G5622">
            <v>1225</v>
          </cell>
          <cell r="H5622">
            <v>0</v>
          </cell>
          <cell r="I5622">
            <v>0</v>
          </cell>
          <cell r="J5622">
            <v>0</v>
          </cell>
          <cell r="K5622">
            <v>110010</v>
          </cell>
          <cell r="L5622" t="str">
            <v>Current Unrestricted</v>
          </cell>
          <cell r="M5622">
            <v>35</v>
          </cell>
          <cell r="N5622" t="str">
            <v>Institutional Support</v>
          </cell>
          <cell r="O5622">
            <v>11</v>
          </cell>
          <cell r="P5622" t="str">
            <v>Current Unrestricted Funds</v>
          </cell>
          <cell r="Q5622">
            <v>75</v>
          </cell>
          <cell r="R5622" t="str">
            <v>Other Operating Expenses</v>
          </cell>
          <cell r="S5622">
            <v>10</v>
          </cell>
          <cell r="T5622" t="str">
            <v>President</v>
          </cell>
          <cell r="U5622">
            <v>9</v>
          </cell>
          <cell r="V5622" t="str">
            <v>Vasquez, Lisa R</v>
          </cell>
        </row>
        <row r="5623">
          <cell r="A5623">
            <v>230105</v>
          </cell>
          <cell r="B5623" t="str">
            <v>Public Relations</v>
          </cell>
          <cell r="C5623">
            <v>755740</v>
          </cell>
          <cell r="D5623">
            <v>230105755740</v>
          </cell>
          <cell r="E5623" t="str">
            <v>Advertising</v>
          </cell>
          <cell r="F5623">
            <v>230098.17</v>
          </cell>
          <cell r="G5623">
            <v>274298.75</v>
          </cell>
          <cell r="H5623">
            <v>307000</v>
          </cell>
          <cell r="I5623">
            <v>87741.53</v>
          </cell>
          <cell r="J5623">
            <v>308295</v>
          </cell>
          <cell r="K5623">
            <v>110010</v>
          </cell>
          <cell r="L5623" t="str">
            <v>Current Unrestricted</v>
          </cell>
          <cell r="M5623">
            <v>35</v>
          </cell>
          <cell r="N5623" t="str">
            <v>Institutional Support</v>
          </cell>
          <cell r="O5623">
            <v>11</v>
          </cell>
          <cell r="P5623" t="str">
            <v>Current Unrestricted Funds</v>
          </cell>
          <cell r="Q5623">
            <v>75</v>
          </cell>
          <cell r="R5623" t="str">
            <v>Other Operating Expenses</v>
          </cell>
          <cell r="S5623">
            <v>10</v>
          </cell>
          <cell r="T5623" t="str">
            <v>President</v>
          </cell>
          <cell r="U5623">
            <v>9</v>
          </cell>
          <cell r="V5623" t="str">
            <v>Vasquez, Lisa R</v>
          </cell>
        </row>
        <row r="5624">
          <cell r="A5624">
            <v>230105</v>
          </cell>
          <cell r="B5624" t="str">
            <v>Public Relations</v>
          </cell>
          <cell r="C5624">
            <v>755745</v>
          </cell>
          <cell r="D5624">
            <v>230105755745</v>
          </cell>
          <cell r="E5624" t="str">
            <v>Promotional Activities</v>
          </cell>
          <cell r="F5624">
            <v>490.59</v>
          </cell>
          <cell r="G5624">
            <v>455.49</v>
          </cell>
          <cell r="H5624">
            <v>590</v>
          </cell>
          <cell r="I5624">
            <v>0</v>
          </cell>
          <cell r="J5624">
            <v>850</v>
          </cell>
          <cell r="K5624">
            <v>110010</v>
          </cell>
          <cell r="L5624" t="str">
            <v>Current Unrestricted</v>
          </cell>
          <cell r="M5624">
            <v>35</v>
          </cell>
          <cell r="N5624" t="str">
            <v>Institutional Support</v>
          </cell>
          <cell r="O5624">
            <v>11</v>
          </cell>
          <cell r="P5624" t="str">
            <v>Current Unrestricted Funds</v>
          </cell>
          <cell r="Q5624">
            <v>75</v>
          </cell>
          <cell r="R5624" t="str">
            <v>Other Operating Expenses</v>
          </cell>
          <cell r="S5624">
            <v>10</v>
          </cell>
          <cell r="T5624" t="str">
            <v>President</v>
          </cell>
          <cell r="U5624">
            <v>9</v>
          </cell>
          <cell r="V5624" t="str">
            <v>Vasquez, Lisa R</v>
          </cell>
        </row>
        <row r="5625">
          <cell r="A5625">
            <v>230105</v>
          </cell>
          <cell r="B5625" t="str">
            <v>Public Relations</v>
          </cell>
          <cell r="C5625">
            <v>755765</v>
          </cell>
          <cell r="D5625">
            <v>230105755765</v>
          </cell>
          <cell r="E5625" t="str">
            <v>Miscellaneous Operating Expenses</v>
          </cell>
          <cell r="F5625">
            <v>1035</v>
          </cell>
          <cell r="G5625">
            <v>745</v>
          </cell>
          <cell r="H5625">
            <v>1000</v>
          </cell>
          <cell r="I5625">
            <v>875</v>
          </cell>
          <cell r="J5625">
            <v>1000</v>
          </cell>
          <cell r="K5625">
            <v>110010</v>
          </cell>
          <cell r="L5625" t="str">
            <v>Current Unrestricted</v>
          </cell>
          <cell r="M5625">
            <v>35</v>
          </cell>
          <cell r="N5625" t="str">
            <v>Institutional Support</v>
          </cell>
          <cell r="O5625">
            <v>11</v>
          </cell>
          <cell r="P5625" t="str">
            <v>Current Unrestricted Funds</v>
          </cell>
          <cell r="Q5625">
            <v>75</v>
          </cell>
          <cell r="R5625" t="str">
            <v>Other Operating Expenses</v>
          </cell>
          <cell r="S5625">
            <v>10</v>
          </cell>
          <cell r="T5625" t="str">
            <v>President</v>
          </cell>
          <cell r="U5625">
            <v>9</v>
          </cell>
          <cell r="V5625" t="str">
            <v>Vasquez, Lisa R</v>
          </cell>
        </row>
        <row r="5626">
          <cell r="A5626">
            <v>230105</v>
          </cell>
          <cell r="B5626" t="str">
            <v>Public Relations</v>
          </cell>
          <cell r="C5626">
            <v>755770</v>
          </cell>
          <cell r="D5626">
            <v>230105755770</v>
          </cell>
          <cell r="E5626" t="str">
            <v>Awards and Special Expenses</v>
          </cell>
          <cell r="F5626">
            <v>0</v>
          </cell>
          <cell r="G5626">
            <v>0</v>
          </cell>
          <cell r="H5626">
            <v>0</v>
          </cell>
          <cell r="I5626">
            <v>0</v>
          </cell>
          <cell r="J5626">
            <v>0</v>
          </cell>
          <cell r="K5626">
            <v>110010</v>
          </cell>
          <cell r="L5626" t="str">
            <v>Current Unrestricted</v>
          </cell>
          <cell r="M5626">
            <v>35</v>
          </cell>
          <cell r="N5626" t="str">
            <v>Institutional Support</v>
          </cell>
          <cell r="O5626">
            <v>11</v>
          </cell>
          <cell r="P5626" t="str">
            <v>Current Unrestricted Funds</v>
          </cell>
          <cell r="Q5626">
            <v>75</v>
          </cell>
          <cell r="R5626" t="str">
            <v>Other Operating Expenses</v>
          </cell>
          <cell r="S5626">
            <v>10</v>
          </cell>
          <cell r="T5626" t="str">
            <v>President</v>
          </cell>
          <cell r="U5626">
            <v>9</v>
          </cell>
          <cell r="V5626" t="str">
            <v>Vasquez, Lisa R</v>
          </cell>
        </row>
        <row r="5627">
          <cell r="A5627">
            <v>230105</v>
          </cell>
          <cell r="B5627" t="str">
            <v>Public Relations</v>
          </cell>
          <cell r="C5627">
            <v>765425</v>
          </cell>
          <cell r="D5627">
            <v>230105765425</v>
          </cell>
          <cell r="E5627" t="str">
            <v>Telephone - Cellular</v>
          </cell>
          <cell r="F5627">
            <v>73.92</v>
          </cell>
          <cell r="G5627">
            <v>0</v>
          </cell>
          <cell r="H5627">
            <v>0</v>
          </cell>
          <cell r="I5627">
            <v>0</v>
          </cell>
          <cell r="J5627">
            <v>0</v>
          </cell>
          <cell r="K5627">
            <v>110010</v>
          </cell>
          <cell r="L5627" t="str">
            <v>Current Unrestricted</v>
          </cell>
          <cell r="M5627">
            <v>35</v>
          </cell>
          <cell r="N5627" t="str">
            <v>Institutional Support</v>
          </cell>
          <cell r="O5627">
            <v>11</v>
          </cell>
          <cell r="P5627" t="str">
            <v>Current Unrestricted Funds</v>
          </cell>
          <cell r="Q5627">
            <v>76</v>
          </cell>
          <cell r="R5627" t="str">
            <v>Utilities</v>
          </cell>
          <cell r="S5627">
            <v>10</v>
          </cell>
          <cell r="T5627" t="str">
            <v>President</v>
          </cell>
          <cell r="U5627">
            <v>9</v>
          </cell>
          <cell r="V5627" t="str">
            <v>Vasquez, Lisa R</v>
          </cell>
        </row>
        <row r="5628">
          <cell r="A5628">
            <v>230105</v>
          </cell>
          <cell r="B5628" t="str">
            <v>Public Relations</v>
          </cell>
          <cell r="C5628">
            <v>787410</v>
          </cell>
          <cell r="D5628">
            <v>230105787410</v>
          </cell>
          <cell r="E5628" t="str">
            <v>Equipment/Furniture Non-Depreciable</v>
          </cell>
          <cell r="F5628">
            <v>0</v>
          </cell>
          <cell r="G5628">
            <v>0</v>
          </cell>
          <cell r="H5628">
            <v>0</v>
          </cell>
          <cell r="I5628">
            <v>0</v>
          </cell>
          <cell r="J5628">
            <v>0</v>
          </cell>
          <cell r="K5628">
            <v>110010</v>
          </cell>
          <cell r="L5628" t="str">
            <v>Current Unrestricted</v>
          </cell>
          <cell r="M5628">
            <v>35</v>
          </cell>
          <cell r="N5628" t="str">
            <v>Institutional Support</v>
          </cell>
          <cell r="O5628">
            <v>11</v>
          </cell>
          <cell r="P5628" t="str">
            <v>Current Unrestricted Funds</v>
          </cell>
          <cell r="Q5628">
            <v>78</v>
          </cell>
          <cell r="R5628" t="str">
            <v>Non-Capital Outlay</v>
          </cell>
          <cell r="S5628">
            <v>10</v>
          </cell>
          <cell r="T5628" t="str">
            <v>President</v>
          </cell>
          <cell r="U5628">
            <v>9</v>
          </cell>
          <cell r="V5628" t="str">
            <v>Vasquez, Lisa R</v>
          </cell>
        </row>
        <row r="5629">
          <cell r="A5629">
            <v>230105</v>
          </cell>
          <cell r="B5629" t="str">
            <v>Public Relations</v>
          </cell>
          <cell r="C5629">
            <v>787430</v>
          </cell>
          <cell r="D5629">
            <v>230105787430</v>
          </cell>
          <cell r="E5629" t="str">
            <v>Computer/Media Equip</v>
          </cell>
          <cell r="F5629">
            <v>14092.29</v>
          </cell>
          <cell r="G5629">
            <v>6201.08</v>
          </cell>
          <cell r="H5629">
            <v>18232</v>
          </cell>
          <cell r="I5629">
            <v>14765</v>
          </cell>
          <cell r="J5629">
            <v>14000</v>
          </cell>
          <cell r="K5629">
            <v>110010</v>
          </cell>
          <cell r="L5629" t="str">
            <v>Current Unrestricted</v>
          </cell>
          <cell r="M5629">
            <v>35</v>
          </cell>
          <cell r="N5629" t="str">
            <v>Institutional Support</v>
          </cell>
          <cell r="O5629">
            <v>11</v>
          </cell>
          <cell r="P5629" t="str">
            <v>Current Unrestricted Funds</v>
          </cell>
          <cell r="Q5629">
            <v>78</v>
          </cell>
          <cell r="R5629" t="str">
            <v>Non-Capital Outlay</v>
          </cell>
          <cell r="S5629">
            <v>10</v>
          </cell>
          <cell r="T5629" t="str">
            <v>President</v>
          </cell>
          <cell r="U5629">
            <v>9</v>
          </cell>
          <cell r="V5629" t="str">
            <v>Vasquez, Lisa R</v>
          </cell>
        </row>
        <row r="5630">
          <cell r="A5630">
            <v>230115</v>
          </cell>
          <cell r="B5630" t="str">
            <v>Publications</v>
          </cell>
          <cell r="C5630">
            <v>712370</v>
          </cell>
          <cell r="D5630">
            <v>230115712370</v>
          </cell>
          <cell r="E5630" t="str">
            <v>Other Contract Services</v>
          </cell>
          <cell r="F5630">
            <v>18924.95</v>
          </cell>
          <cell r="G5630">
            <v>18900</v>
          </cell>
          <cell r="H5630">
            <v>22000</v>
          </cell>
          <cell r="I5630">
            <v>5899</v>
          </cell>
          <cell r="J5630">
            <v>9000</v>
          </cell>
          <cell r="K5630">
            <v>110010</v>
          </cell>
          <cell r="L5630" t="str">
            <v>Current Unrestricted</v>
          </cell>
          <cell r="M5630">
            <v>35</v>
          </cell>
          <cell r="N5630" t="str">
            <v>Institutional Support</v>
          </cell>
          <cell r="O5630">
            <v>11</v>
          </cell>
          <cell r="P5630" t="str">
            <v>Current Unrestricted Funds</v>
          </cell>
          <cell r="Q5630">
            <v>71</v>
          </cell>
          <cell r="R5630" t="str">
            <v>Contractual Services</v>
          </cell>
          <cell r="S5630">
            <v>10</v>
          </cell>
          <cell r="T5630" t="str">
            <v>President</v>
          </cell>
          <cell r="U5630">
            <v>9</v>
          </cell>
          <cell r="V5630" t="str">
            <v>Vasquez, Lisa R</v>
          </cell>
        </row>
        <row r="5631">
          <cell r="A5631">
            <v>230115</v>
          </cell>
          <cell r="B5631" t="str">
            <v>Publications</v>
          </cell>
          <cell r="C5631">
            <v>755330</v>
          </cell>
          <cell r="D5631">
            <v>230115755330</v>
          </cell>
          <cell r="E5631" t="str">
            <v>Printing - Brochures and Handbooks</v>
          </cell>
          <cell r="F5631">
            <v>217639.94</v>
          </cell>
          <cell r="G5631">
            <v>113144.69</v>
          </cell>
          <cell r="H5631">
            <v>230084</v>
          </cell>
          <cell r="I5631">
            <v>113211.44</v>
          </cell>
          <cell r="J5631">
            <v>210886</v>
          </cell>
          <cell r="K5631">
            <v>110010</v>
          </cell>
          <cell r="L5631" t="str">
            <v>Current Unrestricted</v>
          </cell>
          <cell r="M5631">
            <v>35</v>
          </cell>
          <cell r="N5631" t="str">
            <v>Institutional Support</v>
          </cell>
          <cell r="O5631">
            <v>11</v>
          </cell>
          <cell r="P5631" t="str">
            <v>Current Unrestricted Funds</v>
          </cell>
          <cell r="Q5631">
            <v>75</v>
          </cell>
          <cell r="R5631" t="str">
            <v>Other Operating Expenses</v>
          </cell>
          <cell r="S5631">
            <v>10</v>
          </cell>
          <cell r="T5631" t="str">
            <v>President</v>
          </cell>
          <cell r="U5631">
            <v>9</v>
          </cell>
          <cell r="V5631" t="str">
            <v>Vasquez, Lisa R</v>
          </cell>
        </row>
        <row r="5632">
          <cell r="A5632">
            <v>230115</v>
          </cell>
          <cell r="B5632" t="str">
            <v>Publications</v>
          </cell>
          <cell r="C5632">
            <v>755360</v>
          </cell>
          <cell r="D5632">
            <v>230115755360</v>
          </cell>
          <cell r="E5632" t="str">
            <v>Printing - Other</v>
          </cell>
          <cell r="F5632">
            <v>20085.080000000002</v>
          </cell>
          <cell r="G5632">
            <v>22722.81</v>
          </cell>
          <cell r="H5632">
            <v>27000</v>
          </cell>
          <cell r="I5632">
            <v>13210.37</v>
          </cell>
          <cell r="J5632">
            <v>28000</v>
          </cell>
          <cell r="K5632">
            <v>110010</v>
          </cell>
          <cell r="L5632" t="str">
            <v>Current Unrestricted</v>
          </cell>
          <cell r="M5632">
            <v>35</v>
          </cell>
          <cell r="N5632" t="str">
            <v>Institutional Support</v>
          </cell>
          <cell r="O5632">
            <v>11</v>
          </cell>
          <cell r="P5632" t="str">
            <v>Current Unrestricted Funds</v>
          </cell>
          <cell r="Q5632">
            <v>75</v>
          </cell>
          <cell r="R5632" t="str">
            <v>Other Operating Expenses</v>
          </cell>
          <cell r="S5632">
            <v>10</v>
          </cell>
          <cell r="T5632" t="str">
            <v>President</v>
          </cell>
          <cell r="U5632">
            <v>9</v>
          </cell>
          <cell r="V5632" t="str">
            <v>Vasquez, Lisa R</v>
          </cell>
        </row>
        <row r="5633">
          <cell r="A5633">
            <v>230115</v>
          </cell>
          <cell r="B5633" t="str">
            <v>Publications</v>
          </cell>
          <cell r="C5633">
            <v>755705</v>
          </cell>
          <cell r="D5633">
            <v>230115755705</v>
          </cell>
          <cell r="E5633" t="str">
            <v>Postage</v>
          </cell>
          <cell r="F5633">
            <v>150306.12</v>
          </cell>
          <cell r="G5633">
            <v>159785.18</v>
          </cell>
          <cell r="H5633">
            <v>172507</v>
          </cell>
          <cell r="I5633">
            <v>80151.89</v>
          </cell>
          <cell r="J5633">
            <v>167000</v>
          </cell>
          <cell r="K5633">
            <v>110010</v>
          </cell>
          <cell r="L5633" t="str">
            <v>Current Unrestricted</v>
          </cell>
          <cell r="M5633">
            <v>35</v>
          </cell>
          <cell r="N5633" t="str">
            <v>Institutional Support</v>
          </cell>
          <cell r="O5633">
            <v>11</v>
          </cell>
          <cell r="P5633" t="str">
            <v>Current Unrestricted Funds</v>
          </cell>
          <cell r="Q5633">
            <v>75</v>
          </cell>
          <cell r="R5633" t="str">
            <v>Other Operating Expenses</v>
          </cell>
          <cell r="S5633">
            <v>10</v>
          </cell>
          <cell r="T5633" t="str">
            <v>President</v>
          </cell>
          <cell r="U5633">
            <v>9</v>
          </cell>
          <cell r="V5633" t="str">
            <v>Vasquez, Lisa R</v>
          </cell>
        </row>
        <row r="5634">
          <cell r="A5634">
            <v>332000</v>
          </cell>
          <cell r="B5634" t="str">
            <v>College Success</v>
          </cell>
          <cell r="C5634">
            <v>611110</v>
          </cell>
          <cell r="D5634">
            <v>332000611110</v>
          </cell>
          <cell r="E5634" t="str">
            <v>Faculty Salaries - Full-time</v>
          </cell>
          <cell r="F5634">
            <v>27433.17</v>
          </cell>
          <cell r="G5634">
            <v>46471.26</v>
          </cell>
          <cell r="H5634">
            <v>60261</v>
          </cell>
          <cell r="I5634">
            <v>27944.87</v>
          </cell>
          <cell r="J5634">
            <v>64633</v>
          </cell>
          <cell r="K5634">
            <v>110010</v>
          </cell>
          <cell r="L5634" t="str">
            <v>Current Unrestricted</v>
          </cell>
          <cell r="M5634">
            <v>10</v>
          </cell>
          <cell r="N5634" t="str">
            <v>Instruction</v>
          </cell>
          <cell r="O5634">
            <v>11</v>
          </cell>
          <cell r="P5634" t="str">
            <v>Current Unrestricted Funds</v>
          </cell>
          <cell r="Q5634">
            <v>61</v>
          </cell>
          <cell r="R5634" t="str">
            <v>Salaries and Wages</v>
          </cell>
          <cell r="S5634">
            <v>40</v>
          </cell>
          <cell r="T5634" t="str">
            <v>Vice President / Provost - SCC</v>
          </cell>
          <cell r="U5634">
            <v>1</v>
          </cell>
          <cell r="V5634" t="str">
            <v>Weasenforth, Donald L.</v>
          </cell>
        </row>
        <row r="5635">
          <cell r="A5635">
            <v>332000</v>
          </cell>
          <cell r="B5635" t="str">
            <v>College Success</v>
          </cell>
          <cell r="C5635">
            <v>611115</v>
          </cell>
          <cell r="D5635">
            <v>332000611115</v>
          </cell>
          <cell r="E5635" t="str">
            <v>Faculty Salaries - Substitute</v>
          </cell>
          <cell r="F5635">
            <v>65.16</v>
          </cell>
          <cell r="G5635">
            <v>86.88</v>
          </cell>
          <cell r="H5635">
            <v>318</v>
          </cell>
          <cell r="I5635">
            <v>0</v>
          </cell>
          <cell r="J5635">
            <v>318</v>
          </cell>
          <cell r="K5635">
            <v>110010</v>
          </cell>
          <cell r="L5635" t="str">
            <v>Current Unrestricted</v>
          </cell>
          <cell r="M5635">
            <v>10</v>
          </cell>
          <cell r="N5635" t="str">
            <v>Instruction</v>
          </cell>
          <cell r="O5635">
            <v>11</v>
          </cell>
          <cell r="P5635" t="str">
            <v>Current Unrestricted Funds</v>
          </cell>
          <cell r="Q5635">
            <v>61</v>
          </cell>
          <cell r="R5635" t="str">
            <v>Salaries and Wages</v>
          </cell>
          <cell r="S5635">
            <v>40</v>
          </cell>
          <cell r="T5635" t="str">
            <v>Vice President / Provost - SCC</v>
          </cell>
          <cell r="U5635">
            <v>1</v>
          </cell>
          <cell r="V5635" t="str">
            <v>Weasenforth, Donald L.</v>
          </cell>
        </row>
        <row r="5636">
          <cell r="A5636">
            <v>332000</v>
          </cell>
          <cell r="B5636" t="str">
            <v>College Success</v>
          </cell>
          <cell r="C5636">
            <v>611120</v>
          </cell>
          <cell r="D5636">
            <v>332000611120</v>
          </cell>
          <cell r="E5636" t="str">
            <v>Faculty Salaries - Part-time</v>
          </cell>
          <cell r="F5636">
            <v>26902.5</v>
          </cell>
          <cell r="G5636">
            <v>23391.09</v>
          </cell>
          <cell r="H5636">
            <v>23738</v>
          </cell>
          <cell r="I5636">
            <v>15638.25</v>
          </cell>
          <cell r="J5636">
            <v>23727</v>
          </cell>
          <cell r="K5636">
            <v>110010</v>
          </cell>
          <cell r="L5636" t="str">
            <v>Current Unrestricted</v>
          </cell>
          <cell r="M5636">
            <v>10</v>
          </cell>
          <cell r="N5636" t="str">
            <v>Instruction</v>
          </cell>
          <cell r="O5636">
            <v>11</v>
          </cell>
          <cell r="P5636" t="str">
            <v>Current Unrestricted Funds</v>
          </cell>
          <cell r="Q5636">
            <v>61</v>
          </cell>
          <cell r="R5636" t="str">
            <v>Salaries and Wages</v>
          </cell>
          <cell r="S5636">
            <v>40</v>
          </cell>
          <cell r="T5636" t="str">
            <v>Vice President / Provost - SCC</v>
          </cell>
          <cell r="U5636">
            <v>1</v>
          </cell>
          <cell r="V5636" t="str">
            <v>Weasenforth, Donald L.</v>
          </cell>
        </row>
        <row r="5637">
          <cell r="A5637">
            <v>332000</v>
          </cell>
          <cell r="B5637" t="str">
            <v>College Success</v>
          </cell>
          <cell r="C5637">
            <v>611130</v>
          </cell>
          <cell r="D5637">
            <v>332000611130</v>
          </cell>
          <cell r="E5637" t="str">
            <v>Faculty Full-time Non-teaching ES</v>
          </cell>
          <cell r="F5637">
            <v>0</v>
          </cell>
          <cell r="G5637">
            <v>0</v>
          </cell>
          <cell r="H5637">
            <v>40</v>
          </cell>
          <cell r="I5637">
            <v>35.61</v>
          </cell>
          <cell r="J5637">
            <v>0</v>
          </cell>
          <cell r="K5637">
            <v>110010</v>
          </cell>
          <cell r="L5637" t="str">
            <v>Current Unrestricted</v>
          </cell>
          <cell r="M5637">
            <v>10</v>
          </cell>
          <cell r="N5637" t="str">
            <v>Instruction</v>
          </cell>
          <cell r="O5637">
            <v>11</v>
          </cell>
          <cell r="P5637" t="str">
            <v>Current Unrestricted Funds</v>
          </cell>
          <cell r="Q5637">
            <v>61</v>
          </cell>
          <cell r="R5637" t="str">
            <v>Salaries and Wages</v>
          </cell>
          <cell r="S5637">
            <v>40</v>
          </cell>
          <cell r="T5637" t="str">
            <v>Vice President / Provost - SCC</v>
          </cell>
          <cell r="U5637">
            <v>1</v>
          </cell>
          <cell r="V5637" t="str">
            <v>Weasenforth, Donald L.</v>
          </cell>
        </row>
        <row r="5638">
          <cell r="A5638">
            <v>332000</v>
          </cell>
          <cell r="B5638" t="str">
            <v>College Success</v>
          </cell>
          <cell r="C5638">
            <v>611140</v>
          </cell>
          <cell r="D5638">
            <v>332000611140</v>
          </cell>
          <cell r="E5638" t="str">
            <v>Faculty Part-time Non-teaching</v>
          </cell>
          <cell r="F5638">
            <v>0</v>
          </cell>
          <cell r="G5638">
            <v>0</v>
          </cell>
          <cell r="H5638">
            <v>50</v>
          </cell>
          <cell r="I5638">
            <v>35.61</v>
          </cell>
          <cell r="J5638">
            <v>0</v>
          </cell>
          <cell r="K5638">
            <v>110010</v>
          </cell>
          <cell r="L5638" t="str">
            <v>Current Unrestricted</v>
          </cell>
          <cell r="M5638">
            <v>10</v>
          </cell>
          <cell r="N5638" t="str">
            <v>Instruction</v>
          </cell>
          <cell r="O5638">
            <v>11</v>
          </cell>
          <cell r="P5638" t="str">
            <v>Current Unrestricted Funds</v>
          </cell>
          <cell r="Q5638">
            <v>61</v>
          </cell>
          <cell r="R5638" t="str">
            <v>Salaries and Wages</v>
          </cell>
          <cell r="S5638">
            <v>40</v>
          </cell>
          <cell r="T5638" t="str">
            <v>Vice President / Provost - SCC</v>
          </cell>
          <cell r="U5638">
            <v>1</v>
          </cell>
          <cell r="V5638" t="str">
            <v>Weasenforth, Donald L.</v>
          </cell>
        </row>
        <row r="5639">
          <cell r="A5639">
            <v>332000</v>
          </cell>
          <cell r="B5639" t="str">
            <v>College Success</v>
          </cell>
          <cell r="C5639">
            <v>611150</v>
          </cell>
          <cell r="D5639">
            <v>332000611150</v>
          </cell>
          <cell r="E5639" t="str">
            <v>Faculty Full-time - Summer</v>
          </cell>
          <cell r="F5639">
            <v>0</v>
          </cell>
          <cell r="G5639">
            <v>0</v>
          </cell>
          <cell r="H5639">
            <v>0</v>
          </cell>
          <cell r="I5639">
            <v>0</v>
          </cell>
          <cell r="J5639">
            <v>0</v>
          </cell>
          <cell r="K5639">
            <v>110010</v>
          </cell>
          <cell r="L5639" t="str">
            <v>Current Unrestricted</v>
          </cell>
          <cell r="M5639">
            <v>10</v>
          </cell>
          <cell r="N5639" t="str">
            <v>Instruction</v>
          </cell>
          <cell r="O5639">
            <v>11</v>
          </cell>
          <cell r="P5639" t="str">
            <v>Current Unrestricted Funds</v>
          </cell>
          <cell r="Q5639">
            <v>61</v>
          </cell>
          <cell r="R5639" t="str">
            <v>Salaries and Wages</v>
          </cell>
          <cell r="S5639">
            <v>40</v>
          </cell>
          <cell r="T5639" t="str">
            <v>Vice President / Provost - SCC</v>
          </cell>
          <cell r="U5639">
            <v>1</v>
          </cell>
          <cell r="V5639" t="str">
            <v>Weasenforth, Donald L.</v>
          </cell>
        </row>
        <row r="5640">
          <cell r="A5640">
            <v>332000</v>
          </cell>
          <cell r="B5640" t="str">
            <v>College Success</v>
          </cell>
          <cell r="C5640">
            <v>611160</v>
          </cell>
          <cell r="D5640">
            <v>332000611160</v>
          </cell>
          <cell r="E5640" t="str">
            <v>Faculty Part-time - Summer</v>
          </cell>
          <cell r="F5640">
            <v>8340</v>
          </cell>
          <cell r="G5640">
            <v>8235.75</v>
          </cell>
          <cell r="H5640">
            <v>4316</v>
          </cell>
          <cell r="I5640">
            <v>0</v>
          </cell>
          <cell r="J5640">
            <v>4314</v>
          </cell>
          <cell r="K5640">
            <v>110010</v>
          </cell>
          <cell r="L5640" t="str">
            <v>Current Unrestricted</v>
          </cell>
          <cell r="M5640">
            <v>10</v>
          </cell>
          <cell r="N5640" t="str">
            <v>Instruction</v>
          </cell>
          <cell r="O5640">
            <v>11</v>
          </cell>
          <cell r="P5640" t="str">
            <v>Current Unrestricted Funds</v>
          </cell>
          <cell r="Q5640">
            <v>61</v>
          </cell>
          <cell r="R5640" t="str">
            <v>Salaries and Wages</v>
          </cell>
          <cell r="S5640">
            <v>40</v>
          </cell>
          <cell r="T5640" t="str">
            <v>Vice President / Provost - SCC</v>
          </cell>
          <cell r="U5640">
            <v>1</v>
          </cell>
          <cell r="V5640" t="str">
            <v>Weasenforth, Donald L.</v>
          </cell>
        </row>
        <row r="5641">
          <cell r="A5641">
            <v>332000</v>
          </cell>
          <cell r="B5641" t="str">
            <v>College Success</v>
          </cell>
          <cell r="C5641">
            <v>733110</v>
          </cell>
          <cell r="D5641">
            <v>332000733110</v>
          </cell>
          <cell r="E5641" t="str">
            <v>Classroom Supplies</v>
          </cell>
          <cell r="F5641">
            <v>0</v>
          </cell>
          <cell r="G5641">
            <v>0</v>
          </cell>
          <cell r="H5641">
            <v>10</v>
          </cell>
          <cell r="I5641">
            <v>0</v>
          </cell>
          <cell r="J5641">
            <v>10</v>
          </cell>
          <cell r="K5641">
            <v>110010</v>
          </cell>
          <cell r="L5641" t="str">
            <v>Current Unrestricted</v>
          </cell>
          <cell r="M5641">
            <v>10</v>
          </cell>
          <cell r="N5641" t="str">
            <v>Instruction</v>
          </cell>
          <cell r="O5641">
            <v>11</v>
          </cell>
          <cell r="P5641" t="str">
            <v>Current Unrestricted Funds</v>
          </cell>
          <cell r="Q5641">
            <v>73</v>
          </cell>
          <cell r="R5641" t="str">
            <v>Supplies</v>
          </cell>
          <cell r="S5641">
            <v>40</v>
          </cell>
          <cell r="T5641" t="str">
            <v>Vice President / Provost - SCC</v>
          </cell>
          <cell r="U5641">
            <v>4</v>
          </cell>
          <cell r="V5641" t="str">
            <v>Weasenforth, Donald L.</v>
          </cell>
        </row>
        <row r="5642">
          <cell r="A5642">
            <v>332000</v>
          </cell>
          <cell r="B5642" t="str">
            <v>College Success</v>
          </cell>
          <cell r="C5642">
            <v>744210</v>
          </cell>
          <cell r="D5642">
            <v>332000744210</v>
          </cell>
          <cell r="E5642" t="str">
            <v>Local Travel</v>
          </cell>
          <cell r="F5642">
            <v>0</v>
          </cell>
          <cell r="G5642">
            <v>0</v>
          </cell>
          <cell r="H5642">
            <v>10</v>
          </cell>
          <cell r="I5642">
            <v>0</v>
          </cell>
          <cell r="J5642">
            <v>10</v>
          </cell>
          <cell r="K5642">
            <v>110010</v>
          </cell>
          <cell r="L5642" t="str">
            <v>Current Unrestricted</v>
          </cell>
          <cell r="M5642">
            <v>10</v>
          </cell>
          <cell r="N5642" t="str">
            <v>Instruction</v>
          </cell>
          <cell r="O5642">
            <v>11</v>
          </cell>
          <cell r="P5642" t="str">
            <v>Current Unrestricted Funds</v>
          </cell>
          <cell r="Q5642">
            <v>74</v>
          </cell>
          <cell r="R5642" t="str">
            <v>Travel</v>
          </cell>
          <cell r="S5642">
            <v>40</v>
          </cell>
          <cell r="T5642" t="str">
            <v>Vice President / Provost - SCC</v>
          </cell>
          <cell r="U5642">
            <v>4</v>
          </cell>
          <cell r="V5642" t="str">
            <v>Weasenforth, Donald L.</v>
          </cell>
        </row>
        <row r="5643">
          <cell r="A5643">
            <v>332000</v>
          </cell>
          <cell r="B5643" t="str">
            <v>College Success</v>
          </cell>
          <cell r="C5643">
            <v>744220</v>
          </cell>
          <cell r="D5643">
            <v>332000744220</v>
          </cell>
          <cell r="E5643" t="str">
            <v>Professional Development / Travel</v>
          </cell>
          <cell r="F5643">
            <v>85</v>
          </cell>
          <cell r="G5643">
            <v>75</v>
          </cell>
          <cell r="H5643">
            <v>0</v>
          </cell>
          <cell r="I5643">
            <v>0</v>
          </cell>
          <cell r="J5643">
            <v>0</v>
          </cell>
          <cell r="K5643">
            <v>110010</v>
          </cell>
          <cell r="L5643" t="str">
            <v>Current Unrestricted</v>
          </cell>
          <cell r="M5643">
            <v>10</v>
          </cell>
          <cell r="N5643" t="str">
            <v>Instruction</v>
          </cell>
          <cell r="O5643">
            <v>11</v>
          </cell>
          <cell r="P5643" t="str">
            <v>Current Unrestricted Funds</v>
          </cell>
          <cell r="Q5643">
            <v>74</v>
          </cell>
          <cell r="R5643" t="str">
            <v>Travel</v>
          </cell>
          <cell r="S5643">
            <v>40</v>
          </cell>
          <cell r="T5643" t="str">
            <v>Vice President / Provost - SCC</v>
          </cell>
          <cell r="U5643">
            <v>4</v>
          </cell>
          <cell r="V5643" t="str">
            <v>Weasenforth, Donald L.</v>
          </cell>
        </row>
        <row r="5644">
          <cell r="A5644">
            <v>332000</v>
          </cell>
          <cell r="B5644" t="str">
            <v>College Success</v>
          </cell>
          <cell r="C5644">
            <v>755310</v>
          </cell>
          <cell r="D5644">
            <v>332000755310</v>
          </cell>
          <cell r="E5644" t="str">
            <v>Copier Expense</v>
          </cell>
          <cell r="F5644">
            <v>281.16000000000003</v>
          </cell>
          <cell r="G5644">
            <v>176.58</v>
          </cell>
          <cell r="H5644">
            <v>211</v>
          </cell>
          <cell r="I5644">
            <v>54.3</v>
          </cell>
          <cell r="J5644">
            <v>281</v>
          </cell>
          <cell r="K5644">
            <v>110010</v>
          </cell>
          <cell r="L5644" t="str">
            <v>Current Unrestricted</v>
          </cell>
          <cell r="M5644">
            <v>10</v>
          </cell>
          <cell r="N5644" t="str">
            <v>Instruction</v>
          </cell>
          <cell r="O5644">
            <v>11</v>
          </cell>
          <cell r="P5644" t="str">
            <v>Current Unrestricted Funds</v>
          </cell>
          <cell r="Q5644">
            <v>75</v>
          </cell>
          <cell r="R5644" t="str">
            <v>Other Operating Expenses</v>
          </cell>
          <cell r="S5644">
            <v>40</v>
          </cell>
          <cell r="T5644" t="str">
            <v>Vice President / Provost - SCC</v>
          </cell>
          <cell r="U5644">
            <v>4</v>
          </cell>
          <cell r="V5644" t="str">
            <v>Weasenforth, Donald L.</v>
          </cell>
        </row>
        <row r="5645">
          <cell r="A5645">
            <v>332000</v>
          </cell>
          <cell r="B5645" t="str">
            <v>College Success</v>
          </cell>
          <cell r="C5645">
            <v>755360</v>
          </cell>
          <cell r="D5645">
            <v>332000755360</v>
          </cell>
          <cell r="E5645" t="str">
            <v>Printing - Other</v>
          </cell>
          <cell r="F5645">
            <v>340.18</v>
          </cell>
          <cell r="G5645">
            <v>306.82</v>
          </cell>
          <cell r="H5645">
            <v>400</v>
          </cell>
          <cell r="I5645">
            <v>203.38</v>
          </cell>
          <cell r="J5645">
            <v>433</v>
          </cell>
          <cell r="K5645">
            <v>110010</v>
          </cell>
          <cell r="L5645" t="str">
            <v>Current Unrestricted</v>
          </cell>
          <cell r="M5645">
            <v>10</v>
          </cell>
          <cell r="N5645" t="str">
            <v>Instruction</v>
          </cell>
          <cell r="O5645">
            <v>11</v>
          </cell>
          <cell r="P5645" t="str">
            <v>Current Unrestricted Funds</v>
          </cell>
          <cell r="Q5645">
            <v>75</v>
          </cell>
          <cell r="R5645" t="str">
            <v>Other Operating Expenses</v>
          </cell>
          <cell r="S5645">
            <v>40</v>
          </cell>
          <cell r="T5645" t="str">
            <v>Vice President / Provost - SCC</v>
          </cell>
          <cell r="U5645">
            <v>4</v>
          </cell>
          <cell r="V5645" t="str">
            <v>Weasenforth, Donald L.</v>
          </cell>
        </row>
        <row r="5646">
          <cell r="A5646">
            <v>332002</v>
          </cell>
          <cell r="B5646" t="str">
            <v>College Success</v>
          </cell>
          <cell r="C5646">
            <v>611110</v>
          </cell>
          <cell r="D5646">
            <v>332002611110</v>
          </cell>
          <cell r="E5646" t="str">
            <v>Faculty Salaries - Full-time</v>
          </cell>
          <cell r="F5646">
            <v>84504.89</v>
          </cell>
          <cell r="G5646">
            <v>54581.49</v>
          </cell>
          <cell r="H5646">
            <v>74479</v>
          </cell>
          <cell r="I5646">
            <v>22939.74</v>
          </cell>
          <cell r="J5646">
            <v>103079</v>
          </cell>
          <cell r="K5646">
            <v>110010</v>
          </cell>
          <cell r="L5646" t="str">
            <v>Current Unrestricted</v>
          </cell>
          <cell r="M5646">
            <v>10</v>
          </cell>
          <cell r="N5646" t="str">
            <v>Instruction</v>
          </cell>
          <cell r="O5646">
            <v>11</v>
          </cell>
          <cell r="P5646" t="str">
            <v>Current Unrestricted Funds</v>
          </cell>
          <cell r="Q5646">
            <v>61</v>
          </cell>
          <cell r="R5646" t="str">
            <v>Salaries and Wages</v>
          </cell>
          <cell r="S5646">
            <v>40</v>
          </cell>
          <cell r="T5646" t="str">
            <v>Vice President / Provost - SCC</v>
          </cell>
          <cell r="U5646">
            <v>1</v>
          </cell>
          <cell r="V5646" t="str">
            <v>Weasenforth, Donald L.</v>
          </cell>
        </row>
        <row r="5647">
          <cell r="A5647">
            <v>332002</v>
          </cell>
          <cell r="B5647" t="str">
            <v>College Success</v>
          </cell>
          <cell r="C5647">
            <v>611115</v>
          </cell>
          <cell r="D5647">
            <v>332002611115</v>
          </cell>
          <cell r="E5647" t="str">
            <v>Faculty Salaries - Substitute</v>
          </cell>
          <cell r="F5647">
            <v>867.12</v>
          </cell>
          <cell r="G5647">
            <v>464.79</v>
          </cell>
          <cell r="H5647">
            <v>1864</v>
          </cell>
          <cell r="I5647">
            <v>606.67999999999995</v>
          </cell>
          <cell r="J5647">
            <v>1000</v>
          </cell>
          <cell r="K5647">
            <v>110010</v>
          </cell>
          <cell r="L5647" t="str">
            <v>Current Unrestricted</v>
          </cell>
          <cell r="M5647">
            <v>10</v>
          </cell>
          <cell r="N5647" t="str">
            <v>Instruction</v>
          </cell>
          <cell r="O5647">
            <v>11</v>
          </cell>
          <cell r="P5647" t="str">
            <v>Current Unrestricted Funds</v>
          </cell>
          <cell r="Q5647">
            <v>61</v>
          </cell>
          <cell r="R5647" t="str">
            <v>Salaries and Wages</v>
          </cell>
          <cell r="S5647">
            <v>40</v>
          </cell>
          <cell r="T5647" t="str">
            <v>Vice President / Provost - SCC</v>
          </cell>
          <cell r="U5647">
            <v>1</v>
          </cell>
          <cell r="V5647" t="str">
            <v>Weasenforth, Donald L.</v>
          </cell>
        </row>
        <row r="5648">
          <cell r="A5648">
            <v>332002</v>
          </cell>
          <cell r="B5648" t="str">
            <v>College Success</v>
          </cell>
          <cell r="C5648">
            <v>611120</v>
          </cell>
          <cell r="D5648">
            <v>332002611120</v>
          </cell>
          <cell r="E5648" t="str">
            <v>Faculty Salaries - Part-time</v>
          </cell>
          <cell r="F5648">
            <v>66604.039999999994</v>
          </cell>
          <cell r="G5648">
            <v>70290.55</v>
          </cell>
          <cell r="H5648">
            <v>70442</v>
          </cell>
          <cell r="I5648">
            <v>50734.42</v>
          </cell>
          <cell r="J5648">
            <v>71181</v>
          </cell>
          <cell r="K5648">
            <v>110010</v>
          </cell>
          <cell r="L5648" t="str">
            <v>Current Unrestricted</v>
          </cell>
          <cell r="M5648">
            <v>10</v>
          </cell>
          <cell r="N5648" t="str">
            <v>Instruction</v>
          </cell>
          <cell r="O5648">
            <v>11</v>
          </cell>
          <cell r="P5648" t="str">
            <v>Current Unrestricted Funds</v>
          </cell>
          <cell r="Q5648">
            <v>61</v>
          </cell>
          <cell r="R5648" t="str">
            <v>Salaries and Wages</v>
          </cell>
          <cell r="S5648">
            <v>40</v>
          </cell>
          <cell r="T5648" t="str">
            <v>Vice President / Provost - SCC</v>
          </cell>
          <cell r="U5648">
            <v>1</v>
          </cell>
          <cell r="V5648" t="str">
            <v>Weasenforth, Donald L.</v>
          </cell>
        </row>
        <row r="5649">
          <cell r="A5649">
            <v>332002</v>
          </cell>
          <cell r="B5649" t="str">
            <v>College Success</v>
          </cell>
          <cell r="C5649">
            <v>611125</v>
          </cell>
          <cell r="D5649">
            <v>332002611125</v>
          </cell>
          <cell r="E5649" t="str">
            <v>Faculty Full-time Chair Rel</v>
          </cell>
          <cell r="F5649">
            <v>17099.27</v>
          </cell>
          <cell r="G5649">
            <v>12824.46</v>
          </cell>
          <cell r="H5649">
            <v>14380</v>
          </cell>
          <cell r="I5649">
            <v>8848.86</v>
          </cell>
          <cell r="J5649">
            <v>11062</v>
          </cell>
          <cell r="K5649">
            <v>110010</v>
          </cell>
          <cell r="L5649" t="str">
            <v>Current Unrestricted</v>
          </cell>
          <cell r="M5649">
            <v>10</v>
          </cell>
          <cell r="N5649" t="str">
            <v>Instruction</v>
          </cell>
          <cell r="O5649">
            <v>11</v>
          </cell>
          <cell r="P5649" t="str">
            <v>Current Unrestricted Funds</v>
          </cell>
          <cell r="Q5649">
            <v>61</v>
          </cell>
          <cell r="R5649" t="str">
            <v>Salaries and Wages</v>
          </cell>
          <cell r="S5649">
            <v>40</v>
          </cell>
          <cell r="T5649" t="str">
            <v>Vice President / Provost - SCC</v>
          </cell>
          <cell r="U5649">
            <v>1</v>
          </cell>
          <cell r="V5649" t="str">
            <v>Weasenforth, Donald L.</v>
          </cell>
        </row>
        <row r="5650">
          <cell r="A5650">
            <v>332002</v>
          </cell>
          <cell r="B5650" t="str">
            <v>College Success</v>
          </cell>
          <cell r="C5650">
            <v>611130</v>
          </cell>
          <cell r="D5650">
            <v>332002611130</v>
          </cell>
          <cell r="E5650" t="str">
            <v>Faculty Full-time Non-teaching ES</v>
          </cell>
          <cell r="F5650">
            <v>10538.02</v>
          </cell>
          <cell r="G5650">
            <v>12623.04</v>
          </cell>
          <cell r="H5650">
            <v>13065</v>
          </cell>
          <cell r="I5650">
            <v>6271.84</v>
          </cell>
          <cell r="J5650">
            <v>13065</v>
          </cell>
          <cell r="K5650">
            <v>110010</v>
          </cell>
          <cell r="L5650" t="str">
            <v>Current Unrestricted</v>
          </cell>
          <cell r="M5650">
            <v>10</v>
          </cell>
          <cell r="N5650" t="str">
            <v>Instruction</v>
          </cell>
          <cell r="O5650">
            <v>11</v>
          </cell>
          <cell r="P5650" t="str">
            <v>Current Unrestricted Funds</v>
          </cell>
          <cell r="Q5650">
            <v>61</v>
          </cell>
          <cell r="R5650" t="str">
            <v>Salaries and Wages</v>
          </cell>
          <cell r="S5650">
            <v>40</v>
          </cell>
          <cell r="T5650" t="str">
            <v>Vice President / Provost - SCC</v>
          </cell>
          <cell r="U5650">
            <v>1</v>
          </cell>
          <cell r="V5650" t="str">
            <v>Weasenforth, Donald L.</v>
          </cell>
        </row>
        <row r="5651">
          <cell r="A5651">
            <v>332002</v>
          </cell>
          <cell r="B5651" t="str">
            <v>College Success</v>
          </cell>
          <cell r="C5651">
            <v>611140</v>
          </cell>
          <cell r="D5651">
            <v>332002611140</v>
          </cell>
          <cell r="E5651" t="str">
            <v>Faculty Part-time Non-teaching</v>
          </cell>
          <cell r="F5651">
            <v>0</v>
          </cell>
          <cell r="G5651">
            <v>47.48</v>
          </cell>
          <cell r="H5651">
            <v>50</v>
          </cell>
          <cell r="I5651">
            <v>0</v>
          </cell>
          <cell r="J5651">
            <v>175</v>
          </cell>
          <cell r="K5651">
            <v>110010</v>
          </cell>
          <cell r="L5651" t="str">
            <v>Current Unrestricted</v>
          </cell>
          <cell r="M5651">
            <v>10</v>
          </cell>
          <cell r="N5651" t="str">
            <v>Instruction</v>
          </cell>
          <cell r="O5651">
            <v>11</v>
          </cell>
          <cell r="P5651" t="str">
            <v>Current Unrestricted Funds</v>
          </cell>
          <cell r="Q5651">
            <v>61</v>
          </cell>
          <cell r="R5651" t="str">
            <v>Salaries and Wages</v>
          </cell>
          <cell r="S5651">
            <v>40</v>
          </cell>
          <cell r="T5651" t="str">
            <v>Vice President / Provost - SCC</v>
          </cell>
          <cell r="U5651">
            <v>1</v>
          </cell>
          <cell r="V5651" t="str">
            <v>Weasenforth, Donald L.</v>
          </cell>
        </row>
        <row r="5652">
          <cell r="A5652">
            <v>332002</v>
          </cell>
          <cell r="B5652" t="str">
            <v>College Success</v>
          </cell>
          <cell r="C5652">
            <v>611150</v>
          </cell>
          <cell r="D5652">
            <v>332002611150</v>
          </cell>
          <cell r="E5652" t="str">
            <v>Faculty Full-time - Summer</v>
          </cell>
          <cell r="F5652">
            <v>3384.42</v>
          </cell>
          <cell r="G5652">
            <v>8433.09</v>
          </cell>
          <cell r="H5652">
            <v>6769</v>
          </cell>
          <cell r="I5652">
            <v>0</v>
          </cell>
          <cell r="J5652">
            <v>13608</v>
          </cell>
          <cell r="K5652">
            <v>110010</v>
          </cell>
          <cell r="L5652" t="str">
            <v>Current Unrestricted</v>
          </cell>
          <cell r="M5652">
            <v>10</v>
          </cell>
          <cell r="N5652" t="str">
            <v>Instruction</v>
          </cell>
          <cell r="O5652">
            <v>11</v>
          </cell>
          <cell r="P5652" t="str">
            <v>Current Unrestricted Funds</v>
          </cell>
          <cell r="Q5652">
            <v>61</v>
          </cell>
          <cell r="R5652" t="str">
            <v>Salaries and Wages</v>
          </cell>
          <cell r="S5652">
            <v>40</v>
          </cell>
          <cell r="T5652" t="str">
            <v>Vice President / Provost - SCC</v>
          </cell>
          <cell r="U5652">
            <v>1</v>
          </cell>
          <cell r="V5652" t="str">
            <v>Weasenforth, Donald L.</v>
          </cell>
        </row>
        <row r="5653">
          <cell r="A5653">
            <v>332002</v>
          </cell>
          <cell r="B5653" t="str">
            <v>College Success</v>
          </cell>
          <cell r="C5653">
            <v>611155</v>
          </cell>
          <cell r="D5653">
            <v>332002611155</v>
          </cell>
          <cell r="E5653" t="str">
            <v>Faculty Full-time - Non-teach Sum</v>
          </cell>
          <cell r="F5653">
            <v>0</v>
          </cell>
          <cell r="G5653">
            <v>71.22</v>
          </cell>
          <cell r="H5653">
            <v>0</v>
          </cell>
          <cell r="I5653">
            <v>0</v>
          </cell>
          <cell r="J5653">
            <v>0</v>
          </cell>
          <cell r="K5653">
            <v>110010</v>
          </cell>
          <cell r="L5653" t="str">
            <v>Current Unrestricted</v>
          </cell>
          <cell r="M5653">
            <v>10</v>
          </cell>
          <cell r="N5653" t="str">
            <v>Instruction</v>
          </cell>
          <cell r="O5653">
            <v>11</v>
          </cell>
          <cell r="P5653" t="str">
            <v>Current Unrestricted Funds</v>
          </cell>
          <cell r="Q5653">
            <v>61</v>
          </cell>
          <cell r="R5653" t="str">
            <v>Salaries and Wages</v>
          </cell>
          <cell r="S5653">
            <v>40</v>
          </cell>
          <cell r="T5653" t="str">
            <v>Vice President / Provost - SCC</v>
          </cell>
          <cell r="U5653">
            <v>1</v>
          </cell>
          <cell r="V5653" t="str">
            <v>Weasenforth, Donald L.</v>
          </cell>
        </row>
        <row r="5654">
          <cell r="A5654">
            <v>332002</v>
          </cell>
          <cell r="B5654" t="str">
            <v>College Success</v>
          </cell>
          <cell r="C5654">
            <v>611160</v>
          </cell>
          <cell r="D5654">
            <v>332002611160</v>
          </cell>
          <cell r="E5654" t="str">
            <v>Faculty Part-time - Summer</v>
          </cell>
          <cell r="F5654">
            <v>20746.419999999998</v>
          </cell>
          <cell r="G5654">
            <v>18408.810000000001</v>
          </cell>
          <cell r="H5654">
            <v>20193</v>
          </cell>
          <cell r="I5654">
            <v>0</v>
          </cell>
          <cell r="J5654">
            <v>19413</v>
          </cell>
          <cell r="K5654">
            <v>110010</v>
          </cell>
          <cell r="L5654" t="str">
            <v>Current Unrestricted</v>
          </cell>
          <cell r="M5654">
            <v>10</v>
          </cell>
          <cell r="N5654" t="str">
            <v>Instruction</v>
          </cell>
          <cell r="O5654">
            <v>11</v>
          </cell>
          <cell r="P5654" t="str">
            <v>Current Unrestricted Funds</v>
          </cell>
          <cell r="Q5654">
            <v>61</v>
          </cell>
          <cell r="R5654" t="str">
            <v>Salaries and Wages</v>
          </cell>
          <cell r="S5654">
            <v>40</v>
          </cell>
          <cell r="T5654" t="str">
            <v>Vice President / Provost - SCC</v>
          </cell>
          <cell r="U5654">
            <v>1</v>
          </cell>
          <cell r="V5654" t="str">
            <v>Weasenforth, Donald L.</v>
          </cell>
        </row>
        <row r="5655">
          <cell r="A5655">
            <v>332002</v>
          </cell>
          <cell r="B5655" t="str">
            <v>College Success</v>
          </cell>
          <cell r="C5655">
            <v>733110</v>
          </cell>
          <cell r="D5655">
            <v>332002733110</v>
          </cell>
          <cell r="E5655" t="str">
            <v>Classroom Supplies</v>
          </cell>
          <cell r="F5655">
            <v>241.22</v>
          </cell>
          <cell r="G5655">
            <v>0</v>
          </cell>
          <cell r="H5655">
            <v>48</v>
          </cell>
          <cell r="I5655">
            <v>0</v>
          </cell>
          <cell r="J5655">
            <v>48</v>
          </cell>
          <cell r="K5655">
            <v>110010</v>
          </cell>
          <cell r="L5655" t="str">
            <v>Current Unrestricted</v>
          </cell>
          <cell r="M5655">
            <v>10</v>
          </cell>
          <cell r="N5655" t="str">
            <v>Instruction</v>
          </cell>
          <cell r="O5655">
            <v>11</v>
          </cell>
          <cell r="P5655" t="str">
            <v>Current Unrestricted Funds</v>
          </cell>
          <cell r="Q5655">
            <v>73</v>
          </cell>
          <cell r="R5655" t="str">
            <v>Supplies</v>
          </cell>
          <cell r="S5655">
            <v>40</v>
          </cell>
          <cell r="T5655" t="str">
            <v>Vice President / Provost - SCC</v>
          </cell>
          <cell r="U5655">
            <v>4</v>
          </cell>
          <cell r="V5655" t="str">
            <v>Weasenforth, Donald L.</v>
          </cell>
        </row>
        <row r="5656">
          <cell r="A5656">
            <v>332002</v>
          </cell>
          <cell r="B5656" t="str">
            <v>College Success</v>
          </cell>
          <cell r="C5656">
            <v>733120</v>
          </cell>
          <cell r="D5656">
            <v>332002733120</v>
          </cell>
          <cell r="E5656" t="str">
            <v>Office Supplies</v>
          </cell>
          <cell r="F5656">
            <v>0</v>
          </cell>
          <cell r="G5656">
            <v>0</v>
          </cell>
          <cell r="H5656">
            <v>0</v>
          </cell>
          <cell r="I5656">
            <v>0</v>
          </cell>
          <cell r="J5656">
            <v>0</v>
          </cell>
          <cell r="K5656">
            <v>110010</v>
          </cell>
          <cell r="L5656" t="str">
            <v>Current Unrestricted</v>
          </cell>
          <cell r="M5656">
            <v>10</v>
          </cell>
          <cell r="N5656" t="str">
            <v>Instruction</v>
          </cell>
          <cell r="O5656">
            <v>11</v>
          </cell>
          <cell r="P5656" t="str">
            <v>Current Unrestricted Funds</v>
          </cell>
          <cell r="Q5656">
            <v>73</v>
          </cell>
          <cell r="R5656" t="str">
            <v>Supplies</v>
          </cell>
          <cell r="S5656">
            <v>40</v>
          </cell>
          <cell r="T5656" t="str">
            <v>Vice President / Provost - SCC</v>
          </cell>
          <cell r="U5656">
            <v>4</v>
          </cell>
          <cell r="V5656" t="str">
            <v>Weasenforth, Donald L.</v>
          </cell>
        </row>
        <row r="5657">
          <cell r="A5657">
            <v>332002</v>
          </cell>
          <cell r="B5657" t="str">
            <v>College Success</v>
          </cell>
          <cell r="C5657">
            <v>744210</v>
          </cell>
          <cell r="D5657">
            <v>332002744210</v>
          </cell>
          <cell r="E5657" t="str">
            <v>Local Travel</v>
          </cell>
          <cell r="F5657">
            <v>0</v>
          </cell>
          <cell r="G5657">
            <v>0</v>
          </cell>
          <cell r="H5657">
            <v>306</v>
          </cell>
          <cell r="I5657">
            <v>0</v>
          </cell>
          <cell r="J5657">
            <v>306</v>
          </cell>
          <cell r="K5657">
            <v>110010</v>
          </cell>
          <cell r="L5657" t="str">
            <v>Current Unrestricted</v>
          </cell>
          <cell r="M5657">
            <v>10</v>
          </cell>
          <cell r="N5657" t="str">
            <v>Instruction</v>
          </cell>
          <cell r="O5657">
            <v>11</v>
          </cell>
          <cell r="P5657" t="str">
            <v>Current Unrestricted Funds</v>
          </cell>
          <cell r="Q5657">
            <v>74</v>
          </cell>
          <cell r="R5657" t="str">
            <v>Travel</v>
          </cell>
          <cell r="S5657">
            <v>40</v>
          </cell>
          <cell r="T5657" t="str">
            <v>Vice President / Provost - SCC</v>
          </cell>
          <cell r="U5657">
            <v>4</v>
          </cell>
          <cell r="V5657" t="str">
            <v>Weasenforth, Donald L.</v>
          </cell>
        </row>
        <row r="5658">
          <cell r="A5658">
            <v>332002</v>
          </cell>
          <cell r="B5658" t="str">
            <v>College Success</v>
          </cell>
          <cell r="C5658">
            <v>744220</v>
          </cell>
          <cell r="D5658">
            <v>332002744220</v>
          </cell>
          <cell r="E5658" t="str">
            <v>Professional Development / Travel</v>
          </cell>
          <cell r="F5658">
            <v>124.2</v>
          </cell>
          <cell r="G5658">
            <v>942.78</v>
          </cell>
          <cell r="H5658">
            <v>0</v>
          </cell>
          <cell r="I5658">
            <v>0</v>
          </cell>
          <cell r="J5658">
            <v>843</v>
          </cell>
          <cell r="K5658">
            <v>110010</v>
          </cell>
          <cell r="L5658" t="str">
            <v>Current Unrestricted</v>
          </cell>
          <cell r="M5658">
            <v>10</v>
          </cell>
          <cell r="N5658" t="str">
            <v>Instruction</v>
          </cell>
          <cell r="O5658">
            <v>11</v>
          </cell>
          <cell r="P5658" t="str">
            <v>Current Unrestricted Funds</v>
          </cell>
          <cell r="Q5658">
            <v>74</v>
          </cell>
          <cell r="R5658" t="str">
            <v>Travel</v>
          </cell>
          <cell r="S5658">
            <v>40</v>
          </cell>
          <cell r="T5658" t="str">
            <v>Vice President / Provost - SCC</v>
          </cell>
          <cell r="U5658">
            <v>4</v>
          </cell>
          <cell r="V5658" t="str">
            <v>Weasenforth, Donald L.</v>
          </cell>
        </row>
        <row r="5659">
          <cell r="A5659">
            <v>332002</v>
          </cell>
          <cell r="B5659" t="str">
            <v>College Success</v>
          </cell>
          <cell r="C5659">
            <v>755310</v>
          </cell>
          <cell r="D5659">
            <v>332002755310</v>
          </cell>
          <cell r="E5659" t="str">
            <v>Copier Expense</v>
          </cell>
          <cell r="F5659">
            <v>551.22</v>
          </cell>
          <cell r="G5659">
            <v>284.10000000000002</v>
          </cell>
          <cell r="H5659">
            <v>464</v>
          </cell>
          <cell r="I5659">
            <v>86.28</v>
          </cell>
          <cell r="J5659">
            <v>588</v>
          </cell>
          <cell r="K5659">
            <v>110010</v>
          </cell>
          <cell r="L5659" t="str">
            <v>Current Unrestricted</v>
          </cell>
          <cell r="M5659">
            <v>10</v>
          </cell>
          <cell r="N5659" t="str">
            <v>Instruction</v>
          </cell>
          <cell r="O5659">
            <v>11</v>
          </cell>
          <cell r="P5659" t="str">
            <v>Current Unrestricted Funds</v>
          </cell>
          <cell r="Q5659">
            <v>75</v>
          </cell>
          <cell r="R5659" t="str">
            <v>Other Operating Expenses</v>
          </cell>
          <cell r="S5659">
            <v>40</v>
          </cell>
          <cell r="T5659" t="str">
            <v>Vice President / Provost - SCC</v>
          </cell>
          <cell r="U5659">
            <v>4</v>
          </cell>
          <cell r="V5659" t="str">
            <v>Weasenforth, Donald L.</v>
          </cell>
        </row>
        <row r="5660">
          <cell r="A5660">
            <v>332002</v>
          </cell>
          <cell r="B5660" t="str">
            <v>College Success</v>
          </cell>
          <cell r="C5660">
            <v>755360</v>
          </cell>
          <cell r="D5660">
            <v>332002755360</v>
          </cell>
          <cell r="E5660" t="str">
            <v>Printing - Other</v>
          </cell>
          <cell r="F5660">
            <v>915.42</v>
          </cell>
          <cell r="G5660">
            <v>671.22</v>
          </cell>
          <cell r="H5660">
            <v>737</v>
          </cell>
          <cell r="I5660">
            <v>656.84</v>
          </cell>
          <cell r="J5660">
            <v>550</v>
          </cell>
          <cell r="K5660">
            <v>110010</v>
          </cell>
          <cell r="L5660" t="str">
            <v>Current Unrestricted</v>
          </cell>
          <cell r="M5660">
            <v>10</v>
          </cell>
          <cell r="N5660" t="str">
            <v>Instruction</v>
          </cell>
          <cell r="O5660">
            <v>11</v>
          </cell>
          <cell r="P5660" t="str">
            <v>Current Unrestricted Funds</v>
          </cell>
          <cell r="Q5660">
            <v>75</v>
          </cell>
          <cell r="R5660" t="str">
            <v>Other Operating Expenses</v>
          </cell>
          <cell r="S5660">
            <v>40</v>
          </cell>
          <cell r="T5660" t="str">
            <v>Vice President / Provost - SCC</v>
          </cell>
          <cell r="U5660">
            <v>4</v>
          </cell>
          <cell r="V5660" t="str">
            <v>Weasenforth, Donald L.</v>
          </cell>
        </row>
        <row r="5661">
          <cell r="A5661">
            <v>332005</v>
          </cell>
          <cell r="B5661" t="str">
            <v>Dean - Developmental Education</v>
          </cell>
          <cell r="C5661">
            <v>611210</v>
          </cell>
          <cell r="D5661">
            <v>332005611210</v>
          </cell>
          <cell r="E5661" t="str">
            <v>Admin Salaries - Full-time</v>
          </cell>
          <cell r="F5661">
            <v>87038.04</v>
          </cell>
          <cell r="G5661">
            <v>87038.04</v>
          </cell>
          <cell r="H5661">
            <v>90085</v>
          </cell>
          <cell r="I5661">
            <v>45042.239999999998</v>
          </cell>
          <cell r="J5661">
            <v>90085</v>
          </cell>
          <cell r="K5661">
            <v>110010</v>
          </cell>
          <cell r="L5661" t="str">
            <v>Current Unrestricted</v>
          </cell>
          <cell r="M5661">
            <v>25</v>
          </cell>
          <cell r="N5661" t="str">
            <v>Academic Support</v>
          </cell>
          <cell r="O5661">
            <v>11</v>
          </cell>
          <cell r="P5661" t="str">
            <v>Current Unrestricted Funds</v>
          </cell>
          <cell r="Q5661">
            <v>61</v>
          </cell>
          <cell r="R5661" t="str">
            <v>Salaries and Wages</v>
          </cell>
          <cell r="S5661">
            <v>40</v>
          </cell>
          <cell r="T5661" t="str">
            <v>Vice President / Provost - SCC</v>
          </cell>
          <cell r="U5661">
            <v>9</v>
          </cell>
          <cell r="V5661" t="str">
            <v>Weasenforth, Donald L.</v>
          </cell>
        </row>
        <row r="5662">
          <cell r="A5662">
            <v>332005</v>
          </cell>
          <cell r="B5662" t="str">
            <v>Dean - Developmental Education</v>
          </cell>
          <cell r="C5662">
            <v>611320</v>
          </cell>
          <cell r="D5662">
            <v>332005611320</v>
          </cell>
          <cell r="E5662" t="str">
            <v>Non-Supervisory Supp Staff - Exempt</v>
          </cell>
          <cell r="F5662">
            <v>42691.68</v>
          </cell>
          <cell r="G5662">
            <v>9920.59</v>
          </cell>
          <cell r="H5662">
            <v>38148</v>
          </cell>
          <cell r="I5662">
            <v>15895</v>
          </cell>
          <cell r="J5662">
            <v>0</v>
          </cell>
          <cell r="K5662">
            <v>110010</v>
          </cell>
          <cell r="L5662" t="str">
            <v>Current Unrestricted</v>
          </cell>
          <cell r="M5662">
            <v>25</v>
          </cell>
          <cell r="N5662" t="str">
            <v>Academic Support</v>
          </cell>
          <cell r="O5662">
            <v>11</v>
          </cell>
          <cell r="P5662" t="str">
            <v>Current Unrestricted Funds</v>
          </cell>
          <cell r="Q5662">
            <v>61</v>
          </cell>
          <cell r="R5662" t="str">
            <v>Salaries and Wages</v>
          </cell>
          <cell r="S5662">
            <v>40</v>
          </cell>
          <cell r="T5662" t="str">
            <v>Vice President / Provost - SCC</v>
          </cell>
          <cell r="U5662">
            <v>9</v>
          </cell>
          <cell r="V5662" t="str">
            <v>Weasenforth, Donald L.</v>
          </cell>
        </row>
        <row r="5663">
          <cell r="A5663">
            <v>332005</v>
          </cell>
          <cell r="B5663" t="str">
            <v>Dean - Developmental Education</v>
          </cell>
          <cell r="C5663">
            <v>611420</v>
          </cell>
          <cell r="D5663">
            <v>332005611420</v>
          </cell>
          <cell r="E5663" t="str">
            <v>Non-Supervisory Supp - Non-Exempt</v>
          </cell>
          <cell r="F5663">
            <v>0</v>
          </cell>
          <cell r="G5663">
            <v>49171.67</v>
          </cell>
          <cell r="H5663">
            <v>76689</v>
          </cell>
          <cell r="I5663">
            <v>38344.019999999997</v>
          </cell>
          <cell r="J5663">
            <v>76689</v>
          </cell>
          <cell r="K5663">
            <v>110010</v>
          </cell>
          <cell r="L5663" t="str">
            <v>Current Unrestricted</v>
          </cell>
          <cell r="M5663">
            <v>25</v>
          </cell>
          <cell r="N5663" t="str">
            <v>Academic Support</v>
          </cell>
          <cell r="O5663">
            <v>11</v>
          </cell>
          <cell r="P5663" t="str">
            <v>Current Unrestricted Funds</v>
          </cell>
          <cell r="Q5663">
            <v>61</v>
          </cell>
          <cell r="R5663" t="str">
            <v>Salaries and Wages</v>
          </cell>
          <cell r="S5663">
            <v>40</v>
          </cell>
          <cell r="T5663" t="str">
            <v>Vice President / Provost - SCC</v>
          </cell>
          <cell r="U5663">
            <v>9</v>
          </cell>
          <cell r="V5663" t="str">
            <v>Weasenforth, Donald L.</v>
          </cell>
        </row>
        <row r="5664">
          <cell r="A5664">
            <v>332005</v>
          </cell>
          <cell r="B5664" t="str">
            <v>Dean - Developmental Education</v>
          </cell>
          <cell r="C5664">
            <v>611430</v>
          </cell>
          <cell r="D5664">
            <v>332005611430</v>
          </cell>
          <cell r="E5664" t="str">
            <v>Clerical - Non-Exempt</v>
          </cell>
          <cell r="F5664">
            <v>33741.72</v>
          </cell>
          <cell r="G5664">
            <v>22365.23</v>
          </cell>
          <cell r="H5664">
            <v>0</v>
          </cell>
          <cell r="I5664">
            <v>0</v>
          </cell>
          <cell r="J5664">
            <v>0</v>
          </cell>
          <cell r="K5664">
            <v>110010</v>
          </cell>
          <cell r="L5664" t="str">
            <v>Current Unrestricted</v>
          </cell>
          <cell r="M5664">
            <v>25</v>
          </cell>
          <cell r="N5664" t="str">
            <v>Academic Support</v>
          </cell>
          <cell r="O5664">
            <v>11</v>
          </cell>
          <cell r="P5664" t="str">
            <v>Current Unrestricted Funds</v>
          </cell>
          <cell r="Q5664">
            <v>61</v>
          </cell>
          <cell r="R5664" t="str">
            <v>Salaries and Wages</v>
          </cell>
          <cell r="S5664">
            <v>40</v>
          </cell>
          <cell r="T5664" t="str">
            <v>Vice President / Provost - SCC</v>
          </cell>
          <cell r="U5664">
            <v>9</v>
          </cell>
          <cell r="V5664" t="str">
            <v>Weasenforth, Donald L.</v>
          </cell>
        </row>
        <row r="5665">
          <cell r="A5665">
            <v>332005</v>
          </cell>
          <cell r="B5665" t="str">
            <v>Dean - Developmental Education</v>
          </cell>
          <cell r="C5665">
            <v>611460</v>
          </cell>
          <cell r="D5665">
            <v>332005611460</v>
          </cell>
          <cell r="E5665" t="str">
            <v>Support Staff PT - Non-Exempt</v>
          </cell>
          <cell r="F5665">
            <v>0</v>
          </cell>
          <cell r="G5665">
            <v>862.11</v>
          </cell>
          <cell r="H5665">
            <v>0</v>
          </cell>
          <cell r="I5665">
            <v>0</v>
          </cell>
          <cell r="J5665">
            <v>0</v>
          </cell>
          <cell r="K5665">
            <v>110010</v>
          </cell>
          <cell r="L5665" t="str">
            <v>Current Unrestricted</v>
          </cell>
          <cell r="M5665">
            <v>25</v>
          </cell>
          <cell r="N5665" t="str">
            <v>Academic Support</v>
          </cell>
          <cell r="O5665">
            <v>11</v>
          </cell>
          <cell r="P5665" t="str">
            <v>Current Unrestricted Funds</v>
          </cell>
          <cell r="Q5665">
            <v>61</v>
          </cell>
          <cell r="R5665" t="str">
            <v>Salaries and Wages</v>
          </cell>
          <cell r="S5665">
            <v>40</v>
          </cell>
          <cell r="T5665" t="str">
            <v>Vice President / Provost - SCC</v>
          </cell>
          <cell r="U5665">
            <v>9</v>
          </cell>
          <cell r="V5665" t="str">
            <v>Weasenforth, Donald L.</v>
          </cell>
        </row>
        <row r="5666">
          <cell r="A5666">
            <v>332005</v>
          </cell>
          <cell r="B5666" t="str">
            <v>Dean - Developmental Education</v>
          </cell>
          <cell r="C5666">
            <v>611491</v>
          </cell>
          <cell r="D5666">
            <v>332005611491</v>
          </cell>
          <cell r="E5666" t="str">
            <v>Comp Time Payoff</v>
          </cell>
          <cell r="F5666">
            <v>46.18</v>
          </cell>
          <cell r="G5666">
            <v>168.04</v>
          </cell>
          <cell r="H5666">
            <v>100</v>
          </cell>
          <cell r="I5666">
            <v>0</v>
          </cell>
          <cell r="J5666">
            <v>100</v>
          </cell>
          <cell r="K5666">
            <v>110010</v>
          </cell>
          <cell r="L5666" t="str">
            <v>Current Unrestricted</v>
          </cell>
          <cell r="M5666">
            <v>25</v>
          </cell>
          <cell r="N5666" t="str">
            <v>Academic Support</v>
          </cell>
          <cell r="O5666">
            <v>11</v>
          </cell>
          <cell r="P5666" t="str">
            <v>Current Unrestricted Funds</v>
          </cell>
          <cell r="Q5666">
            <v>61</v>
          </cell>
          <cell r="R5666" t="str">
            <v>Salaries and Wages</v>
          </cell>
          <cell r="S5666">
            <v>40</v>
          </cell>
          <cell r="T5666" t="str">
            <v>Vice President / Provost - SCC</v>
          </cell>
          <cell r="U5666">
            <v>9</v>
          </cell>
          <cell r="V5666" t="str">
            <v>Weasenforth, Donald L.</v>
          </cell>
        </row>
        <row r="5667">
          <cell r="A5667">
            <v>332005</v>
          </cell>
          <cell r="B5667" t="str">
            <v>Dean - Developmental Education</v>
          </cell>
          <cell r="C5667">
            <v>611493</v>
          </cell>
          <cell r="D5667">
            <v>332005611493</v>
          </cell>
          <cell r="E5667" t="str">
            <v>Vacation Payoff</v>
          </cell>
          <cell r="F5667">
            <v>0</v>
          </cell>
          <cell r="G5667">
            <v>845.67</v>
          </cell>
          <cell r="H5667">
            <v>0</v>
          </cell>
          <cell r="I5667">
            <v>0</v>
          </cell>
          <cell r="J5667">
            <v>0</v>
          </cell>
          <cell r="K5667">
            <v>110010</v>
          </cell>
          <cell r="L5667" t="str">
            <v>Current Unrestricted</v>
          </cell>
          <cell r="M5667">
            <v>25</v>
          </cell>
          <cell r="N5667" t="str">
            <v>Academic Support</v>
          </cell>
          <cell r="O5667">
            <v>11</v>
          </cell>
          <cell r="P5667" t="str">
            <v>Current Unrestricted Funds</v>
          </cell>
          <cell r="Q5667">
            <v>61</v>
          </cell>
          <cell r="R5667" t="str">
            <v>Salaries and Wages</v>
          </cell>
          <cell r="S5667">
            <v>40</v>
          </cell>
          <cell r="T5667" t="str">
            <v>Vice President / Provost - SCC</v>
          </cell>
          <cell r="U5667">
            <v>9</v>
          </cell>
          <cell r="V5667" t="str">
            <v>Weasenforth, Donald L.</v>
          </cell>
        </row>
        <row r="5668">
          <cell r="A5668">
            <v>332005</v>
          </cell>
          <cell r="B5668" t="str">
            <v>Dean - Developmental Education</v>
          </cell>
          <cell r="C5668">
            <v>611510</v>
          </cell>
          <cell r="D5668">
            <v>332005611510</v>
          </cell>
          <cell r="E5668" t="str">
            <v>Student Assistants - Non-Work Study</v>
          </cell>
          <cell r="F5668">
            <v>6788.95</v>
          </cell>
          <cell r="G5668">
            <v>7175.01</v>
          </cell>
          <cell r="H5668">
            <v>8352</v>
          </cell>
          <cell r="I5668">
            <v>4370.6000000000004</v>
          </cell>
          <cell r="J5668">
            <v>8152</v>
          </cell>
          <cell r="K5668">
            <v>110010</v>
          </cell>
          <cell r="L5668" t="str">
            <v>Current Unrestricted</v>
          </cell>
          <cell r="M5668">
            <v>25</v>
          </cell>
          <cell r="N5668" t="str">
            <v>Academic Support</v>
          </cell>
          <cell r="O5668">
            <v>11</v>
          </cell>
          <cell r="P5668" t="str">
            <v>Current Unrestricted Funds</v>
          </cell>
          <cell r="Q5668">
            <v>61</v>
          </cell>
          <cell r="R5668" t="str">
            <v>Salaries and Wages</v>
          </cell>
          <cell r="S5668">
            <v>40</v>
          </cell>
          <cell r="T5668" t="str">
            <v>Vice President / Provost - SCC</v>
          </cell>
          <cell r="U5668">
            <v>9</v>
          </cell>
          <cell r="V5668" t="str">
            <v>Weasenforth, Donald L.</v>
          </cell>
        </row>
        <row r="5669">
          <cell r="A5669">
            <v>332005</v>
          </cell>
          <cell r="B5669" t="str">
            <v>Dean - Developmental Education</v>
          </cell>
          <cell r="C5669">
            <v>611515</v>
          </cell>
          <cell r="D5669">
            <v>332005611515</v>
          </cell>
          <cell r="E5669" t="str">
            <v>Student Assistants - Non-WS&lt;6 hrs</v>
          </cell>
          <cell r="F5669">
            <v>838.94</v>
          </cell>
          <cell r="G5669">
            <v>180.77</v>
          </cell>
          <cell r="H5669">
            <v>0</v>
          </cell>
          <cell r="I5669">
            <v>0</v>
          </cell>
          <cell r="J5669">
            <v>200</v>
          </cell>
          <cell r="K5669">
            <v>110010</v>
          </cell>
          <cell r="L5669" t="str">
            <v>Current Unrestricted</v>
          </cell>
          <cell r="M5669">
            <v>25</v>
          </cell>
          <cell r="N5669" t="str">
            <v>Academic Support</v>
          </cell>
          <cell r="O5669">
            <v>11</v>
          </cell>
          <cell r="P5669" t="str">
            <v>Current Unrestricted Funds</v>
          </cell>
          <cell r="Q5669">
            <v>61</v>
          </cell>
          <cell r="R5669" t="str">
            <v>Salaries and Wages</v>
          </cell>
          <cell r="S5669">
            <v>40</v>
          </cell>
          <cell r="T5669" t="str">
            <v>Vice President / Provost - SCC</v>
          </cell>
          <cell r="U5669">
            <v>9</v>
          </cell>
          <cell r="V5669" t="str">
            <v>Weasenforth, Donald L.</v>
          </cell>
        </row>
        <row r="5670">
          <cell r="A5670">
            <v>332005</v>
          </cell>
          <cell r="B5670" t="str">
            <v>Dean - Developmental Education</v>
          </cell>
          <cell r="C5670">
            <v>712320</v>
          </cell>
          <cell r="D5670">
            <v>332005712320</v>
          </cell>
          <cell r="E5670" t="str">
            <v>Guest Lecturers</v>
          </cell>
          <cell r="F5670">
            <v>1660.8</v>
          </cell>
          <cell r="G5670">
            <v>0</v>
          </cell>
          <cell r="H5670">
            <v>1050</v>
          </cell>
          <cell r="I5670">
            <v>1047.3</v>
          </cell>
          <cell r="J5670">
            <v>1000</v>
          </cell>
          <cell r="K5670">
            <v>110010</v>
          </cell>
          <cell r="L5670" t="str">
            <v>Current Unrestricted</v>
          </cell>
          <cell r="M5670">
            <v>25</v>
          </cell>
          <cell r="N5670" t="str">
            <v>Academic Support</v>
          </cell>
          <cell r="O5670">
            <v>11</v>
          </cell>
          <cell r="P5670" t="str">
            <v>Current Unrestricted Funds</v>
          </cell>
          <cell r="Q5670">
            <v>71</v>
          </cell>
          <cell r="R5670" t="str">
            <v>Contractual Services</v>
          </cell>
          <cell r="S5670">
            <v>40</v>
          </cell>
          <cell r="T5670" t="str">
            <v>Vice President / Provost - SCC</v>
          </cell>
          <cell r="U5670">
            <v>9</v>
          </cell>
          <cell r="V5670" t="str">
            <v>Weasenforth, Donald L.</v>
          </cell>
        </row>
        <row r="5671">
          <cell r="A5671">
            <v>332005</v>
          </cell>
          <cell r="B5671" t="str">
            <v>Dean - Developmental Education</v>
          </cell>
          <cell r="C5671">
            <v>712370</v>
          </cell>
          <cell r="D5671">
            <v>332005712370</v>
          </cell>
          <cell r="E5671" t="str">
            <v>Other Contract Services</v>
          </cell>
          <cell r="F5671">
            <v>0</v>
          </cell>
          <cell r="G5671">
            <v>0</v>
          </cell>
          <cell r="H5671">
            <v>50</v>
          </cell>
          <cell r="I5671">
            <v>0</v>
          </cell>
          <cell r="J5671">
            <v>50</v>
          </cell>
          <cell r="K5671">
            <v>110010</v>
          </cell>
          <cell r="L5671" t="str">
            <v>Current Unrestricted</v>
          </cell>
          <cell r="M5671">
            <v>25</v>
          </cell>
          <cell r="N5671" t="str">
            <v>Academic Support</v>
          </cell>
          <cell r="O5671">
            <v>11</v>
          </cell>
          <cell r="P5671" t="str">
            <v>Current Unrestricted Funds</v>
          </cell>
          <cell r="Q5671">
            <v>71</v>
          </cell>
          <cell r="R5671" t="str">
            <v>Contractual Services</v>
          </cell>
          <cell r="S5671">
            <v>40</v>
          </cell>
          <cell r="T5671" t="str">
            <v>Vice President / Provost - SCC</v>
          </cell>
          <cell r="U5671">
            <v>9</v>
          </cell>
          <cell r="V5671" t="str">
            <v>Weasenforth, Donald L.</v>
          </cell>
        </row>
        <row r="5672">
          <cell r="A5672">
            <v>332005</v>
          </cell>
          <cell r="B5672" t="str">
            <v>Dean - Developmental Education</v>
          </cell>
          <cell r="C5672">
            <v>712430</v>
          </cell>
          <cell r="D5672">
            <v>332005712430</v>
          </cell>
          <cell r="E5672" t="str">
            <v>Rental - Equipment Overage</v>
          </cell>
          <cell r="F5672">
            <v>0</v>
          </cell>
          <cell r="G5672">
            <v>0</v>
          </cell>
          <cell r="H5672">
            <v>0</v>
          </cell>
          <cell r="I5672">
            <v>0</v>
          </cell>
          <cell r="J5672">
            <v>0</v>
          </cell>
          <cell r="K5672">
            <v>110010</v>
          </cell>
          <cell r="L5672" t="str">
            <v>Current Unrestricted</v>
          </cell>
          <cell r="M5672">
            <v>25</v>
          </cell>
          <cell r="N5672" t="str">
            <v>Academic Support</v>
          </cell>
          <cell r="O5672">
            <v>11</v>
          </cell>
          <cell r="P5672" t="str">
            <v>Current Unrestricted Funds</v>
          </cell>
          <cell r="Q5672">
            <v>71</v>
          </cell>
          <cell r="R5672" t="str">
            <v>Contractual Services</v>
          </cell>
          <cell r="S5672">
            <v>40</v>
          </cell>
          <cell r="T5672" t="str">
            <v>Vice President / Provost - SCC</v>
          </cell>
          <cell r="U5672">
            <v>9</v>
          </cell>
          <cell r="V5672" t="str">
            <v>Weasenforth, Donald L.</v>
          </cell>
        </row>
        <row r="5673">
          <cell r="A5673">
            <v>332005</v>
          </cell>
          <cell r="B5673" t="str">
            <v>Dean - Developmental Education</v>
          </cell>
          <cell r="C5673">
            <v>712655</v>
          </cell>
          <cell r="D5673">
            <v>332005712655</v>
          </cell>
          <cell r="E5673" t="str">
            <v>Meetings Expense</v>
          </cell>
          <cell r="F5673">
            <v>2524.64</v>
          </cell>
          <cell r="G5673">
            <v>962.97</v>
          </cell>
          <cell r="H5673">
            <v>1500</v>
          </cell>
          <cell r="I5673">
            <v>209.95</v>
          </cell>
          <cell r="J5673">
            <v>1500</v>
          </cell>
          <cell r="K5673">
            <v>110010</v>
          </cell>
          <cell r="L5673" t="str">
            <v>Current Unrestricted</v>
          </cell>
          <cell r="M5673">
            <v>25</v>
          </cell>
          <cell r="N5673" t="str">
            <v>Academic Support</v>
          </cell>
          <cell r="O5673">
            <v>11</v>
          </cell>
          <cell r="P5673" t="str">
            <v>Current Unrestricted Funds</v>
          </cell>
          <cell r="Q5673">
            <v>71</v>
          </cell>
          <cell r="R5673" t="str">
            <v>Contractual Services</v>
          </cell>
          <cell r="S5673">
            <v>40</v>
          </cell>
          <cell r="T5673" t="str">
            <v>Vice President / Provost - SCC</v>
          </cell>
          <cell r="U5673">
            <v>9</v>
          </cell>
          <cell r="V5673" t="str">
            <v>Weasenforth, Donald L.</v>
          </cell>
        </row>
        <row r="5674">
          <cell r="A5674">
            <v>332005</v>
          </cell>
          <cell r="B5674" t="str">
            <v>Dean - Developmental Education</v>
          </cell>
          <cell r="C5674">
            <v>733120</v>
          </cell>
          <cell r="D5674">
            <v>332005733120</v>
          </cell>
          <cell r="E5674" t="str">
            <v>Office Supplies</v>
          </cell>
          <cell r="F5674">
            <v>8086.25</v>
          </cell>
          <cell r="G5674">
            <v>5436.59</v>
          </cell>
          <cell r="H5674">
            <v>7010</v>
          </cell>
          <cell r="I5674">
            <v>3660.47</v>
          </cell>
          <cell r="J5674">
            <v>4504</v>
          </cell>
          <cell r="K5674">
            <v>110010</v>
          </cell>
          <cell r="L5674" t="str">
            <v>Current Unrestricted</v>
          </cell>
          <cell r="M5674">
            <v>25</v>
          </cell>
          <cell r="N5674" t="str">
            <v>Academic Support</v>
          </cell>
          <cell r="O5674">
            <v>11</v>
          </cell>
          <cell r="P5674" t="str">
            <v>Current Unrestricted Funds</v>
          </cell>
          <cell r="Q5674">
            <v>73</v>
          </cell>
          <cell r="R5674" t="str">
            <v>Supplies</v>
          </cell>
          <cell r="S5674">
            <v>40</v>
          </cell>
          <cell r="T5674" t="str">
            <v>Vice President / Provost - SCC</v>
          </cell>
          <cell r="U5674">
            <v>9</v>
          </cell>
          <cell r="V5674" t="str">
            <v>Weasenforth, Donald L.</v>
          </cell>
        </row>
        <row r="5675">
          <cell r="A5675">
            <v>332005</v>
          </cell>
          <cell r="B5675" t="str">
            <v>Dean - Developmental Education</v>
          </cell>
          <cell r="C5675">
            <v>733210</v>
          </cell>
          <cell r="D5675">
            <v>332005733210</v>
          </cell>
          <cell r="E5675" t="str">
            <v>Division Books and Booklets</v>
          </cell>
          <cell r="F5675">
            <v>89</v>
          </cell>
          <cell r="G5675">
            <v>42.75</v>
          </cell>
          <cell r="H5675">
            <v>195</v>
          </cell>
          <cell r="I5675">
            <v>0</v>
          </cell>
          <cell r="J5675">
            <v>245</v>
          </cell>
          <cell r="K5675">
            <v>110010</v>
          </cell>
          <cell r="L5675" t="str">
            <v>Current Unrestricted</v>
          </cell>
          <cell r="M5675">
            <v>25</v>
          </cell>
          <cell r="N5675" t="str">
            <v>Academic Support</v>
          </cell>
          <cell r="O5675">
            <v>11</v>
          </cell>
          <cell r="P5675" t="str">
            <v>Current Unrestricted Funds</v>
          </cell>
          <cell r="Q5675">
            <v>73</v>
          </cell>
          <cell r="R5675" t="str">
            <v>Supplies</v>
          </cell>
          <cell r="S5675">
            <v>40</v>
          </cell>
          <cell r="T5675" t="str">
            <v>Vice President / Provost - SCC</v>
          </cell>
          <cell r="U5675">
            <v>9</v>
          </cell>
          <cell r="V5675" t="str">
            <v>Weasenforth, Donald L.</v>
          </cell>
        </row>
        <row r="5676">
          <cell r="A5676">
            <v>332005</v>
          </cell>
          <cell r="B5676" t="str">
            <v>Dean - Developmental Education</v>
          </cell>
          <cell r="C5676">
            <v>733330</v>
          </cell>
          <cell r="D5676">
            <v>332005733330</v>
          </cell>
          <cell r="E5676" t="str">
            <v>Audio Visual Supplies</v>
          </cell>
          <cell r="F5676">
            <v>0</v>
          </cell>
          <cell r="G5676">
            <v>0</v>
          </cell>
          <cell r="H5676">
            <v>19</v>
          </cell>
          <cell r="I5676">
            <v>0</v>
          </cell>
          <cell r="J5676">
            <v>19</v>
          </cell>
          <cell r="K5676">
            <v>110010</v>
          </cell>
          <cell r="L5676" t="str">
            <v>Current Unrestricted</v>
          </cell>
          <cell r="M5676">
            <v>25</v>
          </cell>
          <cell r="N5676" t="str">
            <v>Academic Support</v>
          </cell>
          <cell r="O5676">
            <v>11</v>
          </cell>
          <cell r="P5676" t="str">
            <v>Current Unrestricted Funds</v>
          </cell>
          <cell r="Q5676">
            <v>73</v>
          </cell>
          <cell r="R5676" t="str">
            <v>Supplies</v>
          </cell>
          <cell r="S5676">
            <v>40</v>
          </cell>
          <cell r="T5676" t="str">
            <v>Vice President / Provost - SCC</v>
          </cell>
          <cell r="U5676">
            <v>9</v>
          </cell>
          <cell r="V5676" t="str">
            <v>Weasenforth, Donald L.</v>
          </cell>
        </row>
        <row r="5677">
          <cell r="A5677">
            <v>332005</v>
          </cell>
          <cell r="B5677" t="str">
            <v>Dean - Developmental Education</v>
          </cell>
          <cell r="C5677">
            <v>744210</v>
          </cell>
          <cell r="D5677">
            <v>332005744210</v>
          </cell>
          <cell r="E5677" t="str">
            <v>Local Travel</v>
          </cell>
          <cell r="F5677">
            <v>56.21</v>
          </cell>
          <cell r="G5677">
            <v>236</v>
          </cell>
          <cell r="H5677">
            <v>500</v>
          </cell>
          <cell r="I5677">
            <v>110.25</v>
          </cell>
          <cell r="J5677">
            <v>500</v>
          </cell>
          <cell r="K5677">
            <v>110010</v>
          </cell>
          <cell r="L5677" t="str">
            <v>Current Unrestricted</v>
          </cell>
          <cell r="M5677">
            <v>25</v>
          </cell>
          <cell r="N5677" t="str">
            <v>Academic Support</v>
          </cell>
          <cell r="O5677">
            <v>11</v>
          </cell>
          <cell r="P5677" t="str">
            <v>Current Unrestricted Funds</v>
          </cell>
          <cell r="Q5677">
            <v>74</v>
          </cell>
          <cell r="R5677" t="str">
            <v>Travel</v>
          </cell>
          <cell r="S5677">
            <v>40</v>
          </cell>
          <cell r="T5677" t="str">
            <v>Vice President / Provost - SCC</v>
          </cell>
          <cell r="U5677">
            <v>9</v>
          </cell>
          <cell r="V5677" t="str">
            <v>Weasenforth, Donald L.</v>
          </cell>
        </row>
        <row r="5678">
          <cell r="A5678">
            <v>332005</v>
          </cell>
          <cell r="B5678" t="str">
            <v>Dean - Developmental Education</v>
          </cell>
          <cell r="C5678">
            <v>744220</v>
          </cell>
          <cell r="D5678">
            <v>332005744220</v>
          </cell>
          <cell r="E5678" t="str">
            <v>Professional Development / Travel</v>
          </cell>
          <cell r="F5678">
            <v>2698.49</v>
          </cell>
          <cell r="G5678">
            <v>4049.22</v>
          </cell>
          <cell r="H5678">
            <v>3000</v>
          </cell>
          <cell r="I5678">
            <v>1055.55</v>
          </cell>
          <cell r="J5678">
            <v>3000</v>
          </cell>
          <cell r="K5678">
            <v>110010</v>
          </cell>
          <cell r="L5678" t="str">
            <v>Current Unrestricted</v>
          </cell>
          <cell r="M5678">
            <v>25</v>
          </cell>
          <cell r="N5678" t="str">
            <v>Academic Support</v>
          </cell>
          <cell r="O5678">
            <v>11</v>
          </cell>
          <cell r="P5678" t="str">
            <v>Current Unrestricted Funds</v>
          </cell>
          <cell r="Q5678">
            <v>74</v>
          </cell>
          <cell r="R5678" t="str">
            <v>Travel</v>
          </cell>
          <cell r="S5678">
            <v>40</v>
          </cell>
          <cell r="T5678" t="str">
            <v>Vice President / Provost - SCC</v>
          </cell>
          <cell r="U5678">
            <v>9</v>
          </cell>
          <cell r="V5678" t="str">
            <v>Weasenforth, Donald L.</v>
          </cell>
        </row>
        <row r="5679">
          <cell r="A5679">
            <v>332005</v>
          </cell>
          <cell r="B5679" t="str">
            <v>Dean - Developmental Education</v>
          </cell>
          <cell r="C5679">
            <v>744230</v>
          </cell>
          <cell r="D5679">
            <v>332005744230</v>
          </cell>
          <cell r="E5679" t="str">
            <v>In-House Professional Development</v>
          </cell>
          <cell r="F5679">
            <v>0</v>
          </cell>
          <cell r="G5679">
            <v>0</v>
          </cell>
          <cell r="H5679">
            <v>0</v>
          </cell>
          <cell r="I5679">
            <v>0</v>
          </cell>
          <cell r="J5679">
            <v>0</v>
          </cell>
          <cell r="K5679">
            <v>110010</v>
          </cell>
          <cell r="L5679" t="str">
            <v>Current Unrestricted</v>
          </cell>
          <cell r="M5679">
            <v>25</v>
          </cell>
          <cell r="N5679" t="str">
            <v>Academic Support</v>
          </cell>
          <cell r="O5679">
            <v>11</v>
          </cell>
          <cell r="P5679" t="str">
            <v>Current Unrestricted Funds</v>
          </cell>
          <cell r="Q5679">
            <v>74</v>
          </cell>
          <cell r="R5679" t="str">
            <v>Travel</v>
          </cell>
          <cell r="S5679">
            <v>40</v>
          </cell>
          <cell r="T5679" t="str">
            <v>Vice President / Provost - SCC</v>
          </cell>
          <cell r="U5679">
            <v>9</v>
          </cell>
          <cell r="V5679" t="str">
            <v>Weasenforth, Donald L.</v>
          </cell>
        </row>
        <row r="5680">
          <cell r="A5680">
            <v>332005</v>
          </cell>
          <cell r="B5680" t="str">
            <v>Dean - Developmental Education</v>
          </cell>
          <cell r="C5680">
            <v>755110</v>
          </cell>
          <cell r="D5680">
            <v>332005755110</v>
          </cell>
          <cell r="E5680" t="str">
            <v>Field Trips</v>
          </cell>
          <cell r="F5680">
            <v>0</v>
          </cell>
          <cell r="G5680">
            <v>0</v>
          </cell>
          <cell r="H5680">
            <v>50</v>
          </cell>
          <cell r="I5680">
            <v>0</v>
          </cell>
          <cell r="J5680">
            <v>0</v>
          </cell>
          <cell r="K5680">
            <v>110010</v>
          </cell>
          <cell r="L5680" t="str">
            <v>Current Unrestricted</v>
          </cell>
          <cell r="M5680">
            <v>25</v>
          </cell>
          <cell r="N5680" t="str">
            <v>Academic Support</v>
          </cell>
          <cell r="O5680">
            <v>11</v>
          </cell>
          <cell r="P5680" t="str">
            <v>Current Unrestricted Funds</v>
          </cell>
          <cell r="Q5680">
            <v>75</v>
          </cell>
          <cell r="R5680" t="str">
            <v>Other Operating Expenses</v>
          </cell>
          <cell r="S5680">
            <v>40</v>
          </cell>
          <cell r="T5680" t="str">
            <v>Vice President / Provost - SCC</v>
          </cell>
          <cell r="U5680">
            <v>9</v>
          </cell>
          <cell r="V5680" t="str">
            <v>Weasenforth, Donald L.</v>
          </cell>
        </row>
        <row r="5681">
          <cell r="A5681">
            <v>332005</v>
          </cell>
          <cell r="B5681" t="str">
            <v>Dean - Developmental Education</v>
          </cell>
          <cell r="C5681">
            <v>755240</v>
          </cell>
          <cell r="D5681">
            <v>332005755240</v>
          </cell>
          <cell r="E5681" t="str">
            <v>DP - Software</v>
          </cell>
          <cell r="F5681">
            <v>50</v>
          </cell>
          <cell r="G5681">
            <v>0</v>
          </cell>
          <cell r="H5681">
            <v>100</v>
          </cell>
          <cell r="I5681">
            <v>0</v>
          </cell>
          <cell r="J5681">
            <v>100</v>
          </cell>
          <cell r="K5681">
            <v>110010</v>
          </cell>
          <cell r="L5681" t="str">
            <v>Current Unrestricted</v>
          </cell>
          <cell r="M5681">
            <v>25</v>
          </cell>
          <cell r="N5681" t="str">
            <v>Academic Support</v>
          </cell>
          <cell r="O5681">
            <v>11</v>
          </cell>
          <cell r="P5681" t="str">
            <v>Current Unrestricted Funds</v>
          </cell>
          <cell r="Q5681">
            <v>75</v>
          </cell>
          <cell r="R5681" t="str">
            <v>Other Operating Expenses</v>
          </cell>
          <cell r="S5681">
            <v>40</v>
          </cell>
          <cell r="T5681" t="str">
            <v>Vice President / Provost - SCC</v>
          </cell>
          <cell r="U5681">
            <v>9</v>
          </cell>
          <cell r="V5681" t="str">
            <v>Weasenforth, Donald L.</v>
          </cell>
        </row>
        <row r="5682">
          <cell r="A5682">
            <v>332005</v>
          </cell>
          <cell r="B5682" t="str">
            <v>Dean - Developmental Education</v>
          </cell>
          <cell r="C5682">
            <v>755310</v>
          </cell>
          <cell r="D5682">
            <v>332005755310</v>
          </cell>
          <cell r="E5682" t="str">
            <v>Copier Expense</v>
          </cell>
          <cell r="F5682">
            <v>434.58</v>
          </cell>
          <cell r="G5682">
            <v>813.84</v>
          </cell>
          <cell r="H5682">
            <v>500</v>
          </cell>
          <cell r="I5682">
            <v>94.38</v>
          </cell>
          <cell r="J5682">
            <v>500</v>
          </cell>
          <cell r="K5682">
            <v>110010</v>
          </cell>
          <cell r="L5682" t="str">
            <v>Current Unrestricted</v>
          </cell>
          <cell r="M5682">
            <v>25</v>
          </cell>
          <cell r="N5682" t="str">
            <v>Academic Support</v>
          </cell>
          <cell r="O5682">
            <v>11</v>
          </cell>
          <cell r="P5682" t="str">
            <v>Current Unrestricted Funds</v>
          </cell>
          <cell r="Q5682">
            <v>75</v>
          </cell>
          <cell r="R5682" t="str">
            <v>Other Operating Expenses</v>
          </cell>
          <cell r="S5682">
            <v>40</v>
          </cell>
          <cell r="T5682" t="str">
            <v>Vice President / Provost - SCC</v>
          </cell>
          <cell r="U5682">
            <v>9</v>
          </cell>
          <cell r="V5682" t="str">
            <v>Weasenforth, Donald L.</v>
          </cell>
        </row>
        <row r="5683">
          <cell r="A5683">
            <v>332005</v>
          </cell>
          <cell r="B5683" t="str">
            <v>Dean - Developmental Education</v>
          </cell>
          <cell r="C5683">
            <v>755330</v>
          </cell>
          <cell r="D5683">
            <v>332005755330</v>
          </cell>
          <cell r="E5683" t="str">
            <v>Printing - Brochures and Handbooks</v>
          </cell>
          <cell r="F5683">
            <v>240</v>
          </cell>
          <cell r="G5683">
            <v>450</v>
          </cell>
          <cell r="H5683">
            <v>554</v>
          </cell>
          <cell r="I5683">
            <v>0</v>
          </cell>
          <cell r="J5683">
            <v>554</v>
          </cell>
          <cell r="K5683">
            <v>110010</v>
          </cell>
          <cell r="L5683" t="str">
            <v>Current Unrestricted</v>
          </cell>
          <cell r="M5683">
            <v>25</v>
          </cell>
          <cell r="N5683" t="str">
            <v>Academic Support</v>
          </cell>
          <cell r="O5683">
            <v>11</v>
          </cell>
          <cell r="P5683" t="str">
            <v>Current Unrestricted Funds</v>
          </cell>
          <cell r="Q5683">
            <v>75</v>
          </cell>
          <cell r="R5683" t="str">
            <v>Other Operating Expenses</v>
          </cell>
          <cell r="S5683">
            <v>40</v>
          </cell>
          <cell r="T5683" t="str">
            <v>Vice President / Provost - SCC</v>
          </cell>
          <cell r="U5683">
            <v>9</v>
          </cell>
          <cell r="V5683" t="str">
            <v>Weasenforth, Donald L.</v>
          </cell>
        </row>
        <row r="5684">
          <cell r="A5684">
            <v>332005</v>
          </cell>
          <cell r="B5684" t="str">
            <v>Dean - Developmental Education</v>
          </cell>
          <cell r="C5684">
            <v>755340</v>
          </cell>
          <cell r="D5684">
            <v>332005755340</v>
          </cell>
          <cell r="E5684" t="str">
            <v>Printing - Forms</v>
          </cell>
          <cell r="F5684">
            <v>0</v>
          </cell>
          <cell r="G5684">
            <v>0</v>
          </cell>
          <cell r="H5684">
            <v>75</v>
          </cell>
          <cell r="I5684">
            <v>0</v>
          </cell>
          <cell r="J5684">
            <v>75</v>
          </cell>
          <cell r="K5684">
            <v>110010</v>
          </cell>
          <cell r="L5684" t="str">
            <v>Current Unrestricted</v>
          </cell>
          <cell r="M5684">
            <v>25</v>
          </cell>
          <cell r="N5684" t="str">
            <v>Academic Support</v>
          </cell>
          <cell r="O5684">
            <v>11</v>
          </cell>
          <cell r="P5684" t="str">
            <v>Current Unrestricted Funds</v>
          </cell>
          <cell r="Q5684">
            <v>75</v>
          </cell>
          <cell r="R5684" t="str">
            <v>Other Operating Expenses</v>
          </cell>
          <cell r="S5684">
            <v>40</v>
          </cell>
          <cell r="T5684" t="str">
            <v>Vice President / Provost - SCC</v>
          </cell>
          <cell r="U5684">
            <v>9</v>
          </cell>
          <cell r="V5684" t="str">
            <v>Weasenforth, Donald L.</v>
          </cell>
        </row>
        <row r="5685">
          <cell r="A5685">
            <v>332005</v>
          </cell>
          <cell r="B5685" t="str">
            <v>Dean - Developmental Education</v>
          </cell>
          <cell r="C5685">
            <v>755360</v>
          </cell>
          <cell r="D5685">
            <v>332005755360</v>
          </cell>
          <cell r="E5685" t="str">
            <v>Printing - Other</v>
          </cell>
          <cell r="F5685">
            <v>1800.63</v>
          </cell>
          <cell r="G5685">
            <v>1368</v>
          </cell>
          <cell r="H5685">
            <v>1383</v>
          </cell>
          <cell r="I5685">
            <v>1201.04</v>
          </cell>
          <cell r="J5685">
            <v>1383</v>
          </cell>
          <cell r="K5685">
            <v>110010</v>
          </cell>
          <cell r="L5685" t="str">
            <v>Current Unrestricted</v>
          </cell>
          <cell r="M5685">
            <v>25</v>
          </cell>
          <cell r="N5685" t="str">
            <v>Academic Support</v>
          </cell>
          <cell r="O5685">
            <v>11</v>
          </cell>
          <cell r="P5685" t="str">
            <v>Current Unrestricted Funds</v>
          </cell>
          <cell r="Q5685">
            <v>75</v>
          </cell>
          <cell r="R5685" t="str">
            <v>Other Operating Expenses</v>
          </cell>
          <cell r="S5685">
            <v>40</v>
          </cell>
          <cell r="T5685" t="str">
            <v>Vice President / Provost - SCC</v>
          </cell>
          <cell r="U5685">
            <v>9</v>
          </cell>
          <cell r="V5685" t="str">
            <v>Weasenforth, Donald L.</v>
          </cell>
        </row>
        <row r="5686">
          <cell r="A5686">
            <v>332005</v>
          </cell>
          <cell r="B5686" t="str">
            <v>Dean - Developmental Education</v>
          </cell>
          <cell r="C5686">
            <v>755510</v>
          </cell>
          <cell r="D5686">
            <v>332005755510</v>
          </cell>
          <cell r="E5686" t="str">
            <v>Repairs - Equipment</v>
          </cell>
          <cell r="F5686">
            <v>0</v>
          </cell>
          <cell r="G5686">
            <v>0</v>
          </cell>
          <cell r="H5686">
            <v>100</v>
          </cell>
          <cell r="I5686">
            <v>0</v>
          </cell>
          <cell r="J5686">
            <v>100</v>
          </cell>
          <cell r="K5686">
            <v>110010</v>
          </cell>
          <cell r="L5686" t="str">
            <v>Current Unrestricted</v>
          </cell>
          <cell r="M5686">
            <v>25</v>
          </cell>
          <cell r="N5686" t="str">
            <v>Academic Support</v>
          </cell>
          <cell r="O5686">
            <v>11</v>
          </cell>
          <cell r="P5686" t="str">
            <v>Current Unrestricted Funds</v>
          </cell>
          <cell r="Q5686">
            <v>75</v>
          </cell>
          <cell r="R5686" t="str">
            <v>Other Operating Expenses</v>
          </cell>
          <cell r="S5686">
            <v>40</v>
          </cell>
          <cell r="T5686" t="str">
            <v>Vice President / Provost - SCC</v>
          </cell>
          <cell r="U5686">
            <v>9</v>
          </cell>
          <cell r="V5686" t="str">
            <v>Weasenforth, Donald L.</v>
          </cell>
        </row>
        <row r="5687">
          <cell r="A5687">
            <v>332005</v>
          </cell>
          <cell r="B5687" t="str">
            <v>Dean - Developmental Education</v>
          </cell>
          <cell r="C5687">
            <v>755705</v>
          </cell>
          <cell r="D5687">
            <v>332005755705</v>
          </cell>
          <cell r="E5687" t="str">
            <v>Postage</v>
          </cell>
          <cell r="F5687">
            <v>189.14</v>
          </cell>
          <cell r="G5687">
            <v>122.53</v>
          </cell>
          <cell r="H5687">
            <v>265</v>
          </cell>
          <cell r="I5687">
            <v>99.45</v>
          </cell>
          <cell r="J5687">
            <v>115</v>
          </cell>
          <cell r="K5687">
            <v>110010</v>
          </cell>
          <cell r="L5687" t="str">
            <v>Current Unrestricted</v>
          </cell>
          <cell r="M5687">
            <v>25</v>
          </cell>
          <cell r="N5687" t="str">
            <v>Academic Support</v>
          </cell>
          <cell r="O5687">
            <v>11</v>
          </cell>
          <cell r="P5687" t="str">
            <v>Current Unrestricted Funds</v>
          </cell>
          <cell r="Q5687">
            <v>75</v>
          </cell>
          <cell r="R5687" t="str">
            <v>Other Operating Expenses</v>
          </cell>
          <cell r="S5687">
            <v>40</v>
          </cell>
          <cell r="T5687" t="str">
            <v>Vice President / Provost - SCC</v>
          </cell>
          <cell r="U5687">
            <v>9</v>
          </cell>
          <cell r="V5687" t="str">
            <v>Weasenforth, Donald L.</v>
          </cell>
        </row>
        <row r="5688">
          <cell r="A5688">
            <v>332005</v>
          </cell>
          <cell r="B5688" t="str">
            <v>Dean - Developmental Education</v>
          </cell>
          <cell r="C5688">
            <v>765430</v>
          </cell>
          <cell r="D5688">
            <v>332005765430</v>
          </cell>
          <cell r="E5688" t="str">
            <v>Telephone - Long Distance</v>
          </cell>
          <cell r="F5688">
            <v>0</v>
          </cell>
          <cell r="G5688">
            <v>0</v>
          </cell>
          <cell r="H5688">
            <v>150</v>
          </cell>
          <cell r="I5688">
            <v>0</v>
          </cell>
          <cell r="J5688">
            <v>150</v>
          </cell>
          <cell r="K5688">
            <v>110010</v>
          </cell>
          <cell r="L5688" t="str">
            <v>Current Unrestricted</v>
          </cell>
          <cell r="M5688">
            <v>25</v>
          </cell>
          <cell r="N5688" t="str">
            <v>Academic Support</v>
          </cell>
          <cell r="O5688">
            <v>11</v>
          </cell>
          <cell r="P5688" t="str">
            <v>Current Unrestricted Funds</v>
          </cell>
          <cell r="Q5688">
            <v>76</v>
          </cell>
          <cell r="R5688" t="str">
            <v>Utilities</v>
          </cell>
          <cell r="S5688">
            <v>40</v>
          </cell>
          <cell r="T5688" t="str">
            <v>Vice President / Provost - SCC</v>
          </cell>
          <cell r="U5688">
            <v>9</v>
          </cell>
          <cell r="V5688" t="str">
            <v>Weasenforth, Donald L.</v>
          </cell>
        </row>
        <row r="5689">
          <cell r="A5689">
            <v>332005</v>
          </cell>
          <cell r="B5689" t="str">
            <v>Dean - Developmental Education</v>
          </cell>
          <cell r="C5689">
            <v>787410</v>
          </cell>
          <cell r="D5689">
            <v>332005787410</v>
          </cell>
          <cell r="E5689" t="str">
            <v>Equipment/Furniture Non-Depreciable</v>
          </cell>
          <cell r="F5689">
            <v>0</v>
          </cell>
          <cell r="G5689">
            <v>4276.99</v>
          </cell>
          <cell r="H5689">
            <v>2595</v>
          </cell>
          <cell r="I5689">
            <v>0</v>
          </cell>
          <cell r="J5689">
            <v>2595</v>
          </cell>
          <cell r="K5689">
            <v>110010</v>
          </cell>
          <cell r="L5689" t="str">
            <v>Current Unrestricted</v>
          </cell>
          <cell r="M5689">
            <v>25</v>
          </cell>
          <cell r="N5689" t="str">
            <v>Academic Support</v>
          </cell>
          <cell r="O5689">
            <v>11</v>
          </cell>
          <cell r="P5689" t="str">
            <v>Current Unrestricted Funds</v>
          </cell>
          <cell r="Q5689">
            <v>78</v>
          </cell>
          <cell r="R5689" t="str">
            <v>Non-Capital Outlay</v>
          </cell>
          <cell r="S5689">
            <v>40</v>
          </cell>
          <cell r="T5689" t="str">
            <v>Vice President / Provost - SCC</v>
          </cell>
          <cell r="U5689">
            <v>9</v>
          </cell>
          <cell r="V5689" t="str">
            <v>Weasenforth, Donald L.</v>
          </cell>
        </row>
        <row r="5690">
          <cell r="A5690">
            <v>332005</v>
          </cell>
          <cell r="B5690" t="str">
            <v>Dean - Developmental Education</v>
          </cell>
          <cell r="C5690">
            <v>787430</v>
          </cell>
          <cell r="D5690">
            <v>332005787430</v>
          </cell>
          <cell r="E5690" t="str">
            <v>Computer/Media Equip</v>
          </cell>
          <cell r="F5690">
            <v>0</v>
          </cell>
          <cell r="G5690">
            <v>0</v>
          </cell>
          <cell r="H5690">
            <v>500</v>
          </cell>
          <cell r="I5690">
            <v>0</v>
          </cell>
          <cell r="J5690">
            <v>500</v>
          </cell>
          <cell r="K5690">
            <v>110010</v>
          </cell>
          <cell r="L5690" t="str">
            <v>Current Unrestricted</v>
          </cell>
          <cell r="M5690">
            <v>25</v>
          </cell>
          <cell r="N5690" t="str">
            <v>Academic Support</v>
          </cell>
          <cell r="O5690">
            <v>11</v>
          </cell>
          <cell r="P5690" t="str">
            <v>Current Unrestricted Funds</v>
          </cell>
          <cell r="Q5690">
            <v>78</v>
          </cell>
          <cell r="R5690" t="str">
            <v>Non-Capital Outlay</v>
          </cell>
          <cell r="S5690">
            <v>40</v>
          </cell>
          <cell r="T5690" t="str">
            <v>Vice President / Provost - SCC</v>
          </cell>
          <cell r="U5690">
            <v>9</v>
          </cell>
          <cell r="V5690" t="str">
            <v>Weasenforth, Donald L.</v>
          </cell>
        </row>
        <row r="5691">
          <cell r="A5691">
            <v>332006</v>
          </cell>
          <cell r="B5691" t="str">
            <v>College Success</v>
          </cell>
          <cell r="C5691">
            <v>611110</v>
          </cell>
          <cell r="D5691">
            <v>332006611110</v>
          </cell>
          <cell r="E5691" t="str">
            <v>Faculty Salaries - Full-time</v>
          </cell>
          <cell r="F5691">
            <v>48749.01</v>
          </cell>
          <cell r="G5691">
            <v>63514.080000000002</v>
          </cell>
          <cell r="H5691">
            <v>118018</v>
          </cell>
          <cell r="I5691">
            <v>55823.76</v>
          </cell>
          <cell r="J5691">
            <v>124388</v>
          </cell>
          <cell r="K5691">
            <v>110010</v>
          </cell>
          <cell r="L5691" t="str">
            <v>Current Unrestricted</v>
          </cell>
          <cell r="M5691">
            <v>10</v>
          </cell>
          <cell r="N5691" t="str">
            <v>Instruction</v>
          </cell>
          <cell r="O5691">
            <v>11</v>
          </cell>
          <cell r="P5691" t="str">
            <v>Current Unrestricted Funds</v>
          </cell>
          <cell r="Q5691">
            <v>61</v>
          </cell>
          <cell r="R5691" t="str">
            <v>Salaries and Wages</v>
          </cell>
          <cell r="S5691">
            <v>40</v>
          </cell>
          <cell r="T5691" t="str">
            <v>Vice President / Provost - SCC</v>
          </cell>
          <cell r="U5691">
            <v>1</v>
          </cell>
          <cell r="V5691" t="str">
            <v>Weasenforth, Donald L.</v>
          </cell>
        </row>
        <row r="5692">
          <cell r="A5692">
            <v>332006</v>
          </cell>
          <cell r="B5692" t="str">
            <v>College Success</v>
          </cell>
          <cell r="C5692">
            <v>611115</v>
          </cell>
          <cell r="D5692">
            <v>332006611115</v>
          </cell>
          <cell r="E5692" t="str">
            <v>Faculty Salaries - Substitute</v>
          </cell>
          <cell r="F5692">
            <v>838.38</v>
          </cell>
          <cell r="G5692">
            <v>65.16</v>
          </cell>
          <cell r="H5692">
            <v>619</v>
          </cell>
          <cell r="I5692">
            <v>202.23</v>
          </cell>
          <cell r="J5692">
            <v>659</v>
          </cell>
          <cell r="K5692">
            <v>110010</v>
          </cell>
          <cell r="L5692" t="str">
            <v>Current Unrestricted</v>
          </cell>
          <cell r="M5692">
            <v>10</v>
          </cell>
          <cell r="N5692" t="str">
            <v>Instruction</v>
          </cell>
          <cell r="O5692">
            <v>11</v>
          </cell>
          <cell r="P5692" t="str">
            <v>Current Unrestricted Funds</v>
          </cell>
          <cell r="Q5692">
            <v>61</v>
          </cell>
          <cell r="R5692" t="str">
            <v>Salaries and Wages</v>
          </cell>
          <cell r="S5692">
            <v>40</v>
          </cell>
          <cell r="T5692" t="str">
            <v>Vice President / Provost - SCC</v>
          </cell>
          <cell r="U5692">
            <v>1</v>
          </cell>
          <cell r="V5692" t="str">
            <v>Weasenforth, Donald L.</v>
          </cell>
        </row>
        <row r="5693">
          <cell r="A5693">
            <v>332006</v>
          </cell>
          <cell r="B5693" t="str">
            <v>College Success</v>
          </cell>
          <cell r="C5693">
            <v>611120</v>
          </cell>
          <cell r="D5693">
            <v>332006611120</v>
          </cell>
          <cell r="E5693" t="str">
            <v>Faculty Salaries - Part-time</v>
          </cell>
          <cell r="F5693">
            <v>33164.68</v>
          </cell>
          <cell r="G5693">
            <v>27131.040000000001</v>
          </cell>
          <cell r="H5693">
            <v>45317</v>
          </cell>
          <cell r="I5693">
            <v>6965.31</v>
          </cell>
          <cell r="J5693">
            <v>38826</v>
          </cell>
          <cell r="K5693">
            <v>110010</v>
          </cell>
          <cell r="L5693" t="str">
            <v>Current Unrestricted</v>
          </cell>
          <cell r="M5693">
            <v>10</v>
          </cell>
          <cell r="N5693" t="str">
            <v>Instruction</v>
          </cell>
          <cell r="O5693">
            <v>11</v>
          </cell>
          <cell r="P5693" t="str">
            <v>Current Unrestricted Funds</v>
          </cell>
          <cell r="Q5693">
            <v>61</v>
          </cell>
          <cell r="R5693" t="str">
            <v>Salaries and Wages</v>
          </cell>
          <cell r="S5693">
            <v>40</v>
          </cell>
          <cell r="T5693" t="str">
            <v>Vice President / Provost - SCC</v>
          </cell>
          <cell r="U5693">
            <v>1</v>
          </cell>
          <cell r="V5693" t="str">
            <v>Weasenforth, Donald L.</v>
          </cell>
        </row>
        <row r="5694">
          <cell r="A5694">
            <v>332006</v>
          </cell>
          <cell r="B5694" t="str">
            <v>College Success</v>
          </cell>
          <cell r="C5694">
            <v>611150</v>
          </cell>
          <cell r="D5694">
            <v>332006611150</v>
          </cell>
          <cell r="E5694" t="str">
            <v>Faculty Full-time - Summer</v>
          </cell>
          <cell r="F5694">
            <v>8903.09</v>
          </cell>
          <cell r="G5694">
            <v>3388.73</v>
          </cell>
          <cell r="H5694">
            <v>20636</v>
          </cell>
          <cell r="I5694">
            <v>0</v>
          </cell>
          <cell r="J5694">
            <v>21319</v>
          </cell>
          <cell r="K5694">
            <v>110010</v>
          </cell>
          <cell r="L5694" t="str">
            <v>Current Unrestricted</v>
          </cell>
          <cell r="M5694">
            <v>10</v>
          </cell>
          <cell r="N5694" t="str">
            <v>Instruction</v>
          </cell>
          <cell r="O5694">
            <v>11</v>
          </cell>
          <cell r="P5694" t="str">
            <v>Current Unrestricted Funds</v>
          </cell>
          <cell r="Q5694">
            <v>61</v>
          </cell>
          <cell r="R5694" t="str">
            <v>Salaries and Wages</v>
          </cell>
          <cell r="S5694">
            <v>40</v>
          </cell>
          <cell r="T5694" t="str">
            <v>Vice President / Provost - SCC</v>
          </cell>
          <cell r="U5694">
            <v>1</v>
          </cell>
          <cell r="V5694" t="str">
            <v>Weasenforth, Donald L.</v>
          </cell>
        </row>
        <row r="5695">
          <cell r="A5695">
            <v>332006</v>
          </cell>
          <cell r="B5695" t="str">
            <v>College Success</v>
          </cell>
          <cell r="C5695">
            <v>611160</v>
          </cell>
          <cell r="D5695">
            <v>332006611160</v>
          </cell>
          <cell r="E5695" t="str">
            <v>Faculty Part-time - Summer</v>
          </cell>
          <cell r="F5695">
            <v>5838.67</v>
          </cell>
          <cell r="G5695">
            <v>10320.75</v>
          </cell>
          <cell r="H5695">
            <v>8632</v>
          </cell>
          <cell r="I5695">
            <v>0</v>
          </cell>
          <cell r="J5695">
            <v>15099</v>
          </cell>
          <cell r="K5695">
            <v>110010</v>
          </cell>
          <cell r="L5695" t="str">
            <v>Current Unrestricted</v>
          </cell>
          <cell r="M5695">
            <v>10</v>
          </cell>
          <cell r="N5695" t="str">
            <v>Instruction</v>
          </cell>
          <cell r="O5695">
            <v>11</v>
          </cell>
          <cell r="P5695" t="str">
            <v>Current Unrestricted Funds</v>
          </cell>
          <cell r="Q5695">
            <v>61</v>
          </cell>
          <cell r="R5695" t="str">
            <v>Salaries and Wages</v>
          </cell>
          <cell r="S5695">
            <v>40</v>
          </cell>
          <cell r="T5695" t="str">
            <v>Vice President / Provost - SCC</v>
          </cell>
          <cell r="U5695">
            <v>1</v>
          </cell>
          <cell r="V5695" t="str">
            <v>Weasenforth, Donald L.</v>
          </cell>
        </row>
        <row r="5696">
          <cell r="A5696">
            <v>332006</v>
          </cell>
          <cell r="B5696" t="str">
            <v>College Success</v>
          </cell>
          <cell r="C5696">
            <v>733110</v>
          </cell>
          <cell r="D5696">
            <v>332006733110</v>
          </cell>
          <cell r="E5696" t="str">
            <v>Classroom Supplies</v>
          </cell>
          <cell r="F5696">
            <v>0</v>
          </cell>
          <cell r="G5696">
            <v>0</v>
          </cell>
          <cell r="H5696">
            <v>59</v>
          </cell>
          <cell r="I5696">
            <v>0</v>
          </cell>
          <cell r="J5696">
            <v>43</v>
          </cell>
          <cell r="K5696">
            <v>110010</v>
          </cell>
          <cell r="L5696" t="str">
            <v>Current Unrestricted</v>
          </cell>
          <cell r="M5696">
            <v>10</v>
          </cell>
          <cell r="N5696" t="str">
            <v>Instruction</v>
          </cell>
          <cell r="O5696">
            <v>11</v>
          </cell>
          <cell r="P5696" t="str">
            <v>Current Unrestricted Funds</v>
          </cell>
          <cell r="Q5696">
            <v>73</v>
          </cell>
          <cell r="R5696" t="str">
            <v>Supplies</v>
          </cell>
          <cell r="S5696">
            <v>40</v>
          </cell>
          <cell r="T5696" t="str">
            <v>Vice President / Provost - SCC</v>
          </cell>
          <cell r="U5696">
            <v>4</v>
          </cell>
          <cell r="V5696" t="str">
            <v>Weasenforth, Donald L.</v>
          </cell>
        </row>
        <row r="5697">
          <cell r="A5697">
            <v>332006</v>
          </cell>
          <cell r="B5697" t="str">
            <v>College Success</v>
          </cell>
          <cell r="C5697">
            <v>744220</v>
          </cell>
          <cell r="D5697">
            <v>332006744220</v>
          </cell>
          <cell r="E5697" t="str">
            <v>Professional Development / Travel</v>
          </cell>
          <cell r="F5697">
            <v>1521.16</v>
          </cell>
          <cell r="G5697">
            <v>1575</v>
          </cell>
          <cell r="H5697">
            <v>0</v>
          </cell>
          <cell r="I5697">
            <v>0</v>
          </cell>
          <cell r="J5697">
            <v>0</v>
          </cell>
          <cell r="K5697">
            <v>110010</v>
          </cell>
          <cell r="L5697" t="str">
            <v>Current Unrestricted</v>
          </cell>
          <cell r="M5697">
            <v>10</v>
          </cell>
          <cell r="N5697" t="str">
            <v>Instruction</v>
          </cell>
          <cell r="O5697">
            <v>11</v>
          </cell>
          <cell r="P5697" t="str">
            <v>Current Unrestricted Funds</v>
          </cell>
          <cell r="Q5697">
            <v>74</v>
          </cell>
          <cell r="R5697" t="str">
            <v>Travel</v>
          </cell>
          <cell r="S5697">
            <v>40</v>
          </cell>
          <cell r="T5697" t="str">
            <v>Vice President / Provost - SCC</v>
          </cell>
          <cell r="U5697">
            <v>4</v>
          </cell>
          <cell r="V5697" t="str">
            <v>Weasenforth, Donald L.</v>
          </cell>
        </row>
        <row r="5698">
          <cell r="A5698">
            <v>332006</v>
          </cell>
          <cell r="B5698" t="str">
            <v>College Success</v>
          </cell>
          <cell r="C5698">
            <v>755310</v>
          </cell>
          <cell r="D5698">
            <v>332006755310</v>
          </cell>
          <cell r="E5698" t="str">
            <v>Copier Expense</v>
          </cell>
          <cell r="F5698">
            <v>579.6</v>
          </cell>
          <cell r="G5698">
            <v>459.48</v>
          </cell>
          <cell r="H5698">
            <v>490</v>
          </cell>
          <cell r="I5698">
            <v>334.8</v>
          </cell>
          <cell r="J5698">
            <v>490</v>
          </cell>
          <cell r="K5698">
            <v>110010</v>
          </cell>
          <cell r="L5698" t="str">
            <v>Current Unrestricted</v>
          </cell>
          <cell r="M5698">
            <v>10</v>
          </cell>
          <cell r="N5698" t="str">
            <v>Instruction</v>
          </cell>
          <cell r="O5698">
            <v>11</v>
          </cell>
          <cell r="P5698" t="str">
            <v>Current Unrestricted Funds</v>
          </cell>
          <cell r="Q5698">
            <v>75</v>
          </cell>
          <cell r="R5698" t="str">
            <v>Other Operating Expenses</v>
          </cell>
          <cell r="S5698">
            <v>40</v>
          </cell>
          <cell r="T5698" t="str">
            <v>Vice President / Provost - SCC</v>
          </cell>
          <cell r="U5698">
            <v>4</v>
          </cell>
          <cell r="V5698" t="str">
            <v>Weasenforth, Donald L.</v>
          </cell>
        </row>
        <row r="5699">
          <cell r="A5699">
            <v>332006</v>
          </cell>
          <cell r="B5699" t="str">
            <v>College Success</v>
          </cell>
          <cell r="C5699">
            <v>755360</v>
          </cell>
          <cell r="D5699">
            <v>332006755360</v>
          </cell>
          <cell r="E5699" t="str">
            <v>Printing - Other</v>
          </cell>
          <cell r="F5699">
            <v>370.25</v>
          </cell>
          <cell r="G5699">
            <v>106.7</v>
          </cell>
          <cell r="H5699">
            <v>500</v>
          </cell>
          <cell r="I5699">
            <v>11.76</v>
          </cell>
          <cell r="J5699">
            <v>500</v>
          </cell>
          <cell r="K5699">
            <v>110010</v>
          </cell>
          <cell r="L5699" t="str">
            <v>Current Unrestricted</v>
          </cell>
          <cell r="M5699">
            <v>10</v>
          </cell>
          <cell r="N5699" t="str">
            <v>Instruction</v>
          </cell>
          <cell r="O5699">
            <v>11</v>
          </cell>
          <cell r="P5699" t="str">
            <v>Current Unrestricted Funds</v>
          </cell>
          <cell r="Q5699">
            <v>75</v>
          </cell>
          <cell r="R5699" t="str">
            <v>Other Operating Expenses</v>
          </cell>
          <cell r="S5699">
            <v>40</v>
          </cell>
          <cell r="T5699" t="str">
            <v>Vice President / Provost - SCC</v>
          </cell>
          <cell r="U5699">
            <v>4</v>
          </cell>
          <cell r="V5699" t="str">
            <v>Weasenforth, Donald L.</v>
          </cell>
        </row>
        <row r="5700">
          <cell r="A5700">
            <v>332010</v>
          </cell>
          <cell r="B5700" t="str">
            <v>Developmental - Read</v>
          </cell>
          <cell r="C5700">
            <v>611110</v>
          </cell>
          <cell r="D5700">
            <v>332010611110</v>
          </cell>
          <cell r="E5700" t="str">
            <v>Faculty Salaries - Full-time</v>
          </cell>
          <cell r="F5700">
            <v>49396.73</v>
          </cell>
          <cell r="G5700">
            <v>37899.9</v>
          </cell>
          <cell r="H5700">
            <v>31382</v>
          </cell>
          <cell r="I5700">
            <v>15690.55</v>
          </cell>
          <cell r="J5700">
            <v>31382</v>
          </cell>
          <cell r="K5700">
            <v>110010</v>
          </cell>
          <cell r="L5700" t="str">
            <v>Current Unrestricted</v>
          </cell>
          <cell r="M5700">
            <v>10</v>
          </cell>
          <cell r="N5700" t="str">
            <v>Instruction</v>
          </cell>
          <cell r="O5700">
            <v>11</v>
          </cell>
          <cell r="P5700" t="str">
            <v>Current Unrestricted Funds</v>
          </cell>
          <cell r="Q5700">
            <v>61</v>
          </cell>
          <cell r="R5700" t="str">
            <v>Salaries and Wages</v>
          </cell>
          <cell r="S5700">
            <v>40</v>
          </cell>
          <cell r="T5700" t="str">
            <v>Vice President / Provost - SCC</v>
          </cell>
          <cell r="U5700">
            <v>1</v>
          </cell>
          <cell r="V5700" t="str">
            <v>Weasenforth, Donald L.</v>
          </cell>
        </row>
        <row r="5701">
          <cell r="A5701">
            <v>332010</v>
          </cell>
          <cell r="B5701" t="str">
            <v>Developmental - Read</v>
          </cell>
          <cell r="C5701">
            <v>611115</v>
          </cell>
          <cell r="D5701">
            <v>332010611115</v>
          </cell>
          <cell r="E5701" t="str">
            <v>Faculty Salaries - Substitute</v>
          </cell>
          <cell r="F5701">
            <v>43.44</v>
          </cell>
          <cell r="G5701">
            <v>217.2</v>
          </cell>
          <cell r="H5701">
            <v>356</v>
          </cell>
          <cell r="I5701">
            <v>0</v>
          </cell>
          <cell r="J5701">
            <v>356</v>
          </cell>
          <cell r="K5701">
            <v>110010</v>
          </cell>
          <cell r="L5701" t="str">
            <v>Current Unrestricted</v>
          </cell>
          <cell r="M5701">
            <v>10</v>
          </cell>
          <cell r="N5701" t="str">
            <v>Instruction</v>
          </cell>
          <cell r="O5701">
            <v>11</v>
          </cell>
          <cell r="P5701" t="str">
            <v>Current Unrestricted Funds</v>
          </cell>
          <cell r="Q5701">
            <v>61</v>
          </cell>
          <cell r="R5701" t="str">
            <v>Salaries and Wages</v>
          </cell>
          <cell r="S5701">
            <v>40</v>
          </cell>
          <cell r="T5701" t="str">
            <v>Vice President / Provost - SCC</v>
          </cell>
          <cell r="U5701">
            <v>1</v>
          </cell>
          <cell r="V5701" t="str">
            <v>Weasenforth, Donald L.</v>
          </cell>
        </row>
        <row r="5702">
          <cell r="A5702">
            <v>332010</v>
          </cell>
          <cell r="B5702" t="str">
            <v>Developmental - Read</v>
          </cell>
          <cell r="C5702">
            <v>611120</v>
          </cell>
          <cell r="D5702">
            <v>332010611120</v>
          </cell>
          <cell r="E5702" t="str">
            <v>Faculty Salaries - Part-time</v>
          </cell>
          <cell r="F5702">
            <v>8340</v>
          </cell>
          <cell r="G5702">
            <v>4191.72</v>
          </cell>
          <cell r="H5702">
            <v>6474</v>
          </cell>
          <cell r="I5702">
            <v>0</v>
          </cell>
          <cell r="J5702">
            <v>6471</v>
          </cell>
          <cell r="K5702">
            <v>110010</v>
          </cell>
          <cell r="L5702" t="str">
            <v>Current Unrestricted</v>
          </cell>
          <cell r="M5702">
            <v>10</v>
          </cell>
          <cell r="N5702" t="str">
            <v>Instruction</v>
          </cell>
          <cell r="O5702">
            <v>11</v>
          </cell>
          <cell r="P5702" t="str">
            <v>Current Unrestricted Funds</v>
          </cell>
          <cell r="Q5702">
            <v>61</v>
          </cell>
          <cell r="R5702" t="str">
            <v>Salaries and Wages</v>
          </cell>
          <cell r="S5702">
            <v>40</v>
          </cell>
          <cell r="T5702" t="str">
            <v>Vice President / Provost - SCC</v>
          </cell>
          <cell r="U5702">
            <v>1</v>
          </cell>
          <cell r="V5702" t="str">
            <v>Weasenforth, Donald L.</v>
          </cell>
        </row>
        <row r="5703">
          <cell r="A5703">
            <v>332010</v>
          </cell>
          <cell r="B5703" t="str">
            <v>Developmental - Read</v>
          </cell>
          <cell r="C5703">
            <v>611160</v>
          </cell>
          <cell r="D5703">
            <v>332010611160</v>
          </cell>
          <cell r="E5703" t="str">
            <v>Faculty Part-time - Summer</v>
          </cell>
          <cell r="F5703">
            <v>0</v>
          </cell>
          <cell r="G5703">
            <v>2085</v>
          </cell>
          <cell r="H5703">
            <v>2158</v>
          </cell>
          <cell r="I5703">
            <v>0</v>
          </cell>
          <cell r="J5703">
            <v>2157</v>
          </cell>
          <cell r="K5703">
            <v>110010</v>
          </cell>
          <cell r="L5703" t="str">
            <v>Current Unrestricted</v>
          </cell>
          <cell r="M5703">
            <v>10</v>
          </cell>
          <cell r="N5703" t="str">
            <v>Instruction</v>
          </cell>
          <cell r="O5703">
            <v>11</v>
          </cell>
          <cell r="P5703" t="str">
            <v>Current Unrestricted Funds</v>
          </cell>
          <cell r="Q5703">
            <v>61</v>
          </cell>
          <cell r="R5703" t="str">
            <v>Salaries and Wages</v>
          </cell>
          <cell r="S5703">
            <v>40</v>
          </cell>
          <cell r="T5703" t="str">
            <v>Vice President / Provost - SCC</v>
          </cell>
          <cell r="U5703">
            <v>1</v>
          </cell>
          <cell r="V5703" t="str">
            <v>Weasenforth, Donald L.</v>
          </cell>
        </row>
        <row r="5704">
          <cell r="A5704">
            <v>332010</v>
          </cell>
          <cell r="B5704" t="str">
            <v>Developmental - Read</v>
          </cell>
          <cell r="C5704">
            <v>733110</v>
          </cell>
          <cell r="D5704">
            <v>332010733110</v>
          </cell>
          <cell r="E5704" t="str">
            <v>Classroom Supplies</v>
          </cell>
          <cell r="F5704">
            <v>0</v>
          </cell>
          <cell r="G5704">
            <v>0</v>
          </cell>
          <cell r="H5704">
            <v>46</v>
          </cell>
          <cell r="I5704">
            <v>0</v>
          </cell>
          <cell r="J5704">
            <v>46</v>
          </cell>
          <cell r="K5704">
            <v>110010</v>
          </cell>
          <cell r="L5704" t="str">
            <v>Current Unrestricted</v>
          </cell>
          <cell r="M5704">
            <v>10</v>
          </cell>
          <cell r="N5704" t="str">
            <v>Instruction</v>
          </cell>
          <cell r="O5704">
            <v>11</v>
          </cell>
          <cell r="P5704" t="str">
            <v>Current Unrestricted Funds</v>
          </cell>
          <cell r="Q5704">
            <v>73</v>
          </cell>
          <cell r="R5704" t="str">
            <v>Supplies</v>
          </cell>
          <cell r="S5704">
            <v>40</v>
          </cell>
          <cell r="T5704" t="str">
            <v>Vice President / Provost - SCC</v>
          </cell>
          <cell r="U5704">
            <v>4</v>
          </cell>
          <cell r="V5704" t="str">
            <v>Weasenforth, Donald L.</v>
          </cell>
        </row>
        <row r="5705">
          <cell r="A5705">
            <v>332010</v>
          </cell>
          <cell r="B5705" t="str">
            <v>Developmental - Read</v>
          </cell>
          <cell r="C5705">
            <v>744210</v>
          </cell>
          <cell r="D5705">
            <v>332010744210</v>
          </cell>
          <cell r="E5705" t="str">
            <v>Local Travel</v>
          </cell>
          <cell r="F5705">
            <v>0</v>
          </cell>
          <cell r="G5705">
            <v>0</v>
          </cell>
          <cell r="H5705">
            <v>200</v>
          </cell>
          <cell r="I5705">
            <v>0</v>
          </cell>
          <cell r="J5705">
            <v>200</v>
          </cell>
          <cell r="K5705">
            <v>110010</v>
          </cell>
          <cell r="L5705" t="str">
            <v>Current Unrestricted</v>
          </cell>
          <cell r="M5705">
            <v>10</v>
          </cell>
          <cell r="N5705" t="str">
            <v>Instruction</v>
          </cell>
          <cell r="O5705">
            <v>11</v>
          </cell>
          <cell r="P5705" t="str">
            <v>Current Unrestricted Funds</v>
          </cell>
          <cell r="Q5705">
            <v>74</v>
          </cell>
          <cell r="R5705" t="str">
            <v>Travel</v>
          </cell>
          <cell r="S5705">
            <v>40</v>
          </cell>
          <cell r="T5705" t="str">
            <v>Vice President / Provost - SCC</v>
          </cell>
          <cell r="U5705">
            <v>4</v>
          </cell>
          <cell r="V5705" t="str">
            <v>Weasenforth, Donald L.</v>
          </cell>
        </row>
        <row r="5706">
          <cell r="A5706">
            <v>332010</v>
          </cell>
          <cell r="B5706" t="str">
            <v>Developmental - Read</v>
          </cell>
          <cell r="C5706">
            <v>755310</v>
          </cell>
          <cell r="D5706">
            <v>332010755310</v>
          </cell>
          <cell r="E5706" t="str">
            <v>Copier Expense</v>
          </cell>
          <cell r="F5706">
            <v>225.6</v>
          </cell>
          <cell r="G5706">
            <v>62.64</v>
          </cell>
          <cell r="H5706">
            <v>469</v>
          </cell>
          <cell r="I5706">
            <v>13.8</v>
          </cell>
          <cell r="J5706">
            <v>473</v>
          </cell>
          <cell r="K5706">
            <v>110010</v>
          </cell>
          <cell r="L5706" t="str">
            <v>Current Unrestricted</v>
          </cell>
          <cell r="M5706">
            <v>10</v>
          </cell>
          <cell r="N5706" t="str">
            <v>Instruction</v>
          </cell>
          <cell r="O5706">
            <v>11</v>
          </cell>
          <cell r="P5706" t="str">
            <v>Current Unrestricted Funds</v>
          </cell>
          <cell r="Q5706">
            <v>75</v>
          </cell>
          <cell r="R5706" t="str">
            <v>Other Operating Expenses</v>
          </cell>
          <cell r="S5706">
            <v>40</v>
          </cell>
          <cell r="T5706" t="str">
            <v>Vice President / Provost - SCC</v>
          </cell>
          <cell r="U5706">
            <v>4</v>
          </cell>
          <cell r="V5706" t="str">
            <v>Weasenforth, Donald L.</v>
          </cell>
        </row>
        <row r="5707">
          <cell r="A5707">
            <v>332010</v>
          </cell>
          <cell r="B5707" t="str">
            <v>Developmental - Read</v>
          </cell>
          <cell r="C5707">
            <v>755360</v>
          </cell>
          <cell r="D5707">
            <v>332010755360</v>
          </cell>
          <cell r="E5707" t="str">
            <v>Printing - Other</v>
          </cell>
          <cell r="F5707">
            <v>154.61000000000001</v>
          </cell>
          <cell r="G5707">
            <v>92.2</v>
          </cell>
          <cell r="H5707">
            <v>629</v>
          </cell>
          <cell r="I5707">
            <v>0</v>
          </cell>
          <cell r="J5707">
            <v>629</v>
          </cell>
          <cell r="K5707">
            <v>110010</v>
          </cell>
          <cell r="L5707" t="str">
            <v>Current Unrestricted</v>
          </cell>
          <cell r="M5707">
            <v>10</v>
          </cell>
          <cell r="N5707" t="str">
            <v>Instruction</v>
          </cell>
          <cell r="O5707">
            <v>11</v>
          </cell>
          <cell r="P5707" t="str">
            <v>Current Unrestricted Funds</v>
          </cell>
          <cell r="Q5707">
            <v>75</v>
          </cell>
          <cell r="R5707" t="str">
            <v>Other Operating Expenses</v>
          </cell>
          <cell r="S5707">
            <v>40</v>
          </cell>
          <cell r="T5707" t="str">
            <v>Vice President / Provost - SCC</v>
          </cell>
          <cell r="U5707">
            <v>4</v>
          </cell>
          <cell r="V5707" t="str">
            <v>Weasenforth, Donald L.</v>
          </cell>
        </row>
        <row r="5708">
          <cell r="A5708">
            <v>332012</v>
          </cell>
          <cell r="B5708" t="str">
            <v>Developmental - Read</v>
          </cell>
          <cell r="C5708">
            <v>611110</v>
          </cell>
          <cell r="D5708">
            <v>332012611110</v>
          </cell>
          <cell r="E5708" t="str">
            <v>Faculty Salaries - Full-time</v>
          </cell>
          <cell r="F5708">
            <v>110298.02</v>
          </cell>
          <cell r="G5708">
            <v>114000.77</v>
          </cell>
          <cell r="H5708">
            <v>95083</v>
          </cell>
          <cell r="I5708">
            <v>55454.58</v>
          </cell>
          <cell r="J5708">
            <v>79257</v>
          </cell>
          <cell r="K5708">
            <v>110010</v>
          </cell>
          <cell r="L5708" t="str">
            <v>Current Unrestricted</v>
          </cell>
          <cell r="M5708">
            <v>10</v>
          </cell>
          <cell r="N5708" t="str">
            <v>Instruction</v>
          </cell>
          <cell r="O5708">
            <v>11</v>
          </cell>
          <cell r="P5708" t="str">
            <v>Current Unrestricted Funds</v>
          </cell>
          <cell r="Q5708">
            <v>61</v>
          </cell>
          <cell r="R5708" t="str">
            <v>Salaries and Wages</v>
          </cell>
          <cell r="S5708">
            <v>40</v>
          </cell>
          <cell r="T5708" t="str">
            <v>Vice President / Provost - SCC</v>
          </cell>
          <cell r="U5708">
            <v>1</v>
          </cell>
          <cell r="V5708" t="str">
            <v>Weasenforth, Donald L.</v>
          </cell>
        </row>
        <row r="5709">
          <cell r="A5709">
            <v>332012</v>
          </cell>
          <cell r="B5709" t="str">
            <v>Developmental - Read</v>
          </cell>
          <cell r="C5709">
            <v>611115</v>
          </cell>
          <cell r="D5709">
            <v>332012611115</v>
          </cell>
          <cell r="E5709" t="str">
            <v>Faculty Salaries - Substitute</v>
          </cell>
          <cell r="F5709">
            <v>1238.04</v>
          </cell>
          <cell r="G5709">
            <v>625.53</v>
          </cell>
          <cell r="H5709">
            <v>1669</v>
          </cell>
          <cell r="I5709">
            <v>696.57</v>
          </cell>
          <cell r="J5709">
            <v>1669</v>
          </cell>
          <cell r="K5709">
            <v>110010</v>
          </cell>
          <cell r="L5709" t="str">
            <v>Current Unrestricted</v>
          </cell>
          <cell r="M5709">
            <v>10</v>
          </cell>
          <cell r="N5709" t="str">
            <v>Instruction</v>
          </cell>
          <cell r="O5709">
            <v>11</v>
          </cell>
          <cell r="P5709" t="str">
            <v>Current Unrestricted Funds</v>
          </cell>
          <cell r="Q5709">
            <v>61</v>
          </cell>
          <cell r="R5709" t="str">
            <v>Salaries and Wages</v>
          </cell>
          <cell r="S5709">
            <v>40</v>
          </cell>
          <cell r="T5709" t="str">
            <v>Vice President / Provost - SCC</v>
          </cell>
          <cell r="U5709">
            <v>1</v>
          </cell>
          <cell r="V5709" t="str">
            <v>Weasenforth, Donald L.</v>
          </cell>
        </row>
        <row r="5710">
          <cell r="A5710">
            <v>332012</v>
          </cell>
          <cell r="B5710" t="str">
            <v>Developmental - Read</v>
          </cell>
          <cell r="C5710">
            <v>611120</v>
          </cell>
          <cell r="D5710">
            <v>332012611120</v>
          </cell>
          <cell r="E5710" t="str">
            <v>Faculty Salaries - Part-time</v>
          </cell>
          <cell r="F5710">
            <v>20734.28</v>
          </cell>
          <cell r="G5710">
            <v>14573.28</v>
          </cell>
          <cell r="H5710">
            <v>28054</v>
          </cell>
          <cell r="I5710">
            <v>10762.5</v>
          </cell>
          <cell r="J5710">
            <v>28041</v>
          </cell>
          <cell r="K5710">
            <v>110010</v>
          </cell>
          <cell r="L5710" t="str">
            <v>Current Unrestricted</v>
          </cell>
          <cell r="M5710">
            <v>10</v>
          </cell>
          <cell r="N5710" t="str">
            <v>Instruction</v>
          </cell>
          <cell r="O5710">
            <v>11</v>
          </cell>
          <cell r="P5710" t="str">
            <v>Current Unrestricted Funds</v>
          </cell>
          <cell r="Q5710">
            <v>61</v>
          </cell>
          <cell r="R5710" t="str">
            <v>Salaries and Wages</v>
          </cell>
          <cell r="S5710">
            <v>40</v>
          </cell>
          <cell r="T5710" t="str">
            <v>Vice President / Provost - SCC</v>
          </cell>
          <cell r="U5710">
            <v>1</v>
          </cell>
          <cell r="V5710" t="str">
            <v>Weasenforth, Donald L.</v>
          </cell>
        </row>
        <row r="5711">
          <cell r="A5711">
            <v>332012</v>
          </cell>
          <cell r="B5711" t="str">
            <v>Developmental - Read</v>
          </cell>
          <cell r="C5711">
            <v>611140</v>
          </cell>
          <cell r="D5711">
            <v>332012611140</v>
          </cell>
          <cell r="E5711" t="str">
            <v>Faculty Part-time Non-teaching</v>
          </cell>
          <cell r="F5711">
            <v>0</v>
          </cell>
          <cell r="G5711">
            <v>0</v>
          </cell>
          <cell r="H5711">
            <v>208</v>
          </cell>
          <cell r="I5711">
            <v>0</v>
          </cell>
          <cell r="J5711">
            <v>208</v>
          </cell>
          <cell r="K5711">
            <v>110010</v>
          </cell>
          <cell r="L5711" t="str">
            <v>Current Unrestricted</v>
          </cell>
          <cell r="M5711">
            <v>10</v>
          </cell>
          <cell r="N5711" t="str">
            <v>Instruction</v>
          </cell>
          <cell r="O5711">
            <v>11</v>
          </cell>
          <cell r="P5711" t="str">
            <v>Current Unrestricted Funds</v>
          </cell>
          <cell r="Q5711">
            <v>61</v>
          </cell>
          <cell r="R5711" t="str">
            <v>Salaries and Wages</v>
          </cell>
          <cell r="S5711">
            <v>40</v>
          </cell>
          <cell r="T5711" t="str">
            <v>Vice President / Provost - SCC</v>
          </cell>
          <cell r="U5711">
            <v>1</v>
          </cell>
          <cell r="V5711" t="str">
            <v>Weasenforth, Donald L.</v>
          </cell>
        </row>
        <row r="5712">
          <cell r="A5712">
            <v>332012</v>
          </cell>
          <cell r="B5712" t="str">
            <v>Developmental - Read</v>
          </cell>
          <cell r="C5712">
            <v>611150</v>
          </cell>
          <cell r="D5712">
            <v>332012611150</v>
          </cell>
          <cell r="E5712" t="str">
            <v>Faculty Full-time - Summer</v>
          </cell>
          <cell r="F5712">
            <v>3384.42</v>
          </cell>
          <cell r="G5712">
            <v>9333.82</v>
          </cell>
          <cell r="H5712">
            <v>11899</v>
          </cell>
          <cell r="I5712">
            <v>0</v>
          </cell>
          <cell r="J5712">
            <v>12316</v>
          </cell>
          <cell r="K5712">
            <v>110010</v>
          </cell>
          <cell r="L5712" t="str">
            <v>Current Unrestricted</v>
          </cell>
          <cell r="M5712">
            <v>10</v>
          </cell>
          <cell r="N5712" t="str">
            <v>Instruction</v>
          </cell>
          <cell r="O5712">
            <v>11</v>
          </cell>
          <cell r="P5712" t="str">
            <v>Current Unrestricted Funds</v>
          </cell>
          <cell r="Q5712">
            <v>61</v>
          </cell>
          <cell r="R5712" t="str">
            <v>Salaries and Wages</v>
          </cell>
          <cell r="S5712">
            <v>40</v>
          </cell>
          <cell r="T5712" t="str">
            <v>Vice President / Provost - SCC</v>
          </cell>
          <cell r="U5712">
            <v>1</v>
          </cell>
          <cell r="V5712" t="str">
            <v>Weasenforth, Donald L.</v>
          </cell>
        </row>
        <row r="5713">
          <cell r="A5713">
            <v>332012</v>
          </cell>
          <cell r="B5713" t="str">
            <v>Developmental - Read</v>
          </cell>
          <cell r="C5713">
            <v>611160</v>
          </cell>
          <cell r="D5713">
            <v>332012611160</v>
          </cell>
          <cell r="E5713" t="str">
            <v>Faculty Part-time - Summer</v>
          </cell>
          <cell r="F5713">
            <v>6255</v>
          </cell>
          <cell r="G5713">
            <v>2085</v>
          </cell>
          <cell r="H5713">
            <v>10790</v>
          </cell>
          <cell r="I5713">
            <v>0</v>
          </cell>
          <cell r="J5713">
            <v>10785</v>
          </cell>
          <cell r="K5713">
            <v>110010</v>
          </cell>
          <cell r="L5713" t="str">
            <v>Current Unrestricted</v>
          </cell>
          <cell r="M5713">
            <v>10</v>
          </cell>
          <cell r="N5713" t="str">
            <v>Instruction</v>
          </cell>
          <cell r="O5713">
            <v>11</v>
          </cell>
          <cell r="P5713" t="str">
            <v>Current Unrestricted Funds</v>
          </cell>
          <cell r="Q5713">
            <v>61</v>
          </cell>
          <cell r="R5713" t="str">
            <v>Salaries and Wages</v>
          </cell>
          <cell r="S5713">
            <v>40</v>
          </cell>
          <cell r="T5713" t="str">
            <v>Vice President / Provost - SCC</v>
          </cell>
          <cell r="U5713">
            <v>1</v>
          </cell>
          <cell r="V5713" t="str">
            <v>Weasenforth, Donald L.</v>
          </cell>
        </row>
        <row r="5714">
          <cell r="A5714">
            <v>332012</v>
          </cell>
          <cell r="B5714" t="str">
            <v>Developmental - Read</v>
          </cell>
          <cell r="C5714">
            <v>733110</v>
          </cell>
          <cell r="D5714">
            <v>332012733110</v>
          </cell>
          <cell r="E5714" t="str">
            <v>Classroom Supplies</v>
          </cell>
          <cell r="F5714">
            <v>0</v>
          </cell>
          <cell r="G5714">
            <v>8.25</v>
          </cell>
          <cell r="H5714">
            <v>45</v>
          </cell>
          <cell r="I5714">
            <v>0</v>
          </cell>
          <cell r="J5714">
            <v>45</v>
          </cell>
          <cell r="K5714">
            <v>110010</v>
          </cell>
          <cell r="L5714" t="str">
            <v>Current Unrestricted</v>
          </cell>
          <cell r="M5714">
            <v>10</v>
          </cell>
          <cell r="N5714" t="str">
            <v>Instruction</v>
          </cell>
          <cell r="O5714">
            <v>11</v>
          </cell>
          <cell r="P5714" t="str">
            <v>Current Unrestricted Funds</v>
          </cell>
          <cell r="Q5714">
            <v>73</v>
          </cell>
          <cell r="R5714" t="str">
            <v>Supplies</v>
          </cell>
          <cell r="S5714">
            <v>40</v>
          </cell>
          <cell r="T5714" t="str">
            <v>Vice President / Provost - SCC</v>
          </cell>
          <cell r="U5714">
            <v>4</v>
          </cell>
          <cell r="V5714" t="str">
            <v>Weasenforth, Donald L.</v>
          </cell>
        </row>
        <row r="5715">
          <cell r="A5715">
            <v>332012</v>
          </cell>
          <cell r="B5715" t="str">
            <v>Developmental - Read</v>
          </cell>
          <cell r="C5715">
            <v>733120</v>
          </cell>
          <cell r="D5715">
            <v>332012733120</v>
          </cell>
          <cell r="E5715" t="str">
            <v>Office Supplies</v>
          </cell>
          <cell r="F5715">
            <v>0</v>
          </cell>
          <cell r="G5715">
            <v>0</v>
          </cell>
          <cell r="H5715">
            <v>0</v>
          </cell>
          <cell r="I5715">
            <v>0</v>
          </cell>
          <cell r="J5715">
            <v>0</v>
          </cell>
          <cell r="K5715">
            <v>110010</v>
          </cell>
          <cell r="L5715" t="str">
            <v>Current Unrestricted</v>
          </cell>
          <cell r="M5715">
            <v>10</v>
          </cell>
          <cell r="N5715" t="str">
            <v>Instruction</v>
          </cell>
          <cell r="O5715">
            <v>11</v>
          </cell>
          <cell r="P5715" t="str">
            <v>Current Unrestricted Funds</v>
          </cell>
          <cell r="Q5715">
            <v>73</v>
          </cell>
          <cell r="R5715" t="str">
            <v>Supplies</v>
          </cell>
          <cell r="S5715">
            <v>40</v>
          </cell>
          <cell r="T5715" t="str">
            <v>Vice President / Provost - SCC</v>
          </cell>
          <cell r="U5715">
            <v>4</v>
          </cell>
          <cell r="V5715" t="str">
            <v>Weasenforth, Donald L.</v>
          </cell>
        </row>
        <row r="5716">
          <cell r="A5716">
            <v>332012</v>
          </cell>
          <cell r="B5716" t="str">
            <v>Developmental - Read</v>
          </cell>
          <cell r="C5716">
            <v>733230</v>
          </cell>
          <cell r="D5716">
            <v>332012733230</v>
          </cell>
          <cell r="E5716" t="str">
            <v>Tests and Testing Services</v>
          </cell>
          <cell r="F5716">
            <v>0</v>
          </cell>
          <cell r="G5716">
            <v>0</v>
          </cell>
          <cell r="H5716">
            <v>150</v>
          </cell>
          <cell r="I5716">
            <v>0</v>
          </cell>
          <cell r="J5716">
            <v>0</v>
          </cell>
          <cell r="K5716">
            <v>110010</v>
          </cell>
          <cell r="L5716" t="str">
            <v>Current Unrestricted</v>
          </cell>
          <cell r="M5716">
            <v>10</v>
          </cell>
          <cell r="N5716" t="str">
            <v>Instruction</v>
          </cell>
          <cell r="O5716">
            <v>11</v>
          </cell>
          <cell r="P5716" t="str">
            <v>Current Unrestricted Funds</v>
          </cell>
          <cell r="Q5716">
            <v>73</v>
          </cell>
          <cell r="R5716" t="str">
            <v>Supplies</v>
          </cell>
          <cell r="S5716">
            <v>40</v>
          </cell>
          <cell r="T5716" t="str">
            <v>Vice President / Provost - SCC</v>
          </cell>
          <cell r="U5716">
            <v>4</v>
          </cell>
          <cell r="V5716" t="str">
            <v>Weasenforth, Donald L.</v>
          </cell>
        </row>
        <row r="5717">
          <cell r="A5717">
            <v>332012</v>
          </cell>
          <cell r="B5717" t="str">
            <v>Developmental - Read</v>
          </cell>
          <cell r="C5717">
            <v>744220</v>
          </cell>
          <cell r="D5717">
            <v>332012744220</v>
          </cell>
          <cell r="E5717" t="str">
            <v>Professional Development / Travel</v>
          </cell>
          <cell r="F5717">
            <v>4181.99</v>
          </cell>
          <cell r="G5717">
            <v>4021.16</v>
          </cell>
          <cell r="H5717">
            <v>0</v>
          </cell>
          <cell r="I5717">
            <v>0</v>
          </cell>
          <cell r="J5717">
            <v>0</v>
          </cell>
          <cell r="K5717">
            <v>110010</v>
          </cell>
          <cell r="L5717" t="str">
            <v>Current Unrestricted</v>
          </cell>
          <cell r="M5717">
            <v>10</v>
          </cell>
          <cell r="N5717" t="str">
            <v>Instruction</v>
          </cell>
          <cell r="O5717">
            <v>11</v>
          </cell>
          <cell r="P5717" t="str">
            <v>Current Unrestricted Funds</v>
          </cell>
          <cell r="Q5717">
            <v>74</v>
          </cell>
          <cell r="R5717" t="str">
            <v>Travel</v>
          </cell>
          <cell r="S5717">
            <v>40</v>
          </cell>
          <cell r="T5717" t="str">
            <v>Vice President / Provost - SCC</v>
          </cell>
          <cell r="U5717">
            <v>4</v>
          </cell>
          <cell r="V5717" t="str">
            <v>Weasenforth, Donald L.</v>
          </cell>
        </row>
        <row r="5718">
          <cell r="A5718">
            <v>332012</v>
          </cell>
          <cell r="B5718" t="str">
            <v>Developmental - Read</v>
          </cell>
          <cell r="C5718">
            <v>755310</v>
          </cell>
          <cell r="D5718">
            <v>332012755310</v>
          </cell>
          <cell r="E5718" t="str">
            <v>Copier Expense</v>
          </cell>
          <cell r="F5718">
            <v>1028.6400000000001</v>
          </cell>
          <cell r="G5718">
            <v>517.20000000000005</v>
          </cell>
          <cell r="H5718">
            <v>1162</v>
          </cell>
          <cell r="I5718">
            <v>58.32</v>
          </cell>
          <cell r="J5718">
            <v>671</v>
          </cell>
          <cell r="K5718">
            <v>110010</v>
          </cell>
          <cell r="L5718" t="str">
            <v>Current Unrestricted</v>
          </cell>
          <cell r="M5718">
            <v>10</v>
          </cell>
          <cell r="N5718" t="str">
            <v>Instruction</v>
          </cell>
          <cell r="O5718">
            <v>11</v>
          </cell>
          <cell r="P5718" t="str">
            <v>Current Unrestricted Funds</v>
          </cell>
          <cell r="Q5718">
            <v>75</v>
          </cell>
          <cell r="R5718" t="str">
            <v>Other Operating Expenses</v>
          </cell>
          <cell r="S5718">
            <v>40</v>
          </cell>
          <cell r="T5718" t="str">
            <v>Vice President / Provost - SCC</v>
          </cell>
          <cell r="U5718">
            <v>4</v>
          </cell>
          <cell r="V5718" t="str">
            <v>Weasenforth, Donald L.</v>
          </cell>
        </row>
        <row r="5719">
          <cell r="A5719">
            <v>332012</v>
          </cell>
          <cell r="B5719" t="str">
            <v>Developmental - Read</v>
          </cell>
          <cell r="C5719">
            <v>755360</v>
          </cell>
          <cell r="D5719">
            <v>332012755360</v>
          </cell>
          <cell r="E5719" t="str">
            <v>Printing - Other</v>
          </cell>
          <cell r="F5719">
            <v>1461.16</v>
          </cell>
          <cell r="G5719">
            <v>657.71</v>
          </cell>
          <cell r="H5719">
            <v>1304</v>
          </cell>
          <cell r="I5719">
            <v>1277.08</v>
          </cell>
          <cell r="J5719">
            <v>831</v>
          </cell>
          <cell r="K5719">
            <v>110010</v>
          </cell>
          <cell r="L5719" t="str">
            <v>Current Unrestricted</v>
          </cell>
          <cell r="M5719">
            <v>10</v>
          </cell>
          <cell r="N5719" t="str">
            <v>Instruction</v>
          </cell>
          <cell r="O5719">
            <v>11</v>
          </cell>
          <cell r="P5719" t="str">
            <v>Current Unrestricted Funds</v>
          </cell>
          <cell r="Q5719">
            <v>75</v>
          </cell>
          <cell r="R5719" t="str">
            <v>Other Operating Expenses</v>
          </cell>
          <cell r="S5719">
            <v>40</v>
          </cell>
          <cell r="T5719" t="str">
            <v>Vice President / Provost - SCC</v>
          </cell>
          <cell r="U5719">
            <v>4</v>
          </cell>
          <cell r="V5719" t="str">
            <v>Weasenforth, Donald L.</v>
          </cell>
        </row>
        <row r="5720">
          <cell r="A5720">
            <v>332016</v>
          </cell>
          <cell r="B5720" t="str">
            <v>Developmental - Read</v>
          </cell>
          <cell r="C5720">
            <v>611110</v>
          </cell>
          <cell r="D5720">
            <v>332016611110</v>
          </cell>
          <cell r="E5720" t="str">
            <v>Faculty Salaries - Full-time</v>
          </cell>
          <cell r="F5720">
            <v>41088.28</v>
          </cell>
          <cell r="G5720">
            <v>33887.279999999999</v>
          </cell>
          <cell r="H5720">
            <v>40628</v>
          </cell>
          <cell r="I5720">
            <v>20313.96</v>
          </cell>
          <cell r="J5720">
            <v>40628</v>
          </cell>
          <cell r="K5720">
            <v>110010</v>
          </cell>
          <cell r="L5720" t="str">
            <v>Current Unrestricted</v>
          </cell>
          <cell r="M5720">
            <v>10</v>
          </cell>
          <cell r="N5720" t="str">
            <v>Instruction</v>
          </cell>
          <cell r="O5720">
            <v>11</v>
          </cell>
          <cell r="P5720" t="str">
            <v>Current Unrestricted Funds</v>
          </cell>
          <cell r="Q5720">
            <v>61</v>
          </cell>
          <cell r="R5720" t="str">
            <v>Salaries and Wages</v>
          </cell>
          <cell r="S5720">
            <v>40</v>
          </cell>
          <cell r="T5720" t="str">
            <v>Vice President / Provost - SCC</v>
          </cell>
          <cell r="U5720">
            <v>1</v>
          </cell>
          <cell r="V5720" t="str">
            <v>Weasenforth, Donald L.</v>
          </cell>
        </row>
        <row r="5721">
          <cell r="A5721">
            <v>332016</v>
          </cell>
          <cell r="B5721" t="str">
            <v>Developmental - Read</v>
          </cell>
          <cell r="C5721">
            <v>611115</v>
          </cell>
          <cell r="D5721">
            <v>332016611115</v>
          </cell>
          <cell r="E5721" t="str">
            <v>Faculty Salaries - Substitute</v>
          </cell>
          <cell r="F5721">
            <v>651.6</v>
          </cell>
          <cell r="G5721">
            <v>86.88</v>
          </cell>
          <cell r="H5721">
            <v>1000</v>
          </cell>
          <cell r="I5721">
            <v>67.41</v>
          </cell>
          <cell r="J5721">
            <v>1000</v>
          </cell>
          <cell r="K5721">
            <v>110010</v>
          </cell>
          <cell r="L5721" t="str">
            <v>Current Unrestricted</v>
          </cell>
          <cell r="M5721">
            <v>10</v>
          </cell>
          <cell r="N5721" t="str">
            <v>Instruction</v>
          </cell>
          <cell r="O5721">
            <v>11</v>
          </cell>
          <cell r="P5721" t="str">
            <v>Current Unrestricted Funds</v>
          </cell>
          <cell r="Q5721">
            <v>61</v>
          </cell>
          <cell r="R5721" t="str">
            <v>Salaries and Wages</v>
          </cell>
          <cell r="S5721">
            <v>40</v>
          </cell>
          <cell r="T5721" t="str">
            <v>Vice President / Provost - SCC</v>
          </cell>
          <cell r="U5721">
            <v>1</v>
          </cell>
          <cell r="V5721" t="str">
            <v>Weasenforth, Donald L.</v>
          </cell>
        </row>
        <row r="5722">
          <cell r="A5722">
            <v>332016</v>
          </cell>
          <cell r="B5722" t="str">
            <v>Developmental - Read</v>
          </cell>
          <cell r="C5722">
            <v>611120</v>
          </cell>
          <cell r="D5722">
            <v>332016611120</v>
          </cell>
          <cell r="E5722" t="str">
            <v>Faculty Salaries - Part-time</v>
          </cell>
          <cell r="F5722">
            <v>8426.8799999999992</v>
          </cell>
          <cell r="G5722">
            <v>4148.28</v>
          </cell>
          <cell r="H5722">
            <v>8632</v>
          </cell>
          <cell r="I5722">
            <v>539.25</v>
          </cell>
          <cell r="J5722">
            <v>8628</v>
          </cell>
          <cell r="K5722">
            <v>110010</v>
          </cell>
          <cell r="L5722" t="str">
            <v>Current Unrestricted</v>
          </cell>
          <cell r="M5722">
            <v>10</v>
          </cell>
          <cell r="N5722" t="str">
            <v>Instruction</v>
          </cell>
          <cell r="O5722">
            <v>11</v>
          </cell>
          <cell r="P5722" t="str">
            <v>Current Unrestricted Funds</v>
          </cell>
          <cell r="Q5722">
            <v>61</v>
          </cell>
          <cell r="R5722" t="str">
            <v>Salaries and Wages</v>
          </cell>
          <cell r="S5722">
            <v>40</v>
          </cell>
          <cell r="T5722" t="str">
            <v>Vice President / Provost - SCC</v>
          </cell>
          <cell r="U5722">
            <v>1</v>
          </cell>
          <cell r="V5722" t="str">
            <v>Weasenforth, Donald L.</v>
          </cell>
        </row>
        <row r="5723">
          <cell r="A5723">
            <v>332016</v>
          </cell>
          <cell r="B5723" t="str">
            <v>Developmental - Read</v>
          </cell>
          <cell r="C5723">
            <v>611150</v>
          </cell>
          <cell r="D5723">
            <v>332016611150</v>
          </cell>
          <cell r="E5723" t="str">
            <v>Faculty Full-time - Summer</v>
          </cell>
          <cell r="F5723">
            <v>3388.73</v>
          </cell>
          <cell r="G5723">
            <v>0</v>
          </cell>
          <cell r="H5723">
            <v>0</v>
          </cell>
          <cell r="I5723">
            <v>0</v>
          </cell>
          <cell r="J5723">
            <v>0</v>
          </cell>
          <cell r="K5723">
            <v>110010</v>
          </cell>
          <cell r="L5723" t="str">
            <v>Current Unrestricted</v>
          </cell>
          <cell r="M5723">
            <v>10</v>
          </cell>
          <cell r="N5723" t="str">
            <v>Instruction</v>
          </cell>
          <cell r="O5723">
            <v>11</v>
          </cell>
          <cell r="P5723" t="str">
            <v>Current Unrestricted Funds</v>
          </cell>
          <cell r="Q5723">
            <v>61</v>
          </cell>
          <cell r="R5723" t="str">
            <v>Salaries and Wages</v>
          </cell>
          <cell r="S5723">
            <v>40</v>
          </cell>
          <cell r="T5723" t="str">
            <v>Vice President / Provost - SCC</v>
          </cell>
          <cell r="U5723">
            <v>1</v>
          </cell>
          <cell r="V5723" t="str">
            <v>Weasenforth, Donald L.</v>
          </cell>
        </row>
        <row r="5724">
          <cell r="A5724">
            <v>332016</v>
          </cell>
          <cell r="B5724" t="str">
            <v>Developmental - Read</v>
          </cell>
          <cell r="C5724">
            <v>611160</v>
          </cell>
          <cell r="D5724">
            <v>332016611160</v>
          </cell>
          <cell r="E5724" t="str">
            <v>Faculty Part-time - Summer</v>
          </cell>
          <cell r="F5724">
            <v>0</v>
          </cell>
          <cell r="G5724">
            <v>0</v>
          </cell>
          <cell r="H5724">
            <v>2158</v>
          </cell>
          <cell r="I5724">
            <v>0</v>
          </cell>
          <cell r="J5724">
            <v>2157</v>
          </cell>
          <cell r="K5724">
            <v>110010</v>
          </cell>
          <cell r="L5724" t="str">
            <v>Current Unrestricted</v>
          </cell>
          <cell r="M5724">
            <v>10</v>
          </cell>
          <cell r="N5724" t="str">
            <v>Instruction</v>
          </cell>
          <cell r="O5724">
            <v>11</v>
          </cell>
          <cell r="P5724" t="str">
            <v>Current Unrestricted Funds</v>
          </cell>
          <cell r="Q5724">
            <v>61</v>
          </cell>
          <cell r="R5724" t="str">
            <v>Salaries and Wages</v>
          </cell>
          <cell r="S5724">
            <v>40</v>
          </cell>
          <cell r="T5724" t="str">
            <v>Vice President / Provost - SCC</v>
          </cell>
          <cell r="U5724">
            <v>1</v>
          </cell>
          <cell r="V5724" t="str">
            <v>Weasenforth, Donald L.</v>
          </cell>
        </row>
        <row r="5725">
          <cell r="A5725">
            <v>332016</v>
          </cell>
          <cell r="B5725" t="str">
            <v>Developmental - Read</v>
          </cell>
          <cell r="C5725">
            <v>733110</v>
          </cell>
          <cell r="D5725">
            <v>332016733110</v>
          </cell>
          <cell r="E5725" t="str">
            <v>Classroom Supplies</v>
          </cell>
          <cell r="F5725">
            <v>0</v>
          </cell>
          <cell r="G5725">
            <v>0</v>
          </cell>
          <cell r="H5725">
            <v>391</v>
          </cell>
          <cell r="I5725">
            <v>0</v>
          </cell>
          <cell r="J5725">
            <v>391</v>
          </cell>
          <cell r="K5725">
            <v>110010</v>
          </cell>
          <cell r="L5725" t="str">
            <v>Current Unrestricted</v>
          </cell>
          <cell r="M5725">
            <v>10</v>
          </cell>
          <cell r="N5725" t="str">
            <v>Instruction</v>
          </cell>
          <cell r="O5725">
            <v>11</v>
          </cell>
          <cell r="P5725" t="str">
            <v>Current Unrestricted Funds</v>
          </cell>
          <cell r="Q5725">
            <v>73</v>
          </cell>
          <cell r="R5725" t="str">
            <v>Supplies</v>
          </cell>
          <cell r="S5725">
            <v>40</v>
          </cell>
          <cell r="T5725" t="str">
            <v>Vice President / Provost - SCC</v>
          </cell>
          <cell r="U5725">
            <v>4</v>
          </cell>
          <cell r="V5725" t="str">
            <v>Weasenforth, Donald L.</v>
          </cell>
        </row>
        <row r="5726">
          <cell r="A5726">
            <v>332016</v>
          </cell>
          <cell r="B5726" t="str">
            <v>Developmental - Read</v>
          </cell>
          <cell r="C5726">
            <v>744210</v>
          </cell>
          <cell r="D5726">
            <v>332016744210</v>
          </cell>
          <cell r="E5726" t="str">
            <v>Local Travel</v>
          </cell>
          <cell r="F5726">
            <v>0</v>
          </cell>
          <cell r="G5726">
            <v>0</v>
          </cell>
          <cell r="H5726">
            <v>200</v>
          </cell>
          <cell r="I5726">
            <v>0</v>
          </cell>
          <cell r="J5726">
            <v>200</v>
          </cell>
          <cell r="K5726">
            <v>110010</v>
          </cell>
          <cell r="L5726" t="str">
            <v>Current Unrestricted</v>
          </cell>
          <cell r="M5726">
            <v>10</v>
          </cell>
          <cell r="N5726" t="str">
            <v>Instruction</v>
          </cell>
          <cell r="O5726">
            <v>11</v>
          </cell>
          <cell r="P5726" t="str">
            <v>Current Unrestricted Funds</v>
          </cell>
          <cell r="Q5726">
            <v>74</v>
          </cell>
          <cell r="R5726" t="str">
            <v>Travel</v>
          </cell>
          <cell r="S5726">
            <v>40</v>
          </cell>
          <cell r="T5726" t="str">
            <v>Vice President / Provost - SCC</v>
          </cell>
          <cell r="U5726">
            <v>4</v>
          </cell>
          <cell r="V5726" t="str">
            <v>Weasenforth, Donald L.</v>
          </cell>
        </row>
        <row r="5727">
          <cell r="A5727">
            <v>332016</v>
          </cell>
          <cell r="B5727" t="str">
            <v>Developmental - Read</v>
          </cell>
          <cell r="C5727">
            <v>744220</v>
          </cell>
          <cell r="D5727">
            <v>332016744220</v>
          </cell>
          <cell r="E5727" t="str">
            <v>Professional Development / Travel</v>
          </cell>
          <cell r="F5727">
            <v>1076.8</v>
          </cell>
          <cell r="G5727">
            <v>1327.5</v>
          </cell>
          <cell r="H5727">
            <v>0</v>
          </cell>
          <cell r="I5727">
            <v>0</v>
          </cell>
          <cell r="J5727">
            <v>0</v>
          </cell>
          <cell r="K5727">
            <v>110010</v>
          </cell>
          <cell r="L5727" t="str">
            <v>Current Unrestricted</v>
          </cell>
          <cell r="M5727">
            <v>10</v>
          </cell>
          <cell r="N5727" t="str">
            <v>Instruction</v>
          </cell>
          <cell r="O5727">
            <v>11</v>
          </cell>
          <cell r="P5727" t="str">
            <v>Current Unrestricted Funds</v>
          </cell>
          <cell r="Q5727">
            <v>74</v>
          </cell>
          <cell r="R5727" t="str">
            <v>Travel</v>
          </cell>
          <cell r="S5727">
            <v>40</v>
          </cell>
          <cell r="T5727" t="str">
            <v>Vice President / Provost - SCC</v>
          </cell>
          <cell r="U5727">
            <v>4</v>
          </cell>
          <cell r="V5727" t="str">
            <v>Weasenforth, Donald L.</v>
          </cell>
        </row>
        <row r="5728">
          <cell r="A5728">
            <v>332016</v>
          </cell>
          <cell r="B5728" t="str">
            <v>Developmental - Read</v>
          </cell>
          <cell r="C5728">
            <v>755310</v>
          </cell>
          <cell r="D5728">
            <v>332016755310</v>
          </cell>
          <cell r="E5728" t="str">
            <v>Copier Expense</v>
          </cell>
          <cell r="F5728">
            <v>163.38</v>
          </cell>
          <cell r="G5728">
            <v>72.72</v>
          </cell>
          <cell r="H5728">
            <v>243</v>
          </cell>
          <cell r="I5728">
            <v>10.86</v>
          </cell>
          <cell r="J5728">
            <v>248</v>
          </cell>
          <cell r="K5728">
            <v>110010</v>
          </cell>
          <cell r="L5728" t="str">
            <v>Current Unrestricted</v>
          </cell>
          <cell r="M5728">
            <v>10</v>
          </cell>
          <cell r="N5728" t="str">
            <v>Instruction</v>
          </cell>
          <cell r="O5728">
            <v>11</v>
          </cell>
          <cell r="P5728" t="str">
            <v>Current Unrestricted Funds</v>
          </cell>
          <cell r="Q5728">
            <v>75</v>
          </cell>
          <cell r="R5728" t="str">
            <v>Other Operating Expenses</v>
          </cell>
          <cell r="S5728">
            <v>40</v>
          </cell>
          <cell r="T5728" t="str">
            <v>Vice President / Provost - SCC</v>
          </cell>
          <cell r="U5728">
            <v>4</v>
          </cell>
          <cell r="V5728" t="str">
            <v>Weasenforth, Donald L.</v>
          </cell>
        </row>
        <row r="5729">
          <cell r="A5729">
            <v>332016</v>
          </cell>
          <cell r="B5729" t="str">
            <v>Developmental - Read</v>
          </cell>
          <cell r="C5729">
            <v>755360</v>
          </cell>
          <cell r="D5729">
            <v>332016755360</v>
          </cell>
          <cell r="E5729" t="str">
            <v>Printing - Other</v>
          </cell>
          <cell r="F5729">
            <v>97.22</v>
          </cell>
          <cell r="G5729">
            <v>70.5</v>
          </cell>
          <cell r="H5729">
            <v>300</v>
          </cell>
          <cell r="I5729">
            <v>8.4</v>
          </cell>
          <cell r="J5729">
            <v>300</v>
          </cell>
          <cell r="K5729">
            <v>110010</v>
          </cell>
          <cell r="L5729" t="str">
            <v>Current Unrestricted</v>
          </cell>
          <cell r="M5729">
            <v>10</v>
          </cell>
          <cell r="N5729" t="str">
            <v>Instruction</v>
          </cell>
          <cell r="O5729">
            <v>11</v>
          </cell>
          <cell r="P5729" t="str">
            <v>Current Unrestricted Funds</v>
          </cell>
          <cell r="Q5729">
            <v>75</v>
          </cell>
          <cell r="R5729" t="str">
            <v>Other Operating Expenses</v>
          </cell>
          <cell r="S5729">
            <v>40</v>
          </cell>
          <cell r="T5729" t="str">
            <v>Vice President / Provost - SCC</v>
          </cell>
          <cell r="U5729">
            <v>4</v>
          </cell>
          <cell r="V5729" t="str">
            <v>Weasenforth, Donald L.</v>
          </cell>
        </row>
        <row r="5730">
          <cell r="A5730">
            <v>332016</v>
          </cell>
          <cell r="B5730" t="str">
            <v>Developmental - Read</v>
          </cell>
          <cell r="C5730">
            <v>755705</v>
          </cell>
          <cell r="D5730">
            <v>332016755705</v>
          </cell>
          <cell r="E5730" t="str">
            <v>Postage</v>
          </cell>
          <cell r="F5730">
            <v>0</v>
          </cell>
          <cell r="G5730">
            <v>0</v>
          </cell>
          <cell r="H5730">
            <v>10</v>
          </cell>
          <cell r="I5730">
            <v>0</v>
          </cell>
          <cell r="J5730">
            <v>10</v>
          </cell>
          <cell r="K5730">
            <v>110010</v>
          </cell>
          <cell r="L5730" t="str">
            <v>Current Unrestricted</v>
          </cell>
          <cell r="M5730">
            <v>10</v>
          </cell>
          <cell r="N5730" t="str">
            <v>Instruction</v>
          </cell>
          <cell r="O5730">
            <v>11</v>
          </cell>
          <cell r="P5730" t="str">
            <v>Current Unrestricted Funds</v>
          </cell>
          <cell r="Q5730">
            <v>75</v>
          </cell>
          <cell r="R5730" t="str">
            <v>Other Operating Expenses</v>
          </cell>
          <cell r="S5730">
            <v>40</v>
          </cell>
          <cell r="T5730" t="str">
            <v>Vice President / Provost - SCC</v>
          </cell>
          <cell r="U5730">
            <v>4</v>
          </cell>
          <cell r="V5730" t="str">
            <v>Weasenforth, Donald L.</v>
          </cell>
        </row>
        <row r="5731">
          <cell r="A5731">
            <v>332030</v>
          </cell>
          <cell r="B5731" t="str">
            <v>Developmental - Write</v>
          </cell>
          <cell r="C5731">
            <v>611110</v>
          </cell>
          <cell r="D5731">
            <v>332030611110</v>
          </cell>
          <cell r="E5731" t="str">
            <v>Faculty Salaries - Full-time</v>
          </cell>
          <cell r="F5731">
            <v>0</v>
          </cell>
          <cell r="G5731">
            <v>30592.799999999999</v>
          </cell>
          <cell r="H5731">
            <v>35057</v>
          </cell>
          <cell r="I5731">
            <v>18093.48</v>
          </cell>
          <cell r="J5731">
            <v>33926</v>
          </cell>
          <cell r="K5731">
            <v>110010</v>
          </cell>
          <cell r="L5731" t="str">
            <v>Current Unrestricted</v>
          </cell>
          <cell r="M5731">
            <v>10</v>
          </cell>
          <cell r="N5731" t="str">
            <v>Instruction</v>
          </cell>
          <cell r="O5731">
            <v>11</v>
          </cell>
          <cell r="P5731" t="str">
            <v>Current Unrestricted Funds</v>
          </cell>
          <cell r="Q5731">
            <v>61</v>
          </cell>
          <cell r="R5731" t="str">
            <v>Salaries and Wages</v>
          </cell>
          <cell r="S5731">
            <v>40</v>
          </cell>
          <cell r="T5731" t="str">
            <v>Vice President / Provost - SCC</v>
          </cell>
          <cell r="U5731">
            <v>1</v>
          </cell>
          <cell r="V5731" t="str">
            <v>Weasenforth, Donald L.</v>
          </cell>
        </row>
        <row r="5732">
          <cell r="A5732">
            <v>332030</v>
          </cell>
          <cell r="B5732" t="str">
            <v>Developmental - Write</v>
          </cell>
          <cell r="C5732">
            <v>611115</v>
          </cell>
          <cell r="D5732">
            <v>332030611115</v>
          </cell>
          <cell r="E5732" t="str">
            <v>Faculty Salaries - Substitute</v>
          </cell>
          <cell r="F5732">
            <v>0</v>
          </cell>
          <cell r="G5732">
            <v>0</v>
          </cell>
          <cell r="H5732">
            <v>104</v>
          </cell>
          <cell r="I5732">
            <v>0</v>
          </cell>
          <cell r="J5732">
            <v>104</v>
          </cell>
          <cell r="K5732">
            <v>110010</v>
          </cell>
          <cell r="L5732" t="str">
            <v>Current Unrestricted</v>
          </cell>
          <cell r="M5732">
            <v>10</v>
          </cell>
          <cell r="N5732" t="str">
            <v>Instruction</v>
          </cell>
          <cell r="O5732">
            <v>11</v>
          </cell>
          <cell r="P5732" t="str">
            <v>Current Unrestricted Funds</v>
          </cell>
          <cell r="Q5732">
            <v>61</v>
          </cell>
          <cell r="R5732" t="str">
            <v>Salaries and Wages</v>
          </cell>
          <cell r="S5732">
            <v>40</v>
          </cell>
          <cell r="T5732" t="str">
            <v>Vice President / Provost - SCC</v>
          </cell>
          <cell r="U5732">
            <v>1</v>
          </cell>
          <cell r="V5732" t="str">
            <v>Weasenforth, Donald L.</v>
          </cell>
        </row>
        <row r="5733">
          <cell r="A5733">
            <v>332030</v>
          </cell>
          <cell r="B5733" t="str">
            <v>Developmental - Write</v>
          </cell>
          <cell r="C5733">
            <v>611120</v>
          </cell>
          <cell r="D5733">
            <v>332030611120</v>
          </cell>
          <cell r="E5733" t="str">
            <v>Faculty Salaries - Part-time</v>
          </cell>
          <cell r="F5733">
            <v>24867.96</v>
          </cell>
          <cell r="G5733">
            <v>6146.4</v>
          </cell>
          <cell r="H5733">
            <v>19395</v>
          </cell>
          <cell r="I5733">
            <v>0</v>
          </cell>
          <cell r="J5733">
            <v>17256</v>
          </cell>
          <cell r="K5733">
            <v>110010</v>
          </cell>
          <cell r="L5733" t="str">
            <v>Current Unrestricted</v>
          </cell>
          <cell r="M5733">
            <v>10</v>
          </cell>
          <cell r="N5733" t="str">
            <v>Instruction</v>
          </cell>
          <cell r="O5733">
            <v>11</v>
          </cell>
          <cell r="P5733" t="str">
            <v>Current Unrestricted Funds</v>
          </cell>
          <cell r="Q5733">
            <v>61</v>
          </cell>
          <cell r="R5733" t="str">
            <v>Salaries and Wages</v>
          </cell>
          <cell r="S5733">
            <v>40</v>
          </cell>
          <cell r="T5733" t="str">
            <v>Vice President / Provost - SCC</v>
          </cell>
          <cell r="U5733">
            <v>1</v>
          </cell>
          <cell r="V5733" t="str">
            <v>Weasenforth, Donald L.</v>
          </cell>
        </row>
        <row r="5734">
          <cell r="A5734">
            <v>332030</v>
          </cell>
          <cell r="B5734" t="str">
            <v>Developmental - Write</v>
          </cell>
          <cell r="C5734">
            <v>611130</v>
          </cell>
          <cell r="D5734">
            <v>332030611130</v>
          </cell>
          <cell r="E5734" t="str">
            <v>Faculty Full-time Non-teaching ES</v>
          </cell>
          <cell r="F5734">
            <v>0</v>
          </cell>
          <cell r="G5734">
            <v>0</v>
          </cell>
          <cell r="H5734">
            <v>270</v>
          </cell>
          <cell r="I5734">
            <v>269.64</v>
          </cell>
          <cell r="J5734">
            <v>0</v>
          </cell>
          <cell r="K5734">
            <v>110010</v>
          </cell>
          <cell r="L5734" t="str">
            <v>Current Unrestricted</v>
          </cell>
          <cell r="M5734">
            <v>10</v>
          </cell>
          <cell r="N5734" t="str">
            <v>Instruction</v>
          </cell>
          <cell r="O5734">
            <v>11</v>
          </cell>
          <cell r="P5734" t="str">
            <v>Current Unrestricted Funds</v>
          </cell>
          <cell r="Q5734">
            <v>61</v>
          </cell>
          <cell r="R5734" t="str">
            <v>Salaries and Wages</v>
          </cell>
          <cell r="S5734">
            <v>40</v>
          </cell>
          <cell r="T5734" t="str">
            <v>Vice President / Provost - SCC</v>
          </cell>
          <cell r="U5734">
            <v>1</v>
          </cell>
          <cell r="V5734" t="str">
            <v>Weasenforth, Donald L.</v>
          </cell>
        </row>
        <row r="5735">
          <cell r="A5735">
            <v>332030</v>
          </cell>
          <cell r="B5735" t="str">
            <v>Developmental - Write</v>
          </cell>
          <cell r="C5735">
            <v>611150</v>
          </cell>
          <cell r="D5735">
            <v>332030611150</v>
          </cell>
          <cell r="E5735" t="str">
            <v>Faculty Full-time - Summer</v>
          </cell>
          <cell r="F5735">
            <v>0</v>
          </cell>
          <cell r="G5735">
            <v>0</v>
          </cell>
          <cell r="H5735">
            <v>6119</v>
          </cell>
          <cell r="I5735">
            <v>0</v>
          </cell>
          <cell r="J5735">
            <v>6333</v>
          </cell>
          <cell r="K5735">
            <v>110010</v>
          </cell>
          <cell r="L5735" t="str">
            <v>Current Unrestricted</v>
          </cell>
          <cell r="M5735">
            <v>10</v>
          </cell>
          <cell r="N5735" t="str">
            <v>Instruction</v>
          </cell>
          <cell r="O5735">
            <v>11</v>
          </cell>
          <cell r="P5735" t="str">
            <v>Current Unrestricted Funds</v>
          </cell>
          <cell r="Q5735">
            <v>61</v>
          </cell>
          <cell r="R5735" t="str">
            <v>Salaries and Wages</v>
          </cell>
          <cell r="S5735">
            <v>40</v>
          </cell>
          <cell r="T5735" t="str">
            <v>Vice President / Provost - SCC</v>
          </cell>
          <cell r="U5735">
            <v>1</v>
          </cell>
          <cell r="V5735" t="str">
            <v>Weasenforth, Donald L.</v>
          </cell>
        </row>
        <row r="5736">
          <cell r="A5736">
            <v>332030</v>
          </cell>
          <cell r="B5736" t="str">
            <v>Developmental - Write</v>
          </cell>
          <cell r="C5736">
            <v>611160</v>
          </cell>
          <cell r="D5736">
            <v>332030611160</v>
          </cell>
          <cell r="E5736" t="str">
            <v>Faculty Part-time - Summer</v>
          </cell>
          <cell r="F5736">
            <v>0</v>
          </cell>
          <cell r="G5736">
            <v>0</v>
          </cell>
          <cell r="H5736">
            <v>4316</v>
          </cell>
          <cell r="I5736">
            <v>0</v>
          </cell>
          <cell r="J5736">
            <v>6471</v>
          </cell>
          <cell r="K5736">
            <v>110010</v>
          </cell>
          <cell r="L5736" t="str">
            <v>Current Unrestricted</v>
          </cell>
          <cell r="M5736">
            <v>10</v>
          </cell>
          <cell r="N5736" t="str">
            <v>Instruction</v>
          </cell>
          <cell r="O5736">
            <v>11</v>
          </cell>
          <cell r="P5736" t="str">
            <v>Current Unrestricted Funds</v>
          </cell>
          <cell r="Q5736">
            <v>61</v>
          </cell>
          <cell r="R5736" t="str">
            <v>Salaries and Wages</v>
          </cell>
          <cell r="S5736">
            <v>40</v>
          </cell>
          <cell r="T5736" t="str">
            <v>Vice President / Provost - SCC</v>
          </cell>
          <cell r="U5736">
            <v>1</v>
          </cell>
          <cell r="V5736" t="str">
            <v>Weasenforth, Donald L.</v>
          </cell>
        </row>
        <row r="5737">
          <cell r="A5737">
            <v>332030</v>
          </cell>
          <cell r="B5737" t="str">
            <v>Developmental - Write</v>
          </cell>
          <cell r="C5737">
            <v>733210</v>
          </cell>
          <cell r="D5737">
            <v>332030733210</v>
          </cell>
          <cell r="E5737" t="str">
            <v>Division Books and Booklets</v>
          </cell>
          <cell r="F5737">
            <v>0</v>
          </cell>
          <cell r="G5737">
            <v>0</v>
          </cell>
          <cell r="H5737">
            <v>10</v>
          </cell>
          <cell r="I5737">
            <v>0</v>
          </cell>
          <cell r="J5737">
            <v>10</v>
          </cell>
          <cell r="K5737">
            <v>110010</v>
          </cell>
          <cell r="L5737" t="str">
            <v>Current Unrestricted</v>
          </cell>
          <cell r="M5737">
            <v>10</v>
          </cell>
          <cell r="N5737" t="str">
            <v>Instruction</v>
          </cell>
          <cell r="O5737">
            <v>11</v>
          </cell>
          <cell r="P5737" t="str">
            <v>Current Unrestricted Funds</v>
          </cell>
          <cell r="Q5737">
            <v>73</v>
          </cell>
          <cell r="R5737" t="str">
            <v>Supplies</v>
          </cell>
          <cell r="S5737">
            <v>40</v>
          </cell>
          <cell r="T5737" t="str">
            <v>Vice President / Provost - SCC</v>
          </cell>
          <cell r="U5737">
            <v>4</v>
          </cell>
          <cell r="V5737" t="str">
            <v>Weasenforth, Donald L.</v>
          </cell>
        </row>
        <row r="5738">
          <cell r="A5738">
            <v>332030</v>
          </cell>
          <cell r="B5738" t="str">
            <v>Developmental - Write</v>
          </cell>
          <cell r="C5738">
            <v>744220</v>
          </cell>
          <cell r="D5738">
            <v>332030744220</v>
          </cell>
          <cell r="E5738" t="str">
            <v>Professional Development / Travel</v>
          </cell>
          <cell r="F5738">
            <v>0</v>
          </cell>
          <cell r="G5738">
            <v>678.42</v>
          </cell>
          <cell r="H5738">
            <v>0</v>
          </cell>
          <cell r="I5738">
            <v>0</v>
          </cell>
          <cell r="J5738">
            <v>0</v>
          </cell>
          <cell r="K5738">
            <v>110010</v>
          </cell>
          <cell r="L5738" t="str">
            <v>Current Unrestricted</v>
          </cell>
          <cell r="M5738">
            <v>10</v>
          </cell>
          <cell r="N5738" t="str">
            <v>Instruction</v>
          </cell>
          <cell r="O5738">
            <v>11</v>
          </cell>
          <cell r="P5738" t="str">
            <v>Current Unrestricted Funds</v>
          </cell>
          <cell r="Q5738">
            <v>74</v>
          </cell>
          <cell r="R5738" t="str">
            <v>Travel</v>
          </cell>
          <cell r="S5738">
            <v>40</v>
          </cell>
          <cell r="T5738" t="str">
            <v>Vice President / Provost - SCC</v>
          </cell>
          <cell r="U5738">
            <v>4</v>
          </cell>
          <cell r="V5738" t="str">
            <v>Weasenforth, Donald L.</v>
          </cell>
        </row>
        <row r="5739">
          <cell r="A5739">
            <v>332030</v>
          </cell>
          <cell r="B5739" t="str">
            <v>Developmental - Write</v>
          </cell>
          <cell r="C5739">
            <v>755310</v>
          </cell>
          <cell r="D5739">
            <v>332030755310</v>
          </cell>
          <cell r="E5739" t="str">
            <v>Copier Expense</v>
          </cell>
          <cell r="F5739">
            <v>265.2</v>
          </cell>
          <cell r="G5739">
            <v>147.96</v>
          </cell>
          <cell r="H5739">
            <v>284</v>
          </cell>
          <cell r="I5739">
            <v>19.920000000000002</v>
          </cell>
          <cell r="J5739">
            <v>284</v>
          </cell>
          <cell r="K5739">
            <v>110010</v>
          </cell>
          <cell r="L5739" t="str">
            <v>Current Unrestricted</v>
          </cell>
          <cell r="M5739">
            <v>10</v>
          </cell>
          <cell r="N5739" t="str">
            <v>Instruction</v>
          </cell>
          <cell r="O5739">
            <v>11</v>
          </cell>
          <cell r="P5739" t="str">
            <v>Current Unrestricted Funds</v>
          </cell>
          <cell r="Q5739">
            <v>75</v>
          </cell>
          <cell r="R5739" t="str">
            <v>Other Operating Expenses</v>
          </cell>
          <cell r="S5739">
            <v>40</v>
          </cell>
          <cell r="T5739" t="str">
            <v>Vice President / Provost - SCC</v>
          </cell>
          <cell r="U5739">
            <v>4</v>
          </cell>
          <cell r="V5739" t="str">
            <v>Weasenforth, Donald L.</v>
          </cell>
        </row>
        <row r="5740">
          <cell r="A5740">
            <v>332030</v>
          </cell>
          <cell r="B5740" t="str">
            <v>Developmental - Write</v>
          </cell>
          <cell r="C5740">
            <v>755705</v>
          </cell>
          <cell r="D5740">
            <v>332030755705</v>
          </cell>
          <cell r="E5740" t="str">
            <v>Postage</v>
          </cell>
          <cell r="F5740">
            <v>0</v>
          </cell>
          <cell r="G5740">
            <v>0</v>
          </cell>
          <cell r="H5740">
            <v>9</v>
          </cell>
          <cell r="I5740">
            <v>0</v>
          </cell>
          <cell r="J5740">
            <v>9</v>
          </cell>
          <cell r="K5740">
            <v>110010</v>
          </cell>
          <cell r="L5740" t="str">
            <v>Current Unrestricted</v>
          </cell>
          <cell r="M5740">
            <v>10</v>
          </cell>
          <cell r="N5740" t="str">
            <v>Instruction</v>
          </cell>
          <cell r="O5740">
            <v>11</v>
          </cell>
          <cell r="P5740" t="str">
            <v>Current Unrestricted Funds</v>
          </cell>
          <cell r="Q5740">
            <v>75</v>
          </cell>
          <cell r="R5740" t="str">
            <v>Other Operating Expenses</v>
          </cell>
          <cell r="S5740">
            <v>40</v>
          </cell>
          <cell r="T5740" t="str">
            <v>Vice President / Provost - SCC</v>
          </cell>
          <cell r="U5740">
            <v>4</v>
          </cell>
          <cell r="V5740" t="str">
            <v>Weasenforth, Donald L.</v>
          </cell>
        </row>
        <row r="5741">
          <cell r="A5741">
            <v>332032</v>
          </cell>
          <cell r="B5741" t="str">
            <v>Developmental - Write</v>
          </cell>
          <cell r="C5741">
            <v>611110</v>
          </cell>
          <cell r="D5741">
            <v>332032611110</v>
          </cell>
          <cell r="E5741" t="str">
            <v>Faculty Salaries - Full-time</v>
          </cell>
          <cell r="F5741">
            <v>103614.32</v>
          </cell>
          <cell r="G5741">
            <v>117379.06</v>
          </cell>
          <cell r="H5741">
            <v>126661</v>
          </cell>
          <cell r="I5741">
            <v>68513.179999999993</v>
          </cell>
          <cell r="J5741">
            <v>116297</v>
          </cell>
          <cell r="K5741">
            <v>110010</v>
          </cell>
          <cell r="L5741" t="str">
            <v>Current Unrestricted</v>
          </cell>
          <cell r="M5741">
            <v>10</v>
          </cell>
          <cell r="N5741" t="str">
            <v>Instruction</v>
          </cell>
          <cell r="O5741">
            <v>11</v>
          </cell>
          <cell r="P5741" t="str">
            <v>Current Unrestricted Funds</v>
          </cell>
          <cell r="Q5741">
            <v>61</v>
          </cell>
          <cell r="R5741" t="str">
            <v>Salaries and Wages</v>
          </cell>
          <cell r="S5741">
            <v>40</v>
          </cell>
          <cell r="T5741" t="str">
            <v>Vice President / Provost - SCC</v>
          </cell>
          <cell r="U5741">
            <v>1</v>
          </cell>
          <cell r="V5741" t="str">
            <v>Weasenforth, Donald L.</v>
          </cell>
        </row>
        <row r="5742">
          <cell r="A5742">
            <v>332032</v>
          </cell>
          <cell r="B5742" t="str">
            <v>Developmental - Write</v>
          </cell>
          <cell r="C5742">
            <v>611115</v>
          </cell>
          <cell r="D5742">
            <v>332032611115</v>
          </cell>
          <cell r="E5742" t="str">
            <v>Faculty Salaries - Substitute</v>
          </cell>
          <cell r="F5742">
            <v>425.7</v>
          </cell>
          <cell r="G5742">
            <v>260.64</v>
          </cell>
          <cell r="H5742">
            <v>935</v>
          </cell>
          <cell r="I5742">
            <v>269.64</v>
          </cell>
          <cell r="J5742">
            <v>335</v>
          </cell>
          <cell r="K5742">
            <v>110010</v>
          </cell>
          <cell r="L5742" t="str">
            <v>Current Unrestricted</v>
          </cell>
          <cell r="M5742">
            <v>10</v>
          </cell>
          <cell r="N5742" t="str">
            <v>Instruction</v>
          </cell>
          <cell r="O5742">
            <v>11</v>
          </cell>
          <cell r="P5742" t="str">
            <v>Current Unrestricted Funds</v>
          </cell>
          <cell r="Q5742">
            <v>61</v>
          </cell>
          <cell r="R5742" t="str">
            <v>Salaries and Wages</v>
          </cell>
          <cell r="S5742">
            <v>40</v>
          </cell>
          <cell r="T5742" t="str">
            <v>Vice President / Provost - SCC</v>
          </cell>
          <cell r="U5742">
            <v>1</v>
          </cell>
          <cell r="V5742" t="str">
            <v>Weasenforth, Donald L.</v>
          </cell>
        </row>
        <row r="5743">
          <cell r="A5743">
            <v>332032</v>
          </cell>
          <cell r="B5743" t="str">
            <v>Developmental - Write</v>
          </cell>
          <cell r="C5743">
            <v>611120</v>
          </cell>
          <cell r="D5743">
            <v>332032611120</v>
          </cell>
          <cell r="E5743" t="str">
            <v>Faculty Salaries - Part-time</v>
          </cell>
          <cell r="F5743">
            <v>49689.32</v>
          </cell>
          <cell r="G5743">
            <v>33499</v>
          </cell>
          <cell r="H5743">
            <v>42088</v>
          </cell>
          <cell r="I5743">
            <v>10829.94</v>
          </cell>
          <cell r="J5743">
            <v>43140</v>
          </cell>
          <cell r="K5743">
            <v>110010</v>
          </cell>
          <cell r="L5743" t="str">
            <v>Current Unrestricted</v>
          </cell>
          <cell r="M5743">
            <v>10</v>
          </cell>
          <cell r="N5743" t="str">
            <v>Instruction</v>
          </cell>
          <cell r="O5743">
            <v>11</v>
          </cell>
          <cell r="P5743" t="str">
            <v>Current Unrestricted Funds</v>
          </cell>
          <cell r="Q5743">
            <v>61</v>
          </cell>
          <cell r="R5743" t="str">
            <v>Salaries and Wages</v>
          </cell>
          <cell r="S5743">
            <v>40</v>
          </cell>
          <cell r="T5743" t="str">
            <v>Vice President / Provost - SCC</v>
          </cell>
          <cell r="U5743">
            <v>1</v>
          </cell>
          <cell r="V5743" t="str">
            <v>Weasenforth, Donald L.</v>
          </cell>
        </row>
        <row r="5744">
          <cell r="A5744">
            <v>332032</v>
          </cell>
          <cell r="B5744" t="str">
            <v>Developmental - Write</v>
          </cell>
          <cell r="C5744">
            <v>611130</v>
          </cell>
          <cell r="D5744">
            <v>332032611130</v>
          </cell>
          <cell r="E5744" t="str">
            <v>Faculty Full-time Non-teaching ES</v>
          </cell>
          <cell r="F5744">
            <v>0</v>
          </cell>
          <cell r="G5744">
            <v>0</v>
          </cell>
          <cell r="H5744">
            <v>300</v>
          </cell>
          <cell r="I5744">
            <v>269.64</v>
          </cell>
          <cell r="J5744">
            <v>0</v>
          </cell>
          <cell r="K5744">
            <v>110010</v>
          </cell>
          <cell r="L5744" t="str">
            <v>Current Unrestricted</v>
          </cell>
          <cell r="M5744">
            <v>10</v>
          </cell>
          <cell r="N5744" t="str">
            <v>Instruction</v>
          </cell>
          <cell r="O5744">
            <v>11</v>
          </cell>
          <cell r="P5744" t="str">
            <v>Current Unrestricted Funds</v>
          </cell>
          <cell r="Q5744">
            <v>61</v>
          </cell>
          <cell r="R5744" t="str">
            <v>Salaries and Wages</v>
          </cell>
          <cell r="S5744">
            <v>40</v>
          </cell>
          <cell r="T5744" t="str">
            <v>Vice President / Provost - SCC</v>
          </cell>
          <cell r="U5744">
            <v>1</v>
          </cell>
          <cell r="V5744" t="str">
            <v>Weasenforth, Donald L.</v>
          </cell>
        </row>
        <row r="5745">
          <cell r="A5745">
            <v>332032</v>
          </cell>
          <cell r="B5745" t="str">
            <v>Developmental - Write</v>
          </cell>
          <cell r="C5745">
            <v>611140</v>
          </cell>
          <cell r="D5745">
            <v>332032611140</v>
          </cell>
          <cell r="E5745" t="str">
            <v>Faculty Part-time Non-teaching</v>
          </cell>
          <cell r="F5745">
            <v>0</v>
          </cell>
          <cell r="G5745">
            <v>0</v>
          </cell>
          <cell r="H5745">
            <v>208</v>
          </cell>
          <cell r="I5745">
            <v>0</v>
          </cell>
          <cell r="J5745">
            <v>258</v>
          </cell>
          <cell r="K5745">
            <v>110010</v>
          </cell>
          <cell r="L5745" t="str">
            <v>Current Unrestricted</v>
          </cell>
          <cell r="M5745">
            <v>10</v>
          </cell>
          <cell r="N5745" t="str">
            <v>Instruction</v>
          </cell>
          <cell r="O5745">
            <v>11</v>
          </cell>
          <cell r="P5745" t="str">
            <v>Current Unrestricted Funds</v>
          </cell>
          <cell r="Q5745">
            <v>61</v>
          </cell>
          <cell r="R5745" t="str">
            <v>Salaries and Wages</v>
          </cell>
          <cell r="S5745">
            <v>40</v>
          </cell>
          <cell r="T5745" t="str">
            <v>Vice President / Provost - SCC</v>
          </cell>
          <cell r="U5745">
            <v>1</v>
          </cell>
          <cell r="V5745" t="str">
            <v>Weasenforth, Donald L.</v>
          </cell>
        </row>
        <row r="5746">
          <cell r="A5746">
            <v>332032</v>
          </cell>
          <cell r="B5746" t="str">
            <v>Developmental - Write</v>
          </cell>
          <cell r="C5746">
            <v>611150</v>
          </cell>
          <cell r="D5746">
            <v>332032611150</v>
          </cell>
          <cell r="E5746" t="str">
            <v>Faculty Full-time - Summer</v>
          </cell>
          <cell r="F5746">
            <v>4404.05</v>
          </cell>
          <cell r="G5746">
            <v>9019.16</v>
          </cell>
          <cell r="H5746">
            <v>18038</v>
          </cell>
          <cell r="I5746">
            <v>0</v>
          </cell>
          <cell r="J5746">
            <v>18670</v>
          </cell>
          <cell r="K5746">
            <v>110010</v>
          </cell>
          <cell r="L5746" t="str">
            <v>Current Unrestricted</v>
          </cell>
          <cell r="M5746">
            <v>10</v>
          </cell>
          <cell r="N5746" t="str">
            <v>Instruction</v>
          </cell>
          <cell r="O5746">
            <v>11</v>
          </cell>
          <cell r="P5746" t="str">
            <v>Current Unrestricted Funds</v>
          </cell>
          <cell r="Q5746">
            <v>61</v>
          </cell>
          <cell r="R5746" t="str">
            <v>Salaries and Wages</v>
          </cell>
          <cell r="S5746">
            <v>40</v>
          </cell>
          <cell r="T5746" t="str">
            <v>Vice President / Provost - SCC</v>
          </cell>
          <cell r="U5746">
            <v>1</v>
          </cell>
          <cell r="V5746" t="str">
            <v>Weasenforth, Donald L.</v>
          </cell>
        </row>
        <row r="5747">
          <cell r="A5747">
            <v>332032</v>
          </cell>
          <cell r="B5747" t="str">
            <v>Developmental - Write</v>
          </cell>
          <cell r="C5747">
            <v>611160</v>
          </cell>
          <cell r="D5747">
            <v>332032611160</v>
          </cell>
          <cell r="E5747" t="str">
            <v>Faculty Part-time - Summer</v>
          </cell>
          <cell r="F5747">
            <v>3961.5</v>
          </cell>
          <cell r="G5747">
            <v>2085</v>
          </cell>
          <cell r="H5747">
            <v>8632</v>
          </cell>
          <cell r="I5747">
            <v>0</v>
          </cell>
          <cell r="J5747">
            <v>8628</v>
          </cell>
          <cell r="K5747">
            <v>110010</v>
          </cell>
          <cell r="L5747" t="str">
            <v>Current Unrestricted</v>
          </cell>
          <cell r="M5747">
            <v>10</v>
          </cell>
          <cell r="N5747" t="str">
            <v>Instruction</v>
          </cell>
          <cell r="O5747">
            <v>11</v>
          </cell>
          <cell r="P5747" t="str">
            <v>Current Unrestricted Funds</v>
          </cell>
          <cell r="Q5747">
            <v>61</v>
          </cell>
          <cell r="R5747" t="str">
            <v>Salaries and Wages</v>
          </cell>
          <cell r="S5747">
            <v>40</v>
          </cell>
          <cell r="T5747" t="str">
            <v>Vice President / Provost - SCC</v>
          </cell>
          <cell r="U5747">
            <v>1</v>
          </cell>
          <cell r="V5747" t="str">
            <v>Weasenforth, Donald L.</v>
          </cell>
        </row>
        <row r="5748">
          <cell r="A5748">
            <v>332032</v>
          </cell>
          <cell r="B5748" t="str">
            <v>Developmental - Write</v>
          </cell>
          <cell r="C5748">
            <v>733110</v>
          </cell>
          <cell r="D5748">
            <v>332032733110</v>
          </cell>
          <cell r="E5748" t="str">
            <v>Classroom Supplies</v>
          </cell>
          <cell r="F5748">
            <v>0</v>
          </cell>
          <cell r="G5748">
            <v>0</v>
          </cell>
          <cell r="H5748">
            <v>302</v>
          </cell>
          <cell r="I5748">
            <v>0</v>
          </cell>
          <cell r="J5748">
            <v>302</v>
          </cell>
          <cell r="K5748">
            <v>110010</v>
          </cell>
          <cell r="L5748" t="str">
            <v>Current Unrestricted</v>
          </cell>
          <cell r="M5748">
            <v>10</v>
          </cell>
          <cell r="N5748" t="str">
            <v>Instruction</v>
          </cell>
          <cell r="O5748">
            <v>11</v>
          </cell>
          <cell r="P5748" t="str">
            <v>Current Unrestricted Funds</v>
          </cell>
          <cell r="Q5748">
            <v>73</v>
          </cell>
          <cell r="R5748" t="str">
            <v>Supplies</v>
          </cell>
          <cell r="S5748">
            <v>40</v>
          </cell>
          <cell r="T5748" t="str">
            <v>Vice President / Provost - SCC</v>
          </cell>
          <cell r="U5748">
            <v>4</v>
          </cell>
          <cell r="V5748" t="str">
            <v>Weasenforth, Donald L.</v>
          </cell>
        </row>
        <row r="5749">
          <cell r="A5749">
            <v>332032</v>
          </cell>
          <cell r="B5749" t="str">
            <v>Developmental - Write</v>
          </cell>
          <cell r="C5749">
            <v>744220</v>
          </cell>
          <cell r="D5749">
            <v>332032744220</v>
          </cell>
          <cell r="E5749" t="str">
            <v>Professional Development / Travel</v>
          </cell>
          <cell r="F5749">
            <v>1475.73</v>
          </cell>
          <cell r="G5749">
            <v>1402.6</v>
          </cell>
          <cell r="H5749">
            <v>0</v>
          </cell>
          <cell r="I5749">
            <v>0</v>
          </cell>
          <cell r="J5749">
            <v>74</v>
          </cell>
          <cell r="K5749">
            <v>110010</v>
          </cell>
          <cell r="L5749" t="str">
            <v>Current Unrestricted</v>
          </cell>
          <cell r="M5749">
            <v>10</v>
          </cell>
          <cell r="N5749" t="str">
            <v>Instruction</v>
          </cell>
          <cell r="O5749">
            <v>11</v>
          </cell>
          <cell r="P5749" t="str">
            <v>Current Unrestricted Funds</v>
          </cell>
          <cell r="Q5749">
            <v>74</v>
          </cell>
          <cell r="R5749" t="str">
            <v>Travel</v>
          </cell>
          <cell r="S5749">
            <v>40</v>
          </cell>
          <cell r="T5749" t="str">
            <v>Vice President / Provost - SCC</v>
          </cell>
          <cell r="U5749">
            <v>4</v>
          </cell>
          <cell r="V5749" t="str">
            <v>Weasenforth, Donald L.</v>
          </cell>
        </row>
        <row r="5750">
          <cell r="A5750">
            <v>332032</v>
          </cell>
          <cell r="B5750" t="str">
            <v>Developmental - Write</v>
          </cell>
          <cell r="C5750">
            <v>755310</v>
          </cell>
          <cell r="D5750">
            <v>332032755310</v>
          </cell>
          <cell r="E5750" t="str">
            <v>Copier Expense</v>
          </cell>
          <cell r="F5750">
            <v>940.2</v>
          </cell>
          <cell r="G5750">
            <v>448.44</v>
          </cell>
          <cell r="H5750">
            <v>940</v>
          </cell>
          <cell r="I5750">
            <v>175.74</v>
          </cell>
          <cell r="J5750">
            <v>640</v>
          </cell>
          <cell r="K5750">
            <v>110010</v>
          </cell>
          <cell r="L5750" t="str">
            <v>Current Unrestricted</v>
          </cell>
          <cell r="M5750">
            <v>10</v>
          </cell>
          <cell r="N5750" t="str">
            <v>Instruction</v>
          </cell>
          <cell r="O5750">
            <v>11</v>
          </cell>
          <cell r="P5750" t="str">
            <v>Current Unrestricted Funds</v>
          </cell>
          <cell r="Q5750">
            <v>75</v>
          </cell>
          <cell r="R5750" t="str">
            <v>Other Operating Expenses</v>
          </cell>
          <cell r="S5750">
            <v>40</v>
          </cell>
          <cell r="T5750" t="str">
            <v>Vice President / Provost - SCC</v>
          </cell>
          <cell r="U5750">
            <v>4</v>
          </cell>
          <cell r="V5750" t="str">
            <v>Weasenforth, Donald L.</v>
          </cell>
        </row>
        <row r="5751">
          <cell r="A5751">
            <v>332032</v>
          </cell>
          <cell r="B5751" t="str">
            <v>Developmental - Write</v>
          </cell>
          <cell r="C5751">
            <v>755360</v>
          </cell>
          <cell r="D5751">
            <v>332032755360</v>
          </cell>
          <cell r="E5751" t="str">
            <v>Printing - Other</v>
          </cell>
          <cell r="F5751">
            <v>1931.15</v>
          </cell>
          <cell r="G5751">
            <v>3038.02</v>
          </cell>
          <cell r="H5751">
            <v>2109</v>
          </cell>
          <cell r="I5751">
            <v>184.24</v>
          </cell>
          <cell r="J5751">
            <v>1709</v>
          </cell>
          <cell r="K5751">
            <v>110010</v>
          </cell>
          <cell r="L5751" t="str">
            <v>Current Unrestricted</v>
          </cell>
          <cell r="M5751">
            <v>10</v>
          </cell>
          <cell r="N5751" t="str">
            <v>Instruction</v>
          </cell>
          <cell r="O5751">
            <v>11</v>
          </cell>
          <cell r="P5751" t="str">
            <v>Current Unrestricted Funds</v>
          </cell>
          <cell r="Q5751">
            <v>75</v>
          </cell>
          <cell r="R5751" t="str">
            <v>Other Operating Expenses</v>
          </cell>
          <cell r="S5751">
            <v>40</v>
          </cell>
          <cell r="T5751" t="str">
            <v>Vice President / Provost - SCC</v>
          </cell>
          <cell r="U5751">
            <v>4</v>
          </cell>
          <cell r="V5751" t="str">
            <v>Weasenforth, Donald L.</v>
          </cell>
        </row>
        <row r="5752">
          <cell r="A5752">
            <v>332032</v>
          </cell>
          <cell r="B5752" t="str">
            <v>Developmental - Write</v>
          </cell>
          <cell r="C5752">
            <v>755705</v>
          </cell>
          <cell r="D5752">
            <v>332032755705</v>
          </cell>
          <cell r="E5752" t="str">
            <v>Postage</v>
          </cell>
          <cell r="F5752">
            <v>0</v>
          </cell>
          <cell r="G5752">
            <v>0</v>
          </cell>
          <cell r="H5752">
            <v>25</v>
          </cell>
          <cell r="I5752">
            <v>3</v>
          </cell>
          <cell r="J5752">
            <v>0</v>
          </cell>
          <cell r="K5752">
            <v>110010</v>
          </cell>
          <cell r="L5752" t="str">
            <v>Current Unrestricted</v>
          </cell>
          <cell r="M5752">
            <v>10</v>
          </cell>
          <cell r="N5752" t="str">
            <v>Instruction</v>
          </cell>
          <cell r="O5752">
            <v>11</v>
          </cell>
          <cell r="P5752" t="str">
            <v>Current Unrestricted Funds</v>
          </cell>
          <cell r="Q5752">
            <v>75</v>
          </cell>
          <cell r="R5752" t="str">
            <v>Other Operating Expenses</v>
          </cell>
          <cell r="S5752">
            <v>40</v>
          </cell>
          <cell r="T5752" t="str">
            <v>Vice President / Provost - SCC</v>
          </cell>
          <cell r="U5752">
            <v>4</v>
          </cell>
          <cell r="V5752" t="str">
            <v>Weasenforth, Donald L.</v>
          </cell>
        </row>
        <row r="5753">
          <cell r="A5753">
            <v>332036</v>
          </cell>
          <cell r="B5753" t="str">
            <v>Developmental - Write</v>
          </cell>
          <cell r="C5753">
            <v>611110</v>
          </cell>
          <cell r="D5753">
            <v>332036611110</v>
          </cell>
          <cell r="E5753" t="str">
            <v>Faculty Salaries - Full-time</v>
          </cell>
          <cell r="F5753">
            <v>42665.7</v>
          </cell>
          <cell r="G5753">
            <v>44310.54</v>
          </cell>
          <cell r="H5753">
            <v>38218</v>
          </cell>
          <cell r="I5753">
            <v>25478.58</v>
          </cell>
          <cell r="J5753">
            <v>25479</v>
          </cell>
          <cell r="K5753">
            <v>110010</v>
          </cell>
          <cell r="L5753" t="str">
            <v>Current Unrestricted</v>
          </cell>
          <cell r="M5753">
            <v>10</v>
          </cell>
          <cell r="N5753" t="str">
            <v>Instruction</v>
          </cell>
          <cell r="O5753">
            <v>11</v>
          </cell>
          <cell r="P5753" t="str">
            <v>Current Unrestricted Funds</v>
          </cell>
          <cell r="Q5753">
            <v>61</v>
          </cell>
          <cell r="R5753" t="str">
            <v>Salaries and Wages</v>
          </cell>
          <cell r="S5753">
            <v>40</v>
          </cell>
          <cell r="T5753" t="str">
            <v>Vice President / Provost - SCC</v>
          </cell>
          <cell r="U5753">
            <v>1</v>
          </cell>
          <cell r="V5753" t="str">
            <v>Weasenforth, Donald L.</v>
          </cell>
        </row>
        <row r="5754">
          <cell r="A5754">
            <v>332036</v>
          </cell>
          <cell r="B5754" t="str">
            <v>Developmental - Write</v>
          </cell>
          <cell r="C5754">
            <v>611115</v>
          </cell>
          <cell r="D5754">
            <v>332036611115</v>
          </cell>
          <cell r="E5754" t="str">
            <v>Faculty Salaries - Substitute</v>
          </cell>
          <cell r="F5754">
            <v>386.61</v>
          </cell>
          <cell r="G5754">
            <v>43.44</v>
          </cell>
          <cell r="H5754">
            <v>300</v>
          </cell>
          <cell r="I5754">
            <v>0</v>
          </cell>
          <cell r="J5754">
            <v>300</v>
          </cell>
          <cell r="K5754">
            <v>110010</v>
          </cell>
          <cell r="L5754" t="str">
            <v>Current Unrestricted</v>
          </cell>
          <cell r="M5754">
            <v>10</v>
          </cell>
          <cell r="N5754" t="str">
            <v>Instruction</v>
          </cell>
          <cell r="O5754">
            <v>11</v>
          </cell>
          <cell r="P5754" t="str">
            <v>Current Unrestricted Funds</v>
          </cell>
          <cell r="Q5754">
            <v>61</v>
          </cell>
          <cell r="R5754" t="str">
            <v>Salaries and Wages</v>
          </cell>
          <cell r="S5754">
            <v>40</v>
          </cell>
          <cell r="T5754" t="str">
            <v>Vice President / Provost - SCC</v>
          </cell>
          <cell r="U5754">
            <v>1</v>
          </cell>
          <cell r="V5754" t="str">
            <v>Weasenforth, Donald L.</v>
          </cell>
        </row>
        <row r="5755">
          <cell r="A5755">
            <v>332036</v>
          </cell>
          <cell r="B5755" t="str">
            <v>Developmental - Write</v>
          </cell>
          <cell r="C5755">
            <v>611120</v>
          </cell>
          <cell r="D5755">
            <v>332036611120</v>
          </cell>
          <cell r="E5755" t="str">
            <v>Faculty Salaries - Part-time</v>
          </cell>
          <cell r="F5755">
            <v>6124.68</v>
          </cell>
          <cell r="G5755">
            <v>2137.12</v>
          </cell>
          <cell r="H5755">
            <v>11661</v>
          </cell>
          <cell r="I5755">
            <v>11661.27</v>
          </cell>
          <cell r="J5755">
            <v>8628</v>
          </cell>
          <cell r="K5755">
            <v>110010</v>
          </cell>
          <cell r="L5755" t="str">
            <v>Current Unrestricted</v>
          </cell>
          <cell r="M5755">
            <v>10</v>
          </cell>
          <cell r="N5755" t="str">
            <v>Instruction</v>
          </cell>
          <cell r="O5755">
            <v>11</v>
          </cell>
          <cell r="P5755" t="str">
            <v>Current Unrestricted Funds</v>
          </cell>
          <cell r="Q5755">
            <v>61</v>
          </cell>
          <cell r="R5755" t="str">
            <v>Salaries and Wages</v>
          </cell>
          <cell r="S5755">
            <v>40</v>
          </cell>
          <cell r="T5755" t="str">
            <v>Vice President / Provost - SCC</v>
          </cell>
          <cell r="U5755">
            <v>1</v>
          </cell>
          <cell r="V5755" t="str">
            <v>Weasenforth, Donald L.</v>
          </cell>
        </row>
        <row r="5756">
          <cell r="A5756">
            <v>332036</v>
          </cell>
          <cell r="B5756" t="str">
            <v>Developmental - Write</v>
          </cell>
          <cell r="C5756">
            <v>611130</v>
          </cell>
          <cell r="D5756">
            <v>332036611130</v>
          </cell>
          <cell r="E5756" t="str">
            <v>Faculty Full-time Non-teaching ES</v>
          </cell>
          <cell r="F5756">
            <v>0</v>
          </cell>
          <cell r="G5756">
            <v>0</v>
          </cell>
          <cell r="H5756">
            <v>270</v>
          </cell>
          <cell r="I5756">
            <v>269.64</v>
          </cell>
          <cell r="J5756">
            <v>0</v>
          </cell>
          <cell r="K5756">
            <v>110010</v>
          </cell>
          <cell r="L5756" t="str">
            <v>Current Unrestricted</v>
          </cell>
          <cell r="M5756">
            <v>10</v>
          </cell>
          <cell r="N5756" t="str">
            <v>Instruction</v>
          </cell>
          <cell r="O5756">
            <v>11</v>
          </cell>
          <cell r="P5756" t="str">
            <v>Current Unrestricted Funds</v>
          </cell>
          <cell r="Q5756">
            <v>61</v>
          </cell>
          <cell r="R5756" t="str">
            <v>Salaries and Wages</v>
          </cell>
          <cell r="S5756">
            <v>40</v>
          </cell>
          <cell r="T5756" t="str">
            <v>Vice President / Provost - SCC</v>
          </cell>
          <cell r="U5756">
            <v>1</v>
          </cell>
          <cell r="V5756" t="str">
            <v>Weasenforth, Donald L.</v>
          </cell>
        </row>
        <row r="5757">
          <cell r="A5757">
            <v>332036</v>
          </cell>
          <cell r="B5757" t="str">
            <v>Developmental - Write</v>
          </cell>
          <cell r="C5757">
            <v>611150</v>
          </cell>
          <cell r="D5757">
            <v>332036611150</v>
          </cell>
          <cell r="E5757" t="str">
            <v>Faculty Full-time - Summer</v>
          </cell>
          <cell r="F5757">
            <v>0</v>
          </cell>
          <cell r="G5757">
            <v>3446.38</v>
          </cell>
          <cell r="H5757">
            <v>6893</v>
          </cell>
          <cell r="I5757">
            <v>0</v>
          </cell>
          <cell r="J5757">
            <v>7135</v>
          </cell>
          <cell r="K5757">
            <v>110010</v>
          </cell>
          <cell r="L5757" t="str">
            <v>Current Unrestricted</v>
          </cell>
          <cell r="M5757">
            <v>10</v>
          </cell>
          <cell r="N5757" t="str">
            <v>Instruction</v>
          </cell>
          <cell r="O5757">
            <v>11</v>
          </cell>
          <cell r="P5757" t="str">
            <v>Current Unrestricted Funds</v>
          </cell>
          <cell r="Q5757">
            <v>61</v>
          </cell>
          <cell r="R5757" t="str">
            <v>Salaries and Wages</v>
          </cell>
          <cell r="S5757">
            <v>40</v>
          </cell>
          <cell r="T5757" t="str">
            <v>Vice President / Provost - SCC</v>
          </cell>
          <cell r="U5757">
            <v>1</v>
          </cell>
          <cell r="V5757" t="str">
            <v>Weasenforth, Donald L.</v>
          </cell>
        </row>
        <row r="5758">
          <cell r="A5758">
            <v>332036</v>
          </cell>
          <cell r="B5758" t="str">
            <v>Developmental - Write</v>
          </cell>
          <cell r="C5758">
            <v>611160</v>
          </cell>
          <cell r="D5758">
            <v>332036611160</v>
          </cell>
          <cell r="E5758" t="str">
            <v>Faculty Part-time - Summer</v>
          </cell>
          <cell r="F5758">
            <v>1980.75</v>
          </cell>
          <cell r="G5758">
            <v>0</v>
          </cell>
          <cell r="H5758">
            <v>2158</v>
          </cell>
          <cell r="I5758">
            <v>0</v>
          </cell>
          <cell r="J5758">
            <v>4314</v>
          </cell>
          <cell r="K5758">
            <v>110010</v>
          </cell>
          <cell r="L5758" t="str">
            <v>Current Unrestricted</v>
          </cell>
          <cell r="M5758">
            <v>10</v>
          </cell>
          <cell r="N5758" t="str">
            <v>Instruction</v>
          </cell>
          <cell r="O5758">
            <v>11</v>
          </cell>
          <cell r="P5758" t="str">
            <v>Current Unrestricted Funds</v>
          </cell>
          <cell r="Q5758">
            <v>61</v>
          </cell>
          <cell r="R5758" t="str">
            <v>Salaries and Wages</v>
          </cell>
          <cell r="S5758">
            <v>40</v>
          </cell>
          <cell r="T5758" t="str">
            <v>Vice President / Provost - SCC</v>
          </cell>
          <cell r="U5758">
            <v>1</v>
          </cell>
          <cell r="V5758" t="str">
            <v>Weasenforth, Donald L.</v>
          </cell>
        </row>
        <row r="5759">
          <cell r="A5759">
            <v>332036</v>
          </cell>
          <cell r="B5759" t="str">
            <v>Developmental - Write</v>
          </cell>
          <cell r="C5759">
            <v>733110</v>
          </cell>
          <cell r="D5759">
            <v>332036733110</v>
          </cell>
          <cell r="E5759" t="str">
            <v>Classroom Supplies</v>
          </cell>
          <cell r="F5759">
            <v>8.25</v>
          </cell>
          <cell r="G5759">
            <v>8.25</v>
          </cell>
          <cell r="H5759">
            <v>17</v>
          </cell>
          <cell r="I5759">
            <v>0</v>
          </cell>
          <cell r="J5759">
            <v>17</v>
          </cell>
          <cell r="K5759">
            <v>110010</v>
          </cell>
          <cell r="L5759" t="str">
            <v>Current Unrestricted</v>
          </cell>
          <cell r="M5759">
            <v>10</v>
          </cell>
          <cell r="N5759" t="str">
            <v>Instruction</v>
          </cell>
          <cell r="O5759">
            <v>11</v>
          </cell>
          <cell r="P5759" t="str">
            <v>Current Unrestricted Funds</v>
          </cell>
          <cell r="Q5759">
            <v>73</v>
          </cell>
          <cell r="R5759" t="str">
            <v>Supplies</v>
          </cell>
          <cell r="S5759">
            <v>40</v>
          </cell>
          <cell r="T5759" t="str">
            <v>Vice President / Provost - SCC</v>
          </cell>
          <cell r="U5759">
            <v>4</v>
          </cell>
          <cell r="V5759" t="str">
            <v>Weasenforth, Donald L.</v>
          </cell>
        </row>
        <row r="5760">
          <cell r="A5760">
            <v>332036</v>
          </cell>
          <cell r="B5760" t="str">
            <v>Developmental - Write</v>
          </cell>
          <cell r="C5760">
            <v>733120</v>
          </cell>
          <cell r="D5760">
            <v>332036733120</v>
          </cell>
          <cell r="E5760" t="str">
            <v>Office Supplies</v>
          </cell>
          <cell r="F5760">
            <v>0</v>
          </cell>
          <cell r="G5760">
            <v>0</v>
          </cell>
          <cell r="H5760">
            <v>0</v>
          </cell>
          <cell r="I5760">
            <v>0</v>
          </cell>
          <cell r="J5760">
            <v>0</v>
          </cell>
          <cell r="K5760">
            <v>110010</v>
          </cell>
          <cell r="L5760" t="str">
            <v>Current Unrestricted</v>
          </cell>
          <cell r="M5760">
            <v>10</v>
          </cell>
          <cell r="N5760" t="str">
            <v>Instruction</v>
          </cell>
          <cell r="O5760">
            <v>11</v>
          </cell>
          <cell r="P5760" t="str">
            <v>Current Unrestricted Funds</v>
          </cell>
          <cell r="Q5760">
            <v>73</v>
          </cell>
          <cell r="R5760" t="str">
            <v>Supplies</v>
          </cell>
          <cell r="S5760">
            <v>40</v>
          </cell>
          <cell r="T5760" t="str">
            <v>Vice President / Provost - SCC</v>
          </cell>
          <cell r="U5760">
            <v>4</v>
          </cell>
          <cell r="V5760" t="str">
            <v>Weasenforth, Donald L.</v>
          </cell>
        </row>
        <row r="5761">
          <cell r="A5761">
            <v>332036</v>
          </cell>
          <cell r="B5761" t="str">
            <v>Developmental - Write</v>
          </cell>
          <cell r="C5761">
            <v>744220</v>
          </cell>
          <cell r="D5761">
            <v>332036744220</v>
          </cell>
          <cell r="E5761" t="str">
            <v>Professional Development / Travel</v>
          </cell>
          <cell r="F5761">
            <v>0</v>
          </cell>
          <cell r="G5761">
            <v>686.94</v>
          </cell>
          <cell r="H5761">
            <v>0</v>
          </cell>
          <cell r="I5761">
            <v>0</v>
          </cell>
          <cell r="J5761">
            <v>0</v>
          </cell>
          <cell r="K5761">
            <v>110010</v>
          </cell>
          <cell r="L5761" t="str">
            <v>Current Unrestricted</v>
          </cell>
          <cell r="M5761">
            <v>10</v>
          </cell>
          <cell r="N5761" t="str">
            <v>Instruction</v>
          </cell>
          <cell r="O5761">
            <v>11</v>
          </cell>
          <cell r="P5761" t="str">
            <v>Current Unrestricted Funds</v>
          </cell>
          <cell r="Q5761">
            <v>74</v>
          </cell>
          <cell r="R5761" t="str">
            <v>Travel</v>
          </cell>
          <cell r="S5761">
            <v>40</v>
          </cell>
          <cell r="T5761" t="str">
            <v>Vice President / Provost - SCC</v>
          </cell>
          <cell r="U5761">
            <v>4</v>
          </cell>
          <cell r="V5761" t="str">
            <v>Weasenforth, Donald L.</v>
          </cell>
        </row>
        <row r="5762">
          <cell r="A5762">
            <v>332036</v>
          </cell>
          <cell r="B5762" t="str">
            <v>Developmental - Write</v>
          </cell>
          <cell r="C5762">
            <v>755310</v>
          </cell>
          <cell r="D5762">
            <v>332036755310</v>
          </cell>
          <cell r="E5762" t="str">
            <v>Copier Expense</v>
          </cell>
          <cell r="F5762">
            <v>121.44</v>
          </cell>
          <cell r="G5762">
            <v>7.2</v>
          </cell>
          <cell r="H5762">
            <v>119</v>
          </cell>
          <cell r="I5762">
            <v>1.68</v>
          </cell>
          <cell r="J5762">
            <v>185</v>
          </cell>
          <cell r="K5762">
            <v>110010</v>
          </cell>
          <cell r="L5762" t="str">
            <v>Current Unrestricted</v>
          </cell>
          <cell r="M5762">
            <v>10</v>
          </cell>
          <cell r="N5762" t="str">
            <v>Instruction</v>
          </cell>
          <cell r="O5762">
            <v>11</v>
          </cell>
          <cell r="P5762" t="str">
            <v>Current Unrestricted Funds</v>
          </cell>
          <cell r="Q5762">
            <v>75</v>
          </cell>
          <cell r="R5762" t="str">
            <v>Other Operating Expenses</v>
          </cell>
          <cell r="S5762">
            <v>40</v>
          </cell>
          <cell r="T5762" t="str">
            <v>Vice President / Provost - SCC</v>
          </cell>
          <cell r="U5762">
            <v>4</v>
          </cell>
          <cell r="V5762" t="str">
            <v>Weasenforth, Donald L.</v>
          </cell>
        </row>
        <row r="5763">
          <cell r="A5763">
            <v>332036</v>
          </cell>
          <cell r="B5763" t="str">
            <v>Developmental - Write</v>
          </cell>
          <cell r="C5763">
            <v>755360</v>
          </cell>
          <cell r="D5763">
            <v>332036755360</v>
          </cell>
          <cell r="E5763" t="str">
            <v>Printing - Other</v>
          </cell>
          <cell r="F5763">
            <v>0</v>
          </cell>
          <cell r="G5763">
            <v>0</v>
          </cell>
          <cell r="H5763">
            <v>219</v>
          </cell>
          <cell r="I5763">
            <v>0</v>
          </cell>
          <cell r="J5763">
            <v>228</v>
          </cell>
          <cell r="K5763">
            <v>110010</v>
          </cell>
          <cell r="L5763" t="str">
            <v>Current Unrestricted</v>
          </cell>
          <cell r="M5763">
            <v>10</v>
          </cell>
          <cell r="N5763" t="str">
            <v>Instruction</v>
          </cell>
          <cell r="O5763">
            <v>11</v>
          </cell>
          <cell r="P5763" t="str">
            <v>Current Unrestricted Funds</v>
          </cell>
          <cell r="Q5763">
            <v>75</v>
          </cell>
          <cell r="R5763" t="str">
            <v>Other Operating Expenses</v>
          </cell>
          <cell r="S5763">
            <v>40</v>
          </cell>
          <cell r="T5763" t="str">
            <v>Vice President / Provost - SCC</v>
          </cell>
          <cell r="U5763">
            <v>4</v>
          </cell>
          <cell r="V5763" t="str">
            <v>Weasenforth, Donald L.</v>
          </cell>
        </row>
        <row r="5764">
          <cell r="A5764">
            <v>332050</v>
          </cell>
          <cell r="B5764" t="str">
            <v>Developmental - Math</v>
          </cell>
          <cell r="C5764">
            <v>611110</v>
          </cell>
          <cell r="D5764">
            <v>332050611110</v>
          </cell>
          <cell r="E5764" t="str">
            <v>Faculty Salaries - Full-time</v>
          </cell>
          <cell r="F5764">
            <v>207093.48</v>
          </cell>
          <cell r="G5764">
            <v>227900.69</v>
          </cell>
          <cell r="H5764">
            <v>265003</v>
          </cell>
          <cell r="I5764">
            <v>124847.16</v>
          </cell>
          <cell r="J5764">
            <v>402955</v>
          </cell>
          <cell r="K5764">
            <v>110010</v>
          </cell>
          <cell r="L5764" t="str">
            <v>Current Unrestricted</v>
          </cell>
          <cell r="M5764">
            <v>10</v>
          </cell>
          <cell r="N5764" t="str">
            <v>Instruction</v>
          </cell>
          <cell r="O5764">
            <v>11</v>
          </cell>
          <cell r="P5764" t="str">
            <v>Current Unrestricted Funds</v>
          </cell>
          <cell r="Q5764">
            <v>61</v>
          </cell>
          <cell r="R5764" t="str">
            <v>Salaries and Wages</v>
          </cell>
          <cell r="S5764">
            <v>40</v>
          </cell>
          <cell r="T5764" t="str">
            <v>Vice President / Provost - SCC</v>
          </cell>
          <cell r="U5764">
            <v>1</v>
          </cell>
          <cell r="V5764" t="str">
            <v>Weasenforth, Donald L.</v>
          </cell>
        </row>
        <row r="5765">
          <cell r="A5765">
            <v>332050</v>
          </cell>
          <cell r="B5765" t="str">
            <v>Developmental - Math</v>
          </cell>
          <cell r="C5765">
            <v>611115</v>
          </cell>
          <cell r="D5765">
            <v>332050611115</v>
          </cell>
          <cell r="E5765" t="str">
            <v>Faculty Salaries - Substitute</v>
          </cell>
          <cell r="F5765">
            <v>1177.22</v>
          </cell>
          <cell r="G5765">
            <v>1064.28</v>
          </cell>
          <cell r="H5765">
            <v>1761</v>
          </cell>
          <cell r="I5765">
            <v>494.34</v>
          </cell>
          <cell r="J5765">
            <v>1761</v>
          </cell>
          <cell r="K5765">
            <v>110010</v>
          </cell>
          <cell r="L5765" t="str">
            <v>Current Unrestricted</v>
          </cell>
          <cell r="M5765">
            <v>10</v>
          </cell>
          <cell r="N5765" t="str">
            <v>Instruction</v>
          </cell>
          <cell r="O5765">
            <v>11</v>
          </cell>
          <cell r="P5765" t="str">
            <v>Current Unrestricted Funds</v>
          </cell>
          <cell r="Q5765">
            <v>61</v>
          </cell>
          <cell r="R5765" t="str">
            <v>Salaries and Wages</v>
          </cell>
          <cell r="S5765">
            <v>40</v>
          </cell>
          <cell r="T5765" t="str">
            <v>Vice President / Provost - SCC</v>
          </cell>
          <cell r="U5765">
            <v>1</v>
          </cell>
          <cell r="V5765" t="str">
            <v>Weasenforth, Donald L.</v>
          </cell>
        </row>
        <row r="5766">
          <cell r="A5766">
            <v>332050</v>
          </cell>
          <cell r="B5766" t="str">
            <v>Developmental - Math</v>
          </cell>
          <cell r="C5766">
            <v>611120</v>
          </cell>
          <cell r="D5766">
            <v>332050611120</v>
          </cell>
          <cell r="E5766" t="str">
            <v>Faculty Salaries - Part-time</v>
          </cell>
          <cell r="F5766">
            <v>63414.41</v>
          </cell>
          <cell r="G5766">
            <v>44718.9</v>
          </cell>
          <cell r="H5766">
            <v>47475</v>
          </cell>
          <cell r="I5766">
            <v>35141.129999999997</v>
          </cell>
          <cell r="J5766">
            <v>79809</v>
          </cell>
          <cell r="K5766">
            <v>110010</v>
          </cell>
          <cell r="L5766" t="str">
            <v>Current Unrestricted</v>
          </cell>
          <cell r="M5766">
            <v>10</v>
          </cell>
          <cell r="N5766" t="str">
            <v>Instruction</v>
          </cell>
          <cell r="O5766">
            <v>11</v>
          </cell>
          <cell r="P5766" t="str">
            <v>Current Unrestricted Funds</v>
          </cell>
          <cell r="Q5766">
            <v>61</v>
          </cell>
          <cell r="R5766" t="str">
            <v>Salaries and Wages</v>
          </cell>
          <cell r="S5766">
            <v>40</v>
          </cell>
          <cell r="T5766" t="str">
            <v>Vice President / Provost - SCC</v>
          </cell>
          <cell r="U5766">
            <v>1</v>
          </cell>
          <cell r="V5766" t="str">
            <v>Weasenforth, Donald L.</v>
          </cell>
        </row>
        <row r="5767">
          <cell r="A5767">
            <v>332050</v>
          </cell>
          <cell r="B5767" t="str">
            <v>Developmental - Math</v>
          </cell>
          <cell r="C5767">
            <v>611125</v>
          </cell>
          <cell r="D5767">
            <v>332050611125</v>
          </cell>
          <cell r="E5767" t="str">
            <v>Faculty Full-time Chair Rel</v>
          </cell>
          <cell r="F5767">
            <v>0</v>
          </cell>
          <cell r="G5767">
            <v>13859.71</v>
          </cell>
          <cell r="H5767">
            <v>28690</v>
          </cell>
          <cell r="I5767">
            <v>14344.78</v>
          </cell>
          <cell r="J5767">
            <v>28690</v>
          </cell>
          <cell r="K5767">
            <v>110010</v>
          </cell>
          <cell r="L5767" t="str">
            <v>Current Unrestricted</v>
          </cell>
          <cell r="M5767">
            <v>10</v>
          </cell>
          <cell r="N5767" t="str">
            <v>Instruction</v>
          </cell>
          <cell r="O5767">
            <v>11</v>
          </cell>
          <cell r="P5767" t="str">
            <v>Current Unrestricted Funds</v>
          </cell>
          <cell r="Q5767">
            <v>61</v>
          </cell>
          <cell r="R5767" t="str">
            <v>Salaries and Wages</v>
          </cell>
          <cell r="S5767">
            <v>40</v>
          </cell>
          <cell r="T5767" t="str">
            <v>Vice President / Provost - SCC</v>
          </cell>
          <cell r="U5767">
            <v>1</v>
          </cell>
          <cell r="V5767" t="str">
            <v>Weasenforth, Donald L.</v>
          </cell>
        </row>
        <row r="5768">
          <cell r="A5768">
            <v>332050</v>
          </cell>
          <cell r="B5768" t="str">
            <v>Developmental - Math</v>
          </cell>
          <cell r="C5768">
            <v>611130</v>
          </cell>
          <cell r="D5768">
            <v>332050611130</v>
          </cell>
          <cell r="E5768" t="str">
            <v>Faculty Full-time Non-teaching ES</v>
          </cell>
          <cell r="F5768">
            <v>0</v>
          </cell>
          <cell r="G5768">
            <v>0</v>
          </cell>
          <cell r="H5768">
            <v>52261</v>
          </cell>
          <cell r="I5768">
            <v>7621.25</v>
          </cell>
          <cell r="J5768">
            <v>13065</v>
          </cell>
          <cell r="K5768">
            <v>110010</v>
          </cell>
          <cell r="L5768" t="str">
            <v>Current Unrestricted</v>
          </cell>
          <cell r="M5768">
            <v>10</v>
          </cell>
          <cell r="N5768" t="str">
            <v>Instruction</v>
          </cell>
          <cell r="O5768">
            <v>11</v>
          </cell>
          <cell r="P5768" t="str">
            <v>Current Unrestricted Funds</v>
          </cell>
          <cell r="Q5768">
            <v>61</v>
          </cell>
          <cell r="R5768" t="str">
            <v>Salaries and Wages</v>
          </cell>
          <cell r="S5768">
            <v>40</v>
          </cell>
          <cell r="T5768" t="str">
            <v>Vice President / Provost - SCC</v>
          </cell>
          <cell r="U5768">
            <v>1</v>
          </cell>
          <cell r="V5768" t="str">
            <v>Weasenforth, Donald L.</v>
          </cell>
        </row>
        <row r="5769">
          <cell r="A5769">
            <v>332050</v>
          </cell>
          <cell r="B5769" t="str">
            <v>Developmental - Math</v>
          </cell>
          <cell r="C5769">
            <v>611140</v>
          </cell>
          <cell r="D5769">
            <v>332050611140</v>
          </cell>
          <cell r="E5769" t="str">
            <v>Faculty Part-time Non-teaching</v>
          </cell>
          <cell r="F5769">
            <v>23.74</v>
          </cell>
          <cell r="G5769">
            <v>23.74</v>
          </cell>
          <cell r="H5769">
            <v>315</v>
          </cell>
          <cell r="I5769">
            <v>0</v>
          </cell>
          <cell r="J5769">
            <v>315</v>
          </cell>
          <cell r="K5769">
            <v>110010</v>
          </cell>
          <cell r="L5769" t="str">
            <v>Current Unrestricted</v>
          </cell>
          <cell r="M5769">
            <v>10</v>
          </cell>
          <cell r="N5769" t="str">
            <v>Instruction</v>
          </cell>
          <cell r="O5769">
            <v>11</v>
          </cell>
          <cell r="P5769" t="str">
            <v>Current Unrestricted Funds</v>
          </cell>
          <cell r="Q5769">
            <v>61</v>
          </cell>
          <cell r="R5769" t="str">
            <v>Salaries and Wages</v>
          </cell>
          <cell r="S5769">
            <v>40</v>
          </cell>
          <cell r="T5769" t="str">
            <v>Vice President / Provost - SCC</v>
          </cell>
          <cell r="U5769">
            <v>1</v>
          </cell>
          <cell r="V5769" t="str">
            <v>Weasenforth, Donald L.</v>
          </cell>
        </row>
        <row r="5770">
          <cell r="A5770">
            <v>332050</v>
          </cell>
          <cell r="B5770" t="str">
            <v>Developmental - Math</v>
          </cell>
          <cell r="C5770">
            <v>611150</v>
          </cell>
          <cell r="D5770">
            <v>332050611150</v>
          </cell>
          <cell r="E5770" t="str">
            <v>Faculty Full-time - Summer</v>
          </cell>
          <cell r="F5770">
            <v>11024.67</v>
          </cell>
          <cell r="G5770">
            <v>13082.06</v>
          </cell>
          <cell r="H5770">
            <v>21994</v>
          </cell>
          <cell r="I5770">
            <v>0</v>
          </cell>
          <cell r="J5770">
            <v>22764</v>
          </cell>
          <cell r="K5770">
            <v>110010</v>
          </cell>
          <cell r="L5770" t="str">
            <v>Current Unrestricted</v>
          </cell>
          <cell r="M5770">
            <v>10</v>
          </cell>
          <cell r="N5770" t="str">
            <v>Instruction</v>
          </cell>
          <cell r="O5770">
            <v>11</v>
          </cell>
          <cell r="P5770" t="str">
            <v>Current Unrestricted Funds</v>
          </cell>
          <cell r="Q5770">
            <v>61</v>
          </cell>
          <cell r="R5770" t="str">
            <v>Salaries and Wages</v>
          </cell>
          <cell r="S5770">
            <v>40</v>
          </cell>
          <cell r="T5770" t="str">
            <v>Vice President / Provost - SCC</v>
          </cell>
          <cell r="U5770">
            <v>1</v>
          </cell>
          <cell r="V5770" t="str">
            <v>Weasenforth, Donald L.</v>
          </cell>
        </row>
        <row r="5771">
          <cell r="A5771">
            <v>332050</v>
          </cell>
          <cell r="B5771" t="str">
            <v>Developmental - Math</v>
          </cell>
          <cell r="C5771">
            <v>611160</v>
          </cell>
          <cell r="D5771">
            <v>332050611160</v>
          </cell>
          <cell r="E5771" t="str">
            <v>Faculty Part-time - Summer</v>
          </cell>
          <cell r="F5771">
            <v>11120</v>
          </cell>
          <cell r="G5771">
            <v>8308.33</v>
          </cell>
          <cell r="H5771">
            <v>6474</v>
          </cell>
          <cell r="I5771">
            <v>0</v>
          </cell>
          <cell r="J5771">
            <v>12942</v>
          </cell>
          <cell r="K5771">
            <v>110010</v>
          </cell>
          <cell r="L5771" t="str">
            <v>Current Unrestricted</v>
          </cell>
          <cell r="M5771">
            <v>10</v>
          </cell>
          <cell r="N5771" t="str">
            <v>Instruction</v>
          </cell>
          <cell r="O5771">
            <v>11</v>
          </cell>
          <cell r="P5771" t="str">
            <v>Current Unrestricted Funds</v>
          </cell>
          <cell r="Q5771">
            <v>61</v>
          </cell>
          <cell r="R5771" t="str">
            <v>Salaries and Wages</v>
          </cell>
          <cell r="S5771">
            <v>40</v>
          </cell>
          <cell r="T5771" t="str">
            <v>Vice President / Provost - SCC</v>
          </cell>
          <cell r="U5771">
            <v>1</v>
          </cell>
          <cell r="V5771" t="str">
            <v>Weasenforth, Donald L.</v>
          </cell>
        </row>
        <row r="5772">
          <cell r="A5772">
            <v>332050</v>
          </cell>
          <cell r="B5772" t="str">
            <v>Developmental - Math</v>
          </cell>
          <cell r="C5772">
            <v>611350</v>
          </cell>
          <cell r="D5772">
            <v>332050611350</v>
          </cell>
          <cell r="E5772" t="str">
            <v>Supp Staff-FT Instructional-Exempt</v>
          </cell>
          <cell r="F5772">
            <v>0</v>
          </cell>
          <cell r="G5772">
            <v>61044</v>
          </cell>
          <cell r="H5772">
            <v>50870</v>
          </cell>
          <cell r="I5772">
            <v>25435</v>
          </cell>
          <cell r="J5772">
            <v>46556</v>
          </cell>
          <cell r="K5772">
            <v>110010</v>
          </cell>
          <cell r="L5772" t="str">
            <v>Current Unrestricted</v>
          </cell>
          <cell r="M5772">
            <v>10</v>
          </cell>
          <cell r="N5772" t="str">
            <v>Instruction</v>
          </cell>
          <cell r="O5772">
            <v>11</v>
          </cell>
          <cell r="P5772" t="str">
            <v>Current Unrestricted Funds</v>
          </cell>
          <cell r="Q5772">
            <v>61</v>
          </cell>
          <cell r="R5772" t="str">
            <v>Salaries and Wages</v>
          </cell>
          <cell r="S5772">
            <v>40</v>
          </cell>
          <cell r="T5772" t="str">
            <v>Vice President / Provost - SCC</v>
          </cell>
          <cell r="U5772">
            <v>1</v>
          </cell>
          <cell r="V5772" t="str">
            <v>Weasenforth, Donald L.</v>
          </cell>
        </row>
        <row r="5773">
          <cell r="A5773">
            <v>332050</v>
          </cell>
          <cell r="B5773" t="str">
            <v>Developmental - Math</v>
          </cell>
          <cell r="C5773">
            <v>611450</v>
          </cell>
          <cell r="D5773">
            <v>332050611450</v>
          </cell>
          <cell r="E5773" t="str">
            <v>Lab Instructor - Non-Exempt</v>
          </cell>
          <cell r="F5773">
            <v>61044</v>
          </cell>
          <cell r="G5773">
            <v>0</v>
          </cell>
          <cell r="H5773">
            <v>0</v>
          </cell>
          <cell r="I5773">
            <v>0</v>
          </cell>
          <cell r="J5773">
            <v>0</v>
          </cell>
          <cell r="K5773">
            <v>110010</v>
          </cell>
          <cell r="L5773" t="str">
            <v>Current Unrestricted</v>
          </cell>
          <cell r="M5773">
            <v>10</v>
          </cell>
          <cell r="N5773" t="str">
            <v>Instruction</v>
          </cell>
          <cell r="O5773">
            <v>11</v>
          </cell>
          <cell r="P5773" t="str">
            <v>Current Unrestricted Funds</v>
          </cell>
          <cell r="Q5773">
            <v>61</v>
          </cell>
          <cell r="R5773" t="str">
            <v>Salaries and Wages</v>
          </cell>
          <cell r="S5773">
            <v>40</v>
          </cell>
          <cell r="T5773" t="str">
            <v>Vice President / Provost - SCC</v>
          </cell>
          <cell r="U5773">
            <v>1</v>
          </cell>
          <cell r="V5773" t="str">
            <v>Weasenforth, Donald L.</v>
          </cell>
        </row>
        <row r="5774">
          <cell r="A5774">
            <v>332050</v>
          </cell>
          <cell r="B5774" t="str">
            <v>Developmental - Math</v>
          </cell>
          <cell r="C5774">
            <v>733110</v>
          </cell>
          <cell r="D5774">
            <v>332050733110</v>
          </cell>
          <cell r="E5774" t="str">
            <v>Classroom Supplies</v>
          </cell>
          <cell r="F5774">
            <v>8.25</v>
          </cell>
          <cell r="G5774">
            <v>82.19</v>
          </cell>
          <cell r="H5774">
            <v>90</v>
          </cell>
          <cell r="I5774">
            <v>21.78</v>
          </cell>
          <cell r="J5774">
            <v>190</v>
          </cell>
          <cell r="K5774">
            <v>110010</v>
          </cell>
          <cell r="L5774" t="str">
            <v>Current Unrestricted</v>
          </cell>
          <cell r="M5774">
            <v>10</v>
          </cell>
          <cell r="N5774" t="str">
            <v>Instruction</v>
          </cell>
          <cell r="O5774">
            <v>11</v>
          </cell>
          <cell r="P5774" t="str">
            <v>Current Unrestricted Funds</v>
          </cell>
          <cell r="Q5774">
            <v>73</v>
          </cell>
          <cell r="R5774" t="str">
            <v>Supplies</v>
          </cell>
          <cell r="S5774">
            <v>40</v>
          </cell>
          <cell r="T5774" t="str">
            <v>Vice President / Provost - SCC</v>
          </cell>
          <cell r="U5774">
            <v>4</v>
          </cell>
          <cell r="V5774" t="str">
            <v>Weasenforth, Donald L.</v>
          </cell>
        </row>
        <row r="5775">
          <cell r="A5775">
            <v>332050</v>
          </cell>
          <cell r="B5775" t="str">
            <v>Developmental - Math</v>
          </cell>
          <cell r="C5775">
            <v>733120</v>
          </cell>
          <cell r="D5775">
            <v>332050733120</v>
          </cell>
          <cell r="E5775" t="str">
            <v>Office Supplies</v>
          </cell>
          <cell r="F5775">
            <v>0</v>
          </cell>
          <cell r="G5775">
            <v>0</v>
          </cell>
          <cell r="H5775">
            <v>0</v>
          </cell>
          <cell r="I5775">
            <v>0</v>
          </cell>
          <cell r="J5775">
            <v>0</v>
          </cell>
          <cell r="K5775">
            <v>110010</v>
          </cell>
          <cell r="L5775" t="str">
            <v>Current Unrestricted</v>
          </cell>
          <cell r="M5775">
            <v>10</v>
          </cell>
          <cell r="N5775" t="str">
            <v>Instruction</v>
          </cell>
          <cell r="O5775">
            <v>11</v>
          </cell>
          <cell r="P5775" t="str">
            <v>Current Unrestricted Funds</v>
          </cell>
          <cell r="Q5775">
            <v>73</v>
          </cell>
          <cell r="R5775" t="str">
            <v>Supplies</v>
          </cell>
          <cell r="S5775">
            <v>40</v>
          </cell>
          <cell r="T5775" t="str">
            <v>Vice President / Provost - SCC</v>
          </cell>
          <cell r="U5775">
            <v>4</v>
          </cell>
          <cell r="V5775" t="str">
            <v>Weasenforth, Donald L.</v>
          </cell>
        </row>
        <row r="5776">
          <cell r="A5776">
            <v>332050</v>
          </cell>
          <cell r="B5776" t="str">
            <v>Developmental - Math</v>
          </cell>
          <cell r="C5776">
            <v>733210</v>
          </cell>
          <cell r="D5776">
            <v>332050733210</v>
          </cell>
          <cell r="E5776" t="str">
            <v>Division Books and Booklets</v>
          </cell>
          <cell r="F5776">
            <v>0</v>
          </cell>
          <cell r="G5776">
            <v>0</v>
          </cell>
          <cell r="H5776">
            <v>75</v>
          </cell>
          <cell r="I5776">
            <v>0</v>
          </cell>
          <cell r="J5776">
            <v>717</v>
          </cell>
          <cell r="K5776">
            <v>110010</v>
          </cell>
          <cell r="L5776" t="str">
            <v>Current Unrestricted</v>
          </cell>
          <cell r="M5776">
            <v>10</v>
          </cell>
          <cell r="N5776" t="str">
            <v>Instruction</v>
          </cell>
          <cell r="O5776">
            <v>11</v>
          </cell>
          <cell r="P5776" t="str">
            <v>Current Unrestricted Funds</v>
          </cell>
          <cell r="Q5776">
            <v>73</v>
          </cell>
          <cell r="R5776" t="str">
            <v>Supplies</v>
          </cell>
          <cell r="S5776">
            <v>40</v>
          </cell>
          <cell r="T5776" t="str">
            <v>Vice President / Provost - SCC</v>
          </cell>
          <cell r="U5776">
            <v>4</v>
          </cell>
          <cell r="V5776" t="str">
            <v>Weasenforth, Donald L.</v>
          </cell>
        </row>
        <row r="5777">
          <cell r="A5777">
            <v>332050</v>
          </cell>
          <cell r="B5777" t="str">
            <v>Developmental - Math</v>
          </cell>
          <cell r="C5777">
            <v>744210</v>
          </cell>
          <cell r="D5777">
            <v>332050744210</v>
          </cell>
          <cell r="E5777" t="str">
            <v>Local Travel</v>
          </cell>
          <cell r="F5777">
            <v>306</v>
          </cell>
          <cell r="G5777">
            <v>827</v>
          </cell>
          <cell r="H5777">
            <v>900</v>
          </cell>
          <cell r="I5777">
            <v>217</v>
          </cell>
          <cell r="J5777">
            <v>900</v>
          </cell>
          <cell r="K5777">
            <v>110010</v>
          </cell>
          <cell r="L5777" t="str">
            <v>Current Unrestricted</v>
          </cell>
          <cell r="M5777">
            <v>10</v>
          </cell>
          <cell r="N5777" t="str">
            <v>Instruction</v>
          </cell>
          <cell r="O5777">
            <v>11</v>
          </cell>
          <cell r="P5777" t="str">
            <v>Current Unrestricted Funds</v>
          </cell>
          <cell r="Q5777">
            <v>74</v>
          </cell>
          <cell r="R5777" t="str">
            <v>Travel</v>
          </cell>
          <cell r="S5777">
            <v>40</v>
          </cell>
          <cell r="T5777" t="str">
            <v>Vice President / Provost - SCC</v>
          </cell>
          <cell r="U5777">
            <v>4</v>
          </cell>
          <cell r="V5777" t="str">
            <v>Weasenforth, Donald L.</v>
          </cell>
        </row>
        <row r="5778">
          <cell r="A5778">
            <v>332050</v>
          </cell>
          <cell r="B5778" t="str">
            <v>Developmental - Math</v>
          </cell>
          <cell r="C5778">
            <v>744220</v>
          </cell>
          <cell r="D5778">
            <v>332050744220</v>
          </cell>
          <cell r="E5778" t="str">
            <v>Professional Development / Travel</v>
          </cell>
          <cell r="F5778">
            <v>3037.41</v>
          </cell>
          <cell r="G5778">
            <v>1664.63</v>
          </cell>
          <cell r="H5778">
            <v>300</v>
          </cell>
          <cell r="I5778">
            <v>0</v>
          </cell>
          <cell r="J5778">
            <v>300</v>
          </cell>
          <cell r="K5778">
            <v>110010</v>
          </cell>
          <cell r="L5778" t="str">
            <v>Current Unrestricted</v>
          </cell>
          <cell r="M5778">
            <v>10</v>
          </cell>
          <cell r="N5778" t="str">
            <v>Instruction</v>
          </cell>
          <cell r="O5778">
            <v>11</v>
          </cell>
          <cell r="P5778" t="str">
            <v>Current Unrestricted Funds</v>
          </cell>
          <cell r="Q5778">
            <v>74</v>
          </cell>
          <cell r="R5778" t="str">
            <v>Travel</v>
          </cell>
          <cell r="S5778">
            <v>40</v>
          </cell>
          <cell r="T5778" t="str">
            <v>Vice President / Provost - SCC</v>
          </cell>
          <cell r="U5778">
            <v>4</v>
          </cell>
          <cell r="V5778" t="str">
            <v>Weasenforth, Donald L.</v>
          </cell>
        </row>
        <row r="5779">
          <cell r="A5779">
            <v>332050</v>
          </cell>
          <cell r="B5779" t="str">
            <v>Developmental - Math</v>
          </cell>
          <cell r="C5779">
            <v>755310</v>
          </cell>
          <cell r="D5779">
            <v>332050755310</v>
          </cell>
          <cell r="E5779" t="str">
            <v>Copier Expense</v>
          </cell>
          <cell r="F5779">
            <v>1934.22</v>
          </cell>
          <cell r="G5779">
            <v>498.6</v>
          </cell>
          <cell r="H5779">
            <v>2234</v>
          </cell>
          <cell r="I5779">
            <v>192.54</v>
          </cell>
          <cell r="J5779">
            <v>1234</v>
          </cell>
          <cell r="K5779">
            <v>110010</v>
          </cell>
          <cell r="L5779" t="str">
            <v>Current Unrestricted</v>
          </cell>
          <cell r="M5779">
            <v>10</v>
          </cell>
          <cell r="N5779" t="str">
            <v>Instruction</v>
          </cell>
          <cell r="O5779">
            <v>11</v>
          </cell>
          <cell r="P5779" t="str">
            <v>Current Unrestricted Funds</v>
          </cell>
          <cell r="Q5779">
            <v>75</v>
          </cell>
          <cell r="R5779" t="str">
            <v>Other Operating Expenses</v>
          </cell>
          <cell r="S5779">
            <v>40</v>
          </cell>
          <cell r="T5779" t="str">
            <v>Vice President / Provost - SCC</v>
          </cell>
          <cell r="U5779">
            <v>4</v>
          </cell>
          <cell r="V5779" t="str">
            <v>Weasenforth, Donald L.</v>
          </cell>
        </row>
        <row r="5780">
          <cell r="A5780">
            <v>332050</v>
          </cell>
          <cell r="B5780" t="str">
            <v>Developmental - Math</v>
          </cell>
          <cell r="C5780">
            <v>755360</v>
          </cell>
          <cell r="D5780">
            <v>332050755360</v>
          </cell>
          <cell r="E5780" t="str">
            <v>Printing - Other</v>
          </cell>
          <cell r="F5780">
            <v>1200</v>
          </cell>
          <cell r="G5780">
            <v>1062.96</v>
          </cell>
          <cell r="H5780">
            <v>1536</v>
          </cell>
          <cell r="I5780">
            <v>1197.22</v>
          </cell>
          <cell r="J5780">
            <v>736</v>
          </cell>
          <cell r="K5780">
            <v>110010</v>
          </cell>
          <cell r="L5780" t="str">
            <v>Current Unrestricted</v>
          </cell>
          <cell r="M5780">
            <v>10</v>
          </cell>
          <cell r="N5780" t="str">
            <v>Instruction</v>
          </cell>
          <cell r="O5780">
            <v>11</v>
          </cell>
          <cell r="P5780" t="str">
            <v>Current Unrestricted Funds</v>
          </cell>
          <cell r="Q5780">
            <v>75</v>
          </cell>
          <cell r="R5780" t="str">
            <v>Other Operating Expenses</v>
          </cell>
          <cell r="S5780">
            <v>40</v>
          </cell>
          <cell r="T5780" t="str">
            <v>Vice President / Provost - SCC</v>
          </cell>
          <cell r="U5780">
            <v>4</v>
          </cell>
          <cell r="V5780" t="str">
            <v>Weasenforth, Donald L.</v>
          </cell>
        </row>
        <row r="5781">
          <cell r="A5781">
            <v>332050</v>
          </cell>
          <cell r="B5781" t="str">
            <v>Developmental - Math</v>
          </cell>
          <cell r="C5781">
            <v>755705</v>
          </cell>
          <cell r="D5781">
            <v>332050755705</v>
          </cell>
          <cell r="E5781" t="str">
            <v>Postage</v>
          </cell>
          <cell r="F5781">
            <v>1.08</v>
          </cell>
          <cell r="G5781">
            <v>3.4</v>
          </cell>
          <cell r="H5781">
            <v>25</v>
          </cell>
          <cell r="I5781">
            <v>0.45</v>
          </cell>
          <cell r="J5781">
            <v>25</v>
          </cell>
          <cell r="K5781">
            <v>110010</v>
          </cell>
          <cell r="L5781" t="str">
            <v>Current Unrestricted</v>
          </cell>
          <cell r="M5781">
            <v>10</v>
          </cell>
          <cell r="N5781" t="str">
            <v>Instruction</v>
          </cell>
          <cell r="O5781">
            <v>11</v>
          </cell>
          <cell r="P5781" t="str">
            <v>Current Unrestricted Funds</v>
          </cell>
          <cell r="Q5781">
            <v>75</v>
          </cell>
          <cell r="R5781" t="str">
            <v>Other Operating Expenses</v>
          </cell>
          <cell r="S5781">
            <v>40</v>
          </cell>
          <cell r="T5781" t="str">
            <v>Vice President / Provost - SCC</v>
          </cell>
          <cell r="U5781">
            <v>4</v>
          </cell>
          <cell r="V5781" t="str">
            <v>Weasenforth, Donald L.</v>
          </cell>
        </row>
        <row r="5782">
          <cell r="A5782">
            <v>332052</v>
          </cell>
          <cell r="B5782" t="str">
            <v>Developmental - Math</v>
          </cell>
          <cell r="C5782">
            <v>611110</v>
          </cell>
          <cell r="D5782">
            <v>332052611110</v>
          </cell>
          <cell r="E5782" t="str">
            <v>Faculty Salaries - Full-time</v>
          </cell>
          <cell r="F5782">
            <v>394354.86</v>
          </cell>
          <cell r="G5782">
            <v>383391.62</v>
          </cell>
          <cell r="H5782">
            <v>453482</v>
          </cell>
          <cell r="I5782">
            <v>217574.12</v>
          </cell>
          <cell r="J5782">
            <v>403702</v>
          </cell>
          <cell r="K5782">
            <v>110010</v>
          </cell>
          <cell r="L5782" t="str">
            <v>Current Unrestricted</v>
          </cell>
          <cell r="M5782">
            <v>10</v>
          </cell>
          <cell r="N5782" t="str">
            <v>Instruction</v>
          </cell>
          <cell r="O5782">
            <v>11</v>
          </cell>
          <cell r="P5782" t="str">
            <v>Current Unrestricted Funds</v>
          </cell>
          <cell r="Q5782">
            <v>61</v>
          </cell>
          <cell r="R5782" t="str">
            <v>Salaries and Wages</v>
          </cell>
          <cell r="S5782">
            <v>40</v>
          </cell>
          <cell r="T5782" t="str">
            <v>Vice President / Provost - SCC</v>
          </cell>
          <cell r="U5782">
            <v>1</v>
          </cell>
          <cell r="V5782" t="str">
            <v>Weasenforth, Donald L.</v>
          </cell>
        </row>
        <row r="5783">
          <cell r="A5783">
            <v>332052</v>
          </cell>
          <cell r="B5783" t="str">
            <v>Developmental - Math</v>
          </cell>
          <cell r="C5783">
            <v>611115</v>
          </cell>
          <cell r="D5783">
            <v>332052611115</v>
          </cell>
          <cell r="E5783" t="str">
            <v>Faculty Salaries - Substitute</v>
          </cell>
          <cell r="F5783">
            <v>4826.13</v>
          </cell>
          <cell r="G5783">
            <v>2771.46</v>
          </cell>
          <cell r="H5783">
            <v>6700</v>
          </cell>
          <cell r="I5783">
            <v>2484.2399999999998</v>
          </cell>
          <cell r="J5783">
            <v>6700</v>
          </cell>
          <cell r="K5783">
            <v>110010</v>
          </cell>
          <cell r="L5783" t="str">
            <v>Current Unrestricted</v>
          </cell>
          <cell r="M5783">
            <v>10</v>
          </cell>
          <cell r="N5783" t="str">
            <v>Instruction</v>
          </cell>
          <cell r="O5783">
            <v>11</v>
          </cell>
          <cell r="P5783" t="str">
            <v>Current Unrestricted Funds</v>
          </cell>
          <cell r="Q5783">
            <v>61</v>
          </cell>
          <cell r="R5783" t="str">
            <v>Salaries and Wages</v>
          </cell>
          <cell r="S5783">
            <v>40</v>
          </cell>
          <cell r="T5783" t="str">
            <v>Vice President / Provost - SCC</v>
          </cell>
          <cell r="U5783">
            <v>1</v>
          </cell>
          <cell r="V5783" t="str">
            <v>Weasenforth, Donald L.</v>
          </cell>
        </row>
        <row r="5784">
          <cell r="A5784">
            <v>332052</v>
          </cell>
          <cell r="B5784" t="str">
            <v>Developmental - Math</v>
          </cell>
          <cell r="C5784">
            <v>611120</v>
          </cell>
          <cell r="D5784">
            <v>332052611120</v>
          </cell>
          <cell r="E5784" t="str">
            <v>Faculty Salaries - Part-time</v>
          </cell>
          <cell r="F5784">
            <v>180845.71</v>
          </cell>
          <cell r="G5784">
            <v>148538.82</v>
          </cell>
          <cell r="H5784">
            <v>184199</v>
          </cell>
          <cell r="I5784">
            <v>137162.6</v>
          </cell>
          <cell r="J5784">
            <v>183345</v>
          </cell>
          <cell r="K5784">
            <v>110010</v>
          </cell>
          <cell r="L5784" t="str">
            <v>Current Unrestricted</v>
          </cell>
          <cell r="M5784">
            <v>10</v>
          </cell>
          <cell r="N5784" t="str">
            <v>Instruction</v>
          </cell>
          <cell r="O5784">
            <v>11</v>
          </cell>
          <cell r="P5784" t="str">
            <v>Current Unrestricted Funds</v>
          </cell>
          <cell r="Q5784">
            <v>61</v>
          </cell>
          <cell r="R5784" t="str">
            <v>Salaries and Wages</v>
          </cell>
          <cell r="S5784">
            <v>40</v>
          </cell>
          <cell r="T5784" t="str">
            <v>Vice President / Provost - SCC</v>
          </cell>
          <cell r="U5784">
            <v>1</v>
          </cell>
          <cell r="V5784" t="str">
            <v>Weasenforth, Donald L.</v>
          </cell>
        </row>
        <row r="5785">
          <cell r="A5785">
            <v>332052</v>
          </cell>
          <cell r="B5785" t="str">
            <v>Developmental - Math</v>
          </cell>
          <cell r="C5785">
            <v>611125</v>
          </cell>
          <cell r="D5785">
            <v>332052611125</v>
          </cell>
          <cell r="E5785" t="str">
            <v>Faculty Full-time Chair Rel</v>
          </cell>
          <cell r="F5785">
            <v>17748.419999999998</v>
          </cell>
          <cell r="G5785">
            <v>8528.4500000000007</v>
          </cell>
          <cell r="H5785">
            <v>0</v>
          </cell>
          <cell r="I5785">
            <v>0</v>
          </cell>
          <cell r="J5785">
            <v>0</v>
          </cell>
          <cell r="K5785">
            <v>110010</v>
          </cell>
          <cell r="L5785" t="str">
            <v>Current Unrestricted</v>
          </cell>
          <cell r="M5785">
            <v>10</v>
          </cell>
          <cell r="N5785" t="str">
            <v>Instruction</v>
          </cell>
          <cell r="O5785">
            <v>11</v>
          </cell>
          <cell r="P5785" t="str">
            <v>Current Unrestricted Funds</v>
          </cell>
          <cell r="Q5785">
            <v>61</v>
          </cell>
          <cell r="R5785" t="str">
            <v>Salaries and Wages</v>
          </cell>
          <cell r="S5785">
            <v>40</v>
          </cell>
          <cell r="T5785" t="str">
            <v>Vice President / Provost - SCC</v>
          </cell>
          <cell r="U5785">
            <v>1</v>
          </cell>
          <cell r="V5785" t="str">
            <v>Weasenforth, Donald L.</v>
          </cell>
        </row>
        <row r="5786">
          <cell r="A5786">
            <v>332052</v>
          </cell>
          <cell r="B5786" t="str">
            <v>Developmental - Math</v>
          </cell>
          <cell r="C5786">
            <v>611130</v>
          </cell>
          <cell r="D5786">
            <v>332052611130</v>
          </cell>
          <cell r="E5786" t="str">
            <v>Faculty Full-time Non-teaching ES</v>
          </cell>
          <cell r="F5786">
            <v>14648.04</v>
          </cell>
          <cell r="G5786">
            <v>15643.31</v>
          </cell>
          <cell r="H5786">
            <v>12623</v>
          </cell>
          <cell r="I5786">
            <v>2756.73</v>
          </cell>
          <cell r="J5786">
            <v>0</v>
          </cell>
          <cell r="K5786">
            <v>110010</v>
          </cell>
          <cell r="L5786" t="str">
            <v>Current Unrestricted</v>
          </cell>
          <cell r="M5786">
            <v>10</v>
          </cell>
          <cell r="N5786" t="str">
            <v>Instruction</v>
          </cell>
          <cell r="O5786">
            <v>11</v>
          </cell>
          <cell r="P5786" t="str">
            <v>Current Unrestricted Funds</v>
          </cell>
          <cell r="Q5786">
            <v>61</v>
          </cell>
          <cell r="R5786" t="str">
            <v>Salaries and Wages</v>
          </cell>
          <cell r="S5786">
            <v>40</v>
          </cell>
          <cell r="T5786" t="str">
            <v>Vice President / Provost - SCC</v>
          </cell>
          <cell r="U5786">
            <v>1</v>
          </cell>
          <cell r="V5786" t="str">
            <v>Weasenforth, Donald L.</v>
          </cell>
        </row>
        <row r="5787">
          <cell r="A5787">
            <v>332052</v>
          </cell>
          <cell r="B5787" t="str">
            <v>Developmental - Math</v>
          </cell>
          <cell r="C5787">
            <v>611135</v>
          </cell>
          <cell r="D5787">
            <v>332052611135</v>
          </cell>
          <cell r="E5787" t="str">
            <v>Faculty Full-time - Release Time</v>
          </cell>
          <cell r="F5787">
            <v>17696.16</v>
          </cell>
          <cell r="G5787">
            <v>31853.07</v>
          </cell>
          <cell r="H5787">
            <v>0</v>
          </cell>
          <cell r="I5787">
            <v>0</v>
          </cell>
          <cell r="J5787">
            <v>0</v>
          </cell>
          <cell r="K5787">
            <v>110010</v>
          </cell>
          <cell r="L5787" t="str">
            <v>Current Unrestricted</v>
          </cell>
          <cell r="M5787">
            <v>10</v>
          </cell>
          <cell r="N5787" t="str">
            <v>Instruction</v>
          </cell>
          <cell r="O5787">
            <v>11</v>
          </cell>
          <cell r="P5787" t="str">
            <v>Current Unrestricted Funds</v>
          </cell>
          <cell r="Q5787">
            <v>61</v>
          </cell>
          <cell r="R5787" t="str">
            <v>Salaries and Wages</v>
          </cell>
          <cell r="S5787">
            <v>40</v>
          </cell>
          <cell r="T5787" t="str">
            <v>Vice President / Provost - SCC</v>
          </cell>
          <cell r="U5787">
            <v>1</v>
          </cell>
          <cell r="V5787" t="str">
            <v>Weasenforth, Donald L.</v>
          </cell>
        </row>
        <row r="5788">
          <cell r="A5788">
            <v>332052</v>
          </cell>
          <cell r="B5788" t="str">
            <v>Developmental - Math</v>
          </cell>
          <cell r="C5788">
            <v>611140</v>
          </cell>
          <cell r="D5788">
            <v>332052611140</v>
          </cell>
          <cell r="E5788" t="str">
            <v>Faculty Part-time Non-teaching</v>
          </cell>
          <cell r="F5788">
            <v>0</v>
          </cell>
          <cell r="G5788">
            <v>0</v>
          </cell>
          <cell r="H5788">
            <v>312</v>
          </cell>
          <cell r="I5788">
            <v>42.48</v>
          </cell>
          <cell r="J5788">
            <v>312</v>
          </cell>
          <cell r="K5788">
            <v>110010</v>
          </cell>
          <cell r="L5788" t="str">
            <v>Current Unrestricted</v>
          </cell>
          <cell r="M5788">
            <v>10</v>
          </cell>
          <cell r="N5788" t="str">
            <v>Instruction</v>
          </cell>
          <cell r="O5788">
            <v>11</v>
          </cell>
          <cell r="P5788" t="str">
            <v>Current Unrestricted Funds</v>
          </cell>
          <cell r="Q5788">
            <v>61</v>
          </cell>
          <cell r="R5788" t="str">
            <v>Salaries and Wages</v>
          </cell>
          <cell r="S5788">
            <v>40</v>
          </cell>
          <cell r="T5788" t="str">
            <v>Vice President / Provost - SCC</v>
          </cell>
          <cell r="U5788">
            <v>1</v>
          </cell>
          <cell r="V5788" t="str">
            <v>Weasenforth, Donald L.</v>
          </cell>
        </row>
        <row r="5789">
          <cell r="A5789">
            <v>332052</v>
          </cell>
          <cell r="B5789" t="str">
            <v>Developmental - Math</v>
          </cell>
          <cell r="C5789">
            <v>611150</v>
          </cell>
          <cell r="D5789">
            <v>332052611150</v>
          </cell>
          <cell r="E5789" t="str">
            <v>Faculty Full-time - Summer</v>
          </cell>
          <cell r="F5789">
            <v>66946.75</v>
          </cell>
          <cell r="G5789">
            <v>71882.53</v>
          </cell>
          <cell r="H5789">
            <v>67845</v>
          </cell>
          <cell r="I5789">
            <v>0</v>
          </cell>
          <cell r="J5789">
            <v>99641</v>
          </cell>
          <cell r="K5789">
            <v>110010</v>
          </cell>
          <cell r="L5789" t="str">
            <v>Current Unrestricted</v>
          </cell>
          <cell r="M5789">
            <v>10</v>
          </cell>
          <cell r="N5789" t="str">
            <v>Instruction</v>
          </cell>
          <cell r="O5789">
            <v>11</v>
          </cell>
          <cell r="P5789" t="str">
            <v>Current Unrestricted Funds</v>
          </cell>
          <cell r="Q5789">
            <v>61</v>
          </cell>
          <cell r="R5789" t="str">
            <v>Salaries and Wages</v>
          </cell>
          <cell r="S5789">
            <v>40</v>
          </cell>
          <cell r="T5789" t="str">
            <v>Vice President / Provost - SCC</v>
          </cell>
          <cell r="U5789">
            <v>1</v>
          </cell>
          <cell r="V5789" t="str">
            <v>Weasenforth, Donald L.</v>
          </cell>
        </row>
        <row r="5790">
          <cell r="A5790">
            <v>332052</v>
          </cell>
          <cell r="B5790" t="str">
            <v>Developmental - Math</v>
          </cell>
          <cell r="C5790">
            <v>611155</v>
          </cell>
          <cell r="D5790">
            <v>332052611155</v>
          </cell>
          <cell r="E5790" t="str">
            <v>Faculty Full-time - Non-teach Sum</v>
          </cell>
          <cell r="F5790">
            <v>2120.61</v>
          </cell>
          <cell r="G5790">
            <v>2085</v>
          </cell>
          <cell r="H5790">
            <v>0</v>
          </cell>
          <cell r="I5790">
            <v>0</v>
          </cell>
          <cell r="J5790">
            <v>0</v>
          </cell>
          <cell r="K5790">
            <v>110010</v>
          </cell>
          <cell r="L5790" t="str">
            <v>Current Unrestricted</v>
          </cell>
          <cell r="M5790">
            <v>10</v>
          </cell>
          <cell r="N5790" t="str">
            <v>Instruction</v>
          </cell>
          <cell r="O5790">
            <v>11</v>
          </cell>
          <cell r="P5790" t="str">
            <v>Current Unrestricted Funds</v>
          </cell>
          <cell r="Q5790">
            <v>61</v>
          </cell>
          <cell r="R5790" t="str">
            <v>Salaries and Wages</v>
          </cell>
          <cell r="S5790">
            <v>40</v>
          </cell>
          <cell r="T5790" t="str">
            <v>Vice President / Provost - SCC</v>
          </cell>
          <cell r="U5790">
            <v>1</v>
          </cell>
          <cell r="V5790" t="str">
            <v>Weasenforth, Donald L.</v>
          </cell>
        </row>
        <row r="5791">
          <cell r="A5791">
            <v>332052</v>
          </cell>
          <cell r="B5791" t="str">
            <v>Developmental - Math</v>
          </cell>
          <cell r="C5791">
            <v>611160</v>
          </cell>
          <cell r="D5791">
            <v>332052611160</v>
          </cell>
          <cell r="E5791" t="str">
            <v>Faculty Part-time - Summer</v>
          </cell>
          <cell r="F5791">
            <v>25020.67</v>
          </cell>
          <cell r="G5791">
            <v>16497.57</v>
          </cell>
          <cell r="H5791">
            <v>34528</v>
          </cell>
          <cell r="I5791">
            <v>0</v>
          </cell>
          <cell r="J5791">
            <v>45297</v>
          </cell>
          <cell r="K5791">
            <v>110010</v>
          </cell>
          <cell r="L5791" t="str">
            <v>Current Unrestricted</v>
          </cell>
          <cell r="M5791">
            <v>10</v>
          </cell>
          <cell r="N5791" t="str">
            <v>Instruction</v>
          </cell>
          <cell r="O5791">
            <v>11</v>
          </cell>
          <cell r="P5791" t="str">
            <v>Current Unrestricted Funds</v>
          </cell>
          <cell r="Q5791">
            <v>61</v>
          </cell>
          <cell r="R5791" t="str">
            <v>Salaries and Wages</v>
          </cell>
          <cell r="S5791">
            <v>40</v>
          </cell>
          <cell r="T5791" t="str">
            <v>Vice President / Provost - SCC</v>
          </cell>
          <cell r="U5791">
            <v>1</v>
          </cell>
          <cell r="V5791" t="str">
            <v>Weasenforth, Donald L.</v>
          </cell>
        </row>
        <row r="5792">
          <cell r="A5792">
            <v>332052</v>
          </cell>
          <cell r="B5792" t="str">
            <v>Developmental - Math</v>
          </cell>
          <cell r="C5792">
            <v>611340</v>
          </cell>
          <cell r="D5792">
            <v>332052611340</v>
          </cell>
          <cell r="E5792" t="str">
            <v>Supp Staff - Extra Service - Exempt</v>
          </cell>
          <cell r="F5792">
            <v>2085</v>
          </cell>
          <cell r="G5792">
            <v>2085</v>
          </cell>
          <cell r="H5792">
            <v>2289</v>
          </cell>
          <cell r="I5792">
            <v>0</v>
          </cell>
          <cell r="J5792">
            <v>1385</v>
          </cell>
          <cell r="K5792">
            <v>110010</v>
          </cell>
          <cell r="L5792" t="str">
            <v>Current Unrestricted</v>
          </cell>
          <cell r="M5792">
            <v>10</v>
          </cell>
          <cell r="N5792" t="str">
            <v>Instruction</v>
          </cell>
          <cell r="O5792">
            <v>11</v>
          </cell>
          <cell r="P5792" t="str">
            <v>Current Unrestricted Funds</v>
          </cell>
          <cell r="Q5792">
            <v>61</v>
          </cell>
          <cell r="R5792" t="str">
            <v>Salaries and Wages</v>
          </cell>
          <cell r="S5792">
            <v>40</v>
          </cell>
          <cell r="T5792" t="str">
            <v>Vice President / Provost - SCC</v>
          </cell>
          <cell r="U5792">
            <v>1</v>
          </cell>
          <cell r="V5792" t="str">
            <v>Weasenforth, Donald L.</v>
          </cell>
        </row>
        <row r="5793">
          <cell r="A5793">
            <v>332052</v>
          </cell>
          <cell r="B5793" t="str">
            <v>Developmental - Math</v>
          </cell>
          <cell r="C5793">
            <v>611350</v>
          </cell>
          <cell r="D5793">
            <v>332052611350</v>
          </cell>
          <cell r="E5793" t="str">
            <v>Supp Staff-FT Instructional-Exempt</v>
          </cell>
          <cell r="F5793">
            <v>0</v>
          </cell>
          <cell r="G5793">
            <v>175813.5</v>
          </cell>
          <cell r="H5793">
            <v>154656</v>
          </cell>
          <cell r="I5793">
            <v>77328</v>
          </cell>
          <cell r="J5793">
            <v>95591</v>
          </cell>
          <cell r="K5793">
            <v>110010</v>
          </cell>
          <cell r="L5793" t="str">
            <v>Current Unrestricted</v>
          </cell>
          <cell r="M5793">
            <v>10</v>
          </cell>
          <cell r="N5793" t="str">
            <v>Instruction</v>
          </cell>
          <cell r="O5793">
            <v>11</v>
          </cell>
          <cell r="P5793" t="str">
            <v>Current Unrestricted Funds</v>
          </cell>
          <cell r="Q5793">
            <v>61</v>
          </cell>
          <cell r="R5793" t="str">
            <v>Salaries and Wages</v>
          </cell>
          <cell r="S5793">
            <v>40</v>
          </cell>
          <cell r="T5793" t="str">
            <v>Vice President / Provost - SCC</v>
          </cell>
          <cell r="U5793">
            <v>1</v>
          </cell>
          <cell r="V5793" t="str">
            <v>Weasenforth, Donald L.</v>
          </cell>
        </row>
        <row r="5794">
          <cell r="A5794">
            <v>332052</v>
          </cell>
          <cell r="B5794" t="str">
            <v>Developmental - Math</v>
          </cell>
          <cell r="C5794">
            <v>611450</v>
          </cell>
          <cell r="D5794">
            <v>332052611450</v>
          </cell>
          <cell r="E5794" t="str">
            <v>Lab Instructor - Non-Exempt</v>
          </cell>
          <cell r="F5794">
            <v>179311.08</v>
          </cell>
          <cell r="G5794">
            <v>3497.7</v>
          </cell>
          <cell r="H5794">
            <v>0</v>
          </cell>
          <cell r="I5794">
            <v>0</v>
          </cell>
          <cell r="J5794">
            <v>0</v>
          </cell>
          <cell r="K5794">
            <v>110010</v>
          </cell>
          <cell r="L5794" t="str">
            <v>Current Unrestricted</v>
          </cell>
          <cell r="M5794">
            <v>10</v>
          </cell>
          <cell r="N5794" t="str">
            <v>Instruction</v>
          </cell>
          <cell r="O5794">
            <v>11</v>
          </cell>
          <cell r="P5794" t="str">
            <v>Current Unrestricted Funds</v>
          </cell>
          <cell r="Q5794">
            <v>61</v>
          </cell>
          <cell r="R5794" t="str">
            <v>Salaries and Wages</v>
          </cell>
          <cell r="S5794">
            <v>40</v>
          </cell>
          <cell r="T5794" t="str">
            <v>Vice President / Provost - SCC</v>
          </cell>
          <cell r="U5794">
            <v>1</v>
          </cell>
          <cell r="V5794" t="str">
            <v>Weasenforth, Donald L.</v>
          </cell>
        </row>
        <row r="5795">
          <cell r="A5795">
            <v>332052</v>
          </cell>
          <cell r="B5795" t="str">
            <v>Developmental - Math</v>
          </cell>
          <cell r="C5795">
            <v>712630</v>
          </cell>
          <cell r="D5795">
            <v>332052712630</v>
          </cell>
          <cell r="E5795" t="str">
            <v>Accreditation</v>
          </cell>
          <cell r="F5795">
            <v>0</v>
          </cell>
          <cell r="G5795">
            <v>0</v>
          </cell>
          <cell r="H5795">
            <v>0</v>
          </cell>
          <cell r="I5795">
            <v>0</v>
          </cell>
          <cell r="J5795">
            <v>0</v>
          </cell>
          <cell r="K5795">
            <v>110010</v>
          </cell>
          <cell r="L5795" t="str">
            <v>Current Unrestricted</v>
          </cell>
          <cell r="M5795">
            <v>10</v>
          </cell>
          <cell r="N5795" t="str">
            <v>Instruction</v>
          </cell>
          <cell r="O5795">
            <v>11</v>
          </cell>
          <cell r="P5795" t="str">
            <v>Current Unrestricted Funds</v>
          </cell>
          <cell r="Q5795">
            <v>71</v>
          </cell>
          <cell r="R5795" t="str">
            <v>Contractual Services</v>
          </cell>
          <cell r="S5795">
            <v>40</v>
          </cell>
          <cell r="T5795" t="str">
            <v>Vice President / Provost - SCC</v>
          </cell>
          <cell r="U5795">
            <v>4</v>
          </cell>
          <cell r="V5795" t="str">
            <v>Weasenforth, Donald L.</v>
          </cell>
        </row>
        <row r="5796">
          <cell r="A5796">
            <v>332052</v>
          </cell>
          <cell r="B5796" t="str">
            <v>Developmental - Math</v>
          </cell>
          <cell r="C5796">
            <v>733110</v>
          </cell>
          <cell r="D5796">
            <v>332052733110</v>
          </cell>
          <cell r="E5796" t="str">
            <v>Classroom Supplies</v>
          </cell>
          <cell r="F5796">
            <v>0</v>
          </cell>
          <cell r="G5796">
            <v>0</v>
          </cell>
          <cell r="H5796">
            <v>45</v>
          </cell>
          <cell r="I5796">
            <v>0</v>
          </cell>
          <cell r="J5796">
            <v>45</v>
          </cell>
          <cell r="K5796">
            <v>110010</v>
          </cell>
          <cell r="L5796" t="str">
            <v>Current Unrestricted</v>
          </cell>
          <cell r="M5796">
            <v>10</v>
          </cell>
          <cell r="N5796" t="str">
            <v>Instruction</v>
          </cell>
          <cell r="O5796">
            <v>11</v>
          </cell>
          <cell r="P5796" t="str">
            <v>Current Unrestricted Funds</v>
          </cell>
          <cell r="Q5796">
            <v>73</v>
          </cell>
          <cell r="R5796" t="str">
            <v>Supplies</v>
          </cell>
          <cell r="S5796">
            <v>40</v>
          </cell>
          <cell r="T5796" t="str">
            <v>Vice President / Provost - SCC</v>
          </cell>
          <cell r="U5796">
            <v>4</v>
          </cell>
          <cell r="V5796" t="str">
            <v>Weasenforth, Donald L.</v>
          </cell>
        </row>
        <row r="5797">
          <cell r="A5797">
            <v>332052</v>
          </cell>
          <cell r="B5797" t="str">
            <v>Developmental - Math</v>
          </cell>
          <cell r="C5797">
            <v>733210</v>
          </cell>
          <cell r="D5797">
            <v>332052733210</v>
          </cell>
          <cell r="E5797" t="str">
            <v>Division Books and Booklets</v>
          </cell>
          <cell r="F5797">
            <v>0</v>
          </cell>
          <cell r="G5797">
            <v>0</v>
          </cell>
          <cell r="H5797">
            <v>60</v>
          </cell>
          <cell r="I5797">
            <v>0</v>
          </cell>
          <cell r="J5797">
            <v>541</v>
          </cell>
          <cell r="K5797">
            <v>110010</v>
          </cell>
          <cell r="L5797" t="str">
            <v>Current Unrestricted</v>
          </cell>
          <cell r="M5797">
            <v>10</v>
          </cell>
          <cell r="N5797" t="str">
            <v>Instruction</v>
          </cell>
          <cell r="O5797">
            <v>11</v>
          </cell>
          <cell r="P5797" t="str">
            <v>Current Unrestricted Funds</v>
          </cell>
          <cell r="Q5797">
            <v>73</v>
          </cell>
          <cell r="R5797" t="str">
            <v>Supplies</v>
          </cell>
          <cell r="S5797">
            <v>40</v>
          </cell>
          <cell r="T5797" t="str">
            <v>Vice President / Provost - SCC</v>
          </cell>
          <cell r="U5797">
            <v>4</v>
          </cell>
          <cell r="V5797" t="str">
            <v>Weasenforth, Donald L.</v>
          </cell>
        </row>
        <row r="5798">
          <cell r="A5798">
            <v>332052</v>
          </cell>
          <cell r="B5798" t="str">
            <v>Developmental - Math</v>
          </cell>
          <cell r="C5798">
            <v>733330</v>
          </cell>
          <cell r="D5798">
            <v>332052733330</v>
          </cell>
          <cell r="E5798" t="str">
            <v>Audio Visual Supplies</v>
          </cell>
          <cell r="F5798">
            <v>0</v>
          </cell>
          <cell r="G5798">
            <v>0</v>
          </cell>
          <cell r="H5798">
            <v>10</v>
          </cell>
          <cell r="I5798">
            <v>0</v>
          </cell>
          <cell r="J5798">
            <v>10</v>
          </cell>
          <cell r="K5798">
            <v>110010</v>
          </cell>
          <cell r="L5798" t="str">
            <v>Current Unrestricted</v>
          </cell>
          <cell r="M5798">
            <v>10</v>
          </cell>
          <cell r="N5798" t="str">
            <v>Instruction</v>
          </cell>
          <cell r="O5798">
            <v>11</v>
          </cell>
          <cell r="P5798" t="str">
            <v>Current Unrestricted Funds</v>
          </cell>
          <cell r="Q5798">
            <v>73</v>
          </cell>
          <cell r="R5798" t="str">
            <v>Supplies</v>
          </cell>
          <cell r="S5798">
            <v>40</v>
          </cell>
          <cell r="T5798" t="str">
            <v>Vice President / Provost - SCC</v>
          </cell>
          <cell r="U5798">
            <v>4</v>
          </cell>
          <cell r="V5798" t="str">
            <v>Weasenforth, Donald L.</v>
          </cell>
        </row>
        <row r="5799">
          <cell r="A5799">
            <v>332052</v>
          </cell>
          <cell r="B5799" t="str">
            <v>Developmental - Math</v>
          </cell>
          <cell r="C5799">
            <v>744210</v>
          </cell>
          <cell r="D5799">
            <v>332052744210</v>
          </cell>
          <cell r="E5799" t="str">
            <v>Local Travel</v>
          </cell>
          <cell r="F5799">
            <v>83</v>
          </cell>
          <cell r="G5799">
            <v>42</v>
          </cell>
          <cell r="H5799">
            <v>194</v>
          </cell>
          <cell r="I5799">
            <v>75</v>
          </cell>
          <cell r="J5799">
            <v>194</v>
          </cell>
          <cell r="K5799">
            <v>110010</v>
          </cell>
          <cell r="L5799" t="str">
            <v>Current Unrestricted</v>
          </cell>
          <cell r="M5799">
            <v>10</v>
          </cell>
          <cell r="N5799" t="str">
            <v>Instruction</v>
          </cell>
          <cell r="O5799">
            <v>11</v>
          </cell>
          <cell r="P5799" t="str">
            <v>Current Unrestricted Funds</v>
          </cell>
          <cell r="Q5799">
            <v>74</v>
          </cell>
          <cell r="R5799" t="str">
            <v>Travel</v>
          </cell>
          <cell r="S5799">
            <v>40</v>
          </cell>
          <cell r="T5799" t="str">
            <v>Vice President / Provost - SCC</v>
          </cell>
          <cell r="U5799">
            <v>4</v>
          </cell>
          <cell r="V5799" t="str">
            <v>Weasenforth, Donald L.</v>
          </cell>
        </row>
        <row r="5800">
          <cell r="A5800">
            <v>332052</v>
          </cell>
          <cell r="B5800" t="str">
            <v>Developmental - Math</v>
          </cell>
          <cell r="C5800">
            <v>744220</v>
          </cell>
          <cell r="D5800">
            <v>332052744220</v>
          </cell>
          <cell r="E5800" t="str">
            <v>Professional Development / Travel</v>
          </cell>
          <cell r="F5800">
            <v>5764.97</v>
          </cell>
          <cell r="G5800">
            <v>4580.95</v>
          </cell>
          <cell r="H5800">
            <v>300</v>
          </cell>
          <cell r="I5800">
            <v>0</v>
          </cell>
          <cell r="J5800">
            <v>1976</v>
          </cell>
          <cell r="K5800">
            <v>110010</v>
          </cell>
          <cell r="L5800" t="str">
            <v>Current Unrestricted</v>
          </cell>
          <cell r="M5800">
            <v>10</v>
          </cell>
          <cell r="N5800" t="str">
            <v>Instruction</v>
          </cell>
          <cell r="O5800">
            <v>11</v>
          </cell>
          <cell r="P5800" t="str">
            <v>Current Unrestricted Funds</v>
          </cell>
          <cell r="Q5800">
            <v>74</v>
          </cell>
          <cell r="R5800" t="str">
            <v>Travel</v>
          </cell>
          <cell r="S5800">
            <v>40</v>
          </cell>
          <cell r="T5800" t="str">
            <v>Vice President / Provost - SCC</v>
          </cell>
          <cell r="U5800">
            <v>4</v>
          </cell>
          <cell r="V5800" t="str">
            <v>Weasenforth, Donald L.</v>
          </cell>
        </row>
        <row r="5801">
          <cell r="A5801">
            <v>332052</v>
          </cell>
          <cell r="B5801" t="str">
            <v>Developmental - Math</v>
          </cell>
          <cell r="C5801">
            <v>755310</v>
          </cell>
          <cell r="D5801">
            <v>332052755310</v>
          </cell>
          <cell r="E5801" t="str">
            <v>Copier Expense</v>
          </cell>
          <cell r="F5801">
            <v>3850.92</v>
          </cell>
          <cell r="G5801">
            <v>1763.46</v>
          </cell>
          <cell r="H5801">
            <v>4853</v>
          </cell>
          <cell r="I5801">
            <v>351.12</v>
          </cell>
          <cell r="J5801">
            <v>4853</v>
          </cell>
          <cell r="K5801">
            <v>110010</v>
          </cell>
          <cell r="L5801" t="str">
            <v>Current Unrestricted</v>
          </cell>
          <cell r="M5801">
            <v>10</v>
          </cell>
          <cell r="N5801" t="str">
            <v>Instruction</v>
          </cell>
          <cell r="O5801">
            <v>11</v>
          </cell>
          <cell r="P5801" t="str">
            <v>Current Unrestricted Funds</v>
          </cell>
          <cell r="Q5801">
            <v>75</v>
          </cell>
          <cell r="R5801" t="str">
            <v>Other Operating Expenses</v>
          </cell>
          <cell r="S5801">
            <v>40</v>
          </cell>
          <cell r="T5801" t="str">
            <v>Vice President / Provost - SCC</v>
          </cell>
          <cell r="U5801">
            <v>4</v>
          </cell>
          <cell r="V5801" t="str">
            <v>Weasenforth, Donald L.</v>
          </cell>
        </row>
        <row r="5802">
          <cell r="A5802">
            <v>332052</v>
          </cell>
          <cell r="B5802" t="str">
            <v>Developmental - Math</v>
          </cell>
          <cell r="C5802">
            <v>755360</v>
          </cell>
          <cell r="D5802">
            <v>332052755360</v>
          </cell>
          <cell r="E5802" t="str">
            <v>Printing - Other</v>
          </cell>
          <cell r="F5802">
            <v>4392.68</v>
          </cell>
          <cell r="G5802">
            <v>4311.7299999999996</v>
          </cell>
          <cell r="H5802">
            <v>11621</v>
          </cell>
          <cell r="I5802">
            <v>2975.76</v>
          </cell>
          <cell r="J5802">
            <v>11140</v>
          </cell>
          <cell r="K5802">
            <v>110010</v>
          </cell>
          <cell r="L5802" t="str">
            <v>Current Unrestricted</v>
          </cell>
          <cell r="M5802">
            <v>10</v>
          </cell>
          <cell r="N5802" t="str">
            <v>Instruction</v>
          </cell>
          <cell r="O5802">
            <v>11</v>
          </cell>
          <cell r="P5802" t="str">
            <v>Current Unrestricted Funds</v>
          </cell>
          <cell r="Q5802">
            <v>75</v>
          </cell>
          <cell r="R5802" t="str">
            <v>Other Operating Expenses</v>
          </cell>
          <cell r="S5802">
            <v>40</v>
          </cell>
          <cell r="T5802" t="str">
            <v>Vice President / Provost - SCC</v>
          </cell>
          <cell r="U5802">
            <v>4</v>
          </cell>
          <cell r="V5802" t="str">
            <v>Weasenforth, Donald L.</v>
          </cell>
        </row>
        <row r="5803">
          <cell r="A5803">
            <v>332052</v>
          </cell>
          <cell r="B5803" t="str">
            <v>Developmental - Math</v>
          </cell>
          <cell r="C5803">
            <v>755705</v>
          </cell>
          <cell r="D5803">
            <v>332052755705</v>
          </cell>
          <cell r="E5803" t="str">
            <v>Postage</v>
          </cell>
          <cell r="F5803">
            <v>3.96</v>
          </cell>
          <cell r="G5803">
            <v>0.45</v>
          </cell>
          <cell r="H5803">
            <v>15</v>
          </cell>
          <cell r="I5803">
            <v>0</v>
          </cell>
          <cell r="J5803">
            <v>15</v>
          </cell>
          <cell r="K5803">
            <v>110010</v>
          </cell>
          <cell r="L5803" t="str">
            <v>Current Unrestricted</v>
          </cell>
          <cell r="M5803">
            <v>10</v>
          </cell>
          <cell r="N5803" t="str">
            <v>Instruction</v>
          </cell>
          <cell r="O5803">
            <v>11</v>
          </cell>
          <cell r="P5803" t="str">
            <v>Current Unrestricted Funds</v>
          </cell>
          <cell r="Q5803">
            <v>75</v>
          </cell>
          <cell r="R5803" t="str">
            <v>Other Operating Expenses</v>
          </cell>
          <cell r="S5803">
            <v>40</v>
          </cell>
          <cell r="T5803" t="str">
            <v>Vice President / Provost - SCC</v>
          </cell>
          <cell r="U5803">
            <v>4</v>
          </cell>
          <cell r="V5803" t="str">
            <v>Weasenforth, Donald L.</v>
          </cell>
        </row>
        <row r="5804">
          <cell r="A5804">
            <v>332056</v>
          </cell>
          <cell r="B5804" t="str">
            <v>Developmental - Math</v>
          </cell>
          <cell r="C5804">
            <v>611110</v>
          </cell>
          <cell r="D5804">
            <v>332056611110</v>
          </cell>
          <cell r="E5804" t="str">
            <v>Faculty Salaries - Full-time</v>
          </cell>
          <cell r="F5804">
            <v>292246.69</v>
          </cell>
          <cell r="G5804">
            <v>286126.96999999997</v>
          </cell>
          <cell r="H5804">
            <v>320900</v>
          </cell>
          <cell r="I5804">
            <v>153461.85999999999</v>
          </cell>
          <cell r="J5804">
            <v>300510</v>
          </cell>
          <cell r="K5804">
            <v>110010</v>
          </cell>
          <cell r="L5804" t="str">
            <v>Current Unrestricted</v>
          </cell>
          <cell r="M5804">
            <v>10</v>
          </cell>
          <cell r="N5804" t="str">
            <v>Instruction</v>
          </cell>
          <cell r="O5804">
            <v>11</v>
          </cell>
          <cell r="P5804" t="str">
            <v>Current Unrestricted Funds</v>
          </cell>
          <cell r="Q5804">
            <v>61</v>
          </cell>
          <cell r="R5804" t="str">
            <v>Salaries and Wages</v>
          </cell>
          <cell r="S5804">
            <v>40</v>
          </cell>
          <cell r="T5804" t="str">
            <v>Vice President / Provost - SCC</v>
          </cell>
          <cell r="U5804">
            <v>1</v>
          </cell>
          <cell r="V5804" t="str">
            <v>Weasenforth, Donald L.</v>
          </cell>
        </row>
        <row r="5805">
          <cell r="A5805">
            <v>332056</v>
          </cell>
          <cell r="B5805" t="str">
            <v>Developmental - Math</v>
          </cell>
          <cell r="C5805">
            <v>611115</v>
          </cell>
          <cell r="D5805">
            <v>332056611115</v>
          </cell>
          <cell r="E5805" t="str">
            <v>Faculty Salaries - Substitute</v>
          </cell>
          <cell r="F5805">
            <v>1954.8</v>
          </cell>
          <cell r="G5805">
            <v>1954.74</v>
          </cell>
          <cell r="H5805">
            <v>3500</v>
          </cell>
          <cell r="I5805">
            <v>404.46</v>
          </cell>
          <cell r="J5805">
            <v>3500</v>
          </cell>
          <cell r="K5805">
            <v>110010</v>
          </cell>
          <cell r="L5805" t="str">
            <v>Current Unrestricted</v>
          </cell>
          <cell r="M5805">
            <v>10</v>
          </cell>
          <cell r="N5805" t="str">
            <v>Instruction</v>
          </cell>
          <cell r="O5805">
            <v>11</v>
          </cell>
          <cell r="P5805" t="str">
            <v>Current Unrestricted Funds</v>
          </cell>
          <cell r="Q5805">
            <v>61</v>
          </cell>
          <cell r="R5805" t="str">
            <v>Salaries and Wages</v>
          </cell>
          <cell r="S5805">
            <v>40</v>
          </cell>
          <cell r="T5805" t="str">
            <v>Vice President / Provost - SCC</v>
          </cell>
          <cell r="U5805">
            <v>1</v>
          </cell>
          <cell r="V5805" t="str">
            <v>Weasenforth, Donald L.</v>
          </cell>
        </row>
        <row r="5806">
          <cell r="A5806">
            <v>332056</v>
          </cell>
          <cell r="B5806" t="str">
            <v>Developmental - Math</v>
          </cell>
          <cell r="C5806">
            <v>611120</v>
          </cell>
          <cell r="D5806">
            <v>332056611120</v>
          </cell>
          <cell r="E5806" t="str">
            <v>Faculty Salaries - Part-time</v>
          </cell>
          <cell r="F5806">
            <v>88111.78</v>
          </cell>
          <cell r="G5806">
            <v>107962.74</v>
          </cell>
          <cell r="H5806">
            <v>89512</v>
          </cell>
          <cell r="I5806">
            <v>78675.17</v>
          </cell>
          <cell r="J5806">
            <v>99222</v>
          </cell>
          <cell r="K5806">
            <v>110010</v>
          </cell>
          <cell r="L5806" t="str">
            <v>Current Unrestricted</v>
          </cell>
          <cell r="M5806">
            <v>10</v>
          </cell>
          <cell r="N5806" t="str">
            <v>Instruction</v>
          </cell>
          <cell r="O5806">
            <v>11</v>
          </cell>
          <cell r="P5806" t="str">
            <v>Current Unrestricted Funds</v>
          </cell>
          <cell r="Q5806">
            <v>61</v>
          </cell>
          <cell r="R5806" t="str">
            <v>Salaries and Wages</v>
          </cell>
          <cell r="S5806">
            <v>40</v>
          </cell>
          <cell r="T5806" t="str">
            <v>Vice President / Provost - SCC</v>
          </cell>
          <cell r="U5806">
            <v>1</v>
          </cell>
          <cell r="V5806" t="str">
            <v>Weasenforth, Donald L.</v>
          </cell>
        </row>
        <row r="5807">
          <cell r="A5807">
            <v>332056</v>
          </cell>
          <cell r="B5807" t="str">
            <v>Developmental - Math</v>
          </cell>
          <cell r="C5807">
            <v>611125</v>
          </cell>
          <cell r="D5807">
            <v>332056611125</v>
          </cell>
          <cell r="E5807" t="str">
            <v>Faculty Full-time Chair Rel</v>
          </cell>
          <cell r="F5807">
            <v>5195.16</v>
          </cell>
          <cell r="G5807">
            <v>5195.16</v>
          </cell>
          <cell r="H5807">
            <v>10444</v>
          </cell>
          <cell r="I5807">
            <v>0</v>
          </cell>
          <cell r="J5807">
            <v>20888</v>
          </cell>
          <cell r="K5807">
            <v>110010</v>
          </cell>
          <cell r="L5807" t="str">
            <v>Current Unrestricted</v>
          </cell>
          <cell r="M5807">
            <v>10</v>
          </cell>
          <cell r="N5807" t="str">
            <v>Instruction</v>
          </cell>
          <cell r="O5807">
            <v>11</v>
          </cell>
          <cell r="P5807" t="str">
            <v>Current Unrestricted Funds</v>
          </cell>
          <cell r="Q5807">
            <v>61</v>
          </cell>
          <cell r="R5807" t="str">
            <v>Salaries and Wages</v>
          </cell>
          <cell r="S5807">
            <v>40</v>
          </cell>
          <cell r="T5807" t="str">
            <v>Vice President / Provost - SCC</v>
          </cell>
          <cell r="U5807">
            <v>1</v>
          </cell>
          <cell r="V5807" t="str">
            <v>Weasenforth, Donald L.</v>
          </cell>
        </row>
        <row r="5808">
          <cell r="A5808">
            <v>332056</v>
          </cell>
          <cell r="B5808" t="str">
            <v>Developmental - Math</v>
          </cell>
          <cell r="C5808">
            <v>611130</v>
          </cell>
          <cell r="D5808">
            <v>332056611130</v>
          </cell>
          <cell r="E5808" t="str">
            <v>Faculty Full-time Non-teaching ES</v>
          </cell>
          <cell r="F5808">
            <v>12855.96</v>
          </cell>
          <cell r="G5808">
            <v>12230.48</v>
          </cell>
          <cell r="H5808">
            <v>11580</v>
          </cell>
          <cell r="I5808">
            <v>7980.08</v>
          </cell>
          <cell r="J5808">
            <v>13065</v>
          </cell>
          <cell r="K5808">
            <v>110010</v>
          </cell>
          <cell r="L5808" t="str">
            <v>Current Unrestricted</v>
          </cell>
          <cell r="M5808">
            <v>10</v>
          </cell>
          <cell r="N5808" t="str">
            <v>Instruction</v>
          </cell>
          <cell r="O5808">
            <v>11</v>
          </cell>
          <cell r="P5808" t="str">
            <v>Current Unrestricted Funds</v>
          </cell>
          <cell r="Q5808">
            <v>61</v>
          </cell>
          <cell r="R5808" t="str">
            <v>Salaries and Wages</v>
          </cell>
          <cell r="S5808">
            <v>40</v>
          </cell>
          <cell r="T5808" t="str">
            <v>Vice President / Provost - SCC</v>
          </cell>
          <cell r="U5808">
            <v>1</v>
          </cell>
          <cell r="V5808" t="str">
            <v>Weasenforth, Donald L.</v>
          </cell>
        </row>
        <row r="5809">
          <cell r="A5809">
            <v>332056</v>
          </cell>
          <cell r="B5809" t="str">
            <v>Developmental - Math</v>
          </cell>
          <cell r="C5809">
            <v>611140</v>
          </cell>
          <cell r="D5809">
            <v>332056611140</v>
          </cell>
          <cell r="E5809" t="str">
            <v>Faculty Part-time Non-teaching</v>
          </cell>
          <cell r="F5809">
            <v>1112</v>
          </cell>
          <cell r="G5809">
            <v>0</v>
          </cell>
          <cell r="H5809">
            <v>1531</v>
          </cell>
          <cell r="I5809">
            <v>0</v>
          </cell>
          <cell r="J5809">
            <v>1531</v>
          </cell>
          <cell r="K5809">
            <v>110010</v>
          </cell>
          <cell r="L5809" t="str">
            <v>Current Unrestricted</v>
          </cell>
          <cell r="M5809">
            <v>10</v>
          </cell>
          <cell r="N5809" t="str">
            <v>Instruction</v>
          </cell>
          <cell r="O5809">
            <v>11</v>
          </cell>
          <cell r="P5809" t="str">
            <v>Current Unrestricted Funds</v>
          </cell>
          <cell r="Q5809">
            <v>61</v>
          </cell>
          <cell r="R5809" t="str">
            <v>Salaries and Wages</v>
          </cell>
          <cell r="S5809">
            <v>40</v>
          </cell>
          <cell r="T5809" t="str">
            <v>Vice President / Provost - SCC</v>
          </cell>
          <cell r="U5809">
            <v>1</v>
          </cell>
          <cell r="V5809" t="str">
            <v>Weasenforth, Donald L.</v>
          </cell>
        </row>
        <row r="5810">
          <cell r="A5810">
            <v>332056</v>
          </cell>
          <cell r="B5810" t="str">
            <v>Developmental - Math</v>
          </cell>
          <cell r="C5810">
            <v>611150</v>
          </cell>
          <cell r="D5810">
            <v>332056611150</v>
          </cell>
          <cell r="E5810" t="str">
            <v>Faculty Full-time - Summer</v>
          </cell>
          <cell r="F5810">
            <v>43080.02</v>
          </cell>
          <cell r="G5810">
            <v>45639.05</v>
          </cell>
          <cell r="H5810">
            <v>35343</v>
          </cell>
          <cell r="I5810">
            <v>0</v>
          </cell>
          <cell r="J5810">
            <v>28695</v>
          </cell>
          <cell r="K5810">
            <v>110010</v>
          </cell>
          <cell r="L5810" t="str">
            <v>Current Unrestricted</v>
          </cell>
          <cell r="M5810">
            <v>10</v>
          </cell>
          <cell r="N5810" t="str">
            <v>Instruction</v>
          </cell>
          <cell r="O5810">
            <v>11</v>
          </cell>
          <cell r="P5810" t="str">
            <v>Current Unrestricted Funds</v>
          </cell>
          <cell r="Q5810">
            <v>61</v>
          </cell>
          <cell r="R5810" t="str">
            <v>Salaries and Wages</v>
          </cell>
          <cell r="S5810">
            <v>40</v>
          </cell>
          <cell r="T5810" t="str">
            <v>Vice President / Provost - SCC</v>
          </cell>
          <cell r="U5810">
            <v>1</v>
          </cell>
          <cell r="V5810" t="str">
            <v>Weasenforth, Donald L.</v>
          </cell>
        </row>
        <row r="5811">
          <cell r="A5811">
            <v>332056</v>
          </cell>
          <cell r="B5811" t="str">
            <v>Developmental - Math</v>
          </cell>
          <cell r="C5811">
            <v>611155</v>
          </cell>
          <cell r="D5811">
            <v>332056611155</v>
          </cell>
          <cell r="E5811" t="str">
            <v>Faculty Full-time - Non-teach Sum</v>
          </cell>
          <cell r="F5811">
            <v>1042.5</v>
          </cell>
          <cell r="G5811">
            <v>0</v>
          </cell>
          <cell r="H5811">
            <v>0</v>
          </cell>
          <cell r="I5811">
            <v>0</v>
          </cell>
          <cell r="J5811">
            <v>0</v>
          </cell>
          <cell r="K5811">
            <v>110010</v>
          </cell>
          <cell r="L5811" t="str">
            <v>Current Unrestricted</v>
          </cell>
          <cell r="M5811">
            <v>10</v>
          </cell>
          <cell r="N5811" t="str">
            <v>Instruction</v>
          </cell>
          <cell r="O5811">
            <v>11</v>
          </cell>
          <cell r="P5811" t="str">
            <v>Current Unrestricted Funds</v>
          </cell>
          <cell r="Q5811">
            <v>61</v>
          </cell>
          <cell r="R5811" t="str">
            <v>Salaries and Wages</v>
          </cell>
          <cell r="S5811">
            <v>40</v>
          </cell>
          <cell r="T5811" t="str">
            <v>Vice President / Provost - SCC</v>
          </cell>
          <cell r="U5811">
            <v>1</v>
          </cell>
          <cell r="V5811" t="str">
            <v>Weasenforth, Donald L.</v>
          </cell>
        </row>
        <row r="5812">
          <cell r="A5812">
            <v>332056</v>
          </cell>
          <cell r="B5812" t="str">
            <v>Developmental - Math</v>
          </cell>
          <cell r="C5812">
            <v>611160</v>
          </cell>
          <cell r="D5812">
            <v>332056611160</v>
          </cell>
          <cell r="E5812" t="str">
            <v>Faculty Part-time - Summer</v>
          </cell>
          <cell r="F5812">
            <v>2780</v>
          </cell>
          <cell r="G5812">
            <v>2132.48</v>
          </cell>
          <cell r="H5812">
            <v>12948</v>
          </cell>
          <cell r="I5812">
            <v>0</v>
          </cell>
          <cell r="J5812">
            <v>12942</v>
          </cell>
          <cell r="K5812">
            <v>110010</v>
          </cell>
          <cell r="L5812" t="str">
            <v>Current Unrestricted</v>
          </cell>
          <cell r="M5812">
            <v>10</v>
          </cell>
          <cell r="N5812" t="str">
            <v>Instruction</v>
          </cell>
          <cell r="O5812">
            <v>11</v>
          </cell>
          <cell r="P5812" t="str">
            <v>Current Unrestricted Funds</v>
          </cell>
          <cell r="Q5812">
            <v>61</v>
          </cell>
          <cell r="R5812" t="str">
            <v>Salaries and Wages</v>
          </cell>
          <cell r="S5812">
            <v>40</v>
          </cell>
          <cell r="T5812" t="str">
            <v>Vice President / Provost - SCC</v>
          </cell>
          <cell r="U5812">
            <v>1</v>
          </cell>
          <cell r="V5812" t="str">
            <v>Weasenforth, Donald L.</v>
          </cell>
        </row>
        <row r="5813">
          <cell r="A5813">
            <v>332056</v>
          </cell>
          <cell r="B5813" t="str">
            <v>Developmental - Math</v>
          </cell>
          <cell r="C5813">
            <v>611350</v>
          </cell>
          <cell r="D5813">
            <v>332056611350</v>
          </cell>
          <cell r="E5813" t="str">
            <v>Supp Staff-FT Instructional-Exempt</v>
          </cell>
          <cell r="F5813">
            <v>0</v>
          </cell>
          <cell r="G5813">
            <v>12221.35</v>
          </cell>
          <cell r="H5813">
            <v>0</v>
          </cell>
          <cell r="I5813">
            <v>0</v>
          </cell>
          <cell r="J5813">
            <v>43442</v>
          </cell>
          <cell r="K5813">
            <v>110010</v>
          </cell>
          <cell r="L5813" t="str">
            <v>Current Unrestricted</v>
          </cell>
          <cell r="M5813">
            <v>10</v>
          </cell>
          <cell r="N5813" t="str">
            <v>Instruction</v>
          </cell>
          <cell r="O5813">
            <v>11</v>
          </cell>
          <cell r="P5813" t="str">
            <v>Current Unrestricted Funds</v>
          </cell>
          <cell r="Q5813">
            <v>61</v>
          </cell>
          <cell r="R5813" t="str">
            <v>Salaries and Wages</v>
          </cell>
          <cell r="S5813">
            <v>40</v>
          </cell>
          <cell r="T5813" t="str">
            <v>Vice President / Provost - SCC</v>
          </cell>
          <cell r="U5813">
            <v>1</v>
          </cell>
          <cell r="V5813" t="str">
            <v>Weasenforth, Donald L.</v>
          </cell>
        </row>
        <row r="5814">
          <cell r="A5814">
            <v>332056</v>
          </cell>
          <cell r="B5814" t="str">
            <v>Developmental - Math</v>
          </cell>
          <cell r="C5814">
            <v>611450</v>
          </cell>
          <cell r="D5814">
            <v>332056611450</v>
          </cell>
          <cell r="E5814" t="str">
            <v>Lab Instructor - Non-Exempt</v>
          </cell>
          <cell r="F5814">
            <v>39832.559999999998</v>
          </cell>
          <cell r="G5814">
            <v>0</v>
          </cell>
          <cell r="H5814">
            <v>0</v>
          </cell>
          <cell r="I5814">
            <v>0</v>
          </cell>
          <cell r="J5814">
            <v>0</v>
          </cell>
          <cell r="K5814">
            <v>110010</v>
          </cell>
          <cell r="L5814" t="str">
            <v>Current Unrestricted</v>
          </cell>
          <cell r="M5814">
            <v>10</v>
          </cell>
          <cell r="N5814" t="str">
            <v>Instruction</v>
          </cell>
          <cell r="O5814">
            <v>11</v>
          </cell>
          <cell r="P5814" t="str">
            <v>Current Unrestricted Funds</v>
          </cell>
          <cell r="Q5814">
            <v>61</v>
          </cell>
          <cell r="R5814" t="str">
            <v>Salaries and Wages</v>
          </cell>
          <cell r="S5814">
            <v>40</v>
          </cell>
          <cell r="T5814" t="str">
            <v>Vice President / Provost - SCC</v>
          </cell>
          <cell r="U5814">
            <v>1</v>
          </cell>
          <cell r="V5814" t="str">
            <v>Weasenforth, Donald L.</v>
          </cell>
        </row>
        <row r="5815">
          <cell r="A5815">
            <v>332056</v>
          </cell>
          <cell r="B5815" t="str">
            <v>Developmental - Math</v>
          </cell>
          <cell r="C5815">
            <v>611455</v>
          </cell>
          <cell r="D5815">
            <v>332056611455</v>
          </cell>
          <cell r="E5815" t="str">
            <v>PT Instr Assistant - Non-Exempt</v>
          </cell>
          <cell r="F5815">
            <v>0</v>
          </cell>
          <cell r="G5815">
            <v>14224.4</v>
          </cell>
          <cell r="H5815">
            <v>14754</v>
          </cell>
          <cell r="I5815">
            <v>0</v>
          </cell>
          <cell r="J5815">
            <v>0</v>
          </cell>
          <cell r="K5815">
            <v>110010</v>
          </cell>
          <cell r="L5815" t="str">
            <v>Current Unrestricted</v>
          </cell>
          <cell r="M5815">
            <v>10</v>
          </cell>
          <cell r="N5815" t="str">
            <v>Instruction</v>
          </cell>
          <cell r="O5815">
            <v>11</v>
          </cell>
          <cell r="P5815" t="str">
            <v>Current Unrestricted Funds</v>
          </cell>
          <cell r="Q5815">
            <v>61</v>
          </cell>
          <cell r="R5815" t="str">
            <v>Salaries and Wages</v>
          </cell>
          <cell r="S5815">
            <v>40</v>
          </cell>
          <cell r="T5815" t="str">
            <v>Vice President / Provost - SCC</v>
          </cell>
          <cell r="U5815">
            <v>1</v>
          </cell>
          <cell r="V5815" t="str">
            <v>Weasenforth, Donald L.</v>
          </cell>
        </row>
        <row r="5816">
          <cell r="A5816">
            <v>332056</v>
          </cell>
          <cell r="B5816" t="str">
            <v>Developmental - Math</v>
          </cell>
          <cell r="C5816">
            <v>611485</v>
          </cell>
          <cell r="D5816">
            <v>332056611485</v>
          </cell>
          <cell r="E5816" t="str">
            <v>Tutors PT - Non-Exempt</v>
          </cell>
          <cell r="F5816">
            <v>0</v>
          </cell>
          <cell r="G5816">
            <v>0</v>
          </cell>
          <cell r="H5816">
            <v>0</v>
          </cell>
          <cell r="I5816">
            <v>0</v>
          </cell>
          <cell r="J5816">
            <v>0</v>
          </cell>
          <cell r="K5816">
            <v>110010</v>
          </cell>
          <cell r="L5816" t="str">
            <v>Current Unrestricted</v>
          </cell>
          <cell r="M5816">
            <v>10</v>
          </cell>
          <cell r="N5816" t="str">
            <v>Instruction</v>
          </cell>
          <cell r="O5816">
            <v>11</v>
          </cell>
          <cell r="P5816" t="str">
            <v>Current Unrestricted Funds</v>
          </cell>
          <cell r="Q5816">
            <v>61</v>
          </cell>
          <cell r="R5816" t="str">
            <v>Salaries and Wages</v>
          </cell>
          <cell r="S5816">
            <v>40</v>
          </cell>
          <cell r="T5816" t="str">
            <v>Vice President / Provost - SCC</v>
          </cell>
          <cell r="U5816">
            <v>1</v>
          </cell>
          <cell r="V5816" t="str">
            <v>Weasenforth, Donald L.</v>
          </cell>
        </row>
        <row r="5817">
          <cell r="A5817">
            <v>332056</v>
          </cell>
          <cell r="B5817" t="str">
            <v>Developmental - Math</v>
          </cell>
          <cell r="C5817">
            <v>611493</v>
          </cell>
          <cell r="D5817">
            <v>332056611493</v>
          </cell>
          <cell r="E5817" t="str">
            <v>Vacation Payoff</v>
          </cell>
          <cell r="F5817">
            <v>0</v>
          </cell>
          <cell r="G5817">
            <v>2144.87</v>
          </cell>
          <cell r="H5817">
            <v>2145</v>
          </cell>
          <cell r="I5817">
            <v>0</v>
          </cell>
          <cell r="J5817">
            <v>2145</v>
          </cell>
          <cell r="K5817">
            <v>110010</v>
          </cell>
          <cell r="L5817" t="str">
            <v>Current Unrestricted</v>
          </cell>
          <cell r="M5817">
            <v>10</v>
          </cell>
          <cell r="N5817" t="str">
            <v>Instruction</v>
          </cell>
          <cell r="O5817">
            <v>11</v>
          </cell>
          <cell r="P5817" t="str">
            <v>Current Unrestricted Funds</v>
          </cell>
          <cell r="Q5817">
            <v>61</v>
          </cell>
          <cell r="R5817" t="str">
            <v>Salaries and Wages</v>
          </cell>
          <cell r="S5817">
            <v>40</v>
          </cell>
          <cell r="T5817" t="str">
            <v>Vice President / Provost - SCC</v>
          </cell>
          <cell r="U5817">
            <v>1</v>
          </cell>
          <cell r="V5817" t="str">
            <v>Weasenforth, Donald L.</v>
          </cell>
        </row>
        <row r="5818">
          <cell r="A5818">
            <v>332056</v>
          </cell>
          <cell r="B5818" t="str">
            <v>Developmental - Math</v>
          </cell>
          <cell r="C5818">
            <v>733110</v>
          </cell>
          <cell r="D5818">
            <v>332056733110</v>
          </cell>
          <cell r="E5818" t="str">
            <v>Classroom Supplies</v>
          </cell>
          <cell r="F5818">
            <v>8.25</v>
          </cell>
          <cell r="G5818">
            <v>0</v>
          </cell>
          <cell r="H5818">
            <v>25</v>
          </cell>
          <cell r="I5818">
            <v>0</v>
          </cell>
          <cell r="J5818">
            <v>25</v>
          </cell>
          <cell r="K5818">
            <v>110010</v>
          </cell>
          <cell r="L5818" t="str">
            <v>Current Unrestricted</v>
          </cell>
          <cell r="M5818">
            <v>10</v>
          </cell>
          <cell r="N5818" t="str">
            <v>Instruction</v>
          </cell>
          <cell r="O5818">
            <v>11</v>
          </cell>
          <cell r="P5818" t="str">
            <v>Current Unrestricted Funds</v>
          </cell>
          <cell r="Q5818">
            <v>73</v>
          </cell>
          <cell r="R5818" t="str">
            <v>Supplies</v>
          </cell>
          <cell r="S5818">
            <v>40</v>
          </cell>
          <cell r="T5818" t="str">
            <v>Vice President / Provost - SCC</v>
          </cell>
          <cell r="U5818">
            <v>4</v>
          </cell>
          <cell r="V5818" t="str">
            <v>Weasenforth, Donald L.</v>
          </cell>
        </row>
        <row r="5819">
          <cell r="A5819">
            <v>332056</v>
          </cell>
          <cell r="B5819" t="str">
            <v>Developmental - Math</v>
          </cell>
          <cell r="C5819">
            <v>744210</v>
          </cell>
          <cell r="D5819">
            <v>332056744210</v>
          </cell>
          <cell r="E5819" t="str">
            <v>Local Travel</v>
          </cell>
          <cell r="F5819">
            <v>1350.5</v>
          </cell>
          <cell r="G5819">
            <v>217</v>
          </cell>
          <cell r="H5819">
            <v>2149</v>
          </cell>
          <cell r="I5819">
            <v>166.5</v>
          </cell>
          <cell r="J5819">
            <v>2149</v>
          </cell>
          <cell r="K5819">
            <v>110010</v>
          </cell>
          <cell r="L5819" t="str">
            <v>Current Unrestricted</v>
          </cell>
          <cell r="M5819">
            <v>10</v>
          </cell>
          <cell r="N5819" t="str">
            <v>Instruction</v>
          </cell>
          <cell r="O5819">
            <v>11</v>
          </cell>
          <cell r="P5819" t="str">
            <v>Current Unrestricted Funds</v>
          </cell>
          <cell r="Q5819">
            <v>74</v>
          </cell>
          <cell r="R5819" t="str">
            <v>Travel</v>
          </cell>
          <cell r="S5819">
            <v>40</v>
          </cell>
          <cell r="T5819" t="str">
            <v>Vice President / Provost - SCC</v>
          </cell>
          <cell r="U5819">
            <v>4</v>
          </cell>
          <cell r="V5819" t="str">
            <v>Weasenforth, Donald L.</v>
          </cell>
        </row>
        <row r="5820">
          <cell r="A5820">
            <v>332056</v>
          </cell>
          <cell r="B5820" t="str">
            <v>Developmental - Math</v>
          </cell>
          <cell r="C5820">
            <v>744220</v>
          </cell>
          <cell r="D5820">
            <v>332056744220</v>
          </cell>
          <cell r="E5820" t="str">
            <v>Professional Development / Travel</v>
          </cell>
          <cell r="F5820">
            <v>2762.35</v>
          </cell>
          <cell r="G5820">
            <v>3892.43</v>
          </cell>
          <cell r="H5820">
            <v>0</v>
          </cell>
          <cell r="I5820">
            <v>0</v>
          </cell>
          <cell r="J5820">
            <v>186</v>
          </cell>
          <cell r="K5820">
            <v>110010</v>
          </cell>
          <cell r="L5820" t="str">
            <v>Current Unrestricted</v>
          </cell>
          <cell r="M5820">
            <v>10</v>
          </cell>
          <cell r="N5820" t="str">
            <v>Instruction</v>
          </cell>
          <cell r="O5820">
            <v>11</v>
          </cell>
          <cell r="P5820" t="str">
            <v>Current Unrestricted Funds</v>
          </cell>
          <cell r="Q5820">
            <v>74</v>
          </cell>
          <cell r="R5820" t="str">
            <v>Travel</v>
          </cell>
          <cell r="S5820">
            <v>40</v>
          </cell>
          <cell r="T5820" t="str">
            <v>Vice President / Provost - SCC</v>
          </cell>
          <cell r="U5820">
            <v>4</v>
          </cell>
          <cell r="V5820" t="str">
            <v>Weasenforth, Donald L.</v>
          </cell>
        </row>
        <row r="5821">
          <cell r="A5821">
            <v>332056</v>
          </cell>
          <cell r="B5821" t="str">
            <v>Developmental - Math</v>
          </cell>
          <cell r="C5821">
            <v>755310</v>
          </cell>
          <cell r="D5821">
            <v>332056755310</v>
          </cell>
          <cell r="E5821" t="str">
            <v>Copier Expense</v>
          </cell>
          <cell r="F5821">
            <v>1824.6</v>
          </cell>
          <cell r="G5821">
            <v>1281.3599999999999</v>
          </cell>
          <cell r="H5821">
            <v>2671</v>
          </cell>
          <cell r="I5821">
            <v>242.46</v>
          </cell>
          <cell r="J5821">
            <v>2671</v>
          </cell>
          <cell r="K5821">
            <v>110010</v>
          </cell>
          <cell r="L5821" t="str">
            <v>Current Unrestricted</v>
          </cell>
          <cell r="M5821">
            <v>10</v>
          </cell>
          <cell r="N5821" t="str">
            <v>Instruction</v>
          </cell>
          <cell r="O5821">
            <v>11</v>
          </cell>
          <cell r="P5821" t="str">
            <v>Current Unrestricted Funds</v>
          </cell>
          <cell r="Q5821">
            <v>75</v>
          </cell>
          <cell r="R5821" t="str">
            <v>Other Operating Expenses</v>
          </cell>
          <cell r="S5821">
            <v>40</v>
          </cell>
          <cell r="T5821" t="str">
            <v>Vice President / Provost - SCC</v>
          </cell>
          <cell r="U5821">
            <v>4</v>
          </cell>
          <cell r="V5821" t="str">
            <v>Weasenforth, Donald L.</v>
          </cell>
        </row>
        <row r="5822">
          <cell r="A5822">
            <v>332056</v>
          </cell>
          <cell r="B5822" t="str">
            <v>Developmental - Math</v>
          </cell>
          <cell r="C5822">
            <v>755360</v>
          </cell>
          <cell r="D5822">
            <v>332056755360</v>
          </cell>
          <cell r="E5822" t="str">
            <v>Printing - Other</v>
          </cell>
          <cell r="F5822">
            <v>1837.3</v>
          </cell>
          <cell r="G5822">
            <v>953.7</v>
          </cell>
          <cell r="H5822">
            <v>3193</v>
          </cell>
          <cell r="I5822">
            <v>812.26</v>
          </cell>
          <cell r="J5822">
            <v>2193</v>
          </cell>
          <cell r="K5822">
            <v>110010</v>
          </cell>
          <cell r="L5822" t="str">
            <v>Current Unrestricted</v>
          </cell>
          <cell r="M5822">
            <v>10</v>
          </cell>
          <cell r="N5822" t="str">
            <v>Instruction</v>
          </cell>
          <cell r="O5822">
            <v>11</v>
          </cell>
          <cell r="P5822" t="str">
            <v>Current Unrestricted Funds</v>
          </cell>
          <cell r="Q5822">
            <v>75</v>
          </cell>
          <cell r="R5822" t="str">
            <v>Other Operating Expenses</v>
          </cell>
          <cell r="S5822">
            <v>40</v>
          </cell>
          <cell r="T5822" t="str">
            <v>Vice President / Provost - SCC</v>
          </cell>
          <cell r="U5822">
            <v>4</v>
          </cell>
          <cell r="V5822" t="str">
            <v>Weasenforth, Donald L.</v>
          </cell>
        </row>
        <row r="5823">
          <cell r="A5823">
            <v>332056</v>
          </cell>
          <cell r="B5823" t="str">
            <v>Developmental - Math</v>
          </cell>
          <cell r="C5823">
            <v>755705</v>
          </cell>
          <cell r="D5823">
            <v>332056755705</v>
          </cell>
          <cell r="E5823" t="str">
            <v>Postage</v>
          </cell>
          <cell r="F5823">
            <v>14.52</v>
          </cell>
          <cell r="G5823">
            <v>0</v>
          </cell>
          <cell r="H5823">
            <v>15</v>
          </cell>
          <cell r="I5823">
            <v>0</v>
          </cell>
          <cell r="J5823">
            <v>15</v>
          </cell>
          <cell r="K5823">
            <v>110010</v>
          </cell>
          <cell r="L5823" t="str">
            <v>Current Unrestricted</v>
          </cell>
          <cell r="M5823">
            <v>10</v>
          </cell>
          <cell r="N5823" t="str">
            <v>Instruction</v>
          </cell>
          <cell r="O5823">
            <v>11</v>
          </cell>
          <cell r="P5823" t="str">
            <v>Current Unrestricted Funds</v>
          </cell>
          <cell r="Q5823">
            <v>75</v>
          </cell>
          <cell r="R5823" t="str">
            <v>Other Operating Expenses</v>
          </cell>
          <cell r="S5823">
            <v>40</v>
          </cell>
          <cell r="T5823" t="str">
            <v>Vice President / Provost - SCC</v>
          </cell>
          <cell r="U5823">
            <v>4</v>
          </cell>
          <cell r="V5823" t="str">
            <v>Weasenforth, Donald L.</v>
          </cell>
        </row>
        <row r="5824">
          <cell r="A5824">
            <v>332058</v>
          </cell>
          <cell r="B5824" t="str">
            <v>Developmental - Math</v>
          </cell>
          <cell r="C5824">
            <v>611110</v>
          </cell>
          <cell r="D5824">
            <v>332058611110</v>
          </cell>
          <cell r="E5824" t="str">
            <v>Faculty Salaries - Full-time</v>
          </cell>
          <cell r="F5824">
            <v>0</v>
          </cell>
          <cell r="G5824">
            <v>0</v>
          </cell>
          <cell r="H5824">
            <v>8980</v>
          </cell>
          <cell r="I5824">
            <v>0</v>
          </cell>
          <cell r="J5824">
            <v>17959</v>
          </cell>
          <cell r="K5824">
            <v>110010</v>
          </cell>
          <cell r="L5824" t="str">
            <v>Current Unrestricted</v>
          </cell>
          <cell r="M5824">
            <v>10</v>
          </cell>
          <cell r="N5824" t="str">
            <v>Instruction</v>
          </cell>
          <cell r="O5824">
            <v>11</v>
          </cell>
          <cell r="P5824" t="str">
            <v>Current Unrestricted Funds</v>
          </cell>
          <cell r="Q5824">
            <v>61</v>
          </cell>
          <cell r="R5824" t="str">
            <v>Salaries and Wages</v>
          </cell>
          <cell r="S5824">
            <v>40</v>
          </cell>
          <cell r="T5824" t="str">
            <v>Vice President / Provost - SCC</v>
          </cell>
          <cell r="U5824">
            <v>1</v>
          </cell>
          <cell r="V5824" t="str">
            <v>Weasenforth, Donald L.</v>
          </cell>
        </row>
        <row r="5825">
          <cell r="A5825">
            <v>332058</v>
          </cell>
          <cell r="B5825" t="str">
            <v>Developmental - Math</v>
          </cell>
          <cell r="C5825">
            <v>611115</v>
          </cell>
          <cell r="D5825">
            <v>332058611115</v>
          </cell>
          <cell r="E5825" t="str">
            <v>Faculty Salaries - Substitute</v>
          </cell>
          <cell r="F5825">
            <v>0</v>
          </cell>
          <cell r="G5825">
            <v>0</v>
          </cell>
          <cell r="H5825">
            <v>87</v>
          </cell>
          <cell r="I5825">
            <v>0</v>
          </cell>
          <cell r="J5825">
            <v>87</v>
          </cell>
          <cell r="K5825">
            <v>110010</v>
          </cell>
          <cell r="L5825" t="str">
            <v>Current Unrestricted</v>
          </cell>
          <cell r="M5825">
            <v>10</v>
          </cell>
          <cell r="N5825" t="str">
            <v>Instruction</v>
          </cell>
          <cell r="O5825">
            <v>11</v>
          </cell>
          <cell r="P5825" t="str">
            <v>Current Unrestricted Funds</v>
          </cell>
          <cell r="Q5825">
            <v>61</v>
          </cell>
          <cell r="R5825" t="str">
            <v>Salaries and Wages</v>
          </cell>
          <cell r="S5825">
            <v>40</v>
          </cell>
          <cell r="T5825" t="str">
            <v>Vice President / Provost - SCC</v>
          </cell>
          <cell r="U5825">
            <v>1</v>
          </cell>
          <cell r="V5825" t="str">
            <v>Weasenforth, Donald L.</v>
          </cell>
        </row>
        <row r="5826">
          <cell r="A5826">
            <v>332058</v>
          </cell>
          <cell r="B5826" t="str">
            <v>Developmental - Math</v>
          </cell>
          <cell r="C5826">
            <v>611120</v>
          </cell>
          <cell r="D5826">
            <v>332058611120</v>
          </cell>
          <cell r="E5826" t="str">
            <v>Faculty Salaries - Part-time</v>
          </cell>
          <cell r="F5826">
            <v>8340</v>
          </cell>
          <cell r="G5826">
            <v>6255</v>
          </cell>
          <cell r="H5826">
            <v>6132</v>
          </cell>
          <cell r="I5826">
            <v>0</v>
          </cell>
          <cell r="J5826">
            <v>4314</v>
          </cell>
          <cell r="K5826">
            <v>110010</v>
          </cell>
          <cell r="L5826" t="str">
            <v>Current Unrestricted</v>
          </cell>
          <cell r="M5826">
            <v>10</v>
          </cell>
          <cell r="N5826" t="str">
            <v>Instruction</v>
          </cell>
          <cell r="O5826">
            <v>11</v>
          </cell>
          <cell r="P5826" t="str">
            <v>Current Unrestricted Funds</v>
          </cell>
          <cell r="Q5826">
            <v>61</v>
          </cell>
          <cell r="R5826" t="str">
            <v>Salaries and Wages</v>
          </cell>
          <cell r="S5826">
            <v>40</v>
          </cell>
          <cell r="T5826" t="str">
            <v>Vice President / Provost - SCC</v>
          </cell>
          <cell r="U5826">
            <v>1</v>
          </cell>
          <cell r="V5826" t="str">
            <v>Weasenforth, Donald L.</v>
          </cell>
        </row>
        <row r="5827">
          <cell r="A5827">
            <v>332058</v>
          </cell>
          <cell r="B5827" t="str">
            <v>Developmental - Math</v>
          </cell>
          <cell r="C5827">
            <v>755310</v>
          </cell>
          <cell r="D5827">
            <v>332058755310</v>
          </cell>
          <cell r="E5827" t="str">
            <v>Copier Expense</v>
          </cell>
          <cell r="F5827">
            <v>0</v>
          </cell>
          <cell r="G5827">
            <v>15</v>
          </cell>
          <cell r="H5827">
            <v>0</v>
          </cell>
          <cell r="I5827">
            <v>0</v>
          </cell>
          <cell r="J5827">
            <v>0</v>
          </cell>
          <cell r="K5827">
            <v>110010</v>
          </cell>
          <cell r="L5827" t="str">
            <v>Current Unrestricted</v>
          </cell>
          <cell r="M5827">
            <v>10</v>
          </cell>
          <cell r="N5827" t="str">
            <v>Instruction</v>
          </cell>
          <cell r="O5827">
            <v>11</v>
          </cell>
          <cell r="P5827" t="str">
            <v>Current Unrestricted Funds</v>
          </cell>
          <cell r="Q5827">
            <v>75</v>
          </cell>
          <cell r="R5827" t="str">
            <v>Other Operating Expenses</v>
          </cell>
          <cell r="S5827">
            <v>40</v>
          </cell>
          <cell r="T5827" t="str">
            <v>Vice President / Provost - SCC</v>
          </cell>
          <cell r="U5827">
            <v>4</v>
          </cell>
          <cell r="V5827" t="str">
            <v>Weasenforth, Donald L.</v>
          </cell>
        </row>
        <row r="5828">
          <cell r="A5828">
            <v>332060</v>
          </cell>
          <cell r="B5828" t="str">
            <v>Developmental - ESL</v>
          </cell>
          <cell r="C5828">
            <v>611115</v>
          </cell>
          <cell r="D5828">
            <v>332060611115</v>
          </cell>
          <cell r="E5828" t="str">
            <v>Faculty Salaries - Substitute</v>
          </cell>
          <cell r="F5828">
            <v>0</v>
          </cell>
          <cell r="G5828">
            <v>0</v>
          </cell>
          <cell r="H5828">
            <v>250</v>
          </cell>
          <cell r="I5828">
            <v>0</v>
          </cell>
          <cell r="J5828">
            <v>296</v>
          </cell>
          <cell r="K5828">
            <v>110010</v>
          </cell>
          <cell r="L5828" t="str">
            <v>Current Unrestricted</v>
          </cell>
          <cell r="M5828">
            <v>10</v>
          </cell>
          <cell r="N5828" t="str">
            <v>Instruction</v>
          </cell>
          <cell r="O5828">
            <v>11</v>
          </cell>
          <cell r="P5828" t="str">
            <v>Current Unrestricted Funds</v>
          </cell>
          <cell r="Q5828">
            <v>61</v>
          </cell>
          <cell r="R5828" t="str">
            <v>Salaries and Wages</v>
          </cell>
          <cell r="S5828">
            <v>40</v>
          </cell>
          <cell r="T5828" t="str">
            <v>Vice President / Provost - SCC</v>
          </cell>
          <cell r="U5828">
            <v>1</v>
          </cell>
          <cell r="V5828" t="str">
            <v>Weasenforth, Donald L.</v>
          </cell>
        </row>
        <row r="5829">
          <cell r="A5829">
            <v>332060</v>
          </cell>
          <cell r="B5829" t="str">
            <v>Developmental - ESL</v>
          </cell>
          <cell r="C5829">
            <v>611120</v>
          </cell>
          <cell r="D5829">
            <v>332060611120</v>
          </cell>
          <cell r="E5829" t="str">
            <v>Faculty Salaries - Part-time</v>
          </cell>
          <cell r="F5829">
            <v>2085</v>
          </cell>
          <cell r="G5829">
            <v>43.44</v>
          </cell>
          <cell r="H5829">
            <v>4316</v>
          </cell>
          <cell r="I5829">
            <v>0</v>
          </cell>
          <cell r="J5829">
            <v>2157</v>
          </cell>
          <cell r="K5829">
            <v>110010</v>
          </cell>
          <cell r="L5829" t="str">
            <v>Current Unrestricted</v>
          </cell>
          <cell r="M5829">
            <v>10</v>
          </cell>
          <cell r="N5829" t="str">
            <v>Instruction</v>
          </cell>
          <cell r="O5829">
            <v>11</v>
          </cell>
          <cell r="P5829" t="str">
            <v>Current Unrestricted Funds</v>
          </cell>
          <cell r="Q5829">
            <v>61</v>
          </cell>
          <cell r="R5829" t="str">
            <v>Salaries and Wages</v>
          </cell>
          <cell r="S5829">
            <v>40</v>
          </cell>
          <cell r="T5829" t="str">
            <v>Vice President / Provost - SCC</v>
          </cell>
          <cell r="U5829">
            <v>1</v>
          </cell>
          <cell r="V5829" t="str">
            <v>Weasenforth, Donald L.</v>
          </cell>
        </row>
        <row r="5830">
          <cell r="A5830">
            <v>332060</v>
          </cell>
          <cell r="B5830" t="str">
            <v>Developmental - ESL</v>
          </cell>
          <cell r="C5830">
            <v>611140</v>
          </cell>
          <cell r="D5830">
            <v>332060611140</v>
          </cell>
          <cell r="E5830" t="str">
            <v>Faculty Part-time Non-teaching</v>
          </cell>
          <cell r="F5830">
            <v>0</v>
          </cell>
          <cell r="G5830">
            <v>0</v>
          </cell>
          <cell r="H5830">
            <v>208</v>
          </cell>
          <cell r="I5830">
            <v>0</v>
          </cell>
          <cell r="J5830">
            <v>308</v>
          </cell>
          <cell r="K5830">
            <v>110010</v>
          </cell>
          <cell r="L5830" t="str">
            <v>Current Unrestricted</v>
          </cell>
          <cell r="M5830">
            <v>10</v>
          </cell>
          <cell r="N5830" t="str">
            <v>Instruction</v>
          </cell>
          <cell r="O5830">
            <v>11</v>
          </cell>
          <cell r="P5830" t="str">
            <v>Current Unrestricted Funds</v>
          </cell>
          <cell r="Q5830">
            <v>61</v>
          </cell>
          <cell r="R5830" t="str">
            <v>Salaries and Wages</v>
          </cell>
          <cell r="S5830">
            <v>40</v>
          </cell>
          <cell r="T5830" t="str">
            <v>Vice President / Provost - SCC</v>
          </cell>
          <cell r="U5830">
            <v>1</v>
          </cell>
          <cell r="V5830" t="str">
            <v>Weasenforth, Donald L.</v>
          </cell>
        </row>
        <row r="5831">
          <cell r="A5831">
            <v>332060</v>
          </cell>
          <cell r="B5831" t="str">
            <v>Developmental - ESL</v>
          </cell>
          <cell r="C5831">
            <v>755310</v>
          </cell>
          <cell r="D5831">
            <v>332060755310</v>
          </cell>
          <cell r="E5831" t="str">
            <v>Copier Expense</v>
          </cell>
          <cell r="F5831">
            <v>2.4</v>
          </cell>
          <cell r="G5831">
            <v>0.6</v>
          </cell>
          <cell r="H5831">
            <v>36</v>
          </cell>
          <cell r="I5831">
            <v>0</v>
          </cell>
          <cell r="J5831">
            <v>36</v>
          </cell>
          <cell r="K5831">
            <v>110010</v>
          </cell>
          <cell r="L5831" t="str">
            <v>Current Unrestricted</v>
          </cell>
          <cell r="M5831">
            <v>10</v>
          </cell>
          <cell r="N5831" t="str">
            <v>Instruction</v>
          </cell>
          <cell r="O5831">
            <v>11</v>
          </cell>
          <cell r="P5831" t="str">
            <v>Current Unrestricted Funds</v>
          </cell>
          <cell r="Q5831">
            <v>75</v>
          </cell>
          <cell r="R5831" t="str">
            <v>Other Operating Expenses</v>
          </cell>
          <cell r="S5831">
            <v>40</v>
          </cell>
          <cell r="T5831" t="str">
            <v>Vice President / Provost - SCC</v>
          </cell>
          <cell r="U5831">
            <v>4</v>
          </cell>
          <cell r="V5831" t="str">
            <v>Weasenforth, Donald L.</v>
          </cell>
        </row>
        <row r="5832">
          <cell r="A5832">
            <v>332062</v>
          </cell>
          <cell r="B5832" t="str">
            <v>Developmental - ESL</v>
          </cell>
          <cell r="C5832">
            <v>611110</v>
          </cell>
          <cell r="D5832">
            <v>332062611110</v>
          </cell>
          <cell r="E5832" t="str">
            <v>Faculty Salaries - Full-time</v>
          </cell>
          <cell r="F5832">
            <v>138239.20000000001</v>
          </cell>
          <cell r="G5832">
            <v>206478.18</v>
          </cell>
          <cell r="H5832">
            <v>227687</v>
          </cell>
          <cell r="I5832">
            <v>111635.88</v>
          </cell>
          <cell r="J5832">
            <v>232104</v>
          </cell>
          <cell r="K5832">
            <v>110010</v>
          </cell>
          <cell r="L5832" t="str">
            <v>Current Unrestricted</v>
          </cell>
          <cell r="M5832">
            <v>10</v>
          </cell>
          <cell r="N5832" t="str">
            <v>Instruction</v>
          </cell>
          <cell r="O5832">
            <v>11</v>
          </cell>
          <cell r="P5832" t="str">
            <v>Current Unrestricted Funds</v>
          </cell>
          <cell r="Q5832">
            <v>61</v>
          </cell>
          <cell r="R5832" t="str">
            <v>Salaries and Wages</v>
          </cell>
          <cell r="S5832">
            <v>40</v>
          </cell>
          <cell r="T5832" t="str">
            <v>Vice President / Provost - SCC</v>
          </cell>
          <cell r="U5832">
            <v>1</v>
          </cell>
          <cell r="V5832" t="str">
            <v>Weasenforth, Donald L.</v>
          </cell>
        </row>
        <row r="5833">
          <cell r="A5833">
            <v>332062</v>
          </cell>
          <cell r="B5833" t="str">
            <v>Developmental - ESL</v>
          </cell>
          <cell r="C5833">
            <v>611115</v>
          </cell>
          <cell r="D5833">
            <v>332062611115</v>
          </cell>
          <cell r="E5833" t="str">
            <v>Faculty Salaries - Substitute</v>
          </cell>
          <cell r="F5833">
            <v>1324.92</v>
          </cell>
          <cell r="G5833">
            <v>1303.2</v>
          </cell>
          <cell r="H5833">
            <v>2300</v>
          </cell>
          <cell r="I5833">
            <v>314.58</v>
          </cell>
          <cell r="J5833">
            <v>2300</v>
          </cell>
          <cell r="K5833">
            <v>110010</v>
          </cell>
          <cell r="L5833" t="str">
            <v>Current Unrestricted</v>
          </cell>
          <cell r="M5833">
            <v>10</v>
          </cell>
          <cell r="N5833" t="str">
            <v>Instruction</v>
          </cell>
          <cell r="O5833">
            <v>11</v>
          </cell>
          <cell r="P5833" t="str">
            <v>Current Unrestricted Funds</v>
          </cell>
          <cell r="Q5833">
            <v>61</v>
          </cell>
          <cell r="R5833" t="str">
            <v>Salaries and Wages</v>
          </cell>
          <cell r="S5833">
            <v>40</v>
          </cell>
          <cell r="T5833" t="str">
            <v>Vice President / Provost - SCC</v>
          </cell>
          <cell r="U5833">
            <v>1</v>
          </cell>
          <cell r="V5833" t="str">
            <v>Weasenforth, Donald L.</v>
          </cell>
        </row>
        <row r="5834">
          <cell r="A5834">
            <v>332062</v>
          </cell>
          <cell r="B5834" t="str">
            <v>Developmental - ESL</v>
          </cell>
          <cell r="C5834">
            <v>611120</v>
          </cell>
          <cell r="D5834">
            <v>332062611120</v>
          </cell>
          <cell r="E5834" t="str">
            <v>Faculty Salaries - Part-time</v>
          </cell>
          <cell r="F5834">
            <v>165501.72</v>
          </cell>
          <cell r="G5834">
            <v>87187</v>
          </cell>
          <cell r="H5834">
            <v>147258</v>
          </cell>
          <cell r="I5834">
            <v>48936.93</v>
          </cell>
          <cell r="J5834">
            <v>140205</v>
          </cell>
          <cell r="K5834">
            <v>110010</v>
          </cell>
          <cell r="L5834" t="str">
            <v>Current Unrestricted</v>
          </cell>
          <cell r="M5834">
            <v>10</v>
          </cell>
          <cell r="N5834" t="str">
            <v>Instruction</v>
          </cell>
          <cell r="O5834">
            <v>11</v>
          </cell>
          <cell r="P5834" t="str">
            <v>Current Unrestricted Funds</v>
          </cell>
          <cell r="Q5834">
            <v>61</v>
          </cell>
          <cell r="R5834" t="str">
            <v>Salaries and Wages</v>
          </cell>
          <cell r="S5834">
            <v>40</v>
          </cell>
          <cell r="T5834" t="str">
            <v>Vice President / Provost - SCC</v>
          </cell>
          <cell r="U5834">
            <v>1</v>
          </cell>
          <cell r="V5834" t="str">
            <v>Weasenforth, Donald L.</v>
          </cell>
        </row>
        <row r="5835">
          <cell r="A5835">
            <v>332062</v>
          </cell>
          <cell r="B5835" t="str">
            <v>Developmental - ESL</v>
          </cell>
          <cell r="C5835">
            <v>611125</v>
          </cell>
          <cell r="D5835">
            <v>332062611125</v>
          </cell>
          <cell r="E5835" t="str">
            <v>Faculty Full-time Chair Rel</v>
          </cell>
          <cell r="F5835">
            <v>0</v>
          </cell>
          <cell r="G5835">
            <v>12795.9</v>
          </cell>
          <cell r="H5835">
            <v>17659</v>
          </cell>
          <cell r="I5835">
            <v>8829.18</v>
          </cell>
          <cell r="J5835">
            <v>8830</v>
          </cell>
          <cell r="K5835">
            <v>110010</v>
          </cell>
          <cell r="L5835" t="str">
            <v>Current Unrestricted</v>
          </cell>
          <cell r="M5835">
            <v>10</v>
          </cell>
          <cell r="N5835" t="str">
            <v>Instruction</v>
          </cell>
          <cell r="O5835">
            <v>11</v>
          </cell>
          <cell r="P5835" t="str">
            <v>Current Unrestricted Funds</v>
          </cell>
          <cell r="Q5835">
            <v>61</v>
          </cell>
          <cell r="R5835" t="str">
            <v>Salaries and Wages</v>
          </cell>
          <cell r="S5835">
            <v>40</v>
          </cell>
          <cell r="T5835" t="str">
            <v>Vice President / Provost - SCC</v>
          </cell>
          <cell r="U5835">
            <v>1</v>
          </cell>
          <cell r="V5835" t="str">
            <v>Weasenforth, Donald L.</v>
          </cell>
        </row>
        <row r="5836">
          <cell r="A5836">
            <v>332062</v>
          </cell>
          <cell r="B5836" t="str">
            <v>Developmental - ESL</v>
          </cell>
          <cell r="C5836">
            <v>611130</v>
          </cell>
          <cell r="D5836">
            <v>332062611130</v>
          </cell>
          <cell r="E5836" t="str">
            <v>Faculty Full-time Non-teaching ES</v>
          </cell>
          <cell r="F5836">
            <v>18878.04</v>
          </cell>
          <cell r="G5836">
            <v>12623.04</v>
          </cell>
          <cell r="H5836">
            <v>12623</v>
          </cell>
          <cell r="I5836">
            <v>6591.85</v>
          </cell>
          <cell r="J5836">
            <v>13065</v>
          </cell>
          <cell r="K5836">
            <v>110010</v>
          </cell>
          <cell r="L5836" t="str">
            <v>Current Unrestricted</v>
          </cell>
          <cell r="M5836">
            <v>10</v>
          </cell>
          <cell r="N5836" t="str">
            <v>Instruction</v>
          </cell>
          <cell r="O5836">
            <v>11</v>
          </cell>
          <cell r="P5836" t="str">
            <v>Current Unrestricted Funds</v>
          </cell>
          <cell r="Q5836">
            <v>61</v>
          </cell>
          <cell r="R5836" t="str">
            <v>Salaries and Wages</v>
          </cell>
          <cell r="S5836">
            <v>40</v>
          </cell>
          <cell r="T5836" t="str">
            <v>Vice President / Provost - SCC</v>
          </cell>
          <cell r="U5836">
            <v>1</v>
          </cell>
          <cell r="V5836" t="str">
            <v>Weasenforth, Donald L.</v>
          </cell>
        </row>
        <row r="5837">
          <cell r="A5837">
            <v>332062</v>
          </cell>
          <cell r="B5837" t="str">
            <v>Developmental - ESL</v>
          </cell>
          <cell r="C5837">
            <v>611135</v>
          </cell>
          <cell r="D5837">
            <v>332062611135</v>
          </cell>
          <cell r="E5837" t="str">
            <v>Faculty Full-time - Release Time</v>
          </cell>
          <cell r="F5837">
            <v>11134.85</v>
          </cell>
          <cell r="G5837">
            <v>0</v>
          </cell>
          <cell r="H5837">
            <v>0</v>
          </cell>
          <cell r="I5837">
            <v>0</v>
          </cell>
          <cell r="J5837">
            <v>0</v>
          </cell>
          <cell r="K5837">
            <v>110010</v>
          </cell>
          <cell r="L5837" t="str">
            <v>Current Unrestricted</v>
          </cell>
          <cell r="M5837">
            <v>10</v>
          </cell>
          <cell r="N5837" t="str">
            <v>Instruction</v>
          </cell>
          <cell r="O5837">
            <v>11</v>
          </cell>
          <cell r="P5837" t="str">
            <v>Current Unrestricted Funds</v>
          </cell>
          <cell r="Q5837">
            <v>61</v>
          </cell>
          <cell r="R5837" t="str">
            <v>Salaries and Wages</v>
          </cell>
          <cell r="S5837">
            <v>40</v>
          </cell>
          <cell r="T5837" t="str">
            <v>Vice President / Provost - SCC</v>
          </cell>
          <cell r="U5837">
            <v>1</v>
          </cell>
          <cell r="V5837" t="str">
            <v>Weasenforth, Donald L.</v>
          </cell>
        </row>
        <row r="5838">
          <cell r="A5838">
            <v>332062</v>
          </cell>
          <cell r="B5838" t="str">
            <v>Developmental - ESL</v>
          </cell>
          <cell r="C5838">
            <v>611140</v>
          </cell>
          <cell r="D5838">
            <v>332062611140</v>
          </cell>
          <cell r="E5838" t="str">
            <v>Faculty Part-time Non-teaching</v>
          </cell>
          <cell r="F5838">
            <v>0</v>
          </cell>
          <cell r="G5838">
            <v>0</v>
          </cell>
          <cell r="H5838">
            <v>1090</v>
          </cell>
          <cell r="I5838">
            <v>0</v>
          </cell>
          <cell r="J5838">
            <v>1090</v>
          </cell>
          <cell r="K5838">
            <v>110010</v>
          </cell>
          <cell r="L5838" t="str">
            <v>Current Unrestricted</v>
          </cell>
          <cell r="M5838">
            <v>10</v>
          </cell>
          <cell r="N5838" t="str">
            <v>Instruction</v>
          </cell>
          <cell r="O5838">
            <v>11</v>
          </cell>
          <cell r="P5838" t="str">
            <v>Current Unrestricted Funds</v>
          </cell>
          <cell r="Q5838">
            <v>61</v>
          </cell>
          <cell r="R5838" t="str">
            <v>Salaries and Wages</v>
          </cell>
          <cell r="S5838">
            <v>40</v>
          </cell>
          <cell r="T5838" t="str">
            <v>Vice President / Provost - SCC</v>
          </cell>
          <cell r="U5838">
            <v>1</v>
          </cell>
          <cell r="V5838" t="str">
            <v>Weasenforth, Donald L.</v>
          </cell>
        </row>
        <row r="5839">
          <cell r="A5839">
            <v>332062</v>
          </cell>
          <cell r="B5839" t="str">
            <v>Developmental - ESL</v>
          </cell>
          <cell r="C5839">
            <v>611150</v>
          </cell>
          <cell r="D5839">
            <v>332062611150</v>
          </cell>
          <cell r="E5839" t="str">
            <v>Faculty Full-time - Summer</v>
          </cell>
          <cell r="F5839">
            <v>13826.75</v>
          </cell>
          <cell r="G5839">
            <v>12197.35</v>
          </cell>
          <cell r="H5839">
            <v>15183</v>
          </cell>
          <cell r="I5839">
            <v>0</v>
          </cell>
          <cell r="J5839">
            <v>15715</v>
          </cell>
          <cell r="K5839">
            <v>110010</v>
          </cell>
          <cell r="L5839" t="str">
            <v>Current Unrestricted</v>
          </cell>
          <cell r="M5839">
            <v>10</v>
          </cell>
          <cell r="N5839" t="str">
            <v>Instruction</v>
          </cell>
          <cell r="O5839">
            <v>11</v>
          </cell>
          <cell r="P5839" t="str">
            <v>Current Unrestricted Funds</v>
          </cell>
          <cell r="Q5839">
            <v>61</v>
          </cell>
          <cell r="R5839" t="str">
            <v>Salaries and Wages</v>
          </cell>
          <cell r="S5839">
            <v>40</v>
          </cell>
          <cell r="T5839" t="str">
            <v>Vice President / Provost - SCC</v>
          </cell>
          <cell r="U5839">
            <v>1</v>
          </cell>
          <cell r="V5839" t="str">
            <v>Weasenforth, Donald L.</v>
          </cell>
        </row>
        <row r="5840">
          <cell r="A5840">
            <v>332062</v>
          </cell>
          <cell r="B5840" t="str">
            <v>Developmental - ESL</v>
          </cell>
          <cell r="C5840">
            <v>611155</v>
          </cell>
          <cell r="D5840">
            <v>332062611155</v>
          </cell>
          <cell r="E5840" t="str">
            <v>Faculty Full-time - Non-teach Sum</v>
          </cell>
          <cell r="F5840">
            <v>978.75</v>
          </cell>
          <cell r="G5840">
            <v>0</v>
          </cell>
          <cell r="H5840">
            <v>0</v>
          </cell>
          <cell r="I5840">
            <v>0</v>
          </cell>
          <cell r="J5840">
            <v>0</v>
          </cell>
          <cell r="K5840">
            <v>110010</v>
          </cell>
          <cell r="L5840" t="str">
            <v>Current Unrestricted</v>
          </cell>
          <cell r="M5840">
            <v>10</v>
          </cell>
          <cell r="N5840" t="str">
            <v>Instruction</v>
          </cell>
          <cell r="O5840">
            <v>11</v>
          </cell>
          <cell r="P5840" t="str">
            <v>Current Unrestricted Funds</v>
          </cell>
          <cell r="Q5840">
            <v>61</v>
          </cell>
          <cell r="R5840" t="str">
            <v>Salaries and Wages</v>
          </cell>
          <cell r="S5840">
            <v>40</v>
          </cell>
          <cell r="T5840" t="str">
            <v>Vice President / Provost - SCC</v>
          </cell>
          <cell r="U5840">
            <v>1</v>
          </cell>
          <cell r="V5840" t="str">
            <v>Weasenforth, Donald L.</v>
          </cell>
        </row>
        <row r="5841">
          <cell r="A5841">
            <v>332062</v>
          </cell>
          <cell r="B5841" t="str">
            <v>Developmental - ESL</v>
          </cell>
          <cell r="C5841">
            <v>611160</v>
          </cell>
          <cell r="D5841">
            <v>332062611160</v>
          </cell>
          <cell r="E5841" t="str">
            <v>Faculty Part-time - Summer</v>
          </cell>
          <cell r="F5841">
            <v>17217</v>
          </cell>
          <cell r="G5841">
            <v>6255</v>
          </cell>
          <cell r="H5841">
            <v>10790</v>
          </cell>
          <cell r="I5841">
            <v>0</v>
          </cell>
          <cell r="J5841">
            <v>10785</v>
          </cell>
          <cell r="K5841">
            <v>110010</v>
          </cell>
          <cell r="L5841" t="str">
            <v>Current Unrestricted</v>
          </cell>
          <cell r="M5841">
            <v>10</v>
          </cell>
          <cell r="N5841" t="str">
            <v>Instruction</v>
          </cell>
          <cell r="O5841">
            <v>11</v>
          </cell>
          <cell r="P5841" t="str">
            <v>Current Unrestricted Funds</v>
          </cell>
          <cell r="Q5841">
            <v>61</v>
          </cell>
          <cell r="R5841" t="str">
            <v>Salaries and Wages</v>
          </cell>
          <cell r="S5841">
            <v>40</v>
          </cell>
          <cell r="T5841" t="str">
            <v>Vice President / Provost - SCC</v>
          </cell>
          <cell r="U5841">
            <v>1</v>
          </cell>
          <cell r="V5841" t="str">
            <v>Weasenforth, Donald L.</v>
          </cell>
        </row>
        <row r="5842">
          <cell r="A5842">
            <v>332062</v>
          </cell>
          <cell r="B5842" t="str">
            <v>Developmental - ESL</v>
          </cell>
          <cell r="C5842">
            <v>611450</v>
          </cell>
          <cell r="D5842">
            <v>332062611450</v>
          </cell>
          <cell r="E5842" t="str">
            <v>Lab Instructor - Non-Exempt</v>
          </cell>
          <cell r="F5842">
            <v>31751.919999999998</v>
          </cell>
          <cell r="G5842">
            <v>0</v>
          </cell>
          <cell r="H5842">
            <v>0</v>
          </cell>
          <cell r="I5842">
            <v>0</v>
          </cell>
          <cell r="J5842">
            <v>0</v>
          </cell>
          <cell r="K5842">
            <v>110010</v>
          </cell>
          <cell r="L5842" t="str">
            <v>Current Unrestricted</v>
          </cell>
          <cell r="M5842">
            <v>10</v>
          </cell>
          <cell r="N5842" t="str">
            <v>Instruction</v>
          </cell>
          <cell r="O5842">
            <v>11</v>
          </cell>
          <cell r="P5842" t="str">
            <v>Current Unrestricted Funds</v>
          </cell>
          <cell r="Q5842">
            <v>61</v>
          </cell>
          <cell r="R5842" t="str">
            <v>Salaries and Wages</v>
          </cell>
          <cell r="S5842">
            <v>40</v>
          </cell>
          <cell r="T5842" t="str">
            <v>Vice President / Provost - SCC</v>
          </cell>
          <cell r="U5842">
            <v>1</v>
          </cell>
          <cell r="V5842" t="str">
            <v>Weasenforth, Donald L.</v>
          </cell>
        </row>
        <row r="5843">
          <cell r="A5843">
            <v>332062</v>
          </cell>
          <cell r="B5843" t="str">
            <v>Developmental - ESL</v>
          </cell>
          <cell r="C5843">
            <v>611493</v>
          </cell>
          <cell r="D5843">
            <v>332062611493</v>
          </cell>
          <cell r="E5843" t="str">
            <v>Vacation Payoff</v>
          </cell>
          <cell r="F5843">
            <v>4353.3999999999996</v>
          </cell>
          <cell r="G5843">
            <v>0</v>
          </cell>
          <cell r="H5843">
            <v>0</v>
          </cell>
          <cell r="I5843">
            <v>0</v>
          </cell>
          <cell r="J5843">
            <v>0</v>
          </cell>
          <cell r="K5843">
            <v>110010</v>
          </cell>
          <cell r="L5843" t="str">
            <v>Current Unrestricted</v>
          </cell>
          <cell r="M5843">
            <v>10</v>
          </cell>
          <cell r="N5843" t="str">
            <v>Instruction</v>
          </cell>
          <cell r="O5843">
            <v>11</v>
          </cell>
          <cell r="P5843" t="str">
            <v>Current Unrestricted Funds</v>
          </cell>
          <cell r="Q5843">
            <v>61</v>
          </cell>
          <cell r="R5843" t="str">
            <v>Salaries and Wages</v>
          </cell>
          <cell r="S5843">
            <v>40</v>
          </cell>
          <cell r="T5843" t="str">
            <v>Vice President / Provost - SCC</v>
          </cell>
          <cell r="U5843">
            <v>1</v>
          </cell>
          <cell r="V5843" t="str">
            <v>Weasenforth, Donald L.</v>
          </cell>
        </row>
        <row r="5844">
          <cell r="A5844">
            <v>332062</v>
          </cell>
          <cell r="B5844" t="str">
            <v>Developmental - ESL</v>
          </cell>
          <cell r="C5844">
            <v>733110</v>
          </cell>
          <cell r="D5844">
            <v>332062733110</v>
          </cell>
          <cell r="E5844" t="str">
            <v>Classroom Supplies</v>
          </cell>
          <cell r="F5844">
            <v>0</v>
          </cell>
          <cell r="G5844">
            <v>0</v>
          </cell>
          <cell r="H5844">
            <v>80</v>
          </cell>
          <cell r="I5844">
            <v>0</v>
          </cell>
          <cell r="J5844">
            <v>80</v>
          </cell>
          <cell r="K5844">
            <v>110010</v>
          </cell>
          <cell r="L5844" t="str">
            <v>Current Unrestricted</v>
          </cell>
          <cell r="M5844">
            <v>10</v>
          </cell>
          <cell r="N5844" t="str">
            <v>Instruction</v>
          </cell>
          <cell r="O5844">
            <v>11</v>
          </cell>
          <cell r="P5844" t="str">
            <v>Current Unrestricted Funds</v>
          </cell>
          <cell r="Q5844">
            <v>73</v>
          </cell>
          <cell r="R5844" t="str">
            <v>Supplies</v>
          </cell>
          <cell r="S5844">
            <v>40</v>
          </cell>
          <cell r="T5844" t="str">
            <v>Vice President / Provost - SCC</v>
          </cell>
          <cell r="U5844">
            <v>4</v>
          </cell>
          <cell r="V5844" t="str">
            <v>Weasenforth, Donald L.</v>
          </cell>
        </row>
        <row r="5845">
          <cell r="A5845">
            <v>332062</v>
          </cell>
          <cell r="B5845" t="str">
            <v>Developmental - ESL</v>
          </cell>
          <cell r="C5845">
            <v>733120</v>
          </cell>
          <cell r="D5845">
            <v>332062733120</v>
          </cell>
          <cell r="E5845" t="str">
            <v>Office Supplies</v>
          </cell>
          <cell r="F5845">
            <v>0</v>
          </cell>
          <cell r="G5845">
            <v>0</v>
          </cell>
          <cell r="H5845">
            <v>0</v>
          </cell>
          <cell r="I5845">
            <v>0</v>
          </cell>
          <cell r="J5845">
            <v>0</v>
          </cell>
          <cell r="K5845">
            <v>110010</v>
          </cell>
          <cell r="L5845" t="str">
            <v>Current Unrestricted</v>
          </cell>
          <cell r="M5845">
            <v>10</v>
          </cell>
          <cell r="N5845" t="str">
            <v>Instruction</v>
          </cell>
          <cell r="O5845">
            <v>11</v>
          </cell>
          <cell r="P5845" t="str">
            <v>Current Unrestricted Funds</v>
          </cell>
          <cell r="Q5845">
            <v>73</v>
          </cell>
          <cell r="R5845" t="str">
            <v>Supplies</v>
          </cell>
          <cell r="S5845">
            <v>40</v>
          </cell>
          <cell r="T5845" t="str">
            <v>Vice President / Provost - SCC</v>
          </cell>
          <cell r="U5845">
            <v>4</v>
          </cell>
          <cell r="V5845" t="str">
            <v>Weasenforth, Donald L.</v>
          </cell>
        </row>
        <row r="5846">
          <cell r="A5846">
            <v>332062</v>
          </cell>
          <cell r="B5846" t="str">
            <v>Developmental - ESL</v>
          </cell>
          <cell r="C5846">
            <v>744220</v>
          </cell>
          <cell r="D5846">
            <v>332062744220</v>
          </cell>
          <cell r="E5846" t="str">
            <v>Professional Development / Travel</v>
          </cell>
          <cell r="F5846">
            <v>3815</v>
          </cell>
          <cell r="G5846">
            <v>3798.16</v>
          </cell>
          <cell r="H5846">
            <v>0</v>
          </cell>
          <cell r="I5846">
            <v>0</v>
          </cell>
          <cell r="J5846">
            <v>2157</v>
          </cell>
          <cell r="K5846">
            <v>110010</v>
          </cell>
          <cell r="L5846" t="str">
            <v>Current Unrestricted</v>
          </cell>
          <cell r="M5846">
            <v>10</v>
          </cell>
          <cell r="N5846" t="str">
            <v>Instruction</v>
          </cell>
          <cell r="O5846">
            <v>11</v>
          </cell>
          <cell r="P5846" t="str">
            <v>Current Unrestricted Funds</v>
          </cell>
          <cell r="Q5846">
            <v>74</v>
          </cell>
          <cell r="R5846" t="str">
            <v>Travel</v>
          </cell>
          <cell r="S5846">
            <v>40</v>
          </cell>
          <cell r="T5846" t="str">
            <v>Vice President / Provost - SCC</v>
          </cell>
          <cell r="U5846">
            <v>4</v>
          </cell>
          <cell r="V5846" t="str">
            <v>Weasenforth, Donald L.</v>
          </cell>
        </row>
        <row r="5847">
          <cell r="A5847">
            <v>332062</v>
          </cell>
          <cell r="B5847" t="str">
            <v>Developmental - ESL</v>
          </cell>
          <cell r="C5847">
            <v>755310</v>
          </cell>
          <cell r="D5847">
            <v>332062755310</v>
          </cell>
          <cell r="E5847" t="str">
            <v>Copier Expense</v>
          </cell>
          <cell r="F5847">
            <v>2416.44</v>
          </cell>
          <cell r="G5847">
            <v>1261.32</v>
          </cell>
          <cell r="H5847">
            <v>2500</v>
          </cell>
          <cell r="I5847">
            <v>271.14</v>
          </cell>
          <cell r="J5847">
            <v>2500</v>
          </cell>
          <cell r="K5847">
            <v>110010</v>
          </cell>
          <cell r="L5847" t="str">
            <v>Current Unrestricted</v>
          </cell>
          <cell r="M5847">
            <v>10</v>
          </cell>
          <cell r="N5847" t="str">
            <v>Instruction</v>
          </cell>
          <cell r="O5847">
            <v>11</v>
          </cell>
          <cell r="P5847" t="str">
            <v>Current Unrestricted Funds</v>
          </cell>
          <cell r="Q5847">
            <v>75</v>
          </cell>
          <cell r="R5847" t="str">
            <v>Other Operating Expenses</v>
          </cell>
          <cell r="S5847">
            <v>40</v>
          </cell>
          <cell r="T5847" t="str">
            <v>Vice President / Provost - SCC</v>
          </cell>
          <cell r="U5847">
            <v>4</v>
          </cell>
          <cell r="V5847" t="str">
            <v>Weasenforth, Donald L.</v>
          </cell>
        </row>
        <row r="5848">
          <cell r="A5848">
            <v>332062</v>
          </cell>
          <cell r="B5848" t="str">
            <v>Developmental - ESL</v>
          </cell>
          <cell r="C5848">
            <v>755360</v>
          </cell>
          <cell r="D5848">
            <v>332062755360</v>
          </cell>
          <cell r="E5848" t="str">
            <v>Printing - Other</v>
          </cell>
          <cell r="F5848">
            <v>2426.11</v>
          </cell>
          <cell r="G5848">
            <v>2365.8200000000002</v>
          </cell>
          <cell r="H5848">
            <v>2164</v>
          </cell>
          <cell r="I5848">
            <v>2049.39</v>
          </cell>
          <cell r="J5848">
            <v>2751</v>
          </cell>
          <cell r="K5848">
            <v>110010</v>
          </cell>
          <cell r="L5848" t="str">
            <v>Current Unrestricted</v>
          </cell>
          <cell r="M5848">
            <v>10</v>
          </cell>
          <cell r="N5848" t="str">
            <v>Instruction</v>
          </cell>
          <cell r="O5848">
            <v>11</v>
          </cell>
          <cell r="P5848" t="str">
            <v>Current Unrestricted Funds</v>
          </cell>
          <cell r="Q5848">
            <v>75</v>
          </cell>
          <cell r="R5848" t="str">
            <v>Other Operating Expenses</v>
          </cell>
          <cell r="S5848">
            <v>40</v>
          </cell>
          <cell r="T5848" t="str">
            <v>Vice President / Provost - SCC</v>
          </cell>
          <cell r="U5848">
            <v>4</v>
          </cell>
          <cell r="V5848" t="str">
            <v>Weasenforth, Donald L.</v>
          </cell>
        </row>
        <row r="5849">
          <cell r="A5849">
            <v>332062</v>
          </cell>
          <cell r="B5849" t="str">
            <v>Developmental - ESL</v>
          </cell>
          <cell r="C5849">
            <v>755705</v>
          </cell>
          <cell r="D5849">
            <v>332062755705</v>
          </cell>
          <cell r="E5849" t="str">
            <v>Postage</v>
          </cell>
          <cell r="F5849">
            <v>0</v>
          </cell>
          <cell r="G5849">
            <v>44.52</v>
          </cell>
          <cell r="H5849">
            <v>100</v>
          </cell>
          <cell r="I5849">
            <v>0</v>
          </cell>
          <cell r="J5849">
            <v>100</v>
          </cell>
          <cell r="K5849">
            <v>110010</v>
          </cell>
          <cell r="L5849" t="str">
            <v>Current Unrestricted</v>
          </cell>
          <cell r="M5849">
            <v>10</v>
          </cell>
          <cell r="N5849" t="str">
            <v>Instruction</v>
          </cell>
          <cell r="O5849">
            <v>11</v>
          </cell>
          <cell r="P5849" t="str">
            <v>Current Unrestricted Funds</v>
          </cell>
          <cell r="Q5849">
            <v>75</v>
          </cell>
          <cell r="R5849" t="str">
            <v>Other Operating Expenses</v>
          </cell>
          <cell r="S5849">
            <v>40</v>
          </cell>
          <cell r="T5849" t="str">
            <v>Vice President / Provost - SCC</v>
          </cell>
          <cell r="U5849">
            <v>4</v>
          </cell>
          <cell r="V5849" t="str">
            <v>Weasenforth, Donald L.</v>
          </cell>
        </row>
        <row r="5850">
          <cell r="A5850">
            <v>332066</v>
          </cell>
          <cell r="B5850" t="str">
            <v>Developmental - ESL</v>
          </cell>
          <cell r="C5850">
            <v>611115</v>
          </cell>
          <cell r="D5850">
            <v>332066611115</v>
          </cell>
          <cell r="E5850" t="str">
            <v>Faculty Salaries - Substitute</v>
          </cell>
          <cell r="F5850">
            <v>0</v>
          </cell>
          <cell r="G5850">
            <v>0</v>
          </cell>
          <cell r="H5850">
            <v>390</v>
          </cell>
          <cell r="I5850">
            <v>0</v>
          </cell>
          <cell r="J5850">
            <v>390</v>
          </cell>
          <cell r="K5850">
            <v>110010</v>
          </cell>
          <cell r="L5850" t="str">
            <v>Current Unrestricted</v>
          </cell>
          <cell r="M5850">
            <v>10</v>
          </cell>
          <cell r="N5850" t="str">
            <v>Instruction</v>
          </cell>
          <cell r="O5850">
            <v>11</v>
          </cell>
          <cell r="P5850" t="str">
            <v>Current Unrestricted Funds</v>
          </cell>
          <cell r="Q5850">
            <v>61</v>
          </cell>
          <cell r="R5850" t="str">
            <v>Salaries and Wages</v>
          </cell>
          <cell r="S5850">
            <v>40</v>
          </cell>
          <cell r="T5850" t="str">
            <v>Vice President / Provost - SCC</v>
          </cell>
          <cell r="U5850">
            <v>1</v>
          </cell>
          <cell r="V5850" t="str">
            <v>Weasenforth, Donald L.</v>
          </cell>
        </row>
        <row r="5851">
          <cell r="A5851">
            <v>332066</v>
          </cell>
          <cell r="B5851" t="str">
            <v>Developmental - ESL</v>
          </cell>
          <cell r="C5851">
            <v>611120</v>
          </cell>
          <cell r="D5851">
            <v>332066611120</v>
          </cell>
          <cell r="E5851" t="str">
            <v>Faculty Salaries - Part-time</v>
          </cell>
          <cell r="F5851">
            <v>8296.56</v>
          </cell>
          <cell r="G5851">
            <v>0</v>
          </cell>
          <cell r="H5851">
            <v>8362</v>
          </cell>
          <cell r="I5851">
            <v>0</v>
          </cell>
          <cell r="J5851">
            <v>6471</v>
          </cell>
          <cell r="K5851">
            <v>110010</v>
          </cell>
          <cell r="L5851" t="str">
            <v>Current Unrestricted</v>
          </cell>
          <cell r="M5851">
            <v>10</v>
          </cell>
          <cell r="N5851" t="str">
            <v>Instruction</v>
          </cell>
          <cell r="O5851">
            <v>11</v>
          </cell>
          <cell r="P5851" t="str">
            <v>Current Unrestricted Funds</v>
          </cell>
          <cell r="Q5851">
            <v>61</v>
          </cell>
          <cell r="R5851" t="str">
            <v>Salaries and Wages</v>
          </cell>
          <cell r="S5851">
            <v>40</v>
          </cell>
          <cell r="T5851" t="str">
            <v>Vice President / Provost - SCC</v>
          </cell>
          <cell r="U5851">
            <v>1</v>
          </cell>
          <cell r="V5851" t="str">
            <v>Weasenforth, Donald L.</v>
          </cell>
        </row>
        <row r="5852">
          <cell r="A5852">
            <v>332066</v>
          </cell>
          <cell r="B5852" t="str">
            <v>Developmental - ESL</v>
          </cell>
          <cell r="C5852">
            <v>611140</v>
          </cell>
          <cell r="D5852">
            <v>332066611140</v>
          </cell>
          <cell r="E5852" t="str">
            <v>Faculty Part-time Non-teaching</v>
          </cell>
          <cell r="F5852">
            <v>0</v>
          </cell>
          <cell r="G5852">
            <v>0</v>
          </cell>
          <cell r="H5852">
            <v>208</v>
          </cell>
          <cell r="I5852">
            <v>0</v>
          </cell>
          <cell r="J5852">
            <v>208</v>
          </cell>
          <cell r="K5852">
            <v>110010</v>
          </cell>
          <cell r="L5852" t="str">
            <v>Current Unrestricted</v>
          </cell>
          <cell r="M5852">
            <v>10</v>
          </cell>
          <cell r="N5852" t="str">
            <v>Instruction</v>
          </cell>
          <cell r="O5852">
            <v>11</v>
          </cell>
          <cell r="P5852" t="str">
            <v>Current Unrestricted Funds</v>
          </cell>
          <cell r="Q5852">
            <v>61</v>
          </cell>
          <cell r="R5852" t="str">
            <v>Salaries and Wages</v>
          </cell>
          <cell r="S5852">
            <v>40</v>
          </cell>
          <cell r="T5852" t="str">
            <v>Vice President / Provost - SCC</v>
          </cell>
          <cell r="U5852">
            <v>1</v>
          </cell>
          <cell r="V5852" t="str">
            <v>Weasenforth, Donald L.</v>
          </cell>
        </row>
        <row r="5853">
          <cell r="A5853">
            <v>332066</v>
          </cell>
          <cell r="B5853" t="str">
            <v>Developmental - ESL</v>
          </cell>
          <cell r="C5853">
            <v>611160</v>
          </cell>
          <cell r="D5853">
            <v>332066611160</v>
          </cell>
          <cell r="E5853" t="str">
            <v>Faculty Part-time - Summer</v>
          </cell>
          <cell r="F5853">
            <v>0</v>
          </cell>
          <cell r="G5853">
            <v>0</v>
          </cell>
          <cell r="H5853">
            <v>6474</v>
          </cell>
          <cell r="I5853">
            <v>0</v>
          </cell>
          <cell r="J5853">
            <v>2157</v>
          </cell>
          <cell r="K5853">
            <v>110010</v>
          </cell>
          <cell r="L5853" t="str">
            <v>Current Unrestricted</v>
          </cell>
          <cell r="M5853">
            <v>10</v>
          </cell>
          <cell r="N5853" t="str">
            <v>Instruction</v>
          </cell>
          <cell r="O5853">
            <v>11</v>
          </cell>
          <cell r="P5853" t="str">
            <v>Current Unrestricted Funds</v>
          </cell>
          <cell r="Q5853">
            <v>61</v>
          </cell>
          <cell r="R5853" t="str">
            <v>Salaries and Wages</v>
          </cell>
          <cell r="S5853">
            <v>40</v>
          </cell>
          <cell r="T5853" t="str">
            <v>Vice President / Provost - SCC</v>
          </cell>
          <cell r="U5853">
            <v>1</v>
          </cell>
          <cell r="V5853" t="str">
            <v>Weasenforth, Donald L.</v>
          </cell>
        </row>
        <row r="5854">
          <cell r="A5854">
            <v>332066</v>
          </cell>
          <cell r="B5854" t="str">
            <v>Developmental - ESL</v>
          </cell>
          <cell r="C5854">
            <v>755310</v>
          </cell>
          <cell r="D5854">
            <v>332066755310</v>
          </cell>
          <cell r="E5854" t="str">
            <v>Copier Expense</v>
          </cell>
          <cell r="F5854">
            <v>161.28</v>
          </cell>
          <cell r="G5854">
            <v>0</v>
          </cell>
          <cell r="H5854">
            <v>20</v>
          </cell>
          <cell r="I5854">
            <v>0</v>
          </cell>
          <cell r="J5854">
            <v>160</v>
          </cell>
          <cell r="K5854">
            <v>110010</v>
          </cell>
          <cell r="L5854" t="str">
            <v>Current Unrestricted</v>
          </cell>
          <cell r="M5854">
            <v>10</v>
          </cell>
          <cell r="N5854" t="str">
            <v>Instruction</v>
          </cell>
          <cell r="O5854">
            <v>11</v>
          </cell>
          <cell r="P5854" t="str">
            <v>Current Unrestricted Funds</v>
          </cell>
          <cell r="Q5854">
            <v>75</v>
          </cell>
          <cell r="R5854" t="str">
            <v>Other Operating Expenses</v>
          </cell>
          <cell r="S5854">
            <v>40</v>
          </cell>
          <cell r="T5854" t="str">
            <v>Vice President / Provost - SCC</v>
          </cell>
          <cell r="U5854">
            <v>4</v>
          </cell>
          <cell r="V5854" t="str">
            <v>Weasenforth, Donald L.</v>
          </cell>
        </row>
        <row r="5855">
          <cell r="A5855">
            <v>332066</v>
          </cell>
          <cell r="B5855" t="str">
            <v>Developmental - ESL</v>
          </cell>
          <cell r="C5855">
            <v>755360</v>
          </cell>
          <cell r="D5855">
            <v>332066755360</v>
          </cell>
          <cell r="E5855" t="str">
            <v>Printing - Other</v>
          </cell>
          <cell r="F5855">
            <v>0</v>
          </cell>
          <cell r="G5855">
            <v>0</v>
          </cell>
          <cell r="H5855">
            <v>30</v>
          </cell>
          <cell r="I5855">
            <v>0</v>
          </cell>
          <cell r="J5855">
            <v>131</v>
          </cell>
          <cell r="K5855">
            <v>110010</v>
          </cell>
          <cell r="L5855" t="str">
            <v>Current Unrestricted</v>
          </cell>
          <cell r="M5855">
            <v>10</v>
          </cell>
          <cell r="N5855" t="str">
            <v>Instruction</v>
          </cell>
          <cell r="O5855">
            <v>11</v>
          </cell>
          <cell r="P5855" t="str">
            <v>Current Unrestricted Funds</v>
          </cell>
          <cell r="Q5855">
            <v>75</v>
          </cell>
          <cell r="R5855" t="str">
            <v>Other Operating Expenses</v>
          </cell>
          <cell r="S5855">
            <v>40</v>
          </cell>
          <cell r="T5855" t="str">
            <v>Vice President / Provost - SCC</v>
          </cell>
          <cell r="U5855">
            <v>4</v>
          </cell>
          <cell r="V5855" t="str">
            <v>Weasenforth, Donald L.</v>
          </cell>
        </row>
        <row r="5856">
          <cell r="A5856">
            <v>240225</v>
          </cell>
          <cell r="B5856" t="str">
            <v>Web Services</v>
          </cell>
          <cell r="C5856">
            <v>611310</v>
          </cell>
          <cell r="D5856">
            <v>240225611310</v>
          </cell>
          <cell r="E5856" t="str">
            <v>Supervisory Support Staff - Exempt</v>
          </cell>
          <cell r="F5856">
            <v>62299.56</v>
          </cell>
          <cell r="G5856">
            <v>40</v>
          </cell>
          <cell r="H5856">
            <v>0</v>
          </cell>
          <cell r="I5856">
            <v>0</v>
          </cell>
          <cell r="J5856">
            <v>0</v>
          </cell>
          <cell r="K5856">
            <v>110010</v>
          </cell>
          <cell r="L5856" t="str">
            <v>Current Unrestricted</v>
          </cell>
          <cell r="M5856">
            <v>35</v>
          </cell>
          <cell r="N5856" t="str">
            <v>Institutional Support</v>
          </cell>
          <cell r="O5856">
            <v>11</v>
          </cell>
          <cell r="P5856" t="str">
            <v>Current Unrestricted Funds</v>
          </cell>
          <cell r="Q5856">
            <v>61</v>
          </cell>
          <cell r="R5856" t="str">
            <v>Salaries and Wages</v>
          </cell>
          <cell r="S5856">
            <v>50</v>
          </cell>
          <cell r="T5856" t="str">
            <v>Administrative Services</v>
          </cell>
          <cell r="U5856">
            <v>9</v>
          </cell>
          <cell r="V5856" t="str">
            <v>Webb-Losh, Heather</v>
          </cell>
        </row>
        <row r="5857">
          <cell r="A5857">
            <v>240225</v>
          </cell>
          <cell r="B5857" t="str">
            <v>Web Services</v>
          </cell>
          <cell r="C5857">
            <v>611320</v>
          </cell>
          <cell r="D5857">
            <v>240225611320</v>
          </cell>
          <cell r="E5857" t="str">
            <v>Non-Supervisory Supp Staff - Exempt</v>
          </cell>
          <cell r="F5857">
            <v>48357.96</v>
          </cell>
          <cell r="G5857">
            <v>0</v>
          </cell>
          <cell r="H5857">
            <v>0</v>
          </cell>
          <cell r="I5857">
            <v>0</v>
          </cell>
          <cell r="J5857">
            <v>0</v>
          </cell>
          <cell r="K5857">
            <v>110010</v>
          </cell>
          <cell r="L5857" t="str">
            <v>Current Unrestricted</v>
          </cell>
          <cell r="M5857">
            <v>35</v>
          </cell>
          <cell r="N5857" t="str">
            <v>Institutional Support</v>
          </cell>
          <cell r="O5857">
            <v>11</v>
          </cell>
          <cell r="P5857" t="str">
            <v>Current Unrestricted Funds</v>
          </cell>
          <cell r="Q5857">
            <v>61</v>
          </cell>
          <cell r="R5857" t="str">
            <v>Salaries and Wages</v>
          </cell>
          <cell r="S5857">
            <v>50</v>
          </cell>
          <cell r="T5857" t="str">
            <v>Administrative Services</v>
          </cell>
          <cell r="U5857">
            <v>9</v>
          </cell>
          <cell r="V5857" t="str">
            <v>Webb-Losh, Heather</v>
          </cell>
        </row>
        <row r="5858">
          <cell r="A5858">
            <v>240225</v>
          </cell>
          <cell r="B5858" t="str">
            <v>Web Services</v>
          </cell>
          <cell r="C5858">
            <v>611325</v>
          </cell>
          <cell r="D5858">
            <v>240225611325</v>
          </cell>
          <cell r="E5858" t="str">
            <v>Non-Supervisory - PT - Exempt</v>
          </cell>
          <cell r="F5858">
            <v>15975.78</v>
          </cell>
          <cell r="G5858">
            <v>0</v>
          </cell>
          <cell r="H5858">
            <v>16560</v>
          </cell>
          <cell r="I5858">
            <v>0</v>
          </cell>
          <cell r="J5858">
            <v>0</v>
          </cell>
          <cell r="K5858">
            <v>110010</v>
          </cell>
          <cell r="L5858" t="str">
            <v>Current Unrestricted</v>
          </cell>
          <cell r="M5858">
            <v>35</v>
          </cell>
          <cell r="N5858" t="str">
            <v>Institutional Support</v>
          </cell>
          <cell r="O5858">
            <v>11</v>
          </cell>
          <cell r="P5858" t="str">
            <v>Current Unrestricted Funds</v>
          </cell>
          <cell r="Q5858">
            <v>61</v>
          </cell>
          <cell r="R5858" t="str">
            <v>Salaries and Wages</v>
          </cell>
          <cell r="S5858">
            <v>50</v>
          </cell>
          <cell r="T5858" t="str">
            <v>Administrative Services</v>
          </cell>
          <cell r="U5858">
            <v>9</v>
          </cell>
          <cell r="V5858" t="str">
            <v>Webb-Losh, Heather</v>
          </cell>
        </row>
        <row r="5859">
          <cell r="A5859">
            <v>240225</v>
          </cell>
          <cell r="B5859" t="str">
            <v>Web Services</v>
          </cell>
          <cell r="C5859">
            <v>611410</v>
          </cell>
          <cell r="D5859">
            <v>240225611410</v>
          </cell>
          <cell r="E5859" t="str">
            <v>Supervisory Supp Staff - Non-Exempt</v>
          </cell>
          <cell r="F5859">
            <v>0</v>
          </cell>
          <cell r="G5859">
            <v>62259.56</v>
          </cell>
          <cell r="H5859">
            <v>64464</v>
          </cell>
          <cell r="I5859">
            <v>32231.64</v>
          </cell>
          <cell r="J5859">
            <v>64464</v>
          </cell>
          <cell r="K5859">
            <v>110010</v>
          </cell>
          <cell r="L5859" t="str">
            <v>Current Unrestricted</v>
          </cell>
          <cell r="M5859">
            <v>35</v>
          </cell>
          <cell r="N5859" t="str">
            <v>Institutional Support</v>
          </cell>
          <cell r="O5859">
            <v>11</v>
          </cell>
          <cell r="P5859" t="str">
            <v>Current Unrestricted Funds</v>
          </cell>
          <cell r="Q5859">
            <v>61</v>
          </cell>
          <cell r="R5859" t="str">
            <v>Salaries and Wages</v>
          </cell>
          <cell r="S5859">
            <v>50</v>
          </cell>
          <cell r="T5859" t="str">
            <v>Administrative Services</v>
          </cell>
          <cell r="U5859">
            <v>9</v>
          </cell>
          <cell r="V5859" t="str">
            <v>Webb-Losh, Heather</v>
          </cell>
        </row>
        <row r="5860">
          <cell r="A5860">
            <v>240225</v>
          </cell>
          <cell r="B5860" t="str">
            <v>Web Services</v>
          </cell>
          <cell r="C5860">
            <v>611420</v>
          </cell>
          <cell r="D5860">
            <v>240225611420</v>
          </cell>
          <cell r="E5860" t="str">
            <v>Non-Supervisory Supp - Non-Exempt</v>
          </cell>
          <cell r="F5860">
            <v>0</v>
          </cell>
          <cell r="G5860">
            <v>88893.6</v>
          </cell>
          <cell r="H5860">
            <v>103014</v>
          </cell>
          <cell r="I5860">
            <v>51202.34</v>
          </cell>
          <cell r="J5860">
            <v>105210</v>
          </cell>
          <cell r="K5860">
            <v>110010</v>
          </cell>
          <cell r="L5860" t="str">
            <v>Current Unrestricted</v>
          </cell>
          <cell r="M5860">
            <v>35</v>
          </cell>
          <cell r="N5860" t="str">
            <v>Institutional Support</v>
          </cell>
          <cell r="O5860">
            <v>11</v>
          </cell>
          <cell r="P5860" t="str">
            <v>Current Unrestricted Funds</v>
          </cell>
          <cell r="Q5860">
            <v>61</v>
          </cell>
          <cell r="R5860" t="str">
            <v>Salaries and Wages</v>
          </cell>
          <cell r="S5860">
            <v>50</v>
          </cell>
          <cell r="T5860" t="str">
            <v>Administrative Services</v>
          </cell>
          <cell r="U5860">
            <v>9</v>
          </cell>
          <cell r="V5860" t="str">
            <v>Webb-Losh, Heather</v>
          </cell>
        </row>
        <row r="5861">
          <cell r="A5861">
            <v>240225</v>
          </cell>
          <cell r="B5861" t="str">
            <v>Web Services</v>
          </cell>
          <cell r="C5861">
            <v>611460</v>
          </cell>
          <cell r="D5861">
            <v>240225611460</v>
          </cell>
          <cell r="E5861" t="str">
            <v>Support Staff PT - Non-Exempt</v>
          </cell>
          <cell r="F5861">
            <v>0</v>
          </cell>
          <cell r="G5861">
            <v>16332.97</v>
          </cell>
          <cell r="H5861">
            <v>16000</v>
          </cell>
          <cell r="I5861">
            <v>7303.9</v>
          </cell>
          <cell r="J5861">
            <v>14300</v>
          </cell>
          <cell r="K5861">
            <v>110010</v>
          </cell>
          <cell r="L5861" t="str">
            <v>Current Unrestricted</v>
          </cell>
          <cell r="M5861">
            <v>35</v>
          </cell>
          <cell r="N5861" t="str">
            <v>Institutional Support</v>
          </cell>
          <cell r="O5861">
            <v>11</v>
          </cell>
          <cell r="P5861" t="str">
            <v>Current Unrestricted Funds</v>
          </cell>
          <cell r="Q5861">
            <v>61</v>
          </cell>
          <cell r="R5861" t="str">
            <v>Salaries and Wages</v>
          </cell>
          <cell r="S5861">
            <v>50</v>
          </cell>
          <cell r="T5861" t="str">
            <v>Administrative Services</v>
          </cell>
          <cell r="U5861">
            <v>9</v>
          </cell>
          <cell r="V5861" t="str">
            <v>Webb-Losh, Heather</v>
          </cell>
        </row>
        <row r="5862">
          <cell r="A5862">
            <v>240225</v>
          </cell>
          <cell r="B5862" t="str">
            <v>Web Services</v>
          </cell>
          <cell r="C5862">
            <v>611491</v>
          </cell>
          <cell r="D5862">
            <v>240225611491</v>
          </cell>
          <cell r="E5862" t="str">
            <v>Comp Time Payoff</v>
          </cell>
          <cell r="F5862">
            <v>0</v>
          </cell>
          <cell r="G5862">
            <v>0</v>
          </cell>
          <cell r="H5862">
            <v>0</v>
          </cell>
          <cell r="I5862">
            <v>0</v>
          </cell>
          <cell r="J5862">
            <v>0</v>
          </cell>
          <cell r="K5862">
            <v>110010</v>
          </cell>
          <cell r="L5862" t="str">
            <v>Current Unrestricted</v>
          </cell>
          <cell r="M5862">
            <v>35</v>
          </cell>
          <cell r="N5862" t="str">
            <v>Institutional Support</v>
          </cell>
          <cell r="O5862">
            <v>11</v>
          </cell>
          <cell r="P5862" t="str">
            <v>Current Unrestricted Funds</v>
          </cell>
          <cell r="Q5862">
            <v>61</v>
          </cell>
          <cell r="R5862" t="str">
            <v>Salaries and Wages</v>
          </cell>
          <cell r="S5862">
            <v>50</v>
          </cell>
          <cell r="T5862" t="str">
            <v>Administrative Services</v>
          </cell>
          <cell r="U5862">
            <v>9</v>
          </cell>
          <cell r="V5862" t="str">
            <v>Webb-Losh, Heather</v>
          </cell>
        </row>
        <row r="5863">
          <cell r="A5863">
            <v>240225</v>
          </cell>
          <cell r="B5863" t="str">
            <v>Web Services</v>
          </cell>
          <cell r="C5863">
            <v>611491</v>
          </cell>
          <cell r="D5863">
            <v>240225611491</v>
          </cell>
          <cell r="E5863" t="str">
            <v>Comp Time Payoff</v>
          </cell>
          <cell r="F5863">
            <v>3388.85</v>
          </cell>
          <cell r="G5863">
            <v>193.49</v>
          </cell>
          <cell r="H5863">
            <v>0</v>
          </cell>
          <cell r="I5863">
            <v>0</v>
          </cell>
          <cell r="J5863">
            <v>0</v>
          </cell>
          <cell r="K5863">
            <v>110010</v>
          </cell>
          <cell r="L5863" t="str">
            <v>Current Unrestricted</v>
          </cell>
          <cell r="M5863">
            <v>35</v>
          </cell>
          <cell r="N5863" t="str">
            <v>Institutional Support</v>
          </cell>
          <cell r="O5863">
            <v>11</v>
          </cell>
          <cell r="P5863" t="str">
            <v>Current Unrestricted Funds</v>
          </cell>
          <cell r="Q5863">
            <v>61</v>
          </cell>
          <cell r="R5863" t="str">
            <v>Salaries and Wages</v>
          </cell>
          <cell r="S5863">
            <v>50</v>
          </cell>
          <cell r="T5863" t="str">
            <v>Administrative Services</v>
          </cell>
          <cell r="U5863">
            <v>9</v>
          </cell>
          <cell r="V5863" t="str">
            <v>Webb-Losh, Heather</v>
          </cell>
        </row>
        <row r="5864">
          <cell r="A5864">
            <v>240225</v>
          </cell>
          <cell r="B5864" t="str">
            <v>Web Services</v>
          </cell>
          <cell r="C5864">
            <v>611492</v>
          </cell>
          <cell r="D5864">
            <v>240225611492</v>
          </cell>
          <cell r="E5864" t="str">
            <v>Regular Overtime</v>
          </cell>
          <cell r="F5864">
            <v>769.04</v>
          </cell>
          <cell r="G5864">
            <v>0</v>
          </cell>
          <cell r="H5864">
            <v>0</v>
          </cell>
          <cell r="I5864">
            <v>0</v>
          </cell>
          <cell r="J5864">
            <v>0</v>
          </cell>
          <cell r="K5864">
            <v>110010</v>
          </cell>
          <cell r="L5864" t="str">
            <v>Current Unrestricted</v>
          </cell>
          <cell r="M5864">
            <v>35</v>
          </cell>
          <cell r="N5864" t="str">
            <v>Institutional Support</v>
          </cell>
          <cell r="O5864">
            <v>11</v>
          </cell>
          <cell r="P5864" t="str">
            <v>Current Unrestricted Funds</v>
          </cell>
          <cell r="Q5864">
            <v>61</v>
          </cell>
          <cell r="R5864" t="str">
            <v>Salaries and Wages</v>
          </cell>
          <cell r="S5864">
            <v>50</v>
          </cell>
          <cell r="T5864" t="str">
            <v>Administrative Services</v>
          </cell>
          <cell r="U5864">
            <v>9</v>
          </cell>
          <cell r="V5864" t="str">
            <v>Webb-Losh, Heather</v>
          </cell>
        </row>
        <row r="5865">
          <cell r="A5865">
            <v>240225</v>
          </cell>
          <cell r="B5865" t="str">
            <v>Web Services</v>
          </cell>
          <cell r="C5865">
            <v>611515</v>
          </cell>
          <cell r="D5865">
            <v>240225611515</v>
          </cell>
          <cell r="E5865" t="str">
            <v>Student Assistants - Non-WS&lt;6 hrs</v>
          </cell>
          <cell r="F5865">
            <v>0</v>
          </cell>
          <cell r="G5865">
            <v>0</v>
          </cell>
          <cell r="H5865">
            <v>0</v>
          </cell>
          <cell r="I5865">
            <v>0</v>
          </cell>
          <cell r="J5865">
            <v>0</v>
          </cell>
          <cell r="K5865">
            <v>110010</v>
          </cell>
          <cell r="L5865" t="str">
            <v>Current Unrestricted</v>
          </cell>
          <cell r="M5865">
            <v>35</v>
          </cell>
          <cell r="N5865" t="str">
            <v>Institutional Support</v>
          </cell>
          <cell r="O5865">
            <v>11</v>
          </cell>
          <cell r="P5865" t="str">
            <v>Current Unrestricted Funds</v>
          </cell>
          <cell r="Q5865">
            <v>61</v>
          </cell>
          <cell r="R5865" t="str">
            <v>Salaries and Wages</v>
          </cell>
          <cell r="S5865">
            <v>50</v>
          </cell>
          <cell r="T5865" t="str">
            <v>Administrative Services</v>
          </cell>
          <cell r="U5865">
            <v>9</v>
          </cell>
          <cell r="V5865" t="str">
            <v>Webb-Losh, Heather</v>
          </cell>
        </row>
        <row r="5866">
          <cell r="A5866">
            <v>240225</v>
          </cell>
          <cell r="B5866" t="str">
            <v>Web Services</v>
          </cell>
          <cell r="C5866">
            <v>712370</v>
          </cell>
          <cell r="D5866">
            <v>240225712370</v>
          </cell>
          <cell r="E5866" t="str">
            <v>Other Contract Services</v>
          </cell>
          <cell r="F5866">
            <v>2271.9</v>
          </cell>
          <cell r="G5866">
            <v>2776.4</v>
          </cell>
          <cell r="H5866">
            <v>1500</v>
          </cell>
          <cell r="I5866">
            <v>585</v>
          </cell>
          <cell r="J5866">
            <v>2500</v>
          </cell>
          <cell r="K5866">
            <v>110010</v>
          </cell>
          <cell r="L5866" t="str">
            <v>Current Unrestricted</v>
          </cell>
          <cell r="M5866">
            <v>35</v>
          </cell>
          <cell r="N5866" t="str">
            <v>Institutional Support</v>
          </cell>
          <cell r="O5866">
            <v>11</v>
          </cell>
          <cell r="P5866" t="str">
            <v>Current Unrestricted Funds</v>
          </cell>
          <cell r="Q5866">
            <v>71</v>
          </cell>
          <cell r="R5866" t="str">
            <v>Contractual Services</v>
          </cell>
          <cell r="S5866">
            <v>50</v>
          </cell>
          <cell r="T5866" t="str">
            <v>Administrative Services</v>
          </cell>
          <cell r="U5866">
            <v>9</v>
          </cell>
          <cell r="V5866" t="str">
            <v>Webb-Losh, Heather</v>
          </cell>
        </row>
        <row r="5867">
          <cell r="A5867">
            <v>240225</v>
          </cell>
          <cell r="B5867" t="str">
            <v>Web Services</v>
          </cell>
          <cell r="C5867">
            <v>712510</v>
          </cell>
          <cell r="D5867">
            <v>240225712510</v>
          </cell>
          <cell r="E5867" t="str">
            <v>Maintenance Agreements</v>
          </cell>
          <cell r="F5867">
            <v>104.97</v>
          </cell>
          <cell r="G5867">
            <v>0</v>
          </cell>
          <cell r="H5867">
            <v>0</v>
          </cell>
          <cell r="I5867">
            <v>0</v>
          </cell>
          <cell r="J5867">
            <v>0</v>
          </cell>
          <cell r="K5867">
            <v>110010</v>
          </cell>
          <cell r="L5867" t="str">
            <v>Current Unrestricted</v>
          </cell>
          <cell r="M5867">
            <v>35</v>
          </cell>
          <cell r="N5867" t="str">
            <v>Institutional Support</v>
          </cell>
          <cell r="O5867">
            <v>11</v>
          </cell>
          <cell r="P5867" t="str">
            <v>Current Unrestricted Funds</v>
          </cell>
          <cell r="Q5867">
            <v>71</v>
          </cell>
          <cell r="R5867" t="str">
            <v>Contractual Services</v>
          </cell>
          <cell r="S5867">
            <v>50</v>
          </cell>
          <cell r="T5867" t="str">
            <v>Administrative Services</v>
          </cell>
          <cell r="U5867">
            <v>9</v>
          </cell>
          <cell r="V5867" t="str">
            <v>Webb-Losh, Heather</v>
          </cell>
        </row>
        <row r="5868">
          <cell r="A5868">
            <v>240225</v>
          </cell>
          <cell r="B5868" t="str">
            <v>Web Services</v>
          </cell>
          <cell r="C5868">
            <v>712550</v>
          </cell>
          <cell r="D5868">
            <v>240225712550</v>
          </cell>
          <cell r="E5868" t="str">
            <v>Computer Maintenance</v>
          </cell>
          <cell r="F5868">
            <v>192.19</v>
          </cell>
          <cell r="G5868">
            <v>246.9</v>
          </cell>
          <cell r="H5868">
            <v>250</v>
          </cell>
          <cell r="I5868">
            <v>227.95</v>
          </cell>
          <cell r="J5868">
            <v>250</v>
          </cell>
          <cell r="K5868">
            <v>110010</v>
          </cell>
          <cell r="L5868" t="str">
            <v>Current Unrestricted</v>
          </cell>
          <cell r="M5868">
            <v>35</v>
          </cell>
          <cell r="N5868" t="str">
            <v>Institutional Support</v>
          </cell>
          <cell r="O5868">
            <v>11</v>
          </cell>
          <cell r="P5868" t="str">
            <v>Current Unrestricted Funds</v>
          </cell>
          <cell r="Q5868">
            <v>71</v>
          </cell>
          <cell r="R5868" t="str">
            <v>Contractual Services</v>
          </cell>
          <cell r="S5868">
            <v>50</v>
          </cell>
          <cell r="T5868" t="str">
            <v>Administrative Services</v>
          </cell>
          <cell r="U5868">
            <v>9</v>
          </cell>
          <cell r="V5868" t="str">
            <v>Webb-Losh, Heather</v>
          </cell>
        </row>
        <row r="5869">
          <cell r="A5869">
            <v>240225</v>
          </cell>
          <cell r="B5869" t="str">
            <v>Web Services</v>
          </cell>
          <cell r="C5869">
            <v>733120</v>
          </cell>
          <cell r="D5869">
            <v>240225733120</v>
          </cell>
          <cell r="E5869" t="str">
            <v>Office Supplies</v>
          </cell>
          <cell r="F5869">
            <v>245.84</v>
          </cell>
          <cell r="G5869">
            <v>72.540000000000006</v>
          </cell>
          <cell r="H5869">
            <v>150</v>
          </cell>
          <cell r="I5869">
            <v>0</v>
          </cell>
          <cell r="J5869">
            <v>100</v>
          </cell>
          <cell r="K5869">
            <v>110010</v>
          </cell>
          <cell r="L5869" t="str">
            <v>Current Unrestricted</v>
          </cell>
          <cell r="M5869">
            <v>35</v>
          </cell>
          <cell r="N5869" t="str">
            <v>Institutional Support</v>
          </cell>
          <cell r="O5869">
            <v>11</v>
          </cell>
          <cell r="P5869" t="str">
            <v>Current Unrestricted Funds</v>
          </cell>
          <cell r="Q5869">
            <v>73</v>
          </cell>
          <cell r="R5869" t="str">
            <v>Supplies</v>
          </cell>
          <cell r="S5869">
            <v>50</v>
          </cell>
          <cell r="T5869" t="str">
            <v>Administrative Services</v>
          </cell>
          <cell r="U5869">
            <v>9</v>
          </cell>
          <cell r="V5869" t="str">
            <v>Webb-Losh, Heather</v>
          </cell>
        </row>
        <row r="5870">
          <cell r="A5870">
            <v>240225</v>
          </cell>
          <cell r="B5870" t="str">
            <v>Web Services</v>
          </cell>
          <cell r="C5870">
            <v>733210</v>
          </cell>
          <cell r="D5870">
            <v>240225733210</v>
          </cell>
          <cell r="E5870" t="str">
            <v>Division Books and Booklets</v>
          </cell>
          <cell r="F5870">
            <v>80.98</v>
          </cell>
          <cell r="G5870">
            <v>0</v>
          </cell>
          <cell r="H5870">
            <v>0</v>
          </cell>
          <cell r="I5870">
            <v>0</v>
          </cell>
          <cell r="J5870">
            <v>0</v>
          </cell>
          <cell r="K5870">
            <v>110010</v>
          </cell>
          <cell r="L5870" t="str">
            <v>Current Unrestricted</v>
          </cell>
          <cell r="M5870">
            <v>35</v>
          </cell>
          <cell r="N5870" t="str">
            <v>Institutional Support</v>
          </cell>
          <cell r="O5870">
            <v>11</v>
          </cell>
          <cell r="P5870" t="str">
            <v>Current Unrestricted Funds</v>
          </cell>
          <cell r="Q5870">
            <v>73</v>
          </cell>
          <cell r="R5870" t="str">
            <v>Supplies</v>
          </cell>
          <cell r="S5870">
            <v>50</v>
          </cell>
          <cell r="T5870" t="str">
            <v>Administrative Services</v>
          </cell>
          <cell r="U5870">
            <v>9</v>
          </cell>
          <cell r="V5870" t="str">
            <v>Webb-Losh, Heather</v>
          </cell>
        </row>
        <row r="5871">
          <cell r="A5871">
            <v>240225</v>
          </cell>
          <cell r="B5871" t="str">
            <v>Web Services</v>
          </cell>
          <cell r="C5871">
            <v>744220</v>
          </cell>
          <cell r="D5871">
            <v>240225744220</v>
          </cell>
          <cell r="E5871" t="str">
            <v>Professional Development / Travel</v>
          </cell>
          <cell r="F5871">
            <v>2162.7600000000002</v>
          </cell>
          <cell r="G5871">
            <v>270.8</v>
          </cell>
          <cell r="H5871">
            <v>500</v>
          </cell>
          <cell r="I5871">
            <v>0</v>
          </cell>
          <cell r="J5871">
            <v>0</v>
          </cell>
          <cell r="K5871">
            <v>110010</v>
          </cell>
          <cell r="L5871" t="str">
            <v>Current Unrestricted</v>
          </cell>
          <cell r="M5871">
            <v>35</v>
          </cell>
          <cell r="N5871" t="str">
            <v>Institutional Support</v>
          </cell>
          <cell r="O5871">
            <v>11</v>
          </cell>
          <cell r="P5871" t="str">
            <v>Current Unrestricted Funds</v>
          </cell>
          <cell r="Q5871">
            <v>74</v>
          </cell>
          <cell r="R5871" t="str">
            <v>Travel</v>
          </cell>
          <cell r="S5871">
            <v>50</v>
          </cell>
          <cell r="T5871" t="str">
            <v>Administrative Services</v>
          </cell>
          <cell r="U5871">
            <v>9</v>
          </cell>
          <cell r="V5871" t="str">
            <v>Webb-Losh, Heather</v>
          </cell>
        </row>
        <row r="5872">
          <cell r="A5872">
            <v>240225</v>
          </cell>
          <cell r="B5872" t="str">
            <v>Web Services</v>
          </cell>
          <cell r="C5872">
            <v>744230</v>
          </cell>
          <cell r="D5872">
            <v>240225744230</v>
          </cell>
          <cell r="E5872" t="str">
            <v>In-House Professional Development</v>
          </cell>
          <cell r="F5872">
            <v>0</v>
          </cell>
          <cell r="G5872">
            <v>1100</v>
          </cell>
          <cell r="H5872">
            <v>0</v>
          </cell>
          <cell r="I5872">
            <v>0</v>
          </cell>
          <cell r="J5872">
            <v>0</v>
          </cell>
          <cell r="K5872">
            <v>110010</v>
          </cell>
          <cell r="L5872" t="str">
            <v>Current Unrestricted</v>
          </cell>
          <cell r="M5872">
            <v>35</v>
          </cell>
          <cell r="N5872" t="str">
            <v>Institutional Support</v>
          </cell>
          <cell r="O5872">
            <v>11</v>
          </cell>
          <cell r="P5872" t="str">
            <v>Current Unrestricted Funds</v>
          </cell>
          <cell r="Q5872">
            <v>74</v>
          </cell>
          <cell r="R5872" t="str">
            <v>Travel</v>
          </cell>
          <cell r="S5872">
            <v>50</v>
          </cell>
          <cell r="T5872" t="str">
            <v>Administrative Services</v>
          </cell>
          <cell r="U5872">
            <v>9</v>
          </cell>
          <cell r="V5872" t="str">
            <v>Webb-Losh, Heather</v>
          </cell>
        </row>
        <row r="5873">
          <cell r="A5873">
            <v>240225</v>
          </cell>
          <cell r="B5873" t="str">
            <v>Web Services</v>
          </cell>
          <cell r="C5873">
            <v>755240</v>
          </cell>
          <cell r="D5873">
            <v>240225755240</v>
          </cell>
          <cell r="E5873" t="str">
            <v>DP - Software</v>
          </cell>
          <cell r="F5873">
            <v>0</v>
          </cell>
          <cell r="G5873">
            <v>0</v>
          </cell>
          <cell r="H5873">
            <v>0</v>
          </cell>
          <cell r="I5873">
            <v>0</v>
          </cell>
          <cell r="J5873">
            <v>0</v>
          </cell>
          <cell r="K5873">
            <v>110010</v>
          </cell>
          <cell r="L5873" t="str">
            <v>Current Unrestricted</v>
          </cell>
          <cell r="M5873">
            <v>35</v>
          </cell>
          <cell r="N5873" t="str">
            <v>Institutional Support</v>
          </cell>
          <cell r="O5873">
            <v>11</v>
          </cell>
          <cell r="P5873" t="str">
            <v>Current Unrestricted Funds</v>
          </cell>
          <cell r="Q5873">
            <v>75</v>
          </cell>
          <cell r="R5873" t="str">
            <v>Other Operating Expenses</v>
          </cell>
          <cell r="S5873">
            <v>50</v>
          </cell>
          <cell r="T5873" t="str">
            <v>Administrative Services</v>
          </cell>
          <cell r="U5873">
            <v>9</v>
          </cell>
          <cell r="V5873" t="str">
            <v>Webb-Losh, Heather</v>
          </cell>
        </row>
        <row r="5874">
          <cell r="A5874">
            <v>240225</v>
          </cell>
          <cell r="B5874" t="str">
            <v>Web Services</v>
          </cell>
          <cell r="C5874">
            <v>755240</v>
          </cell>
          <cell r="D5874">
            <v>240225755240</v>
          </cell>
          <cell r="E5874" t="str">
            <v>DP - Software</v>
          </cell>
          <cell r="F5874">
            <v>15495</v>
          </cell>
          <cell r="G5874">
            <v>24729.26</v>
          </cell>
          <cell r="H5874">
            <v>98000</v>
          </cell>
          <cell r="I5874">
            <v>36068.74</v>
          </cell>
          <cell r="J5874">
            <v>90000</v>
          </cell>
          <cell r="K5874">
            <v>110010</v>
          </cell>
          <cell r="L5874" t="str">
            <v>Current Unrestricted</v>
          </cell>
          <cell r="M5874">
            <v>35</v>
          </cell>
          <cell r="N5874" t="str">
            <v>Institutional Support</v>
          </cell>
          <cell r="O5874">
            <v>11</v>
          </cell>
          <cell r="P5874" t="str">
            <v>Current Unrestricted Funds</v>
          </cell>
          <cell r="Q5874">
            <v>75</v>
          </cell>
          <cell r="R5874" t="str">
            <v>Other Operating Expenses</v>
          </cell>
          <cell r="S5874">
            <v>50</v>
          </cell>
          <cell r="T5874" t="str">
            <v>Administrative Services</v>
          </cell>
          <cell r="U5874">
            <v>9</v>
          </cell>
          <cell r="V5874" t="str">
            <v>Webb-Losh, Heather</v>
          </cell>
        </row>
        <row r="5875">
          <cell r="A5875">
            <v>240225</v>
          </cell>
          <cell r="B5875" t="str">
            <v>Web Services</v>
          </cell>
          <cell r="C5875">
            <v>765425</v>
          </cell>
          <cell r="D5875">
            <v>240225765425</v>
          </cell>
          <cell r="E5875" t="str">
            <v>Telephone - Cellular</v>
          </cell>
          <cell r="F5875">
            <v>0</v>
          </cell>
          <cell r="G5875">
            <v>0</v>
          </cell>
          <cell r="H5875">
            <v>0</v>
          </cell>
          <cell r="I5875">
            <v>0</v>
          </cell>
          <cell r="J5875">
            <v>0</v>
          </cell>
          <cell r="K5875">
            <v>110010</v>
          </cell>
          <cell r="L5875" t="str">
            <v>Current Unrestricted</v>
          </cell>
          <cell r="M5875">
            <v>35</v>
          </cell>
          <cell r="N5875" t="str">
            <v>Institutional Support</v>
          </cell>
          <cell r="O5875">
            <v>11</v>
          </cell>
          <cell r="P5875" t="str">
            <v>Current Unrestricted Funds</v>
          </cell>
          <cell r="Q5875">
            <v>76</v>
          </cell>
          <cell r="R5875" t="str">
            <v>Utilities</v>
          </cell>
          <cell r="S5875">
            <v>50</v>
          </cell>
          <cell r="T5875" t="str">
            <v>Administrative Services</v>
          </cell>
          <cell r="U5875">
            <v>9</v>
          </cell>
          <cell r="V5875" t="str">
            <v>Webb-Losh, Heather</v>
          </cell>
        </row>
        <row r="5876">
          <cell r="A5876">
            <v>240225</v>
          </cell>
          <cell r="B5876" t="str">
            <v>Web Services</v>
          </cell>
          <cell r="C5876">
            <v>787430</v>
          </cell>
          <cell r="D5876">
            <v>240225787430</v>
          </cell>
          <cell r="E5876" t="str">
            <v>Computer/Media Equip</v>
          </cell>
          <cell r="F5876">
            <v>0</v>
          </cell>
          <cell r="G5876">
            <v>0</v>
          </cell>
          <cell r="H5876">
            <v>0</v>
          </cell>
          <cell r="I5876">
            <v>0</v>
          </cell>
          <cell r="J5876">
            <v>0</v>
          </cell>
          <cell r="K5876">
            <v>110010</v>
          </cell>
          <cell r="L5876" t="str">
            <v>Current Unrestricted</v>
          </cell>
          <cell r="M5876">
            <v>35</v>
          </cell>
          <cell r="N5876" t="str">
            <v>Institutional Support</v>
          </cell>
          <cell r="O5876">
            <v>11</v>
          </cell>
          <cell r="P5876" t="str">
            <v>Current Unrestricted Funds</v>
          </cell>
          <cell r="Q5876">
            <v>78</v>
          </cell>
          <cell r="R5876" t="str">
            <v>Non-Capital Outlay</v>
          </cell>
          <cell r="S5876">
            <v>50</v>
          </cell>
          <cell r="T5876" t="str">
            <v>Administrative Services</v>
          </cell>
          <cell r="U5876">
            <v>9</v>
          </cell>
          <cell r="V5876" t="str">
            <v>Webb-Losh, Heather</v>
          </cell>
        </row>
        <row r="5877">
          <cell r="A5877">
            <v>211305</v>
          </cell>
          <cell r="B5877" t="str">
            <v>Purchasing</v>
          </cell>
          <cell r="C5877">
            <v>611210</v>
          </cell>
          <cell r="D5877">
            <v>211305611210</v>
          </cell>
          <cell r="E5877" t="str">
            <v>Admin Salaries - Full-time</v>
          </cell>
          <cell r="F5877">
            <v>82399.56</v>
          </cell>
          <cell r="G5877">
            <v>82399.56</v>
          </cell>
          <cell r="H5877">
            <v>85267</v>
          </cell>
          <cell r="I5877">
            <v>42633.36</v>
          </cell>
          <cell r="J5877">
            <v>85267</v>
          </cell>
          <cell r="K5877">
            <v>110010</v>
          </cell>
          <cell r="L5877" t="str">
            <v>Current Unrestricted</v>
          </cell>
          <cell r="M5877">
            <v>35</v>
          </cell>
          <cell r="N5877" t="str">
            <v>Institutional Support</v>
          </cell>
          <cell r="O5877">
            <v>11</v>
          </cell>
          <cell r="P5877" t="str">
            <v>Current Unrestricted Funds</v>
          </cell>
          <cell r="Q5877">
            <v>61</v>
          </cell>
          <cell r="R5877" t="str">
            <v>Salaries and Wages</v>
          </cell>
          <cell r="S5877">
            <v>50</v>
          </cell>
          <cell r="T5877" t="str">
            <v>Administrative Services</v>
          </cell>
          <cell r="U5877">
            <v>9</v>
          </cell>
          <cell r="V5877" t="str">
            <v>White, Cynthia L.</v>
          </cell>
        </row>
        <row r="5878">
          <cell r="A5878">
            <v>211305</v>
          </cell>
          <cell r="B5878" t="str">
            <v>Purchasing</v>
          </cell>
          <cell r="C5878">
            <v>611310</v>
          </cell>
          <cell r="D5878">
            <v>211305611310</v>
          </cell>
          <cell r="E5878" t="str">
            <v>Supervisory Support Staff - Exempt</v>
          </cell>
          <cell r="F5878">
            <v>50488.2</v>
          </cell>
          <cell r="G5878">
            <v>50488.2</v>
          </cell>
          <cell r="H5878">
            <v>52256</v>
          </cell>
          <cell r="I5878">
            <v>26127.66</v>
          </cell>
          <cell r="J5878">
            <v>52256</v>
          </cell>
          <cell r="K5878">
            <v>110010</v>
          </cell>
          <cell r="L5878" t="str">
            <v>Current Unrestricted</v>
          </cell>
          <cell r="M5878">
            <v>35</v>
          </cell>
          <cell r="N5878" t="str">
            <v>Institutional Support</v>
          </cell>
          <cell r="O5878">
            <v>11</v>
          </cell>
          <cell r="P5878" t="str">
            <v>Current Unrestricted Funds</v>
          </cell>
          <cell r="Q5878">
            <v>61</v>
          </cell>
          <cell r="R5878" t="str">
            <v>Salaries and Wages</v>
          </cell>
          <cell r="S5878">
            <v>50</v>
          </cell>
          <cell r="T5878" t="str">
            <v>Administrative Services</v>
          </cell>
          <cell r="U5878">
            <v>9</v>
          </cell>
          <cell r="V5878" t="str">
            <v>White, Cynthia L.</v>
          </cell>
        </row>
        <row r="5879">
          <cell r="A5879">
            <v>211305</v>
          </cell>
          <cell r="B5879" t="str">
            <v>Purchasing</v>
          </cell>
          <cell r="C5879">
            <v>611320</v>
          </cell>
          <cell r="D5879">
            <v>211305611320</v>
          </cell>
          <cell r="E5879" t="str">
            <v>Non-Supervisory Supp Staff - Exempt</v>
          </cell>
          <cell r="F5879">
            <v>211286.04</v>
          </cell>
          <cell r="G5879">
            <v>51400.56</v>
          </cell>
          <cell r="H5879">
            <v>53200</v>
          </cell>
          <cell r="I5879">
            <v>26599.8</v>
          </cell>
          <cell r="J5879">
            <v>53200</v>
          </cell>
          <cell r="K5879">
            <v>110010</v>
          </cell>
          <cell r="L5879" t="str">
            <v>Current Unrestricted</v>
          </cell>
          <cell r="M5879">
            <v>35</v>
          </cell>
          <cell r="N5879" t="str">
            <v>Institutional Support</v>
          </cell>
          <cell r="O5879">
            <v>11</v>
          </cell>
          <cell r="P5879" t="str">
            <v>Current Unrestricted Funds</v>
          </cell>
          <cell r="Q5879">
            <v>61</v>
          </cell>
          <cell r="R5879" t="str">
            <v>Salaries and Wages</v>
          </cell>
          <cell r="S5879">
            <v>50</v>
          </cell>
          <cell r="T5879" t="str">
            <v>Administrative Services</v>
          </cell>
          <cell r="U5879">
            <v>9</v>
          </cell>
          <cell r="V5879" t="str">
            <v>White, Cynthia L.</v>
          </cell>
        </row>
        <row r="5880">
          <cell r="A5880">
            <v>211305</v>
          </cell>
          <cell r="B5880" t="str">
            <v>Purchasing</v>
          </cell>
          <cell r="C5880">
            <v>611420</v>
          </cell>
          <cell r="D5880">
            <v>211305611420</v>
          </cell>
          <cell r="E5880" t="str">
            <v>Non-Supervisory Supp - Non-Exempt</v>
          </cell>
          <cell r="F5880">
            <v>70411.92</v>
          </cell>
          <cell r="G5880">
            <v>230297.4</v>
          </cell>
          <cell r="H5880">
            <v>236866</v>
          </cell>
          <cell r="I5880">
            <v>118432.68</v>
          </cell>
          <cell r="J5880">
            <v>236868</v>
          </cell>
          <cell r="K5880">
            <v>110010</v>
          </cell>
          <cell r="L5880" t="str">
            <v>Current Unrestricted</v>
          </cell>
          <cell r="M5880">
            <v>35</v>
          </cell>
          <cell r="N5880" t="str">
            <v>Institutional Support</v>
          </cell>
          <cell r="O5880">
            <v>11</v>
          </cell>
          <cell r="P5880" t="str">
            <v>Current Unrestricted Funds</v>
          </cell>
          <cell r="Q5880">
            <v>61</v>
          </cell>
          <cell r="R5880" t="str">
            <v>Salaries and Wages</v>
          </cell>
          <cell r="S5880">
            <v>50</v>
          </cell>
          <cell r="T5880" t="str">
            <v>Administrative Services</v>
          </cell>
          <cell r="U5880">
            <v>9</v>
          </cell>
          <cell r="V5880" t="str">
            <v>White, Cynthia L.</v>
          </cell>
        </row>
        <row r="5881">
          <cell r="A5881">
            <v>211305</v>
          </cell>
          <cell r="B5881" t="str">
            <v>Purchasing</v>
          </cell>
          <cell r="C5881">
            <v>712355</v>
          </cell>
          <cell r="D5881">
            <v>211305712355</v>
          </cell>
          <cell r="E5881" t="str">
            <v>Contract Labor - Temporary Agencies</v>
          </cell>
          <cell r="F5881">
            <v>0</v>
          </cell>
          <cell r="G5881">
            <v>0</v>
          </cell>
          <cell r="H5881">
            <v>0</v>
          </cell>
          <cell r="I5881">
            <v>0</v>
          </cell>
          <cell r="J5881">
            <v>0</v>
          </cell>
          <cell r="K5881">
            <v>110010</v>
          </cell>
          <cell r="L5881" t="str">
            <v>Current Unrestricted</v>
          </cell>
          <cell r="M5881">
            <v>35</v>
          </cell>
          <cell r="N5881" t="str">
            <v>Institutional Support</v>
          </cell>
          <cell r="O5881">
            <v>11</v>
          </cell>
          <cell r="P5881" t="str">
            <v>Current Unrestricted Funds</v>
          </cell>
          <cell r="Q5881">
            <v>71</v>
          </cell>
          <cell r="R5881" t="str">
            <v>Contractual Services</v>
          </cell>
          <cell r="S5881">
            <v>50</v>
          </cell>
          <cell r="T5881" t="str">
            <v>Administrative Services</v>
          </cell>
          <cell r="U5881">
            <v>9</v>
          </cell>
          <cell r="V5881" t="str">
            <v>White, Cynthia L.</v>
          </cell>
        </row>
        <row r="5882">
          <cell r="A5882">
            <v>211305</v>
          </cell>
          <cell r="B5882" t="str">
            <v>Purchasing</v>
          </cell>
          <cell r="C5882">
            <v>712510</v>
          </cell>
          <cell r="D5882">
            <v>211305712510</v>
          </cell>
          <cell r="E5882" t="str">
            <v>Maintenance Agreements</v>
          </cell>
          <cell r="F5882">
            <v>1250</v>
          </cell>
          <cell r="G5882">
            <v>0</v>
          </cell>
          <cell r="H5882">
            <v>0</v>
          </cell>
          <cell r="I5882">
            <v>0</v>
          </cell>
          <cell r="J5882">
            <v>0</v>
          </cell>
          <cell r="K5882">
            <v>110010</v>
          </cell>
          <cell r="L5882" t="str">
            <v>Current Unrestricted</v>
          </cell>
          <cell r="M5882">
            <v>35</v>
          </cell>
          <cell r="N5882" t="str">
            <v>Institutional Support</v>
          </cell>
          <cell r="O5882">
            <v>11</v>
          </cell>
          <cell r="P5882" t="str">
            <v>Current Unrestricted Funds</v>
          </cell>
          <cell r="Q5882">
            <v>71</v>
          </cell>
          <cell r="R5882" t="str">
            <v>Contractual Services</v>
          </cell>
          <cell r="S5882">
            <v>50</v>
          </cell>
          <cell r="T5882" t="str">
            <v>Administrative Services</v>
          </cell>
          <cell r="U5882">
            <v>9</v>
          </cell>
          <cell r="V5882" t="str">
            <v>White, Cynthia L.</v>
          </cell>
        </row>
        <row r="5883">
          <cell r="A5883">
            <v>211305</v>
          </cell>
          <cell r="B5883" t="str">
            <v>Purchasing</v>
          </cell>
          <cell r="C5883">
            <v>712655</v>
          </cell>
          <cell r="D5883">
            <v>211305712655</v>
          </cell>
          <cell r="E5883" t="str">
            <v>Meetings Expense</v>
          </cell>
          <cell r="F5883">
            <v>198.23</v>
          </cell>
          <cell r="G5883">
            <v>3.98</v>
          </cell>
          <cell r="H5883">
            <v>300</v>
          </cell>
          <cell r="I5883">
            <v>20.440000000000001</v>
          </cell>
          <cell r="J5883">
            <v>100</v>
          </cell>
          <cell r="K5883">
            <v>110010</v>
          </cell>
          <cell r="L5883" t="str">
            <v>Current Unrestricted</v>
          </cell>
          <cell r="M5883">
            <v>35</v>
          </cell>
          <cell r="N5883" t="str">
            <v>Institutional Support</v>
          </cell>
          <cell r="O5883">
            <v>11</v>
          </cell>
          <cell r="P5883" t="str">
            <v>Current Unrestricted Funds</v>
          </cell>
          <cell r="Q5883">
            <v>71</v>
          </cell>
          <cell r="R5883" t="str">
            <v>Contractual Services</v>
          </cell>
          <cell r="S5883">
            <v>50</v>
          </cell>
          <cell r="T5883" t="str">
            <v>Administrative Services</v>
          </cell>
          <cell r="U5883">
            <v>9</v>
          </cell>
          <cell r="V5883" t="str">
            <v>White, Cynthia L.</v>
          </cell>
        </row>
        <row r="5884">
          <cell r="A5884">
            <v>211305</v>
          </cell>
          <cell r="B5884" t="str">
            <v>Purchasing</v>
          </cell>
          <cell r="C5884">
            <v>733120</v>
          </cell>
          <cell r="D5884">
            <v>211305733120</v>
          </cell>
          <cell r="E5884" t="str">
            <v>Office Supplies</v>
          </cell>
          <cell r="F5884">
            <v>2382.61</v>
          </cell>
          <cell r="G5884">
            <v>2453.63</v>
          </cell>
          <cell r="H5884">
            <v>2175</v>
          </cell>
          <cell r="I5884">
            <v>883.47</v>
          </cell>
          <cell r="J5884">
            <v>2000</v>
          </cell>
          <cell r="K5884">
            <v>110010</v>
          </cell>
          <cell r="L5884" t="str">
            <v>Current Unrestricted</v>
          </cell>
          <cell r="M5884">
            <v>35</v>
          </cell>
          <cell r="N5884" t="str">
            <v>Institutional Support</v>
          </cell>
          <cell r="O5884">
            <v>11</v>
          </cell>
          <cell r="P5884" t="str">
            <v>Current Unrestricted Funds</v>
          </cell>
          <cell r="Q5884">
            <v>73</v>
          </cell>
          <cell r="R5884" t="str">
            <v>Supplies</v>
          </cell>
          <cell r="S5884">
            <v>50</v>
          </cell>
          <cell r="T5884" t="str">
            <v>Administrative Services</v>
          </cell>
          <cell r="U5884">
            <v>9</v>
          </cell>
          <cell r="V5884" t="str">
            <v>White, Cynthia L.</v>
          </cell>
        </row>
        <row r="5885">
          <cell r="A5885">
            <v>211305</v>
          </cell>
          <cell r="B5885" t="str">
            <v>Purchasing</v>
          </cell>
          <cell r="C5885">
            <v>744210</v>
          </cell>
          <cell r="D5885">
            <v>211305744210</v>
          </cell>
          <cell r="E5885" t="str">
            <v>Local Travel</v>
          </cell>
          <cell r="F5885">
            <v>481.64</v>
          </cell>
          <cell r="G5885">
            <v>528.20000000000005</v>
          </cell>
          <cell r="H5885">
            <v>600</v>
          </cell>
          <cell r="I5885">
            <v>351.81</v>
          </cell>
          <cell r="J5885">
            <v>600</v>
          </cell>
          <cell r="K5885">
            <v>110010</v>
          </cell>
          <cell r="L5885" t="str">
            <v>Current Unrestricted</v>
          </cell>
          <cell r="M5885">
            <v>35</v>
          </cell>
          <cell r="N5885" t="str">
            <v>Institutional Support</v>
          </cell>
          <cell r="O5885">
            <v>11</v>
          </cell>
          <cell r="P5885" t="str">
            <v>Current Unrestricted Funds</v>
          </cell>
          <cell r="Q5885">
            <v>74</v>
          </cell>
          <cell r="R5885" t="str">
            <v>Travel</v>
          </cell>
          <cell r="S5885">
            <v>50</v>
          </cell>
          <cell r="T5885" t="str">
            <v>Administrative Services</v>
          </cell>
          <cell r="U5885">
            <v>9</v>
          </cell>
          <cell r="V5885" t="str">
            <v>White, Cynthia L.</v>
          </cell>
        </row>
        <row r="5886">
          <cell r="A5886">
            <v>211305</v>
          </cell>
          <cell r="B5886" t="str">
            <v>Purchasing</v>
          </cell>
          <cell r="C5886">
            <v>744220</v>
          </cell>
          <cell r="D5886">
            <v>211305744220</v>
          </cell>
          <cell r="E5886" t="str">
            <v>Professional Development / Travel</v>
          </cell>
          <cell r="F5886">
            <v>11801.61</v>
          </cell>
          <cell r="G5886">
            <v>11533.23</v>
          </cell>
          <cell r="H5886">
            <v>16680</v>
          </cell>
          <cell r="I5886">
            <v>4897.09</v>
          </cell>
          <cell r="J5886">
            <v>14822</v>
          </cell>
          <cell r="K5886">
            <v>110010</v>
          </cell>
          <cell r="L5886" t="str">
            <v>Current Unrestricted</v>
          </cell>
          <cell r="M5886">
            <v>35</v>
          </cell>
          <cell r="N5886" t="str">
            <v>Institutional Support</v>
          </cell>
          <cell r="O5886">
            <v>11</v>
          </cell>
          <cell r="P5886" t="str">
            <v>Current Unrestricted Funds</v>
          </cell>
          <cell r="Q5886">
            <v>74</v>
          </cell>
          <cell r="R5886" t="str">
            <v>Travel</v>
          </cell>
          <cell r="S5886">
            <v>50</v>
          </cell>
          <cell r="T5886" t="str">
            <v>Administrative Services</v>
          </cell>
          <cell r="U5886">
            <v>9</v>
          </cell>
          <cell r="V5886" t="str">
            <v>White, Cynthia L.</v>
          </cell>
        </row>
        <row r="5887">
          <cell r="A5887">
            <v>211305</v>
          </cell>
          <cell r="B5887" t="str">
            <v>Purchasing</v>
          </cell>
          <cell r="C5887">
            <v>755240</v>
          </cell>
          <cell r="D5887">
            <v>211305755240</v>
          </cell>
          <cell r="E5887" t="str">
            <v>DP - Software</v>
          </cell>
          <cell r="F5887">
            <v>14437.5</v>
          </cell>
          <cell r="G5887">
            <v>56862.49</v>
          </cell>
          <cell r="H5887">
            <v>61600</v>
          </cell>
          <cell r="I5887">
            <v>61357.01</v>
          </cell>
          <cell r="J5887">
            <v>62469</v>
          </cell>
          <cell r="K5887">
            <v>110010</v>
          </cell>
          <cell r="L5887" t="str">
            <v>Current Unrestricted</v>
          </cell>
          <cell r="M5887">
            <v>35</v>
          </cell>
          <cell r="N5887" t="str">
            <v>Institutional Support</v>
          </cell>
          <cell r="O5887">
            <v>11</v>
          </cell>
          <cell r="P5887" t="str">
            <v>Current Unrestricted Funds</v>
          </cell>
          <cell r="Q5887">
            <v>75</v>
          </cell>
          <cell r="R5887" t="str">
            <v>Other Operating Expenses</v>
          </cell>
          <cell r="S5887">
            <v>50</v>
          </cell>
          <cell r="T5887" t="str">
            <v>Administrative Services</v>
          </cell>
          <cell r="U5887">
            <v>9</v>
          </cell>
          <cell r="V5887" t="str">
            <v>White, Cynthia L.</v>
          </cell>
        </row>
        <row r="5888">
          <cell r="A5888">
            <v>211305</v>
          </cell>
          <cell r="B5888" t="str">
            <v>Purchasing</v>
          </cell>
          <cell r="C5888">
            <v>755310</v>
          </cell>
          <cell r="D5888">
            <v>211305755310</v>
          </cell>
          <cell r="E5888" t="str">
            <v>Copier Expense</v>
          </cell>
          <cell r="F5888">
            <v>123.9</v>
          </cell>
          <cell r="G5888">
            <v>229.86</v>
          </cell>
          <cell r="H5888">
            <v>400</v>
          </cell>
          <cell r="I5888">
            <v>72.48</v>
          </cell>
          <cell r="J5888">
            <v>200</v>
          </cell>
          <cell r="K5888">
            <v>110010</v>
          </cell>
          <cell r="L5888" t="str">
            <v>Current Unrestricted</v>
          </cell>
          <cell r="M5888">
            <v>35</v>
          </cell>
          <cell r="N5888" t="str">
            <v>Institutional Support</v>
          </cell>
          <cell r="O5888">
            <v>11</v>
          </cell>
          <cell r="P5888" t="str">
            <v>Current Unrestricted Funds</v>
          </cell>
          <cell r="Q5888">
            <v>75</v>
          </cell>
          <cell r="R5888" t="str">
            <v>Other Operating Expenses</v>
          </cell>
          <cell r="S5888">
            <v>50</v>
          </cell>
          <cell r="T5888" t="str">
            <v>Administrative Services</v>
          </cell>
          <cell r="U5888">
            <v>9</v>
          </cell>
          <cell r="V5888" t="str">
            <v>White, Cynthia L.</v>
          </cell>
        </row>
        <row r="5889">
          <cell r="A5889">
            <v>211305</v>
          </cell>
          <cell r="B5889" t="str">
            <v>Purchasing</v>
          </cell>
          <cell r="C5889">
            <v>755330</v>
          </cell>
          <cell r="D5889">
            <v>211305755330</v>
          </cell>
          <cell r="E5889" t="str">
            <v>Printing - Brochures and Handbooks</v>
          </cell>
          <cell r="F5889">
            <v>0</v>
          </cell>
          <cell r="G5889">
            <v>279</v>
          </cell>
          <cell r="H5889">
            <v>0</v>
          </cell>
          <cell r="I5889">
            <v>0</v>
          </cell>
          <cell r="J5889">
            <v>0</v>
          </cell>
          <cell r="K5889">
            <v>110010</v>
          </cell>
          <cell r="L5889" t="str">
            <v>Current Unrestricted</v>
          </cell>
          <cell r="M5889">
            <v>35</v>
          </cell>
          <cell r="N5889" t="str">
            <v>Institutional Support</v>
          </cell>
          <cell r="O5889">
            <v>11</v>
          </cell>
          <cell r="P5889" t="str">
            <v>Current Unrestricted Funds</v>
          </cell>
          <cell r="Q5889">
            <v>75</v>
          </cell>
          <cell r="R5889" t="str">
            <v>Other Operating Expenses</v>
          </cell>
          <cell r="S5889">
            <v>50</v>
          </cell>
          <cell r="T5889" t="str">
            <v>Administrative Services</v>
          </cell>
          <cell r="U5889">
            <v>9</v>
          </cell>
          <cell r="V5889" t="str">
            <v>White, Cynthia L.</v>
          </cell>
        </row>
        <row r="5890">
          <cell r="A5890">
            <v>211305</v>
          </cell>
          <cell r="B5890" t="str">
            <v>Purchasing</v>
          </cell>
          <cell r="C5890">
            <v>755360</v>
          </cell>
          <cell r="D5890">
            <v>211305755360</v>
          </cell>
          <cell r="E5890" t="str">
            <v>Printing - Other</v>
          </cell>
          <cell r="F5890">
            <v>2044.39</v>
          </cell>
          <cell r="G5890">
            <v>0</v>
          </cell>
          <cell r="H5890">
            <v>300</v>
          </cell>
          <cell r="I5890">
            <v>0</v>
          </cell>
          <cell r="J5890">
            <v>300</v>
          </cell>
          <cell r="K5890">
            <v>110010</v>
          </cell>
          <cell r="L5890" t="str">
            <v>Current Unrestricted</v>
          </cell>
          <cell r="M5890">
            <v>35</v>
          </cell>
          <cell r="N5890" t="str">
            <v>Institutional Support</v>
          </cell>
          <cell r="O5890">
            <v>11</v>
          </cell>
          <cell r="P5890" t="str">
            <v>Current Unrestricted Funds</v>
          </cell>
          <cell r="Q5890">
            <v>75</v>
          </cell>
          <cell r="R5890" t="str">
            <v>Other Operating Expenses</v>
          </cell>
          <cell r="S5890">
            <v>50</v>
          </cell>
          <cell r="T5890" t="str">
            <v>Administrative Services</v>
          </cell>
          <cell r="U5890">
            <v>9</v>
          </cell>
          <cell r="V5890" t="str">
            <v>White, Cynthia L.</v>
          </cell>
        </row>
        <row r="5891">
          <cell r="A5891">
            <v>211305</v>
          </cell>
          <cell r="B5891" t="str">
            <v>Purchasing</v>
          </cell>
          <cell r="C5891">
            <v>755510</v>
          </cell>
          <cell r="D5891">
            <v>211305755510</v>
          </cell>
          <cell r="E5891" t="str">
            <v>Repairs - Equipment</v>
          </cell>
          <cell r="F5891">
            <v>0</v>
          </cell>
          <cell r="G5891">
            <v>0</v>
          </cell>
          <cell r="H5891">
            <v>200</v>
          </cell>
          <cell r="I5891">
            <v>0</v>
          </cell>
          <cell r="J5891">
            <v>200</v>
          </cell>
          <cell r="K5891">
            <v>110010</v>
          </cell>
          <cell r="L5891" t="str">
            <v>Current Unrestricted</v>
          </cell>
          <cell r="M5891">
            <v>35</v>
          </cell>
          <cell r="N5891" t="str">
            <v>Institutional Support</v>
          </cell>
          <cell r="O5891">
            <v>11</v>
          </cell>
          <cell r="P5891" t="str">
            <v>Current Unrestricted Funds</v>
          </cell>
          <cell r="Q5891">
            <v>75</v>
          </cell>
          <cell r="R5891" t="str">
            <v>Other Operating Expenses</v>
          </cell>
          <cell r="S5891">
            <v>50</v>
          </cell>
          <cell r="T5891" t="str">
            <v>Administrative Services</v>
          </cell>
          <cell r="U5891">
            <v>9</v>
          </cell>
          <cell r="V5891" t="str">
            <v>White, Cynthia L.</v>
          </cell>
        </row>
        <row r="5892">
          <cell r="A5892">
            <v>211305</v>
          </cell>
          <cell r="B5892" t="str">
            <v>Purchasing</v>
          </cell>
          <cell r="C5892">
            <v>755705</v>
          </cell>
          <cell r="D5892">
            <v>211305755705</v>
          </cell>
          <cell r="E5892" t="str">
            <v>Postage</v>
          </cell>
          <cell r="F5892">
            <v>185.51</v>
          </cell>
          <cell r="G5892">
            <v>174.87</v>
          </cell>
          <cell r="H5892">
            <v>200</v>
          </cell>
          <cell r="I5892">
            <v>72.989999999999995</v>
          </cell>
          <cell r="J5892">
            <v>200</v>
          </cell>
          <cell r="K5892">
            <v>110010</v>
          </cell>
          <cell r="L5892" t="str">
            <v>Current Unrestricted</v>
          </cell>
          <cell r="M5892">
            <v>35</v>
          </cell>
          <cell r="N5892" t="str">
            <v>Institutional Support</v>
          </cell>
          <cell r="O5892">
            <v>11</v>
          </cell>
          <cell r="P5892" t="str">
            <v>Current Unrestricted Funds</v>
          </cell>
          <cell r="Q5892">
            <v>75</v>
          </cell>
          <cell r="R5892" t="str">
            <v>Other Operating Expenses</v>
          </cell>
          <cell r="S5892">
            <v>50</v>
          </cell>
          <cell r="T5892" t="str">
            <v>Administrative Services</v>
          </cell>
          <cell r="U5892">
            <v>9</v>
          </cell>
          <cell r="V5892" t="str">
            <v>White, Cynthia L.</v>
          </cell>
        </row>
        <row r="5893">
          <cell r="A5893">
            <v>211305</v>
          </cell>
          <cell r="B5893" t="str">
            <v>Purchasing</v>
          </cell>
          <cell r="C5893">
            <v>755730</v>
          </cell>
          <cell r="D5893">
            <v>211305755730</v>
          </cell>
          <cell r="E5893" t="str">
            <v>Memberships</v>
          </cell>
          <cell r="F5893">
            <v>2570</v>
          </cell>
          <cell r="G5893">
            <v>2535</v>
          </cell>
          <cell r="H5893">
            <v>400</v>
          </cell>
          <cell r="I5893">
            <v>125</v>
          </cell>
          <cell r="J5893">
            <v>125</v>
          </cell>
          <cell r="K5893">
            <v>110010</v>
          </cell>
          <cell r="L5893" t="str">
            <v>Current Unrestricted</v>
          </cell>
          <cell r="M5893">
            <v>35</v>
          </cell>
          <cell r="N5893" t="str">
            <v>Institutional Support</v>
          </cell>
          <cell r="O5893">
            <v>11</v>
          </cell>
          <cell r="P5893" t="str">
            <v>Current Unrestricted Funds</v>
          </cell>
          <cell r="Q5893">
            <v>75</v>
          </cell>
          <cell r="R5893" t="str">
            <v>Other Operating Expenses</v>
          </cell>
          <cell r="S5893">
            <v>50</v>
          </cell>
          <cell r="T5893" t="str">
            <v>Administrative Services</v>
          </cell>
          <cell r="U5893">
            <v>9</v>
          </cell>
          <cell r="V5893" t="str">
            <v>White, Cynthia L.</v>
          </cell>
        </row>
        <row r="5894">
          <cell r="A5894">
            <v>211305</v>
          </cell>
          <cell r="B5894" t="str">
            <v>Purchasing</v>
          </cell>
          <cell r="C5894">
            <v>755740</v>
          </cell>
          <cell r="D5894">
            <v>211305755740</v>
          </cell>
          <cell r="E5894" t="str">
            <v>Advertising</v>
          </cell>
          <cell r="F5894">
            <v>2632.44</v>
          </cell>
          <cell r="G5894">
            <v>4730.78</v>
          </cell>
          <cell r="H5894">
            <v>4000</v>
          </cell>
          <cell r="I5894">
            <v>1584.31</v>
          </cell>
          <cell r="J5894">
            <v>3000</v>
          </cell>
          <cell r="K5894">
            <v>110010</v>
          </cell>
          <cell r="L5894" t="str">
            <v>Current Unrestricted</v>
          </cell>
          <cell r="M5894">
            <v>35</v>
          </cell>
          <cell r="N5894" t="str">
            <v>Institutional Support</v>
          </cell>
          <cell r="O5894">
            <v>11</v>
          </cell>
          <cell r="P5894" t="str">
            <v>Current Unrestricted Funds</v>
          </cell>
          <cell r="Q5894">
            <v>75</v>
          </cell>
          <cell r="R5894" t="str">
            <v>Other Operating Expenses</v>
          </cell>
          <cell r="S5894">
            <v>50</v>
          </cell>
          <cell r="T5894" t="str">
            <v>Administrative Services</v>
          </cell>
          <cell r="U5894">
            <v>9</v>
          </cell>
          <cell r="V5894" t="str">
            <v>White, Cynthia L.</v>
          </cell>
        </row>
        <row r="5895">
          <cell r="A5895">
            <v>211305</v>
          </cell>
          <cell r="B5895" t="str">
            <v>Purchasing</v>
          </cell>
          <cell r="C5895">
            <v>777417</v>
          </cell>
          <cell r="D5895">
            <v>211305777417</v>
          </cell>
          <cell r="E5895" t="str">
            <v>Equipment/Furniture - HEC</v>
          </cell>
          <cell r="F5895">
            <v>92637.5</v>
          </cell>
          <cell r="G5895">
            <v>0</v>
          </cell>
          <cell r="H5895">
            <v>0</v>
          </cell>
          <cell r="I5895">
            <v>0</v>
          </cell>
          <cell r="J5895">
            <v>0</v>
          </cell>
          <cell r="K5895">
            <v>110010</v>
          </cell>
          <cell r="L5895" t="str">
            <v>Current Unrestricted</v>
          </cell>
          <cell r="M5895">
            <v>35</v>
          </cell>
          <cell r="N5895" t="str">
            <v>Institutional Support</v>
          </cell>
          <cell r="O5895">
            <v>11</v>
          </cell>
          <cell r="P5895" t="str">
            <v>Current Unrestricted Funds</v>
          </cell>
          <cell r="Q5895">
            <v>77</v>
          </cell>
          <cell r="R5895" t="str">
            <v>Capital Outlay</v>
          </cell>
          <cell r="S5895">
            <v>50</v>
          </cell>
          <cell r="T5895" t="str">
            <v>Administrative Services</v>
          </cell>
          <cell r="U5895">
            <v>9</v>
          </cell>
          <cell r="V5895" t="str">
            <v>White, Cynthia L.</v>
          </cell>
        </row>
        <row r="5896">
          <cell r="A5896">
            <v>211305</v>
          </cell>
          <cell r="B5896" t="str">
            <v>Purchasing</v>
          </cell>
          <cell r="C5896">
            <v>777660</v>
          </cell>
          <cell r="D5896">
            <v>211305777660</v>
          </cell>
          <cell r="E5896" t="str">
            <v>DP Software - Non Sungard</v>
          </cell>
          <cell r="F5896">
            <v>0</v>
          </cell>
          <cell r="G5896">
            <v>0</v>
          </cell>
          <cell r="H5896">
            <v>0</v>
          </cell>
          <cell r="I5896">
            <v>0</v>
          </cell>
          <cell r="J5896">
            <v>0</v>
          </cell>
          <cell r="K5896">
            <v>110010</v>
          </cell>
          <cell r="L5896" t="str">
            <v>Current Unrestricted</v>
          </cell>
          <cell r="M5896">
            <v>35</v>
          </cell>
          <cell r="N5896" t="str">
            <v>Institutional Support</v>
          </cell>
          <cell r="O5896">
            <v>11</v>
          </cell>
          <cell r="P5896" t="str">
            <v>Current Unrestricted Funds</v>
          </cell>
          <cell r="Q5896">
            <v>77</v>
          </cell>
          <cell r="R5896" t="str">
            <v>Capital Outlay</v>
          </cell>
          <cell r="S5896">
            <v>50</v>
          </cell>
          <cell r="T5896" t="str">
            <v>Administrative Services</v>
          </cell>
          <cell r="U5896">
            <v>9</v>
          </cell>
          <cell r="V5896" t="str">
            <v>White, Cynthia L.</v>
          </cell>
        </row>
        <row r="5897">
          <cell r="A5897">
            <v>211305</v>
          </cell>
          <cell r="B5897" t="str">
            <v>Purchasing</v>
          </cell>
          <cell r="C5897">
            <v>777670</v>
          </cell>
          <cell r="D5897">
            <v>211305777670</v>
          </cell>
          <cell r="E5897" t="str">
            <v>DP Software - Sungard</v>
          </cell>
          <cell r="F5897">
            <v>0</v>
          </cell>
          <cell r="G5897">
            <v>0</v>
          </cell>
          <cell r="H5897">
            <v>0</v>
          </cell>
          <cell r="I5897">
            <v>0</v>
          </cell>
          <cell r="J5897">
            <v>0</v>
          </cell>
          <cell r="K5897">
            <v>110010</v>
          </cell>
          <cell r="L5897" t="str">
            <v>Current Unrestricted</v>
          </cell>
          <cell r="M5897">
            <v>35</v>
          </cell>
          <cell r="N5897" t="str">
            <v>Institutional Support</v>
          </cell>
          <cell r="O5897">
            <v>11</v>
          </cell>
          <cell r="P5897" t="str">
            <v>Current Unrestricted Funds</v>
          </cell>
          <cell r="Q5897">
            <v>77</v>
          </cell>
          <cell r="R5897" t="str">
            <v>Capital Outlay</v>
          </cell>
          <cell r="S5897">
            <v>50</v>
          </cell>
          <cell r="T5897" t="str">
            <v>Administrative Services</v>
          </cell>
          <cell r="U5897">
            <v>9</v>
          </cell>
          <cell r="V5897" t="str">
            <v>White, Cynthia L.</v>
          </cell>
        </row>
        <row r="5898">
          <cell r="A5898">
            <v>211305</v>
          </cell>
          <cell r="B5898" t="str">
            <v>Purchasing</v>
          </cell>
          <cell r="C5898">
            <v>787430</v>
          </cell>
          <cell r="D5898">
            <v>211305787430</v>
          </cell>
          <cell r="E5898" t="str">
            <v>Computer/Media Equip</v>
          </cell>
          <cell r="F5898">
            <v>0</v>
          </cell>
          <cell r="G5898">
            <v>718.73</v>
          </cell>
          <cell r="H5898">
            <v>825</v>
          </cell>
          <cell r="I5898">
            <v>0</v>
          </cell>
          <cell r="J5898">
            <v>0</v>
          </cell>
          <cell r="K5898">
            <v>110010</v>
          </cell>
          <cell r="L5898" t="str">
            <v>Current Unrestricted</v>
          </cell>
          <cell r="M5898">
            <v>35</v>
          </cell>
          <cell r="N5898" t="str">
            <v>Institutional Support</v>
          </cell>
          <cell r="O5898">
            <v>11</v>
          </cell>
          <cell r="P5898" t="str">
            <v>Current Unrestricted Funds</v>
          </cell>
          <cell r="Q5898">
            <v>78</v>
          </cell>
          <cell r="R5898" t="str">
            <v>Non-Capital Outlay</v>
          </cell>
          <cell r="S5898">
            <v>50</v>
          </cell>
          <cell r="T5898" t="str">
            <v>Administrative Services</v>
          </cell>
          <cell r="U5898">
            <v>9</v>
          </cell>
          <cell r="V5898" t="str">
            <v>White, Cynthia L.</v>
          </cell>
        </row>
        <row r="5899">
          <cell r="A5899">
            <v>221205</v>
          </cell>
          <cell r="B5899" t="str">
            <v>Financial Aid</v>
          </cell>
          <cell r="C5899">
            <v>611210</v>
          </cell>
          <cell r="D5899">
            <v>221205611210</v>
          </cell>
          <cell r="E5899" t="str">
            <v>Admin Salaries - Full-time</v>
          </cell>
          <cell r="F5899">
            <v>170948.16</v>
          </cell>
          <cell r="G5899">
            <v>170948.16</v>
          </cell>
          <cell r="H5899">
            <v>174147</v>
          </cell>
          <cell r="I5899">
            <v>87073.08</v>
          </cell>
          <cell r="J5899">
            <v>174147</v>
          </cell>
          <cell r="K5899">
            <v>110010</v>
          </cell>
          <cell r="L5899" t="str">
            <v>Current Unrestricted</v>
          </cell>
          <cell r="M5899">
            <v>30</v>
          </cell>
          <cell r="N5899" t="str">
            <v>Student Services</v>
          </cell>
          <cell r="O5899">
            <v>11</v>
          </cell>
          <cell r="P5899" t="str">
            <v>Current Unrestricted Funds</v>
          </cell>
          <cell r="Q5899">
            <v>61</v>
          </cell>
          <cell r="R5899" t="str">
            <v>Salaries and Wages</v>
          </cell>
          <cell r="S5899">
            <v>60</v>
          </cell>
          <cell r="T5899" t="str">
            <v>Student Development</v>
          </cell>
          <cell r="U5899">
            <v>9</v>
          </cell>
          <cell r="V5899" t="str">
            <v>Wilkison, Debra G.</v>
          </cell>
        </row>
        <row r="5900">
          <cell r="A5900">
            <v>221205</v>
          </cell>
          <cell r="B5900" t="str">
            <v>Financial Aid</v>
          </cell>
          <cell r="C5900">
            <v>611310</v>
          </cell>
          <cell r="D5900">
            <v>221205611310</v>
          </cell>
          <cell r="E5900" t="str">
            <v>Supervisory Support Staff - Exempt</v>
          </cell>
          <cell r="F5900">
            <v>46118.400000000001</v>
          </cell>
          <cell r="G5900">
            <v>46118.400000000001</v>
          </cell>
          <cell r="H5900">
            <v>47733</v>
          </cell>
          <cell r="I5900">
            <v>23866.26</v>
          </cell>
          <cell r="J5900">
            <v>88053</v>
          </cell>
          <cell r="K5900">
            <v>110010</v>
          </cell>
          <cell r="L5900" t="str">
            <v>Current Unrestricted</v>
          </cell>
          <cell r="M5900">
            <v>30</v>
          </cell>
          <cell r="N5900" t="str">
            <v>Student Services</v>
          </cell>
          <cell r="O5900">
            <v>11</v>
          </cell>
          <cell r="P5900" t="str">
            <v>Current Unrestricted Funds</v>
          </cell>
          <cell r="Q5900">
            <v>61</v>
          </cell>
          <cell r="R5900" t="str">
            <v>Salaries and Wages</v>
          </cell>
          <cell r="S5900">
            <v>60</v>
          </cell>
          <cell r="T5900" t="str">
            <v>Student Development</v>
          </cell>
          <cell r="U5900">
            <v>9</v>
          </cell>
          <cell r="V5900" t="str">
            <v>Wilkison, Debra G.</v>
          </cell>
        </row>
        <row r="5901">
          <cell r="A5901">
            <v>221205</v>
          </cell>
          <cell r="B5901" t="str">
            <v>Financial Aid</v>
          </cell>
          <cell r="C5901">
            <v>611320</v>
          </cell>
          <cell r="D5901">
            <v>221205611320</v>
          </cell>
          <cell r="E5901" t="str">
            <v>Non-Supervisory Supp Staff - Exempt</v>
          </cell>
          <cell r="F5901">
            <v>288940.79999999999</v>
          </cell>
          <cell r="G5901">
            <v>41972.4</v>
          </cell>
          <cell r="H5901">
            <v>43442</v>
          </cell>
          <cell r="I5901">
            <v>21720.720000000001</v>
          </cell>
          <cell r="J5901">
            <v>43442</v>
          </cell>
          <cell r="K5901">
            <v>110010</v>
          </cell>
          <cell r="L5901" t="str">
            <v>Current Unrestricted</v>
          </cell>
          <cell r="M5901">
            <v>30</v>
          </cell>
          <cell r="N5901" t="str">
            <v>Student Services</v>
          </cell>
          <cell r="O5901">
            <v>11</v>
          </cell>
          <cell r="P5901" t="str">
            <v>Current Unrestricted Funds</v>
          </cell>
          <cell r="Q5901">
            <v>61</v>
          </cell>
          <cell r="R5901" t="str">
            <v>Salaries and Wages</v>
          </cell>
          <cell r="S5901">
            <v>60</v>
          </cell>
          <cell r="T5901" t="str">
            <v>Student Development</v>
          </cell>
          <cell r="U5901">
            <v>9</v>
          </cell>
          <cell r="V5901" t="str">
            <v>Wilkison, Debra G.</v>
          </cell>
        </row>
        <row r="5902">
          <cell r="A5902">
            <v>221205</v>
          </cell>
          <cell r="B5902" t="str">
            <v>Financial Aid</v>
          </cell>
          <cell r="C5902">
            <v>611420</v>
          </cell>
          <cell r="D5902">
            <v>221205611420</v>
          </cell>
          <cell r="E5902" t="str">
            <v>Non-Supervisory Supp - Non-Exempt</v>
          </cell>
          <cell r="F5902">
            <v>0</v>
          </cell>
          <cell r="G5902">
            <v>232305.82</v>
          </cell>
          <cell r="H5902">
            <v>243065</v>
          </cell>
          <cell r="I5902">
            <v>119003.78</v>
          </cell>
          <cell r="J5902">
            <v>307844</v>
          </cell>
          <cell r="K5902">
            <v>110010</v>
          </cell>
          <cell r="L5902" t="str">
            <v>Current Unrestricted</v>
          </cell>
          <cell r="M5902">
            <v>30</v>
          </cell>
          <cell r="N5902" t="str">
            <v>Student Services</v>
          </cell>
          <cell r="O5902">
            <v>11</v>
          </cell>
          <cell r="P5902" t="str">
            <v>Current Unrestricted Funds</v>
          </cell>
          <cell r="Q5902">
            <v>61</v>
          </cell>
          <cell r="R5902" t="str">
            <v>Salaries and Wages</v>
          </cell>
          <cell r="S5902">
            <v>60</v>
          </cell>
          <cell r="T5902" t="str">
            <v>Student Development</v>
          </cell>
          <cell r="U5902">
            <v>9</v>
          </cell>
          <cell r="V5902" t="str">
            <v>Wilkison, Debra G.</v>
          </cell>
        </row>
        <row r="5903">
          <cell r="A5903">
            <v>221205</v>
          </cell>
          <cell r="B5903" t="str">
            <v>Financial Aid</v>
          </cell>
          <cell r="C5903">
            <v>611430</v>
          </cell>
          <cell r="D5903">
            <v>221205611430</v>
          </cell>
          <cell r="E5903" t="str">
            <v>Clerical - Non-Exempt</v>
          </cell>
          <cell r="F5903">
            <v>111675.85</v>
          </cell>
          <cell r="G5903">
            <v>92989.25</v>
          </cell>
          <cell r="H5903">
            <v>91500</v>
          </cell>
          <cell r="I5903">
            <v>44986.43</v>
          </cell>
          <cell r="J5903">
            <v>91501</v>
          </cell>
          <cell r="K5903">
            <v>110010</v>
          </cell>
          <cell r="L5903" t="str">
            <v>Current Unrestricted</v>
          </cell>
          <cell r="M5903">
            <v>30</v>
          </cell>
          <cell r="N5903" t="str">
            <v>Student Services</v>
          </cell>
          <cell r="O5903">
            <v>11</v>
          </cell>
          <cell r="P5903" t="str">
            <v>Current Unrestricted Funds</v>
          </cell>
          <cell r="Q5903">
            <v>61</v>
          </cell>
          <cell r="R5903" t="str">
            <v>Salaries and Wages</v>
          </cell>
          <cell r="S5903">
            <v>60</v>
          </cell>
          <cell r="T5903" t="str">
            <v>Student Development</v>
          </cell>
          <cell r="U5903">
            <v>9</v>
          </cell>
          <cell r="V5903" t="str">
            <v>Wilkison, Debra G.</v>
          </cell>
        </row>
        <row r="5904">
          <cell r="A5904">
            <v>221205</v>
          </cell>
          <cell r="B5904" t="str">
            <v>Financial Aid</v>
          </cell>
          <cell r="C5904">
            <v>611460</v>
          </cell>
          <cell r="D5904">
            <v>221205611460</v>
          </cell>
          <cell r="E5904" t="str">
            <v>Support Staff PT - Non-Exempt</v>
          </cell>
          <cell r="F5904">
            <v>9975.6</v>
          </cell>
          <cell r="G5904">
            <v>0</v>
          </cell>
          <cell r="H5904">
            <v>0</v>
          </cell>
          <cell r="I5904">
            <v>0</v>
          </cell>
          <cell r="J5904">
            <v>0</v>
          </cell>
          <cell r="K5904">
            <v>110010</v>
          </cell>
          <cell r="L5904" t="str">
            <v>Current Unrestricted</v>
          </cell>
          <cell r="M5904">
            <v>30</v>
          </cell>
          <cell r="N5904" t="str">
            <v>Student Services</v>
          </cell>
          <cell r="O5904">
            <v>11</v>
          </cell>
          <cell r="P5904" t="str">
            <v>Current Unrestricted Funds</v>
          </cell>
          <cell r="Q5904">
            <v>61</v>
          </cell>
          <cell r="R5904" t="str">
            <v>Salaries and Wages</v>
          </cell>
          <cell r="S5904">
            <v>60</v>
          </cell>
          <cell r="T5904" t="str">
            <v>Student Development</v>
          </cell>
          <cell r="U5904">
            <v>9</v>
          </cell>
          <cell r="V5904" t="str">
            <v>Wilkison, Debra G.</v>
          </cell>
        </row>
        <row r="5905">
          <cell r="A5905">
            <v>221205</v>
          </cell>
          <cell r="B5905" t="str">
            <v>Financial Aid</v>
          </cell>
          <cell r="C5905">
            <v>611478</v>
          </cell>
          <cell r="D5905">
            <v>221205611478</v>
          </cell>
          <cell r="E5905" t="str">
            <v>Advisors - Non-Exempt</v>
          </cell>
          <cell r="F5905">
            <v>0</v>
          </cell>
          <cell r="G5905">
            <v>25633.81</v>
          </cell>
          <cell r="H5905">
            <v>37060</v>
          </cell>
          <cell r="I5905">
            <v>18529.62</v>
          </cell>
          <cell r="J5905">
            <v>100328</v>
          </cell>
          <cell r="K5905">
            <v>110010</v>
          </cell>
          <cell r="L5905" t="str">
            <v>Current Unrestricted</v>
          </cell>
          <cell r="M5905">
            <v>30</v>
          </cell>
          <cell r="N5905" t="str">
            <v>Student Services</v>
          </cell>
          <cell r="O5905">
            <v>11</v>
          </cell>
          <cell r="P5905" t="str">
            <v>Current Unrestricted Funds</v>
          </cell>
          <cell r="Q5905">
            <v>61</v>
          </cell>
          <cell r="R5905" t="str">
            <v>Salaries and Wages</v>
          </cell>
          <cell r="S5905">
            <v>60</v>
          </cell>
          <cell r="T5905" t="str">
            <v>Student Development</v>
          </cell>
          <cell r="U5905">
            <v>9</v>
          </cell>
          <cell r="V5905" t="str">
            <v>Wilkison, Debra G.</v>
          </cell>
        </row>
        <row r="5906">
          <cell r="A5906">
            <v>221205</v>
          </cell>
          <cell r="B5906" t="str">
            <v>Financial Aid</v>
          </cell>
          <cell r="C5906">
            <v>611491</v>
          </cell>
          <cell r="D5906">
            <v>221205611491</v>
          </cell>
          <cell r="E5906" t="str">
            <v>Comp Time Payoff</v>
          </cell>
          <cell r="F5906">
            <v>59.06</v>
          </cell>
          <cell r="G5906">
            <v>0</v>
          </cell>
          <cell r="H5906">
            <v>0</v>
          </cell>
          <cell r="I5906">
            <v>0</v>
          </cell>
          <cell r="J5906">
            <v>0</v>
          </cell>
          <cell r="K5906">
            <v>110010</v>
          </cell>
          <cell r="L5906" t="str">
            <v>Current Unrestricted</v>
          </cell>
          <cell r="M5906">
            <v>30</v>
          </cell>
          <cell r="N5906" t="str">
            <v>Student Services</v>
          </cell>
          <cell r="O5906">
            <v>11</v>
          </cell>
          <cell r="P5906" t="str">
            <v>Current Unrestricted Funds</v>
          </cell>
          <cell r="Q5906">
            <v>61</v>
          </cell>
          <cell r="R5906" t="str">
            <v>Salaries and Wages</v>
          </cell>
          <cell r="S5906">
            <v>60</v>
          </cell>
          <cell r="T5906" t="str">
            <v>Student Development</v>
          </cell>
          <cell r="U5906">
            <v>9</v>
          </cell>
          <cell r="V5906" t="str">
            <v>Wilkison, Debra G.</v>
          </cell>
        </row>
        <row r="5907">
          <cell r="A5907">
            <v>221205</v>
          </cell>
          <cell r="B5907" t="str">
            <v>Financial Aid</v>
          </cell>
          <cell r="C5907">
            <v>611492</v>
          </cell>
          <cell r="D5907">
            <v>221205611492</v>
          </cell>
          <cell r="E5907" t="str">
            <v>Regular Overtime</v>
          </cell>
          <cell r="F5907">
            <v>9302.93</v>
          </cell>
          <cell r="G5907">
            <v>2053.62</v>
          </cell>
          <cell r="H5907">
            <v>1000</v>
          </cell>
          <cell r="I5907">
            <v>666.51</v>
          </cell>
          <cell r="J5907">
            <v>5300</v>
          </cell>
          <cell r="K5907">
            <v>110010</v>
          </cell>
          <cell r="L5907" t="str">
            <v>Current Unrestricted</v>
          </cell>
          <cell r="M5907">
            <v>30</v>
          </cell>
          <cell r="N5907" t="str">
            <v>Student Services</v>
          </cell>
          <cell r="O5907">
            <v>11</v>
          </cell>
          <cell r="P5907" t="str">
            <v>Current Unrestricted Funds</v>
          </cell>
          <cell r="Q5907">
            <v>61</v>
          </cell>
          <cell r="R5907" t="str">
            <v>Salaries and Wages</v>
          </cell>
          <cell r="S5907">
            <v>60</v>
          </cell>
          <cell r="T5907" t="str">
            <v>Student Development</v>
          </cell>
          <cell r="U5907">
            <v>9</v>
          </cell>
          <cell r="V5907" t="str">
            <v>Wilkison, Debra G.</v>
          </cell>
        </row>
        <row r="5908">
          <cell r="A5908">
            <v>221205</v>
          </cell>
          <cell r="B5908" t="str">
            <v>Financial Aid</v>
          </cell>
          <cell r="C5908">
            <v>611493</v>
          </cell>
          <cell r="D5908">
            <v>221205611493</v>
          </cell>
          <cell r="E5908" t="str">
            <v>Vacation Payoff</v>
          </cell>
          <cell r="F5908">
            <v>1334.43</v>
          </cell>
          <cell r="G5908">
            <v>2773.39</v>
          </cell>
          <cell r="H5908">
            <v>0</v>
          </cell>
          <cell r="I5908">
            <v>0</v>
          </cell>
          <cell r="J5908">
            <v>0</v>
          </cell>
          <cell r="K5908">
            <v>110010</v>
          </cell>
          <cell r="L5908" t="str">
            <v>Current Unrestricted</v>
          </cell>
          <cell r="M5908">
            <v>30</v>
          </cell>
          <cell r="N5908" t="str">
            <v>Student Services</v>
          </cell>
          <cell r="O5908">
            <v>11</v>
          </cell>
          <cell r="P5908" t="str">
            <v>Current Unrestricted Funds</v>
          </cell>
          <cell r="Q5908">
            <v>61</v>
          </cell>
          <cell r="R5908" t="str">
            <v>Salaries and Wages</v>
          </cell>
          <cell r="S5908">
            <v>60</v>
          </cell>
          <cell r="T5908" t="str">
            <v>Student Development</v>
          </cell>
          <cell r="U5908">
            <v>9</v>
          </cell>
          <cell r="V5908" t="str">
            <v>Wilkison, Debra G.</v>
          </cell>
        </row>
        <row r="5909">
          <cell r="A5909">
            <v>221205</v>
          </cell>
          <cell r="B5909" t="str">
            <v>Financial Aid</v>
          </cell>
          <cell r="C5909">
            <v>611510</v>
          </cell>
          <cell r="D5909">
            <v>221205611510</v>
          </cell>
          <cell r="E5909" t="str">
            <v>Student Assistants - Non-Work Study</v>
          </cell>
          <cell r="F5909">
            <v>6560.85</v>
          </cell>
          <cell r="G5909">
            <v>3072.35</v>
          </cell>
          <cell r="H5909">
            <v>0</v>
          </cell>
          <cell r="I5909">
            <v>0</v>
          </cell>
          <cell r="J5909">
            <v>0</v>
          </cell>
          <cell r="K5909">
            <v>110010</v>
          </cell>
          <cell r="L5909" t="str">
            <v>Current Unrestricted</v>
          </cell>
          <cell r="M5909">
            <v>30</v>
          </cell>
          <cell r="N5909" t="str">
            <v>Student Services</v>
          </cell>
          <cell r="O5909">
            <v>11</v>
          </cell>
          <cell r="P5909" t="str">
            <v>Current Unrestricted Funds</v>
          </cell>
          <cell r="Q5909">
            <v>61</v>
          </cell>
          <cell r="R5909" t="str">
            <v>Salaries and Wages</v>
          </cell>
          <cell r="S5909">
            <v>60</v>
          </cell>
          <cell r="T5909" t="str">
            <v>Student Development</v>
          </cell>
          <cell r="U5909">
            <v>9</v>
          </cell>
          <cell r="V5909" t="str">
            <v>Wilkison, Debra G.</v>
          </cell>
        </row>
        <row r="5910">
          <cell r="A5910">
            <v>221205</v>
          </cell>
          <cell r="B5910" t="str">
            <v>Financial Aid</v>
          </cell>
          <cell r="C5910">
            <v>611515</v>
          </cell>
          <cell r="D5910">
            <v>221205611515</v>
          </cell>
          <cell r="E5910" t="str">
            <v>Student Assistants - Non-WS&lt;6 hrs</v>
          </cell>
          <cell r="F5910">
            <v>0</v>
          </cell>
          <cell r="G5910">
            <v>419.47</v>
          </cell>
          <cell r="H5910">
            <v>0</v>
          </cell>
          <cell r="I5910">
            <v>0</v>
          </cell>
          <cell r="J5910">
            <v>0</v>
          </cell>
          <cell r="K5910">
            <v>110010</v>
          </cell>
          <cell r="L5910" t="str">
            <v>Current Unrestricted</v>
          </cell>
          <cell r="M5910">
            <v>30</v>
          </cell>
          <cell r="N5910" t="str">
            <v>Student Services</v>
          </cell>
          <cell r="O5910">
            <v>11</v>
          </cell>
          <cell r="P5910" t="str">
            <v>Current Unrestricted Funds</v>
          </cell>
          <cell r="Q5910">
            <v>61</v>
          </cell>
          <cell r="R5910" t="str">
            <v>Salaries and Wages</v>
          </cell>
          <cell r="S5910">
            <v>60</v>
          </cell>
          <cell r="T5910" t="str">
            <v>Student Development</v>
          </cell>
          <cell r="U5910">
            <v>9</v>
          </cell>
          <cell r="V5910" t="str">
            <v>Wilkison, Debra G.</v>
          </cell>
        </row>
        <row r="5911">
          <cell r="A5911">
            <v>221205</v>
          </cell>
          <cell r="B5911" t="str">
            <v>Financial Aid</v>
          </cell>
          <cell r="C5911">
            <v>611520</v>
          </cell>
          <cell r="D5911">
            <v>221205611520</v>
          </cell>
          <cell r="E5911" t="str">
            <v>Student Assistants - Work Study</v>
          </cell>
          <cell r="F5911">
            <v>2456.56</v>
          </cell>
          <cell r="G5911">
            <v>0</v>
          </cell>
          <cell r="H5911">
            <v>0</v>
          </cell>
          <cell r="I5911">
            <v>0</v>
          </cell>
          <cell r="J5911">
            <v>0</v>
          </cell>
          <cell r="K5911">
            <v>110010</v>
          </cell>
          <cell r="L5911" t="str">
            <v>Current Unrestricted</v>
          </cell>
          <cell r="M5911">
            <v>30</v>
          </cell>
          <cell r="N5911" t="str">
            <v>Student Services</v>
          </cell>
          <cell r="O5911">
            <v>11</v>
          </cell>
          <cell r="P5911" t="str">
            <v>Current Unrestricted Funds</v>
          </cell>
          <cell r="Q5911">
            <v>61</v>
          </cell>
          <cell r="R5911" t="str">
            <v>Salaries and Wages</v>
          </cell>
          <cell r="S5911">
            <v>60</v>
          </cell>
          <cell r="T5911" t="str">
            <v>Student Development</v>
          </cell>
          <cell r="U5911">
            <v>9</v>
          </cell>
          <cell r="V5911" t="str">
            <v>Wilkison, Debra G.</v>
          </cell>
        </row>
        <row r="5912">
          <cell r="A5912">
            <v>221205</v>
          </cell>
          <cell r="B5912" t="str">
            <v>Financial Aid</v>
          </cell>
          <cell r="C5912">
            <v>611520</v>
          </cell>
          <cell r="D5912">
            <v>221205611520</v>
          </cell>
          <cell r="E5912" t="str">
            <v>Student Assistants - Work Study</v>
          </cell>
          <cell r="F5912">
            <v>8851.51</v>
          </cell>
          <cell r="G5912">
            <v>0</v>
          </cell>
          <cell r="H5912">
            <v>0</v>
          </cell>
          <cell r="I5912">
            <v>0</v>
          </cell>
          <cell r="J5912">
            <v>0</v>
          </cell>
          <cell r="K5912">
            <v>110010</v>
          </cell>
          <cell r="L5912" t="str">
            <v>Current Unrestricted</v>
          </cell>
          <cell r="M5912">
            <v>30</v>
          </cell>
          <cell r="N5912" t="str">
            <v>Student Services</v>
          </cell>
          <cell r="O5912">
            <v>11</v>
          </cell>
          <cell r="P5912" t="str">
            <v>Current Unrestricted Funds</v>
          </cell>
          <cell r="Q5912">
            <v>61</v>
          </cell>
          <cell r="R5912" t="str">
            <v>Salaries and Wages</v>
          </cell>
          <cell r="S5912">
            <v>60</v>
          </cell>
          <cell r="T5912" t="str">
            <v>Student Development</v>
          </cell>
          <cell r="U5912">
            <v>9</v>
          </cell>
          <cell r="V5912" t="str">
            <v>Wilkison, Debra G.</v>
          </cell>
        </row>
        <row r="5913">
          <cell r="A5913">
            <v>221205</v>
          </cell>
          <cell r="B5913" t="str">
            <v>Financial Aid</v>
          </cell>
          <cell r="C5913">
            <v>611520</v>
          </cell>
          <cell r="D5913">
            <v>221205611520</v>
          </cell>
          <cell r="E5913" t="str">
            <v>Student Assistants - Work Study</v>
          </cell>
          <cell r="F5913">
            <v>50499.23</v>
          </cell>
          <cell r="G5913">
            <v>80727.960000000006</v>
          </cell>
          <cell r="H5913">
            <v>153968</v>
          </cell>
          <cell r="I5913">
            <v>114906.95</v>
          </cell>
          <cell r="J5913">
            <v>219175</v>
          </cell>
          <cell r="K5913">
            <v>110010</v>
          </cell>
          <cell r="L5913" t="str">
            <v>Current Unrestricted</v>
          </cell>
          <cell r="M5913">
            <v>30</v>
          </cell>
          <cell r="N5913" t="str">
            <v>Student Services</v>
          </cell>
          <cell r="O5913">
            <v>11</v>
          </cell>
          <cell r="P5913" t="str">
            <v>Current Unrestricted Funds</v>
          </cell>
          <cell r="Q5913">
            <v>61</v>
          </cell>
          <cell r="R5913" t="str">
            <v>Salaries and Wages</v>
          </cell>
          <cell r="S5913">
            <v>60</v>
          </cell>
          <cell r="T5913" t="str">
            <v>Student Development</v>
          </cell>
          <cell r="U5913">
            <v>9</v>
          </cell>
          <cell r="V5913" t="str">
            <v>Wilkison, Debra G.</v>
          </cell>
        </row>
        <row r="5914">
          <cell r="A5914">
            <v>221205</v>
          </cell>
          <cell r="B5914" t="str">
            <v>Financial Aid</v>
          </cell>
          <cell r="C5914">
            <v>611525</v>
          </cell>
          <cell r="D5914">
            <v>221205611525</v>
          </cell>
          <cell r="E5914" t="str">
            <v>Student Assistants - WS&lt;6 hrs</v>
          </cell>
          <cell r="F5914">
            <v>0</v>
          </cell>
          <cell r="G5914">
            <v>0</v>
          </cell>
          <cell r="H5914">
            <v>0</v>
          </cell>
          <cell r="I5914">
            <v>0</v>
          </cell>
          <cell r="J5914">
            <v>0</v>
          </cell>
          <cell r="K5914">
            <v>110010</v>
          </cell>
          <cell r="L5914" t="str">
            <v>Current Unrestricted</v>
          </cell>
          <cell r="M5914">
            <v>30</v>
          </cell>
          <cell r="N5914" t="str">
            <v>Student Services</v>
          </cell>
          <cell r="O5914">
            <v>11</v>
          </cell>
          <cell r="P5914" t="str">
            <v>Current Unrestricted Funds</v>
          </cell>
          <cell r="Q5914">
            <v>61</v>
          </cell>
          <cell r="R5914" t="str">
            <v>Salaries and Wages</v>
          </cell>
          <cell r="S5914">
            <v>60</v>
          </cell>
          <cell r="T5914" t="str">
            <v>Student Development</v>
          </cell>
          <cell r="U5914">
            <v>9</v>
          </cell>
          <cell r="V5914" t="str">
            <v>Wilkison, Debra G.</v>
          </cell>
        </row>
        <row r="5915">
          <cell r="A5915">
            <v>221205</v>
          </cell>
          <cell r="B5915" t="str">
            <v>Financial Aid</v>
          </cell>
          <cell r="C5915">
            <v>712310</v>
          </cell>
          <cell r="D5915">
            <v>221205712310</v>
          </cell>
          <cell r="E5915" t="str">
            <v>Consultants</v>
          </cell>
          <cell r="F5915">
            <v>26194.87</v>
          </cell>
          <cell r="G5915">
            <v>87171</v>
          </cell>
          <cell r="H5915">
            <v>130000</v>
          </cell>
          <cell r="I5915">
            <v>27031</v>
          </cell>
          <cell r="J5915">
            <v>0</v>
          </cell>
          <cell r="K5915">
            <v>110010</v>
          </cell>
          <cell r="L5915" t="str">
            <v>Current Unrestricted</v>
          </cell>
          <cell r="M5915">
            <v>30</v>
          </cell>
          <cell r="N5915" t="str">
            <v>Student Services</v>
          </cell>
          <cell r="O5915">
            <v>11</v>
          </cell>
          <cell r="P5915" t="str">
            <v>Current Unrestricted Funds</v>
          </cell>
          <cell r="Q5915">
            <v>71</v>
          </cell>
          <cell r="R5915" t="str">
            <v>Contractual Services</v>
          </cell>
          <cell r="S5915">
            <v>60</v>
          </cell>
          <cell r="T5915" t="str">
            <v>Student Development</v>
          </cell>
          <cell r="U5915">
            <v>9</v>
          </cell>
          <cell r="V5915" t="str">
            <v>Wilkison, Debra G.</v>
          </cell>
        </row>
        <row r="5916">
          <cell r="A5916">
            <v>221205</v>
          </cell>
          <cell r="B5916" t="str">
            <v>Financial Aid</v>
          </cell>
          <cell r="C5916">
            <v>712355</v>
          </cell>
          <cell r="D5916">
            <v>221205712355</v>
          </cell>
          <cell r="E5916" t="str">
            <v>Contract Labor - Temporary Agencies</v>
          </cell>
          <cell r="F5916">
            <v>0</v>
          </cell>
          <cell r="G5916">
            <v>0</v>
          </cell>
          <cell r="H5916">
            <v>0</v>
          </cell>
          <cell r="I5916">
            <v>0</v>
          </cell>
          <cell r="J5916">
            <v>130000</v>
          </cell>
          <cell r="K5916">
            <v>110010</v>
          </cell>
          <cell r="L5916" t="str">
            <v>Current Unrestricted</v>
          </cell>
          <cell r="M5916">
            <v>30</v>
          </cell>
          <cell r="N5916" t="str">
            <v>Student Services</v>
          </cell>
          <cell r="O5916">
            <v>11</v>
          </cell>
          <cell r="P5916" t="str">
            <v>Current Unrestricted Funds</v>
          </cell>
          <cell r="Q5916">
            <v>71</v>
          </cell>
          <cell r="R5916" t="str">
            <v>Contractual Services</v>
          </cell>
          <cell r="S5916">
            <v>60</v>
          </cell>
          <cell r="T5916" t="str">
            <v>Student Development</v>
          </cell>
          <cell r="U5916">
            <v>9</v>
          </cell>
          <cell r="V5916" t="str">
            <v>Wilkison, Debra G.</v>
          </cell>
        </row>
        <row r="5917">
          <cell r="A5917">
            <v>221205</v>
          </cell>
          <cell r="B5917" t="str">
            <v>Financial Aid</v>
          </cell>
          <cell r="C5917">
            <v>712370</v>
          </cell>
          <cell r="D5917">
            <v>221205712370</v>
          </cell>
          <cell r="E5917" t="str">
            <v>Other Contract Services</v>
          </cell>
          <cell r="F5917">
            <v>0</v>
          </cell>
          <cell r="G5917">
            <v>0</v>
          </cell>
          <cell r="H5917">
            <v>0</v>
          </cell>
          <cell r="I5917">
            <v>0</v>
          </cell>
          <cell r="J5917">
            <v>0</v>
          </cell>
          <cell r="K5917">
            <v>110010</v>
          </cell>
          <cell r="L5917" t="str">
            <v>Current Unrestricted</v>
          </cell>
          <cell r="M5917">
            <v>30</v>
          </cell>
          <cell r="N5917" t="str">
            <v>Student Services</v>
          </cell>
          <cell r="O5917">
            <v>11</v>
          </cell>
          <cell r="P5917" t="str">
            <v>Current Unrestricted Funds</v>
          </cell>
          <cell r="Q5917">
            <v>71</v>
          </cell>
          <cell r="R5917" t="str">
            <v>Contractual Services</v>
          </cell>
          <cell r="S5917">
            <v>60</v>
          </cell>
          <cell r="T5917" t="str">
            <v>Student Development</v>
          </cell>
          <cell r="U5917">
            <v>9</v>
          </cell>
          <cell r="V5917" t="str">
            <v>Wilkison, Debra G.</v>
          </cell>
        </row>
        <row r="5918">
          <cell r="A5918">
            <v>221205</v>
          </cell>
          <cell r="B5918" t="str">
            <v>Financial Aid</v>
          </cell>
          <cell r="C5918">
            <v>712373</v>
          </cell>
          <cell r="D5918">
            <v>221205712373</v>
          </cell>
          <cell r="E5918" t="str">
            <v>Student Loan Collection Service</v>
          </cell>
          <cell r="F5918">
            <v>22000</v>
          </cell>
          <cell r="G5918">
            <v>18000</v>
          </cell>
          <cell r="H5918">
            <v>40000</v>
          </cell>
          <cell r="I5918">
            <v>18550</v>
          </cell>
          <cell r="J5918">
            <v>40000</v>
          </cell>
          <cell r="K5918">
            <v>110010</v>
          </cell>
          <cell r="L5918" t="str">
            <v>Current Unrestricted</v>
          </cell>
          <cell r="M5918">
            <v>30</v>
          </cell>
          <cell r="N5918" t="str">
            <v>Student Services</v>
          </cell>
          <cell r="O5918">
            <v>11</v>
          </cell>
          <cell r="P5918" t="str">
            <v>Current Unrestricted Funds</v>
          </cell>
          <cell r="Q5918">
            <v>71</v>
          </cell>
          <cell r="R5918" t="str">
            <v>Contractual Services</v>
          </cell>
          <cell r="S5918">
            <v>60</v>
          </cell>
          <cell r="T5918" t="str">
            <v>Student Development</v>
          </cell>
          <cell r="U5918">
            <v>9</v>
          </cell>
          <cell r="V5918" t="str">
            <v>Wilkison, Debra G.</v>
          </cell>
        </row>
        <row r="5919">
          <cell r="A5919">
            <v>221205</v>
          </cell>
          <cell r="B5919" t="str">
            <v>Financial Aid</v>
          </cell>
          <cell r="C5919">
            <v>712420</v>
          </cell>
          <cell r="D5919">
            <v>221205712420</v>
          </cell>
          <cell r="E5919" t="str">
            <v>Rental - Furniture and Equipment</v>
          </cell>
          <cell r="F5919">
            <v>2197.9899999999998</v>
          </cell>
          <cell r="G5919">
            <v>2878.74</v>
          </cell>
          <cell r="H5919">
            <v>3500</v>
          </cell>
          <cell r="I5919">
            <v>1453.68</v>
          </cell>
          <cell r="J5919">
            <v>4000</v>
          </cell>
          <cell r="K5919">
            <v>110010</v>
          </cell>
          <cell r="L5919" t="str">
            <v>Current Unrestricted</v>
          </cell>
          <cell r="M5919">
            <v>30</v>
          </cell>
          <cell r="N5919" t="str">
            <v>Student Services</v>
          </cell>
          <cell r="O5919">
            <v>11</v>
          </cell>
          <cell r="P5919" t="str">
            <v>Current Unrestricted Funds</v>
          </cell>
          <cell r="Q5919">
            <v>71</v>
          </cell>
          <cell r="R5919" t="str">
            <v>Contractual Services</v>
          </cell>
          <cell r="S5919">
            <v>60</v>
          </cell>
          <cell r="T5919" t="str">
            <v>Student Development</v>
          </cell>
          <cell r="U5919">
            <v>9</v>
          </cell>
          <cell r="V5919" t="str">
            <v>Wilkison, Debra G.</v>
          </cell>
        </row>
        <row r="5920">
          <cell r="A5920">
            <v>221205</v>
          </cell>
          <cell r="B5920" t="str">
            <v>Financial Aid</v>
          </cell>
          <cell r="C5920">
            <v>712430</v>
          </cell>
          <cell r="D5920">
            <v>221205712430</v>
          </cell>
          <cell r="E5920" t="str">
            <v>Rental - Equipment Overage</v>
          </cell>
          <cell r="F5920">
            <v>251.48</v>
          </cell>
          <cell r="G5920">
            <v>83.93</v>
          </cell>
          <cell r="H5920">
            <v>568</v>
          </cell>
          <cell r="I5920">
            <v>50.61</v>
          </cell>
          <cell r="J5920">
            <v>600</v>
          </cell>
          <cell r="K5920">
            <v>110010</v>
          </cell>
          <cell r="L5920" t="str">
            <v>Current Unrestricted</v>
          </cell>
          <cell r="M5920">
            <v>30</v>
          </cell>
          <cell r="N5920" t="str">
            <v>Student Services</v>
          </cell>
          <cell r="O5920">
            <v>11</v>
          </cell>
          <cell r="P5920" t="str">
            <v>Current Unrestricted Funds</v>
          </cell>
          <cell r="Q5920">
            <v>71</v>
          </cell>
          <cell r="R5920" t="str">
            <v>Contractual Services</v>
          </cell>
          <cell r="S5920">
            <v>60</v>
          </cell>
          <cell r="T5920" t="str">
            <v>Student Development</v>
          </cell>
          <cell r="U5920">
            <v>9</v>
          </cell>
          <cell r="V5920" t="str">
            <v>Wilkison, Debra G.</v>
          </cell>
        </row>
        <row r="5921">
          <cell r="A5921">
            <v>221205</v>
          </cell>
          <cell r="B5921" t="str">
            <v>Financial Aid</v>
          </cell>
          <cell r="C5921">
            <v>712655</v>
          </cell>
          <cell r="D5921">
            <v>221205712655</v>
          </cell>
          <cell r="E5921" t="str">
            <v>Meetings Expense</v>
          </cell>
          <cell r="F5921">
            <v>0</v>
          </cell>
          <cell r="G5921">
            <v>76.569999999999993</v>
          </cell>
          <cell r="H5921">
            <v>200</v>
          </cell>
          <cell r="I5921">
            <v>0</v>
          </cell>
          <cell r="J5921">
            <v>1500</v>
          </cell>
          <cell r="K5921">
            <v>110010</v>
          </cell>
          <cell r="L5921" t="str">
            <v>Current Unrestricted</v>
          </cell>
          <cell r="M5921">
            <v>30</v>
          </cell>
          <cell r="N5921" t="str">
            <v>Student Services</v>
          </cell>
          <cell r="O5921">
            <v>11</v>
          </cell>
          <cell r="P5921" t="str">
            <v>Current Unrestricted Funds</v>
          </cell>
          <cell r="Q5921">
            <v>71</v>
          </cell>
          <cell r="R5921" t="str">
            <v>Contractual Services</v>
          </cell>
          <cell r="S5921">
            <v>60</v>
          </cell>
          <cell r="T5921" t="str">
            <v>Student Development</v>
          </cell>
          <cell r="U5921">
            <v>9</v>
          </cell>
          <cell r="V5921" t="str">
            <v>Wilkison, Debra G.</v>
          </cell>
        </row>
        <row r="5922">
          <cell r="A5922">
            <v>221205</v>
          </cell>
          <cell r="B5922" t="str">
            <v>Financial Aid</v>
          </cell>
          <cell r="C5922">
            <v>733120</v>
          </cell>
          <cell r="D5922">
            <v>221205733120</v>
          </cell>
          <cell r="E5922" t="str">
            <v>Office Supplies</v>
          </cell>
          <cell r="F5922">
            <v>9278.6200000000008</v>
          </cell>
          <cell r="G5922">
            <v>6744.19</v>
          </cell>
          <cell r="H5922">
            <v>6750</v>
          </cell>
          <cell r="I5922">
            <v>5088.55</v>
          </cell>
          <cell r="J5922">
            <v>11400</v>
          </cell>
          <cell r="K5922">
            <v>110010</v>
          </cell>
          <cell r="L5922" t="str">
            <v>Current Unrestricted</v>
          </cell>
          <cell r="M5922">
            <v>30</v>
          </cell>
          <cell r="N5922" t="str">
            <v>Student Services</v>
          </cell>
          <cell r="O5922">
            <v>11</v>
          </cell>
          <cell r="P5922" t="str">
            <v>Current Unrestricted Funds</v>
          </cell>
          <cell r="Q5922">
            <v>73</v>
          </cell>
          <cell r="R5922" t="str">
            <v>Supplies</v>
          </cell>
          <cell r="S5922">
            <v>60</v>
          </cell>
          <cell r="T5922" t="str">
            <v>Student Development</v>
          </cell>
          <cell r="U5922">
            <v>9</v>
          </cell>
          <cell r="V5922" t="str">
            <v>Wilkison, Debra G.</v>
          </cell>
        </row>
        <row r="5923">
          <cell r="A5923">
            <v>221205</v>
          </cell>
          <cell r="B5923" t="str">
            <v>Financial Aid</v>
          </cell>
          <cell r="C5923">
            <v>733220</v>
          </cell>
          <cell r="D5923">
            <v>221205733220</v>
          </cell>
          <cell r="E5923" t="str">
            <v>Subscriptions</v>
          </cell>
          <cell r="F5923">
            <v>72.5</v>
          </cell>
          <cell r="G5923">
            <v>0</v>
          </cell>
          <cell r="H5923">
            <v>0</v>
          </cell>
          <cell r="I5923">
            <v>0</v>
          </cell>
          <cell r="J5923">
            <v>500</v>
          </cell>
          <cell r="K5923">
            <v>110010</v>
          </cell>
          <cell r="L5923" t="str">
            <v>Current Unrestricted</v>
          </cell>
          <cell r="M5923">
            <v>30</v>
          </cell>
          <cell r="N5923" t="str">
            <v>Student Services</v>
          </cell>
          <cell r="O5923">
            <v>11</v>
          </cell>
          <cell r="P5923" t="str">
            <v>Current Unrestricted Funds</v>
          </cell>
          <cell r="Q5923">
            <v>73</v>
          </cell>
          <cell r="R5923" t="str">
            <v>Supplies</v>
          </cell>
          <cell r="S5923">
            <v>60</v>
          </cell>
          <cell r="T5923" t="str">
            <v>Student Development</v>
          </cell>
          <cell r="U5923">
            <v>9</v>
          </cell>
          <cell r="V5923" t="str">
            <v>Wilkison, Debra G.</v>
          </cell>
        </row>
        <row r="5924">
          <cell r="A5924">
            <v>221205</v>
          </cell>
          <cell r="B5924" t="str">
            <v>Financial Aid</v>
          </cell>
          <cell r="C5924">
            <v>744210</v>
          </cell>
          <cell r="D5924">
            <v>221205744210</v>
          </cell>
          <cell r="E5924" t="str">
            <v>Local Travel</v>
          </cell>
          <cell r="F5924">
            <v>10</v>
          </cell>
          <cell r="G5924">
            <v>110.5</v>
          </cell>
          <cell r="H5924">
            <v>150</v>
          </cell>
          <cell r="I5924">
            <v>62</v>
          </cell>
          <cell r="J5924">
            <v>2000</v>
          </cell>
          <cell r="K5924">
            <v>110010</v>
          </cell>
          <cell r="L5924" t="str">
            <v>Current Unrestricted</v>
          </cell>
          <cell r="M5924">
            <v>30</v>
          </cell>
          <cell r="N5924" t="str">
            <v>Student Services</v>
          </cell>
          <cell r="O5924">
            <v>11</v>
          </cell>
          <cell r="P5924" t="str">
            <v>Current Unrestricted Funds</v>
          </cell>
          <cell r="Q5924">
            <v>74</v>
          </cell>
          <cell r="R5924" t="str">
            <v>Travel</v>
          </cell>
          <cell r="S5924">
            <v>60</v>
          </cell>
          <cell r="T5924" t="str">
            <v>Student Development</v>
          </cell>
          <cell r="U5924">
            <v>9</v>
          </cell>
          <cell r="V5924" t="str">
            <v>Wilkison, Debra G.</v>
          </cell>
        </row>
        <row r="5925">
          <cell r="A5925">
            <v>221205</v>
          </cell>
          <cell r="B5925" t="str">
            <v>Financial Aid</v>
          </cell>
          <cell r="C5925">
            <v>744220</v>
          </cell>
          <cell r="D5925">
            <v>221205744220</v>
          </cell>
          <cell r="E5925" t="str">
            <v>Professional Development / Travel</v>
          </cell>
          <cell r="F5925">
            <v>2327.2199999999998</v>
          </cell>
          <cell r="G5925">
            <v>8725.5400000000009</v>
          </cell>
          <cell r="H5925">
            <v>7000</v>
          </cell>
          <cell r="I5925">
            <v>2585.02</v>
          </cell>
          <cell r="J5925">
            <v>25000</v>
          </cell>
          <cell r="K5925">
            <v>110010</v>
          </cell>
          <cell r="L5925" t="str">
            <v>Current Unrestricted</v>
          </cell>
          <cell r="M5925">
            <v>30</v>
          </cell>
          <cell r="N5925" t="str">
            <v>Student Services</v>
          </cell>
          <cell r="O5925">
            <v>11</v>
          </cell>
          <cell r="P5925" t="str">
            <v>Current Unrestricted Funds</v>
          </cell>
          <cell r="Q5925">
            <v>74</v>
          </cell>
          <cell r="R5925" t="str">
            <v>Travel</v>
          </cell>
          <cell r="S5925">
            <v>60</v>
          </cell>
          <cell r="T5925" t="str">
            <v>Student Development</v>
          </cell>
          <cell r="U5925">
            <v>9</v>
          </cell>
          <cell r="V5925" t="str">
            <v>Wilkison, Debra G.</v>
          </cell>
        </row>
        <row r="5926">
          <cell r="A5926">
            <v>221205</v>
          </cell>
          <cell r="B5926" t="str">
            <v>Financial Aid</v>
          </cell>
          <cell r="C5926">
            <v>744230</v>
          </cell>
          <cell r="D5926">
            <v>221205744230</v>
          </cell>
          <cell r="E5926" t="str">
            <v>In-House Professional Development</v>
          </cell>
          <cell r="F5926">
            <v>250</v>
          </cell>
          <cell r="G5926">
            <v>0</v>
          </cell>
          <cell r="H5926">
            <v>0</v>
          </cell>
          <cell r="I5926">
            <v>0</v>
          </cell>
          <cell r="J5926">
            <v>2000</v>
          </cell>
          <cell r="K5926">
            <v>110010</v>
          </cell>
          <cell r="L5926" t="str">
            <v>Current Unrestricted</v>
          </cell>
          <cell r="M5926">
            <v>30</v>
          </cell>
          <cell r="N5926" t="str">
            <v>Student Services</v>
          </cell>
          <cell r="O5926">
            <v>11</v>
          </cell>
          <cell r="P5926" t="str">
            <v>Current Unrestricted Funds</v>
          </cell>
          <cell r="Q5926">
            <v>74</v>
          </cell>
          <cell r="R5926" t="str">
            <v>Travel</v>
          </cell>
          <cell r="S5926">
            <v>60</v>
          </cell>
          <cell r="T5926" t="str">
            <v>Student Development</v>
          </cell>
          <cell r="U5926">
            <v>9</v>
          </cell>
          <cell r="V5926" t="str">
            <v>Wilkison, Debra G.</v>
          </cell>
        </row>
        <row r="5927">
          <cell r="A5927">
            <v>221205</v>
          </cell>
          <cell r="B5927" t="str">
            <v>Financial Aid</v>
          </cell>
          <cell r="C5927">
            <v>755240</v>
          </cell>
          <cell r="D5927">
            <v>221205755240</v>
          </cell>
          <cell r="E5927" t="str">
            <v>DP - Software</v>
          </cell>
          <cell r="F5927">
            <v>0</v>
          </cell>
          <cell r="G5927">
            <v>0</v>
          </cell>
          <cell r="H5927">
            <v>50</v>
          </cell>
          <cell r="I5927">
            <v>0</v>
          </cell>
          <cell r="J5927">
            <v>1000</v>
          </cell>
          <cell r="K5927">
            <v>110010</v>
          </cell>
          <cell r="L5927" t="str">
            <v>Current Unrestricted</v>
          </cell>
          <cell r="M5927">
            <v>30</v>
          </cell>
          <cell r="N5927" t="str">
            <v>Student Services</v>
          </cell>
          <cell r="O5927">
            <v>11</v>
          </cell>
          <cell r="P5927" t="str">
            <v>Current Unrestricted Funds</v>
          </cell>
          <cell r="Q5927">
            <v>75</v>
          </cell>
          <cell r="R5927" t="str">
            <v>Other Operating Expenses</v>
          </cell>
          <cell r="S5927">
            <v>60</v>
          </cell>
          <cell r="T5927" t="str">
            <v>Student Development</v>
          </cell>
          <cell r="U5927">
            <v>9</v>
          </cell>
          <cell r="V5927" t="str">
            <v>Wilkison, Debra G.</v>
          </cell>
        </row>
        <row r="5928">
          <cell r="A5928">
            <v>221205</v>
          </cell>
          <cell r="B5928" t="str">
            <v>Financial Aid</v>
          </cell>
          <cell r="C5928">
            <v>755310</v>
          </cell>
          <cell r="D5928">
            <v>221205755310</v>
          </cell>
          <cell r="E5928" t="str">
            <v>Copier Expense</v>
          </cell>
          <cell r="F5928">
            <v>0</v>
          </cell>
          <cell r="G5928">
            <v>15.42</v>
          </cell>
          <cell r="H5928">
            <v>0</v>
          </cell>
          <cell r="I5928">
            <v>0</v>
          </cell>
          <cell r="J5928">
            <v>200</v>
          </cell>
          <cell r="K5928">
            <v>110010</v>
          </cell>
          <cell r="L5928" t="str">
            <v>Current Unrestricted</v>
          </cell>
          <cell r="M5928">
            <v>30</v>
          </cell>
          <cell r="N5928" t="str">
            <v>Student Services</v>
          </cell>
          <cell r="O5928">
            <v>11</v>
          </cell>
          <cell r="P5928" t="str">
            <v>Current Unrestricted Funds</v>
          </cell>
          <cell r="Q5928">
            <v>75</v>
          </cell>
          <cell r="R5928" t="str">
            <v>Other Operating Expenses</v>
          </cell>
          <cell r="S5928">
            <v>60</v>
          </cell>
          <cell r="T5928" t="str">
            <v>Student Development</v>
          </cell>
          <cell r="U5928">
            <v>9</v>
          </cell>
          <cell r="V5928" t="str">
            <v>Wilkison, Debra G.</v>
          </cell>
        </row>
        <row r="5929">
          <cell r="A5929">
            <v>221205</v>
          </cell>
          <cell r="B5929" t="str">
            <v>Financial Aid</v>
          </cell>
          <cell r="C5929">
            <v>755340</v>
          </cell>
          <cell r="D5929">
            <v>221205755340</v>
          </cell>
          <cell r="E5929" t="str">
            <v>Printing - Forms</v>
          </cell>
          <cell r="F5929">
            <v>0</v>
          </cell>
          <cell r="G5929">
            <v>0</v>
          </cell>
          <cell r="H5929">
            <v>0</v>
          </cell>
          <cell r="I5929">
            <v>0</v>
          </cell>
          <cell r="J5929">
            <v>500</v>
          </cell>
          <cell r="K5929">
            <v>110010</v>
          </cell>
          <cell r="L5929" t="str">
            <v>Current Unrestricted</v>
          </cell>
          <cell r="M5929">
            <v>30</v>
          </cell>
          <cell r="N5929" t="str">
            <v>Student Services</v>
          </cell>
          <cell r="O5929">
            <v>11</v>
          </cell>
          <cell r="P5929" t="str">
            <v>Current Unrestricted Funds</v>
          </cell>
          <cell r="Q5929">
            <v>75</v>
          </cell>
          <cell r="R5929" t="str">
            <v>Other Operating Expenses</v>
          </cell>
          <cell r="S5929">
            <v>60</v>
          </cell>
          <cell r="T5929" t="str">
            <v>Student Development</v>
          </cell>
          <cell r="U5929">
            <v>9</v>
          </cell>
          <cell r="V5929" t="str">
            <v>Wilkison, Debra G.</v>
          </cell>
        </row>
        <row r="5930">
          <cell r="A5930">
            <v>221205</v>
          </cell>
          <cell r="B5930" t="str">
            <v>Financial Aid</v>
          </cell>
          <cell r="C5930">
            <v>755360</v>
          </cell>
          <cell r="D5930">
            <v>221205755360</v>
          </cell>
          <cell r="E5930" t="str">
            <v>Printing - Other</v>
          </cell>
          <cell r="F5930">
            <v>571.87</v>
          </cell>
          <cell r="G5930">
            <v>454.3</v>
          </cell>
          <cell r="H5930">
            <v>500</v>
          </cell>
          <cell r="I5930">
            <v>44.7</v>
          </cell>
          <cell r="J5930">
            <v>2100</v>
          </cell>
          <cell r="K5930">
            <v>110010</v>
          </cell>
          <cell r="L5930" t="str">
            <v>Current Unrestricted</v>
          </cell>
          <cell r="M5930">
            <v>30</v>
          </cell>
          <cell r="N5930" t="str">
            <v>Student Services</v>
          </cell>
          <cell r="O5930">
            <v>11</v>
          </cell>
          <cell r="P5930" t="str">
            <v>Current Unrestricted Funds</v>
          </cell>
          <cell r="Q5930">
            <v>75</v>
          </cell>
          <cell r="R5930" t="str">
            <v>Other Operating Expenses</v>
          </cell>
          <cell r="S5930">
            <v>60</v>
          </cell>
          <cell r="T5930" t="str">
            <v>Student Development</v>
          </cell>
          <cell r="U5930">
            <v>9</v>
          </cell>
          <cell r="V5930" t="str">
            <v>Wilkison, Debra G.</v>
          </cell>
        </row>
        <row r="5931">
          <cell r="A5931">
            <v>221205</v>
          </cell>
          <cell r="B5931" t="str">
            <v>Financial Aid</v>
          </cell>
          <cell r="C5931">
            <v>755705</v>
          </cell>
          <cell r="D5931">
            <v>221205755705</v>
          </cell>
          <cell r="E5931" t="str">
            <v>Postage</v>
          </cell>
          <cell r="F5931">
            <v>3129.22</v>
          </cell>
          <cell r="G5931">
            <v>2087.61</v>
          </cell>
          <cell r="H5931">
            <v>1550</v>
          </cell>
          <cell r="I5931">
            <v>459.92</v>
          </cell>
          <cell r="J5931">
            <v>1500</v>
          </cell>
          <cell r="K5931">
            <v>110010</v>
          </cell>
          <cell r="L5931" t="str">
            <v>Current Unrestricted</v>
          </cell>
          <cell r="M5931">
            <v>30</v>
          </cell>
          <cell r="N5931" t="str">
            <v>Student Services</v>
          </cell>
          <cell r="O5931">
            <v>11</v>
          </cell>
          <cell r="P5931" t="str">
            <v>Current Unrestricted Funds</v>
          </cell>
          <cell r="Q5931">
            <v>75</v>
          </cell>
          <cell r="R5931" t="str">
            <v>Other Operating Expenses</v>
          </cell>
          <cell r="S5931">
            <v>60</v>
          </cell>
          <cell r="T5931" t="str">
            <v>Student Development</v>
          </cell>
          <cell r="U5931">
            <v>9</v>
          </cell>
          <cell r="V5931" t="str">
            <v>Wilkison, Debra G.</v>
          </cell>
        </row>
        <row r="5932">
          <cell r="A5932">
            <v>221205</v>
          </cell>
          <cell r="B5932" t="str">
            <v>Financial Aid</v>
          </cell>
          <cell r="C5932">
            <v>755730</v>
          </cell>
          <cell r="D5932">
            <v>221205755730</v>
          </cell>
          <cell r="E5932" t="str">
            <v>Memberships</v>
          </cell>
          <cell r="F5932">
            <v>2813.66</v>
          </cell>
          <cell r="G5932">
            <v>2924.5</v>
          </cell>
          <cell r="H5932">
            <v>2600</v>
          </cell>
          <cell r="I5932">
            <v>2505</v>
          </cell>
          <cell r="J5932">
            <v>5000</v>
          </cell>
          <cell r="K5932">
            <v>110010</v>
          </cell>
          <cell r="L5932" t="str">
            <v>Current Unrestricted</v>
          </cell>
          <cell r="M5932">
            <v>30</v>
          </cell>
          <cell r="N5932" t="str">
            <v>Student Services</v>
          </cell>
          <cell r="O5932">
            <v>11</v>
          </cell>
          <cell r="P5932" t="str">
            <v>Current Unrestricted Funds</v>
          </cell>
          <cell r="Q5932">
            <v>75</v>
          </cell>
          <cell r="R5932" t="str">
            <v>Other Operating Expenses</v>
          </cell>
          <cell r="S5932">
            <v>60</v>
          </cell>
          <cell r="T5932" t="str">
            <v>Student Development</v>
          </cell>
          <cell r="U5932">
            <v>9</v>
          </cell>
          <cell r="V5932" t="str">
            <v>Wilkison, Debra G.</v>
          </cell>
        </row>
        <row r="5933">
          <cell r="A5933">
            <v>221205</v>
          </cell>
          <cell r="B5933" t="str">
            <v>Financial Aid</v>
          </cell>
          <cell r="C5933">
            <v>755765</v>
          </cell>
          <cell r="D5933">
            <v>221205755765</v>
          </cell>
          <cell r="E5933" t="str">
            <v>Miscellaneous Operating Expenses</v>
          </cell>
          <cell r="F5933">
            <v>0</v>
          </cell>
          <cell r="G5933">
            <v>0</v>
          </cell>
          <cell r="H5933">
            <v>0</v>
          </cell>
          <cell r="I5933">
            <v>0</v>
          </cell>
          <cell r="J5933">
            <v>343</v>
          </cell>
          <cell r="K5933">
            <v>110010</v>
          </cell>
          <cell r="L5933" t="str">
            <v>Current Unrestricted</v>
          </cell>
          <cell r="M5933">
            <v>30</v>
          </cell>
          <cell r="N5933" t="str">
            <v>Student Services</v>
          </cell>
          <cell r="O5933">
            <v>11</v>
          </cell>
          <cell r="P5933" t="str">
            <v>Current Unrestricted Funds</v>
          </cell>
          <cell r="Q5933">
            <v>75</v>
          </cell>
          <cell r="R5933" t="str">
            <v>Other Operating Expenses</v>
          </cell>
          <cell r="S5933">
            <v>60</v>
          </cell>
          <cell r="T5933" t="str">
            <v>Student Development</v>
          </cell>
          <cell r="U5933">
            <v>9</v>
          </cell>
          <cell r="V5933" t="str">
            <v>Wilkison, Debra G.</v>
          </cell>
        </row>
        <row r="5934">
          <cell r="A5934">
            <v>221205</v>
          </cell>
          <cell r="B5934" t="str">
            <v>Financial Aid</v>
          </cell>
          <cell r="C5934">
            <v>787410</v>
          </cell>
          <cell r="D5934">
            <v>221205787410</v>
          </cell>
          <cell r="E5934" t="str">
            <v>Equipment/Furniture Non-Depreciable</v>
          </cell>
          <cell r="F5934">
            <v>2403.3200000000002</v>
          </cell>
          <cell r="G5934">
            <v>0</v>
          </cell>
          <cell r="H5934">
            <v>0</v>
          </cell>
          <cell r="I5934">
            <v>0</v>
          </cell>
          <cell r="J5934">
            <v>0</v>
          </cell>
          <cell r="K5934">
            <v>110010</v>
          </cell>
          <cell r="L5934" t="str">
            <v>Current Unrestricted</v>
          </cell>
          <cell r="M5934">
            <v>30</v>
          </cell>
          <cell r="N5934" t="str">
            <v>Student Services</v>
          </cell>
          <cell r="O5934">
            <v>11</v>
          </cell>
          <cell r="P5934" t="str">
            <v>Current Unrestricted Funds</v>
          </cell>
          <cell r="Q5934">
            <v>78</v>
          </cell>
          <cell r="R5934" t="str">
            <v>Non-Capital Outlay</v>
          </cell>
          <cell r="S5934">
            <v>60</v>
          </cell>
          <cell r="T5934" t="str">
            <v>Student Development</v>
          </cell>
          <cell r="U5934">
            <v>9</v>
          </cell>
          <cell r="V5934" t="str">
            <v>Wilkison, Debra G.</v>
          </cell>
        </row>
        <row r="5935">
          <cell r="A5935">
            <v>221205</v>
          </cell>
          <cell r="B5935" t="str">
            <v>Financial Aid</v>
          </cell>
          <cell r="C5935">
            <v>787430</v>
          </cell>
          <cell r="D5935">
            <v>221205787430</v>
          </cell>
          <cell r="E5935" t="str">
            <v>Computer/Media Equip</v>
          </cell>
          <cell r="F5935">
            <v>0</v>
          </cell>
          <cell r="G5935">
            <v>0</v>
          </cell>
          <cell r="H5935">
            <v>0</v>
          </cell>
          <cell r="I5935">
            <v>0</v>
          </cell>
          <cell r="J5935">
            <v>0</v>
          </cell>
          <cell r="K5935">
            <v>110010</v>
          </cell>
          <cell r="L5935" t="str">
            <v>Current Unrestricted</v>
          </cell>
          <cell r="M5935">
            <v>30</v>
          </cell>
          <cell r="N5935" t="str">
            <v>Student Services</v>
          </cell>
          <cell r="O5935">
            <v>11</v>
          </cell>
          <cell r="P5935" t="str">
            <v>Current Unrestricted Funds</v>
          </cell>
          <cell r="Q5935">
            <v>78</v>
          </cell>
          <cell r="R5935" t="str">
            <v>Non-Capital Outlay</v>
          </cell>
          <cell r="S5935">
            <v>60</v>
          </cell>
          <cell r="T5935" t="str">
            <v>Student Development</v>
          </cell>
          <cell r="U5935">
            <v>9</v>
          </cell>
          <cell r="V5935" t="str">
            <v>Wilkison, Debra G.</v>
          </cell>
        </row>
        <row r="5936">
          <cell r="A5936">
            <v>400000</v>
          </cell>
          <cell r="B5936" t="str">
            <v>Student Loans</v>
          </cell>
          <cell r="C5936">
            <v>755715</v>
          </cell>
          <cell r="D5936">
            <v>400000755715</v>
          </cell>
          <cell r="E5936" t="str">
            <v>Bad Debt Expense</v>
          </cell>
          <cell r="F5936">
            <v>3479.19</v>
          </cell>
          <cell r="G5936">
            <v>-218.1</v>
          </cell>
          <cell r="H5936">
            <v>0</v>
          </cell>
          <cell r="I5936">
            <v>0</v>
          </cell>
          <cell r="J5936">
            <v>0</v>
          </cell>
          <cell r="K5936">
            <v>410770</v>
          </cell>
          <cell r="L5936" t="str">
            <v>ESL - TPEG Loans</v>
          </cell>
          <cell r="M5936">
            <v>75</v>
          </cell>
          <cell r="N5936" t="str">
            <v>Student Loans</v>
          </cell>
          <cell r="O5936">
            <v>41</v>
          </cell>
          <cell r="P5936" t="str">
            <v>Student Loans</v>
          </cell>
          <cell r="Q5936">
            <v>75</v>
          </cell>
          <cell r="R5936" t="str">
            <v>Other Operating Expenses</v>
          </cell>
          <cell r="S5936">
            <v>74</v>
          </cell>
          <cell r="T5936" t="str">
            <v>Student Loans</v>
          </cell>
          <cell r="U5936">
            <v>9</v>
          </cell>
          <cell r="V5936" t="str">
            <v>Wilkison, Debra G.</v>
          </cell>
        </row>
        <row r="5937">
          <cell r="A5937">
            <v>221110</v>
          </cell>
          <cell r="B5937" t="str">
            <v>Dean  of Student Development CPC</v>
          </cell>
          <cell r="C5937">
            <v>611210</v>
          </cell>
          <cell r="D5937">
            <v>221110611210</v>
          </cell>
          <cell r="E5937" t="str">
            <v>Admin Salaries - Full-time</v>
          </cell>
          <cell r="F5937">
            <v>0</v>
          </cell>
          <cell r="G5937">
            <v>0</v>
          </cell>
          <cell r="H5937">
            <v>87222</v>
          </cell>
          <cell r="I5937">
            <v>43610.76</v>
          </cell>
          <cell r="J5937">
            <v>87222</v>
          </cell>
          <cell r="K5937">
            <v>110010</v>
          </cell>
          <cell r="L5937" t="str">
            <v>Current Unrestricted</v>
          </cell>
          <cell r="M5937">
            <v>30</v>
          </cell>
          <cell r="N5937" t="str">
            <v>Student Services</v>
          </cell>
          <cell r="O5937">
            <v>11</v>
          </cell>
          <cell r="P5937" t="str">
            <v>Current Unrestricted Funds</v>
          </cell>
          <cell r="Q5937">
            <v>61</v>
          </cell>
          <cell r="R5937" t="str">
            <v>Salaries and Wages</v>
          </cell>
          <cell r="S5937">
            <v>60</v>
          </cell>
          <cell r="T5937" t="str">
            <v>Student Development</v>
          </cell>
          <cell r="U5937">
            <v>9</v>
          </cell>
          <cell r="V5937" t="str">
            <v>Willis, Doug G</v>
          </cell>
        </row>
        <row r="5938">
          <cell r="A5938">
            <v>221110</v>
          </cell>
          <cell r="B5938" t="str">
            <v>Dean  of Student Development CPC</v>
          </cell>
          <cell r="C5938">
            <v>611310</v>
          </cell>
          <cell r="D5938">
            <v>221110611310</v>
          </cell>
          <cell r="E5938" t="str">
            <v>Supervisory Support Staff - Exempt</v>
          </cell>
          <cell r="F5938">
            <v>0</v>
          </cell>
          <cell r="G5938">
            <v>87629.56</v>
          </cell>
          <cell r="H5938">
            <v>270465</v>
          </cell>
          <cell r="I5938">
            <v>37221.06</v>
          </cell>
          <cell r="J5938">
            <v>74443</v>
          </cell>
          <cell r="K5938">
            <v>110010</v>
          </cell>
          <cell r="L5938" t="str">
            <v>Current Unrestricted</v>
          </cell>
          <cell r="M5938">
            <v>30</v>
          </cell>
          <cell r="N5938" t="str">
            <v>Student Services</v>
          </cell>
          <cell r="O5938">
            <v>11</v>
          </cell>
          <cell r="P5938" t="str">
            <v>Current Unrestricted Funds</v>
          </cell>
          <cell r="Q5938">
            <v>61</v>
          </cell>
          <cell r="R5938" t="str">
            <v>Salaries and Wages</v>
          </cell>
          <cell r="S5938">
            <v>60</v>
          </cell>
          <cell r="T5938" t="str">
            <v>Student Development</v>
          </cell>
          <cell r="U5938">
            <v>9</v>
          </cell>
          <cell r="V5938" t="str">
            <v>Willis, Doug G</v>
          </cell>
        </row>
        <row r="5939">
          <cell r="A5939">
            <v>221110</v>
          </cell>
          <cell r="B5939" t="str">
            <v>Dean  of Student Development CPC</v>
          </cell>
          <cell r="C5939">
            <v>611410</v>
          </cell>
          <cell r="D5939">
            <v>221110611410</v>
          </cell>
          <cell r="E5939" t="str">
            <v>Supervisory Supp Staff - Non-Exempt</v>
          </cell>
          <cell r="F5939">
            <v>0</v>
          </cell>
          <cell r="G5939">
            <v>13082.32</v>
          </cell>
          <cell r="H5939">
            <v>37236</v>
          </cell>
          <cell r="I5939">
            <v>0</v>
          </cell>
          <cell r="J5939">
            <v>0</v>
          </cell>
          <cell r="K5939">
            <v>110010</v>
          </cell>
          <cell r="L5939" t="str">
            <v>Current Unrestricted</v>
          </cell>
          <cell r="M5939">
            <v>30</v>
          </cell>
          <cell r="N5939" t="str">
            <v>Student Services</v>
          </cell>
          <cell r="O5939">
            <v>11</v>
          </cell>
          <cell r="P5939" t="str">
            <v>Current Unrestricted Funds</v>
          </cell>
          <cell r="Q5939">
            <v>61</v>
          </cell>
          <cell r="R5939" t="str">
            <v>Salaries and Wages</v>
          </cell>
          <cell r="S5939">
            <v>60</v>
          </cell>
          <cell r="T5939" t="str">
            <v>Student Development</v>
          </cell>
          <cell r="U5939">
            <v>9</v>
          </cell>
          <cell r="V5939" t="str">
            <v>Willis, Doug G</v>
          </cell>
        </row>
        <row r="5940">
          <cell r="A5940">
            <v>221110</v>
          </cell>
          <cell r="B5940" t="str">
            <v>Dean  of Student Development CPC</v>
          </cell>
          <cell r="C5940">
            <v>611420</v>
          </cell>
          <cell r="D5940">
            <v>221110611420</v>
          </cell>
          <cell r="E5940" t="str">
            <v>Non-Supervisory Supp - Non-Exempt</v>
          </cell>
          <cell r="F5940">
            <v>0</v>
          </cell>
          <cell r="G5940">
            <v>50236.42</v>
          </cell>
          <cell r="H5940">
            <v>200859</v>
          </cell>
          <cell r="I5940">
            <v>36934.379999999997</v>
          </cell>
          <cell r="J5940">
            <v>73870</v>
          </cell>
          <cell r="K5940">
            <v>110010</v>
          </cell>
          <cell r="L5940" t="str">
            <v>Current Unrestricted</v>
          </cell>
          <cell r="M5940">
            <v>30</v>
          </cell>
          <cell r="N5940" t="str">
            <v>Student Services</v>
          </cell>
          <cell r="O5940">
            <v>11</v>
          </cell>
          <cell r="P5940" t="str">
            <v>Current Unrestricted Funds</v>
          </cell>
          <cell r="Q5940">
            <v>61</v>
          </cell>
          <cell r="R5940" t="str">
            <v>Salaries and Wages</v>
          </cell>
          <cell r="S5940">
            <v>60</v>
          </cell>
          <cell r="T5940" t="str">
            <v>Student Development</v>
          </cell>
          <cell r="U5940">
            <v>9</v>
          </cell>
          <cell r="V5940" t="str">
            <v>Willis, Doug G</v>
          </cell>
        </row>
        <row r="5941">
          <cell r="A5941">
            <v>221110</v>
          </cell>
          <cell r="B5941" t="str">
            <v>Dean  of Student Development CPC</v>
          </cell>
          <cell r="C5941">
            <v>611430</v>
          </cell>
          <cell r="D5941">
            <v>221110611430</v>
          </cell>
          <cell r="E5941" t="str">
            <v>Clerical - Non-Exempt</v>
          </cell>
          <cell r="F5941">
            <v>0</v>
          </cell>
          <cell r="G5941">
            <v>11766.8</v>
          </cell>
          <cell r="H5941">
            <v>0</v>
          </cell>
          <cell r="I5941">
            <v>0</v>
          </cell>
          <cell r="J5941">
            <v>0</v>
          </cell>
          <cell r="K5941">
            <v>110010</v>
          </cell>
          <cell r="L5941" t="str">
            <v>Current Unrestricted</v>
          </cell>
          <cell r="M5941">
            <v>30</v>
          </cell>
          <cell r="N5941" t="str">
            <v>Student Services</v>
          </cell>
          <cell r="O5941">
            <v>11</v>
          </cell>
          <cell r="P5941" t="str">
            <v>Current Unrestricted Funds</v>
          </cell>
          <cell r="Q5941">
            <v>61</v>
          </cell>
          <cell r="R5941" t="str">
            <v>Salaries and Wages</v>
          </cell>
          <cell r="S5941">
            <v>60</v>
          </cell>
          <cell r="T5941" t="str">
            <v>Student Development</v>
          </cell>
          <cell r="U5941">
            <v>9</v>
          </cell>
          <cell r="V5941" t="str">
            <v>Willis, Doug G</v>
          </cell>
        </row>
        <row r="5942">
          <cell r="A5942">
            <v>221110</v>
          </cell>
          <cell r="B5942" t="str">
            <v>Dean  of Student Development CPC</v>
          </cell>
          <cell r="C5942">
            <v>611460</v>
          </cell>
          <cell r="D5942">
            <v>221110611460</v>
          </cell>
          <cell r="E5942" t="str">
            <v>Support Staff PT - Non-Exempt</v>
          </cell>
          <cell r="F5942">
            <v>0</v>
          </cell>
          <cell r="G5942">
            <v>8642.99</v>
          </cell>
          <cell r="H5942">
            <v>788</v>
          </cell>
          <cell r="I5942">
            <v>787.95</v>
          </cell>
          <cell r="J5942">
            <v>0</v>
          </cell>
          <cell r="K5942">
            <v>110010</v>
          </cell>
          <cell r="L5942" t="str">
            <v>Current Unrestricted</v>
          </cell>
          <cell r="M5942">
            <v>30</v>
          </cell>
          <cell r="N5942" t="str">
            <v>Student Services</v>
          </cell>
          <cell r="O5942">
            <v>11</v>
          </cell>
          <cell r="P5942" t="str">
            <v>Current Unrestricted Funds</v>
          </cell>
          <cell r="Q5942">
            <v>61</v>
          </cell>
          <cell r="R5942" t="str">
            <v>Salaries and Wages</v>
          </cell>
          <cell r="S5942">
            <v>60</v>
          </cell>
          <cell r="T5942" t="str">
            <v>Student Development</v>
          </cell>
          <cell r="U5942">
            <v>9</v>
          </cell>
          <cell r="V5942" t="str">
            <v>Willis, Doug G</v>
          </cell>
        </row>
        <row r="5943">
          <cell r="A5943">
            <v>221110</v>
          </cell>
          <cell r="B5943" t="str">
            <v>Dean  of Student Development CPC</v>
          </cell>
          <cell r="C5943">
            <v>611478</v>
          </cell>
          <cell r="D5943">
            <v>221110611478</v>
          </cell>
          <cell r="E5943" t="str">
            <v>Advisors - Non-Exempt</v>
          </cell>
          <cell r="F5943">
            <v>0</v>
          </cell>
          <cell r="G5943">
            <v>27179.32</v>
          </cell>
          <cell r="H5943">
            <v>77155</v>
          </cell>
          <cell r="I5943">
            <v>0</v>
          </cell>
          <cell r="J5943">
            <v>0</v>
          </cell>
          <cell r="K5943">
            <v>110010</v>
          </cell>
          <cell r="L5943" t="str">
            <v>Current Unrestricted</v>
          </cell>
          <cell r="M5943">
            <v>30</v>
          </cell>
          <cell r="N5943" t="str">
            <v>Student Services</v>
          </cell>
          <cell r="O5943">
            <v>11</v>
          </cell>
          <cell r="P5943" t="str">
            <v>Current Unrestricted Funds</v>
          </cell>
          <cell r="Q5943">
            <v>61</v>
          </cell>
          <cell r="R5943" t="str">
            <v>Salaries and Wages</v>
          </cell>
          <cell r="S5943">
            <v>60</v>
          </cell>
          <cell r="T5943" t="str">
            <v>Student Development</v>
          </cell>
          <cell r="U5943">
            <v>9</v>
          </cell>
          <cell r="V5943" t="str">
            <v>Willis, Doug G</v>
          </cell>
        </row>
        <row r="5944">
          <cell r="A5944">
            <v>221110</v>
          </cell>
          <cell r="B5944" t="str">
            <v>Dean  of Student Development CPC</v>
          </cell>
          <cell r="C5944">
            <v>611480</v>
          </cell>
          <cell r="D5944">
            <v>221110611480</v>
          </cell>
          <cell r="E5944" t="str">
            <v>Advisors PT - Non-Exempt</v>
          </cell>
          <cell r="F5944">
            <v>0</v>
          </cell>
          <cell r="G5944">
            <v>9076.68</v>
          </cell>
          <cell r="H5944">
            <v>0</v>
          </cell>
          <cell r="I5944">
            <v>0</v>
          </cell>
          <cell r="J5944">
            <v>0</v>
          </cell>
          <cell r="K5944">
            <v>110010</v>
          </cell>
          <cell r="L5944" t="str">
            <v>Current Unrestricted</v>
          </cell>
          <cell r="M5944">
            <v>30</v>
          </cell>
          <cell r="N5944" t="str">
            <v>Student Services</v>
          </cell>
          <cell r="O5944">
            <v>11</v>
          </cell>
          <cell r="P5944" t="str">
            <v>Current Unrestricted Funds</v>
          </cell>
          <cell r="Q5944">
            <v>61</v>
          </cell>
          <cell r="R5944" t="str">
            <v>Salaries and Wages</v>
          </cell>
          <cell r="S5944">
            <v>60</v>
          </cell>
          <cell r="T5944" t="str">
            <v>Student Development</v>
          </cell>
          <cell r="U5944">
            <v>9</v>
          </cell>
          <cell r="V5944" t="str">
            <v>Willis, Doug G</v>
          </cell>
        </row>
        <row r="5945">
          <cell r="A5945">
            <v>221110</v>
          </cell>
          <cell r="B5945" t="str">
            <v>Dean  of Student Development CPC</v>
          </cell>
          <cell r="C5945">
            <v>611491</v>
          </cell>
          <cell r="D5945">
            <v>221110611491</v>
          </cell>
          <cell r="E5945" t="str">
            <v>Comp Time Payoff</v>
          </cell>
          <cell r="F5945">
            <v>0</v>
          </cell>
          <cell r="G5945">
            <v>2094.5500000000002</v>
          </cell>
          <cell r="H5945">
            <v>400</v>
          </cell>
          <cell r="I5945">
            <v>0</v>
          </cell>
          <cell r="J5945">
            <v>400</v>
          </cell>
          <cell r="K5945">
            <v>110010</v>
          </cell>
          <cell r="L5945" t="str">
            <v>Current Unrestricted</v>
          </cell>
          <cell r="M5945">
            <v>30</v>
          </cell>
          <cell r="N5945" t="str">
            <v>Student Services</v>
          </cell>
          <cell r="O5945">
            <v>11</v>
          </cell>
          <cell r="P5945" t="str">
            <v>Current Unrestricted Funds</v>
          </cell>
          <cell r="Q5945">
            <v>61</v>
          </cell>
          <cell r="R5945" t="str">
            <v>Salaries and Wages</v>
          </cell>
          <cell r="S5945">
            <v>60</v>
          </cell>
          <cell r="T5945" t="str">
            <v>Student Development</v>
          </cell>
          <cell r="U5945">
            <v>9</v>
          </cell>
          <cell r="V5945" t="str">
            <v>Willis, Doug G</v>
          </cell>
        </row>
        <row r="5946">
          <cell r="A5946">
            <v>221110</v>
          </cell>
          <cell r="B5946" t="str">
            <v>Dean  of Student Development CPC</v>
          </cell>
          <cell r="C5946">
            <v>611492</v>
          </cell>
          <cell r="D5946">
            <v>221110611492</v>
          </cell>
          <cell r="E5946" t="str">
            <v>Regular Overtime</v>
          </cell>
          <cell r="F5946">
            <v>0</v>
          </cell>
          <cell r="G5946">
            <v>161.01</v>
          </cell>
          <cell r="H5946">
            <v>200</v>
          </cell>
          <cell r="I5946">
            <v>0</v>
          </cell>
          <cell r="J5946">
            <v>600</v>
          </cell>
          <cell r="K5946">
            <v>110010</v>
          </cell>
          <cell r="L5946" t="str">
            <v>Current Unrestricted</v>
          </cell>
          <cell r="M5946">
            <v>30</v>
          </cell>
          <cell r="N5946" t="str">
            <v>Student Services</v>
          </cell>
          <cell r="O5946">
            <v>11</v>
          </cell>
          <cell r="P5946" t="str">
            <v>Current Unrestricted Funds</v>
          </cell>
          <cell r="Q5946">
            <v>61</v>
          </cell>
          <cell r="R5946" t="str">
            <v>Salaries and Wages</v>
          </cell>
          <cell r="S5946">
            <v>60</v>
          </cell>
          <cell r="T5946" t="str">
            <v>Student Development</v>
          </cell>
          <cell r="U5946">
            <v>9</v>
          </cell>
          <cell r="V5946" t="str">
            <v>Willis, Doug G</v>
          </cell>
        </row>
        <row r="5947">
          <cell r="A5947">
            <v>221110</v>
          </cell>
          <cell r="B5947" t="str">
            <v>Dean  of Student Development CPC</v>
          </cell>
          <cell r="C5947">
            <v>611510</v>
          </cell>
          <cell r="D5947">
            <v>221110611510</v>
          </cell>
          <cell r="E5947" t="str">
            <v>Student Assistants - Non-Work Study</v>
          </cell>
          <cell r="F5947">
            <v>0</v>
          </cell>
          <cell r="G5947">
            <v>13778.83</v>
          </cell>
          <cell r="H5947">
            <v>5474</v>
          </cell>
          <cell r="I5947">
            <v>2608.79</v>
          </cell>
          <cell r="J5947">
            <v>6700</v>
          </cell>
          <cell r="K5947">
            <v>110010</v>
          </cell>
          <cell r="L5947" t="str">
            <v>Current Unrestricted</v>
          </cell>
          <cell r="M5947">
            <v>30</v>
          </cell>
          <cell r="N5947" t="str">
            <v>Student Services</v>
          </cell>
          <cell r="O5947">
            <v>11</v>
          </cell>
          <cell r="P5947" t="str">
            <v>Current Unrestricted Funds</v>
          </cell>
          <cell r="Q5947">
            <v>61</v>
          </cell>
          <cell r="R5947" t="str">
            <v>Salaries and Wages</v>
          </cell>
          <cell r="S5947">
            <v>60</v>
          </cell>
          <cell r="T5947" t="str">
            <v>Student Development</v>
          </cell>
          <cell r="U5947">
            <v>9</v>
          </cell>
          <cell r="V5947" t="str">
            <v>Willis, Doug G</v>
          </cell>
        </row>
        <row r="5948">
          <cell r="A5948">
            <v>221110</v>
          </cell>
          <cell r="B5948" t="str">
            <v>Dean  of Student Development CPC</v>
          </cell>
          <cell r="C5948">
            <v>712655</v>
          </cell>
          <cell r="D5948">
            <v>221110712655</v>
          </cell>
          <cell r="E5948" t="str">
            <v>Meetings Expense</v>
          </cell>
          <cell r="F5948">
            <v>0</v>
          </cell>
          <cell r="G5948">
            <v>0</v>
          </cell>
          <cell r="H5948">
            <v>25</v>
          </cell>
          <cell r="I5948">
            <v>11.94</v>
          </cell>
          <cell r="J5948">
            <v>0</v>
          </cell>
          <cell r="K5948">
            <v>110010</v>
          </cell>
          <cell r="L5948" t="str">
            <v>Current Unrestricted</v>
          </cell>
          <cell r="M5948">
            <v>30</v>
          </cell>
          <cell r="N5948" t="str">
            <v>Student Services</v>
          </cell>
          <cell r="O5948">
            <v>11</v>
          </cell>
          <cell r="P5948" t="str">
            <v>Current Unrestricted Funds</v>
          </cell>
          <cell r="Q5948">
            <v>71</v>
          </cell>
          <cell r="R5948" t="str">
            <v>Contractual Services</v>
          </cell>
          <cell r="S5948">
            <v>60</v>
          </cell>
          <cell r="T5948" t="str">
            <v>Student Development</v>
          </cell>
          <cell r="U5948">
            <v>9</v>
          </cell>
          <cell r="V5948" t="str">
            <v>Willis, Doug G</v>
          </cell>
        </row>
        <row r="5949">
          <cell r="A5949">
            <v>221110</v>
          </cell>
          <cell r="B5949" t="str">
            <v>Dean  of Student Development CPC</v>
          </cell>
          <cell r="C5949">
            <v>733120</v>
          </cell>
          <cell r="D5949">
            <v>221110733120</v>
          </cell>
          <cell r="E5949" t="str">
            <v>Office Supplies</v>
          </cell>
          <cell r="F5949">
            <v>0</v>
          </cell>
          <cell r="G5949">
            <v>0</v>
          </cell>
          <cell r="H5949">
            <v>4975</v>
          </cell>
          <cell r="I5949">
            <v>1599.92</v>
          </cell>
          <cell r="J5949">
            <v>6500</v>
          </cell>
          <cell r="K5949">
            <v>110010</v>
          </cell>
          <cell r="L5949" t="str">
            <v>Current Unrestricted</v>
          </cell>
          <cell r="M5949">
            <v>30</v>
          </cell>
          <cell r="N5949" t="str">
            <v>Student Services</v>
          </cell>
          <cell r="O5949">
            <v>11</v>
          </cell>
          <cell r="P5949" t="str">
            <v>Current Unrestricted Funds</v>
          </cell>
          <cell r="Q5949">
            <v>73</v>
          </cell>
          <cell r="R5949" t="str">
            <v>Supplies</v>
          </cell>
          <cell r="S5949">
            <v>60</v>
          </cell>
          <cell r="T5949" t="str">
            <v>Student Development</v>
          </cell>
          <cell r="U5949">
            <v>9</v>
          </cell>
          <cell r="V5949" t="str">
            <v>Willis, Doug G</v>
          </cell>
        </row>
        <row r="5950">
          <cell r="A5950">
            <v>221110</v>
          </cell>
          <cell r="B5950" t="str">
            <v>Dean  of Student Development CPC</v>
          </cell>
          <cell r="C5950">
            <v>744210</v>
          </cell>
          <cell r="D5950">
            <v>221110744210</v>
          </cell>
          <cell r="E5950" t="str">
            <v>Local Travel</v>
          </cell>
          <cell r="F5950">
            <v>0</v>
          </cell>
          <cell r="G5950">
            <v>0</v>
          </cell>
          <cell r="H5950">
            <v>778</v>
          </cell>
          <cell r="I5950">
            <v>144</v>
          </cell>
          <cell r="J5950">
            <v>500</v>
          </cell>
          <cell r="K5950">
            <v>110010</v>
          </cell>
          <cell r="L5950" t="str">
            <v>Current Unrestricted</v>
          </cell>
          <cell r="M5950">
            <v>30</v>
          </cell>
          <cell r="N5950" t="str">
            <v>Student Services</v>
          </cell>
          <cell r="O5950">
            <v>11</v>
          </cell>
          <cell r="P5950" t="str">
            <v>Current Unrestricted Funds</v>
          </cell>
          <cell r="Q5950">
            <v>74</v>
          </cell>
          <cell r="R5950" t="str">
            <v>Travel</v>
          </cell>
          <cell r="S5950">
            <v>60</v>
          </cell>
          <cell r="T5950" t="str">
            <v>Student Development</v>
          </cell>
          <cell r="U5950">
            <v>9</v>
          </cell>
          <cell r="V5950" t="str">
            <v>Willis, Doug G</v>
          </cell>
        </row>
        <row r="5951">
          <cell r="A5951">
            <v>221110</v>
          </cell>
          <cell r="B5951" t="str">
            <v>Dean  of Student Development CPC</v>
          </cell>
          <cell r="C5951">
            <v>744220</v>
          </cell>
          <cell r="D5951">
            <v>221110744220</v>
          </cell>
          <cell r="E5951" t="str">
            <v>Professional Development / Travel</v>
          </cell>
          <cell r="F5951">
            <v>0</v>
          </cell>
          <cell r="G5951">
            <v>0</v>
          </cell>
          <cell r="H5951">
            <v>579</v>
          </cell>
          <cell r="I5951">
            <v>385</v>
          </cell>
          <cell r="J5951">
            <v>5460</v>
          </cell>
          <cell r="K5951">
            <v>110010</v>
          </cell>
          <cell r="L5951" t="str">
            <v>Current Unrestricted</v>
          </cell>
          <cell r="M5951">
            <v>30</v>
          </cell>
          <cell r="N5951" t="str">
            <v>Student Services</v>
          </cell>
          <cell r="O5951">
            <v>11</v>
          </cell>
          <cell r="P5951" t="str">
            <v>Current Unrestricted Funds</v>
          </cell>
          <cell r="Q5951">
            <v>74</v>
          </cell>
          <cell r="R5951" t="str">
            <v>Travel</v>
          </cell>
          <cell r="S5951">
            <v>60</v>
          </cell>
          <cell r="T5951" t="str">
            <v>Student Development</v>
          </cell>
          <cell r="U5951">
            <v>9</v>
          </cell>
          <cell r="V5951" t="str">
            <v>Willis, Doug G</v>
          </cell>
        </row>
        <row r="5952">
          <cell r="A5952">
            <v>221110</v>
          </cell>
          <cell r="B5952" t="str">
            <v>Dean  of Student Development CPC</v>
          </cell>
          <cell r="C5952">
            <v>744230</v>
          </cell>
          <cell r="D5952">
            <v>221110744230</v>
          </cell>
          <cell r="E5952" t="str">
            <v>In-House Professional Development</v>
          </cell>
          <cell r="F5952">
            <v>0</v>
          </cell>
          <cell r="G5952">
            <v>0</v>
          </cell>
          <cell r="H5952">
            <v>0</v>
          </cell>
          <cell r="I5952">
            <v>0</v>
          </cell>
          <cell r="J5952">
            <v>5000</v>
          </cell>
          <cell r="K5952">
            <v>110010</v>
          </cell>
          <cell r="L5952" t="str">
            <v>Current Unrestricted</v>
          </cell>
          <cell r="M5952">
            <v>30</v>
          </cell>
          <cell r="N5952" t="str">
            <v>Student Services</v>
          </cell>
          <cell r="O5952">
            <v>11</v>
          </cell>
          <cell r="P5952" t="str">
            <v>Current Unrestricted Funds</v>
          </cell>
          <cell r="Q5952">
            <v>74</v>
          </cell>
          <cell r="R5952" t="str">
            <v>Travel</v>
          </cell>
          <cell r="S5952">
            <v>60</v>
          </cell>
          <cell r="T5952" t="str">
            <v>Student Development</v>
          </cell>
          <cell r="U5952">
            <v>9</v>
          </cell>
          <cell r="V5952" t="str">
            <v>Willis, Doug G</v>
          </cell>
        </row>
        <row r="5953">
          <cell r="A5953">
            <v>221110</v>
          </cell>
          <cell r="B5953" t="str">
            <v>Dean  of Student Development CPC</v>
          </cell>
          <cell r="C5953">
            <v>755310</v>
          </cell>
          <cell r="D5953">
            <v>221110755310</v>
          </cell>
          <cell r="E5953" t="str">
            <v>Copier Expense</v>
          </cell>
          <cell r="F5953">
            <v>0</v>
          </cell>
          <cell r="G5953">
            <v>0</v>
          </cell>
          <cell r="H5953">
            <v>59</v>
          </cell>
          <cell r="I5953">
            <v>0</v>
          </cell>
          <cell r="J5953">
            <v>100</v>
          </cell>
          <cell r="K5953">
            <v>110010</v>
          </cell>
          <cell r="L5953" t="str">
            <v>Current Unrestricted</v>
          </cell>
          <cell r="M5953">
            <v>30</v>
          </cell>
          <cell r="N5953" t="str">
            <v>Student Services</v>
          </cell>
          <cell r="O5953">
            <v>11</v>
          </cell>
          <cell r="P5953" t="str">
            <v>Current Unrestricted Funds</v>
          </cell>
          <cell r="Q5953">
            <v>75</v>
          </cell>
          <cell r="R5953" t="str">
            <v>Other Operating Expenses</v>
          </cell>
          <cell r="S5953">
            <v>60</v>
          </cell>
          <cell r="T5953" t="str">
            <v>Student Development</v>
          </cell>
          <cell r="U5953">
            <v>9</v>
          </cell>
          <cell r="V5953" t="str">
            <v>Willis, Doug G</v>
          </cell>
        </row>
        <row r="5954">
          <cell r="A5954">
            <v>221110</v>
          </cell>
          <cell r="B5954" t="str">
            <v>Dean  of Student Development CPC</v>
          </cell>
          <cell r="C5954">
            <v>755360</v>
          </cell>
          <cell r="D5954">
            <v>221110755360</v>
          </cell>
          <cell r="E5954" t="str">
            <v>Printing - Other</v>
          </cell>
          <cell r="F5954">
            <v>0</v>
          </cell>
          <cell r="G5954">
            <v>0</v>
          </cell>
          <cell r="H5954">
            <v>250</v>
          </cell>
          <cell r="I5954">
            <v>18</v>
          </cell>
          <cell r="J5954">
            <v>250</v>
          </cell>
          <cell r="K5954">
            <v>110010</v>
          </cell>
          <cell r="L5954" t="str">
            <v>Current Unrestricted</v>
          </cell>
          <cell r="M5954">
            <v>30</v>
          </cell>
          <cell r="N5954" t="str">
            <v>Student Services</v>
          </cell>
          <cell r="O5954">
            <v>11</v>
          </cell>
          <cell r="P5954" t="str">
            <v>Current Unrestricted Funds</v>
          </cell>
          <cell r="Q5954">
            <v>75</v>
          </cell>
          <cell r="R5954" t="str">
            <v>Other Operating Expenses</v>
          </cell>
          <cell r="S5954">
            <v>60</v>
          </cell>
          <cell r="T5954" t="str">
            <v>Student Development</v>
          </cell>
          <cell r="U5954">
            <v>9</v>
          </cell>
          <cell r="V5954" t="str">
            <v>Willis, Doug G</v>
          </cell>
        </row>
        <row r="5955">
          <cell r="A5955">
            <v>221110</v>
          </cell>
          <cell r="B5955" t="str">
            <v>Dean  of Student Development CPC</v>
          </cell>
          <cell r="C5955">
            <v>755705</v>
          </cell>
          <cell r="D5955">
            <v>221110755705</v>
          </cell>
          <cell r="E5955" t="str">
            <v>Postage</v>
          </cell>
          <cell r="F5955">
            <v>0</v>
          </cell>
          <cell r="G5955">
            <v>0</v>
          </cell>
          <cell r="H5955">
            <v>830</v>
          </cell>
          <cell r="I5955">
            <v>61.95</v>
          </cell>
          <cell r="J5955">
            <v>350</v>
          </cell>
          <cell r="K5955">
            <v>110010</v>
          </cell>
          <cell r="L5955" t="str">
            <v>Current Unrestricted</v>
          </cell>
          <cell r="M5955">
            <v>30</v>
          </cell>
          <cell r="N5955" t="str">
            <v>Student Services</v>
          </cell>
          <cell r="O5955">
            <v>11</v>
          </cell>
          <cell r="P5955" t="str">
            <v>Current Unrestricted Funds</v>
          </cell>
          <cell r="Q5955">
            <v>75</v>
          </cell>
          <cell r="R5955" t="str">
            <v>Other Operating Expenses</v>
          </cell>
          <cell r="S5955">
            <v>60</v>
          </cell>
          <cell r="T5955" t="str">
            <v>Student Development</v>
          </cell>
          <cell r="U5955">
            <v>9</v>
          </cell>
          <cell r="V5955" t="str">
            <v>Willis, Doug G</v>
          </cell>
        </row>
        <row r="5956">
          <cell r="A5956">
            <v>221130</v>
          </cell>
          <cell r="B5956" t="str">
            <v>Academic Advising-CPC</v>
          </cell>
          <cell r="C5956">
            <v>611478</v>
          </cell>
          <cell r="D5956">
            <v>221130611478</v>
          </cell>
          <cell r="E5956" t="str">
            <v>Advisors - Non-Exempt</v>
          </cell>
          <cell r="F5956">
            <v>0</v>
          </cell>
          <cell r="G5956">
            <v>0</v>
          </cell>
          <cell r="H5956">
            <v>121597</v>
          </cell>
          <cell r="I5956">
            <v>60019.97</v>
          </cell>
          <cell r="J5956">
            <v>117236</v>
          </cell>
          <cell r="K5956">
            <v>110010</v>
          </cell>
          <cell r="L5956" t="str">
            <v>Current Unrestricted</v>
          </cell>
          <cell r="M5956">
            <v>30</v>
          </cell>
          <cell r="N5956" t="str">
            <v>Student Services</v>
          </cell>
          <cell r="O5956">
            <v>11</v>
          </cell>
          <cell r="P5956" t="str">
            <v>Current Unrestricted Funds</v>
          </cell>
          <cell r="Q5956">
            <v>61</v>
          </cell>
          <cell r="R5956" t="str">
            <v>Salaries and Wages</v>
          </cell>
          <cell r="S5956">
            <v>60</v>
          </cell>
          <cell r="T5956" t="str">
            <v>Student Development</v>
          </cell>
          <cell r="U5956">
            <v>9</v>
          </cell>
          <cell r="V5956" t="str">
            <v>Willis, Doug G</v>
          </cell>
        </row>
        <row r="5957">
          <cell r="A5957">
            <v>221130</v>
          </cell>
          <cell r="B5957" t="str">
            <v>Academic Advising-CPC</v>
          </cell>
          <cell r="C5957">
            <v>611480</v>
          </cell>
          <cell r="D5957">
            <v>221130611480</v>
          </cell>
          <cell r="E5957" t="str">
            <v>Advisors PT - Non-Exempt</v>
          </cell>
          <cell r="F5957">
            <v>0</v>
          </cell>
          <cell r="G5957">
            <v>0</v>
          </cell>
          <cell r="H5957">
            <v>35000</v>
          </cell>
          <cell r="I5957">
            <v>11247</v>
          </cell>
          <cell r="J5957">
            <v>36000</v>
          </cell>
          <cell r="K5957">
            <v>110010</v>
          </cell>
          <cell r="L5957" t="str">
            <v>Current Unrestricted</v>
          </cell>
          <cell r="M5957">
            <v>30</v>
          </cell>
          <cell r="N5957" t="str">
            <v>Student Services</v>
          </cell>
          <cell r="O5957">
            <v>11</v>
          </cell>
          <cell r="P5957" t="str">
            <v>Current Unrestricted Funds</v>
          </cell>
          <cell r="Q5957">
            <v>61</v>
          </cell>
          <cell r="R5957" t="str">
            <v>Salaries and Wages</v>
          </cell>
          <cell r="S5957">
            <v>60</v>
          </cell>
          <cell r="T5957" t="str">
            <v>Student Development</v>
          </cell>
          <cell r="U5957">
            <v>9</v>
          </cell>
          <cell r="V5957" t="str">
            <v>Willis, Doug G</v>
          </cell>
        </row>
        <row r="5958">
          <cell r="A5958">
            <v>221130</v>
          </cell>
          <cell r="B5958" t="str">
            <v>Academic Advising-CPC</v>
          </cell>
          <cell r="C5958">
            <v>611491</v>
          </cell>
          <cell r="D5958">
            <v>221130611491</v>
          </cell>
          <cell r="E5958" t="str">
            <v>Comp Time Payoff</v>
          </cell>
          <cell r="F5958">
            <v>0</v>
          </cell>
          <cell r="G5958">
            <v>0</v>
          </cell>
          <cell r="H5958">
            <v>400</v>
          </cell>
          <cell r="I5958">
            <v>63.32</v>
          </cell>
          <cell r="J5958">
            <v>800</v>
          </cell>
          <cell r="K5958">
            <v>110010</v>
          </cell>
          <cell r="L5958" t="str">
            <v>Current Unrestricted</v>
          </cell>
          <cell r="M5958">
            <v>30</v>
          </cell>
          <cell r="N5958" t="str">
            <v>Student Services</v>
          </cell>
          <cell r="O5958">
            <v>11</v>
          </cell>
          <cell r="P5958" t="str">
            <v>Current Unrestricted Funds</v>
          </cell>
          <cell r="Q5958">
            <v>61</v>
          </cell>
          <cell r="R5958" t="str">
            <v>Salaries and Wages</v>
          </cell>
          <cell r="S5958">
            <v>60</v>
          </cell>
          <cell r="T5958" t="str">
            <v>Student Development</v>
          </cell>
          <cell r="U5958">
            <v>9</v>
          </cell>
          <cell r="V5958" t="str">
            <v>Willis, Doug G</v>
          </cell>
        </row>
        <row r="5959">
          <cell r="A5959">
            <v>221130</v>
          </cell>
          <cell r="B5959" t="str">
            <v>Academic Advising-CPC</v>
          </cell>
          <cell r="C5959">
            <v>611492</v>
          </cell>
          <cell r="D5959">
            <v>221130611492</v>
          </cell>
          <cell r="E5959" t="str">
            <v>Regular Overtime</v>
          </cell>
          <cell r="F5959">
            <v>0</v>
          </cell>
          <cell r="G5959">
            <v>0</v>
          </cell>
          <cell r="H5959">
            <v>700</v>
          </cell>
          <cell r="I5959">
            <v>640.80999999999995</v>
          </cell>
          <cell r="J5959">
            <v>950</v>
          </cell>
          <cell r="K5959">
            <v>110010</v>
          </cell>
          <cell r="L5959" t="str">
            <v>Current Unrestricted</v>
          </cell>
          <cell r="M5959">
            <v>30</v>
          </cell>
          <cell r="N5959" t="str">
            <v>Student Services</v>
          </cell>
          <cell r="O5959">
            <v>11</v>
          </cell>
          <cell r="P5959" t="str">
            <v>Current Unrestricted Funds</v>
          </cell>
          <cell r="Q5959">
            <v>61</v>
          </cell>
          <cell r="R5959" t="str">
            <v>Salaries and Wages</v>
          </cell>
          <cell r="S5959">
            <v>60</v>
          </cell>
          <cell r="T5959" t="str">
            <v>Student Development</v>
          </cell>
          <cell r="U5959">
            <v>9</v>
          </cell>
          <cell r="V5959" t="str">
            <v>Willis, Doug G</v>
          </cell>
        </row>
        <row r="5960">
          <cell r="A5960">
            <v>221130</v>
          </cell>
          <cell r="B5960" t="str">
            <v>Academic Advising-CPC</v>
          </cell>
          <cell r="C5960">
            <v>611493</v>
          </cell>
          <cell r="D5960">
            <v>221130611493</v>
          </cell>
          <cell r="E5960" t="str">
            <v>Vacation Payoff</v>
          </cell>
          <cell r="F5960">
            <v>0</v>
          </cell>
          <cell r="G5960">
            <v>0</v>
          </cell>
          <cell r="H5960">
            <v>1418</v>
          </cell>
          <cell r="I5960">
            <v>1417.79</v>
          </cell>
          <cell r="J5960">
            <v>0</v>
          </cell>
          <cell r="K5960">
            <v>110010</v>
          </cell>
          <cell r="L5960" t="str">
            <v>Current Unrestricted</v>
          </cell>
          <cell r="M5960">
            <v>30</v>
          </cell>
          <cell r="N5960" t="str">
            <v>Student Services</v>
          </cell>
          <cell r="O5960">
            <v>11</v>
          </cell>
          <cell r="P5960" t="str">
            <v>Current Unrestricted Funds</v>
          </cell>
          <cell r="Q5960">
            <v>61</v>
          </cell>
          <cell r="R5960" t="str">
            <v>Salaries and Wages</v>
          </cell>
          <cell r="S5960">
            <v>60</v>
          </cell>
          <cell r="T5960" t="str">
            <v>Student Development</v>
          </cell>
          <cell r="U5960">
            <v>9</v>
          </cell>
          <cell r="V5960" t="str">
            <v>Willis, Doug G</v>
          </cell>
        </row>
        <row r="5961">
          <cell r="A5961">
            <v>221130</v>
          </cell>
          <cell r="B5961" t="str">
            <v>Academic Advising-CPC</v>
          </cell>
          <cell r="C5961">
            <v>733120</v>
          </cell>
          <cell r="D5961">
            <v>221130733120</v>
          </cell>
          <cell r="E5961" t="str">
            <v>Office Supplies</v>
          </cell>
          <cell r="F5961">
            <v>0</v>
          </cell>
          <cell r="G5961">
            <v>0</v>
          </cell>
          <cell r="H5961">
            <v>2000</v>
          </cell>
          <cell r="I5961">
            <v>388.95</v>
          </cell>
          <cell r="J5961">
            <v>750</v>
          </cell>
          <cell r="K5961">
            <v>110010</v>
          </cell>
          <cell r="L5961" t="str">
            <v>Current Unrestricted</v>
          </cell>
          <cell r="M5961">
            <v>30</v>
          </cell>
          <cell r="N5961" t="str">
            <v>Student Services</v>
          </cell>
          <cell r="O5961">
            <v>11</v>
          </cell>
          <cell r="P5961" t="str">
            <v>Current Unrestricted Funds</v>
          </cell>
          <cell r="Q5961">
            <v>73</v>
          </cell>
          <cell r="R5961" t="str">
            <v>Supplies</v>
          </cell>
          <cell r="S5961">
            <v>60</v>
          </cell>
          <cell r="T5961" t="str">
            <v>Student Development</v>
          </cell>
          <cell r="U5961">
            <v>9</v>
          </cell>
          <cell r="V5961" t="str">
            <v>Willis, Doug G</v>
          </cell>
        </row>
        <row r="5962">
          <cell r="A5962">
            <v>221130</v>
          </cell>
          <cell r="B5962" t="str">
            <v>Academic Advising-CPC</v>
          </cell>
          <cell r="C5962">
            <v>744210</v>
          </cell>
          <cell r="D5962">
            <v>221130744210</v>
          </cell>
          <cell r="E5962" t="str">
            <v>Local Travel</v>
          </cell>
          <cell r="F5962">
            <v>0</v>
          </cell>
          <cell r="G5962">
            <v>0</v>
          </cell>
          <cell r="H5962">
            <v>778</v>
          </cell>
          <cell r="I5962">
            <v>121.3</v>
          </cell>
          <cell r="J5962">
            <v>500</v>
          </cell>
          <cell r="K5962">
            <v>110010</v>
          </cell>
          <cell r="L5962" t="str">
            <v>Current Unrestricted</v>
          </cell>
          <cell r="M5962">
            <v>30</v>
          </cell>
          <cell r="N5962" t="str">
            <v>Student Services</v>
          </cell>
          <cell r="O5962">
            <v>11</v>
          </cell>
          <cell r="P5962" t="str">
            <v>Current Unrestricted Funds</v>
          </cell>
          <cell r="Q5962">
            <v>74</v>
          </cell>
          <cell r="R5962" t="str">
            <v>Travel</v>
          </cell>
          <cell r="S5962">
            <v>60</v>
          </cell>
          <cell r="T5962" t="str">
            <v>Student Development</v>
          </cell>
          <cell r="U5962">
            <v>9</v>
          </cell>
          <cell r="V5962" t="str">
            <v>Willis, Doug G</v>
          </cell>
        </row>
        <row r="5963">
          <cell r="A5963">
            <v>221130</v>
          </cell>
          <cell r="B5963" t="str">
            <v>Academic Advising-CPC</v>
          </cell>
          <cell r="C5963">
            <v>744220</v>
          </cell>
          <cell r="D5963">
            <v>221130744220</v>
          </cell>
          <cell r="E5963" t="str">
            <v>Professional Development / Travel</v>
          </cell>
          <cell r="F5963">
            <v>0</v>
          </cell>
          <cell r="G5963">
            <v>0</v>
          </cell>
          <cell r="H5963">
            <v>709</v>
          </cell>
          <cell r="I5963">
            <v>259.3</v>
          </cell>
          <cell r="J5963">
            <v>500</v>
          </cell>
          <cell r="K5963">
            <v>110010</v>
          </cell>
          <cell r="L5963" t="str">
            <v>Current Unrestricted</v>
          </cell>
          <cell r="M5963">
            <v>30</v>
          </cell>
          <cell r="N5963" t="str">
            <v>Student Services</v>
          </cell>
          <cell r="O5963">
            <v>11</v>
          </cell>
          <cell r="P5963" t="str">
            <v>Current Unrestricted Funds</v>
          </cell>
          <cell r="Q5963">
            <v>74</v>
          </cell>
          <cell r="R5963" t="str">
            <v>Travel</v>
          </cell>
          <cell r="S5963">
            <v>60</v>
          </cell>
          <cell r="T5963" t="str">
            <v>Student Development</v>
          </cell>
          <cell r="U5963">
            <v>9</v>
          </cell>
          <cell r="V5963" t="str">
            <v>Willis, Doug G</v>
          </cell>
        </row>
        <row r="5964">
          <cell r="A5964">
            <v>221130</v>
          </cell>
          <cell r="B5964" t="str">
            <v>Academic Advising-CPC</v>
          </cell>
          <cell r="C5964">
            <v>755240</v>
          </cell>
          <cell r="D5964">
            <v>221130755240</v>
          </cell>
          <cell r="E5964" t="str">
            <v>DP - Software</v>
          </cell>
          <cell r="F5964">
            <v>0</v>
          </cell>
          <cell r="G5964">
            <v>0</v>
          </cell>
          <cell r="H5964">
            <v>2000</v>
          </cell>
          <cell r="I5964">
            <v>1500</v>
          </cell>
          <cell r="J5964">
            <v>2000</v>
          </cell>
          <cell r="K5964">
            <v>110010</v>
          </cell>
          <cell r="L5964" t="str">
            <v>Current Unrestricted</v>
          </cell>
          <cell r="M5964">
            <v>30</v>
          </cell>
          <cell r="N5964" t="str">
            <v>Student Services</v>
          </cell>
          <cell r="O5964">
            <v>11</v>
          </cell>
          <cell r="P5964" t="str">
            <v>Current Unrestricted Funds</v>
          </cell>
          <cell r="Q5964">
            <v>75</v>
          </cell>
          <cell r="R5964" t="str">
            <v>Other Operating Expenses</v>
          </cell>
          <cell r="S5964">
            <v>60</v>
          </cell>
          <cell r="T5964" t="str">
            <v>Student Development</v>
          </cell>
          <cell r="U5964">
            <v>9</v>
          </cell>
          <cell r="V5964" t="str">
            <v>Willis, Doug G</v>
          </cell>
        </row>
        <row r="5965">
          <cell r="A5965">
            <v>221130</v>
          </cell>
          <cell r="B5965" t="str">
            <v>Academic Advising-CPC</v>
          </cell>
          <cell r="C5965">
            <v>755310</v>
          </cell>
          <cell r="D5965">
            <v>221130755310</v>
          </cell>
          <cell r="E5965" t="str">
            <v>Copier Expense</v>
          </cell>
          <cell r="F5965">
            <v>0</v>
          </cell>
          <cell r="G5965">
            <v>0</v>
          </cell>
          <cell r="H5965">
            <v>59</v>
          </cell>
          <cell r="I5965">
            <v>0</v>
          </cell>
          <cell r="J5965">
            <v>96</v>
          </cell>
          <cell r="K5965">
            <v>110010</v>
          </cell>
          <cell r="L5965" t="str">
            <v>Current Unrestricted</v>
          </cell>
          <cell r="M5965">
            <v>30</v>
          </cell>
          <cell r="N5965" t="str">
            <v>Student Services</v>
          </cell>
          <cell r="O5965">
            <v>11</v>
          </cell>
          <cell r="P5965" t="str">
            <v>Current Unrestricted Funds</v>
          </cell>
          <cell r="Q5965">
            <v>75</v>
          </cell>
          <cell r="R5965" t="str">
            <v>Other Operating Expenses</v>
          </cell>
          <cell r="S5965">
            <v>60</v>
          </cell>
          <cell r="T5965" t="str">
            <v>Student Development</v>
          </cell>
          <cell r="U5965">
            <v>9</v>
          </cell>
          <cell r="V5965" t="str">
            <v>Willis, Doug G</v>
          </cell>
        </row>
        <row r="5966">
          <cell r="A5966">
            <v>221130</v>
          </cell>
          <cell r="B5966" t="str">
            <v>Academic Advising-CPC</v>
          </cell>
          <cell r="C5966">
            <v>755360</v>
          </cell>
          <cell r="D5966">
            <v>221130755360</v>
          </cell>
          <cell r="E5966" t="str">
            <v>Printing - Other</v>
          </cell>
          <cell r="F5966">
            <v>0</v>
          </cell>
          <cell r="G5966">
            <v>0</v>
          </cell>
          <cell r="H5966">
            <v>250</v>
          </cell>
          <cell r="I5966">
            <v>82</v>
          </cell>
          <cell r="J5966">
            <v>300</v>
          </cell>
          <cell r="K5966">
            <v>110010</v>
          </cell>
          <cell r="L5966" t="str">
            <v>Current Unrestricted</v>
          </cell>
          <cell r="M5966">
            <v>30</v>
          </cell>
          <cell r="N5966" t="str">
            <v>Student Services</v>
          </cell>
          <cell r="O5966">
            <v>11</v>
          </cell>
          <cell r="P5966" t="str">
            <v>Current Unrestricted Funds</v>
          </cell>
          <cell r="Q5966">
            <v>75</v>
          </cell>
          <cell r="R5966" t="str">
            <v>Other Operating Expenses</v>
          </cell>
          <cell r="S5966">
            <v>60</v>
          </cell>
          <cell r="T5966" t="str">
            <v>Student Development</v>
          </cell>
          <cell r="U5966">
            <v>9</v>
          </cell>
          <cell r="V5966" t="str">
            <v>Willis, Doug G</v>
          </cell>
        </row>
        <row r="5967">
          <cell r="A5967">
            <v>221170</v>
          </cell>
          <cell r="B5967" t="str">
            <v>Testing &amp; Assessment-CPC</v>
          </cell>
          <cell r="C5967">
            <v>611210</v>
          </cell>
          <cell r="D5967">
            <v>221170611210</v>
          </cell>
          <cell r="E5967" t="str">
            <v>Admin Salaries - Full-time</v>
          </cell>
          <cell r="F5967">
            <v>0</v>
          </cell>
          <cell r="G5967">
            <v>0</v>
          </cell>
          <cell r="H5967">
            <v>57784</v>
          </cell>
          <cell r="I5967">
            <v>28891.56</v>
          </cell>
          <cell r="J5967">
            <v>57784</v>
          </cell>
          <cell r="K5967">
            <v>110010</v>
          </cell>
          <cell r="L5967" t="str">
            <v>Current Unrestricted</v>
          </cell>
          <cell r="M5967">
            <v>30</v>
          </cell>
          <cell r="N5967" t="str">
            <v>Student Services</v>
          </cell>
          <cell r="O5967">
            <v>11</v>
          </cell>
          <cell r="P5967" t="str">
            <v>Current Unrestricted Funds</v>
          </cell>
          <cell r="Q5967">
            <v>61</v>
          </cell>
          <cell r="R5967" t="str">
            <v>Salaries and Wages</v>
          </cell>
          <cell r="S5967">
            <v>60</v>
          </cell>
          <cell r="T5967" t="str">
            <v>Student Development</v>
          </cell>
          <cell r="U5967">
            <v>9</v>
          </cell>
          <cell r="V5967" t="str">
            <v>Willis, Doug G</v>
          </cell>
        </row>
        <row r="5968">
          <cell r="A5968">
            <v>221170</v>
          </cell>
          <cell r="B5968" t="str">
            <v>Testing &amp; Assessment-CPC</v>
          </cell>
          <cell r="C5968">
            <v>611410</v>
          </cell>
          <cell r="D5968">
            <v>221170611410</v>
          </cell>
          <cell r="E5968" t="str">
            <v>Supervisory Supp Staff - Non-Exempt</v>
          </cell>
          <cell r="F5968">
            <v>0</v>
          </cell>
          <cell r="G5968">
            <v>0</v>
          </cell>
          <cell r="H5968">
            <v>40621</v>
          </cell>
          <cell r="I5968">
            <v>20310.3</v>
          </cell>
          <cell r="J5968">
            <v>40621</v>
          </cell>
          <cell r="K5968">
            <v>110010</v>
          </cell>
          <cell r="L5968" t="str">
            <v>Current Unrestricted</v>
          </cell>
          <cell r="M5968">
            <v>30</v>
          </cell>
          <cell r="N5968" t="str">
            <v>Student Services</v>
          </cell>
          <cell r="O5968">
            <v>11</v>
          </cell>
          <cell r="P5968" t="str">
            <v>Current Unrestricted Funds</v>
          </cell>
          <cell r="Q5968">
            <v>61</v>
          </cell>
          <cell r="R5968" t="str">
            <v>Salaries and Wages</v>
          </cell>
          <cell r="S5968">
            <v>60</v>
          </cell>
          <cell r="T5968" t="str">
            <v>Student Development</v>
          </cell>
          <cell r="U5968">
            <v>9</v>
          </cell>
          <cell r="V5968" t="str">
            <v>Willis, Doug G</v>
          </cell>
        </row>
        <row r="5969">
          <cell r="A5969">
            <v>221170</v>
          </cell>
          <cell r="B5969" t="str">
            <v>Testing &amp; Assessment-CPC</v>
          </cell>
          <cell r="C5969">
            <v>611420</v>
          </cell>
          <cell r="D5969">
            <v>221170611420</v>
          </cell>
          <cell r="E5969" t="str">
            <v>Non-Supervisory Supp - Non-Exempt</v>
          </cell>
          <cell r="F5969">
            <v>0</v>
          </cell>
          <cell r="G5969">
            <v>0</v>
          </cell>
          <cell r="H5969">
            <v>23376</v>
          </cell>
          <cell r="I5969">
            <v>11130.89</v>
          </cell>
          <cell r="J5969">
            <v>59448</v>
          </cell>
          <cell r="K5969">
            <v>110010</v>
          </cell>
          <cell r="L5969" t="str">
            <v>Current Unrestricted</v>
          </cell>
          <cell r="M5969">
            <v>30</v>
          </cell>
          <cell r="N5969" t="str">
            <v>Student Services</v>
          </cell>
          <cell r="O5969">
            <v>11</v>
          </cell>
          <cell r="P5969" t="str">
            <v>Current Unrestricted Funds</v>
          </cell>
          <cell r="Q5969">
            <v>61</v>
          </cell>
          <cell r="R5969" t="str">
            <v>Salaries and Wages</v>
          </cell>
          <cell r="S5969">
            <v>60</v>
          </cell>
          <cell r="T5969" t="str">
            <v>Student Development</v>
          </cell>
          <cell r="U5969">
            <v>9</v>
          </cell>
          <cell r="V5969" t="str">
            <v>Willis, Doug G</v>
          </cell>
        </row>
        <row r="5970">
          <cell r="A5970">
            <v>221170</v>
          </cell>
          <cell r="B5970" t="str">
            <v>Testing &amp; Assessment-CPC</v>
          </cell>
          <cell r="C5970">
            <v>611430</v>
          </cell>
          <cell r="D5970">
            <v>221170611430</v>
          </cell>
          <cell r="E5970" t="str">
            <v>Clerical - Non-Exempt</v>
          </cell>
          <cell r="F5970">
            <v>0</v>
          </cell>
          <cell r="G5970">
            <v>0</v>
          </cell>
          <cell r="H5970">
            <v>36536</v>
          </cell>
          <cell r="I5970">
            <v>18267.96</v>
          </cell>
          <cell r="J5970">
            <v>36536</v>
          </cell>
          <cell r="K5970">
            <v>110010</v>
          </cell>
          <cell r="L5970" t="str">
            <v>Current Unrestricted</v>
          </cell>
          <cell r="M5970">
            <v>30</v>
          </cell>
          <cell r="N5970" t="str">
            <v>Student Services</v>
          </cell>
          <cell r="O5970">
            <v>11</v>
          </cell>
          <cell r="P5970" t="str">
            <v>Current Unrestricted Funds</v>
          </cell>
          <cell r="Q5970">
            <v>61</v>
          </cell>
          <cell r="R5970" t="str">
            <v>Salaries and Wages</v>
          </cell>
          <cell r="S5970">
            <v>60</v>
          </cell>
          <cell r="T5970" t="str">
            <v>Student Development</v>
          </cell>
          <cell r="U5970">
            <v>9</v>
          </cell>
          <cell r="V5970" t="str">
            <v>Willis, Doug G</v>
          </cell>
        </row>
        <row r="5971">
          <cell r="A5971">
            <v>221170</v>
          </cell>
          <cell r="B5971" t="str">
            <v>Testing &amp; Assessment-CPC</v>
          </cell>
          <cell r="C5971">
            <v>611460</v>
          </cell>
          <cell r="D5971">
            <v>221170611460</v>
          </cell>
          <cell r="E5971" t="str">
            <v>Support Staff PT - Non-Exempt</v>
          </cell>
          <cell r="F5971">
            <v>0</v>
          </cell>
          <cell r="G5971">
            <v>0</v>
          </cell>
          <cell r="H5971">
            <v>12110</v>
          </cell>
          <cell r="I5971">
            <v>6382.45</v>
          </cell>
          <cell r="J5971">
            <v>22200</v>
          </cell>
          <cell r="K5971">
            <v>110010</v>
          </cell>
          <cell r="L5971" t="str">
            <v>Current Unrestricted</v>
          </cell>
          <cell r="M5971">
            <v>30</v>
          </cell>
          <cell r="N5971" t="str">
            <v>Student Services</v>
          </cell>
          <cell r="O5971">
            <v>11</v>
          </cell>
          <cell r="P5971" t="str">
            <v>Current Unrestricted Funds</v>
          </cell>
          <cell r="Q5971">
            <v>61</v>
          </cell>
          <cell r="R5971" t="str">
            <v>Salaries and Wages</v>
          </cell>
          <cell r="S5971">
            <v>60</v>
          </cell>
          <cell r="T5971" t="str">
            <v>Student Development</v>
          </cell>
          <cell r="U5971">
            <v>9</v>
          </cell>
          <cell r="V5971" t="str">
            <v>Willis, Doug G</v>
          </cell>
        </row>
        <row r="5972">
          <cell r="A5972">
            <v>221170</v>
          </cell>
          <cell r="B5972" t="str">
            <v>Testing &amp; Assessment-CPC</v>
          </cell>
          <cell r="C5972">
            <v>611491</v>
          </cell>
          <cell r="D5972">
            <v>221170611491</v>
          </cell>
          <cell r="E5972" t="str">
            <v>Comp Time Payoff</v>
          </cell>
          <cell r="F5972">
            <v>0</v>
          </cell>
          <cell r="G5972">
            <v>0</v>
          </cell>
          <cell r="H5972">
            <v>800</v>
          </cell>
          <cell r="I5972">
            <v>0</v>
          </cell>
          <cell r="J5972">
            <v>500</v>
          </cell>
          <cell r="K5972">
            <v>110010</v>
          </cell>
          <cell r="L5972" t="str">
            <v>Current Unrestricted</v>
          </cell>
          <cell r="M5972">
            <v>30</v>
          </cell>
          <cell r="N5972" t="str">
            <v>Student Services</v>
          </cell>
          <cell r="O5972">
            <v>11</v>
          </cell>
          <cell r="P5972" t="str">
            <v>Current Unrestricted Funds</v>
          </cell>
          <cell r="Q5972">
            <v>61</v>
          </cell>
          <cell r="R5972" t="str">
            <v>Salaries and Wages</v>
          </cell>
          <cell r="S5972">
            <v>60</v>
          </cell>
          <cell r="T5972" t="str">
            <v>Student Development</v>
          </cell>
          <cell r="U5972">
            <v>9</v>
          </cell>
          <cell r="V5972" t="str">
            <v>Willis, Doug G</v>
          </cell>
        </row>
        <row r="5973">
          <cell r="A5973">
            <v>221170</v>
          </cell>
          <cell r="B5973" t="str">
            <v>Testing &amp; Assessment-CPC</v>
          </cell>
          <cell r="C5973">
            <v>611492</v>
          </cell>
          <cell r="D5973">
            <v>221170611492</v>
          </cell>
          <cell r="E5973" t="str">
            <v>Regular Overtime</v>
          </cell>
          <cell r="F5973">
            <v>0</v>
          </cell>
          <cell r="G5973">
            <v>0</v>
          </cell>
          <cell r="H5973">
            <v>800</v>
          </cell>
          <cell r="I5973">
            <v>0</v>
          </cell>
          <cell r="J5973">
            <v>500</v>
          </cell>
          <cell r="K5973">
            <v>110010</v>
          </cell>
          <cell r="L5973" t="str">
            <v>Current Unrestricted</v>
          </cell>
          <cell r="M5973">
            <v>30</v>
          </cell>
          <cell r="N5973" t="str">
            <v>Student Services</v>
          </cell>
          <cell r="O5973">
            <v>11</v>
          </cell>
          <cell r="P5973" t="str">
            <v>Current Unrestricted Funds</v>
          </cell>
          <cell r="Q5973">
            <v>61</v>
          </cell>
          <cell r="R5973" t="str">
            <v>Salaries and Wages</v>
          </cell>
          <cell r="S5973">
            <v>60</v>
          </cell>
          <cell r="T5973" t="str">
            <v>Student Development</v>
          </cell>
          <cell r="U5973">
            <v>9</v>
          </cell>
          <cell r="V5973" t="str">
            <v>Willis, Doug G</v>
          </cell>
        </row>
        <row r="5974">
          <cell r="A5974">
            <v>221170</v>
          </cell>
          <cell r="B5974" t="str">
            <v>Testing &amp; Assessment-CPC</v>
          </cell>
          <cell r="C5974">
            <v>611510</v>
          </cell>
          <cell r="D5974">
            <v>221170611510</v>
          </cell>
          <cell r="E5974" t="str">
            <v>Student Assistants - Non-Work Study</v>
          </cell>
          <cell r="F5974">
            <v>0</v>
          </cell>
          <cell r="G5974">
            <v>0</v>
          </cell>
          <cell r="H5974">
            <v>37571</v>
          </cell>
          <cell r="I5974">
            <v>24817.01</v>
          </cell>
          <cell r="J5974">
            <v>28926</v>
          </cell>
          <cell r="K5974">
            <v>110010</v>
          </cell>
          <cell r="L5974" t="str">
            <v>Current Unrestricted</v>
          </cell>
          <cell r="M5974">
            <v>30</v>
          </cell>
          <cell r="N5974" t="str">
            <v>Student Services</v>
          </cell>
          <cell r="O5974">
            <v>11</v>
          </cell>
          <cell r="P5974" t="str">
            <v>Current Unrestricted Funds</v>
          </cell>
          <cell r="Q5974">
            <v>61</v>
          </cell>
          <cell r="R5974" t="str">
            <v>Salaries and Wages</v>
          </cell>
          <cell r="S5974">
            <v>60</v>
          </cell>
          <cell r="T5974" t="str">
            <v>Student Development</v>
          </cell>
          <cell r="U5974">
            <v>9</v>
          </cell>
          <cell r="V5974" t="str">
            <v>Willis, Doug G</v>
          </cell>
        </row>
        <row r="5975">
          <cell r="A5975">
            <v>221170</v>
          </cell>
          <cell r="B5975" t="str">
            <v>Testing &amp; Assessment-CPC</v>
          </cell>
          <cell r="C5975">
            <v>611515</v>
          </cell>
          <cell r="D5975">
            <v>221170611515</v>
          </cell>
          <cell r="E5975" t="str">
            <v>Student Assistants - Non-WS&lt;6 hrs</v>
          </cell>
          <cell r="F5975">
            <v>0</v>
          </cell>
          <cell r="G5975">
            <v>0</v>
          </cell>
          <cell r="H5975">
            <v>2588</v>
          </cell>
          <cell r="I5975">
            <v>0</v>
          </cell>
          <cell r="J5975">
            <v>2500</v>
          </cell>
          <cell r="K5975">
            <v>110010</v>
          </cell>
          <cell r="L5975" t="str">
            <v>Current Unrestricted</v>
          </cell>
          <cell r="M5975">
            <v>30</v>
          </cell>
          <cell r="N5975" t="str">
            <v>Student Services</v>
          </cell>
          <cell r="O5975">
            <v>11</v>
          </cell>
          <cell r="P5975" t="str">
            <v>Current Unrestricted Funds</v>
          </cell>
          <cell r="Q5975">
            <v>61</v>
          </cell>
          <cell r="R5975" t="str">
            <v>Salaries and Wages</v>
          </cell>
          <cell r="S5975">
            <v>60</v>
          </cell>
          <cell r="T5975" t="str">
            <v>Student Development</v>
          </cell>
          <cell r="U5975">
            <v>9</v>
          </cell>
          <cell r="V5975" t="str">
            <v>Willis, Doug G</v>
          </cell>
        </row>
        <row r="5976">
          <cell r="A5976">
            <v>221170</v>
          </cell>
          <cell r="B5976" t="str">
            <v>Testing &amp; Assessment-CPC</v>
          </cell>
          <cell r="C5976">
            <v>733120</v>
          </cell>
          <cell r="D5976">
            <v>221170733120</v>
          </cell>
          <cell r="E5976" t="str">
            <v>Office Supplies</v>
          </cell>
          <cell r="F5976">
            <v>0</v>
          </cell>
          <cell r="G5976">
            <v>0</v>
          </cell>
          <cell r="H5976">
            <v>3000</v>
          </cell>
          <cell r="I5976">
            <v>939.91</v>
          </cell>
          <cell r="J5976">
            <v>2000</v>
          </cell>
          <cell r="K5976">
            <v>110010</v>
          </cell>
          <cell r="L5976" t="str">
            <v>Current Unrestricted</v>
          </cell>
          <cell r="M5976">
            <v>30</v>
          </cell>
          <cell r="N5976" t="str">
            <v>Student Services</v>
          </cell>
          <cell r="O5976">
            <v>11</v>
          </cell>
          <cell r="P5976" t="str">
            <v>Current Unrestricted Funds</v>
          </cell>
          <cell r="Q5976">
            <v>73</v>
          </cell>
          <cell r="R5976" t="str">
            <v>Supplies</v>
          </cell>
          <cell r="S5976">
            <v>60</v>
          </cell>
          <cell r="T5976" t="str">
            <v>Student Development</v>
          </cell>
          <cell r="U5976">
            <v>9</v>
          </cell>
          <cell r="V5976" t="str">
            <v>Willis, Doug G</v>
          </cell>
        </row>
        <row r="5977">
          <cell r="A5977">
            <v>221170</v>
          </cell>
          <cell r="B5977" t="str">
            <v>Testing &amp; Assessment-CPC</v>
          </cell>
          <cell r="C5977">
            <v>733230</v>
          </cell>
          <cell r="D5977">
            <v>221170733230</v>
          </cell>
          <cell r="E5977" t="str">
            <v>Tests and Testing Services</v>
          </cell>
          <cell r="F5977">
            <v>0</v>
          </cell>
          <cell r="G5977">
            <v>0</v>
          </cell>
          <cell r="H5977">
            <v>90000</v>
          </cell>
          <cell r="I5977">
            <v>0</v>
          </cell>
          <cell r="J5977">
            <v>31000</v>
          </cell>
          <cell r="K5977">
            <v>110010</v>
          </cell>
          <cell r="L5977" t="str">
            <v>Current Unrestricted</v>
          </cell>
          <cell r="M5977">
            <v>30</v>
          </cell>
          <cell r="N5977" t="str">
            <v>Student Services</v>
          </cell>
          <cell r="O5977">
            <v>11</v>
          </cell>
          <cell r="P5977" t="str">
            <v>Current Unrestricted Funds</v>
          </cell>
          <cell r="Q5977">
            <v>73</v>
          </cell>
          <cell r="R5977" t="str">
            <v>Supplies</v>
          </cell>
          <cell r="S5977">
            <v>60</v>
          </cell>
          <cell r="T5977" t="str">
            <v>Student Development</v>
          </cell>
          <cell r="U5977">
            <v>9</v>
          </cell>
          <cell r="V5977" t="str">
            <v>Willis, Doug G</v>
          </cell>
        </row>
        <row r="5978">
          <cell r="A5978">
            <v>221170</v>
          </cell>
          <cell r="B5978" t="str">
            <v>Testing &amp; Assessment-CPC</v>
          </cell>
          <cell r="C5978">
            <v>744210</v>
          </cell>
          <cell r="D5978">
            <v>221170744210</v>
          </cell>
          <cell r="E5978" t="str">
            <v>Local Travel</v>
          </cell>
          <cell r="F5978">
            <v>0</v>
          </cell>
          <cell r="G5978">
            <v>0</v>
          </cell>
          <cell r="H5978">
            <v>779</v>
          </cell>
          <cell r="I5978">
            <v>63.5</v>
          </cell>
          <cell r="J5978">
            <v>400</v>
          </cell>
          <cell r="K5978">
            <v>110010</v>
          </cell>
          <cell r="L5978" t="str">
            <v>Current Unrestricted</v>
          </cell>
          <cell r="M5978">
            <v>30</v>
          </cell>
          <cell r="N5978" t="str">
            <v>Student Services</v>
          </cell>
          <cell r="O5978">
            <v>11</v>
          </cell>
          <cell r="P5978" t="str">
            <v>Current Unrestricted Funds</v>
          </cell>
          <cell r="Q5978">
            <v>74</v>
          </cell>
          <cell r="R5978" t="str">
            <v>Travel</v>
          </cell>
          <cell r="S5978">
            <v>60</v>
          </cell>
          <cell r="T5978" t="str">
            <v>Student Development</v>
          </cell>
          <cell r="U5978">
            <v>9</v>
          </cell>
          <cell r="V5978" t="str">
            <v>Willis, Doug G</v>
          </cell>
        </row>
        <row r="5979">
          <cell r="A5979">
            <v>221170</v>
          </cell>
          <cell r="B5979" t="str">
            <v>Testing &amp; Assessment-CPC</v>
          </cell>
          <cell r="C5979">
            <v>744220</v>
          </cell>
          <cell r="D5979">
            <v>221170744220</v>
          </cell>
          <cell r="E5979" t="str">
            <v>Professional Development / Travel</v>
          </cell>
          <cell r="F5979">
            <v>0</v>
          </cell>
          <cell r="G5979">
            <v>0</v>
          </cell>
          <cell r="H5979">
            <v>839</v>
          </cell>
          <cell r="I5979">
            <v>834.32</v>
          </cell>
          <cell r="J5979">
            <v>4000</v>
          </cell>
          <cell r="K5979">
            <v>110010</v>
          </cell>
          <cell r="L5979" t="str">
            <v>Current Unrestricted</v>
          </cell>
          <cell r="M5979">
            <v>30</v>
          </cell>
          <cell r="N5979" t="str">
            <v>Student Services</v>
          </cell>
          <cell r="O5979">
            <v>11</v>
          </cell>
          <cell r="P5979" t="str">
            <v>Current Unrestricted Funds</v>
          </cell>
          <cell r="Q5979">
            <v>74</v>
          </cell>
          <cell r="R5979" t="str">
            <v>Travel</v>
          </cell>
          <cell r="S5979">
            <v>60</v>
          </cell>
          <cell r="T5979" t="str">
            <v>Student Development</v>
          </cell>
          <cell r="U5979">
            <v>9</v>
          </cell>
          <cell r="V5979" t="str">
            <v>Willis, Doug G</v>
          </cell>
        </row>
        <row r="5980">
          <cell r="A5980">
            <v>221170</v>
          </cell>
          <cell r="B5980" t="str">
            <v>Testing &amp; Assessment-CPC</v>
          </cell>
          <cell r="C5980">
            <v>755310</v>
          </cell>
          <cell r="D5980">
            <v>221170755310</v>
          </cell>
          <cell r="E5980" t="str">
            <v>Copier Expense</v>
          </cell>
          <cell r="F5980">
            <v>0</v>
          </cell>
          <cell r="G5980">
            <v>0</v>
          </cell>
          <cell r="H5980">
            <v>59</v>
          </cell>
          <cell r="I5980">
            <v>0</v>
          </cell>
          <cell r="J5980">
            <v>50</v>
          </cell>
          <cell r="K5980">
            <v>110010</v>
          </cell>
          <cell r="L5980" t="str">
            <v>Current Unrestricted</v>
          </cell>
          <cell r="M5980">
            <v>30</v>
          </cell>
          <cell r="N5980" t="str">
            <v>Student Services</v>
          </cell>
          <cell r="O5980">
            <v>11</v>
          </cell>
          <cell r="P5980" t="str">
            <v>Current Unrestricted Funds</v>
          </cell>
          <cell r="Q5980">
            <v>75</v>
          </cell>
          <cell r="R5980" t="str">
            <v>Other Operating Expenses</v>
          </cell>
          <cell r="S5980">
            <v>60</v>
          </cell>
          <cell r="T5980" t="str">
            <v>Student Development</v>
          </cell>
          <cell r="U5980">
            <v>9</v>
          </cell>
          <cell r="V5980" t="str">
            <v>Willis, Doug G</v>
          </cell>
        </row>
        <row r="5981">
          <cell r="A5981">
            <v>221170</v>
          </cell>
          <cell r="B5981" t="str">
            <v>Testing &amp; Assessment-CPC</v>
          </cell>
          <cell r="C5981">
            <v>755360</v>
          </cell>
          <cell r="D5981">
            <v>221170755360</v>
          </cell>
          <cell r="E5981" t="str">
            <v>Printing - Other</v>
          </cell>
          <cell r="F5981">
            <v>0</v>
          </cell>
          <cell r="G5981">
            <v>0</v>
          </cell>
          <cell r="H5981">
            <v>250</v>
          </cell>
          <cell r="I5981">
            <v>18</v>
          </cell>
          <cell r="J5981">
            <v>250</v>
          </cell>
          <cell r="K5981">
            <v>110010</v>
          </cell>
          <cell r="L5981" t="str">
            <v>Current Unrestricted</v>
          </cell>
          <cell r="M5981">
            <v>30</v>
          </cell>
          <cell r="N5981" t="str">
            <v>Student Services</v>
          </cell>
          <cell r="O5981">
            <v>11</v>
          </cell>
          <cell r="P5981" t="str">
            <v>Current Unrestricted Funds</v>
          </cell>
          <cell r="Q5981">
            <v>75</v>
          </cell>
          <cell r="R5981" t="str">
            <v>Other Operating Expenses</v>
          </cell>
          <cell r="S5981">
            <v>60</v>
          </cell>
          <cell r="T5981" t="str">
            <v>Student Development</v>
          </cell>
          <cell r="U5981">
            <v>9</v>
          </cell>
          <cell r="V5981" t="str">
            <v>Willis, Doug G</v>
          </cell>
        </row>
        <row r="5982">
          <cell r="A5982">
            <v>221170</v>
          </cell>
          <cell r="B5982" t="str">
            <v>Testing &amp; Assessment-CPC</v>
          </cell>
          <cell r="C5982">
            <v>755705</v>
          </cell>
          <cell r="D5982">
            <v>221170755705</v>
          </cell>
          <cell r="E5982" t="str">
            <v>Postage</v>
          </cell>
          <cell r="F5982">
            <v>0</v>
          </cell>
          <cell r="G5982">
            <v>0</v>
          </cell>
          <cell r="H5982">
            <v>830</v>
          </cell>
          <cell r="I5982">
            <v>3.17</v>
          </cell>
          <cell r="J5982">
            <v>300</v>
          </cell>
          <cell r="K5982">
            <v>110010</v>
          </cell>
          <cell r="L5982" t="str">
            <v>Current Unrestricted</v>
          </cell>
          <cell r="M5982">
            <v>30</v>
          </cell>
          <cell r="N5982" t="str">
            <v>Student Services</v>
          </cell>
          <cell r="O5982">
            <v>11</v>
          </cell>
          <cell r="P5982" t="str">
            <v>Current Unrestricted Funds</v>
          </cell>
          <cell r="Q5982">
            <v>75</v>
          </cell>
          <cell r="R5982" t="str">
            <v>Other Operating Expenses</v>
          </cell>
          <cell r="S5982">
            <v>60</v>
          </cell>
          <cell r="T5982" t="str">
            <v>Student Development</v>
          </cell>
          <cell r="U5982">
            <v>9</v>
          </cell>
          <cell r="V5982" t="str">
            <v>Willis, Doug G</v>
          </cell>
        </row>
        <row r="5983">
          <cell r="A5983">
            <v>221300</v>
          </cell>
          <cell r="B5983" t="str">
            <v>Student Life-CPC</v>
          </cell>
          <cell r="C5983">
            <v>611310</v>
          </cell>
          <cell r="D5983">
            <v>221300611310</v>
          </cell>
          <cell r="E5983" t="str">
            <v>Supervisory Support Staff - Exempt</v>
          </cell>
          <cell r="F5983">
            <v>0</v>
          </cell>
          <cell r="G5983">
            <v>0</v>
          </cell>
          <cell r="H5983">
            <v>51206</v>
          </cell>
          <cell r="I5983">
            <v>25602.78</v>
          </cell>
          <cell r="J5983">
            <v>51206</v>
          </cell>
          <cell r="K5983">
            <v>110010</v>
          </cell>
          <cell r="L5983" t="str">
            <v>Current Unrestricted</v>
          </cell>
          <cell r="M5983">
            <v>30</v>
          </cell>
          <cell r="N5983" t="str">
            <v>Student Services</v>
          </cell>
          <cell r="O5983">
            <v>11</v>
          </cell>
          <cell r="P5983" t="str">
            <v>Current Unrestricted Funds</v>
          </cell>
          <cell r="Q5983">
            <v>61</v>
          </cell>
          <cell r="R5983" t="str">
            <v>Salaries and Wages</v>
          </cell>
          <cell r="S5983">
            <v>60</v>
          </cell>
          <cell r="T5983" t="str">
            <v>Student Development</v>
          </cell>
          <cell r="U5983">
            <v>9</v>
          </cell>
          <cell r="V5983" t="str">
            <v>Willis, Doug G</v>
          </cell>
        </row>
        <row r="5984">
          <cell r="A5984">
            <v>221300</v>
          </cell>
          <cell r="B5984" t="str">
            <v>Student Life-CPC</v>
          </cell>
          <cell r="C5984">
            <v>611420</v>
          </cell>
          <cell r="D5984">
            <v>221300611420</v>
          </cell>
          <cell r="E5984" t="str">
            <v>Non-Supervisory Supp - Non-Exempt</v>
          </cell>
          <cell r="F5984">
            <v>0</v>
          </cell>
          <cell r="G5984">
            <v>0</v>
          </cell>
          <cell r="H5984">
            <v>28594</v>
          </cell>
          <cell r="I5984">
            <v>14296.98</v>
          </cell>
          <cell r="J5984">
            <v>28594</v>
          </cell>
          <cell r="K5984">
            <v>110010</v>
          </cell>
          <cell r="L5984" t="str">
            <v>Current Unrestricted</v>
          </cell>
          <cell r="M5984">
            <v>30</v>
          </cell>
          <cell r="N5984" t="str">
            <v>Student Services</v>
          </cell>
          <cell r="O5984">
            <v>11</v>
          </cell>
          <cell r="P5984" t="str">
            <v>Current Unrestricted Funds</v>
          </cell>
          <cell r="Q5984">
            <v>61</v>
          </cell>
          <cell r="R5984" t="str">
            <v>Salaries and Wages</v>
          </cell>
          <cell r="S5984">
            <v>60</v>
          </cell>
          <cell r="T5984" t="str">
            <v>Student Development</v>
          </cell>
          <cell r="U5984">
            <v>9</v>
          </cell>
          <cell r="V5984" t="str">
            <v>Willis, Doug G</v>
          </cell>
        </row>
        <row r="5985">
          <cell r="A5985">
            <v>221300</v>
          </cell>
          <cell r="B5985" t="str">
            <v>Student Life-CPC</v>
          </cell>
          <cell r="C5985">
            <v>611460</v>
          </cell>
          <cell r="D5985">
            <v>221300611460</v>
          </cell>
          <cell r="E5985" t="str">
            <v>Support Staff PT - Non-Exempt</v>
          </cell>
          <cell r="F5985">
            <v>0</v>
          </cell>
          <cell r="G5985">
            <v>0</v>
          </cell>
          <cell r="H5985">
            <v>400</v>
          </cell>
          <cell r="I5985">
            <v>370.8</v>
          </cell>
          <cell r="J5985">
            <v>0</v>
          </cell>
          <cell r="K5985">
            <v>110010</v>
          </cell>
          <cell r="L5985" t="str">
            <v>Current Unrestricted</v>
          </cell>
          <cell r="M5985">
            <v>30</v>
          </cell>
          <cell r="N5985" t="str">
            <v>Student Services</v>
          </cell>
          <cell r="O5985">
            <v>11</v>
          </cell>
          <cell r="P5985" t="str">
            <v>Current Unrestricted Funds</v>
          </cell>
          <cell r="Q5985">
            <v>61</v>
          </cell>
          <cell r="R5985" t="str">
            <v>Salaries and Wages</v>
          </cell>
          <cell r="S5985">
            <v>60</v>
          </cell>
          <cell r="T5985" t="str">
            <v>Student Development</v>
          </cell>
          <cell r="U5985">
            <v>9</v>
          </cell>
          <cell r="V5985" t="str">
            <v>Willis, Doug G</v>
          </cell>
        </row>
        <row r="5986">
          <cell r="A5986">
            <v>221300</v>
          </cell>
          <cell r="B5986" t="str">
            <v>Student Life-CPC</v>
          </cell>
          <cell r="C5986">
            <v>611491</v>
          </cell>
          <cell r="D5986">
            <v>221300611491</v>
          </cell>
          <cell r="E5986" t="str">
            <v>Comp Time Payoff</v>
          </cell>
          <cell r="F5986">
            <v>0</v>
          </cell>
          <cell r="G5986">
            <v>0</v>
          </cell>
          <cell r="H5986">
            <v>400</v>
          </cell>
          <cell r="I5986">
            <v>0</v>
          </cell>
          <cell r="J5986">
            <v>400</v>
          </cell>
          <cell r="K5986">
            <v>110010</v>
          </cell>
          <cell r="L5986" t="str">
            <v>Current Unrestricted</v>
          </cell>
          <cell r="M5986">
            <v>30</v>
          </cell>
          <cell r="N5986" t="str">
            <v>Student Services</v>
          </cell>
          <cell r="O5986">
            <v>11</v>
          </cell>
          <cell r="P5986" t="str">
            <v>Current Unrestricted Funds</v>
          </cell>
          <cell r="Q5986">
            <v>61</v>
          </cell>
          <cell r="R5986" t="str">
            <v>Salaries and Wages</v>
          </cell>
          <cell r="S5986">
            <v>60</v>
          </cell>
          <cell r="T5986" t="str">
            <v>Student Development</v>
          </cell>
          <cell r="U5986">
            <v>9</v>
          </cell>
          <cell r="V5986" t="str">
            <v>Willis, Doug G</v>
          </cell>
        </row>
        <row r="5987">
          <cell r="A5987">
            <v>221300</v>
          </cell>
          <cell r="B5987" t="str">
            <v>Student Life-CPC</v>
          </cell>
          <cell r="C5987">
            <v>611492</v>
          </cell>
          <cell r="D5987">
            <v>221300611492</v>
          </cell>
          <cell r="E5987" t="str">
            <v>Regular Overtime</v>
          </cell>
          <cell r="F5987">
            <v>0</v>
          </cell>
          <cell r="G5987">
            <v>0</v>
          </cell>
          <cell r="H5987">
            <v>400</v>
          </cell>
          <cell r="I5987">
            <v>0</v>
          </cell>
          <cell r="J5987">
            <v>500</v>
          </cell>
          <cell r="K5987">
            <v>110010</v>
          </cell>
          <cell r="L5987" t="str">
            <v>Current Unrestricted</v>
          </cell>
          <cell r="M5987">
            <v>30</v>
          </cell>
          <cell r="N5987" t="str">
            <v>Student Services</v>
          </cell>
          <cell r="O5987">
            <v>11</v>
          </cell>
          <cell r="P5987" t="str">
            <v>Current Unrestricted Funds</v>
          </cell>
          <cell r="Q5987">
            <v>61</v>
          </cell>
          <cell r="R5987" t="str">
            <v>Salaries and Wages</v>
          </cell>
          <cell r="S5987">
            <v>60</v>
          </cell>
          <cell r="T5987" t="str">
            <v>Student Development</v>
          </cell>
          <cell r="U5987">
            <v>9</v>
          </cell>
          <cell r="V5987" t="str">
            <v>Willis, Doug G</v>
          </cell>
        </row>
        <row r="5988">
          <cell r="A5988">
            <v>221300</v>
          </cell>
          <cell r="B5988" t="str">
            <v>Student Life-CPC</v>
          </cell>
          <cell r="C5988">
            <v>611510</v>
          </cell>
          <cell r="D5988">
            <v>221300611510</v>
          </cell>
          <cell r="E5988" t="str">
            <v>Student Assistants - Non-Work Study</v>
          </cell>
          <cell r="F5988">
            <v>0</v>
          </cell>
          <cell r="G5988">
            <v>0</v>
          </cell>
          <cell r="H5988">
            <v>18785</v>
          </cell>
          <cell r="I5988">
            <v>7551.92</v>
          </cell>
          <cell r="J5988">
            <v>18785</v>
          </cell>
          <cell r="K5988">
            <v>110010</v>
          </cell>
          <cell r="L5988" t="str">
            <v>Current Unrestricted</v>
          </cell>
          <cell r="M5988">
            <v>30</v>
          </cell>
          <cell r="N5988" t="str">
            <v>Student Services</v>
          </cell>
          <cell r="O5988">
            <v>11</v>
          </cell>
          <cell r="P5988" t="str">
            <v>Current Unrestricted Funds</v>
          </cell>
          <cell r="Q5988">
            <v>61</v>
          </cell>
          <cell r="R5988" t="str">
            <v>Salaries and Wages</v>
          </cell>
          <cell r="S5988">
            <v>60</v>
          </cell>
          <cell r="T5988" t="str">
            <v>Student Development</v>
          </cell>
          <cell r="U5988">
            <v>9</v>
          </cell>
          <cell r="V5988" t="str">
            <v>Willis, Doug G</v>
          </cell>
        </row>
        <row r="5989">
          <cell r="A5989">
            <v>221300</v>
          </cell>
          <cell r="B5989" t="str">
            <v>Student Life-CPC</v>
          </cell>
          <cell r="C5989">
            <v>611515</v>
          </cell>
          <cell r="D5989">
            <v>221300611515</v>
          </cell>
          <cell r="E5989" t="str">
            <v>Student Assistants - Non-WS&lt;6 hrs</v>
          </cell>
          <cell r="F5989">
            <v>0</v>
          </cell>
          <cell r="G5989">
            <v>0</v>
          </cell>
          <cell r="H5989">
            <v>2188</v>
          </cell>
          <cell r="I5989">
            <v>0</v>
          </cell>
          <cell r="J5989">
            <v>2100</v>
          </cell>
          <cell r="K5989">
            <v>110010</v>
          </cell>
          <cell r="L5989" t="str">
            <v>Current Unrestricted</v>
          </cell>
          <cell r="M5989">
            <v>30</v>
          </cell>
          <cell r="N5989" t="str">
            <v>Student Services</v>
          </cell>
          <cell r="O5989">
            <v>11</v>
          </cell>
          <cell r="P5989" t="str">
            <v>Current Unrestricted Funds</v>
          </cell>
          <cell r="Q5989">
            <v>61</v>
          </cell>
          <cell r="R5989" t="str">
            <v>Salaries and Wages</v>
          </cell>
          <cell r="S5989">
            <v>60</v>
          </cell>
          <cell r="T5989" t="str">
            <v>Student Development</v>
          </cell>
          <cell r="U5989">
            <v>9</v>
          </cell>
          <cell r="V5989" t="str">
            <v>Willis, Doug G</v>
          </cell>
        </row>
        <row r="5990">
          <cell r="A5990">
            <v>221300</v>
          </cell>
          <cell r="B5990" t="str">
            <v>Student Life-CPC</v>
          </cell>
          <cell r="C5990">
            <v>733120</v>
          </cell>
          <cell r="D5990">
            <v>221300733120</v>
          </cell>
          <cell r="E5990" t="str">
            <v>Office Supplies</v>
          </cell>
          <cell r="F5990">
            <v>0</v>
          </cell>
          <cell r="G5990">
            <v>0</v>
          </cell>
          <cell r="H5990">
            <v>1000</v>
          </cell>
          <cell r="I5990">
            <v>0</v>
          </cell>
          <cell r="J5990">
            <v>1150</v>
          </cell>
          <cell r="K5990">
            <v>110010</v>
          </cell>
          <cell r="L5990" t="str">
            <v>Current Unrestricted</v>
          </cell>
          <cell r="M5990">
            <v>30</v>
          </cell>
          <cell r="N5990" t="str">
            <v>Student Services</v>
          </cell>
          <cell r="O5990">
            <v>11</v>
          </cell>
          <cell r="P5990" t="str">
            <v>Current Unrestricted Funds</v>
          </cell>
          <cell r="Q5990">
            <v>73</v>
          </cell>
          <cell r="R5990" t="str">
            <v>Supplies</v>
          </cell>
          <cell r="S5990">
            <v>60</v>
          </cell>
          <cell r="T5990" t="str">
            <v>Student Development</v>
          </cell>
          <cell r="U5990">
            <v>9</v>
          </cell>
          <cell r="V5990" t="str">
            <v>Willis, Doug G</v>
          </cell>
        </row>
        <row r="5991">
          <cell r="A5991">
            <v>221300</v>
          </cell>
          <cell r="B5991" t="str">
            <v>Student Life-CPC</v>
          </cell>
          <cell r="C5991">
            <v>744210</v>
          </cell>
          <cell r="D5991">
            <v>221300744210</v>
          </cell>
          <cell r="E5991" t="str">
            <v>Local Travel</v>
          </cell>
          <cell r="F5991">
            <v>0</v>
          </cell>
          <cell r="G5991">
            <v>0</v>
          </cell>
          <cell r="H5991">
            <v>779</v>
          </cell>
          <cell r="I5991">
            <v>720</v>
          </cell>
          <cell r="J5991">
            <v>1000</v>
          </cell>
          <cell r="K5991">
            <v>110010</v>
          </cell>
          <cell r="L5991" t="str">
            <v>Current Unrestricted</v>
          </cell>
          <cell r="M5991">
            <v>30</v>
          </cell>
          <cell r="N5991" t="str">
            <v>Student Services</v>
          </cell>
          <cell r="O5991">
            <v>11</v>
          </cell>
          <cell r="P5991" t="str">
            <v>Current Unrestricted Funds</v>
          </cell>
          <cell r="Q5991">
            <v>74</v>
          </cell>
          <cell r="R5991" t="str">
            <v>Travel</v>
          </cell>
          <cell r="S5991">
            <v>60</v>
          </cell>
          <cell r="T5991" t="str">
            <v>Student Development</v>
          </cell>
          <cell r="U5991">
            <v>9</v>
          </cell>
          <cell r="V5991" t="str">
            <v>Willis, Doug G</v>
          </cell>
        </row>
        <row r="5992">
          <cell r="A5992">
            <v>221300</v>
          </cell>
          <cell r="B5992" t="str">
            <v>Student Life-CPC</v>
          </cell>
          <cell r="C5992">
            <v>744220</v>
          </cell>
          <cell r="D5992">
            <v>221300744220</v>
          </cell>
          <cell r="E5992" t="str">
            <v>Professional Development / Travel</v>
          </cell>
          <cell r="F5992">
            <v>0</v>
          </cell>
          <cell r="G5992">
            <v>0</v>
          </cell>
          <cell r="H5992">
            <v>709</v>
          </cell>
          <cell r="I5992">
            <v>0</v>
          </cell>
          <cell r="J5992">
            <v>400</v>
          </cell>
          <cell r="K5992">
            <v>110010</v>
          </cell>
          <cell r="L5992" t="str">
            <v>Current Unrestricted</v>
          </cell>
          <cell r="M5992">
            <v>30</v>
          </cell>
          <cell r="N5992" t="str">
            <v>Student Services</v>
          </cell>
          <cell r="O5992">
            <v>11</v>
          </cell>
          <cell r="P5992" t="str">
            <v>Current Unrestricted Funds</v>
          </cell>
          <cell r="Q5992">
            <v>74</v>
          </cell>
          <cell r="R5992" t="str">
            <v>Travel</v>
          </cell>
          <cell r="S5992">
            <v>60</v>
          </cell>
          <cell r="T5992" t="str">
            <v>Student Development</v>
          </cell>
          <cell r="U5992">
            <v>9</v>
          </cell>
          <cell r="V5992" t="str">
            <v>Willis, Doug G</v>
          </cell>
        </row>
        <row r="5993">
          <cell r="A5993">
            <v>221300</v>
          </cell>
          <cell r="B5993" t="str">
            <v>Student Life-CPC</v>
          </cell>
          <cell r="C5993">
            <v>755310</v>
          </cell>
          <cell r="D5993">
            <v>221300755310</v>
          </cell>
          <cell r="E5993" t="str">
            <v>Copier Expense</v>
          </cell>
          <cell r="F5993">
            <v>0</v>
          </cell>
          <cell r="G5993">
            <v>0</v>
          </cell>
          <cell r="H5993">
            <v>59</v>
          </cell>
          <cell r="I5993">
            <v>0</v>
          </cell>
          <cell r="J5993">
            <v>135</v>
          </cell>
          <cell r="K5993">
            <v>110010</v>
          </cell>
          <cell r="L5993" t="str">
            <v>Current Unrestricted</v>
          </cell>
          <cell r="M5993">
            <v>30</v>
          </cell>
          <cell r="N5993" t="str">
            <v>Student Services</v>
          </cell>
          <cell r="O5993">
            <v>11</v>
          </cell>
          <cell r="P5993" t="str">
            <v>Current Unrestricted Funds</v>
          </cell>
          <cell r="Q5993">
            <v>75</v>
          </cell>
          <cell r="R5993" t="str">
            <v>Other Operating Expenses</v>
          </cell>
          <cell r="S5993">
            <v>60</v>
          </cell>
          <cell r="T5993" t="str">
            <v>Student Development</v>
          </cell>
          <cell r="U5993">
            <v>9</v>
          </cell>
          <cell r="V5993" t="str">
            <v>Willis, Doug G</v>
          </cell>
        </row>
        <row r="5994">
          <cell r="A5994">
            <v>221300</v>
          </cell>
          <cell r="B5994" t="str">
            <v>Student Life-CPC</v>
          </cell>
          <cell r="C5994">
            <v>755360</v>
          </cell>
          <cell r="D5994">
            <v>221300755360</v>
          </cell>
          <cell r="E5994" t="str">
            <v>Printing - Other</v>
          </cell>
          <cell r="F5994">
            <v>0</v>
          </cell>
          <cell r="G5994">
            <v>0</v>
          </cell>
          <cell r="H5994">
            <v>250</v>
          </cell>
          <cell r="I5994">
            <v>0</v>
          </cell>
          <cell r="J5994">
            <v>250</v>
          </cell>
          <cell r="K5994">
            <v>110010</v>
          </cell>
          <cell r="L5994" t="str">
            <v>Current Unrestricted</v>
          </cell>
          <cell r="M5994">
            <v>30</v>
          </cell>
          <cell r="N5994" t="str">
            <v>Student Services</v>
          </cell>
          <cell r="O5994">
            <v>11</v>
          </cell>
          <cell r="P5994" t="str">
            <v>Current Unrestricted Funds</v>
          </cell>
          <cell r="Q5994">
            <v>75</v>
          </cell>
          <cell r="R5994" t="str">
            <v>Other Operating Expenses</v>
          </cell>
          <cell r="S5994">
            <v>60</v>
          </cell>
          <cell r="T5994" t="str">
            <v>Student Development</v>
          </cell>
          <cell r="U5994">
            <v>9</v>
          </cell>
          <cell r="V5994" t="str">
            <v>Willis, Doug G</v>
          </cell>
        </row>
        <row r="5995">
          <cell r="A5995">
            <v>221300</v>
          </cell>
          <cell r="B5995" t="str">
            <v>Student Life-CPC</v>
          </cell>
          <cell r="C5995">
            <v>755705</v>
          </cell>
          <cell r="D5995">
            <v>221300755705</v>
          </cell>
          <cell r="E5995" t="str">
            <v>Postage</v>
          </cell>
          <cell r="F5995">
            <v>0</v>
          </cell>
          <cell r="G5995">
            <v>0</v>
          </cell>
          <cell r="H5995">
            <v>200</v>
          </cell>
          <cell r="I5995">
            <v>0</v>
          </cell>
          <cell r="J5995">
            <v>250</v>
          </cell>
          <cell r="K5995">
            <v>110010</v>
          </cell>
          <cell r="L5995" t="str">
            <v>Current Unrestricted</v>
          </cell>
          <cell r="M5995">
            <v>30</v>
          </cell>
          <cell r="N5995" t="str">
            <v>Student Services</v>
          </cell>
          <cell r="O5995">
            <v>11</v>
          </cell>
          <cell r="P5995" t="str">
            <v>Current Unrestricted Funds</v>
          </cell>
          <cell r="Q5995">
            <v>75</v>
          </cell>
          <cell r="R5995" t="str">
            <v>Other Operating Expenses</v>
          </cell>
          <cell r="S5995">
            <v>60</v>
          </cell>
          <cell r="T5995" t="str">
            <v>Student Development</v>
          </cell>
          <cell r="U5995">
            <v>9</v>
          </cell>
          <cell r="V5995" t="str">
            <v>Willis, Doug G</v>
          </cell>
        </row>
        <row r="5996">
          <cell r="A5996">
            <v>221300</v>
          </cell>
          <cell r="B5996" t="str">
            <v>Student Life-CPC</v>
          </cell>
          <cell r="C5996">
            <v>755745</v>
          </cell>
          <cell r="D5996">
            <v>221300755745</v>
          </cell>
          <cell r="E5996" t="str">
            <v>Promotional Activities</v>
          </cell>
          <cell r="F5996">
            <v>0</v>
          </cell>
          <cell r="G5996">
            <v>0</v>
          </cell>
          <cell r="H5996">
            <v>800</v>
          </cell>
          <cell r="I5996">
            <v>0</v>
          </cell>
          <cell r="J5996">
            <v>1000</v>
          </cell>
          <cell r="K5996">
            <v>110010</v>
          </cell>
          <cell r="L5996" t="str">
            <v>Current Unrestricted</v>
          </cell>
          <cell r="M5996">
            <v>30</v>
          </cell>
          <cell r="N5996" t="str">
            <v>Student Services</v>
          </cell>
          <cell r="O5996">
            <v>11</v>
          </cell>
          <cell r="P5996" t="str">
            <v>Current Unrestricted Funds</v>
          </cell>
          <cell r="Q5996">
            <v>75</v>
          </cell>
          <cell r="R5996" t="str">
            <v>Other Operating Expenses</v>
          </cell>
          <cell r="S5996">
            <v>60</v>
          </cell>
          <cell r="T5996" t="str">
            <v>Student Development</v>
          </cell>
          <cell r="U5996">
            <v>9</v>
          </cell>
          <cell r="V5996" t="str">
            <v>Willis, Doug G</v>
          </cell>
        </row>
        <row r="5997">
          <cell r="A5997" t="str">
            <v>Hall</v>
          </cell>
          <cell r="B5997" t="str">
            <v>Dean of Students</v>
          </cell>
          <cell r="C5997" t="str">
            <v>Total</v>
          </cell>
          <cell r="D5997" t="str">
            <v>HallTotal</v>
          </cell>
          <cell r="F5997">
            <v>434608.21</v>
          </cell>
          <cell r="G5997">
            <v>322553.96000000002</v>
          </cell>
          <cell r="M5997">
            <v>30</v>
          </cell>
          <cell r="V5997" t="str">
            <v>Monery, Barbars</v>
          </cell>
        </row>
        <row r="5998">
          <cell r="A5998">
            <v>221135</v>
          </cell>
          <cell r="B5998" t="str">
            <v>Academic Advising</v>
          </cell>
          <cell r="C5998" t="str">
            <v>Total</v>
          </cell>
          <cell r="D5998" t="str">
            <v>221135Total</v>
          </cell>
          <cell r="F5998">
            <v>1057364.46</v>
          </cell>
          <cell r="G5998">
            <v>726509.11</v>
          </cell>
          <cell r="M5998">
            <v>30</v>
          </cell>
        </row>
        <row r="5999">
          <cell r="A5999">
            <v>221175</v>
          </cell>
          <cell r="B5999" t="str">
            <v xml:space="preserve">Testing &amp; Assessment    </v>
          </cell>
          <cell r="C5999" t="str">
            <v>Total</v>
          </cell>
          <cell r="D5999" t="str">
            <v>221175Total</v>
          </cell>
          <cell r="F5999">
            <v>782823.44</v>
          </cell>
          <cell r="G5999">
            <v>573571.74</v>
          </cell>
          <cell r="M5999">
            <v>30</v>
          </cell>
        </row>
      </sheetData>
      <sheetData sheetId="2" refreshError="1"/>
      <sheetData sheetId="3" refreshError="1"/>
      <sheetData sheetId="4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Paper">
      <a:dk1>
        <a:sysClr val="windowText" lastClr="000000"/>
      </a:dk1>
      <a:lt1>
        <a:sysClr val="window" lastClr="FFFFFF"/>
      </a:lt1>
      <a:dk2>
        <a:srgbClr val="444D26"/>
      </a:dk2>
      <a:lt2>
        <a:srgbClr val="FEFAC9"/>
      </a:lt2>
      <a:accent1>
        <a:srgbClr val="A5B592"/>
      </a:accent1>
      <a:accent2>
        <a:srgbClr val="F3A447"/>
      </a:accent2>
      <a:accent3>
        <a:srgbClr val="E7BC29"/>
      </a:accent3>
      <a:accent4>
        <a:srgbClr val="D092A7"/>
      </a:accent4>
      <a:accent5>
        <a:srgbClr val="9C85C0"/>
      </a:accent5>
      <a:accent6>
        <a:srgbClr val="809EC2"/>
      </a:accent6>
      <a:hlink>
        <a:srgbClr val="8E58B6"/>
      </a:hlink>
      <a:folHlink>
        <a:srgbClr val="7F6F6F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O6056"/>
  <sheetViews>
    <sheetView tabSelected="1" zoomScale="70" zoomScaleNormal="70" workbookViewId="0">
      <pane ySplit="1" topLeftCell="A2" activePane="bottomLeft" state="frozen"/>
      <selection activeCell="O1" sqref="O1"/>
      <selection pane="bottomLeft"/>
    </sheetView>
  </sheetViews>
  <sheetFormatPr defaultColWidth="9.140625" defaultRowHeight="15.75" x14ac:dyDescent="0.25"/>
  <cols>
    <col min="1" max="1" width="12.28515625" style="66" customWidth="1"/>
    <col min="2" max="2" width="13.85546875" style="66" customWidth="1"/>
    <col min="3" max="3" width="23" style="66" customWidth="1"/>
    <col min="4" max="4" width="12.42578125" style="110" bestFit="1" customWidth="1"/>
    <col min="5" max="5" width="35.5703125" style="73" customWidth="1"/>
    <col min="6" max="6" width="12.42578125" style="66" customWidth="1"/>
    <col min="7" max="7" width="48.140625" style="66" customWidth="1"/>
    <col min="8" max="10" width="19.85546875" style="66" customWidth="1"/>
    <col min="11" max="11" width="1.5703125" style="66" customWidth="1"/>
    <col min="12" max="16" width="19.85546875" style="66" customWidth="1"/>
    <col min="17" max="17" width="12.5703125" style="73" customWidth="1"/>
    <col min="18" max="18" width="32.5703125" style="73" customWidth="1"/>
    <col min="19" max="19" width="11.5703125" style="68" customWidth="1"/>
    <col min="20" max="20" width="34.85546875" style="73" customWidth="1"/>
    <col min="21" max="21" width="9.85546875" style="68" customWidth="1"/>
    <col min="22" max="22" width="29.85546875" style="73" customWidth="1"/>
    <col min="23" max="23" width="9.42578125" style="68" customWidth="1"/>
    <col min="24" max="24" width="16.5703125" style="73" customWidth="1"/>
    <col min="25" max="25" width="9.140625" style="66"/>
    <col min="26" max="26" width="21.7109375" style="66" customWidth="1"/>
    <col min="27" max="41" width="9.140625" style="66"/>
    <col min="42" max="16384" width="9.140625" style="64"/>
  </cols>
  <sheetData>
    <row r="1" spans="1:24" s="66" customFormat="1" x14ac:dyDescent="0.25">
      <c r="B1" s="66">
        <v>1</v>
      </c>
      <c r="C1" s="69" t="s">
        <v>173</v>
      </c>
      <c r="D1" s="106" t="s">
        <v>174</v>
      </c>
      <c r="E1" s="70" t="s">
        <v>175</v>
      </c>
      <c r="F1" s="69" t="s">
        <v>176</v>
      </c>
      <c r="G1" s="69" t="s">
        <v>177</v>
      </c>
      <c r="H1" s="69" t="s">
        <v>727</v>
      </c>
      <c r="I1" s="69" t="s">
        <v>728</v>
      </c>
      <c r="J1" s="66" t="s">
        <v>729</v>
      </c>
      <c r="K1" s="69" t="s">
        <v>726</v>
      </c>
      <c r="L1" s="69" t="s">
        <v>730</v>
      </c>
      <c r="M1" s="69"/>
      <c r="N1" s="69"/>
      <c r="O1" s="69" t="s">
        <v>849</v>
      </c>
      <c r="P1" s="80" t="s">
        <v>851</v>
      </c>
      <c r="Q1" s="70" t="s">
        <v>680</v>
      </c>
      <c r="R1" s="70" t="s">
        <v>681</v>
      </c>
      <c r="S1" s="71" t="s">
        <v>682</v>
      </c>
      <c r="T1" s="70" t="s">
        <v>683</v>
      </c>
      <c r="U1" s="71" t="s">
        <v>684</v>
      </c>
      <c r="V1" s="70" t="s">
        <v>685</v>
      </c>
      <c r="W1" s="71" t="s">
        <v>731</v>
      </c>
      <c r="X1" s="65" t="s">
        <v>690</v>
      </c>
    </row>
    <row r="2" spans="1:24" x14ac:dyDescent="0.25">
      <c r="A2" s="67"/>
      <c r="B2" s="67">
        <v>5138</v>
      </c>
      <c r="C2" s="67" t="s">
        <v>827</v>
      </c>
      <c r="D2" s="107">
        <v>211405</v>
      </c>
      <c r="E2" s="88" t="s">
        <v>356</v>
      </c>
      <c r="F2" s="72">
        <v>611210</v>
      </c>
      <c r="G2" s="75" t="s">
        <v>221</v>
      </c>
      <c r="H2" s="77">
        <v>337198.97</v>
      </c>
      <c r="I2" s="77">
        <v>292191.04000000004</v>
      </c>
      <c r="J2" s="77">
        <v>276303</v>
      </c>
      <c r="K2" s="77">
        <v>136787.29</v>
      </c>
      <c r="L2" s="80">
        <v>123166</v>
      </c>
      <c r="M2" s="80"/>
      <c r="N2" s="80"/>
      <c r="O2" s="80"/>
      <c r="P2" s="80"/>
      <c r="Q2" s="78">
        <v>110010</v>
      </c>
      <c r="R2" s="79" t="s">
        <v>44</v>
      </c>
      <c r="S2" s="78">
        <v>35</v>
      </c>
      <c r="T2" s="79" t="s">
        <v>44</v>
      </c>
      <c r="U2" s="78">
        <v>11</v>
      </c>
      <c r="V2" s="80" t="s">
        <v>156</v>
      </c>
      <c r="W2" s="78">
        <v>61</v>
      </c>
      <c r="X2" s="78">
        <v>9</v>
      </c>
    </row>
    <row r="3" spans="1:24" x14ac:dyDescent="0.25">
      <c r="A3" s="67"/>
      <c r="B3" s="67">
        <v>5139</v>
      </c>
      <c r="C3" s="67" t="s">
        <v>827</v>
      </c>
      <c r="D3" s="107">
        <v>211405</v>
      </c>
      <c r="E3" s="88" t="s">
        <v>356</v>
      </c>
      <c r="F3" s="72">
        <v>611212</v>
      </c>
      <c r="G3" s="75" t="s">
        <v>254</v>
      </c>
      <c r="H3" s="77">
        <v>3450</v>
      </c>
      <c r="I3" s="77">
        <v>0</v>
      </c>
      <c r="J3" s="77">
        <v>0</v>
      </c>
      <c r="K3" s="77">
        <v>0</v>
      </c>
      <c r="L3" s="80">
        <v>0</v>
      </c>
      <c r="M3" s="80"/>
      <c r="N3" s="80"/>
      <c r="O3" s="80"/>
      <c r="P3" s="80"/>
      <c r="Q3" s="78">
        <v>110010</v>
      </c>
      <c r="R3" s="79" t="s">
        <v>44</v>
      </c>
      <c r="S3" s="78">
        <v>35</v>
      </c>
      <c r="T3" s="79" t="s">
        <v>44</v>
      </c>
      <c r="U3" s="78">
        <v>11</v>
      </c>
      <c r="V3" s="80" t="s">
        <v>156</v>
      </c>
      <c r="W3" s="78">
        <v>61</v>
      </c>
      <c r="X3" s="78">
        <v>9</v>
      </c>
    </row>
    <row r="4" spans="1:24" x14ac:dyDescent="0.25">
      <c r="A4" s="67"/>
      <c r="B4" s="67">
        <v>5140</v>
      </c>
      <c r="C4" s="81" t="s">
        <v>827</v>
      </c>
      <c r="D4" s="108">
        <v>211405</v>
      </c>
      <c r="E4" s="115" t="s">
        <v>356</v>
      </c>
      <c r="F4" s="83">
        <v>611214</v>
      </c>
      <c r="G4" s="82" t="s">
        <v>357</v>
      </c>
      <c r="H4" s="84">
        <v>12000</v>
      </c>
      <c r="I4" s="84">
        <v>13000</v>
      </c>
      <c r="J4" s="85">
        <v>24000</v>
      </c>
      <c r="K4" s="84">
        <v>12000</v>
      </c>
      <c r="L4" s="104">
        <v>12000</v>
      </c>
      <c r="M4" s="80"/>
      <c r="N4" s="80"/>
      <c r="O4" s="80"/>
      <c r="P4" s="80"/>
      <c r="Q4" s="78">
        <v>110010</v>
      </c>
      <c r="R4" s="79" t="s">
        <v>44</v>
      </c>
      <c r="S4" s="78">
        <v>35</v>
      </c>
      <c r="T4" s="79" t="s">
        <v>44</v>
      </c>
      <c r="U4" s="78">
        <v>11</v>
      </c>
      <c r="V4" s="80" t="s">
        <v>156</v>
      </c>
      <c r="W4" s="78">
        <v>61</v>
      </c>
      <c r="X4" s="78">
        <v>9</v>
      </c>
    </row>
    <row r="5" spans="1:24" x14ac:dyDescent="0.25">
      <c r="A5" s="67"/>
      <c r="B5" s="67">
        <v>5141</v>
      </c>
      <c r="C5" s="67" t="s">
        <v>827</v>
      </c>
      <c r="D5" s="107">
        <v>211405</v>
      </c>
      <c r="E5" s="88" t="s">
        <v>356</v>
      </c>
      <c r="F5" s="72">
        <v>611215</v>
      </c>
      <c r="G5" s="75" t="s">
        <v>358</v>
      </c>
      <c r="H5" s="77">
        <v>13759.980000000003</v>
      </c>
      <c r="I5" s="77">
        <v>14316.779999999997</v>
      </c>
      <c r="J5" s="77">
        <v>28017</v>
      </c>
      <c r="K5" s="77">
        <v>12345.900000000001</v>
      </c>
      <c r="L5" s="80">
        <v>14882</v>
      </c>
      <c r="M5" s="80"/>
      <c r="N5" s="80"/>
      <c r="O5" s="80"/>
      <c r="P5" s="80"/>
      <c r="Q5" s="78">
        <v>110010</v>
      </c>
      <c r="R5" s="79" t="s">
        <v>44</v>
      </c>
      <c r="S5" s="78">
        <v>35</v>
      </c>
      <c r="T5" s="79" t="s">
        <v>44</v>
      </c>
      <c r="U5" s="78">
        <v>11</v>
      </c>
      <c r="V5" s="80" t="s">
        <v>156</v>
      </c>
      <c r="W5" s="78">
        <v>61</v>
      </c>
      <c r="X5" s="78">
        <v>9</v>
      </c>
    </row>
    <row r="6" spans="1:24" x14ac:dyDescent="0.25">
      <c r="A6" s="67"/>
      <c r="B6" s="67">
        <v>5142</v>
      </c>
      <c r="C6" s="67" t="s">
        <v>827</v>
      </c>
      <c r="D6" s="107">
        <v>211405</v>
      </c>
      <c r="E6" s="88" t="s">
        <v>356</v>
      </c>
      <c r="F6" s="72">
        <v>611240</v>
      </c>
      <c r="G6" s="75" t="s">
        <v>359</v>
      </c>
      <c r="H6" s="77">
        <v>0</v>
      </c>
      <c r="I6" s="77">
        <v>2700</v>
      </c>
      <c r="J6" s="77">
        <v>3500</v>
      </c>
      <c r="K6" s="77">
        <v>0</v>
      </c>
      <c r="L6" s="80">
        <v>2500</v>
      </c>
      <c r="M6" s="80"/>
      <c r="N6" s="80"/>
      <c r="O6" s="80"/>
      <c r="P6" s="80"/>
      <c r="Q6" s="78">
        <v>110010</v>
      </c>
      <c r="R6" s="79" t="s">
        <v>44</v>
      </c>
      <c r="S6" s="78">
        <v>35</v>
      </c>
      <c r="T6" s="79" t="s">
        <v>44</v>
      </c>
      <c r="U6" s="78">
        <v>11</v>
      </c>
      <c r="V6" s="80" t="s">
        <v>156</v>
      </c>
      <c r="W6" s="78">
        <v>61</v>
      </c>
      <c r="X6" s="78">
        <v>9</v>
      </c>
    </row>
    <row r="7" spans="1:24" x14ac:dyDescent="0.25">
      <c r="A7" s="67"/>
      <c r="B7" s="67">
        <v>5143</v>
      </c>
      <c r="C7" s="67" t="s">
        <v>827</v>
      </c>
      <c r="D7" s="107">
        <v>211405</v>
      </c>
      <c r="E7" s="88" t="s">
        <v>356</v>
      </c>
      <c r="F7" s="72">
        <v>611310</v>
      </c>
      <c r="G7" s="75" t="s">
        <v>179</v>
      </c>
      <c r="H7" s="77">
        <v>142526.22</v>
      </c>
      <c r="I7" s="77">
        <v>136301.53</v>
      </c>
      <c r="J7" s="77">
        <v>61447</v>
      </c>
      <c r="K7" s="77">
        <v>30723.179999999997</v>
      </c>
      <c r="L7" s="80">
        <v>143860</v>
      </c>
      <c r="M7" s="80"/>
      <c r="N7" s="80"/>
      <c r="O7" s="80"/>
      <c r="P7" s="80"/>
      <c r="Q7" s="78">
        <v>110010</v>
      </c>
      <c r="R7" s="79" t="s">
        <v>44</v>
      </c>
      <c r="S7" s="78">
        <v>35</v>
      </c>
      <c r="T7" s="79" t="s">
        <v>44</v>
      </c>
      <c r="U7" s="78">
        <v>11</v>
      </c>
      <c r="V7" s="80" t="s">
        <v>156</v>
      </c>
      <c r="W7" s="78">
        <v>61</v>
      </c>
      <c r="X7" s="78">
        <v>9</v>
      </c>
    </row>
    <row r="8" spans="1:24" x14ac:dyDescent="0.25">
      <c r="A8" s="67"/>
      <c r="B8" s="67">
        <v>5144</v>
      </c>
      <c r="C8" s="67" t="s">
        <v>827</v>
      </c>
      <c r="D8" s="107">
        <v>211405</v>
      </c>
      <c r="E8" s="88" t="s">
        <v>356</v>
      </c>
      <c r="F8" s="72">
        <v>611320</v>
      </c>
      <c r="G8" s="75" t="s">
        <v>180</v>
      </c>
      <c r="H8" s="77">
        <v>187138.87000000002</v>
      </c>
      <c r="I8" s="77">
        <v>253241.94</v>
      </c>
      <c r="J8" s="77">
        <v>352445</v>
      </c>
      <c r="K8" s="77">
        <v>172331.72</v>
      </c>
      <c r="L8" s="80">
        <v>306622</v>
      </c>
      <c r="M8" s="80"/>
      <c r="N8" s="80"/>
      <c r="O8" s="80"/>
      <c r="P8" s="80"/>
      <c r="Q8" s="78">
        <v>110010</v>
      </c>
      <c r="R8" s="79" t="s">
        <v>44</v>
      </c>
      <c r="S8" s="78">
        <v>35</v>
      </c>
      <c r="T8" s="79" t="s">
        <v>44</v>
      </c>
      <c r="U8" s="78">
        <v>11</v>
      </c>
      <c r="V8" s="80" t="s">
        <v>156</v>
      </c>
      <c r="W8" s="78">
        <v>61</v>
      </c>
      <c r="X8" s="78">
        <v>9</v>
      </c>
    </row>
    <row r="9" spans="1:24" x14ac:dyDescent="0.25">
      <c r="A9" s="67"/>
      <c r="B9" s="67">
        <v>5145</v>
      </c>
      <c r="C9" s="67" t="s">
        <v>827</v>
      </c>
      <c r="D9" s="107">
        <v>211405</v>
      </c>
      <c r="E9" s="88" t="s">
        <v>356</v>
      </c>
      <c r="F9" s="72">
        <v>611340</v>
      </c>
      <c r="G9" s="75" t="s">
        <v>333</v>
      </c>
      <c r="H9" s="77">
        <v>0</v>
      </c>
      <c r="I9" s="77">
        <v>0</v>
      </c>
      <c r="J9" s="77">
        <v>343</v>
      </c>
      <c r="K9" s="77">
        <v>342.7</v>
      </c>
      <c r="L9" s="80">
        <v>0</v>
      </c>
      <c r="M9" s="80"/>
      <c r="N9" s="80"/>
      <c r="O9" s="80"/>
      <c r="P9" s="80"/>
      <c r="Q9" s="78">
        <v>110010</v>
      </c>
      <c r="R9" s="79" t="s">
        <v>44</v>
      </c>
      <c r="S9" s="78">
        <v>35</v>
      </c>
      <c r="T9" s="79" t="s">
        <v>44</v>
      </c>
      <c r="U9" s="78">
        <v>11</v>
      </c>
      <c r="V9" s="80" t="s">
        <v>156</v>
      </c>
      <c r="W9" s="78">
        <v>61</v>
      </c>
      <c r="X9" s="78">
        <v>9</v>
      </c>
    </row>
    <row r="10" spans="1:24" x14ac:dyDescent="0.25">
      <c r="A10" s="67"/>
      <c r="B10" s="67">
        <v>5146</v>
      </c>
      <c r="C10" s="67" t="s">
        <v>827</v>
      </c>
      <c r="D10" s="107">
        <v>211405</v>
      </c>
      <c r="E10" s="88" t="s">
        <v>356</v>
      </c>
      <c r="F10" s="72">
        <v>611410</v>
      </c>
      <c r="G10" s="75" t="s">
        <v>209</v>
      </c>
      <c r="H10" s="77">
        <v>0</v>
      </c>
      <c r="I10" s="77">
        <v>36519.840000000004</v>
      </c>
      <c r="J10" s="77">
        <v>90257</v>
      </c>
      <c r="K10" s="77">
        <v>45128.22</v>
      </c>
      <c r="L10" s="80">
        <v>0</v>
      </c>
      <c r="M10" s="80"/>
      <c r="N10" s="80"/>
      <c r="O10" s="80"/>
      <c r="P10" s="80"/>
      <c r="Q10" s="78">
        <v>110010</v>
      </c>
      <c r="R10" s="79" t="s">
        <v>44</v>
      </c>
      <c r="S10" s="78">
        <v>35</v>
      </c>
      <c r="T10" s="79" t="s">
        <v>44</v>
      </c>
      <c r="U10" s="78">
        <v>11</v>
      </c>
      <c r="V10" s="80" t="s">
        <v>156</v>
      </c>
      <c r="W10" s="78">
        <v>61</v>
      </c>
      <c r="X10" s="78">
        <v>9</v>
      </c>
    </row>
    <row r="11" spans="1:24" x14ac:dyDescent="0.25">
      <c r="A11" s="67"/>
      <c r="B11" s="67">
        <v>5147</v>
      </c>
      <c r="C11" s="67" t="s">
        <v>827</v>
      </c>
      <c r="D11" s="107">
        <v>211405</v>
      </c>
      <c r="E11" s="88" t="s">
        <v>356</v>
      </c>
      <c r="F11" s="72">
        <v>611420</v>
      </c>
      <c r="G11" s="75" t="s">
        <v>181</v>
      </c>
      <c r="H11" s="77">
        <v>222754</v>
      </c>
      <c r="I11" s="77">
        <v>237419.94000000003</v>
      </c>
      <c r="J11" s="77">
        <v>263346</v>
      </c>
      <c r="K11" s="77">
        <v>122067.90000000001</v>
      </c>
      <c r="L11" s="80">
        <v>270218</v>
      </c>
      <c r="M11" s="80"/>
      <c r="N11" s="80"/>
      <c r="O11" s="80"/>
      <c r="P11" s="80"/>
      <c r="Q11" s="78">
        <v>110010</v>
      </c>
      <c r="R11" s="79" t="s">
        <v>44</v>
      </c>
      <c r="S11" s="78">
        <v>35</v>
      </c>
      <c r="T11" s="79" t="s">
        <v>44</v>
      </c>
      <c r="U11" s="78">
        <v>11</v>
      </c>
      <c r="V11" s="80" t="s">
        <v>156</v>
      </c>
      <c r="W11" s="78">
        <v>61</v>
      </c>
      <c r="X11" s="78">
        <v>9</v>
      </c>
    </row>
    <row r="12" spans="1:24" x14ac:dyDescent="0.25">
      <c r="A12" s="67"/>
      <c r="B12" s="67">
        <v>5148</v>
      </c>
      <c r="C12" s="67" t="s">
        <v>827</v>
      </c>
      <c r="D12" s="109">
        <v>211405</v>
      </c>
      <c r="E12" s="88" t="s">
        <v>356</v>
      </c>
      <c r="F12" s="72">
        <v>611430</v>
      </c>
      <c r="G12" s="75" t="s">
        <v>255</v>
      </c>
      <c r="H12" s="77">
        <v>54630.960000000014</v>
      </c>
      <c r="I12" s="77">
        <v>40616.119999999995</v>
      </c>
      <c r="J12" s="77">
        <v>42236</v>
      </c>
      <c r="K12" s="77">
        <v>21117.84</v>
      </c>
      <c r="L12" s="80">
        <v>85635</v>
      </c>
      <c r="M12" s="80"/>
      <c r="N12" s="80"/>
      <c r="O12" s="80"/>
      <c r="P12" s="80"/>
      <c r="Q12" s="78">
        <v>110010</v>
      </c>
      <c r="R12" s="79" t="s">
        <v>44</v>
      </c>
      <c r="S12" s="78">
        <v>35</v>
      </c>
      <c r="T12" s="79" t="s">
        <v>44</v>
      </c>
      <c r="U12" s="78">
        <v>11</v>
      </c>
      <c r="V12" s="80" t="s">
        <v>156</v>
      </c>
      <c r="W12" s="78">
        <v>61</v>
      </c>
      <c r="X12" s="78">
        <v>9</v>
      </c>
    </row>
    <row r="13" spans="1:24" x14ac:dyDescent="0.25">
      <c r="A13" s="67"/>
      <c r="B13" s="67">
        <v>5149</v>
      </c>
      <c r="C13" s="67" t="s">
        <v>827</v>
      </c>
      <c r="D13" s="109">
        <v>211405</v>
      </c>
      <c r="E13" s="88" t="s">
        <v>356</v>
      </c>
      <c r="F13" s="72">
        <v>611460</v>
      </c>
      <c r="G13" s="75" t="s">
        <v>182</v>
      </c>
      <c r="H13" s="77">
        <v>12298.28</v>
      </c>
      <c r="I13" s="77">
        <v>10690.890000000001</v>
      </c>
      <c r="J13" s="77">
        <v>52613</v>
      </c>
      <c r="K13" s="77">
        <v>12442.96</v>
      </c>
      <c r="L13" s="80">
        <v>55000</v>
      </c>
      <c r="M13" s="80"/>
      <c r="N13" s="80"/>
      <c r="O13" s="80"/>
      <c r="P13" s="80"/>
      <c r="Q13" s="78">
        <v>110010</v>
      </c>
      <c r="R13" s="79" t="s">
        <v>44</v>
      </c>
      <c r="S13" s="78">
        <v>35</v>
      </c>
      <c r="T13" s="79" t="s">
        <v>44</v>
      </c>
      <c r="U13" s="78">
        <v>11</v>
      </c>
      <c r="V13" s="80" t="s">
        <v>156</v>
      </c>
      <c r="W13" s="78">
        <v>61</v>
      </c>
      <c r="X13" s="78">
        <v>9</v>
      </c>
    </row>
    <row r="14" spans="1:24" x14ac:dyDescent="0.25">
      <c r="A14" s="67"/>
      <c r="B14" s="67">
        <v>5150</v>
      </c>
      <c r="C14" s="67" t="s">
        <v>827</v>
      </c>
      <c r="D14" s="109">
        <v>211405</v>
      </c>
      <c r="E14" s="88" t="s">
        <v>356</v>
      </c>
      <c r="F14" s="72">
        <v>611489</v>
      </c>
      <c r="G14" s="75" t="s">
        <v>733</v>
      </c>
      <c r="H14" s="77">
        <v>0</v>
      </c>
      <c r="I14" s="77">
        <v>217.62</v>
      </c>
      <c r="J14" s="77">
        <v>373</v>
      </c>
      <c r="K14" s="77">
        <v>307.29999999999995</v>
      </c>
      <c r="L14" s="80">
        <v>0</v>
      </c>
      <c r="M14" s="80"/>
      <c r="N14" s="80"/>
      <c r="O14" s="80"/>
      <c r="P14" s="80"/>
      <c r="Q14" s="78">
        <v>110010</v>
      </c>
      <c r="R14" s="79" t="s">
        <v>44</v>
      </c>
      <c r="S14" s="78">
        <v>35</v>
      </c>
      <c r="T14" s="79" t="s">
        <v>44</v>
      </c>
      <c r="U14" s="78">
        <v>11</v>
      </c>
      <c r="V14" s="80" t="s">
        <v>156</v>
      </c>
      <c r="W14" s="78">
        <v>61</v>
      </c>
      <c r="X14" s="78">
        <v>9</v>
      </c>
    </row>
    <row r="15" spans="1:24" x14ac:dyDescent="0.25">
      <c r="A15" s="67"/>
      <c r="B15" s="67">
        <v>5151</v>
      </c>
      <c r="C15" s="67" t="s">
        <v>827</v>
      </c>
      <c r="D15" s="109">
        <v>211405</v>
      </c>
      <c r="E15" s="88" t="s">
        <v>356</v>
      </c>
      <c r="F15" s="72">
        <v>611491</v>
      </c>
      <c r="G15" s="75" t="s">
        <v>233</v>
      </c>
      <c r="H15" s="77">
        <v>354.19</v>
      </c>
      <c r="I15" s="77">
        <v>554.29999999999995</v>
      </c>
      <c r="J15" s="77">
        <v>39</v>
      </c>
      <c r="K15" s="77">
        <v>38.42</v>
      </c>
      <c r="L15" s="80">
        <v>0</v>
      </c>
      <c r="M15" s="80"/>
      <c r="N15" s="80"/>
      <c r="O15" s="80"/>
      <c r="P15" s="80"/>
      <c r="Q15" s="78">
        <v>110010</v>
      </c>
      <c r="R15" s="79" t="s">
        <v>44</v>
      </c>
      <c r="S15" s="78">
        <v>35</v>
      </c>
      <c r="T15" s="79" t="s">
        <v>44</v>
      </c>
      <c r="U15" s="78">
        <v>11</v>
      </c>
      <c r="V15" s="80" t="s">
        <v>156</v>
      </c>
      <c r="W15" s="78">
        <v>61</v>
      </c>
      <c r="X15" s="78">
        <v>9</v>
      </c>
    </row>
    <row r="16" spans="1:24" x14ac:dyDescent="0.25">
      <c r="A16" s="67"/>
      <c r="B16" s="67">
        <v>5152</v>
      </c>
      <c r="C16" s="67" t="s">
        <v>827</v>
      </c>
      <c r="D16" s="109">
        <v>211405</v>
      </c>
      <c r="E16" s="88" t="s">
        <v>356</v>
      </c>
      <c r="F16" s="72">
        <v>611492</v>
      </c>
      <c r="G16" s="75" t="s">
        <v>183</v>
      </c>
      <c r="H16" s="77">
        <v>12.64</v>
      </c>
      <c r="I16" s="77">
        <v>1535.44</v>
      </c>
      <c r="J16" s="77">
        <v>1073</v>
      </c>
      <c r="K16" s="77">
        <v>1050.99</v>
      </c>
      <c r="L16" s="80">
        <v>1000</v>
      </c>
      <c r="M16" s="80"/>
      <c r="N16" s="80"/>
      <c r="O16" s="80"/>
      <c r="P16" s="80"/>
      <c r="Q16" s="78">
        <v>110010</v>
      </c>
      <c r="R16" s="79" t="s">
        <v>44</v>
      </c>
      <c r="S16" s="78">
        <v>35</v>
      </c>
      <c r="T16" s="79" t="s">
        <v>44</v>
      </c>
      <c r="U16" s="78">
        <v>11</v>
      </c>
      <c r="V16" s="80" t="s">
        <v>156</v>
      </c>
      <c r="W16" s="78">
        <v>61</v>
      </c>
      <c r="X16" s="78">
        <v>9</v>
      </c>
    </row>
    <row r="17" spans="1:24" x14ac:dyDescent="0.25">
      <c r="A17" s="67"/>
      <c r="B17" s="67">
        <v>5153</v>
      </c>
      <c r="C17" s="67" t="s">
        <v>827</v>
      </c>
      <c r="D17" s="109">
        <v>211405</v>
      </c>
      <c r="E17" s="88" t="s">
        <v>356</v>
      </c>
      <c r="F17" s="72">
        <v>611493</v>
      </c>
      <c r="G17" s="75" t="s">
        <v>218</v>
      </c>
      <c r="H17" s="77">
        <v>0</v>
      </c>
      <c r="I17" s="77">
        <v>10639.27</v>
      </c>
      <c r="J17" s="77">
        <v>409</v>
      </c>
      <c r="K17" s="77">
        <v>408.18</v>
      </c>
      <c r="L17" s="80">
        <v>0</v>
      </c>
      <c r="M17" s="80"/>
      <c r="N17" s="80"/>
      <c r="O17" s="80"/>
      <c r="P17" s="80"/>
      <c r="Q17" s="78">
        <v>110010</v>
      </c>
      <c r="R17" s="79" t="s">
        <v>44</v>
      </c>
      <c r="S17" s="78">
        <v>35</v>
      </c>
      <c r="T17" s="79" t="s">
        <v>44</v>
      </c>
      <c r="U17" s="78">
        <v>11</v>
      </c>
      <c r="V17" s="80" t="s">
        <v>156</v>
      </c>
      <c r="W17" s="78">
        <v>61</v>
      </c>
      <c r="X17" s="78">
        <v>9</v>
      </c>
    </row>
    <row r="18" spans="1:24" x14ac:dyDescent="0.25">
      <c r="A18" s="67"/>
      <c r="B18" s="67">
        <v>5154</v>
      </c>
      <c r="C18" s="67" t="s">
        <v>827</v>
      </c>
      <c r="D18" s="109">
        <v>211405</v>
      </c>
      <c r="E18" s="88" t="s">
        <v>356</v>
      </c>
      <c r="F18" s="72">
        <v>611520</v>
      </c>
      <c r="G18" s="75" t="s">
        <v>275</v>
      </c>
      <c r="H18" s="77">
        <v>5951.09</v>
      </c>
      <c r="I18" s="77">
        <v>0</v>
      </c>
      <c r="J18" s="77">
        <v>0</v>
      </c>
      <c r="K18" s="77">
        <v>0</v>
      </c>
      <c r="L18" s="80">
        <v>0</v>
      </c>
      <c r="M18" s="80"/>
      <c r="N18" s="80"/>
      <c r="O18" s="80"/>
      <c r="P18" s="80"/>
      <c r="Q18" s="78">
        <v>110010</v>
      </c>
      <c r="R18" s="79" t="s">
        <v>44</v>
      </c>
      <c r="S18" s="78">
        <v>35</v>
      </c>
      <c r="T18" s="79" t="s">
        <v>44</v>
      </c>
      <c r="U18" s="78">
        <v>11</v>
      </c>
      <c r="V18" s="80" t="s">
        <v>156</v>
      </c>
      <c r="W18" s="78">
        <v>61</v>
      </c>
      <c r="X18" s="78">
        <v>9</v>
      </c>
    </row>
    <row r="19" spans="1:24" x14ac:dyDescent="0.25">
      <c r="A19" s="67"/>
      <c r="B19" s="67">
        <v>5155</v>
      </c>
      <c r="C19" s="67" t="s">
        <v>827</v>
      </c>
      <c r="D19" s="109">
        <v>211405</v>
      </c>
      <c r="E19" s="88" t="s">
        <v>356</v>
      </c>
      <c r="F19" s="72">
        <v>712310</v>
      </c>
      <c r="G19" s="75" t="s">
        <v>222</v>
      </c>
      <c r="H19" s="77">
        <v>0</v>
      </c>
      <c r="I19" s="77">
        <v>0</v>
      </c>
      <c r="J19" s="77">
        <v>159549</v>
      </c>
      <c r="K19" s="77">
        <v>49167</v>
      </c>
      <c r="L19" s="80">
        <v>0</v>
      </c>
      <c r="M19" s="80"/>
      <c r="N19" s="80"/>
      <c r="O19" s="80"/>
      <c r="P19" s="80"/>
      <c r="Q19" s="78">
        <v>110010</v>
      </c>
      <c r="R19" s="79" t="s">
        <v>44</v>
      </c>
      <c r="S19" s="78">
        <v>35</v>
      </c>
      <c r="T19" s="79" t="s">
        <v>44</v>
      </c>
      <c r="U19" s="78">
        <v>11</v>
      </c>
      <c r="V19" s="80" t="s">
        <v>156</v>
      </c>
      <c r="W19" s="78">
        <v>71</v>
      </c>
      <c r="X19" s="78">
        <v>9</v>
      </c>
    </row>
    <row r="20" spans="1:24" x14ac:dyDescent="0.25">
      <c r="A20" s="67"/>
      <c r="B20" s="67">
        <v>5156</v>
      </c>
      <c r="C20" s="67" t="s">
        <v>827</v>
      </c>
      <c r="D20" s="109">
        <v>211405</v>
      </c>
      <c r="E20" s="88" t="s">
        <v>356</v>
      </c>
      <c r="F20" s="72">
        <v>712370</v>
      </c>
      <c r="G20" s="75" t="s">
        <v>184</v>
      </c>
      <c r="H20" s="77">
        <v>0</v>
      </c>
      <c r="I20" s="77">
        <v>0</v>
      </c>
      <c r="J20" s="77">
        <v>2311</v>
      </c>
      <c r="K20" s="77">
        <v>2205.65</v>
      </c>
      <c r="L20" s="80">
        <v>0</v>
      </c>
      <c r="M20" s="80"/>
      <c r="N20" s="80"/>
      <c r="O20" s="80"/>
      <c r="P20" s="80"/>
      <c r="Q20" s="78">
        <v>110010</v>
      </c>
      <c r="R20" s="79" t="s">
        <v>44</v>
      </c>
      <c r="S20" s="78">
        <v>35</v>
      </c>
      <c r="T20" s="79" t="s">
        <v>44</v>
      </c>
      <c r="U20" s="78">
        <v>11</v>
      </c>
      <c r="V20" s="80" t="s">
        <v>156</v>
      </c>
      <c r="W20" s="78">
        <v>71</v>
      </c>
      <c r="X20" s="78">
        <v>9</v>
      </c>
    </row>
    <row r="21" spans="1:24" x14ac:dyDescent="0.25">
      <c r="A21" s="67"/>
      <c r="B21" s="67">
        <v>5157</v>
      </c>
      <c r="C21" s="67" t="s">
        <v>827</v>
      </c>
      <c r="D21" s="109">
        <v>211405</v>
      </c>
      <c r="E21" s="88" t="s">
        <v>356</v>
      </c>
      <c r="F21" s="72">
        <v>712420</v>
      </c>
      <c r="G21" s="75" t="s">
        <v>223</v>
      </c>
      <c r="H21" s="77">
        <v>3527.6000000000008</v>
      </c>
      <c r="I21" s="77">
        <v>3664.3200000000011</v>
      </c>
      <c r="J21" s="77">
        <v>3772</v>
      </c>
      <c r="K21" s="77">
        <v>1707.76</v>
      </c>
      <c r="L21" s="80">
        <v>3772</v>
      </c>
      <c r="M21" s="80"/>
      <c r="N21" s="80"/>
      <c r="O21" s="80"/>
      <c r="P21" s="80"/>
      <c r="Q21" s="78">
        <v>110010</v>
      </c>
      <c r="R21" s="79" t="s">
        <v>44</v>
      </c>
      <c r="S21" s="78">
        <v>35</v>
      </c>
      <c r="T21" s="79" t="s">
        <v>44</v>
      </c>
      <c r="U21" s="78">
        <v>11</v>
      </c>
      <c r="V21" s="80" t="s">
        <v>156</v>
      </c>
      <c r="W21" s="78">
        <v>71</v>
      </c>
      <c r="X21" s="78">
        <v>9</v>
      </c>
    </row>
    <row r="22" spans="1:24" x14ac:dyDescent="0.25">
      <c r="A22" s="67"/>
      <c r="B22" s="67">
        <v>5158</v>
      </c>
      <c r="C22" s="67" t="s">
        <v>827</v>
      </c>
      <c r="D22" s="109">
        <v>211405</v>
      </c>
      <c r="E22" s="88" t="s">
        <v>356</v>
      </c>
      <c r="F22" s="72">
        <v>712430</v>
      </c>
      <c r="G22" s="75" t="s">
        <v>696</v>
      </c>
      <c r="H22" s="77">
        <v>35.03</v>
      </c>
      <c r="I22" s="77">
        <v>154.80000000000001</v>
      </c>
      <c r="J22" s="77">
        <v>200</v>
      </c>
      <c r="K22" s="77">
        <v>26.65</v>
      </c>
      <c r="L22" s="80">
        <v>200</v>
      </c>
      <c r="M22" s="80"/>
      <c r="N22" s="80"/>
      <c r="O22" s="80"/>
      <c r="P22" s="80"/>
      <c r="Q22" s="78">
        <v>110010</v>
      </c>
      <c r="R22" s="79" t="s">
        <v>44</v>
      </c>
      <c r="S22" s="78">
        <v>35</v>
      </c>
      <c r="T22" s="79" t="s">
        <v>44</v>
      </c>
      <c r="U22" s="78">
        <v>11</v>
      </c>
      <c r="V22" s="80" t="s">
        <v>156</v>
      </c>
      <c r="W22" s="78">
        <v>71</v>
      </c>
      <c r="X22" s="78">
        <v>9</v>
      </c>
    </row>
    <row r="23" spans="1:24" x14ac:dyDescent="0.25">
      <c r="A23" s="67"/>
      <c r="B23" s="67">
        <v>5159</v>
      </c>
      <c r="C23" s="67" t="s">
        <v>827</v>
      </c>
      <c r="D23" s="109">
        <v>211405</v>
      </c>
      <c r="E23" s="88" t="s">
        <v>356</v>
      </c>
      <c r="F23" s="72">
        <v>712655</v>
      </c>
      <c r="G23" s="75" t="s">
        <v>237</v>
      </c>
      <c r="H23" s="77">
        <v>550.61999999999989</v>
      </c>
      <c r="I23" s="77">
        <v>768.04</v>
      </c>
      <c r="J23" s="77">
        <v>961</v>
      </c>
      <c r="K23" s="77">
        <v>68.430000000000007</v>
      </c>
      <c r="L23" s="80">
        <v>500</v>
      </c>
      <c r="M23" s="80"/>
      <c r="N23" s="80"/>
      <c r="O23" s="80"/>
      <c r="P23" s="80"/>
      <c r="Q23" s="78">
        <v>110010</v>
      </c>
      <c r="R23" s="79" t="s">
        <v>44</v>
      </c>
      <c r="S23" s="78">
        <v>35</v>
      </c>
      <c r="T23" s="79" t="s">
        <v>44</v>
      </c>
      <c r="U23" s="78">
        <v>11</v>
      </c>
      <c r="V23" s="80" t="s">
        <v>156</v>
      </c>
      <c r="W23" s="78">
        <v>71</v>
      </c>
      <c r="X23" s="78">
        <v>9</v>
      </c>
    </row>
    <row r="24" spans="1:24" x14ac:dyDescent="0.25">
      <c r="A24" s="67"/>
      <c r="B24" s="67">
        <v>5160</v>
      </c>
      <c r="C24" s="67" t="s">
        <v>827</v>
      </c>
      <c r="D24" s="109">
        <v>211405</v>
      </c>
      <c r="E24" s="88" t="s">
        <v>356</v>
      </c>
      <c r="F24" s="72">
        <v>733120</v>
      </c>
      <c r="G24" s="75" t="s">
        <v>188</v>
      </c>
      <c r="H24" s="77">
        <v>7271.5500000000011</v>
      </c>
      <c r="I24" s="77">
        <v>8562.64</v>
      </c>
      <c r="J24" s="77">
        <v>7454</v>
      </c>
      <c r="K24" s="77">
        <v>6703.26</v>
      </c>
      <c r="L24" s="80">
        <v>10000</v>
      </c>
      <c r="M24" s="80"/>
      <c r="N24" s="80"/>
      <c r="O24" s="80"/>
      <c r="P24" s="80"/>
      <c r="Q24" s="78">
        <v>110010</v>
      </c>
      <c r="R24" s="79" t="s">
        <v>44</v>
      </c>
      <c r="S24" s="78">
        <v>35</v>
      </c>
      <c r="T24" s="79" t="s">
        <v>44</v>
      </c>
      <c r="U24" s="78">
        <v>11</v>
      </c>
      <c r="V24" s="80" t="s">
        <v>156</v>
      </c>
      <c r="W24" s="78">
        <v>73</v>
      </c>
      <c r="X24" s="78">
        <v>9</v>
      </c>
    </row>
    <row r="25" spans="1:24" x14ac:dyDescent="0.25">
      <c r="A25" s="67"/>
      <c r="B25" s="67">
        <v>5161</v>
      </c>
      <c r="C25" s="67" t="s">
        <v>827</v>
      </c>
      <c r="D25" s="109">
        <v>211405</v>
      </c>
      <c r="E25" s="88" t="s">
        <v>356</v>
      </c>
      <c r="F25" s="72">
        <v>733210</v>
      </c>
      <c r="G25" s="75" t="s">
        <v>251</v>
      </c>
      <c r="H25" s="77">
        <v>321.5</v>
      </c>
      <c r="I25" s="77">
        <v>103</v>
      </c>
      <c r="J25" s="77">
        <v>200</v>
      </c>
      <c r="K25" s="77">
        <v>109.95</v>
      </c>
      <c r="L25" s="80">
        <v>150</v>
      </c>
      <c r="M25" s="80"/>
      <c r="N25" s="80"/>
      <c r="O25" s="80"/>
      <c r="P25" s="80"/>
      <c r="Q25" s="78">
        <v>110010</v>
      </c>
      <c r="R25" s="79" t="s">
        <v>44</v>
      </c>
      <c r="S25" s="78">
        <v>35</v>
      </c>
      <c r="T25" s="79" t="s">
        <v>44</v>
      </c>
      <c r="U25" s="78">
        <v>11</v>
      </c>
      <c r="V25" s="80" t="s">
        <v>156</v>
      </c>
      <c r="W25" s="78">
        <v>73</v>
      </c>
      <c r="X25" s="78">
        <v>9</v>
      </c>
    </row>
    <row r="26" spans="1:24" x14ac:dyDescent="0.25">
      <c r="A26" s="67"/>
      <c r="B26" s="67">
        <v>5162</v>
      </c>
      <c r="C26" s="67" t="s">
        <v>827</v>
      </c>
      <c r="D26" s="109">
        <v>211405</v>
      </c>
      <c r="E26" s="88" t="s">
        <v>356</v>
      </c>
      <c r="F26" s="72">
        <v>733220</v>
      </c>
      <c r="G26" s="75" t="s">
        <v>256</v>
      </c>
      <c r="H26" s="77">
        <v>499</v>
      </c>
      <c r="I26" s="77">
        <v>557.04</v>
      </c>
      <c r="J26" s="77">
        <v>1200</v>
      </c>
      <c r="K26" s="77">
        <v>0</v>
      </c>
      <c r="L26" s="80">
        <v>1500</v>
      </c>
      <c r="M26" s="80"/>
      <c r="N26" s="80"/>
      <c r="O26" s="80"/>
      <c r="P26" s="80"/>
      <c r="Q26" s="78">
        <v>110010</v>
      </c>
      <c r="R26" s="79" t="s">
        <v>44</v>
      </c>
      <c r="S26" s="78">
        <v>35</v>
      </c>
      <c r="T26" s="79" t="s">
        <v>44</v>
      </c>
      <c r="U26" s="78">
        <v>11</v>
      </c>
      <c r="V26" s="80" t="s">
        <v>156</v>
      </c>
      <c r="W26" s="78">
        <v>73</v>
      </c>
      <c r="X26" s="78">
        <v>9</v>
      </c>
    </row>
    <row r="27" spans="1:24" s="66" customFormat="1" x14ac:dyDescent="0.25">
      <c r="A27" s="67"/>
      <c r="B27" s="67">
        <v>5163</v>
      </c>
      <c r="C27" s="67" t="s">
        <v>827</v>
      </c>
      <c r="D27" s="109">
        <v>211405</v>
      </c>
      <c r="E27" s="88" t="s">
        <v>356</v>
      </c>
      <c r="F27" s="72">
        <v>744210</v>
      </c>
      <c r="G27" s="75" t="s">
        <v>190</v>
      </c>
      <c r="H27" s="77">
        <v>168.98000000000002</v>
      </c>
      <c r="I27" s="77">
        <v>65.52</v>
      </c>
      <c r="J27" s="77">
        <v>500</v>
      </c>
      <c r="K27" s="77">
        <v>56.56</v>
      </c>
      <c r="L27" s="80">
        <v>500</v>
      </c>
      <c r="M27" s="80"/>
      <c r="N27" s="80"/>
      <c r="O27" s="80"/>
      <c r="P27" s="80"/>
      <c r="Q27" s="78">
        <v>110010</v>
      </c>
      <c r="R27" s="79" t="s">
        <v>44</v>
      </c>
      <c r="S27" s="78">
        <v>35</v>
      </c>
      <c r="T27" s="79" t="s">
        <v>44</v>
      </c>
      <c r="U27" s="78">
        <v>11</v>
      </c>
      <c r="V27" s="80" t="s">
        <v>156</v>
      </c>
      <c r="W27" s="78">
        <v>74</v>
      </c>
      <c r="X27" s="78">
        <v>9</v>
      </c>
    </row>
    <row r="28" spans="1:24" x14ac:dyDescent="0.25">
      <c r="A28" s="67"/>
      <c r="B28" s="67">
        <v>5164</v>
      </c>
      <c r="C28" s="67" t="s">
        <v>827</v>
      </c>
      <c r="D28" s="109">
        <v>211405</v>
      </c>
      <c r="E28" s="88" t="s">
        <v>356</v>
      </c>
      <c r="F28" s="72">
        <v>744220</v>
      </c>
      <c r="G28" s="75" t="s">
        <v>191</v>
      </c>
      <c r="H28" s="77">
        <v>5992.0199999999995</v>
      </c>
      <c r="I28" s="77">
        <v>12978.87</v>
      </c>
      <c r="J28" s="77">
        <v>8000</v>
      </c>
      <c r="K28" s="77">
        <v>5096.68</v>
      </c>
      <c r="L28" s="80">
        <v>8000</v>
      </c>
      <c r="M28" s="80"/>
      <c r="N28" s="80"/>
      <c r="O28" s="80"/>
      <c r="P28" s="80"/>
      <c r="Q28" s="78">
        <v>110010</v>
      </c>
      <c r="R28" s="79" t="s">
        <v>44</v>
      </c>
      <c r="S28" s="78">
        <v>35</v>
      </c>
      <c r="T28" s="79" t="s">
        <v>44</v>
      </c>
      <c r="U28" s="78">
        <v>11</v>
      </c>
      <c r="V28" s="80" t="s">
        <v>156</v>
      </c>
      <c r="W28" s="78">
        <v>74</v>
      </c>
      <c r="X28" s="78">
        <v>9</v>
      </c>
    </row>
    <row r="29" spans="1:24" x14ac:dyDescent="0.25">
      <c r="A29" s="67"/>
      <c r="B29" s="67">
        <v>5165</v>
      </c>
      <c r="C29" s="67" t="s">
        <v>827</v>
      </c>
      <c r="D29" s="109">
        <v>211405</v>
      </c>
      <c r="E29" s="88" t="s">
        <v>356</v>
      </c>
      <c r="F29" s="72">
        <v>744230</v>
      </c>
      <c r="G29" s="75" t="s">
        <v>234</v>
      </c>
      <c r="H29" s="77">
        <v>1473</v>
      </c>
      <c r="I29" s="77">
        <v>6171.95</v>
      </c>
      <c r="J29" s="77">
        <v>9736</v>
      </c>
      <c r="K29" s="77">
        <v>270</v>
      </c>
      <c r="L29" s="80">
        <v>5000</v>
      </c>
      <c r="M29" s="80"/>
      <c r="N29" s="80"/>
      <c r="O29" s="80"/>
      <c r="P29" s="80"/>
      <c r="Q29" s="78">
        <v>110010</v>
      </c>
      <c r="R29" s="79" t="s">
        <v>44</v>
      </c>
      <c r="S29" s="78">
        <v>35</v>
      </c>
      <c r="T29" s="79" t="s">
        <v>44</v>
      </c>
      <c r="U29" s="78">
        <v>11</v>
      </c>
      <c r="V29" s="80" t="s">
        <v>156</v>
      </c>
      <c r="W29" s="78">
        <v>74</v>
      </c>
      <c r="X29" s="78">
        <v>9</v>
      </c>
    </row>
    <row r="30" spans="1:24" x14ac:dyDescent="0.25">
      <c r="A30" s="67"/>
      <c r="B30" s="67">
        <v>5166</v>
      </c>
      <c r="C30" s="67" t="s">
        <v>827</v>
      </c>
      <c r="D30" s="109">
        <v>211405</v>
      </c>
      <c r="E30" s="88" t="s">
        <v>356</v>
      </c>
      <c r="F30" s="72">
        <v>744350</v>
      </c>
      <c r="G30" s="75" t="s">
        <v>360</v>
      </c>
      <c r="H30" s="77">
        <v>11513.45</v>
      </c>
      <c r="I30" s="77">
        <v>25531.13</v>
      </c>
      <c r="J30" s="77">
        <v>27500</v>
      </c>
      <c r="K30" s="77">
        <v>9528.3799999999992</v>
      </c>
      <c r="L30" s="80">
        <v>20000</v>
      </c>
      <c r="M30" s="80"/>
      <c r="N30" s="80"/>
      <c r="O30" s="80"/>
      <c r="P30" s="80"/>
      <c r="Q30" s="78">
        <v>110010</v>
      </c>
      <c r="R30" s="79" t="s">
        <v>44</v>
      </c>
      <c r="S30" s="78">
        <v>35</v>
      </c>
      <c r="T30" s="79" t="s">
        <v>44</v>
      </c>
      <c r="U30" s="78">
        <v>11</v>
      </c>
      <c r="V30" s="80" t="s">
        <v>156</v>
      </c>
      <c r="W30" s="78">
        <v>74</v>
      </c>
      <c r="X30" s="78">
        <v>9</v>
      </c>
    </row>
    <row r="31" spans="1:24" x14ac:dyDescent="0.25">
      <c r="A31" s="67"/>
      <c r="B31" s="67">
        <v>5167</v>
      </c>
      <c r="C31" s="67" t="s">
        <v>827</v>
      </c>
      <c r="D31" s="109">
        <v>211405</v>
      </c>
      <c r="E31" s="88" t="s">
        <v>356</v>
      </c>
      <c r="F31" s="72">
        <v>755240</v>
      </c>
      <c r="G31" s="75" t="s">
        <v>193</v>
      </c>
      <c r="H31" s="77">
        <v>42991.869999999995</v>
      </c>
      <c r="I31" s="77">
        <v>32179.38</v>
      </c>
      <c r="J31" s="77">
        <v>32900</v>
      </c>
      <c r="K31" s="77">
        <v>24539.579999999998</v>
      </c>
      <c r="L31" s="80">
        <v>90828</v>
      </c>
      <c r="M31" s="80"/>
      <c r="N31" s="80"/>
      <c r="O31" s="80"/>
      <c r="P31" s="80"/>
      <c r="Q31" s="78">
        <v>110010</v>
      </c>
      <c r="R31" s="79" t="s">
        <v>44</v>
      </c>
      <c r="S31" s="78">
        <v>35</v>
      </c>
      <c r="T31" s="79" t="s">
        <v>44</v>
      </c>
      <c r="U31" s="78">
        <v>11</v>
      </c>
      <c r="V31" s="80" t="s">
        <v>156</v>
      </c>
      <c r="W31" s="78">
        <v>75</v>
      </c>
      <c r="X31" s="78">
        <v>9</v>
      </c>
    </row>
    <row r="32" spans="1:24" x14ac:dyDescent="0.25">
      <c r="A32" s="67"/>
      <c r="B32" s="67">
        <v>5168</v>
      </c>
      <c r="C32" s="67" t="s">
        <v>827</v>
      </c>
      <c r="D32" s="109">
        <v>211405</v>
      </c>
      <c r="E32" s="88" t="s">
        <v>356</v>
      </c>
      <c r="F32" s="72">
        <v>755310</v>
      </c>
      <c r="G32" s="75" t="s">
        <v>194</v>
      </c>
      <c r="H32" s="77">
        <v>2010.6</v>
      </c>
      <c r="I32" s="77">
        <v>1706.4</v>
      </c>
      <c r="J32" s="77">
        <v>2000</v>
      </c>
      <c r="K32" s="77">
        <v>661.8</v>
      </c>
      <c r="L32" s="80">
        <v>0</v>
      </c>
      <c r="M32" s="80"/>
      <c r="N32" s="80"/>
      <c r="O32" s="80"/>
      <c r="P32" s="80"/>
      <c r="Q32" s="78">
        <v>110010</v>
      </c>
      <c r="R32" s="79" t="s">
        <v>44</v>
      </c>
      <c r="S32" s="78">
        <v>35</v>
      </c>
      <c r="T32" s="79" t="s">
        <v>44</v>
      </c>
      <c r="U32" s="78">
        <v>11</v>
      </c>
      <c r="V32" s="80" t="s">
        <v>156</v>
      </c>
      <c r="W32" s="78">
        <v>75</v>
      </c>
      <c r="X32" s="78">
        <v>9</v>
      </c>
    </row>
    <row r="33" spans="1:24" x14ac:dyDescent="0.25">
      <c r="A33" s="67"/>
      <c r="B33" s="67">
        <v>5169</v>
      </c>
      <c r="C33" s="67" t="s">
        <v>827</v>
      </c>
      <c r="D33" s="109">
        <v>211405</v>
      </c>
      <c r="E33" s="88" t="s">
        <v>356</v>
      </c>
      <c r="F33" s="72">
        <v>755330</v>
      </c>
      <c r="G33" s="75" t="s">
        <v>238</v>
      </c>
      <c r="H33" s="77">
        <v>0</v>
      </c>
      <c r="I33" s="77">
        <v>0</v>
      </c>
      <c r="J33" s="77">
        <v>1995</v>
      </c>
      <c r="K33" s="77">
        <v>995</v>
      </c>
      <c r="L33" s="80">
        <v>250</v>
      </c>
      <c r="M33" s="80"/>
      <c r="N33" s="80"/>
      <c r="O33" s="80"/>
      <c r="P33" s="80"/>
      <c r="Q33" s="78">
        <v>110010</v>
      </c>
      <c r="R33" s="79" t="s">
        <v>44</v>
      </c>
      <c r="S33" s="78">
        <v>35</v>
      </c>
      <c r="T33" s="79" t="s">
        <v>44</v>
      </c>
      <c r="U33" s="78">
        <v>11</v>
      </c>
      <c r="V33" s="80" t="s">
        <v>156</v>
      </c>
      <c r="W33" s="78">
        <v>75</v>
      </c>
      <c r="X33" s="78">
        <v>9</v>
      </c>
    </row>
    <row r="34" spans="1:24" x14ac:dyDescent="0.25">
      <c r="A34" s="67"/>
      <c r="B34" s="67">
        <v>5170</v>
      </c>
      <c r="C34" s="67" t="s">
        <v>827</v>
      </c>
      <c r="D34" s="109">
        <v>211405</v>
      </c>
      <c r="E34" s="88" t="s">
        <v>356</v>
      </c>
      <c r="F34" s="72">
        <v>755360</v>
      </c>
      <c r="G34" s="75" t="s">
        <v>225</v>
      </c>
      <c r="H34" s="77">
        <v>475.8</v>
      </c>
      <c r="I34" s="77">
        <v>1501.08</v>
      </c>
      <c r="J34" s="77">
        <v>250</v>
      </c>
      <c r="K34" s="77">
        <v>58.35</v>
      </c>
      <c r="L34" s="80">
        <v>250</v>
      </c>
      <c r="M34" s="80"/>
      <c r="N34" s="80"/>
      <c r="O34" s="80"/>
      <c r="P34" s="80"/>
      <c r="Q34" s="78">
        <v>110010</v>
      </c>
      <c r="R34" s="79" t="s">
        <v>44</v>
      </c>
      <c r="S34" s="78">
        <v>35</v>
      </c>
      <c r="T34" s="79" t="s">
        <v>44</v>
      </c>
      <c r="U34" s="78">
        <v>11</v>
      </c>
      <c r="V34" s="80" t="s">
        <v>156</v>
      </c>
      <c r="W34" s="78">
        <v>75</v>
      </c>
      <c r="X34" s="78">
        <v>9</v>
      </c>
    </row>
    <row r="35" spans="1:24" x14ac:dyDescent="0.25">
      <c r="A35" s="67"/>
      <c r="B35" s="67">
        <v>5171</v>
      </c>
      <c r="C35" s="67" t="s">
        <v>827</v>
      </c>
      <c r="D35" s="109">
        <v>211405</v>
      </c>
      <c r="E35" s="88" t="s">
        <v>356</v>
      </c>
      <c r="F35" s="72">
        <v>755510</v>
      </c>
      <c r="G35" s="75" t="s">
        <v>195</v>
      </c>
      <c r="H35" s="77">
        <v>0</v>
      </c>
      <c r="I35" s="77">
        <v>0</v>
      </c>
      <c r="J35" s="77">
        <v>500</v>
      </c>
      <c r="K35" s="77">
        <v>0</v>
      </c>
      <c r="L35" s="80">
        <v>500</v>
      </c>
      <c r="M35" s="80"/>
      <c r="N35" s="80"/>
      <c r="O35" s="80"/>
      <c r="P35" s="80"/>
      <c r="Q35" s="78">
        <v>110010</v>
      </c>
      <c r="R35" s="79" t="s">
        <v>44</v>
      </c>
      <c r="S35" s="78">
        <v>35</v>
      </c>
      <c r="T35" s="79" t="s">
        <v>44</v>
      </c>
      <c r="U35" s="78">
        <v>11</v>
      </c>
      <c r="V35" s="80" t="s">
        <v>156</v>
      </c>
      <c r="W35" s="78">
        <v>75</v>
      </c>
      <c r="X35" s="78">
        <v>9</v>
      </c>
    </row>
    <row r="36" spans="1:24" x14ac:dyDescent="0.25">
      <c r="A36" s="67"/>
      <c r="B36" s="67">
        <v>5172</v>
      </c>
      <c r="C36" s="67" t="s">
        <v>827</v>
      </c>
      <c r="D36" s="109">
        <v>211405</v>
      </c>
      <c r="E36" s="88" t="s">
        <v>356</v>
      </c>
      <c r="F36" s="72">
        <v>755705</v>
      </c>
      <c r="G36" s="75" t="s">
        <v>196</v>
      </c>
      <c r="H36" s="77">
        <v>1178.24</v>
      </c>
      <c r="I36" s="77">
        <v>830.68000000000006</v>
      </c>
      <c r="J36" s="77">
        <v>879</v>
      </c>
      <c r="K36" s="77">
        <v>576.75</v>
      </c>
      <c r="L36" s="80">
        <v>2000</v>
      </c>
      <c r="M36" s="80"/>
      <c r="N36" s="80"/>
      <c r="O36" s="80"/>
      <c r="P36" s="80"/>
      <c r="Q36" s="78">
        <v>110010</v>
      </c>
      <c r="R36" s="79" t="s">
        <v>44</v>
      </c>
      <c r="S36" s="78">
        <v>35</v>
      </c>
      <c r="T36" s="79" t="s">
        <v>44</v>
      </c>
      <c r="U36" s="78">
        <v>11</v>
      </c>
      <c r="V36" s="80" t="s">
        <v>156</v>
      </c>
      <c r="W36" s="78">
        <v>75</v>
      </c>
      <c r="X36" s="78">
        <v>9</v>
      </c>
    </row>
    <row r="37" spans="1:24" x14ac:dyDescent="0.25">
      <c r="A37" s="67"/>
      <c r="B37" s="67">
        <v>5173</v>
      </c>
      <c r="C37" s="67" t="s">
        <v>827</v>
      </c>
      <c r="D37" s="109">
        <v>211405</v>
      </c>
      <c r="E37" s="88" t="s">
        <v>356</v>
      </c>
      <c r="F37" s="72">
        <v>755740</v>
      </c>
      <c r="G37" s="75" t="s">
        <v>336</v>
      </c>
      <c r="H37" s="77">
        <v>18011.5</v>
      </c>
      <c r="I37" s="77">
        <v>14526.060000000001</v>
      </c>
      <c r="J37" s="77">
        <v>25355</v>
      </c>
      <c r="K37" s="77">
        <v>14865.16</v>
      </c>
      <c r="L37" s="80">
        <v>20000</v>
      </c>
      <c r="M37" s="80"/>
      <c r="N37" s="80"/>
      <c r="O37" s="80"/>
      <c r="P37" s="80"/>
      <c r="Q37" s="78">
        <v>110010</v>
      </c>
      <c r="R37" s="79" t="s">
        <v>44</v>
      </c>
      <c r="S37" s="78">
        <v>35</v>
      </c>
      <c r="T37" s="79" t="s">
        <v>44</v>
      </c>
      <c r="U37" s="78">
        <v>11</v>
      </c>
      <c r="V37" s="80" t="s">
        <v>156</v>
      </c>
      <c r="W37" s="78">
        <v>75</v>
      </c>
      <c r="X37" s="78">
        <v>9</v>
      </c>
    </row>
    <row r="38" spans="1:24" s="66" customFormat="1" x14ac:dyDescent="0.25">
      <c r="A38" s="67"/>
      <c r="B38" s="67">
        <v>5174</v>
      </c>
      <c r="C38" s="67" t="s">
        <v>827</v>
      </c>
      <c r="D38" s="109">
        <v>211405</v>
      </c>
      <c r="E38" s="88" t="s">
        <v>356</v>
      </c>
      <c r="F38" s="72">
        <v>755745</v>
      </c>
      <c r="G38" s="75" t="s">
        <v>252</v>
      </c>
      <c r="H38" s="77">
        <v>464.95</v>
      </c>
      <c r="I38" s="77">
        <v>124.75</v>
      </c>
      <c r="J38" s="77">
        <v>500</v>
      </c>
      <c r="K38" s="77">
        <v>49.95</v>
      </c>
      <c r="L38" s="80">
        <v>1000</v>
      </c>
      <c r="M38" s="80"/>
      <c r="N38" s="80"/>
      <c r="O38" s="80"/>
      <c r="P38" s="80"/>
      <c r="Q38" s="78">
        <v>110010</v>
      </c>
      <c r="R38" s="79" t="s">
        <v>44</v>
      </c>
      <c r="S38" s="78">
        <v>35</v>
      </c>
      <c r="T38" s="79" t="s">
        <v>44</v>
      </c>
      <c r="U38" s="78">
        <v>11</v>
      </c>
      <c r="V38" s="80" t="s">
        <v>156</v>
      </c>
      <c r="W38" s="78">
        <v>75</v>
      </c>
      <c r="X38" s="78">
        <v>9</v>
      </c>
    </row>
    <row r="39" spans="1:24" x14ac:dyDescent="0.25">
      <c r="A39" s="67"/>
      <c r="B39" s="67">
        <v>5175</v>
      </c>
      <c r="C39" s="67" t="s">
        <v>827</v>
      </c>
      <c r="D39" s="109">
        <v>211405</v>
      </c>
      <c r="E39" s="88" t="s">
        <v>356</v>
      </c>
      <c r="F39" s="72">
        <v>755770</v>
      </c>
      <c r="G39" s="75" t="s">
        <v>459</v>
      </c>
      <c r="H39" s="77">
        <v>0</v>
      </c>
      <c r="I39" s="77">
        <v>2325</v>
      </c>
      <c r="J39" s="77">
        <v>13000</v>
      </c>
      <c r="K39" s="77">
        <v>0</v>
      </c>
      <c r="L39" s="80">
        <v>10500</v>
      </c>
      <c r="M39" s="80"/>
      <c r="N39" s="80"/>
      <c r="O39" s="80"/>
      <c r="P39" s="80"/>
      <c r="Q39" s="78">
        <v>110010</v>
      </c>
      <c r="R39" s="79" t="s">
        <v>44</v>
      </c>
      <c r="S39" s="78">
        <v>35</v>
      </c>
      <c r="T39" s="79" t="s">
        <v>44</v>
      </c>
      <c r="U39" s="78">
        <v>11</v>
      </c>
      <c r="V39" s="80" t="s">
        <v>156</v>
      </c>
      <c r="W39" s="78">
        <v>75</v>
      </c>
      <c r="X39" s="78">
        <v>9</v>
      </c>
    </row>
    <row r="40" spans="1:24" x14ac:dyDescent="0.25">
      <c r="A40" s="67"/>
      <c r="B40" s="67">
        <v>5176</v>
      </c>
      <c r="C40" s="67" t="s">
        <v>827</v>
      </c>
      <c r="D40" s="109">
        <v>211405</v>
      </c>
      <c r="E40" s="88" t="s">
        <v>356</v>
      </c>
      <c r="F40" s="72">
        <v>777417</v>
      </c>
      <c r="G40" s="75" t="s">
        <v>219</v>
      </c>
      <c r="H40" s="77">
        <v>0</v>
      </c>
      <c r="I40" s="77">
        <v>0</v>
      </c>
      <c r="J40" s="77">
        <v>6323</v>
      </c>
      <c r="K40" s="77">
        <v>0</v>
      </c>
      <c r="L40" s="80">
        <v>0</v>
      </c>
      <c r="M40" s="80"/>
      <c r="N40" s="80"/>
      <c r="O40" s="80"/>
      <c r="P40" s="80"/>
      <c r="Q40" s="78">
        <v>110010</v>
      </c>
      <c r="R40" s="79" t="s">
        <v>44</v>
      </c>
      <c r="S40" s="78">
        <v>35</v>
      </c>
      <c r="T40" s="79" t="s">
        <v>44</v>
      </c>
      <c r="U40" s="78">
        <v>11</v>
      </c>
      <c r="V40" s="80" t="s">
        <v>156</v>
      </c>
      <c r="W40" s="78">
        <v>77</v>
      </c>
      <c r="X40" s="78">
        <v>9</v>
      </c>
    </row>
    <row r="41" spans="1:24" x14ac:dyDescent="0.25">
      <c r="A41" s="67"/>
      <c r="B41" s="67">
        <v>5177</v>
      </c>
      <c r="C41" s="67" t="s">
        <v>827</v>
      </c>
      <c r="D41" s="109">
        <v>211405</v>
      </c>
      <c r="E41" s="88" t="s">
        <v>356</v>
      </c>
      <c r="F41" s="72">
        <v>787410</v>
      </c>
      <c r="G41" s="75" t="s">
        <v>227</v>
      </c>
      <c r="H41" s="77">
        <v>0</v>
      </c>
      <c r="I41" s="77">
        <v>1479.04</v>
      </c>
      <c r="J41" s="77">
        <v>3109</v>
      </c>
      <c r="K41" s="77">
        <v>791.55</v>
      </c>
      <c r="L41" s="80">
        <v>0</v>
      </c>
      <c r="M41" s="80"/>
      <c r="N41" s="80"/>
      <c r="O41" s="80"/>
      <c r="P41" s="80"/>
      <c r="Q41" s="78">
        <v>110010</v>
      </c>
      <c r="R41" s="79" t="s">
        <v>44</v>
      </c>
      <c r="S41" s="78">
        <v>35</v>
      </c>
      <c r="T41" s="79" t="s">
        <v>44</v>
      </c>
      <c r="U41" s="78">
        <v>11</v>
      </c>
      <c r="V41" s="80" t="s">
        <v>156</v>
      </c>
      <c r="W41" s="78">
        <v>78</v>
      </c>
      <c r="X41" s="78">
        <v>9</v>
      </c>
    </row>
    <row r="42" spans="1:24" x14ac:dyDescent="0.25">
      <c r="A42" s="67"/>
      <c r="B42" s="67">
        <v>5178</v>
      </c>
      <c r="C42" s="67" t="s">
        <v>827</v>
      </c>
      <c r="D42" s="107">
        <v>211405</v>
      </c>
      <c r="E42" s="88" t="s">
        <v>356</v>
      </c>
      <c r="F42" s="76">
        <v>787430</v>
      </c>
      <c r="G42" s="75" t="s">
        <v>207</v>
      </c>
      <c r="H42" s="77">
        <v>0</v>
      </c>
      <c r="I42" s="77">
        <v>1909</v>
      </c>
      <c r="J42" s="77">
        <v>1371</v>
      </c>
      <c r="K42" s="77">
        <v>1370.5</v>
      </c>
      <c r="L42" s="80">
        <v>0</v>
      </c>
      <c r="M42" s="80"/>
      <c r="N42" s="80"/>
      <c r="O42" s="80"/>
      <c r="P42" s="80"/>
      <c r="Q42" s="78">
        <v>110010</v>
      </c>
      <c r="R42" s="79" t="s">
        <v>44</v>
      </c>
      <c r="S42" s="78">
        <v>35</v>
      </c>
      <c r="T42" s="79" t="s">
        <v>44</v>
      </c>
      <c r="U42" s="78">
        <v>11</v>
      </c>
      <c r="V42" s="80" t="s">
        <v>156</v>
      </c>
      <c r="W42" s="78">
        <v>78</v>
      </c>
      <c r="X42" s="78">
        <v>9</v>
      </c>
    </row>
    <row r="43" spans="1:24" x14ac:dyDescent="0.25">
      <c r="A43" s="67"/>
      <c r="B43" s="67"/>
      <c r="C43" s="67" t="s">
        <v>827</v>
      </c>
      <c r="D43" s="107">
        <v>211405</v>
      </c>
      <c r="E43" s="88" t="s">
        <v>356</v>
      </c>
      <c r="F43" s="66">
        <v>798142</v>
      </c>
      <c r="G43" s="66" t="s">
        <v>839</v>
      </c>
      <c r="H43" s="77"/>
      <c r="I43" s="77"/>
      <c r="J43" s="77"/>
      <c r="K43" s="77"/>
      <c r="L43" s="80">
        <v>-17475</v>
      </c>
      <c r="M43" s="80"/>
      <c r="N43" s="80"/>
      <c r="O43" s="80"/>
      <c r="P43" s="80"/>
      <c r="Q43" s="78">
        <v>110010</v>
      </c>
      <c r="R43" s="79" t="s">
        <v>44</v>
      </c>
      <c r="S43" s="78">
        <v>35</v>
      </c>
      <c r="T43" s="79" t="s">
        <v>44</v>
      </c>
      <c r="U43" s="78">
        <v>11</v>
      </c>
      <c r="V43" s="80" t="s">
        <v>156</v>
      </c>
      <c r="W43" s="78">
        <v>79</v>
      </c>
      <c r="X43" s="78">
        <v>9</v>
      </c>
    </row>
    <row r="44" spans="1:24" x14ac:dyDescent="0.25">
      <c r="A44" s="67"/>
      <c r="B44" s="67">
        <v>5179</v>
      </c>
      <c r="C44" s="67" t="s">
        <v>827</v>
      </c>
      <c r="D44" s="109">
        <v>230085</v>
      </c>
      <c r="E44" s="88" t="s">
        <v>362</v>
      </c>
      <c r="F44" s="72">
        <v>611120</v>
      </c>
      <c r="G44" s="75" t="s">
        <v>229</v>
      </c>
      <c r="H44" s="77">
        <v>800</v>
      </c>
      <c r="I44" s="77">
        <v>125</v>
      </c>
      <c r="J44" s="77">
        <v>2544</v>
      </c>
      <c r="K44" s="77">
        <v>480.96000000000004</v>
      </c>
      <c r="L44" s="80">
        <v>0</v>
      </c>
      <c r="M44" s="80"/>
      <c r="N44" s="80"/>
      <c r="O44" s="80"/>
      <c r="P44" s="80"/>
      <c r="Q44" s="78">
        <v>110010</v>
      </c>
      <c r="R44" s="79" t="s">
        <v>44</v>
      </c>
      <c r="S44" s="78">
        <v>35</v>
      </c>
      <c r="T44" s="79" t="s">
        <v>44</v>
      </c>
      <c r="U44" s="78">
        <v>11</v>
      </c>
      <c r="V44" s="80" t="s">
        <v>156</v>
      </c>
      <c r="W44" s="78">
        <v>61</v>
      </c>
      <c r="X44" s="78">
        <v>9</v>
      </c>
    </row>
    <row r="45" spans="1:24" x14ac:dyDescent="0.25">
      <c r="A45" s="67"/>
      <c r="B45" s="67">
        <v>5180</v>
      </c>
      <c r="C45" s="67" t="s">
        <v>827</v>
      </c>
      <c r="D45" s="109">
        <v>230085</v>
      </c>
      <c r="E45" s="88" t="s">
        <v>362</v>
      </c>
      <c r="F45" s="72">
        <v>611130</v>
      </c>
      <c r="G45" s="75" t="s">
        <v>261</v>
      </c>
      <c r="H45" s="77">
        <v>4296.67</v>
      </c>
      <c r="I45" s="77">
        <v>2328.3200000000002</v>
      </c>
      <c r="J45" s="77">
        <v>0</v>
      </c>
      <c r="K45" s="77">
        <v>0</v>
      </c>
      <c r="L45" s="80">
        <v>0</v>
      </c>
      <c r="M45" s="80"/>
      <c r="N45" s="80"/>
      <c r="O45" s="80"/>
      <c r="P45" s="80"/>
      <c r="Q45" s="78">
        <v>110010</v>
      </c>
      <c r="R45" s="79" t="s">
        <v>44</v>
      </c>
      <c r="S45" s="78">
        <v>35</v>
      </c>
      <c r="T45" s="79" t="s">
        <v>44</v>
      </c>
      <c r="U45" s="78">
        <v>11</v>
      </c>
      <c r="V45" s="80" t="s">
        <v>156</v>
      </c>
      <c r="W45" s="78">
        <v>61</v>
      </c>
      <c r="X45" s="78">
        <v>9</v>
      </c>
    </row>
    <row r="46" spans="1:24" x14ac:dyDescent="0.25">
      <c r="A46" s="67"/>
      <c r="B46" s="67">
        <v>5181</v>
      </c>
      <c r="C46" s="67" t="s">
        <v>827</v>
      </c>
      <c r="D46" s="109">
        <v>230085</v>
      </c>
      <c r="E46" s="88" t="s">
        <v>362</v>
      </c>
      <c r="F46" s="72">
        <v>611310</v>
      </c>
      <c r="G46" s="75" t="s">
        <v>179</v>
      </c>
      <c r="H46" s="77">
        <v>33879.140000000007</v>
      </c>
      <c r="I46" s="77">
        <v>35234.299999999996</v>
      </c>
      <c r="J46" s="77">
        <v>73288</v>
      </c>
      <c r="K46" s="77">
        <v>36643.74</v>
      </c>
      <c r="L46" s="80">
        <v>73287</v>
      </c>
      <c r="M46" s="80"/>
      <c r="N46" s="80"/>
      <c r="O46" s="80"/>
      <c r="P46" s="80"/>
      <c r="Q46" s="78">
        <v>110010</v>
      </c>
      <c r="R46" s="79" t="s">
        <v>44</v>
      </c>
      <c r="S46" s="78">
        <v>35</v>
      </c>
      <c r="T46" s="79" t="s">
        <v>44</v>
      </c>
      <c r="U46" s="78">
        <v>11</v>
      </c>
      <c r="V46" s="80" t="s">
        <v>156</v>
      </c>
      <c r="W46" s="78">
        <v>61</v>
      </c>
      <c r="X46" s="78">
        <v>9</v>
      </c>
    </row>
    <row r="47" spans="1:24" x14ac:dyDescent="0.25">
      <c r="A47" s="67"/>
      <c r="B47" s="67"/>
      <c r="C47" s="67" t="s">
        <v>827</v>
      </c>
      <c r="D47" s="109">
        <v>230085</v>
      </c>
      <c r="E47" s="88" t="s">
        <v>362</v>
      </c>
      <c r="F47" s="72">
        <v>611320</v>
      </c>
      <c r="G47" s="75" t="s">
        <v>834</v>
      </c>
      <c r="H47" s="77">
        <v>0</v>
      </c>
      <c r="I47" s="77">
        <v>0</v>
      </c>
      <c r="J47" s="77">
        <v>0</v>
      </c>
      <c r="K47" s="77">
        <v>0</v>
      </c>
      <c r="L47" s="80">
        <v>61447</v>
      </c>
      <c r="M47" s="80"/>
      <c r="N47" s="80"/>
      <c r="O47" s="80"/>
      <c r="P47" s="80"/>
      <c r="Q47" s="78">
        <v>110010</v>
      </c>
      <c r="R47" s="72" t="s">
        <v>44</v>
      </c>
      <c r="S47" s="93">
        <v>35</v>
      </c>
      <c r="T47" s="72" t="s">
        <v>44</v>
      </c>
      <c r="U47" s="93">
        <v>11</v>
      </c>
      <c r="V47" s="67" t="s">
        <v>156</v>
      </c>
      <c r="W47" s="93">
        <v>61</v>
      </c>
      <c r="X47" s="93">
        <v>9</v>
      </c>
    </row>
    <row r="48" spans="1:24" x14ac:dyDescent="0.25">
      <c r="A48" s="67"/>
      <c r="B48" s="67">
        <v>5183</v>
      </c>
      <c r="C48" s="67" t="s">
        <v>827</v>
      </c>
      <c r="D48" s="109">
        <v>230085</v>
      </c>
      <c r="E48" s="88" t="s">
        <v>362</v>
      </c>
      <c r="F48" s="72">
        <v>611460</v>
      </c>
      <c r="G48" s="75" t="s">
        <v>182</v>
      </c>
      <c r="H48" s="77">
        <v>0</v>
      </c>
      <c r="I48" s="77">
        <v>10519.720000000001</v>
      </c>
      <c r="J48" s="77">
        <v>16853</v>
      </c>
      <c r="K48" s="77">
        <v>5953.4</v>
      </c>
      <c r="L48" s="80">
        <v>12000</v>
      </c>
      <c r="M48" s="80"/>
      <c r="N48" s="80"/>
      <c r="O48" s="80"/>
      <c r="P48" s="80"/>
      <c r="Q48" s="78">
        <v>110010</v>
      </c>
      <c r="R48" s="79" t="s">
        <v>44</v>
      </c>
      <c r="S48" s="78">
        <v>35</v>
      </c>
      <c r="T48" s="79" t="s">
        <v>44</v>
      </c>
      <c r="U48" s="78">
        <v>11</v>
      </c>
      <c r="V48" s="80" t="s">
        <v>156</v>
      </c>
      <c r="W48" s="78">
        <v>61</v>
      </c>
      <c r="X48" s="78">
        <v>9</v>
      </c>
    </row>
    <row r="49" spans="1:24" x14ac:dyDescent="0.25">
      <c r="A49" s="67"/>
      <c r="B49" s="67">
        <v>5184</v>
      </c>
      <c r="C49" s="67" t="s">
        <v>827</v>
      </c>
      <c r="D49" s="109">
        <v>230085</v>
      </c>
      <c r="E49" s="88" t="s">
        <v>362</v>
      </c>
      <c r="F49" s="72">
        <v>611491</v>
      </c>
      <c r="G49" s="75" t="s">
        <v>233</v>
      </c>
      <c r="H49" s="77">
        <v>0</v>
      </c>
      <c r="I49" s="77">
        <v>17.170000000000002</v>
      </c>
      <c r="J49" s="77">
        <v>0</v>
      </c>
      <c r="K49" s="77">
        <v>0</v>
      </c>
      <c r="L49" s="80">
        <v>0</v>
      </c>
      <c r="M49" s="80"/>
      <c r="N49" s="80"/>
      <c r="O49" s="80"/>
      <c r="P49" s="80"/>
      <c r="Q49" s="78">
        <v>110010</v>
      </c>
      <c r="R49" s="79" t="s">
        <v>44</v>
      </c>
      <c r="S49" s="78">
        <v>35</v>
      </c>
      <c r="T49" s="79" t="s">
        <v>44</v>
      </c>
      <c r="U49" s="78">
        <v>11</v>
      </c>
      <c r="V49" s="80" t="s">
        <v>156</v>
      </c>
      <c r="W49" s="78">
        <v>61</v>
      </c>
      <c r="X49" s="78">
        <v>9</v>
      </c>
    </row>
    <row r="50" spans="1:24" s="66" customFormat="1" x14ac:dyDescent="0.25">
      <c r="A50" s="67"/>
      <c r="B50" s="67">
        <v>5185</v>
      </c>
      <c r="C50" s="67" t="s">
        <v>827</v>
      </c>
      <c r="D50" s="109">
        <v>230085</v>
      </c>
      <c r="E50" s="88" t="s">
        <v>362</v>
      </c>
      <c r="F50" s="72">
        <v>611492</v>
      </c>
      <c r="G50" s="75" t="s">
        <v>183</v>
      </c>
      <c r="H50" s="77">
        <v>0</v>
      </c>
      <c r="I50" s="77">
        <v>21.840000000000003</v>
      </c>
      <c r="J50" s="77">
        <v>0</v>
      </c>
      <c r="K50" s="77">
        <v>0</v>
      </c>
      <c r="L50" s="80">
        <v>0</v>
      </c>
      <c r="M50" s="80"/>
      <c r="N50" s="80"/>
      <c r="O50" s="80"/>
      <c r="P50" s="80"/>
      <c r="Q50" s="78">
        <v>110010</v>
      </c>
      <c r="R50" s="79" t="s">
        <v>44</v>
      </c>
      <c r="S50" s="78">
        <v>35</v>
      </c>
      <c r="T50" s="79" t="s">
        <v>44</v>
      </c>
      <c r="U50" s="78">
        <v>11</v>
      </c>
      <c r="V50" s="80" t="s">
        <v>156</v>
      </c>
      <c r="W50" s="78">
        <v>61</v>
      </c>
      <c r="X50" s="78">
        <v>9</v>
      </c>
    </row>
    <row r="51" spans="1:24" x14ac:dyDescent="0.25">
      <c r="A51" s="67"/>
      <c r="B51" s="67">
        <v>5186</v>
      </c>
      <c r="C51" s="67" t="s">
        <v>827</v>
      </c>
      <c r="D51" s="109">
        <v>230085</v>
      </c>
      <c r="E51" s="88" t="s">
        <v>362</v>
      </c>
      <c r="F51" s="72">
        <v>712320</v>
      </c>
      <c r="G51" s="75" t="s">
        <v>276</v>
      </c>
      <c r="H51" s="77">
        <v>1206.72</v>
      </c>
      <c r="I51" s="77">
        <v>0</v>
      </c>
      <c r="J51" s="77">
        <v>0</v>
      </c>
      <c r="K51" s="77">
        <v>0</v>
      </c>
      <c r="L51" s="80">
        <v>0</v>
      </c>
      <c r="M51" s="80"/>
      <c r="N51" s="80"/>
      <c r="O51" s="80"/>
      <c r="P51" s="80"/>
      <c r="Q51" s="78">
        <v>110010</v>
      </c>
      <c r="R51" s="79" t="s">
        <v>44</v>
      </c>
      <c r="S51" s="78">
        <v>35</v>
      </c>
      <c r="T51" s="79" t="s">
        <v>44</v>
      </c>
      <c r="U51" s="78">
        <v>11</v>
      </c>
      <c r="V51" s="80" t="s">
        <v>156</v>
      </c>
      <c r="W51" s="78">
        <v>71</v>
      </c>
      <c r="X51" s="78">
        <v>9</v>
      </c>
    </row>
    <row r="52" spans="1:24" x14ac:dyDescent="0.25">
      <c r="A52" s="67"/>
      <c r="B52" s="67">
        <v>5187</v>
      </c>
      <c r="C52" s="67" t="s">
        <v>827</v>
      </c>
      <c r="D52" s="109">
        <v>230085</v>
      </c>
      <c r="E52" s="88" t="s">
        <v>362</v>
      </c>
      <c r="F52" s="72">
        <v>712370</v>
      </c>
      <c r="G52" s="75" t="s">
        <v>184</v>
      </c>
      <c r="H52" s="77">
        <v>17035</v>
      </c>
      <c r="I52" s="77">
        <v>12200.64</v>
      </c>
      <c r="J52" s="77">
        <v>20140</v>
      </c>
      <c r="K52" s="77">
        <v>20045.62</v>
      </c>
      <c r="L52" s="80">
        <v>16825</v>
      </c>
      <c r="M52" s="80"/>
      <c r="N52" s="80"/>
      <c r="O52" s="80"/>
      <c r="P52" s="80"/>
      <c r="Q52" s="78">
        <v>110010</v>
      </c>
      <c r="R52" s="79" t="s">
        <v>44</v>
      </c>
      <c r="S52" s="78">
        <v>35</v>
      </c>
      <c r="T52" s="79" t="s">
        <v>44</v>
      </c>
      <c r="U52" s="78">
        <v>11</v>
      </c>
      <c r="V52" s="80" t="s">
        <v>156</v>
      </c>
      <c r="W52" s="78">
        <v>71</v>
      </c>
      <c r="X52" s="78">
        <v>9</v>
      </c>
    </row>
    <row r="53" spans="1:24" x14ac:dyDescent="0.25">
      <c r="A53" s="67"/>
      <c r="B53" s="67">
        <v>5188</v>
      </c>
      <c r="C53" s="67" t="s">
        <v>827</v>
      </c>
      <c r="D53" s="109">
        <v>230085</v>
      </c>
      <c r="E53" s="88" t="s">
        <v>362</v>
      </c>
      <c r="F53" s="72">
        <v>712372</v>
      </c>
      <c r="G53" s="75" t="s">
        <v>363</v>
      </c>
      <c r="H53" s="77">
        <v>960</v>
      </c>
      <c r="I53" s="77">
        <v>18077.900000000001</v>
      </c>
      <c r="J53" s="77">
        <v>12700</v>
      </c>
      <c r="K53" s="77">
        <v>0</v>
      </c>
      <c r="L53" s="80">
        <v>5000</v>
      </c>
      <c r="M53" s="80"/>
      <c r="N53" s="80"/>
      <c r="O53" s="80"/>
      <c r="P53" s="80"/>
      <c r="Q53" s="78">
        <v>110010</v>
      </c>
      <c r="R53" s="79" t="s">
        <v>44</v>
      </c>
      <c r="S53" s="78">
        <v>35</v>
      </c>
      <c r="T53" s="79" t="s">
        <v>44</v>
      </c>
      <c r="U53" s="78">
        <v>11</v>
      </c>
      <c r="V53" s="80" t="s">
        <v>156</v>
      </c>
      <c r="W53" s="78">
        <v>71</v>
      </c>
      <c r="X53" s="78">
        <v>9</v>
      </c>
    </row>
    <row r="54" spans="1:24" x14ac:dyDescent="0.25">
      <c r="A54" s="67"/>
      <c r="B54" s="67">
        <v>5189</v>
      </c>
      <c r="C54" s="67" t="s">
        <v>827</v>
      </c>
      <c r="D54" s="109">
        <v>230085</v>
      </c>
      <c r="E54" s="88" t="s">
        <v>362</v>
      </c>
      <c r="F54" s="72">
        <v>712655</v>
      </c>
      <c r="G54" s="75" t="s">
        <v>237</v>
      </c>
      <c r="H54" s="77">
        <v>20026.87</v>
      </c>
      <c r="I54" s="77">
        <v>8529.08</v>
      </c>
      <c r="J54" s="77">
        <v>30000</v>
      </c>
      <c r="K54" s="77">
        <v>9632.11</v>
      </c>
      <c r="L54" s="80">
        <v>30000</v>
      </c>
      <c r="M54" s="80"/>
      <c r="N54" s="80"/>
      <c r="O54" s="80"/>
      <c r="P54" s="80"/>
      <c r="Q54" s="78">
        <v>110010</v>
      </c>
      <c r="R54" s="79" t="s">
        <v>44</v>
      </c>
      <c r="S54" s="78">
        <v>35</v>
      </c>
      <c r="T54" s="79" t="s">
        <v>44</v>
      </c>
      <c r="U54" s="78">
        <v>11</v>
      </c>
      <c r="V54" s="80" t="s">
        <v>156</v>
      </c>
      <c r="W54" s="78">
        <v>71</v>
      </c>
      <c r="X54" s="78">
        <v>9</v>
      </c>
    </row>
    <row r="55" spans="1:24" x14ac:dyDescent="0.25">
      <c r="A55" s="67"/>
      <c r="B55" s="67">
        <v>5190</v>
      </c>
      <c r="C55" s="67" t="s">
        <v>827</v>
      </c>
      <c r="D55" s="109">
        <v>230085</v>
      </c>
      <c r="E55" s="88" t="s">
        <v>362</v>
      </c>
      <c r="F55" s="72">
        <v>733120</v>
      </c>
      <c r="G55" s="75" t="s">
        <v>188</v>
      </c>
      <c r="H55" s="77">
        <v>136.15</v>
      </c>
      <c r="I55" s="77">
        <v>477.76</v>
      </c>
      <c r="J55" s="77">
        <v>600</v>
      </c>
      <c r="K55" s="77">
        <v>356.88</v>
      </c>
      <c r="L55" s="80">
        <v>600</v>
      </c>
      <c r="M55" s="80"/>
      <c r="N55" s="80"/>
      <c r="O55" s="80"/>
      <c r="P55" s="80"/>
      <c r="Q55" s="78">
        <v>110010</v>
      </c>
      <c r="R55" s="79" t="s">
        <v>44</v>
      </c>
      <c r="S55" s="78">
        <v>35</v>
      </c>
      <c r="T55" s="79" t="s">
        <v>44</v>
      </c>
      <c r="U55" s="78">
        <v>11</v>
      </c>
      <c r="V55" s="80" t="s">
        <v>156</v>
      </c>
      <c r="W55" s="78">
        <v>73</v>
      </c>
      <c r="X55" s="78">
        <v>9</v>
      </c>
    </row>
    <row r="56" spans="1:24" x14ac:dyDescent="0.25">
      <c r="A56" s="67"/>
      <c r="B56" s="67">
        <v>5191</v>
      </c>
      <c r="C56" s="67" t="s">
        <v>827</v>
      </c>
      <c r="D56" s="109">
        <v>230085</v>
      </c>
      <c r="E56" s="88" t="s">
        <v>362</v>
      </c>
      <c r="F56" s="72">
        <v>733210</v>
      </c>
      <c r="G56" s="75" t="s">
        <v>251</v>
      </c>
      <c r="H56" s="77">
        <v>0</v>
      </c>
      <c r="I56" s="77">
        <v>0</v>
      </c>
      <c r="J56" s="77">
        <v>400</v>
      </c>
      <c r="K56" s="77">
        <v>373.75</v>
      </c>
      <c r="L56" s="80">
        <v>400</v>
      </c>
      <c r="M56" s="80"/>
      <c r="N56" s="80"/>
      <c r="O56" s="80"/>
      <c r="P56" s="80"/>
      <c r="Q56" s="78">
        <v>110010</v>
      </c>
      <c r="R56" s="79" t="s">
        <v>44</v>
      </c>
      <c r="S56" s="78">
        <v>35</v>
      </c>
      <c r="T56" s="79" t="s">
        <v>44</v>
      </c>
      <c r="U56" s="78">
        <v>11</v>
      </c>
      <c r="V56" s="80" t="s">
        <v>156</v>
      </c>
      <c r="W56" s="78">
        <v>73</v>
      </c>
      <c r="X56" s="78">
        <v>9</v>
      </c>
    </row>
    <row r="57" spans="1:24" x14ac:dyDescent="0.25">
      <c r="A57" s="67"/>
      <c r="B57" s="67">
        <v>5192</v>
      </c>
      <c r="C57" s="67" t="s">
        <v>827</v>
      </c>
      <c r="D57" s="109">
        <v>230085</v>
      </c>
      <c r="E57" s="88" t="s">
        <v>362</v>
      </c>
      <c r="F57" s="72">
        <v>744210</v>
      </c>
      <c r="G57" s="75" t="s">
        <v>190</v>
      </c>
      <c r="H57" s="77">
        <v>46</v>
      </c>
      <c r="I57" s="77">
        <v>0</v>
      </c>
      <c r="J57" s="77">
        <v>100</v>
      </c>
      <c r="K57" s="77">
        <v>48.16</v>
      </c>
      <c r="L57" s="80">
        <v>500</v>
      </c>
      <c r="M57" s="80"/>
      <c r="N57" s="80"/>
      <c r="O57" s="80"/>
      <c r="P57" s="80"/>
      <c r="Q57" s="78">
        <v>110010</v>
      </c>
      <c r="R57" s="79" t="s">
        <v>44</v>
      </c>
      <c r="S57" s="78">
        <v>35</v>
      </c>
      <c r="T57" s="79" t="s">
        <v>44</v>
      </c>
      <c r="U57" s="78">
        <v>11</v>
      </c>
      <c r="V57" s="80" t="s">
        <v>156</v>
      </c>
      <c r="W57" s="78">
        <v>74</v>
      </c>
      <c r="X57" s="78">
        <v>9</v>
      </c>
    </row>
    <row r="58" spans="1:24" x14ac:dyDescent="0.25">
      <c r="A58" s="67"/>
      <c r="B58" s="67">
        <v>5193</v>
      </c>
      <c r="C58" s="67" t="s">
        <v>827</v>
      </c>
      <c r="D58" s="109">
        <v>230085</v>
      </c>
      <c r="E58" s="88" t="s">
        <v>362</v>
      </c>
      <c r="F58" s="72">
        <v>744220</v>
      </c>
      <c r="G58" s="75" t="s">
        <v>191</v>
      </c>
      <c r="H58" s="77">
        <v>0</v>
      </c>
      <c r="I58" s="77">
        <v>1808.02</v>
      </c>
      <c r="J58" s="77">
        <v>2499</v>
      </c>
      <c r="K58" s="77">
        <v>325</v>
      </c>
      <c r="L58" s="80">
        <v>3000</v>
      </c>
      <c r="M58" s="80"/>
      <c r="N58" s="80"/>
      <c r="O58" s="80"/>
      <c r="P58" s="80"/>
      <c r="Q58" s="78">
        <v>110010</v>
      </c>
      <c r="R58" s="79" t="s">
        <v>44</v>
      </c>
      <c r="S58" s="78">
        <v>35</v>
      </c>
      <c r="T58" s="79" t="s">
        <v>44</v>
      </c>
      <c r="U58" s="78">
        <v>11</v>
      </c>
      <c r="V58" s="80" t="s">
        <v>156</v>
      </c>
      <c r="W58" s="78">
        <v>74</v>
      </c>
      <c r="X58" s="78">
        <v>9</v>
      </c>
    </row>
    <row r="59" spans="1:24" x14ac:dyDescent="0.25">
      <c r="A59" s="67"/>
      <c r="B59" s="67">
        <v>5194</v>
      </c>
      <c r="C59" s="67" t="s">
        <v>827</v>
      </c>
      <c r="D59" s="109">
        <v>230085</v>
      </c>
      <c r="E59" s="88" t="s">
        <v>362</v>
      </c>
      <c r="F59" s="72">
        <v>744230</v>
      </c>
      <c r="G59" s="75" t="s">
        <v>234</v>
      </c>
      <c r="H59" s="77">
        <v>5986.5</v>
      </c>
      <c r="I59" s="77">
        <v>4579</v>
      </c>
      <c r="J59" s="77">
        <v>24000</v>
      </c>
      <c r="K59" s="77">
        <v>0</v>
      </c>
      <c r="L59" s="80">
        <v>38811</v>
      </c>
      <c r="M59" s="80"/>
      <c r="N59" s="80"/>
      <c r="O59" s="80"/>
      <c r="P59" s="80"/>
      <c r="Q59" s="78">
        <v>110010</v>
      </c>
      <c r="R59" s="79" t="s">
        <v>44</v>
      </c>
      <c r="S59" s="78">
        <v>35</v>
      </c>
      <c r="T59" s="79" t="s">
        <v>44</v>
      </c>
      <c r="U59" s="78">
        <v>11</v>
      </c>
      <c r="V59" s="80" t="s">
        <v>156</v>
      </c>
      <c r="W59" s="78">
        <v>74</v>
      </c>
      <c r="X59" s="78">
        <v>9</v>
      </c>
    </row>
    <row r="60" spans="1:24" x14ac:dyDescent="0.25">
      <c r="A60" s="67"/>
      <c r="B60" s="67">
        <v>5195</v>
      </c>
      <c r="C60" s="67" t="s">
        <v>827</v>
      </c>
      <c r="D60" s="109">
        <v>230085</v>
      </c>
      <c r="E60" s="88" t="s">
        <v>362</v>
      </c>
      <c r="F60" s="72">
        <v>755330</v>
      </c>
      <c r="G60" s="75" t="s">
        <v>238</v>
      </c>
      <c r="H60" s="77">
        <v>705</v>
      </c>
      <c r="I60" s="77">
        <v>0</v>
      </c>
      <c r="J60" s="77">
        <v>0</v>
      </c>
      <c r="K60" s="77">
        <v>0</v>
      </c>
      <c r="L60" s="80">
        <v>0</v>
      </c>
      <c r="M60" s="80"/>
      <c r="N60" s="80"/>
      <c r="O60" s="80"/>
      <c r="P60" s="80"/>
      <c r="Q60" s="78">
        <v>110010</v>
      </c>
      <c r="R60" s="79" t="s">
        <v>44</v>
      </c>
      <c r="S60" s="78">
        <v>35</v>
      </c>
      <c r="T60" s="79" t="s">
        <v>44</v>
      </c>
      <c r="U60" s="78">
        <v>11</v>
      </c>
      <c r="V60" s="80" t="s">
        <v>156</v>
      </c>
      <c r="W60" s="78">
        <v>75</v>
      </c>
      <c r="X60" s="78">
        <v>9</v>
      </c>
    </row>
    <row r="61" spans="1:24" s="66" customFormat="1" x14ac:dyDescent="0.25">
      <c r="A61" s="67"/>
      <c r="B61" s="67">
        <v>5196</v>
      </c>
      <c r="C61" s="67" t="s">
        <v>827</v>
      </c>
      <c r="D61" s="109">
        <v>230085</v>
      </c>
      <c r="E61" s="88" t="s">
        <v>362</v>
      </c>
      <c r="F61" s="72">
        <v>755770</v>
      </c>
      <c r="G61" s="75" t="s">
        <v>459</v>
      </c>
      <c r="H61" s="77">
        <v>0</v>
      </c>
      <c r="I61" s="77">
        <v>0</v>
      </c>
      <c r="J61" s="77">
        <v>0</v>
      </c>
      <c r="K61" s="77">
        <v>0</v>
      </c>
      <c r="L61" s="80">
        <v>200</v>
      </c>
      <c r="M61" s="80"/>
      <c r="N61" s="80"/>
      <c r="O61" s="80"/>
      <c r="P61" s="80"/>
      <c r="Q61" s="78">
        <v>110010</v>
      </c>
      <c r="R61" s="79" t="s">
        <v>44</v>
      </c>
      <c r="S61" s="78">
        <v>35</v>
      </c>
      <c r="T61" s="79" t="s">
        <v>44</v>
      </c>
      <c r="U61" s="78">
        <v>11</v>
      </c>
      <c r="V61" s="80" t="s">
        <v>156</v>
      </c>
      <c r="W61" s="78">
        <v>75</v>
      </c>
      <c r="X61" s="78">
        <v>9</v>
      </c>
    </row>
    <row r="62" spans="1:24" x14ac:dyDescent="0.25">
      <c r="A62" s="67"/>
      <c r="B62" s="67"/>
      <c r="C62" s="67" t="s">
        <v>827</v>
      </c>
      <c r="D62" s="109">
        <v>230085</v>
      </c>
      <c r="E62" s="88" t="s">
        <v>362</v>
      </c>
      <c r="F62" s="66">
        <v>798142</v>
      </c>
      <c r="G62" s="66" t="s">
        <v>839</v>
      </c>
      <c r="H62" s="77"/>
      <c r="I62" s="77"/>
      <c r="J62" s="77"/>
      <c r="K62" s="77"/>
      <c r="L62" s="80">
        <v>-9534</v>
      </c>
      <c r="M62" s="80"/>
      <c r="N62" s="80"/>
      <c r="O62" s="80"/>
      <c r="P62" s="80"/>
      <c r="Q62" s="78">
        <v>110010</v>
      </c>
      <c r="R62" s="79" t="s">
        <v>44</v>
      </c>
      <c r="S62" s="78">
        <v>35</v>
      </c>
      <c r="T62" s="79" t="s">
        <v>44</v>
      </c>
      <c r="U62" s="78">
        <v>11</v>
      </c>
      <c r="V62" s="80" t="s">
        <v>156</v>
      </c>
      <c r="W62" s="78">
        <v>79</v>
      </c>
      <c r="X62" s="78">
        <v>9</v>
      </c>
    </row>
    <row r="63" spans="1:24" x14ac:dyDescent="0.25">
      <c r="A63" s="67"/>
      <c r="B63" s="67">
        <v>1</v>
      </c>
      <c r="C63" s="74" t="s">
        <v>732</v>
      </c>
      <c r="D63" s="107">
        <v>240215</v>
      </c>
      <c r="E63" s="75" t="s">
        <v>178</v>
      </c>
      <c r="F63" s="76">
        <v>611310</v>
      </c>
      <c r="G63" s="75" t="s">
        <v>179</v>
      </c>
      <c r="H63" s="77">
        <v>64781.640000000007</v>
      </c>
      <c r="I63" s="77">
        <v>67372.920000000013</v>
      </c>
      <c r="J63" s="77">
        <v>70068</v>
      </c>
      <c r="K63" s="77">
        <v>35033.939999999995</v>
      </c>
      <c r="L63" s="80">
        <v>70068</v>
      </c>
      <c r="M63" s="80"/>
      <c r="N63" s="80"/>
      <c r="O63" s="80"/>
      <c r="P63" s="80"/>
      <c r="Q63" s="78">
        <v>110010</v>
      </c>
      <c r="R63" s="79" t="s">
        <v>44</v>
      </c>
      <c r="S63" s="78">
        <v>35</v>
      </c>
      <c r="T63" s="79" t="s">
        <v>44</v>
      </c>
      <c r="U63" s="78">
        <v>11</v>
      </c>
      <c r="V63" s="80" t="s">
        <v>156</v>
      </c>
      <c r="W63" s="78">
        <v>61</v>
      </c>
      <c r="X63" s="78">
        <v>9</v>
      </c>
    </row>
    <row r="64" spans="1:24" x14ac:dyDescent="0.25">
      <c r="A64" s="67"/>
      <c r="B64" s="67">
        <v>2</v>
      </c>
      <c r="C64" s="67" t="s">
        <v>732</v>
      </c>
      <c r="D64" s="107">
        <v>240215</v>
      </c>
      <c r="E64" s="75" t="s">
        <v>178</v>
      </c>
      <c r="F64" s="76">
        <v>611420</v>
      </c>
      <c r="G64" s="75" t="s">
        <v>181</v>
      </c>
      <c r="H64" s="77">
        <v>161134.32</v>
      </c>
      <c r="I64" s="77">
        <v>167593.25</v>
      </c>
      <c r="J64" s="77">
        <v>174205</v>
      </c>
      <c r="K64" s="77">
        <v>87102.3</v>
      </c>
      <c r="L64" s="80">
        <v>174205</v>
      </c>
      <c r="M64" s="80"/>
      <c r="N64" s="80"/>
      <c r="O64" s="80"/>
      <c r="P64" s="80"/>
      <c r="Q64" s="78">
        <v>110010</v>
      </c>
      <c r="R64" s="79" t="s">
        <v>44</v>
      </c>
      <c r="S64" s="78">
        <v>35</v>
      </c>
      <c r="T64" s="79" t="s">
        <v>44</v>
      </c>
      <c r="U64" s="78">
        <v>11</v>
      </c>
      <c r="V64" s="80" t="s">
        <v>156</v>
      </c>
      <c r="W64" s="78">
        <v>61</v>
      </c>
      <c r="X64" s="78">
        <v>9</v>
      </c>
    </row>
    <row r="65" spans="1:24" x14ac:dyDescent="0.25">
      <c r="A65" s="67"/>
      <c r="B65" s="67">
        <v>3</v>
      </c>
      <c r="C65" s="74" t="s">
        <v>732</v>
      </c>
      <c r="D65" s="107">
        <v>240215</v>
      </c>
      <c r="E65" s="75" t="s">
        <v>178</v>
      </c>
      <c r="F65" s="76">
        <v>611489</v>
      </c>
      <c r="G65" s="75" t="s">
        <v>733</v>
      </c>
      <c r="H65" s="77">
        <v>0</v>
      </c>
      <c r="I65" s="77">
        <v>713.2</v>
      </c>
      <c r="J65" s="77">
        <v>200</v>
      </c>
      <c r="K65" s="77">
        <v>35.910000000000004</v>
      </c>
      <c r="L65" s="80">
        <v>150</v>
      </c>
      <c r="M65" s="80"/>
      <c r="N65" s="80"/>
      <c r="O65" s="80"/>
      <c r="P65" s="80"/>
      <c r="Q65" s="78">
        <v>110010</v>
      </c>
      <c r="R65" s="79" t="s">
        <v>44</v>
      </c>
      <c r="S65" s="78">
        <v>35</v>
      </c>
      <c r="T65" s="79" t="s">
        <v>44</v>
      </c>
      <c r="U65" s="78">
        <v>11</v>
      </c>
      <c r="V65" s="80" t="s">
        <v>156</v>
      </c>
      <c r="W65" s="78">
        <v>61</v>
      </c>
      <c r="X65" s="78">
        <v>9</v>
      </c>
    </row>
    <row r="66" spans="1:24" x14ac:dyDescent="0.25">
      <c r="A66" s="67"/>
      <c r="B66" s="67">
        <v>4</v>
      </c>
      <c r="C66" s="67" t="s">
        <v>732</v>
      </c>
      <c r="D66" s="107">
        <v>240215</v>
      </c>
      <c r="E66" s="75" t="s">
        <v>178</v>
      </c>
      <c r="F66" s="76">
        <v>611492</v>
      </c>
      <c r="G66" s="75" t="s">
        <v>183</v>
      </c>
      <c r="H66" s="77">
        <v>0</v>
      </c>
      <c r="I66" s="77">
        <v>181.70999999999998</v>
      </c>
      <c r="J66" s="77">
        <v>269</v>
      </c>
      <c r="K66" s="77">
        <v>0</v>
      </c>
      <c r="L66" s="80">
        <v>150</v>
      </c>
      <c r="M66" s="80"/>
      <c r="N66" s="80"/>
      <c r="O66" s="80"/>
      <c r="P66" s="80"/>
      <c r="Q66" s="78">
        <v>110010</v>
      </c>
      <c r="R66" s="79" t="s">
        <v>44</v>
      </c>
      <c r="S66" s="78">
        <v>35</v>
      </c>
      <c r="T66" s="79" t="s">
        <v>44</v>
      </c>
      <c r="U66" s="78">
        <v>11</v>
      </c>
      <c r="V66" s="80" t="s">
        <v>156</v>
      </c>
      <c r="W66" s="78">
        <v>61</v>
      </c>
      <c r="X66" s="78">
        <v>9</v>
      </c>
    </row>
    <row r="67" spans="1:24" x14ac:dyDescent="0.25">
      <c r="A67" s="67"/>
      <c r="B67" s="67">
        <v>5</v>
      </c>
      <c r="C67" s="67" t="s">
        <v>732</v>
      </c>
      <c r="D67" s="107">
        <v>240215</v>
      </c>
      <c r="E67" s="75" t="s">
        <v>178</v>
      </c>
      <c r="F67" s="76">
        <v>712370</v>
      </c>
      <c r="G67" s="75" t="s">
        <v>184</v>
      </c>
      <c r="H67" s="77">
        <v>88159.430000000008</v>
      </c>
      <c r="I67" s="77">
        <v>62135.029999999992</v>
      </c>
      <c r="J67" s="77">
        <v>65854</v>
      </c>
      <c r="K67" s="77">
        <v>26059.129999999997</v>
      </c>
      <c r="L67" s="80">
        <v>33000</v>
      </c>
      <c r="M67" s="80"/>
      <c r="N67" s="80"/>
      <c r="O67" s="80"/>
      <c r="P67" s="80"/>
      <c r="Q67" s="78">
        <v>110010</v>
      </c>
      <c r="R67" s="79" t="s">
        <v>44</v>
      </c>
      <c r="S67" s="78">
        <v>35</v>
      </c>
      <c r="T67" s="79" t="s">
        <v>44</v>
      </c>
      <c r="U67" s="78">
        <v>11</v>
      </c>
      <c r="V67" s="80" t="s">
        <v>156</v>
      </c>
      <c r="W67" s="78">
        <v>71</v>
      </c>
      <c r="X67" s="78">
        <v>9</v>
      </c>
    </row>
    <row r="68" spans="1:24" x14ac:dyDescent="0.25">
      <c r="A68" s="67"/>
      <c r="B68" s="67">
        <v>6</v>
      </c>
      <c r="C68" s="67" t="s">
        <v>732</v>
      </c>
      <c r="D68" s="107">
        <v>240215</v>
      </c>
      <c r="E68" s="75" t="s">
        <v>178</v>
      </c>
      <c r="F68" s="76">
        <v>712490</v>
      </c>
      <c r="G68" s="75" t="s">
        <v>185</v>
      </c>
      <c r="H68" s="77">
        <v>33755.199999999997</v>
      </c>
      <c r="I68" s="77">
        <v>34722.509999999995</v>
      </c>
      <c r="J68" s="77">
        <v>40000</v>
      </c>
      <c r="K68" s="77">
        <v>5086.25</v>
      </c>
      <c r="L68" s="80">
        <v>38000</v>
      </c>
      <c r="M68" s="80"/>
      <c r="N68" s="80"/>
      <c r="O68" s="80"/>
      <c r="P68" s="80"/>
      <c r="Q68" s="78">
        <v>110010</v>
      </c>
      <c r="R68" s="79" t="s">
        <v>44</v>
      </c>
      <c r="S68" s="78">
        <v>35</v>
      </c>
      <c r="T68" s="79" t="s">
        <v>44</v>
      </c>
      <c r="U68" s="78">
        <v>11</v>
      </c>
      <c r="V68" s="80" t="s">
        <v>156</v>
      </c>
      <c r="W68" s="78">
        <v>71</v>
      </c>
      <c r="X68" s="78">
        <v>9</v>
      </c>
    </row>
    <row r="69" spans="1:24" x14ac:dyDescent="0.25">
      <c r="A69" s="67"/>
      <c r="B69" s="67">
        <v>7</v>
      </c>
      <c r="C69" s="67" t="s">
        <v>732</v>
      </c>
      <c r="D69" s="107">
        <v>240215</v>
      </c>
      <c r="E69" s="75" t="s">
        <v>178</v>
      </c>
      <c r="F69" s="76">
        <v>712510</v>
      </c>
      <c r="G69" s="75" t="s">
        <v>186</v>
      </c>
      <c r="H69" s="77">
        <v>25867.980000000003</v>
      </c>
      <c r="I69" s="77">
        <v>17319.349999999999</v>
      </c>
      <c r="J69" s="77">
        <v>59774</v>
      </c>
      <c r="K69" s="77">
        <v>54458.58</v>
      </c>
      <c r="L69" s="80">
        <v>60000</v>
      </c>
      <c r="M69" s="80"/>
      <c r="N69" s="80"/>
      <c r="O69" s="80"/>
      <c r="P69" s="80"/>
      <c r="Q69" s="78">
        <v>110010</v>
      </c>
      <c r="R69" s="79" t="s">
        <v>44</v>
      </c>
      <c r="S69" s="78">
        <v>35</v>
      </c>
      <c r="T69" s="79" t="s">
        <v>44</v>
      </c>
      <c r="U69" s="78">
        <v>11</v>
      </c>
      <c r="V69" s="80" t="s">
        <v>156</v>
      </c>
      <c r="W69" s="78">
        <v>71</v>
      </c>
      <c r="X69" s="78">
        <v>9</v>
      </c>
    </row>
    <row r="70" spans="1:24" x14ac:dyDescent="0.25">
      <c r="A70" s="67"/>
      <c r="B70" s="67">
        <v>8</v>
      </c>
      <c r="C70" s="67" t="s">
        <v>732</v>
      </c>
      <c r="D70" s="107">
        <v>240215</v>
      </c>
      <c r="E70" s="75" t="s">
        <v>178</v>
      </c>
      <c r="F70" s="76">
        <v>712550</v>
      </c>
      <c r="G70" s="75" t="s">
        <v>187</v>
      </c>
      <c r="H70" s="77">
        <v>291545.74999999994</v>
      </c>
      <c r="I70" s="77">
        <v>117010.64999999998</v>
      </c>
      <c r="J70" s="77">
        <v>331220</v>
      </c>
      <c r="K70" s="77">
        <v>178389.55</v>
      </c>
      <c r="L70" s="80">
        <v>334000</v>
      </c>
      <c r="M70" s="80"/>
      <c r="N70" s="80"/>
      <c r="O70" s="80"/>
      <c r="P70" s="80"/>
      <c r="Q70" s="78">
        <v>110010</v>
      </c>
      <c r="R70" s="79" t="s">
        <v>44</v>
      </c>
      <c r="S70" s="78">
        <v>35</v>
      </c>
      <c r="T70" s="79" t="s">
        <v>44</v>
      </c>
      <c r="U70" s="78">
        <v>11</v>
      </c>
      <c r="V70" s="80" t="s">
        <v>156</v>
      </c>
      <c r="W70" s="78">
        <v>71</v>
      </c>
      <c r="X70" s="78">
        <v>9</v>
      </c>
    </row>
    <row r="71" spans="1:24" s="66" customFormat="1" x14ac:dyDescent="0.25">
      <c r="A71" s="67"/>
      <c r="B71" s="67">
        <v>9</v>
      </c>
      <c r="C71" s="67" t="s">
        <v>732</v>
      </c>
      <c r="D71" s="109">
        <v>240215</v>
      </c>
      <c r="E71" s="75" t="s">
        <v>178</v>
      </c>
      <c r="F71" s="72">
        <v>733120</v>
      </c>
      <c r="G71" s="75" t="s">
        <v>188</v>
      </c>
      <c r="H71" s="77">
        <v>11303.180000000002</v>
      </c>
      <c r="I71" s="77">
        <v>14118.46</v>
      </c>
      <c r="J71" s="77">
        <v>13020</v>
      </c>
      <c r="K71" s="77">
        <v>10941.679999999998</v>
      </c>
      <c r="L71" s="80">
        <v>10000</v>
      </c>
      <c r="M71" s="80"/>
      <c r="N71" s="80"/>
      <c r="O71" s="80"/>
      <c r="P71" s="80"/>
      <c r="Q71" s="78">
        <v>110010</v>
      </c>
      <c r="R71" s="79" t="s">
        <v>44</v>
      </c>
      <c r="S71" s="78">
        <v>35</v>
      </c>
      <c r="T71" s="79" t="s">
        <v>44</v>
      </c>
      <c r="U71" s="78">
        <v>11</v>
      </c>
      <c r="V71" s="80" t="s">
        <v>156</v>
      </c>
      <c r="W71" s="78">
        <v>73</v>
      </c>
      <c r="X71" s="78">
        <v>9</v>
      </c>
    </row>
    <row r="72" spans="1:24" x14ac:dyDescent="0.25">
      <c r="A72" s="67"/>
      <c r="B72" s="67">
        <v>10</v>
      </c>
      <c r="C72" s="67" t="s">
        <v>732</v>
      </c>
      <c r="D72" s="109">
        <v>240215</v>
      </c>
      <c r="E72" s="75" t="s">
        <v>178</v>
      </c>
      <c r="F72" s="72">
        <v>733330</v>
      </c>
      <c r="G72" s="75" t="s">
        <v>189</v>
      </c>
      <c r="H72" s="77">
        <v>50747.5</v>
      </c>
      <c r="I72" s="77">
        <v>0</v>
      </c>
      <c r="J72" s="77">
        <v>0</v>
      </c>
      <c r="K72" s="77">
        <v>0</v>
      </c>
      <c r="L72" s="80">
        <v>0</v>
      </c>
      <c r="M72" s="80"/>
      <c r="N72" s="80"/>
      <c r="O72" s="80"/>
      <c r="P72" s="80"/>
      <c r="Q72" s="78">
        <v>110010</v>
      </c>
      <c r="R72" s="79" t="s">
        <v>44</v>
      </c>
      <c r="S72" s="78">
        <v>35</v>
      </c>
      <c r="T72" s="79" t="s">
        <v>44</v>
      </c>
      <c r="U72" s="78">
        <v>11</v>
      </c>
      <c r="V72" s="80" t="s">
        <v>156</v>
      </c>
      <c r="W72" s="78">
        <v>73</v>
      </c>
      <c r="X72" s="78">
        <v>9</v>
      </c>
    </row>
    <row r="73" spans="1:24" x14ac:dyDescent="0.25">
      <c r="A73" s="67"/>
      <c r="B73" s="67">
        <v>11</v>
      </c>
      <c r="C73" s="67" t="s">
        <v>732</v>
      </c>
      <c r="D73" s="109">
        <v>240215</v>
      </c>
      <c r="E73" s="75" t="s">
        <v>178</v>
      </c>
      <c r="F73" s="72">
        <v>744210</v>
      </c>
      <c r="G73" s="75" t="s">
        <v>190</v>
      </c>
      <c r="H73" s="77">
        <v>3935.2599999999998</v>
      </c>
      <c r="I73" s="77">
        <v>3337.6</v>
      </c>
      <c r="J73" s="77">
        <v>3200</v>
      </c>
      <c r="K73" s="77">
        <v>1296.8499999999999</v>
      </c>
      <c r="L73" s="80">
        <v>2500</v>
      </c>
      <c r="M73" s="80"/>
      <c r="N73" s="80"/>
      <c r="O73" s="80"/>
      <c r="P73" s="80"/>
      <c r="Q73" s="78">
        <v>110010</v>
      </c>
      <c r="R73" s="79" t="s">
        <v>44</v>
      </c>
      <c r="S73" s="78">
        <v>35</v>
      </c>
      <c r="T73" s="79" t="s">
        <v>44</v>
      </c>
      <c r="U73" s="78">
        <v>11</v>
      </c>
      <c r="V73" s="80" t="s">
        <v>156</v>
      </c>
      <c r="W73" s="78">
        <v>74</v>
      </c>
      <c r="X73" s="78">
        <v>9</v>
      </c>
    </row>
    <row r="74" spans="1:24" x14ac:dyDescent="0.25">
      <c r="A74" s="67"/>
      <c r="B74" s="67">
        <v>12</v>
      </c>
      <c r="C74" s="67" t="s">
        <v>732</v>
      </c>
      <c r="D74" s="109">
        <v>240215</v>
      </c>
      <c r="E74" s="75" t="s">
        <v>178</v>
      </c>
      <c r="F74" s="72">
        <v>744220</v>
      </c>
      <c r="G74" s="75" t="s">
        <v>191</v>
      </c>
      <c r="H74" s="77">
        <v>16999.8</v>
      </c>
      <c r="I74" s="77">
        <v>0</v>
      </c>
      <c r="J74" s="77">
        <v>0</v>
      </c>
      <c r="K74" s="77">
        <v>0</v>
      </c>
      <c r="L74" s="80">
        <v>0</v>
      </c>
      <c r="M74" s="80"/>
      <c r="N74" s="80"/>
      <c r="O74" s="80"/>
      <c r="P74" s="80"/>
      <c r="Q74" s="78">
        <v>110010</v>
      </c>
      <c r="R74" s="79" t="s">
        <v>44</v>
      </c>
      <c r="S74" s="78">
        <v>35</v>
      </c>
      <c r="T74" s="79" t="s">
        <v>44</v>
      </c>
      <c r="U74" s="78">
        <v>11</v>
      </c>
      <c r="V74" s="80" t="s">
        <v>156</v>
      </c>
      <c r="W74" s="78">
        <v>74</v>
      </c>
      <c r="X74" s="78">
        <v>9</v>
      </c>
    </row>
    <row r="75" spans="1:24" x14ac:dyDescent="0.25">
      <c r="A75" s="67"/>
      <c r="B75" s="67">
        <v>13</v>
      </c>
      <c r="C75" s="67" t="s">
        <v>732</v>
      </c>
      <c r="D75" s="109">
        <v>240215</v>
      </c>
      <c r="E75" s="75" t="s">
        <v>178</v>
      </c>
      <c r="F75" s="72">
        <v>755240</v>
      </c>
      <c r="G75" s="75" t="s">
        <v>193</v>
      </c>
      <c r="H75" s="77">
        <v>20372.89</v>
      </c>
      <c r="I75" s="77">
        <v>49017.88</v>
      </c>
      <c r="J75" s="77">
        <v>70863</v>
      </c>
      <c r="K75" s="77">
        <v>7206.67</v>
      </c>
      <c r="L75" s="80">
        <v>55000</v>
      </c>
      <c r="M75" s="80"/>
      <c r="N75" s="80"/>
      <c r="O75" s="80"/>
      <c r="P75" s="80"/>
      <c r="Q75" s="78">
        <v>110010</v>
      </c>
      <c r="R75" s="79" t="s">
        <v>44</v>
      </c>
      <c r="S75" s="78">
        <v>35</v>
      </c>
      <c r="T75" s="79" t="s">
        <v>44</v>
      </c>
      <c r="U75" s="78">
        <v>11</v>
      </c>
      <c r="V75" s="80" t="s">
        <v>156</v>
      </c>
      <c r="W75" s="78">
        <v>75</v>
      </c>
      <c r="X75" s="78">
        <v>9</v>
      </c>
    </row>
    <row r="76" spans="1:24" x14ac:dyDescent="0.25">
      <c r="A76" s="67"/>
      <c r="B76" s="67">
        <v>14</v>
      </c>
      <c r="C76" s="67" t="s">
        <v>732</v>
      </c>
      <c r="D76" s="109">
        <v>240215</v>
      </c>
      <c r="E76" s="75" t="s">
        <v>178</v>
      </c>
      <c r="F76" s="72">
        <v>755510</v>
      </c>
      <c r="G76" s="75" t="s">
        <v>195</v>
      </c>
      <c r="H76" s="77">
        <v>18494.46</v>
      </c>
      <c r="I76" s="77">
        <v>3694.88</v>
      </c>
      <c r="J76" s="77">
        <v>3300</v>
      </c>
      <c r="K76" s="77">
        <v>2767.26</v>
      </c>
      <c r="L76" s="80">
        <v>3000</v>
      </c>
      <c r="M76" s="80"/>
      <c r="N76" s="80"/>
      <c r="O76" s="80"/>
      <c r="P76" s="80"/>
      <c r="Q76" s="78">
        <v>110010</v>
      </c>
      <c r="R76" s="79" t="s">
        <v>44</v>
      </c>
      <c r="S76" s="78">
        <v>35</v>
      </c>
      <c r="T76" s="79" t="s">
        <v>44</v>
      </c>
      <c r="U76" s="78">
        <v>11</v>
      </c>
      <c r="V76" s="80" t="s">
        <v>156</v>
      </c>
      <c r="W76" s="78">
        <v>75</v>
      </c>
      <c r="X76" s="78">
        <v>9</v>
      </c>
    </row>
    <row r="77" spans="1:24" x14ac:dyDescent="0.25">
      <c r="A77" s="67"/>
      <c r="B77" s="67">
        <v>15</v>
      </c>
      <c r="C77" s="67" t="s">
        <v>732</v>
      </c>
      <c r="D77" s="109">
        <v>240215</v>
      </c>
      <c r="E77" s="75" t="s">
        <v>178</v>
      </c>
      <c r="F77" s="72">
        <v>755705</v>
      </c>
      <c r="G77" s="75" t="s">
        <v>196</v>
      </c>
      <c r="H77" s="77">
        <v>41.44</v>
      </c>
      <c r="I77" s="77">
        <v>104.73</v>
      </c>
      <c r="J77" s="77">
        <v>125</v>
      </c>
      <c r="K77" s="77">
        <v>96.5</v>
      </c>
      <c r="L77" s="80">
        <v>100</v>
      </c>
      <c r="M77" s="80"/>
      <c r="N77" s="80"/>
      <c r="O77" s="80"/>
      <c r="P77" s="80"/>
      <c r="Q77" s="78">
        <v>110010</v>
      </c>
      <c r="R77" s="79" t="s">
        <v>44</v>
      </c>
      <c r="S77" s="78">
        <v>35</v>
      </c>
      <c r="T77" s="79" t="s">
        <v>44</v>
      </c>
      <c r="U77" s="78">
        <v>11</v>
      </c>
      <c r="V77" s="80" t="s">
        <v>156</v>
      </c>
      <c r="W77" s="78">
        <v>75</v>
      </c>
      <c r="X77" s="78">
        <v>9</v>
      </c>
    </row>
    <row r="78" spans="1:24" x14ac:dyDescent="0.25">
      <c r="A78" s="67"/>
      <c r="B78" s="67">
        <v>16</v>
      </c>
      <c r="C78" s="67" t="s">
        <v>732</v>
      </c>
      <c r="D78" s="109">
        <v>240215</v>
      </c>
      <c r="E78" s="75" t="s">
        <v>178</v>
      </c>
      <c r="F78" s="72">
        <v>765420</v>
      </c>
      <c r="G78" s="75" t="s">
        <v>199</v>
      </c>
      <c r="H78" s="77">
        <v>69264.100000000006</v>
      </c>
      <c r="I78" s="77">
        <v>75622.36</v>
      </c>
      <c r="J78" s="77">
        <v>148145</v>
      </c>
      <c r="K78" s="77">
        <v>39960.82</v>
      </c>
      <c r="L78" s="80">
        <v>145000</v>
      </c>
      <c r="M78" s="80"/>
      <c r="N78" s="80"/>
      <c r="O78" s="80"/>
      <c r="P78" s="80"/>
      <c r="Q78" s="78">
        <v>110010</v>
      </c>
      <c r="R78" s="79" t="s">
        <v>44</v>
      </c>
      <c r="S78" s="78">
        <v>35</v>
      </c>
      <c r="T78" s="79" t="s">
        <v>44</v>
      </c>
      <c r="U78" s="78">
        <v>11</v>
      </c>
      <c r="V78" s="80" t="s">
        <v>156</v>
      </c>
      <c r="W78" s="78">
        <v>76</v>
      </c>
      <c r="X78" s="78">
        <v>9</v>
      </c>
    </row>
    <row r="79" spans="1:24" x14ac:dyDescent="0.25">
      <c r="A79" s="67"/>
      <c r="B79" s="67">
        <v>17</v>
      </c>
      <c r="C79" s="67" t="s">
        <v>732</v>
      </c>
      <c r="D79" s="109">
        <v>240215</v>
      </c>
      <c r="E79" s="75" t="s">
        <v>178</v>
      </c>
      <c r="F79" s="72">
        <v>765422</v>
      </c>
      <c r="G79" s="75" t="s">
        <v>200</v>
      </c>
      <c r="H79" s="77">
        <v>166641.53</v>
      </c>
      <c r="I79" s="77">
        <v>132283.11000000002</v>
      </c>
      <c r="J79" s="77">
        <v>217000</v>
      </c>
      <c r="K79" s="77">
        <v>42224.97</v>
      </c>
      <c r="L79" s="80">
        <v>200750</v>
      </c>
      <c r="M79" s="80"/>
      <c r="N79" s="80"/>
      <c r="O79" s="80"/>
      <c r="P79" s="80"/>
      <c r="Q79" s="78">
        <v>110010</v>
      </c>
      <c r="R79" s="79" t="s">
        <v>44</v>
      </c>
      <c r="S79" s="78">
        <v>35</v>
      </c>
      <c r="T79" s="79" t="s">
        <v>44</v>
      </c>
      <c r="U79" s="78">
        <v>11</v>
      </c>
      <c r="V79" s="80" t="s">
        <v>156</v>
      </c>
      <c r="W79" s="78">
        <v>76</v>
      </c>
      <c r="X79" s="78">
        <v>9</v>
      </c>
    </row>
    <row r="80" spans="1:24" x14ac:dyDescent="0.25">
      <c r="A80" s="67"/>
      <c r="B80" s="67">
        <v>18</v>
      </c>
      <c r="C80" s="67" t="s">
        <v>732</v>
      </c>
      <c r="D80" s="109">
        <v>240215</v>
      </c>
      <c r="E80" s="75" t="s">
        <v>178</v>
      </c>
      <c r="F80" s="72">
        <v>765425</v>
      </c>
      <c r="G80" s="75" t="s">
        <v>201</v>
      </c>
      <c r="H80" s="77">
        <v>905.32</v>
      </c>
      <c r="I80" s="77">
        <v>830.28</v>
      </c>
      <c r="J80" s="77">
        <v>900</v>
      </c>
      <c r="K80" s="77">
        <v>453.11</v>
      </c>
      <c r="L80" s="80">
        <v>850</v>
      </c>
      <c r="M80" s="80"/>
      <c r="N80" s="80"/>
      <c r="O80" s="80"/>
      <c r="P80" s="80"/>
      <c r="Q80" s="78">
        <v>110010</v>
      </c>
      <c r="R80" s="79" t="s">
        <v>44</v>
      </c>
      <c r="S80" s="78">
        <v>35</v>
      </c>
      <c r="T80" s="79" t="s">
        <v>44</v>
      </c>
      <c r="U80" s="78">
        <v>11</v>
      </c>
      <c r="V80" s="80" t="s">
        <v>156</v>
      </c>
      <c r="W80" s="78">
        <v>76</v>
      </c>
      <c r="X80" s="78">
        <v>9</v>
      </c>
    </row>
    <row r="81" spans="1:24" x14ac:dyDescent="0.25">
      <c r="A81" s="67"/>
      <c r="B81" s="67">
        <v>19</v>
      </c>
      <c r="C81" s="67" t="s">
        <v>732</v>
      </c>
      <c r="D81" s="109">
        <v>240215</v>
      </c>
      <c r="E81" s="75" t="s">
        <v>178</v>
      </c>
      <c r="F81" s="72">
        <v>765495</v>
      </c>
      <c r="G81" s="75" t="s">
        <v>203</v>
      </c>
      <c r="H81" s="77">
        <v>-3780</v>
      </c>
      <c r="I81" s="77">
        <v>-3780</v>
      </c>
      <c r="J81" s="77">
        <v>0</v>
      </c>
      <c r="K81" s="77">
        <v>-1890</v>
      </c>
      <c r="L81" s="80">
        <v>0</v>
      </c>
      <c r="M81" s="80"/>
      <c r="N81" s="80"/>
      <c r="O81" s="80"/>
      <c r="P81" s="80"/>
      <c r="Q81" s="78">
        <v>110010</v>
      </c>
      <c r="R81" s="79" t="s">
        <v>44</v>
      </c>
      <c r="S81" s="78">
        <v>35</v>
      </c>
      <c r="T81" s="79" t="s">
        <v>44</v>
      </c>
      <c r="U81" s="78">
        <v>11</v>
      </c>
      <c r="V81" s="80" t="s">
        <v>156</v>
      </c>
      <c r="W81" s="78">
        <v>76</v>
      </c>
      <c r="X81" s="78">
        <v>9</v>
      </c>
    </row>
    <row r="82" spans="1:24" x14ac:dyDescent="0.25">
      <c r="A82" s="67"/>
      <c r="B82" s="67">
        <v>20</v>
      </c>
      <c r="C82" s="67" t="s">
        <v>732</v>
      </c>
      <c r="D82" s="109">
        <v>240215</v>
      </c>
      <c r="E82" s="75" t="s">
        <v>178</v>
      </c>
      <c r="F82" s="72">
        <v>777410</v>
      </c>
      <c r="G82" s="75" t="s">
        <v>204</v>
      </c>
      <c r="H82" s="77">
        <v>0</v>
      </c>
      <c r="I82" s="77">
        <v>104062.32999999999</v>
      </c>
      <c r="J82" s="77">
        <v>0</v>
      </c>
      <c r="K82" s="77">
        <v>0</v>
      </c>
      <c r="L82" s="80">
        <v>0</v>
      </c>
      <c r="M82" s="80"/>
      <c r="N82" s="80"/>
      <c r="O82" s="80"/>
      <c r="P82" s="80"/>
      <c r="Q82" s="78">
        <v>110010</v>
      </c>
      <c r="R82" s="79" t="s">
        <v>44</v>
      </c>
      <c r="S82" s="78">
        <v>35</v>
      </c>
      <c r="T82" s="79" t="s">
        <v>44</v>
      </c>
      <c r="U82" s="78">
        <v>11</v>
      </c>
      <c r="V82" s="80" t="s">
        <v>156</v>
      </c>
      <c r="W82" s="78">
        <v>77</v>
      </c>
      <c r="X82" s="78">
        <v>9</v>
      </c>
    </row>
    <row r="83" spans="1:24" x14ac:dyDescent="0.25">
      <c r="A83" s="67"/>
      <c r="B83" s="67">
        <v>21</v>
      </c>
      <c r="C83" s="67" t="s">
        <v>732</v>
      </c>
      <c r="D83" s="109">
        <v>240215</v>
      </c>
      <c r="E83" s="75" t="s">
        <v>178</v>
      </c>
      <c r="F83" s="72">
        <v>777412</v>
      </c>
      <c r="G83" s="75" t="s">
        <v>205</v>
      </c>
      <c r="H83" s="77">
        <v>0</v>
      </c>
      <c r="I83" s="77">
        <v>21001.73</v>
      </c>
      <c r="J83" s="77">
        <v>0</v>
      </c>
      <c r="K83" s="77">
        <v>0</v>
      </c>
      <c r="L83" s="80">
        <v>0</v>
      </c>
      <c r="M83" s="80"/>
      <c r="N83" s="80"/>
      <c r="O83" s="80"/>
      <c r="P83" s="80"/>
      <c r="Q83" s="78">
        <v>110010</v>
      </c>
      <c r="R83" s="79" t="s">
        <v>44</v>
      </c>
      <c r="S83" s="78">
        <v>35</v>
      </c>
      <c r="T83" s="79" t="s">
        <v>44</v>
      </c>
      <c r="U83" s="78">
        <v>11</v>
      </c>
      <c r="V83" s="80" t="s">
        <v>156</v>
      </c>
      <c r="W83" s="78">
        <v>77</v>
      </c>
      <c r="X83" s="78">
        <v>9</v>
      </c>
    </row>
    <row r="84" spans="1:24" x14ac:dyDescent="0.25">
      <c r="A84" s="67"/>
      <c r="B84" s="67">
        <v>22</v>
      </c>
      <c r="C84" s="67" t="s">
        <v>732</v>
      </c>
      <c r="D84" s="109">
        <v>240215</v>
      </c>
      <c r="E84" s="75" t="s">
        <v>178</v>
      </c>
      <c r="F84" s="72">
        <v>777415</v>
      </c>
      <c r="G84" s="75" t="s">
        <v>206</v>
      </c>
      <c r="H84" s="77">
        <v>0</v>
      </c>
      <c r="I84" s="77">
        <v>65786.3</v>
      </c>
      <c r="J84" s="77">
        <v>347107</v>
      </c>
      <c r="K84" s="77">
        <v>259499.02</v>
      </c>
      <c r="L84" s="80">
        <f>15050+23550+22575+45000+30000+75000</f>
        <v>211175</v>
      </c>
      <c r="M84" s="80"/>
      <c r="N84" s="80"/>
      <c r="O84" s="80">
        <v>211175</v>
      </c>
      <c r="P84" s="80"/>
      <c r="Q84" s="78">
        <v>110010</v>
      </c>
      <c r="R84" s="79" t="s">
        <v>44</v>
      </c>
      <c r="S84" s="78">
        <v>35</v>
      </c>
      <c r="T84" s="79" t="s">
        <v>44</v>
      </c>
      <c r="U84" s="78">
        <v>11</v>
      </c>
      <c r="V84" s="80" t="s">
        <v>156</v>
      </c>
      <c r="W84" s="78">
        <v>77</v>
      </c>
      <c r="X84" s="78">
        <v>9</v>
      </c>
    </row>
    <row r="85" spans="1:24" x14ac:dyDescent="0.25">
      <c r="A85" s="67"/>
      <c r="B85" s="67">
        <v>23</v>
      </c>
      <c r="C85" s="67" t="s">
        <v>732</v>
      </c>
      <c r="D85" s="109">
        <v>240215</v>
      </c>
      <c r="E85" s="75" t="s">
        <v>178</v>
      </c>
      <c r="F85" s="72">
        <v>777416</v>
      </c>
      <c r="G85" s="75" t="s">
        <v>226</v>
      </c>
      <c r="H85" s="77">
        <v>5600</v>
      </c>
      <c r="I85" s="77">
        <v>32511.13</v>
      </c>
      <c r="J85" s="77">
        <v>0</v>
      </c>
      <c r="K85" s="77">
        <v>0</v>
      </c>
      <c r="L85" s="80">
        <v>0</v>
      </c>
      <c r="M85" s="80"/>
      <c r="N85" s="80"/>
      <c r="O85" s="80"/>
      <c r="P85" s="80"/>
      <c r="Q85" s="78">
        <v>110010</v>
      </c>
      <c r="R85" s="79" t="s">
        <v>44</v>
      </c>
      <c r="S85" s="78">
        <v>35</v>
      </c>
      <c r="T85" s="79" t="s">
        <v>44</v>
      </c>
      <c r="U85" s="78">
        <v>11</v>
      </c>
      <c r="V85" s="80" t="s">
        <v>156</v>
      </c>
      <c r="W85" s="78">
        <v>77</v>
      </c>
      <c r="X85" s="78">
        <v>9</v>
      </c>
    </row>
    <row r="86" spans="1:24" s="66" customFormat="1" x14ac:dyDescent="0.25">
      <c r="A86" s="67"/>
      <c r="B86" s="67">
        <v>24</v>
      </c>
      <c r="C86" s="67" t="s">
        <v>732</v>
      </c>
      <c r="D86" s="109">
        <v>240215</v>
      </c>
      <c r="E86" s="75" t="s">
        <v>178</v>
      </c>
      <c r="F86" s="72">
        <v>787410</v>
      </c>
      <c r="G86" s="75" t="s">
        <v>227</v>
      </c>
      <c r="H86" s="77">
        <v>0</v>
      </c>
      <c r="I86" s="77">
        <v>1104.56</v>
      </c>
      <c r="J86" s="77">
        <v>0</v>
      </c>
      <c r="K86" s="77">
        <v>0</v>
      </c>
      <c r="L86" s="80">
        <v>0</v>
      </c>
      <c r="M86" s="80"/>
      <c r="N86" s="80"/>
      <c r="O86" s="80"/>
      <c r="P86" s="80"/>
      <c r="Q86" s="78">
        <v>110010</v>
      </c>
      <c r="R86" s="79" t="s">
        <v>44</v>
      </c>
      <c r="S86" s="78">
        <v>35</v>
      </c>
      <c r="T86" s="79" t="s">
        <v>44</v>
      </c>
      <c r="U86" s="78">
        <v>11</v>
      </c>
      <c r="V86" s="80" t="s">
        <v>156</v>
      </c>
      <c r="W86" s="78">
        <v>78</v>
      </c>
      <c r="X86" s="78">
        <v>9</v>
      </c>
    </row>
    <row r="87" spans="1:24" x14ac:dyDescent="0.25">
      <c r="A87" s="67"/>
      <c r="B87" s="67">
        <v>25</v>
      </c>
      <c r="C87" s="67" t="s">
        <v>732</v>
      </c>
      <c r="D87" s="109">
        <v>240215</v>
      </c>
      <c r="E87" s="75" t="s">
        <v>178</v>
      </c>
      <c r="F87" s="72">
        <v>787430</v>
      </c>
      <c r="G87" s="75" t="s">
        <v>207</v>
      </c>
      <c r="H87" s="77">
        <v>74988.059999999983</v>
      </c>
      <c r="I87" s="77">
        <v>32551.250000000004</v>
      </c>
      <c r="J87" s="77">
        <v>24361</v>
      </c>
      <c r="K87" s="77">
        <v>24360.6</v>
      </c>
      <c r="L87" s="80">
        <v>0</v>
      </c>
      <c r="M87" s="80"/>
      <c r="N87" s="80"/>
      <c r="O87" s="80"/>
      <c r="P87" s="80"/>
      <c r="Q87" s="78">
        <v>110010</v>
      </c>
      <c r="R87" s="79" t="s">
        <v>44</v>
      </c>
      <c r="S87" s="78">
        <v>35</v>
      </c>
      <c r="T87" s="79" t="s">
        <v>44</v>
      </c>
      <c r="U87" s="78">
        <v>11</v>
      </c>
      <c r="V87" s="80" t="s">
        <v>156</v>
      </c>
      <c r="W87" s="78">
        <v>78</v>
      </c>
      <c r="X87" s="78">
        <v>9</v>
      </c>
    </row>
    <row r="88" spans="1:24" x14ac:dyDescent="0.25">
      <c r="A88" s="67"/>
      <c r="B88" s="67">
        <v>25</v>
      </c>
      <c r="C88" s="67" t="s">
        <v>732</v>
      </c>
      <c r="D88" s="109">
        <v>240215</v>
      </c>
      <c r="E88" s="75" t="s">
        <v>178</v>
      </c>
      <c r="F88" s="66">
        <v>798142</v>
      </c>
      <c r="G88" s="66" t="s">
        <v>839</v>
      </c>
      <c r="H88" s="77">
        <v>74988.059999999983</v>
      </c>
      <c r="I88" s="77">
        <v>32551.250000000004</v>
      </c>
      <c r="J88" s="77">
        <v>24361</v>
      </c>
      <c r="K88" s="77">
        <v>24360.6</v>
      </c>
      <c r="L88" s="80">
        <v>-88220</v>
      </c>
      <c r="M88" s="80"/>
      <c r="N88" s="80"/>
      <c r="O88" s="80"/>
      <c r="P88" s="80"/>
      <c r="Q88" s="78">
        <v>110010</v>
      </c>
      <c r="R88" s="79" t="s">
        <v>44</v>
      </c>
      <c r="S88" s="78">
        <v>35</v>
      </c>
      <c r="T88" s="79" t="s">
        <v>44</v>
      </c>
      <c r="U88" s="78">
        <v>11</v>
      </c>
      <c r="V88" s="80" t="s">
        <v>156</v>
      </c>
      <c r="W88" s="78">
        <v>79</v>
      </c>
      <c r="X88" s="78">
        <v>9</v>
      </c>
    </row>
    <row r="89" spans="1:24" x14ac:dyDescent="0.25">
      <c r="A89" s="67"/>
      <c r="B89" s="67">
        <v>26</v>
      </c>
      <c r="C89" s="67" t="s">
        <v>732</v>
      </c>
      <c r="D89" s="107">
        <v>300100</v>
      </c>
      <c r="E89" s="75" t="s">
        <v>208</v>
      </c>
      <c r="F89" s="76">
        <v>611410</v>
      </c>
      <c r="G89" s="75" t="s">
        <v>209</v>
      </c>
      <c r="H89" s="77">
        <v>41223.359999999993</v>
      </c>
      <c r="I89" s="77">
        <v>42872.28</v>
      </c>
      <c r="J89" s="77">
        <v>44588</v>
      </c>
      <c r="K89" s="77">
        <v>22293.599999999999</v>
      </c>
      <c r="L89" s="80">
        <v>44587</v>
      </c>
      <c r="M89" s="80"/>
      <c r="N89" s="80"/>
      <c r="O89" s="80"/>
      <c r="P89" s="80"/>
      <c r="Q89" s="78">
        <v>110010</v>
      </c>
      <c r="R89" s="79" t="s">
        <v>150</v>
      </c>
      <c r="S89" s="78">
        <v>10</v>
      </c>
      <c r="T89" s="79" t="s">
        <v>150</v>
      </c>
      <c r="U89" s="78">
        <v>11</v>
      </c>
      <c r="V89" s="80" t="s">
        <v>156</v>
      </c>
      <c r="W89" s="78">
        <v>61</v>
      </c>
      <c r="X89" s="78">
        <v>1</v>
      </c>
    </row>
    <row r="90" spans="1:24" x14ac:dyDescent="0.25">
      <c r="A90" s="67"/>
      <c r="B90" s="67">
        <v>27</v>
      </c>
      <c r="C90" s="67" t="s">
        <v>732</v>
      </c>
      <c r="D90" s="107">
        <v>300100</v>
      </c>
      <c r="E90" s="75" t="s">
        <v>208</v>
      </c>
      <c r="F90" s="76">
        <v>611460</v>
      </c>
      <c r="G90" s="75" t="s">
        <v>182</v>
      </c>
      <c r="H90" s="77">
        <v>74.16</v>
      </c>
      <c r="I90" s="77">
        <v>0</v>
      </c>
      <c r="J90" s="77">
        <v>0</v>
      </c>
      <c r="K90" s="77">
        <v>0</v>
      </c>
      <c r="L90" s="80">
        <v>0</v>
      </c>
      <c r="M90" s="80"/>
      <c r="N90" s="80"/>
      <c r="O90" s="80"/>
      <c r="P90" s="80"/>
      <c r="Q90" s="78">
        <v>110010</v>
      </c>
      <c r="R90" s="79" t="s">
        <v>150</v>
      </c>
      <c r="S90" s="78">
        <v>10</v>
      </c>
      <c r="T90" s="79" t="s">
        <v>150</v>
      </c>
      <c r="U90" s="78">
        <v>11</v>
      </c>
      <c r="V90" s="80" t="s">
        <v>156</v>
      </c>
      <c r="W90" s="78">
        <v>61</v>
      </c>
      <c r="X90" s="78">
        <v>1</v>
      </c>
    </row>
    <row r="91" spans="1:24" x14ac:dyDescent="0.25">
      <c r="A91" s="67"/>
      <c r="B91" s="67">
        <v>28</v>
      </c>
      <c r="C91" s="67" t="s">
        <v>732</v>
      </c>
      <c r="D91" s="107">
        <v>300100</v>
      </c>
      <c r="E91" s="75" t="s">
        <v>208</v>
      </c>
      <c r="F91" s="76">
        <v>611475</v>
      </c>
      <c r="G91" s="75" t="s">
        <v>210</v>
      </c>
      <c r="H91" s="77">
        <v>39728.039999999986</v>
      </c>
      <c r="I91" s="77">
        <v>39728.039999999986</v>
      </c>
      <c r="J91" s="77">
        <v>41159</v>
      </c>
      <c r="K91" s="77">
        <v>20579.099999999999</v>
      </c>
      <c r="L91" s="80">
        <v>41158</v>
      </c>
      <c r="M91" s="80"/>
      <c r="N91" s="80"/>
      <c r="O91" s="80"/>
      <c r="P91" s="80"/>
      <c r="Q91" s="78">
        <v>110010</v>
      </c>
      <c r="R91" s="79" t="s">
        <v>150</v>
      </c>
      <c r="S91" s="78">
        <v>10</v>
      </c>
      <c r="T91" s="79" t="s">
        <v>150</v>
      </c>
      <c r="U91" s="78">
        <v>11</v>
      </c>
      <c r="V91" s="80" t="s">
        <v>156</v>
      </c>
      <c r="W91" s="78">
        <v>61</v>
      </c>
      <c r="X91" s="78">
        <v>1</v>
      </c>
    </row>
    <row r="92" spans="1:24" x14ac:dyDescent="0.25">
      <c r="A92" s="67"/>
      <c r="B92" s="67">
        <v>29</v>
      </c>
      <c r="C92" s="67" t="s">
        <v>732</v>
      </c>
      <c r="D92" s="107">
        <v>300100</v>
      </c>
      <c r="E92" s="75" t="s">
        <v>208</v>
      </c>
      <c r="F92" s="76">
        <v>611476</v>
      </c>
      <c r="G92" s="75" t="s">
        <v>211</v>
      </c>
      <c r="H92" s="77">
        <v>21944.77</v>
      </c>
      <c r="I92" s="77">
        <v>24144.5</v>
      </c>
      <c r="J92" s="77">
        <v>21632</v>
      </c>
      <c r="K92" s="77">
        <v>11117.41</v>
      </c>
      <c r="L92" s="80">
        <v>21632</v>
      </c>
      <c r="M92" s="80"/>
      <c r="N92" s="80"/>
      <c r="O92" s="80"/>
      <c r="P92" s="80"/>
      <c r="Q92" s="78">
        <v>110010</v>
      </c>
      <c r="R92" s="79" t="s">
        <v>150</v>
      </c>
      <c r="S92" s="78">
        <v>10</v>
      </c>
      <c r="T92" s="79" t="s">
        <v>150</v>
      </c>
      <c r="U92" s="78">
        <v>11</v>
      </c>
      <c r="V92" s="80" t="s">
        <v>156</v>
      </c>
      <c r="W92" s="78">
        <v>61</v>
      </c>
      <c r="X92" s="78">
        <v>1</v>
      </c>
    </row>
    <row r="93" spans="1:24" x14ac:dyDescent="0.25">
      <c r="A93" s="67"/>
      <c r="B93" s="67">
        <v>30</v>
      </c>
      <c r="C93" s="67" t="s">
        <v>732</v>
      </c>
      <c r="D93" s="107">
        <v>300100</v>
      </c>
      <c r="E93" s="75" t="s">
        <v>208</v>
      </c>
      <c r="F93" s="76">
        <v>611491</v>
      </c>
      <c r="G93" s="75" t="s">
        <v>233</v>
      </c>
      <c r="H93" s="77">
        <v>289.95999999999998</v>
      </c>
      <c r="I93" s="77">
        <v>0</v>
      </c>
      <c r="J93" s="77">
        <v>0</v>
      </c>
      <c r="K93" s="77">
        <v>0</v>
      </c>
      <c r="L93" s="80">
        <v>0</v>
      </c>
      <c r="M93" s="80"/>
      <c r="N93" s="80"/>
      <c r="O93" s="80"/>
      <c r="P93" s="80"/>
      <c r="Q93" s="78">
        <v>110010</v>
      </c>
      <c r="R93" s="79" t="s">
        <v>150</v>
      </c>
      <c r="S93" s="78">
        <v>10</v>
      </c>
      <c r="T93" s="79" t="s">
        <v>150</v>
      </c>
      <c r="U93" s="78">
        <v>11</v>
      </c>
      <c r="V93" s="80" t="s">
        <v>156</v>
      </c>
      <c r="W93" s="78">
        <v>61</v>
      </c>
      <c r="X93" s="78">
        <v>1</v>
      </c>
    </row>
    <row r="94" spans="1:24" x14ac:dyDescent="0.25">
      <c r="A94" s="67"/>
      <c r="B94" s="67">
        <v>31</v>
      </c>
      <c r="C94" s="67" t="s">
        <v>732</v>
      </c>
      <c r="D94" s="107">
        <v>300100</v>
      </c>
      <c r="E94" s="75" t="s">
        <v>208</v>
      </c>
      <c r="F94" s="76">
        <v>611492</v>
      </c>
      <c r="G94" s="75" t="s">
        <v>183</v>
      </c>
      <c r="H94" s="77">
        <v>274.99</v>
      </c>
      <c r="I94" s="77">
        <v>15.46</v>
      </c>
      <c r="J94" s="77">
        <v>26</v>
      </c>
      <c r="K94" s="77">
        <v>24.12</v>
      </c>
      <c r="L94" s="80">
        <v>0</v>
      </c>
      <c r="M94" s="80"/>
      <c r="N94" s="80"/>
      <c r="O94" s="80"/>
      <c r="P94" s="80"/>
      <c r="Q94" s="78">
        <v>110010</v>
      </c>
      <c r="R94" s="79" t="s">
        <v>150</v>
      </c>
      <c r="S94" s="78">
        <v>10</v>
      </c>
      <c r="T94" s="79" t="s">
        <v>150</v>
      </c>
      <c r="U94" s="78">
        <v>11</v>
      </c>
      <c r="V94" s="80" t="s">
        <v>156</v>
      </c>
      <c r="W94" s="78">
        <v>61</v>
      </c>
      <c r="X94" s="78">
        <v>1</v>
      </c>
    </row>
    <row r="95" spans="1:24" x14ac:dyDescent="0.25">
      <c r="A95" s="67"/>
      <c r="B95" s="67">
        <v>32</v>
      </c>
      <c r="C95" s="67" t="s">
        <v>732</v>
      </c>
      <c r="D95" s="107">
        <v>300100</v>
      </c>
      <c r="E95" s="75" t="s">
        <v>208</v>
      </c>
      <c r="F95" s="76">
        <v>611510</v>
      </c>
      <c r="G95" s="75" t="s">
        <v>212</v>
      </c>
      <c r="H95" s="77">
        <v>12480.140000000001</v>
      </c>
      <c r="I95" s="77">
        <v>15742.34</v>
      </c>
      <c r="J95" s="77">
        <v>14888</v>
      </c>
      <c r="K95" s="77">
        <v>4942.5400000000009</v>
      </c>
      <c r="L95" s="80">
        <v>12000</v>
      </c>
      <c r="M95" s="80"/>
      <c r="N95" s="80"/>
      <c r="O95" s="80"/>
      <c r="P95" s="80"/>
      <c r="Q95" s="78">
        <v>110010</v>
      </c>
      <c r="R95" s="79" t="s">
        <v>150</v>
      </c>
      <c r="S95" s="78">
        <v>10</v>
      </c>
      <c r="T95" s="79" t="s">
        <v>150</v>
      </c>
      <c r="U95" s="78">
        <v>11</v>
      </c>
      <c r="V95" s="80" t="s">
        <v>156</v>
      </c>
      <c r="W95" s="78">
        <v>61</v>
      </c>
      <c r="X95" s="78">
        <v>1</v>
      </c>
    </row>
    <row r="96" spans="1:24" x14ac:dyDescent="0.25">
      <c r="A96" s="67"/>
      <c r="B96" s="67">
        <v>33</v>
      </c>
      <c r="C96" s="67" t="s">
        <v>732</v>
      </c>
      <c r="D96" s="107">
        <v>300100</v>
      </c>
      <c r="E96" s="75" t="s">
        <v>208</v>
      </c>
      <c r="F96" s="76">
        <v>733110</v>
      </c>
      <c r="G96" s="75" t="s">
        <v>214</v>
      </c>
      <c r="H96" s="77">
        <v>12653.570000000002</v>
      </c>
      <c r="I96" s="77">
        <v>14739.530000000002</v>
      </c>
      <c r="J96" s="77">
        <v>13000</v>
      </c>
      <c r="K96" s="77">
        <v>5296.4800000000005</v>
      </c>
      <c r="L96" s="80">
        <v>10000</v>
      </c>
      <c r="M96" s="80">
        <f>+L96-J96</f>
        <v>-3000</v>
      </c>
      <c r="N96" s="80"/>
      <c r="O96" s="80"/>
      <c r="P96" s="80"/>
      <c r="Q96" s="78">
        <v>110010</v>
      </c>
      <c r="R96" s="79" t="s">
        <v>150</v>
      </c>
      <c r="S96" s="78">
        <v>10</v>
      </c>
      <c r="T96" s="79" t="s">
        <v>150</v>
      </c>
      <c r="U96" s="78">
        <v>11</v>
      </c>
      <c r="V96" s="80" t="s">
        <v>156</v>
      </c>
      <c r="W96" s="78">
        <v>73</v>
      </c>
      <c r="X96" s="78">
        <v>4</v>
      </c>
    </row>
    <row r="97" spans="1:24" x14ac:dyDescent="0.25">
      <c r="A97" s="67"/>
      <c r="B97" s="67">
        <v>34</v>
      </c>
      <c r="C97" s="67" t="s">
        <v>732</v>
      </c>
      <c r="D97" s="107">
        <v>300100</v>
      </c>
      <c r="E97" s="75" t="s">
        <v>208</v>
      </c>
      <c r="F97" s="76">
        <v>733120</v>
      </c>
      <c r="G97" s="75" t="s">
        <v>188</v>
      </c>
      <c r="H97" s="77">
        <v>30.380000000000003</v>
      </c>
      <c r="I97" s="77">
        <v>0</v>
      </c>
      <c r="J97" s="77">
        <v>50</v>
      </c>
      <c r="K97" s="77">
        <v>0</v>
      </c>
      <c r="L97" s="80">
        <v>0</v>
      </c>
      <c r="M97" s="80">
        <f>+L97-J97</f>
        <v>-50</v>
      </c>
      <c r="N97" s="80"/>
      <c r="O97" s="80"/>
      <c r="P97" s="80"/>
      <c r="Q97" s="78">
        <v>110010</v>
      </c>
      <c r="R97" s="79" t="s">
        <v>150</v>
      </c>
      <c r="S97" s="78">
        <v>10</v>
      </c>
      <c r="T97" s="79" t="s">
        <v>150</v>
      </c>
      <c r="U97" s="78">
        <v>11</v>
      </c>
      <c r="V97" s="80" t="s">
        <v>156</v>
      </c>
      <c r="W97" s="78">
        <v>73</v>
      </c>
      <c r="X97" s="78">
        <v>4</v>
      </c>
    </row>
    <row r="98" spans="1:24" x14ac:dyDescent="0.25">
      <c r="A98" s="67"/>
      <c r="B98" s="67">
        <v>35</v>
      </c>
      <c r="C98" s="67" t="s">
        <v>732</v>
      </c>
      <c r="D98" s="107">
        <v>300100</v>
      </c>
      <c r="E98" s="75" t="s">
        <v>208</v>
      </c>
      <c r="F98" s="76">
        <v>787430</v>
      </c>
      <c r="G98" s="75" t="s">
        <v>207</v>
      </c>
      <c r="H98" s="77">
        <v>5765.2</v>
      </c>
      <c r="I98" s="77">
        <v>68552.42</v>
      </c>
      <c r="J98" s="77">
        <v>14102</v>
      </c>
      <c r="K98" s="77">
        <v>14101.76</v>
      </c>
      <c r="L98" s="80">
        <v>0</v>
      </c>
      <c r="M98" s="80">
        <f>+L98-J98</f>
        <v>-14102</v>
      </c>
      <c r="N98" s="80"/>
      <c r="O98" s="80"/>
      <c r="P98" s="80"/>
      <c r="Q98" s="78">
        <v>110010</v>
      </c>
      <c r="R98" s="79" t="s">
        <v>150</v>
      </c>
      <c r="S98" s="78">
        <v>10</v>
      </c>
      <c r="T98" s="79" t="s">
        <v>150</v>
      </c>
      <c r="U98" s="78">
        <v>11</v>
      </c>
      <c r="V98" s="80" t="s">
        <v>156</v>
      </c>
      <c r="W98" s="78">
        <v>78</v>
      </c>
      <c r="X98" s="78">
        <v>4</v>
      </c>
    </row>
    <row r="99" spans="1:24" x14ac:dyDescent="0.25">
      <c r="A99" s="67"/>
      <c r="B99" s="67"/>
      <c r="C99" s="67" t="s">
        <v>732</v>
      </c>
      <c r="D99" s="107">
        <v>300100</v>
      </c>
      <c r="E99" s="75" t="s">
        <v>208</v>
      </c>
      <c r="F99" s="66">
        <v>798142</v>
      </c>
      <c r="G99" s="66" t="s">
        <v>839</v>
      </c>
      <c r="H99" s="77"/>
      <c r="I99" s="77"/>
      <c r="J99" s="77"/>
      <c r="K99" s="77"/>
      <c r="L99" s="80">
        <v>-2200</v>
      </c>
      <c r="M99" s="80">
        <f>+L99-J99</f>
        <v>-2200</v>
      </c>
      <c r="N99" s="80"/>
      <c r="O99" s="80"/>
      <c r="P99" s="80"/>
      <c r="Q99" s="78">
        <v>110010</v>
      </c>
      <c r="R99" s="79" t="s">
        <v>150</v>
      </c>
      <c r="S99" s="78">
        <v>10</v>
      </c>
      <c r="T99" s="79" t="s">
        <v>150</v>
      </c>
      <c r="U99" s="78">
        <v>11</v>
      </c>
      <c r="V99" s="80" t="s">
        <v>156</v>
      </c>
      <c r="W99" s="78">
        <v>79</v>
      </c>
      <c r="X99" s="78">
        <v>4</v>
      </c>
    </row>
    <row r="100" spans="1:24" x14ac:dyDescent="0.25">
      <c r="A100" s="67"/>
      <c r="B100" s="67">
        <v>36</v>
      </c>
      <c r="C100" s="67" t="s">
        <v>732</v>
      </c>
      <c r="D100" s="107">
        <v>300102</v>
      </c>
      <c r="E100" s="75" t="s">
        <v>208</v>
      </c>
      <c r="F100" s="76">
        <v>611410</v>
      </c>
      <c r="G100" s="75" t="s">
        <v>209</v>
      </c>
      <c r="H100" s="77">
        <v>45993.960000000014</v>
      </c>
      <c r="I100" s="77">
        <v>47604</v>
      </c>
      <c r="J100" s="77">
        <v>49390</v>
      </c>
      <c r="K100" s="77">
        <v>24694.560000000005</v>
      </c>
      <c r="L100" s="80">
        <v>49389</v>
      </c>
      <c r="M100" s="80"/>
      <c r="N100" s="80"/>
      <c r="O100" s="80"/>
      <c r="P100" s="80"/>
      <c r="Q100" s="78">
        <v>110010</v>
      </c>
      <c r="R100" s="79" t="s">
        <v>150</v>
      </c>
      <c r="S100" s="78">
        <v>10</v>
      </c>
      <c r="T100" s="79" t="s">
        <v>150</v>
      </c>
      <c r="U100" s="78">
        <v>11</v>
      </c>
      <c r="V100" s="80" t="s">
        <v>156</v>
      </c>
      <c r="W100" s="78">
        <v>61</v>
      </c>
      <c r="X100" s="78">
        <v>1</v>
      </c>
    </row>
    <row r="101" spans="1:24" x14ac:dyDescent="0.25">
      <c r="A101" s="67"/>
      <c r="B101" s="67">
        <v>37</v>
      </c>
      <c r="C101" s="67" t="s">
        <v>732</v>
      </c>
      <c r="D101" s="107">
        <v>300102</v>
      </c>
      <c r="E101" s="75" t="s">
        <v>208</v>
      </c>
      <c r="F101" s="76">
        <v>611460</v>
      </c>
      <c r="G101" s="75" t="s">
        <v>182</v>
      </c>
      <c r="H101" s="77">
        <v>241.02</v>
      </c>
      <c r="I101" s="77">
        <v>0</v>
      </c>
      <c r="J101" s="77">
        <v>0</v>
      </c>
      <c r="K101" s="77">
        <v>0</v>
      </c>
      <c r="L101" s="80">
        <v>0</v>
      </c>
      <c r="M101" s="80"/>
      <c r="N101" s="80"/>
      <c r="O101" s="80"/>
      <c r="P101" s="80"/>
      <c r="Q101" s="78">
        <v>110010</v>
      </c>
      <c r="R101" s="79" t="s">
        <v>150</v>
      </c>
      <c r="S101" s="78">
        <v>10</v>
      </c>
      <c r="T101" s="79" t="s">
        <v>150</v>
      </c>
      <c r="U101" s="78">
        <v>11</v>
      </c>
      <c r="V101" s="80" t="s">
        <v>156</v>
      </c>
      <c r="W101" s="78">
        <v>61</v>
      </c>
      <c r="X101" s="78">
        <v>1</v>
      </c>
    </row>
    <row r="102" spans="1:24" x14ac:dyDescent="0.25">
      <c r="A102" s="67"/>
      <c r="B102" s="67">
        <v>38</v>
      </c>
      <c r="C102" s="67" t="s">
        <v>732</v>
      </c>
      <c r="D102" s="107">
        <v>300102</v>
      </c>
      <c r="E102" s="75" t="s">
        <v>208</v>
      </c>
      <c r="F102" s="76">
        <v>611475</v>
      </c>
      <c r="G102" s="75" t="s">
        <v>210</v>
      </c>
      <c r="H102" s="77">
        <v>34764.720000000008</v>
      </c>
      <c r="I102" s="77">
        <v>36155.4</v>
      </c>
      <c r="J102" s="77">
        <v>37602</v>
      </c>
      <c r="K102" s="77">
        <v>18800.759999999998</v>
      </c>
      <c r="L102" s="80">
        <v>37602</v>
      </c>
      <c r="M102" s="80"/>
      <c r="N102" s="80"/>
      <c r="O102" s="80"/>
      <c r="P102" s="80"/>
      <c r="Q102" s="78">
        <v>110010</v>
      </c>
      <c r="R102" s="79" t="s">
        <v>150</v>
      </c>
      <c r="S102" s="78">
        <v>10</v>
      </c>
      <c r="T102" s="79" t="s">
        <v>150</v>
      </c>
      <c r="U102" s="78">
        <v>11</v>
      </c>
      <c r="V102" s="80" t="s">
        <v>156</v>
      </c>
      <c r="W102" s="78">
        <v>61</v>
      </c>
      <c r="X102" s="78">
        <v>1</v>
      </c>
    </row>
    <row r="103" spans="1:24" x14ac:dyDescent="0.25">
      <c r="A103" s="67"/>
      <c r="B103" s="67">
        <v>39</v>
      </c>
      <c r="C103" s="67" t="s">
        <v>732</v>
      </c>
      <c r="D103" s="107">
        <v>300102</v>
      </c>
      <c r="E103" s="75" t="s">
        <v>208</v>
      </c>
      <c r="F103" s="76">
        <v>611476</v>
      </c>
      <c r="G103" s="75" t="s">
        <v>211</v>
      </c>
      <c r="H103" s="77">
        <v>17903.78</v>
      </c>
      <c r="I103" s="77">
        <v>19587.02</v>
      </c>
      <c r="J103" s="77">
        <v>21632</v>
      </c>
      <c r="K103" s="77">
        <v>11022.61</v>
      </c>
      <c r="L103" s="80">
        <v>21632</v>
      </c>
      <c r="M103" s="80"/>
      <c r="N103" s="80"/>
      <c r="O103" s="80"/>
      <c r="P103" s="80"/>
      <c r="Q103" s="78">
        <v>110010</v>
      </c>
      <c r="R103" s="79" t="s">
        <v>150</v>
      </c>
      <c r="S103" s="78">
        <v>10</v>
      </c>
      <c r="T103" s="79" t="s">
        <v>150</v>
      </c>
      <c r="U103" s="78">
        <v>11</v>
      </c>
      <c r="V103" s="80" t="s">
        <v>156</v>
      </c>
      <c r="W103" s="78">
        <v>61</v>
      </c>
      <c r="X103" s="78">
        <v>1</v>
      </c>
    </row>
    <row r="104" spans="1:24" x14ac:dyDescent="0.25">
      <c r="A104" s="67"/>
      <c r="B104" s="67">
        <v>40</v>
      </c>
      <c r="C104" s="67" t="s">
        <v>732</v>
      </c>
      <c r="D104" s="107">
        <v>300102</v>
      </c>
      <c r="E104" s="75" t="s">
        <v>208</v>
      </c>
      <c r="F104" s="76">
        <v>611510</v>
      </c>
      <c r="G104" s="75" t="s">
        <v>212</v>
      </c>
      <c r="H104" s="77">
        <v>28627.11</v>
      </c>
      <c r="I104" s="77">
        <v>32905.11</v>
      </c>
      <c r="J104" s="77">
        <v>35119</v>
      </c>
      <c r="K104" s="77">
        <v>16797.68</v>
      </c>
      <c r="L104" s="80">
        <v>30000</v>
      </c>
      <c r="M104" s="80"/>
      <c r="N104" s="80"/>
      <c r="O104" s="80"/>
      <c r="P104" s="80"/>
      <c r="Q104" s="78">
        <v>110010</v>
      </c>
      <c r="R104" s="79" t="s">
        <v>150</v>
      </c>
      <c r="S104" s="78">
        <v>10</v>
      </c>
      <c r="T104" s="79" t="s">
        <v>150</v>
      </c>
      <c r="U104" s="78">
        <v>11</v>
      </c>
      <c r="V104" s="80" t="s">
        <v>156</v>
      </c>
      <c r="W104" s="78">
        <v>61</v>
      </c>
      <c r="X104" s="78">
        <v>1</v>
      </c>
    </row>
    <row r="105" spans="1:24" x14ac:dyDescent="0.25">
      <c r="A105" s="67"/>
      <c r="B105" s="67">
        <v>41</v>
      </c>
      <c r="C105" s="67" t="s">
        <v>732</v>
      </c>
      <c r="D105" s="107">
        <v>300102</v>
      </c>
      <c r="E105" s="75" t="s">
        <v>208</v>
      </c>
      <c r="F105" s="76">
        <v>733110</v>
      </c>
      <c r="G105" s="75" t="s">
        <v>214</v>
      </c>
      <c r="H105" s="77">
        <v>33721.000000000007</v>
      </c>
      <c r="I105" s="77">
        <v>34995.49</v>
      </c>
      <c r="J105" s="77">
        <v>32399</v>
      </c>
      <c r="K105" s="77">
        <v>19527.490000000002</v>
      </c>
      <c r="L105" s="80">
        <v>30000</v>
      </c>
      <c r="M105" s="80">
        <f t="shared" ref="M105:M111" si="0">+L105-J105</f>
        <v>-2399</v>
      </c>
      <c r="N105" s="80"/>
      <c r="O105" s="80"/>
      <c r="P105" s="80"/>
      <c r="Q105" s="78">
        <v>110010</v>
      </c>
      <c r="R105" s="79" t="s">
        <v>150</v>
      </c>
      <c r="S105" s="78">
        <v>10</v>
      </c>
      <c r="T105" s="79" t="s">
        <v>150</v>
      </c>
      <c r="U105" s="78">
        <v>11</v>
      </c>
      <c r="V105" s="80" t="s">
        <v>156</v>
      </c>
      <c r="W105" s="78">
        <v>73</v>
      </c>
      <c r="X105" s="78">
        <v>4</v>
      </c>
    </row>
    <row r="106" spans="1:24" x14ac:dyDescent="0.25">
      <c r="A106" s="67"/>
      <c r="B106" s="67">
        <v>42</v>
      </c>
      <c r="C106" s="67" t="s">
        <v>732</v>
      </c>
      <c r="D106" s="107">
        <v>300102</v>
      </c>
      <c r="E106" s="75" t="s">
        <v>208</v>
      </c>
      <c r="F106" s="76">
        <v>733120</v>
      </c>
      <c r="G106" s="75" t="s">
        <v>188</v>
      </c>
      <c r="H106" s="77">
        <v>1006.56</v>
      </c>
      <c r="I106" s="77">
        <v>458.92</v>
      </c>
      <c r="J106" s="77">
        <v>100</v>
      </c>
      <c r="K106" s="77">
        <v>0</v>
      </c>
      <c r="L106" s="80">
        <v>0</v>
      </c>
      <c r="M106" s="80">
        <f t="shared" si="0"/>
        <v>-100</v>
      </c>
      <c r="N106" s="80"/>
      <c r="O106" s="80"/>
      <c r="P106" s="80"/>
      <c r="Q106" s="78">
        <v>110010</v>
      </c>
      <c r="R106" s="79" t="s">
        <v>150</v>
      </c>
      <c r="S106" s="78">
        <v>10</v>
      </c>
      <c r="T106" s="79" t="s">
        <v>150</v>
      </c>
      <c r="U106" s="78">
        <v>11</v>
      </c>
      <c r="V106" s="80" t="s">
        <v>156</v>
      </c>
      <c r="W106" s="78">
        <v>73</v>
      </c>
      <c r="X106" s="78">
        <v>4</v>
      </c>
    </row>
    <row r="107" spans="1:24" x14ac:dyDescent="0.25">
      <c r="A107" s="67"/>
      <c r="B107" s="67">
        <v>43</v>
      </c>
      <c r="C107" s="67" t="s">
        <v>732</v>
      </c>
      <c r="D107" s="107">
        <v>300102</v>
      </c>
      <c r="E107" s="75" t="s">
        <v>208</v>
      </c>
      <c r="F107" s="76">
        <v>755240</v>
      </c>
      <c r="G107" s="75" t="s">
        <v>193</v>
      </c>
      <c r="H107" s="77">
        <v>17447.7</v>
      </c>
      <c r="I107" s="77">
        <v>18770</v>
      </c>
      <c r="J107" s="77">
        <v>13234</v>
      </c>
      <c r="K107" s="77">
        <v>13233.72</v>
      </c>
      <c r="L107" s="80">
        <v>15000</v>
      </c>
      <c r="M107" s="80">
        <f t="shared" si="0"/>
        <v>1766</v>
      </c>
      <c r="N107" s="80"/>
      <c r="O107" s="80"/>
      <c r="P107" s="80"/>
      <c r="Q107" s="78">
        <v>110010</v>
      </c>
      <c r="R107" s="79" t="s">
        <v>150</v>
      </c>
      <c r="S107" s="78">
        <v>10</v>
      </c>
      <c r="T107" s="79" t="s">
        <v>150</v>
      </c>
      <c r="U107" s="78">
        <v>11</v>
      </c>
      <c r="V107" s="80" t="s">
        <v>156</v>
      </c>
      <c r="W107" s="78">
        <v>75</v>
      </c>
      <c r="X107" s="78">
        <v>4</v>
      </c>
    </row>
    <row r="108" spans="1:24" x14ac:dyDescent="0.25">
      <c r="A108" s="67"/>
      <c r="B108" s="67">
        <v>44</v>
      </c>
      <c r="C108" s="67" t="s">
        <v>732</v>
      </c>
      <c r="D108" s="107">
        <v>300102</v>
      </c>
      <c r="E108" s="75" t="s">
        <v>208</v>
      </c>
      <c r="F108" s="76">
        <v>755310</v>
      </c>
      <c r="G108" s="75" t="s">
        <v>194</v>
      </c>
      <c r="H108" s="77">
        <v>28.459999999999997</v>
      </c>
      <c r="I108" s="77">
        <v>24.66</v>
      </c>
      <c r="J108" s="77">
        <v>20</v>
      </c>
      <c r="K108" s="77">
        <v>13.559999999999999</v>
      </c>
      <c r="L108" s="80">
        <v>20</v>
      </c>
      <c r="M108" s="80">
        <f t="shared" si="0"/>
        <v>0</v>
      </c>
      <c r="N108" s="80"/>
      <c r="O108" s="80"/>
      <c r="P108" s="80"/>
      <c r="Q108" s="78">
        <v>110010</v>
      </c>
      <c r="R108" s="79" t="s">
        <v>150</v>
      </c>
      <c r="S108" s="78">
        <v>10</v>
      </c>
      <c r="T108" s="79" t="s">
        <v>150</v>
      </c>
      <c r="U108" s="78">
        <v>11</v>
      </c>
      <c r="V108" s="80" t="s">
        <v>156</v>
      </c>
      <c r="W108" s="78">
        <v>75</v>
      </c>
      <c r="X108" s="78">
        <v>4</v>
      </c>
    </row>
    <row r="109" spans="1:24" x14ac:dyDescent="0.25">
      <c r="A109" s="67"/>
      <c r="B109" s="67">
        <v>45</v>
      </c>
      <c r="C109" s="67" t="s">
        <v>732</v>
      </c>
      <c r="D109" s="107">
        <v>300102</v>
      </c>
      <c r="E109" s="75" t="s">
        <v>208</v>
      </c>
      <c r="F109" s="76">
        <v>755510</v>
      </c>
      <c r="G109" s="75" t="s">
        <v>195</v>
      </c>
      <c r="H109" s="77">
        <v>0</v>
      </c>
      <c r="I109" s="77">
        <v>373</v>
      </c>
      <c r="J109" s="77">
        <v>375</v>
      </c>
      <c r="K109" s="77">
        <v>0</v>
      </c>
      <c r="L109" s="80">
        <v>375</v>
      </c>
      <c r="M109" s="80">
        <f t="shared" si="0"/>
        <v>0</v>
      </c>
      <c r="N109" s="80"/>
      <c r="O109" s="80"/>
      <c r="P109" s="80"/>
      <c r="Q109" s="78">
        <v>110010</v>
      </c>
      <c r="R109" s="79" t="s">
        <v>150</v>
      </c>
      <c r="S109" s="78">
        <v>10</v>
      </c>
      <c r="T109" s="79" t="s">
        <v>150</v>
      </c>
      <c r="U109" s="78">
        <v>11</v>
      </c>
      <c r="V109" s="80" t="s">
        <v>156</v>
      </c>
      <c r="W109" s="78">
        <v>75</v>
      </c>
      <c r="X109" s="78">
        <v>4</v>
      </c>
    </row>
    <row r="110" spans="1:24" x14ac:dyDescent="0.25">
      <c r="A110" s="67"/>
      <c r="B110" s="67">
        <v>46</v>
      </c>
      <c r="C110" s="67" t="s">
        <v>732</v>
      </c>
      <c r="D110" s="107">
        <v>300102</v>
      </c>
      <c r="E110" s="75" t="s">
        <v>208</v>
      </c>
      <c r="F110" s="76">
        <v>787430</v>
      </c>
      <c r="G110" s="75" t="s">
        <v>207</v>
      </c>
      <c r="H110" s="77">
        <v>0</v>
      </c>
      <c r="I110" s="77">
        <v>4045.1</v>
      </c>
      <c r="J110" s="77">
        <v>33997</v>
      </c>
      <c r="K110" s="77">
        <v>33996.239999999998</v>
      </c>
      <c r="L110" s="80">
        <v>42000</v>
      </c>
      <c r="M110" s="80">
        <f t="shared" si="0"/>
        <v>8003</v>
      </c>
      <c r="N110" s="80"/>
      <c r="O110" s="80">
        <v>42000</v>
      </c>
      <c r="P110" s="80"/>
      <c r="Q110" s="78">
        <v>110010</v>
      </c>
      <c r="R110" s="79" t="s">
        <v>150</v>
      </c>
      <c r="S110" s="78">
        <v>10</v>
      </c>
      <c r="T110" s="79" t="s">
        <v>150</v>
      </c>
      <c r="U110" s="78">
        <v>11</v>
      </c>
      <c r="V110" s="80" t="s">
        <v>156</v>
      </c>
      <c r="W110" s="78">
        <v>78</v>
      </c>
      <c r="X110" s="78">
        <v>4</v>
      </c>
    </row>
    <row r="111" spans="1:24" x14ac:dyDescent="0.25">
      <c r="A111" s="67"/>
      <c r="B111" s="67"/>
      <c r="C111" s="67" t="s">
        <v>732</v>
      </c>
      <c r="D111" s="107">
        <v>300102</v>
      </c>
      <c r="E111" s="75" t="s">
        <v>208</v>
      </c>
      <c r="F111" s="66">
        <v>798142</v>
      </c>
      <c r="G111" s="66" t="s">
        <v>839</v>
      </c>
      <c r="H111" s="77"/>
      <c r="I111" s="77"/>
      <c r="J111" s="77"/>
      <c r="K111" s="77"/>
      <c r="L111" s="80">
        <v>-7538</v>
      </c>
      <c r="M111" s="80">
        <f t="shared" si="0"/>
        <v>-7538</v>
      </c>
      <c r="N111" s="80"/>
      <c r="O111" s="80"/>
      <c r="P111" s="80"/>
      <c r="Q111" s="78">
        <v>110010</v>
      </c>
      <c r="R111" s="79" t="s">
        <v>150</v>
      </c>
      <c r="S111" s="78">
        <v>10</v>
      </c>
      <c r="T111" s="79" t="s">
        <v>150</v>
      </c>
      <c r="U111" s="78">
        <v>11</v>
      </c>
      <c r="V111" s="80" t="s">
        <v>156</v>
      </c>
      <c r="W111" s="78">
        <v>79</v>
      </c>
      <c r="X111" s="78">
        <v>4</v>
      </c>
    </row>
    <row r="112" spans="1:24" x14ac:dyDescent="0.25">
      <c r="A112" s="67"/>
      <c r="B112" s="67">
        <v>47</v>
      </c>
      <c r="C112" s="67" t="s">
        <v>732</v>
      </c>
      <c r="D112" s="107">
        <v>300104</v>
      </c>
      <c r="E112" s="75" t="s">
        <v>208</v>
      </c>
      <c r="F112" s="76">
        <v>611310</v>
      </c>
      <c r="G112" s="75" t="s">
        <v>179</v>
      </c>
      <c r="H112" s="77">
        <v>0</v>
      </c>
      <c r="I112" s="77">
        <v>0</v>
      </c>
      <c r="J112" s="77">
        <v>0</v>
      </c>
      <c r="K112" s="77">
        <v>0</v>
      </c>
      <c r="L112" s="80">
        <v>0</v>
      </c>
      <c r="M112" s="80"/>
      <c r="N112" s="80"/>
      <c r="O112" s="80"/>
      <c r="P112" s="80"/>
      <c r="Q112" s="78">
        <v>110010</v>
      </c>
      <c r="R112" s="79" t="s">
        <v>150</v>
      </c>
      <c r="S112" s="78">
        <v>10</v>
      </c>
      <c r="T112" s="79" t="s">
        <v>150</v>
      </c>
      <c r="U112" s="78">
        <v>11</v>
      </c>
      <c r="V112" s="80" t="s">
        <v>156</v>
      </c>
      <c r="W112" s="78">
        <v>61</v>
      </c>
      <c r="X112" s="78">
        <v>1</v>
      </c>
    </row>
    <row r="113" spans="1:24" x14ac:dyDescent="0.25">
      <c r="A113" s="67"/>
      <c r="B113" s="67">
        <v>48</v>
      </c>
      <c r="C113" s="67" t="s">
        <v>732</v>
      </c>
      <c r="D113" s="107">
        <v>300104</v>
      </c>
      <c r="E113" s="75" t="s">
        <v>208</v>
      </c>
      <c r="F113" s="76">
        <v>611410</v>
      </c>
      <c r="G113" s="75" t="s">
        <v>209</v>
      </c>
      <c r="H113" s="77">
        <v>34424.400000000001</v>
      </c>
      <c r="I113" s="77">
        <v>35801.4</v>
      </c>
      <c r="J113" s="77">
        <v>37234</v>
      </c>
      <c r="K113" s="77">
        <v>18616.740000000002</v>
      </c>
      <c r="L113" s="80">
        <v>37233</v>
      </c>
      <c r="M113" s="80"/>
      <c r="N113" s="80"/>
      <c r="O113" s="80"/>
      <c r="P113" s="80"/>
      <c r="Q113" s="78">
        <v>110010</v>
      </c>
      <c r="R113" s="79" t="s">
        <v>150</v>
      </c>
      <c r="S113" s="78">
        <v>10</v>
      </c>
      <c r="T113" s="79" t="s">
        <v>150</v>
      </c>
      <c r="U113" s="78">
        <v>11</v>
      </c>
      <c r="V113" s="80" t="s">
        <v>156</v>
      </c>
      <c r="W113" s="78">
        <v>61</v>
      </c>
      <c r="X113" s="78">
        <v>1</v>
      </c>
    </row>
    <row r="114" spans="1:24" x14ac:dyDescent="0.25">
      <c r="A114" s="67"/>
      <c r="B114" s="67">
        <v>49</v>
      </c>
      <c r="C114" s="67" t="s">
        <v>732</v>
      </c>
      <c r="D114" s="107">
        <v>300104</v>
      </c>
      <c r="E114" s="75" t="s">
        <v>208</v>
      </c>
      <c r="F114" s="76">
        <v>611475</v>
      </c>
      <c r="G114" s="75" t="s">
        <v>210</v>
      </c>
      <c r="H114" s="77">
        <v>30167.279999999995</v>
      </c>
      <c r="I114" s="77">
        <v>31374</v>
      </c>
      <c r="J114" s="77">
        <v>32629</v>
      </c>
      <c r="K114" s="77">
        <v>16314.48</v>
      </c>
      <c r="L114" s="80">
        <v>32629</v>
      </c>
      <c r="M114" s="80"/>
      <c r="N114" s="80"/>
      <c r="O114" s="80"/>
      <c r="P114" s="80"/>
      <c r="Q114" s="78">
        <v>110010</v>
      </c>
      <c r="R114" s="79" t="s">
        <v>150</v>
      </c>
      <c r="S114" s="78">
        <v>10</v>
      </c>
      <c r="T114" s="79" t="s">
        <v>150</v>
      </c>
      <c r="U114" s="78">
        <v>11</v>
      </c>
      <c r="V114" s="80" t="s">
        <v>156</v>
      </c>
      <c r="W114" s="78">
        <v>61</v>
      </c>
      <c r="X114" s="78">
        <v>1</v>
      </c>
    </row>
    <row r="115" spans="1:24" s="66" customFormat="1" x14ac:dyDescent="0.25">
      <c r="A115" s="67"/>
      <c r="B115" s="67">
        <v>50</v>
      </c>
      <c r="C115" s="67" t="s">
        <v>732</v>
      </c>
      <c r="D115" s="107">
        <v>300104</v>
      </c>
      <c r="E115" s="75" t="s">
        <v>208</v>
      </c>
      <c r="F115" s="76">
        <v>611476</v>
      </c>
      <c r="G115" s="75" t="s">
        <v>211</v>
      </c>
      <c r="H115" s="77">
        <v>32724.799999999996</v>
      </c>
      <c r="I115" s="77">
        <v>33192.07</v>
      </c>
      <c r="J115" s="77">
        <v>34611</v>
      </c>
      <c r="K115" s="77">
        <v>17127.41</v>
      </c>
      <c r="L115" s="80">
        <v>34611</v>
      </c>
      <c r="M115" s="80"/>
      <c r="N115" s="80"/>
      <c r="O115" s="80"/>
      <c r="P115" s="80"/>
      <c r="Q115" s="78">
        <v>110010</v>
      </c>
      <c r="R115" s="79" t="s">
        <v>150</v>
      </c>
      <c r="S115" s="78">
        <v>10</v>
      </c>
      <c r="T115" s="79" t="s">
        <v>150</v>
      </c>
      <c r="U115" s="78">
        <v>11</v>
      </c>
      <c r="V115" s="80" t="s">
        <v>156</v>
      </c>
      <c r="W115" s="78">
        <v>61</v>
      </c>
      <c r="X115" s="78">
        <v>1</v>
      </c>
    </row>
    <row r="116" spans="1:24" x14ac:dyDescent="0.25">
      <c r="A116" s="67"/>
      <c r="B116" s="67">
        <v>51</v>
      </c>
      <c r="C116" s="67" t="s">
        <v>732</v>
      </c>
      <c r="D116" s="107">
        <v>300104</v>
      </c>
      <c r="E116" s="75" t="s">
        <v>208</v>
      </c>
      <c r="F116" s="76">
        <v>611491</v>
      </c>
      <c r="G116" s="75" t="s">
        <v>233</v>
      </c>
      <c r="H116" s="77">
        <v>0</v>
      </c>
      <c r="I116" s="77">
        <v>64.55</v>
      </c>
      <c r="J116" s="77">
        <v>0</v>
      </c>
      <c r="K116" s="77">
        <v>0</v>
      </c>
      <c r="L116" s="80">
        <v>0</v>
      </c>
      <c r="M116" s="80"/>
      <c r="N116" s="80"/>
      <c r="O116" s="80"/>
      <c r="P116" s="80"/>
      <c r="Q116" s="78">
        <v>110010</v>
      </c>
      <c r="R116" s="79" t="s">
        <v>150</v>
      </c>
      <c r="S116" s="78">
        <v>10</v>
      </c>
      <c r="T116" s="79" t="s">
        <v>150</v>
      </c>
      <c r="U116" s="78">
        <v>11</v>
      </c>
      <c r="V116" s="80" t="s">
        <v>156</v>
      </c>
      <c r="W116" s="78">
        <v>61</v>
      </c>
      <c r="X116" s="78">
        <v>1</v>
      </c>
    </row>
    <row r="117" spans="1:24" x14ac:dyDescent="0.25">
      <c r="A117" s="67"/>
      <c r="B117" s="67">
        <v>52</v>
      </c>
      <c r="C117" s="67" t="s">
        <v>732</v>
      </c>
      <c r="D117" s="107">
        <v>300104</v>
      </c>
      <c r="E117" s="75" t="s">
        <v>208</v>
      </c>
      <c r="F117" s="76">
        <v>611492</v>
      </c>
      <c r="G117" s="75" t="s">
        <v>183</v>
      </c>
      <c r="H117" s="77">
        <v>104.74000000000001</v>
      </c>
      <c r="I117" s="77">
        <v>0</v>
      </c>
      <c r="J117" s="77">
        <v>0</v>
      </c>
      <c r="K117" s="77">
        <v>0</v>
      </c>
      <c r="L117" s="80">
        <v>0</v>
      </c>
      <c r="M117" s="80"/>
      <c r="N117" s="80"/>
      <c r="O117" s="80"/>
      <c r="P117" s="80"/>
      <c r="Q117" s="78">
        <v>110010</v>
      </c>
      <c r="R117" s="79" t="s">
        <v>150</v>
      </c>
      <c r="S117" s="78">
        <v>10</v>
      </c>
      <c r="T117" s="79" t="s">
        <v>150</v>
      </c>
      <c r="U117" s="78">
        <v>11</v>
      </c>
      <c r="V117" s="80" t="s">
        <v>156</v>
      </c>
      <c r="W117" s="78">
        <v>61</v>
      </c>
      <c r="X117" s="78">
        <v>1</v>
      </c>
    </row>
    <row r="118" spans="1:24" x14ac:dyDescent="0.25">
      <c r="A118" s="67"/>
      <c r="B118" s="67">
        <v>53</v>
      </c>
      <c r="C118" s="67" t="s">
        <v>732</v>
      </c>
      <c r="D118" s="107">
        <v>300104</v>
      </c>
      <c r="E118" s="75" t="s">
        <v>208</v>
      </c>
      <c r="F118" s="76">
        <v>712550</v>
      </c>
      <c r="G118" s="75" t="s">
        <v>187</v>
      </c>
      <c r="H118" s="77">
        <v>0</v>
      </c>
      <c r="I118" s="77">
        <v>1950</v>
      </c>
      <c r="J118" s="77">
        <v>1950</v>
      </c>
      <c r="K118" s="77">
        <v>1950</v>
      </c>
      <c r="L118" s="80">
        <v>1950</v>
      </c>
      <c r="M118" s="80">
        <f>+L118-J118</f>
        <v>0</v>
      </c>
      <c r="N118" s="80"/>
      <c r="O118" s="80"/>
      <c r="P118" s="80"/>
      <c r="Q118" s="78">
        <v>110010</v>
      </c>
      <c r="R118" s="79" t="s">
        <v>150</v>
      </c>
      <c r="S118" s="78">
        <v>10</v>
      </c>
      <c r="T118" s="79" t="s">
        <v>150</v>
      </c>
      <c r="U118" s="78">
        <v>11</v>
      </c>
      <c r="V118" s="80" t="s">
        <v>156</v>
      </c>
      <c r="W118" s="78">
        <v>71</v>
      </c>
      <c r="X118" s="78">
        <v>4</v>
      </c>
    </row>
    <row r="119" spans="1:24" x14ac:dyDescent="0.25">
      <c r="A119" s="67"/>
      <c r="B119" s="67">
        <v>54</v>
      </c>
      <c r="C119" s="67" t="s">
        <v>732</v>
      </c>
      <c r="D119" s="107">
        <v>300104</v>
      </c>
      <c r="E119" s="75" t="s">
        <v>208</v>
      </c>
      <c r="F119" s="76">
        <v>733110</v>
      </c>
      <c r="G119" s="75" t="s">
        <v>214</v>
      </c>
      <c r="H119" s="77">
        <v>3117.0499999999997</v>
      </c>
      <c r="I119" s="77">
        <v>3830.5599999999995</v>
      </c>
      <c r="J119" s="77">
        <v>2400</v>
      </c>
      <c r="K119" s="77">
        <v>56.6</v>
      </c>
      <c r="L119" s="80">
        <v>150</v>
      </c>
      <c r="M119" s="80">
        <f>+L119-J119</f>
        <v>-2250</v>
      </c>
      <c r="N119" s="80"/>
      <c r="O119" s="80"/>
      <c r="P119" s="80"/>
      <c r="Q119" s="78">
        <v>110010</v>
      </c>
      <c r="R119" s="79" t="s">
        <v>150</v>
      </c>
      <c r="S119" s="78">
        <v>10</v>
      </c>
      <c r="T119" s="79" t="s">
        <v>150</v>
      </c>
      <c r="U119" s="78">
        <v>11</v>
      </c>
      <c r="V119" s="80" t="s">
        <v>156</v>
      </c>
      <c r="W119" s="78">
        <v>73</v>
      </c>
      <c r="X119" s="78">
        <v>4</v>
      </c>
    </row>
    <row r="120" spans="1:24" x14ac:dyDescent="0.25">
      <c r="A120" s="67"/>
      <c r="B120" s="67">
        <v>55</v>
      </c>
      <c r="C120" s="67" t="s">
        <v>732</v>
      </c>
      <c r="D120" s="107">
        <v>300104</v>
      </c>
      <c r="E120" s="75" t="s">
        <v>208</v>
      </c>
      <c r="F120" s="76">
        <v>755510</v>
      </c>
      <c r="G120" s="75" t="s">
        <v>195</v>
      </c>
      <c r="H120" s="77">
        <v>1950</v>
      </c>
      <c r="I120" s="77">
        <v>0</v>
      </c>
      <c r="J120" s="77">
        <v>0</v>
      </c>
      <c r="K120" s="77">
        <v>0</v>
      </c>
      <c r="L120" s="80">
        <v>0</v>
      </c>
      <c r="M120" s="80">
        <f>+L120-J120</f>
        <v>0</v>
      </c>
      <c r="N120" s="80"/>
      <c r="O120" s="80"/>
      <c r="P120" s="80"/>
      <c r="Q120" s="78">
        <v>110010</v>
      </c>
      <c r="R120" s="79" t="s">
        <v>150</v>
      </c>
      <c r="S120" s="78">
        <v>10</v>
      </c>
      <c r="T120" s="79" t="s">
        <v>150</v>
      </c>
      <c r="U120" s="78">
        <v>11</v>
      </c>
      <c r="V120" s="80" t="s">
        <v>156</v>
      </c>
      <c r="W120" s="78">
        <v>75</v>
      </c>
      <c r="X120" s="78">
        <v>4</v>
      </c>
    </row>
    <row r="121" spans="1:24" x14ac:dyDescent="0.25">
      <c r="A121" s="67"/>
      <c r="B121" s="67">
        <v>56</v>
      </c>
      <c r="C121" s="67" t="s">
        <v>732</v>
      </c>
      <c r="D121" s="107">
        <v>300104</v>
      </c>
      <c r="E121" s="75" t="s">
        <v>208</v>
      </c>
      <c r="F121" s="76">
        <v>787430</v>
      </c>
      <c r="G121" s="75" t="s">
        <v>207</v>
      </c>
      <c r="H121" s="77">
        <v>0</v>
      </c>
      <c r="I121" s="77">
        <v>79450.200000000012</v>
      </c>
      <c r="J121" s="77">
        <v>0</v>
      </c>
      <c r="K121" s="77">
        <v>0</v>
      </c>
      <c r="L121" s="80">
        <v>24000</v>
      </c>
      <c r="M121" s="80">
        <f>+L121-J121</f>
        <v>24000</v>
      </c>
      <c r="N121" s="80"/>
      <c r="O121" s="80">
        <v>24000</v>
      </c>
      <c r="P121" s="80"/>
      <c r="Q121" s="78">
        <v>110010</v>
      </c>
      <c r="R121" s="79" t="s">
        <v>150</v>
      </c>
      <c r="S121" s="78">
        <v>10</v>
      </c>
      <c r="T121" s="79" t="s">
        <v>150</v>
      </c>
      <c r="U121" s="78">
        <v>11</v>
      </c>
      <c r="V121" s="80" t="s">
        <v>156</v>
      </c>
      <c r="W121" s="78">
        <v>78</v>
      </c>
      <c r="X121" s="78">
        <v>4</v>
      </c>
    </row>
    <row r="122" spans="1:24" s="66" customFormat="1" x14ac:dyDescent="0.25">
      <c r="A122" s="67"/>
      <c r="B122" s="67"/>
      <c r="C122" s="67" t="s">
        <v>732</v>
      </c>
      <c r="D122" s="107">
        <v>300104</v>
      </c>
      <c r="E122" s="75" t="s">
        <v>208</v>
      </c>
      <c r="F122" s="76">
        <v>798142</v>
      </c>
      <c r="G122" s="66" t="s">
        <v>839</v>
      </c>
      <c r="H122" s="77"/>
      <c r="I122" s="77"/>
      <c r="J122" s="77"/>
      <c r="K122" s="77"/>
      <c r="L122" s="80">
        <v>-210</v>
      </c>
      <c r="M122" s="80">
        <f>+L122-J122</f>
        <v>-210</v>
      </c>
      <c r="N122" s="80"/>
      <c r="O122" s="80"/>
      <c r="P122" s="80"/>
      <c r="Q122" s="78">
        <v>110010</v>
      </c>
      <c r="R122" s="79" t="s">
        <v>150</v>
      </c>
      <c r="S122" s="78">
        <v>10</v>
      </c>
      <c r="T122" s="79" t="s">
        <v>150</v>
      </c>
      <c r="U122" s="78">
        <v>11</v>
      </c>
      <c r="V122" s="80" t="s">
        <v>156</v>
      </c>
      <c r="W122" s="78">
        <v>79</v>
      </c>
      <c r="X122" s="78">
        <v>4</v>
      </c>
    </row>
    <row r="123" spans="1:24" x14ac:dyDescent="0.25">
      <c r="A123" s="67"/>
      <c r="B123" s="67">
        <v>57</v>
      </c>
      <c r="C123" s="67" t="s">
        <v>732</v>
      </c>
      <c r="D123" s="107">
        <v>300106</v>
      </c>
      <c r="E123" s="75" t="s">
        <v>208</v>
      </c>
      <c r="F123" s="76">
        <v>611410</v>
      </c>
      <c r="G123" s="75" t="s">
        <v>209</v>
      </c>
      <c r="H123" s="77">
        <v>37554.840000000004</v>
      </c>
      <c r="I123" s="77">
        <v>39057.12000000001</v>
      </c>
      <c r="J123" s="77">
        <v>40620</v>
      </c>
      <c r="K123" s="77">
        <v>20309.7</v>
      </c>
      <c r="L123" s="80">
        <v>40619</v>
      </c>
      <c r="M123" s="80"/>
      <c r="N123" s="80"/>
      <c r="O123" s="80"/>
      <c r="P123" s="80"/>
      <c r="Q123" s="78">
        <v>110010</v>
      </c>
      <c r="R123" s="79" t="s">
        <v>150</v>
      </c>
      <c r="S123" s="78">
        <v>10</v>
      </c>
      <c r="T123" s="79" t="s">
        <v>150</v>
      </c>
      <c r="U123" s="78">
        <v>11</v>
      </c>
      <c r="V123" s="80" t="s">
        <v>156</v>
      </c>
      <c r="W123" s="78">
        <v>61</v>
      </c>
      <c r="X123" s="78">
        <v>1</v>
      </c>
    </row>
    <row r="124" spans="1:24" x14ac:dyDescent="0.25">
      <c r="A124" s="67"/>
      <c r="B124" s="67">
        <v>58</v>
      </c>
      <c r="C124" s="67" t="s">
        <v>732</v>
      </c>
      <c r="D124" s="107">
        <v>300106</v>
      </c>
      <c r="E124" s="75" t="s">
        <v>208</v>
      </c>
      <c r="F124" s="76">
        <v>611475</v>
      </c>
      <c r="G124" s="75" t="s">
        <v>210</v>
      </c>
      <c r="H124" s="77">
        <v>36507.359999999993</v>
      </c>
      <c r="I124" s="77">
        <v>37967.640000000007</v>
      </c>
      <c r="J124" s="77">
        <v>39487</v>
      </c>
      <c r="K124" s="77">
        <v>19743.18</v>
      </c>
      <c r="L124" s="80">
        <v>39486</v>
      </c>
      <c r="M124" s="80"/>
      <c r="N124" s="80"/>
      <c r="O124" s="80"/>
      <c r="P124" s="80"/>
      <c r="Q124" s="78">
        <v>110010</v>
      </c>
      <c r="R124" s="79" t="s">
        <v>150</v>
      </c>
      <c r="S124" s="78">
        <v>10</v>
      </c>
      <c r="T124" s="79" t="s">
        <v>150</v>
      </c>
      <c r="U124" s="78">
        <v>11</v>
      </c>
      <c r="V124" s="80" t="s">
        <v>156</v>
      </c>
      <c r="W124" s="78">
        <v>61</v>
      </c>
      <c r="X124" s="78">
        <v>1</v>
      </c>
    </row>
    <row r="125" spans="1:24" x14ac:dyDescent="0.25">
      <c r="A125" s="67"/>
      <c r="B125" s="67">
        <v>59</v>
      </c>
      <c r="C125" s="67" t="s">
        <v>732</v>
      </c>
      <c r="D125" s="107">
        <v>300106</v>
      </c>
      <c r="E125" s="75" t="s">
        <v>208</v>
      </c>
      <c r="F125" s="76">
        <v>611491</v>
      </c>
      <c r="G125" s="75" t="s">
        <v>233</v>
      </c>
      <c r="H125" s="77">
        <v>0</v>
      </c>
      <c r="I125" s="77">
        <v>42.25</v>
      </c>
      <c r="J125" s="77">
        <v>0</v>
      </c>
      <c r="K125" s="77">
        <v>0</v>
      </c>
      <c r="L125" s="80">
        <v>0</v>
      </c>
      <c r="M125" s="80"/>
      <c r="N125" s="80"/>
      <c r="O125" s="80"/>
      <c r="P125" s="80"/>
      <c r="Q125" s="78">
        <v>110010</v>
      </c>
      <c r="R125" s="79" t="s">
        <v>150</v>
      </c>
      <c r="S125" s="78">
        <v>10</v>
      </c>
      <c r="T125" s="79" t="s">
        <v>150</v>
      </c>
      <c r="U125" s="78">
        <v>11</v>
      </c>
      <c r="V125" s="80" t="s">
        <v>156</v>
      </c>
      <c r="W125" s="78">
        <v>61</v>
      </c>
      <c r="X125" s="78">
        <v>1</v>
      </c>
    </row>
    <row r="126" spans="1:24" x14ac:dyDescent="0.25">
      <c r="A126" s="67"/>
      <c r="B126" s="67">
        <v>60</v>
      </c>
      <c r="C126" s="67" t="s">
        <v>732</v>
      </c>
      <c r="D126" s="107">
        <v>300106</v>
      </c>
      <c r="E126" s="75" t="s">
        <v>208</v>
      </c>
      <c r="F126" s="76">
        <v>611492</v>
      </c>
      <c r="G126" s="75" t="s">
        <v>183</v>
      </c>
      <c r="H126" s="77">
        <v>0</v>
      </c>
      <c r="I126" s="77">
        <v>62.59</v>
      </c>
      <c r="J126" s="77">
        <v>135</v>
      </c>
      <c r="K126" s="77">
        <v>128.13999999999999</v>
      </c>
      <c r="L126" s="80">
        <v>0</v>
      </c>
      <c r="M126" s="80"/>
      <c r="N126" s="80"/>
      <c r="O126" s="80"/>
      <c r="P126" s="80"/>
      <c r="Q126" s="78">
        <v>110010</v>
      </c>
      <c r="R126" s="79" t="s">
        <v>150</v>
      </c>
      <c r="S126" s="78">
        <v>10</v>
      </c>
      <c r="T126" s="79" t="s">
        <v>150</v>
      </c>
      <c r="U126" s="78">
        <v>11</v>
      </c>
      <c r="V126" s="80" t="s">
        <v>156</v>
      </c>
      <c r="W126" s="78">
        <v>61</v>
      </c>
      <c r="X126" s="78">
        <v>1</v>
      </c>
    </row>
    <row r="127" spans="1:24" x14ac:dyDescent="0.25">
      <c r="A127" s="67"/>
      <c r="B127" s="67">
        <v>61</v>
      </c>
      <c r="C127" s="67" t="s">
        <v>732</v>
      </c>
      <c r="D127" s="107">
        <v>300106</v>
      </c>
      <c r="E127" s="75" t="s">
        <v>208</v>
      </c>
      <c r="F127" s="76">
        <v>733110</v>
      </c>
      <c r="G127" s="75" t="s">
        <v>214</v>
      </c>
      <c r="H127" s="77">
        <v>3693.21</v>
      </c>
      <c r="I127" s="77">
        <v>4669.1600000000008</v>
      </c>
      <c r="J127" s="77">
        <v>3500</v>
      </c>
      <c r="K127" s="77">
        <v>3466.12</v>
      </c>
      <c r="L127" s="80">
        <v>4000</v>
      </c>
      <c r="M127" s="80">
        <f t="shared" ref="M127:M132" si="1">+L127-J127</f>
        <v>500</v>
      </c>
      <c r="N127" s="80"/>
      <c r="O127" s="80"/>
      <c r="P127" s="80"/>
      <c r="Q127" s="78">
        <v>110010</v>
      </c>
      <c r="R127" s="79" t="s">
        <v>150</v>
      </c>
      <c r="S127" s="78">
        <v>10</v>
      </c>
      <c r="T127" s="79" t="s">
        <v>150</v>
      </c>
      <c r="U127" s="78">
        <v>11</v>
      </c>
      <c r="V127" s="80" t="s">
        <v>156</v>
      </c>
      <c r="W127" s="78">
        <v>73</v>
      </c>
      <c r="X127" s="78">
        <v>4</v>
      </c>
    </row>
    <row r="128" spans="1:24" x14ac:dyDescent="0.25">
      <c r="A128" s="67"/>
      <c r="B128" s="67">
        <v>62</v>
      </c>
      <c r="C128" s="67" t="s">
        <v>732</v>
      </c>
      <c r="D128" s="107">
        <v>300106</v>
      </c>
      <c r="E128" s="75" t="s">
        <v>208</v>
      </c>
      <c r="F128" s="76">
        <v>733120</v>
      </c>
      <c r="G128" s="75" t="s">
        <v>188</v>
      </c>
      <c r="H128" s="77">
        <v>481.1</v>
      </c>
      <c r="I128" s="77">
        <v>0</v>
      </c>
      <c r="J128" s="77">
        <v>50</v>
      </c>
      <c r="K128" s="77">
        <v>0</v>
      </c>
      <c r="L128" s="80">
        <v>0</v>
      </c>
      <c r="M128" s="80">
        <f t="shared" si="1"/>
        <v>-50</v>
      </c>
      <c r="N128" s="80"/>
      <c r="O128" s="80"/>
      <c r="P128" s="80"/>
      <c r="Q128" s="78">
        <v>110010</v>
      </c>
      <c r="R128" s="79" t="s">
        <v>150</v>
      </c>
      <c r="S128" s="78">
        <v>10</v>
      </c>
      <c r="T128" s="79" t="s">
        <v>150</v>
      </c>
      <c r="U128" s="78">
        <v>11</v>
      </c>
      <c r="V128" s="80" t="s">
        <v>156</v>
      </c>
      <c r="W128" s="78">
        <v>73</v>
      </c>
      <c r="X128" s="78">
        <v>4</v>
      </c>
    </row>
    <row r="129" spans="1:24" x14ac:dyDescent="0.25">
      <c r="A129" s="67"/>
      <c r="B129" s="67">
        <v>63</v>
      </c>
      <c r="C129" s="67" t="s">
        <v>732</v>
      </c>
      <c r="D129" s="107">
        <v>300106</v>
      </c>
      <c r="E129" s="75" t="s">
        <v>208</v>
      </c>
      <c r="F129" s="76">
        <v>755240</v>
      </c>
      <c r="G129" s="75" t="s">
        <v>193</v>
      </c>
      <c r="H129" s="77">
        <v>498</v>
      </c>
      <c r="I129" s="77">
        <v>4373</v>
      </c>
      <c r="J129" s="77">
        <v>6667</v>
      </c>
      <c r="K129" s="77">
        <v>5003</v>
      </c>
      <c r="L129" s="80">
        <v>5500</v>
      </c>
      <c r="M129" s="80">
        <f t="shared" si="1"/>
        <v>-1167</v>
      </c>
      <c r="N129" s="80"/>
      <c r="O129" s="80"/>
      <c r="P129" s="80"/>
      <c r="Q129" s="78">
        <v>110010</v>
      </c>
      <c r="R129" s="79" t="s">
        <v>150</v>
      </c>
      <c r="S129" s="78">
        <v>10</v>
      </c>
      <c r="T129" s="79" t="s">
        <v>150</v>
      </c>
      <c r="U129" s="78">
        <v>11</v>
      </c>
      <c r="V129" s="80" t="s">
        <v>156</v>
      </c>
      <c r="W129" s="78">
        <v>75</v>
      </c>
      <c r="X129" s="78">
        <v>4</v>
      </c>
    </row>
    <row r="130" spans="1:24" s="66" customFormat="1" x14ac:dyDescent="0.25">
      <c r="A130" s="67"/>
      <c r="B130" s="67">
        <v>64</v>
      </c>
      <c r="C130" s="67" t="s">
        <v>732</v>
      </c>
      <c r="D130" s="107">
        <v>300106</v>
      </c>
      <c r="E130" s="75" t="s">
        <v>208</v>
      </c>
      <c r="F130" s="76">
        <v>755310</v>
      </c>
      <c r="G130" s="75" t="s">
        <v>194</v>
      </c>
      <c r="H130" s="77">
        <v>0.12</v>
      </c>
      <c r="I130" s="77">
        <v>0.18</v>
      </c>
      <c r="J130" s="77">
        <v>10</v>
      </c>
      <c r="K130" s="77">
        <v>0</v>
      </c>
      <c r="L130" s="80">
        <v>0</v>
      </c>
      <c r="M130" s="80">
        <f t="shared" si="1"/>
        <v>-10</v>
      </c>
      <c r="N130" s="80"/>
      <c r="O130" s="80"/>
      <c r="P130" s="80"/>
      <c r="Q130" s="78">
        <v>110010</v>
      </c>
      <c r="R130" s="79" t="s">
        <v>150</v>
      </c>
      <c r="S130" s="78">
        <v>10</v>
      </c>
      <c r="T130" s="79" t="s">
        <v>150</v>
      </c>
      <c r="U130" s="78">
        <v>11</v>
      </c>
      <c r="V130" s="80" t="s">
        <v>156</v>
      </c>
      <c r="W130" s="78">
        <v>75</v>
      </c>
      <c r="X130" s="78">
        <v>4</v>
      </c>
    </row>
    <row r="131" spans="1:24" x14ac:dyDescent="0.25">
      <c r="A131" s="67"/>
      <c r="B131" s="67">
        <v>65</v>
      </c>
      <c r="C131" s="67" t="s">
        <v>732</v>
      </c>
      <c r="D131" s="107">
        <v>300106</v>
      </c>
      <c r="E131" s="75" t="s">
        <v>208</v>
      </c>
      <c r="F131" s="76">
        <v>787430</v>
      </c>
      <c r="G131" s="75" t="s">
        <v>207</v>
      </c>
      <c r="H131" s="77">
        <v>0</v>
      </c>
      <c r="I131" s="77">
        <v>57596.79</v>
      </c>
      <c r="J131" s="77">
        <v>80654</v>
      </c>
      <c r="K131" s="77">
        <v>80653.399999999994</v>
      </c>
      <c r="L131" s="80">
        <v>0</v>
      </c>
      <c r="M131" s="80">
        <f t="shared" si="1"/>
        <v>-80654</v>
      </c>
      <c r="N131" s="80"/>
      <c r="O131" s="80"/>
      <c r="P131" s="80"/>
      <c r="Q131" s="78">
        <v>110010</v>
      </c>
      <c r="R131" s="79" t="s">
        <v>150</v>
      </c>
      <c r="S131" s="78">
        <v>10</v>
      </c>
      <c r="T131" s="79" t="s">
        <v>150</v>
      </c>
      <c r="U131" s="78">
        <v>11</v>
      </c>
      <c r="V131" s="80" t="s">
        <v>156</v>
      </c>
      <c r="W131" s="78">
        <v>78</v>
      </c>
      <c r="X131" s="78">
        <v>4</v>
      </c>
    </row>
    <row r="132" spans="1:24" x14ac:dyDescent="0.25">
      <c r="A132" s="67"/>
      <c r="B132" s="67"/>
      <c r="C132" s="67" t="s">
        <v>732</v>
      </c>
      <c r="D132" s="107">
        <v>300106</v>
      </c>
      <c r="E132" s="75" t="s">
        <v>208</v>
      </c>
      <c r="F132" s="66">
        <v>798142</v>
      </c>
      <c r="G132" s="66" t="s">
        <v>839</v>
      </c>
      <c r="H132" s="77"/>
      <c r="I132" s="77"/>
      <c r="J132" s="77"/>
      <c r="K132" s="77"/>
      <c r="L132" s="80">
        <v>-950</v>
      </c>
      <c r="M132" s="80">
        <f t="shared" si="1"/>
        <v>-950</v>
      </c>
      <c r="N132" s="80"/>
      <c r="O132" s="80"/>
      <c r="P132" s="80"/>
      <c r="Q132" s="78">
        <v>110010</v>
      </c>
      <c r="R132" s="79" t="s">
        <v>150</v>
      </c>
      <c r="S132" s="78">
        <v>10</v>
      </c>
      <c r="T132" s="79" t="s">
        <v>150</v>
      </c>
      <c r="U132" s="78">
        <v>11</v>
      </c>
      <c r="V132" s="80" t="s">
        <v>156</v>
      </c>
      <c r="W132" s="78">
        <v>79</v>
      </c>
      <c r="X132" s="78">
        <v>4</v>
      </c>
    </row>
    <row r="133" spans="1:24" x14ac:dyDescent="0.25">
      <c r="A133" s="67"/>
      <c r="B133" s="67">
        <v>66</v>
      </c>
      <c r="C133" s="67" t="s">
        <v>732</v>
      </c>
      <c r="D133" s="107">
        <v>300107</v>
      </c>
      <c r="E133" s="75" t="s">
        <v>208</v>
      </c>
      <c r="F133" s="76">
        <v>611410</v>
      </c>
      <c r="G133" s="75" t="s">
        <v>209</v>
      </c>
      <c r="H133" s="77">
        <v>39682.68</v>
      </c>
      <c r="I133" s="77">
        <v>41269.919999999998</v>
      </c>
      <c r="J133" s="77">
        <v>42921</v>
      </c>
      <c r="K133" s="77">
        <v>21460.38</v>
      </c>
      <c r="L133" s="80">
        <v>42921</v>
      </c>
      <c r="M133" s="80"/>
      <c r="N133" s="80"/>
      <c r="O133" s="80"/>
      <c r="P133" s="80"/>
      <c r="Q133" s="78">
        <v>110010</v>
      </c>
      <c r="R133" s="79" t="s">
        <v>150</v>
      </c>
      <c r="S133" s="78">
        <v>10</v>
      </c>
      <c r="T133" s="79" t="s">
        <v>150</v>
      </c>
      <c r="U133" s="78">
        <v>11</v>
      </c>
      <c r="V133" s="80" t="s">
        <v>156</v>
      </c>
      <c r="W133" s="78">
        <v>61</v>
      </c>
      <c r="X133" s="78">
        <v>1</v>
      </c>
    </row>
    <row r="134" spans="1:24" x14ac:dyDescent="0.25">
      <c r="A134" s="67"/>
      <c r="B134" s="67">
        <v>67</v>
      </c>
      <c r="C134" s="67" t="s">
        <v>732</v>
      </c>
      <c r="D134" s="107">
        <v>300107</v>
      </c>
      <c r="E134" s="75" t="s">
        <v>208</v>
      </c>
      <c r="F134" s="76">
        <v>611455</v>
      </c>
      <c r="G134" s="75" t="s">
        <v>217</v>
      </c>
      <c r="H134" s="77">
        <v>20080.3</v>
      </c>
      <c r="I134" s="77">
        <v>19453.809999999998</v>
      </c>
      <c r="J134" s="77">
        <v>20800</v>
      </c>
      <c r="K134" s="77">
        <v>10308.300000000001</v>
      </c>
      <c r="L134" s="80">
        <v>20800</v>
      </c>
      <c r="M134" s="80"/>
      <c r="N134" s="80"/>
      <c r="O134" s="80"/>
      <c r="P134" s="80"/>
      <c r="Q134" s="78">
        <v>110010</v>
      </c>
      <c r="R134" s="79" t="s">
        <v>150</v>
      </c>
      <c r="S134" s="78">
        <v>10</v>
      </c>
      <c r="T134" s="79" t="s">
        <v>150</v>
      </c>
      <c r="U134" s="78">
        <v>11</v>
      </c>
      <c r="V134" s="80" t="s">
        <v>156</v>
      </c>
      <c r="W134" s="78">
        <v>61</v>
      </c>
      <c r="X134" s="78">
        <v>1</v>
      </c>
    </row>
    <row r="135" spans="1:24" x14ac:dyDescent="0.25">
      <c r="A135" s="67"/>
      <c r="B135" s="67">
        <v>68</v>
      </c>
      <c r="C135" s="67" t="s">
        <v>732</v>
      </c>
      <c r="D135" s="107">
        <v>300107</v>
      </c>
      <c r="E135" s="75" t="s">
        <v>208</v>
      </c>
      <c r="F135" s="76">
        <v>611489</v>
      </c>
      <c r="G135" s="75" t="s">
        <v>733</v>
      </c>
      <c r="H135" s="77">
        <v>0</v>
      </c>
      <c r="I135" s="77">
        <v>0</v>
      </c>
      <c r="J135" s="77">
        <v>593</v>
      </c>
      <c r="K135" s="77">
        <v>221.84</v>
      </c>
      <c r="L135" s="80">
        <v>0</v>
      </c>
      <c r="M135" s="80"/>
      <c r="N135" s="80"/>
      <c r="O135" s="80"/>
      <c r="P135" s="80"/>
      <c r="Q135" s="78">
        <v>110010</v>
      </c>
      <c r="R135" s="79" t="s">
        <v>150</v>
      </c>
      <c r="S135" s="78">
        <v>10</v>
      </c>
      <c r="T135" s="79" t="s">
        <v>150</v>
      </c>
      <c r="U135" s="78">
        <v>11</v>
      </c>
      <c r="V135" s="80" t="s">
        <v>156</v>
      </c>
      <c r="W135" s="78">
        <v>61</v>
      </c>
      <c r="X135" s="78">
        <v>1</v>
      </c>
    </row>
    <row r="136" spans="1:24" x14ac:dyDescent="0.25">
      <c r="A136" s="67"/>
      <c r="B136" s="67">
        <v>69</v>
      </c>
      <c r="C136" s="67" t="s">
        <v>732</v>
      </c>
      <c r="D136" s="107">
        <v>300107</v>
      </c>
      <c r="E136" s="75" t="s">
        <v>208</v>
      </c>
      <c r="F136" s="76">
        <v>611492</v>
      </c>
      <c r="G136" s="75" t="s">
        <v>183</v>
      </c>
      <c r="H136" s="77">
        <v>0</v>
      </c>
      <c r="I136" s="77">
        <v>156.24</v>
      </c>
      <c r="J136" s="77">
        <v>339</v>
      </c>
      <c r="K136" s="77">
        <v>193.45999999999998</v>
      </c>
      <c r="L136" s="80">
        <v>0</v>
      </c>
      <c r="M136" s="80"/>
      <c r="N136" s="80"/>
      <c r="O136" s="80"/>
      <c r="P136" s="80"/>
      <c r="Q136" s="78">
        <v>110010</v>
      </c>
      <c r="R136" s="79" t="s">
        <v>150</v>
      </c>
      <c r="S136" s="78">
        <v>10</v>
      </c>
      <c r="T136" s="79" t="s">
        <v>150</v>
      </c>
      <c r="U136" s="78">
        <v>11</v>
      </c>
      <c r="V136" s="80" t="s">
        <v>156</v>
      </c>
      <c r="W136" s="78">
        <v>61</v>
      </c>
      <c r="X136" s="78">
        <v>1</v>
      </c>
    </row>
    <row r="137" spans="1:24" x14ac:dyDescent="0.25">
      <c r="A137" s="67"/>
      <c r="B137" s="67">
        <v>70</v>
      </c>
      <c r="C137" s="67" t="s">
        <v>732</v>
      </c>
      <c r="D137" s="107">
        <v>300107</v>
      </c>
      <c r="E137" s="75" t="s">
        <v>208</v>
      </c>
      <c r="F137" s="76">
        <v>712370</v>
      </c>
      <c r="G137" s="75" t="s">
        <v>184</v>
      </c>
      <c r="H137" s="77">
        <v>0</v>
      </c>
      <c r="I137" s="77">
        <v>0</v>
      </c>
      <c r="J137" s="77">
        <v>680</v>
      </c>
      <c r="K137" s="77">
        <v>680</v>
      </c>
      <c r="L137" s="80">
        <v>0</v>
      </c>
      <c r="M137" s="80">
        <f t="shared" ref="M137:M147" si="2">+L137-J137</f>
        <v>-680</v>
      </c>
      <c r="N137" s="80"/>
      <c r="O137" s="80"/>
      <c r="P137" s="80"/>
      <c r="Q137" s="78">
        <v>110010</v>
      </c>
      <c r="R137" s="79" t="s">
        <v>150</v>
      </c>
      <c r="S137" s="78">
        <v>10</v>
      </c>
      <c r="T137" s="79" t="s">
        <v>150</v>
      </c>
      <c r="U137" s="78">
        <v>11</v>
      </c>
      <c r="V137" s="80" t="s">
        <v>156</v>
      </c>
      <c r="W137" s="78">
        <v>71</v>
      </c>
      <c r="X137" s="78">
        <v>4</v>
      </c>
    </row>
    <row r="138" spans="1:24" x14ac:dyDescent="0.25">
      <c r="A138" s="67"/>
      <c r="B138" s="67">
        <v>71</v>
      </c>
      <c r="C138" s="67" t="s">
        <v>732</v>
      </c>
      <c r="D138" s="107">
        <v>300107</v>
      </c>
      <c r="E138" s="75" t="s">
        <v>208</v>
      </c>
      <c r="F138" s="76">
        <v>733110</v>
      </c>
      <c r="G138" s="75" t="s">
        <v>214</v>
      </c>
      <c r="H138" s="77">
        <v>2749.81</v>
      </c>
      <c r="I138" s="77">
        <v>2169.1499999999996</v>
      </c>
      <c r="J138" s="77">
        <v>3370</v>
      </c>
      <c r="K138" s="77">
        <v>435.18</v>
      </c>
      <c r="L138" s="80">
        <v>800</v>
      </c>
      <c r="M138" s="80">
        <f t="shared" si="2"/>
        <v>-2570</v>
      </c>
      <c r="N138" s="80"/>
      <c r="O138" s="80"/>
      <c r="P138" s="80"/>
      <c r="Q138" s="78">
        <v>110010</v>
      </c>
      <c r="R138" s="79" t="s">
        <v>150</v>
      </c>
      <c r="S138" s="78">
        <v>10</v>
      </c>
      <c r="T138" s="79" t="s">
        <v>150</v>
      </c>
      <c r="U138" s="78">
        <v>11</v>
      </c>
      <c r="V138" s="80" t="s">
        <v>156</v>
      </c>
      <c r="W138" s="78">
        <v>73</v>
      </c>
      <c r="X138" s="78">
        <v>4</v>
      </c>
    </row>
    <row r="139" spans="1:24" x14ac:dyDescent="0.25">
      <c r="A139" s="67"/>
      <c r="B139" s="67">
        <v>72</v>
      </c>
      <c r="C139" s="67" t="s">
        <v>732</v>
      </c>
      <c r="D139" s="107">
        <v>300107</v>
      </c>
      <c r="E139" s="75" t="s">
        <v>208</v>
      </c>
      <c r="F139" s="76">
        <v>733120</v>
      </c>
      <c r="G139" s="75" t="s">
        <v>188</v>
      </c>
      <c r="H139" s="77">
        <v>84.9</v>
      </c>
      <c r="I139" s="77">
        <v>167.02</v>
      </c>
      <c r="J139" s="77">
        <v>85</v>
      </c>
      <c r="K139" s="77">
        <v>56.6</v>
      </c>
      <c r="L139" s="80">
        <v>0</v>
      </c>
      <c r="M139" s="80">
        <f t="shared" si="2"/>
        <v>-85</v>
      </c>
      <c r="N139" s="80"/>
      <c r="O139" s="80"/>
      <c r="P139" s="80"/>
      <c r="Q139" s="78">
        <v>110010</v>
      </c>
      <c r="R139" s="79" t="s">
        <v>150</v>
      </c>
      <c r="S139" s="78">
        <v>10</v>
      </c>
      <c r="T139" s="79" t="s">
        <v>150</v>
      </c>
      <c r="U139" s="78">
        <v>11</v>
      </c>
      <c r="V139" s="80" t="s">
        <v>156</v>
      </c>
      <c r="W139" s="78">
        <v>73</v>
      </c>
      <c r="X139" s="78">
        <v>4</v>
      </c>
    </row>
    <row r="140" spans="1:24" x14ac:dyDescent="0.25">
      <c r="A140" s="67"/>
      <c r="B140" s="67">
        <v>73</v>
      </c>
      <c r="C140" s="67" t="s">
        <v>732</v>
      </c>
      <c r="D140" s="107">
        <v>300107</v>
      </c>
      <c r="E140" s="75" t="s">
        <v>208</v>
      </c>
      <c r="F140" s="76">
        <v>733330</v>
      </c>
      <c r="G140" s="75" t="s">
        <v>189</v>
      </c>
      <c r="H140" s="77">
        <v>791</v>
      </c>
      <c r="I140" s="77">
        <v>2258.66</v>
      </c>
      <c r="J140" s="77">
        <v>930</v>
      </c>
      <c r="K140" s="77">
        <v>930</v>
      </c>
      <c r="L140" s="80">
        <v>1200</v>
      </c>
      <c r="M140" s="80">
        <f t="shared" si="2"/>
        <v>270</v>
      </c>
      <c r="N140" s="80"/>
      <c r="O140" s="80"/>
      <c r="P140" s="80"/>
      <c r="Q140" s="78">
        <v>110010</v>
      </c>
      <c r="R140" s="79" t="s">
        <v>150</v>
      </c>
      <c r="S140" s="78">
        <v>10</v>
      </c>
      <c r="T140" s="79" t="s">
        <v>150</v>
      </c>
      <c r="U140" s="78">
        <v>11</v>
      </c>
      <c r="V140" s="80" t="s">
        <v>156</v>
      </c>
      <c r="W140" s="78">
        <v>73</v>
      </c>
      <c r="X140" s="78">
        <v>4</v>
      </c>
    </row>
    <row r="141" spans="1:24" x14ac:dyDescent="0.25">
      <c r="A141" s="67"/>
      <c r="B141" s="67">
        <v>74</v>
      </c>
      <c r="C141" s="67" t="s">
        <v>732</v>
      </c>
      <c r="D141" s="107">
        <v>300107</v>
      </c>
      <c r="E141" s="75" t="s">
        <v>208</v>
      </c>
      <c r="F141" s="76">
        <v>744230</v>
      </c>
      <c r="G141" s="75" t="s">
        <v>234</v>
      </c>
      <c r="H141" s="77">
        <v>0</v>
      </c>
      <c r="I141" s="77">
        <v>0</v>
      </c>
      <c r="J141" s="77">
        <v>130</v>
      </c>
      <c r="K141" s="77">
        <v>130</v>
      </c>
      <c r="L141" s="80">
        <v>0</v>
      </c>
      <c r="M141" s="80">
        <f t="shared" si="2"/>
        <v>-130</v>
      </c>
      <c r="N141" s="80"/>
      <c r="O141" s="80"/>
      <c r="P141" s="80"/>
      <c r="Q141" s="78">
        <v>110010</v>
      </c>
      <c r="R141" s="79" t="s">
        <v>150</v>
      </c>
      <c r="S141" s="78">
        <v>10</v>
      </c>
      <c r="T141" s="79" t="s">
        <v>150</v>
      </c>
      <c r="U141" s="78">
        <v>11</v>
      </c>
      <c r="V141" s="80" t="s">
        <v>156</v>
      </c>
      <c r="W141" s="78">
        <v>74</v>
      </c>
      <c r="X141" s="78">
        <v>4</v>
      </c>
    </row>
    <row r="142" spans="1:24" s="66" customFormat="1" x14ac:dyDescent="0.25">
      <c r="A142" s="67"/>
      <c r="B142" s="67">
        <v>75</v>
      </c>
      <c r="C142" s="67" t="s">
        <v>732</v>
      </c>
      <c r="D142" s="107">
        <v>300107</v>
      </c>
      <c r="E142" s="75" t="s">
        <v>208</v>
      </c>
      <c r="F142" s="76">
        <v>755510</v>
      </c>
      <c r="G142" s="75" t="s">
        <v>195</v>
      </c>
      <c r="H142" s="77">
        <v>565</v>
      </c>
      <c r="I142" s="77">
        <v>150</v>
      </c>
      <c r="J142" s="77">
        <v>75</v>
      </c>
      <c r="K142" s="77">
        <v>75</v>
      </c>
      <c r="L142" s="80">
        <v>0</v>
      </c>
      <c r="M142" s="80">
        <f t="shared" si="2"/>
        <v>-75</v>
      </c>
      <c r="N142" s="80"/>
      <c r="O142" s="80"/>
      <c r="P142" s="80"/>
      <c r="Q142" s="78">
        <v>110010</v>
      </c>
      <c r="R142" s="79" t="s">
        <v>150</v>
      </c>
      <c r="S142" s="78">
        <v>10</v>
      </c>
      <c r="T142" s="79" t="s">
        <v>150</v>
      </c>
      <c r="U142" s="78">
        <v>11</v>
      </c>
      <c r="V142" s="80" t="s">
        <v>156</v>
      </c>
      <c r="W142" s="78">
        <v>75</v>
      </c>
      <c r="X142" s="78">
        <v>4</v>
      </c>
    </row>
    <row r="143" spans="1:24" x14ac:dyDescent="0.25">
      <c r="A143" s="67"/>
      <c r="B143" s="67">
        <v>76</v>
      </c>
      <c r="C143" s="67" t="s">
        <v>732</v>
      </c>
      <c r="D143" s="107">
        <v>300107</v>
      </c>
      <c r="E143" s="75" t="s">
        <v>208</v>
      </c>
      <c r="F143" s="76">
        <v>755705</v>
      </c>
      <c r="G143" s="75" t="s">
        <v>196</v>
      </c>
      <c r="H143" s="77">
        <v>46.959999999999994</v>
      </c>
      <c r="I143" s="77">
        <v>17.53</v>
      </c>
      <c r="J143" s="77">
        <v>15</v>
      </c>
      <c r="K143" s="77">
        <v>10.92</v>
      </c>
      <c r="L143" s="80">
        <v>15</v>
      </c>
      <c r="M143" s="80">
        <f t="shared" si="2"/>
        <v>0</v>
      </c>
      <c r="N143" s="80"/>
      <c r="O143" s="80"/>
      <c r="P143" s="80"/>
      <c r="Q143" s="78">
        <v>110010</v>
      </c>
      <c r="R143" s="79" t="s">
        <v>150</v>
      </c>
      <c r="S143" s="78">
        <v>10</v>
      </c>
      <c r="T143" s="79" t="s">
        <v>150</v>
      </c>
      <c r="U143" s="78">
        <v>11</v>
      </c>
      <c r="V143" s="80" t="s">
        <v>156</v>
      </c>
      <c r="W143" s="78">
        <v>75</v>
      </c>
      <c r="X143" s="78">
        <v>4</v>
      </c>
    </row>
    <row r="144" spans="1:24" x14ac:dyDescent="0.25">
      <c r="A144" s="67"/>
      <c r="B144" s="67">
        <v>77</v>
      </c>
      <c r="C144" s="67" t="s">
        <v>732</v>
      </c>
      <c r="D144" s="107">
        <v>300107</v>
      </c>
      <c r="E144" s="75" t="s">
        <v>208</v>
      </c>
      <c r="F144" s="76">
        <v>777414</v>
      </c>
      <c r="G144" s="75" t="s">
        <v>216</v>
      </c>
      <c r="H144" s="77">
        <v>11841</v>
      </c>
      <c r="I144" s="77">
        <v>0</v>
      </c>
      <c r="J144" s="77">
        <v>0</v>
      </c>
      <c r="K144" s="77">
        <v>0</v>
      </c>
      <c r="L144" s="80">
        <v>0</v>
      </c>
      <c r="M144" s="80">
        <f t="shared" si="2"/>
        <v>0</v>
      </c>
      <c r="N144" s="80"/>
      <c r="O144" s="80"/>
      <c r="P144" s="80"/>
      <c r="Q144" s="78">
        <v>110010</v>
      </c>
      <c r="R144" s="79" t="s">
        <v>150</v>
      </c>
      <c r="S144" s="78">
        <v>10</v>
      </c>
      <c r="T144" s="79" t="s">
        <v>150</v>
      </c>
      <c r="U144" s="78">
        <v>11</v>
      </c>
      <c r="V144" s="80" t="s">
        <v>156</v>
      </c>
      <c r="W144" s="78">
        <v>77</v>
      </c>
      <c r="X144" s="78">
        <v>4</v>
      </c>
    </row>
    <row r="145" spans="1:24" x14ac:dyDescent="0.25">
      <c r="A145" s="67"/>
      <c r="B145" s="67">
        <v>78</v>
      </c>
      <c r="C145" s="67" t="s">
        <v>732</v>
      </c>
      <c r="D145" s="107">
        <v>300107</v>
      </c>
      <c r="E145" s="75" t="s">
        <v>208</v>
      </c>
      <c r="F145" s="76">
        <v>777417</v>
      </c>
      <c r="G145" s="75" t="s">
        <v>219</v>
      </c>
      <c r="H145" s="77">
        <v>0</v>
      </c>
      <c r="I145" s="77">
        <v>6586.99</v>
      </c>
      <c r="J145" s="77">
        <v>67000</v>
      </c>
      <c r="K145" s="77">
        <v>6607</v>
      </c>
      <c r="L145" s="80">
        <v>0</v>
      </c>
      <c r="M145" s="80">
        <f t="shared" si="2"/>
        <v>-67000</v>
      </c>
      <c r="N145" s="80"/>
      <c r="O145" s="80"/>
      <c r="P145" s="80"/>
      <c r="Q145" s="78">
        <v>110010</v>
      </c>
      <c r="R145" s="79" t="s">
        <v>150</v>
      </c>
      <c r="S145" s="78">
        <v>10</v>
      </c>
      <c r="T145" s="79" t="s">
        <v>150</v>
      </c>
      <c r="U145" s="78">
        <v>11</v>
      </c>
      <c r="V145" s="80" t="s">
        <v>156</v>
      </c>
      <c r="W145" s="78">
        <v>77</v>
      </c>
      <c r="X145" s="78">
        <v>4</v>
      </c>
    </row>
    <row r="146" spans="1:24" x14ac:dyDescent="0.25">
      <c r="A146" s="67"/>
      <c r="B146" s="67">
        <v>79</v>
      </c>
      <c r="C146" s="67" t="s">
        <v>732</v>
      </c>
      <c r="D146" s="107">
        <v>300107</v>
      </c>
      <c r="E146" s="75" t="s">
        <v>208</v>
      </c>
      <c r="F146" s="76">
        <v>787430</v>
      </c>
      <c r="G146" s="75" t="s">
        <v>207</v>
      </c>
      <c r="H146" s="77">
        <v>0</v>
      </c>
      <c r="I146" s="77">
        <v>30751.82</v>
      </c>
      <c r="J146" s="77">
        <v>26020</v>
      </c>
      <c r="K146" s="77">
        <v>22377.18</v>
      </c>
      <c r="L146" s="80">
        <v>33000</v>
      </c>
      <c r="M146" s="80">
        <f t="shared" si="2"/>
        <v>6980</v>
      </c>
      <c r="N146" s="80"/>
      <c r="O146" s="80">
        <v>33000</v>
      </c>
      <c r="P146" s="80"/>
      <c r="Q146" s="78">
        <v>110010</v>
      </c>
      <c r="R146" s="79" t="s">
        <v>150</v>
      </c>
      <c r="S146" s="78">
        <v>10</v>
      </c>
      <c r="T146" s="79" t="s">
        <v>150</v>
      </c>
      <c r="U146" s="78">
        <v>11</v>
      </c>
      <c r="V146" s="80" t="s">
        <v>156</v>
      </c>
      <c r="W146" s="78">
        <v>78</v>
      </c>
      <c r="X146" s="78">
        <v>4</v>
      </c>
    </row>
    <row r="147" spans="1:24" x14ac:dyDescent="0.25">
      <c r="A147" s="67"/>
      <c r="B147" s="67"/>
      <c r="C147" s="67" t="s">
        <v>732</v>
      </c>
      <c r="D147" s="107">
        <v>300107</v>
      </c>
      <c r="E147" s="75" t="s">
        <v>208</v>
      </c>
      <c r="F147" s="66">
        <v>798142</v>
      </c>
      <c r="G147" s="66" t="s">
        <v>839</v>
      </c>
      <c r="H147" s="77"/>
      <c r="I147" s="77"/>
      <c r="J147" s="77"/>
      <c r="K147" s="77"/>
      <c r="L147" s="80">
        <v>-202</v>
      </c>
      <c r="M147" s="80">
        <f t="shared" si="2"/>
        <v>-202</v>
      </c>
      <c r="N147" s="80"/>
      <c r="O147" s="80"/>
      <c r="P147" s="80"/>
      <c r="Q147" s="78">
        <v>110010</v>
      </c>
      <c r="R147" s="79" t="s">
        <v>150</v>
      </c>
      <c r="S147" s="78">
        <v>10</v>
      </c>
      <c r="T147" s="79" t="s">
        <v>150</v>
      </c>
      <c r="U147" s="78">
        <v>11</v>
      </c>
      <c r="V147" s="80" t="s">
        <v>156</v>
      </c>
      <c r="W147" s="78">
        <v>79</v>
      </c>
      <c r="X147" s="78">
        <v>4</v>
      </c>
    </row>
    <row r="148" spans="1:24" x14ac:dyDescent="0.25">
      <c r="A148" s="67"/>
      <c r="B148" s="67">
        <v>80</v>
      </c>
      <c r="C148" s="67" t="s">
        <v>732</v>
      </c>
      <c r="D148" s="107">
        <v>300108</v>
      </c>
      <c r="E148" s="75" t="s">
        <v>220</v>
      </c>
      <c r="F148" s="76">
        <v>611210</v>
      </c>
      <c r="G148" s="75" t="s">
        <v>221</v>
      </c>
      <c r="H148" s="77">
        <v>98589.119999999981</v>
      </c>
      <c r="I148" s="77">
        <v>156892.41999999995</v>
      </c>
      <c r="J148" s="77">
        <v>184338</v>
      </c>
      <c r="K148" s="77">
        <v>92168.7</v>
      </c>
      <c r="L148" s="80">
        <v>184337</v>
      </c>
      <c r="M148" s="80"/>
      <c r="N148" s="80"/>
      <c r="O148" s="80"/>
      <c r="P148" s="80"/>
      <c r="Q148" s="78">
        <v>110010</v>
      </c>
      <c r="R148" s="79" t="s">
        <v>150</v>
      </c>
      <c r="S148" s="78">
        <v>10</v>
      </c>
      <c r="T148" s="79" t="s">
        <v>150</v>
      </c>
      <c r="U148" s="78">
        <v>11</v>
      </c>
      <c r="V148" s="80" t="s">
        <v>156</v>
      </c>
      <c r="W148" s="78">
        <v>61</v>
      </c>
      <c r="X148" s="78">
        <v>1</v>
      </c>
    </row>
    <row r="149" spans="1:24" x14ac:dyDescent="0.25">
      <c r="A149" s="67"/>
      <c r="B149" s="67">
        <v>81</v>
      </c>
      <c r="C149" s="67" t="s">
        <v>732</v>
      </c>
      <c r="D149" s="107">
        <v>300108</v>
      </c>
      <c r="E149" s="75" t="s">
        <v>220</v>
      </c>
      <c r="F149" s="76">
        <v>611310</v>
      </c>
      <c r="G149" s="75" t="s">
        <v>179</v>
      </c>
      <c r="H149" s="77">
        <v>210896.2</v>
      </c>
      <c r="I149" s="77">
        <v>252463.92</v>
      </c>
      <c r="J149" s="77">
        <v>262524</v>
      </c>
      <c r="K149" s="77">
        <v>131261.94</v>
      </c>
      <c r="L149" s="80">
        <v>262524</v>
      </c>
      <c r="M149" s="80"/>
      <c r="N149" s="80"/>
      <c r="O149" s="80"/>
      <c r="P149" s="80"/>
      <c r="Q149" s="78">
        <v>110010</v>
      </c>
      <c r="R149" s="79" t="s">
        <v>150</v>
      </c>
      <c r="S149" s="78">
        <v>10</v>
      </c>
      <c r="T149" s="79" t="s">
        <v>150</v>
      </c>
      <c r="U149" s="78">
        <v>11</v>
      </c>
      <c r="V149" s="80" t="s">
        <v>156</v>
      </c>
      <c r="W149" s="78">
        <v>61</v>
      </c>
      <c r="X149" s="78">
        <v>1</v>
      </c>
    </row>
    <row r="150" spans="1:24" x14ac:dyDescent="0.25">
      <c r="A150" s="67"/>
      <c r="B150" s="67">
        <v>82</v>
      </c>
      <c r="C150" s="67" t="s">
        <v>732</v>
      </c>
      <c r="D150" s="107">
        <v>300108</v>
      </c>
      <c r="E150" s="75" t="s">
        <v>220</v>
      </c>
      <c r="F150" s="76">
        <v>611410</v>
      </c>
      <c r="G150" s="75" t="s">
        <v>209</v>
      </c>
      <c r="H150" s="77">
        <v>56687.16</v>
      </c>
      <c r="I150" s="77">
        <v>58954.68</v>
      </c>
      <c r="J150" s="77">
        <v>61313</v>
      </c>
      <c r="K150" s="77">
        <v>30656.46</v>
      </c>
      <c r="L150" s="80">
        <v>61313</v>
      </c>
      <c r="M150" s="80"/>
      <c r="N150" s="80"/>
      <c r="O150" s="80"/>
      <c r="P150" s="80"/>
      <c r="Q150" s="78">
        <v>110010</v>
      </c>
      <c r="R150" s="79" t="s">
        <v>150</v>
      </c>
      <c r="S150" s="78">
        <v>10</v>
      </c>
      <c r="T150" s="79" t="s">
        <v>150</v>
      </c>
      <c r="U150" s="78">
        <v>11</v>
      </c>
      <c r="V150" s="80" t="s">
        <v>156</v>
      </c>
      <c r="W150" s="78">
        <v>61</v>
      </c>
      <c r="X150" s="78">
        <v>1</v>
      </c>
    </row>
    <row r="151" spans="1:24" x14ac:dyDescent="0.25">
      <c r="A151" s="67"/>
      <c r="B151" s="67">
        <v>83</v>
      </c>
      <c r="C151" s="67" t="s">
        <v>732</v>
      </c>
      <c r="D151" s="107">
        <v>300108</v>
      </c>
      <c r="E151" s="75" t="s">
        <v>220</v>
      </c>
      <c r="F151" s="76">
        <v>611420</v>
      </c>
      <c r="G151" s="75" t="s">
        <v>181</v>
      </c>
      <c r="H151" s="77">
        <v>481331.56</v>
      </c>
      <c r="I151" s="77">
        <v>492839.56999999989</v>
      </c>
      <c r="J151" s="77">
        <v>517023</v>
      </c>
      <c r="K151" s="77">
        <v>258511.5</v>
      </c>
      <c r="L151" s="80">
        <v>517023</v>
      </c>
      <c r="M151" s="80"/>
      <c r="N151" s="80"/>
      <c r="O151" s="80"/>
      <c r="P151" s="80"/>
      <c r="Q151" s="78">
        <v>110010</v>
      </c>
      <c r="R151" s="79" t="s">
        <v>150</v>
      </c>
      <c r="S151" s="78">
        <v>10</v>
      </c>
      <c r="T151" s="79" t="s">
        <v>150</v>
      </c>
      <c r="U151" s="78">
        <v>11</v>
      </c>
      <c r="V151" s="80" t="s">
        <v>156</v>
      </c>
      <c r="W151" s="78">
        <v>61</v>
      </c>
      <c r="X151" s="78">
        <v>1</v>
      </c>
    </row>
    <row r="152" spans="1:24" x14ac:dyDescent="0.25">
      <c r="A152" s="67"/>
      <c r="B152" s="67">
        <v>84</v>
      </c>
      <c r="C152" s="67" t="s">
        <v>732</v>
      </c>
      <c r="D152" s="107">
        <v>300108</v>
      </c>
      <c r="E152" s="75" t="s">
        <v>220</v>
      </c>
      <c r="F152" s="76">
        <v>611489</v>
      </c>
      <c r="G152" s="75" t="s">
        <v>733</v>
      </c>
      <c r="H152" s="77">
        <v>0</v>
      </c>
      <c r="I152" s="77">
        <v>116.30000000000001</v>
      </c>
      <c r="J152" s="77">
        <v>555</v>
      </c>
      <c r="K152" s="77">
        <v>377.34000000000003</v>
      </c>
      <c r="L152" s="80">
        <v>400</v>
      </c>
      <c r="M152" s="80"/>
      <c r="N152" s="80"/>
      <c r="O152" s="80"/>
      <c r="P152" s="80"/>
      <c r="Q152" s="78">
        <v>110010</v>
      </c>
      <c r="R152" s="79" t="s">
        <v>150</v>
      </c>
      <c r="S152" s="78">
        <v>10</v>
      </c>
      <c r="T152" s="79" t="s">
        <v>150</v>
      </c>
      <c r="U152" s="78">
        <v>11</v>
      </c>
      <c r="V152" s="80" t="s">
        <v>156</v>
      </c>
      <c r="W152" s="78">
        <v>61</v>
      </c>
      <c r="X152" s="78">
        <v>1</v>
      </c>
    </row>
    <row r="153" spans="1:24" x14ac:dyDescent="0.25">
      <c r="A153" s="67"/>
      <c r="B153" s="67">
        <v>85</v>
      </c>
      <c r="C153" s="67" t="s">
        <v>732</v>
      </c>
      <c r="D153" s="107">
        <v>300108</v>
      </c>
      <c r="E153" s="75" t="s">
        <v>220</v>
      </c>
      <c r="F153" s="76">
        <v>611491</v>
      </c>
      <c r="G153" s="75" t="s">
        <v>233</v>
      </c>
      <c r="H153" s="77">
        <v>267.62</v>
      </c>
      <c r="I153" s="77">
        <v>323.64</v>
      </c>
      <c r="J153" s="77">
        <v>0</v>
      </c>
      <c r="K153" s="77">
        <v>0</v>
      </c>
      <c r="L153" s="80">
        <v>0</v>
      </c>
      <c r="M153" s="80"/>
      <c r="N153" s="80"/>
      <c r="O153" s="80"/>
      <c r="P153" s="80"/>
      <c r="Q153" s="78">
        <v>110010</v>
      </c>
      <c r="R153" s="79" t="s">
        <v>150</v>
      </c>
      <c r="S153" s="78">
        <v>10</v>
      </c>
      <c r="T153" s="79" t="s">
        <v>150</v>
      </c>
      <c r="U153" s="78">
        <v>11</v>
      </c>
      <c r="V153" s="80" t="s">
        <v>156</v>
      </c>
      <c r="W153" s="78">
        <v>61</v>
      </c>
      <c r="X153" s="78">
        <v>1</v>
      </c>
    </row>
    <row r="154" spans="1:24" x14ac:dyDescent="0.25">
      <c r="A154" s="67"/>
      <c r="B154" s="67">
        <v>86</v>
      </c>
      <c r="C154" s="67" t="s">
        <v>732</v>
      </c>
      <c r="D154" s="107">
        <v>300108</v>
      </c>
      <c r="E154" s="75" t="s">
        <v>220</v>
      </c>
      <c r="F154" s="76">
        <v>611492</v>
      </c>
      <c r="G154" s="75" t="s">
        <v>183</v>
      </c>
      <c r="H154" s="77">
        <v>4445.0999999999995</v>
      </c>
      <c r="I154" s="77">
        <v>2998.82</v>
      </c>
      <c r="J154" s="77">
        <v>2703</v>
      </c>
      <c r="K154" s="77">
        <v>2684.57</v>
      </c>
      <c r="L154" s="80">
        <v>3000</v>
      </c>
      <c r="M154" s="80"/>
      <c r="N154" s="80"/>
      <c r="O154" s="80"/>
      <c r="P154" s="80"/>
      <c r="Q154" s="78">
        <v>110010</v>
      </c>
      <c r="R154" s="79" t="s">
        <v>150</v>
      </c>
      <c r="S154" s="78">
        <v>10</v>
      </c>
      <c r="T154" s="79" t="s">
        <v>150</v>
      </c>
      <c r="U154" s="78">
        <v>11</v>
      </c>
      <c r="V154" s="80" t="s">
        <v>156</v>
      </c>
      <c r="W154" s="78">
        <v>61</v>
      </c>
      <c r="X154" s="78">
        <v>1</v>
      </c>
    </row>
    <row r="155" spans="1:24" x14ac:dyDescent="0.25">
      <c r="A155" s="67"/>
      <c r="B155" s="67">
        <v>87</v>
      </c>
      <c r="C155" s="67" t="s">
        <v>732</v>
      </c>
      <c r="D155" s="107">
        <v>300108</v>
      </c>
      <c r="E155" s="75" t="s">
        <v>220</v>
      </c>
      <c r="F155" s="76">
        <v>611493</v>
      </c>
      <c r="G155" s="75" t="s">
        <v>218</v>
      </c>
      <c r="H155" s="77">
        <v>2566.2199999999998</v>
      </c>
      <c r="I155" s="77">
        <v>0</v>
      </c>
      <c r="J155" s="77">
        <v>0</v>
      </c>
      <c r="K155" s="77">
        <v>0</v>
      </c>
      <c r="L155" s="80">
        <v>0</v>
      </c>
      <c r="M155" s="80"/>
      <c r="N155" s="80"/>
      <c r="O155" s="80"/>
      <c r="P155" s="80"/>
      <c r="Q155" s="78">
        <v>110010</v>
      </c>
      <c r="R155" s="79" t="s">
        <v>150</v>
      </c>
      <c r="S155" s="78">
        <v>10</v>
      </c>
      <c r="T155" s="79" t="s">
        <v>150</v>
      </c>
      <c r="U155" s="78">
        <v>11</v>
      </c>
      <c r="V155" s="80" t="s">
        <v>156</v>
      </c>
      <c r="W155" s="78">
        <v>61</v>
      </c>
      <c r="X155" s="78">
        <v>1</v>
      </c>
    </row>
    <row r="156" spans="1:24" x14ac:dyDescent="0.25">
      <c r="A156" s="67"/>
      <c r="B156" s="67">
        <v>88</v>
      </c>
      <c r="C156" s="67" t="s">
        <v>732</v>
      </c>
      <c r="D156" s="107">
        <v>300108</v>
      </c>
      <c r="E156" s="75" t="s">
        <v>220</v>
      </c>
      <c r="F156" s="76">
        <v>712370</v>
      </c>
      <c r="G156" s="75" t="s">
        <v>184</v>
      </c>
      <c r="H156" s="77">
        <v>171033</v>
      </c>
      <c r="I156" s="77">
        <v>191674</v>
      </c>
      <c r="J156" s="77">
        <v>187360</v>
      </c>
      <c r="K156" s="77">
        <v>139352</v>
      </c>
      <c r="L156" s="80">
        <v>190000</v>
      </c>
      <c r="M156" s="80">
        <f t="shared" ref="M156:M176" si="3">+L156-J156</f>
        <v>2640</v>
      </c>
      <c r="N156" s="80"/>
      <c r="O156" s="80"/>
      <c r="P156" s="80"/>
      <c r="Q156" s="78">
        <v>110010</v>
      </c>
      <c r="R156" s="79" t="s">
        <v>150</v>
      </c>
      <c r="S156" s="78">
        <v>10</v>
      </c>
      <c r="T156" s="79" t="s">
        <v>150</v>
      </c>
      <c r="U156" s="78">
        <v>11</v>
      </c>
      <c r="V156" s="80" t="s">
        <v>156</v>
      </c>
      <c r="W156" s="78">
        <v>71</v>
      </c>
      <c r="X156" s="78">
        <v>4</v>
      </c>
    </row>
    <row r="157" spans="1:24" x14ac:dyDescent="0.25">
      <c r="A157" s="67"/>
      <c r="B157" s="67">
        <v>89</v>
      </c>
      <c r="C157" s="67" t="s">
        <v>732</v>
      </c>
      <c r="D157" s="107">
        <v>300108</v>
      </c>
      <c r="E157" s="75" t="s">
        <v>220</v>
      </c>
      <c r="F157" s="76">
        <v>712420</v>
      </c>
      <c r="G157" s="75" t="s">
        <v>223</v>
      </c>
      <c r="H157" s="77">
        <v>523.04000000000008</v>
      </c>
      <c r="I157" s="77">
        <v>751.20000000000016</v>
      </c>
      <c r="J157" s="77">
        <v>1428</v>
      </c>
      <c r="K157" s="77">
        <v>383.93</v>
      </c>
      <c r="L157" s="80">
        <v>1428</v>
      </c>
      <c r="M157" s="80">
        <f t="shared" si="3"/>
        <v>0</v>
      </c>
      <c r="N157" s="80"/>
      <c r="O157" s="80"/>
      <c r="P157" s="80"/>
      <c r="Q157" s="78">
        <v>110010</v>
      </c>
      <c r="R157" s="79" t="s">
        <v>150</v>
      </c>
      <c r="S157" s="78">
        <v>10</v>
      </c>
      <c r="T157" s="79" t="s">
        <v>150</v>
      </c>
      <c r="U157" s="78">
        <v>11</v>
      </c>
      <c r="V157" s="80" t="s">
        <v>156</v>
      </c>
      <c r="W157" s="78">
        <v>71</v>
      </c>
      <c r="X157" s="78">
        <v>4</v>
      </c>
    </row>
    <row r="158" spans="1:24" x14ac:dyDescent="0.25">
      <c r="A158" s="67"/>
      <c r="B158" s="67">
        <v>90</v>
      </c>
      <c r="C158" s="67" t="s">
        <v>732</v>
      </c>
      <c r="D158" s="107">
        <v>300108</v>
      </c>
      <c r="E158" s="75" t="s">
        <v>220</v>
      </c>
      <c r="F158" s="76">
        <v>712550</v>
      </c>
      <c r="G158" s="75" t="s">
        <v>187</v>
      </c>
      <c r="H158" s="77">
        <v>60981.649999999994</v>
      </c>
      <c r="I158" s="77">
        <v>37084.920000000006</v>
      </c>
      <c r="J158" s="77">
        <v>55378</v>
      </c>
      <c r="K158" s="77">
        <v>43443.95</v>
      </c>
      <c r="L158" s="80">
        <f>53000+14003</f>
        <v>67003</v>
      </c>
      <c r="M158" s="80">
        <f t="shared" si="3"/>
        <v>11625</v>
      </c>
      <c r="N158" s="80"/>
      <c r="O158" s="80">
        <v>14003</v>
      </c>
      <c r="P158" s="80"/>
      <c r="Q158" s="78">
        <v>110010</v>
      </c>
      <c r="R158" s="79" t="s">
        <v>150</v>
      </c>
      <c r="S158" s="78">
        <v>10</v>
      </c>
      <c r="T158" s="79" t="s">
        <v>150</v>
      </c>
      <c r="U158" s="78">
        <v>11</v>
      </c>
      <c r="V158" s="80" t="s">
        <v>156</v>
      </c>
      <c r="W158" s="78">
        <v>71</v>
      </c>
      <c r="X158" s="78">
        <v>4</v>
      </c>
    </row>
    <row r="159" spans="1:24" s="66" customFormat="1" x14ac:dyDescent="0.25">
      <c r="A159" s="67"/>
      <c r="B159" s="67">
        <v>91</v>
      </c>
      <c r="C159" s="67" t="s">
        <v>732</v>
      </c>
      <c r="D159" s="107">
        <v>300108</v>
      </c>
      <c r="E159" s="75" t="s">
        <v>220</v>
      </c>
      <c r="F159" s="76">
        <v>733110</v>
      </c>
      <c r="G159" s="75" t="s">
        <v>214</v>
      </c>
      <c r="H159" s="77">
        <v>-2.8421709430404007E-14</v>
      </c>
      <c r="I159" s="77">
        <v>56641</v>
      </c>
      <c r="J159" s="77">
        <v>46011</v>
      </c>
      <c r="K159" s="77">
        <v>46010.52</v>
      </c>
      <c r="L159" s="80">
        <v>0</v>
      </c>
      <c r="M159" s="80">
        <f t="shared" si="3"/>
        <v>-46011</v>
      </c>
      <c r="N159" s="80"/>
      <c r="O159" s="80"/>
      <c r="P159" s="80"/>
      <c r="Q159" s="78">
        <v>110010</v>
      </c>
      <c r="R159" s="79" t="s">
        <v>150</v>
      </c>
      <c r="S159" s="78">
        <v>10</v>
      </c>
      <c r="T159" s="79" t="s">
        <v>150</v>
      </c>
      <c r="U159" s="78">
        <v>11</v>
      </c>
      <c r="V159" s="80" t="s">
        <v>156</v>
      </c>
      <c r="W159" s="78">
        <v>73</v>
      </c>
      <c r="X159" s="78">
        <v>4</v>
      </c>
    </row>
    <row r="160" spans="1:24" x14ac:dyDescent="0.25">
      <c r="A160" s="67"/>
      <c r="B160" s="67">
        <v>92</v>
      </c>
      <c r="C160" s="67" t="s">
        <v>732</v>
      </c>
      <c r="D160" s="107">
        <v>300108</v>
      </c>
      <c r="E160" s="75" t="s">
        <v>220</v>
      </c>
      <c r="F160" s="76">
        <v>733120</v>
      </c>
      <c r="G160" s="75" t="s">
        <v>188</v>
      </c>
      <c r="H160" s="77">
        <v>75216.389999999985</v>
      </c>
      <c r="I160" s="77">
        <v>52858.009999999995</v>
      </c>
      <c r="J160" s="77">
        <v>81812</v>
      </c>
      <c r="K160" s="77">
        <v>19207.239999999998</v>
      </c>
      <c r="L160" s="80">
        <v>75000</v>
      </c>
      <c r="M160" s="80">
        <f t="shared" si="3"/>
        <v>-6812</v>
      </c>
      <c r="N160" s="80"/>
      <c r="O160" s="80"/>
      <c r="P160" s="80"/>
      <c r="Q160" s="78">
        <v>110010</v>
      </c>
      <c r="R160" s="79" t="s">
        <v>150</v>
      </c>
      <c r="S160" s="78">
        <v>10</v>
      </c>
      <c r="T160" s="79" t="s">
        <v>150</v>
      </c>
      <c r="U160" s="78">
        <v>11</v>
      </c>
      <c r="V160" s="80" t="s">
        <v>156</v>
      </c>
      <c r="W160" s="78">
        <v>73</v>
      </c>
      <c r="X160" s="78">
        <v>4</v>
      </c>
    </row>
    <row r="161" spans="1:24" x14ac:dyDescent="0.25">
      <c r="A161" s="67"/>
      <c r="B161" s="67">
        <v>93</v>
      </c>
      <c r="C161" s="67" t="s">
        <v>732</v>
      </c>
      <c r="D161" s="107">
        <v>300108</v>
      </c>
      <c r="E161" s="75" t="s">
        <v>220</v>
      </c>
      <c r="F161" s="76">
        <v>744210</v>
      </c>
      <c r="G161" s="75" t="s">
        <v>190</v>
      </c>
      <c r="H161" s="77">
        <v>338.54</v>
      </c>
      <c r="I161" s="77">
        <v>1431.92</v>
      </c>
      <c r="J161" s="77">
        <v>1500</v>
      </c>
      <c r="K161" s="77">
        <v>769.44</v>
      </c>
      <c r="L161" s="80">
        <v>1500</v>
      </c>
      <c r="M161" s="80">
        <f t="shared" si="3"/>
        <v>0</v>
      </c>
      <c r="N161" s="80"/>
      <c r="O161" s="80"/>
      <c r="P161" s="80"/>
      <c r="Q161" s="78">
        <v>110010</v>
      </c>
      <c r="R161" s="79" t="s">
        <v>150</v>
      </c>
      <c r="S161" s="78">
        <v>10</v>
      </c>
      <c r="T161" s="79" t="s">
        <v>150</v>
      </c>
      <c r="U161" s="78">
        <v>11</v>
      </c>
      <c r="V161" s="80" t="s">
        <v>156</v>
      </c>
      <c r="W161" s="78">
        <v>74</v>
      </c>
      <c r="X161" s="78">
        <v>4</v>
      </c>
    </row>
    <row r="162" spans="1:24" x14ac:dyDescent="0.25">
      <c r="A162" s="67"/>
      <c r="B162" s="67">
        <v>94</v>
      </c>
      <c r="C162" s="67" t="s">
        <v>732</v>
      </c>
      <c r="D162" s="107">
        <v>300108</v>
      </c>
      <c r="E162" s="75" t="s">
        <v>220</v>
      </c>
      <c r="F162" s="76">
        <v>744220</v>
      </c>
      <c r="G162" s="75" t="s">
        <v>191</v>
      </c>
      <c r="H162" s="77">
        <v>813.64</v>
      </c>
      <c r="I162" s="77">
        <v>2364</v>
      </c>
      <c r="J162" s="77">
        <v>5000</v>
      </c>
      <c r="K162" s="77">
        <v>1050</v>
      </c>
      <c r="L162" s="80">
        <v>0</v>
      </c>
      <c r="M162" s="80">
        <f t="shared" si="3"/>
        <v>-5000</v>
      </c>
      <c r="N162" s="80"/>
      <c r="O162" s="80"/>
      <c r="P162" s="80"/>
      <c r="Q162" s="78">
        <v>110010</v>
      </c>
      <c r="R162" s="79" t="s">
        <v>150</v>
      </c>
      <c r="S162" s="78">
        <v>10</v>
      </c>
      <c r="T162" s="79" t="s">
        <v>150</v>
      </c>
      <c r="U162" s="78">
        <v>11</v>
      </c>
      <c r="V162" s="80" t="s">
        <v>156</v>
      </c>
      <c r="W162" s="78">
        <v>74</v>
      </c>
      <c r="X162" s="78">
        <v>4</v>
      </c>
    </row>
    <row r="163" spans="1:24" x14ac:dyDescent="0.25">
      <c r="A163" s="67"/>
      <c r="B163" s="67">
        <v>95</v>
      </c>
      <c r="C163" s="67" t="s">
        <v>732</v>
      </c>
      <c r="D163" s="107">
        <v>300108</v>
      </c>
      <c r="E163" s="75" t="s">
        <v>220</v>
      </c>
      <c r="F163" s="76">
        <v>744230</v>
      </c>
      <c r="G163" s="75" t="s">
        <v>234</v>
      </c>
      <c r="H163" s="77">
        <v>1750</v>
      </c>
      <c r="I163" s="77">
        <v>0</v>
      </c>
      <c r="J163" s="77">
        <v>0</v>
      </c>
      <c r="K163" s="77">
        <v>0</v>
      </c>
      <c r="L163" s="80">
        <v>0</v>
      </c>
      <c r="M163" s="80">
        <f t="shared" si="3"/>
        <v>0</v>
      </c>
      <c r="N163" s="80"/>
      <c r="O163" s="80"/>
      <c r="P163" s="80"/>
      <c r="Q163" s="78">
        <v>110010</v>
      </c>
      <c r="R163" s="79" t="s">
        <v>150</v>
      </c>
      <c r="S163" s="78">
        <v>10</v>
      </c>
      <c r="T163" s="79" t="s">
        <v>150</v>
      </c>
      <c r="U163" s="78">
        <v>11</v>
      </c>
      <c r="V163" s="80" t="s">
        <v>156</v>
      </c>
      <c r="W163" s="78">
        <v>74</v>
      </c>
      <c r="X163" s="78">
        <v>4</v>
      </c>
    </row>
    <row r="164" spans="1:24" x14ac:dyDescent="0.25">
      <c r="A164" s="67"/>
      <c r="B164" s="67">
        <v>96</v>
      </c>
      <c r="C164" s="67" t="s">
        <v>732</v>
      </c>
      <c r="D164" s="107">
        <v>300108</v>
      </c>
      <c r="E164" s="75" t="s">
        <v>220</v>
      </c>
      <c r="F164" s="76">
        <v>744370</v>
      </c>
      <c r="G164" s="75" t="s">
        <v>192</v>
      </c>
      <c r="H164" s="77">
        <v>0</v>
      </c>
      <c r="I164" s="77">
        <v>44.12</v>
      </c>
      <c r="J164" s="77">
        <v>0</v>
      </c>
      <c r="K164" s="77">
        <v>0</v>
      </c>
      <c r="L164" s="80">
        <v>0</v>
      </c>
      <c r="M164" s="80">
        <f t="shared" si="3"/>
        <v>0</v>
      </c>
      <c r="N164" s="80"/>
      <c r="O164" s="80"/>
      <c r="P164" s="80"/>
      <c r="Q164" s="78">
        <v>110010</v>
      </c>
      <c r="R164" s="79" t="s">
        <v>150</v>
      </c>
      <c r="S164" s="78">
        <v>10</v>
      </c>
      <c r="T164" s="79" t="s">
        <v>150</v>
      </c>
      <c r="U164" s="78">
        <v>11</v>
      </c>
      <c r="V164" s="80" t="s">
        <v>156</v>
      </c>
      <c r="W164" s="78">
        <v>74</v>
      </c>
      <c r="X164" s="78">
        <v>4</v>
      </c>
    </row>
    <row r="165" spans="1:24" x14ac:dyDescent="0.25">
      <c r="A165" s="67"/>
      <c r="B165" s="67">
        <v>97</v>
      </c>
      <c r="C165" s="67" t="s">
        <v>732</v>
      </c>
      <c r="D165" s="107">
        <v>300108</v>
      </c>
      <c r="E165" s="75" t="s">
        <v>220</v>
      </c>
      <c r="F165" s="76">
        <v>755230</v>
      </c>
      <c r="G165" s="75" t="s">
        <v>224</v>
      </c>
      <c r="H165" s="77">
        <v>792.17000000000007</v>
      </c>
      <c r="I165" s="77">
        <v>2313.75</v>
      </c>
      <c r="J165" s="77">
        <v>0</v>
      </c>
      <c r="K165" s="77">
        <v>0</v>
      </c>
      <c r="L165" s="80">
        <v>0</v>
      </c>
      <c r="M165" s="80">
        <f t="shared" si="3"/>
        <v>0</v>
      </c>
      <c r="N165" s="80"/>
      <c r="O165" s="80"/>
      <c r="P165" s="80"/>
      <c r="Q165" s="78">
        <v>110010</v>
      </c>
      <c r="R165" s="79" t="s">
        <v>150</v>
      </c>
      <c r="S165" s="78">
        <v>10</v>
      </c>
      <c r="T165" s="79" t="s">
        <v>150</v>
      </c>
      <c r="U165" s="78">
        <v>11</v>
      </c>
      <c r="V165" s="80" t="s">
        <v>156</v>
      </c>
      <c r="W165" s="78">
        <v>75</v>
      </c>
      <c r="X165" s="78">
        <v>4</v>
      </c>
    </row>
    <row r="166" spans="1:24" x14ac:dyDescent="0.25">
      <c r="A166" s="67"/>
      <c r="B166" s="67">
        <v>98</v>
      </c>
      <c r="C166" s="67" t="s">
        <v>732</v>
      </c>
      <c r="D166" s="107">
        <v>300108</v>
      </c>
      <c r="E166" s="75" t="s">
        <v>220</v>
      </c>
      <c r="F166" s="76">
        <v>755240</v>
      </c>
      <c r="G166" s="75" t="s">
        <v>193</v>
      </c>
      <c r="H166" s="77">
        <v>424376.16</v>
      </c>
      <c r="I166" s="77">
        <v>494201.93</v>
      </c>
      <c r="J166" s="77">
        <v>492398</v>
      </c>
      <c r="K166" s="77">
        <v>491191.97000000003</v>
      </c>
      <c r="L166" s="80">
        <f>425969+16000</f>
        <v>441969</v>
      </c>
      <c r="M166" s="80">
        <f t="shared" si="3"/>
        <v>-50429</v>
      </c>
      <c r="N166" s="80"/>
      <c r="O166" s="80">
        <v>16000</v>
      </c>
      <c r="P166" s="80"/>
      <c r="Q166" s="78">
        <v>110010</v>
      </c>
      <c r="R166" s="79" t="s">
        <v>150</v>
      </c>
      <c r="S166" s="78">
        <v>10</v>
      </c>
      <c r="T166" s="79" t="s">
        <v>150</v>
      </c>
      <c r="U166" s="78">
        <v>11</v>
      </c>
      <c r="V166" s="80" t="s">
        <v>156</v>
      </c>
      <c r="W166" s="78">
        <v>75</v>
      </c>
      <c r="X166" s="78">
        <v>4</v>
      </c>
    </row>
    <row r="167" spans="1:24" x14ac:dyDescent="0.25">
      <c r="A167" s="67"/>
      <c r="B167" s="67">
        <v>99</v>
      </c>
      <c r="C167" s="67" t="s">
        <v>732</v>
      </c>
      <c r="D167" s="107">
        <v>300108</v>
      </c>
      <c r="E167" s="75" t="s">
        <v>220</v>
      </c>
      <c r="F167" s="76">
        <v>755360</v>
      </c>
      <c r="G167" s="75" t="s">
        <v>225</v>
      </c>
      <c r="H167" s="77">
        <v>40</v>
      </c>
      <c r="I167" s="77">
        <v>57.9</v>
      </c>
      <c r="J167" s="77">
        <v>0</v>
      </c>
      <c r="K167" s="77">
        <v>0</v>
      </c>
      <c r="L167" s="80">
        <v>0</v>
      </c>
      <c r="M167" s="80">
        <f t="shared" si="3"/>
        <v>0</v>
      </c>
      <c r="N167" s="80"/>
      <c r="O167" s="80"/>
      <c r="P167" s="80"/>
      <c r="Q167" s="78">
        <v>110010</v>
      </c>
      <c r="R167" s="79" t="s">
        <v>150</v>
      </c>
      <c r="S167" s="78">
        <v>10</v>
      </c>
      <c r="T167" s="79" t="s">
        <v>150</v>
      </c>
      <c r="U167" s="78">
        <v>11</v>
      </c>
      <c r="V167" s="80" t="s">
        <v>156</v>
      </c>
      <c r="W167" s="78">
        <v>75</v>
      </c>
      <c r="X167" s="78">
        <v>4</v>
      </c>
    </row>
    <row r="168" spans="1:24" x14ac:dyDescent="0.25">
      <c r="A168" s="67"/>
      <c r="B168" s="67">
        <v>100</v>
      </c>
      <c r="C168" s="67" t="s">
        <v>732</v>
      </c>
      <c r="D168" s="107">
        <v>300108</v>
      </c>
      <c r="E168" s="75" t="s">
        <v>220</v>
      </c>
      <c r="F168" s="76">
        <v>765425</v>
      </c>
      <c r="G168" s="75" t="s">
        <v>201</v>
      </c>
      <c r="H168" s="77">
        <v>903.74</v>
      </c>
      <c r="I168" s="77">
        <v>543.14</v>
      </c>
      <c r="J168" s="77">
        <v>600</v>
      </c>
      <c r="K168" s="77">
        <v>126.52999999999999</v>
      </c>
      <c r="L168" s="80">
        <v>350</v>
      </c>
      <c r="M168" s="80">
        <f t="shared" si="3"/>
        <v>-250</v>
      </c>
      <c r="N168" s="80"/>
      <c r="O168" s="80"/>
      <c r="P168" s="80"/>
      <c r="Q168" s="78">
        <v>110010</v>
      </c>
      <c r="R168" s="79" t="s">
        <v>150</v>
      </c>
      <c r="S168" s="78">
        <v>10</v>
      </c>
      <c r="T168" s="79" t="s">
        <v>150</v>
      </c>
      <c r="U168" s="78">
        <v>11</v>
      </c>
      <c r="V168" s="80" t="s">
        <v>156</v>
      </c>
      <c r="W168" s="78">
        <v>76</v>
      </c>
      <c r="X168" s="78">
        <v>4</v>
      </c>
    </row>
    <row r="169" spans="1:24" x14ac:dyDescent="0.25">
      <c r="A169" s="67"/>
      <c r="B169" s="67">
        <v>101</v>
      </c>
      <c r="C169" s="67" t="s">
        <v>732</v>
      </c>
      <c r="D169" s="107">
        <v>300108</v>
      </c>
      <c r="E169" s="75" t="s">
        <v>220</v>
      </c>
      <c r="F169" s="76">
        <v>777410</v>
      </c>
      <c r="G169" s="75" t="s">
        <v>204</v>
      </c>
      <c r="H169" s="77">
        <v>188609.02</v>
      </c>
      <c r="I169" s="77">
        <v>0</v>
      </c>
      <c r="J169" s="77">
        <v>0</v>
      </c>
      <c r="K169" s="77">
        <v>0</v>
      </c>
      <c r="L169" s="80">
        <v>0</v>
      </c>
      <c r="M169" s="80">
        <f t="shared" si="3"/>
        <v>0</v>
      </c>
      <c r="N169" s="80"/>
      <c r="O169" s="80"/>
      <c r="P169" s="80"/>
      <c r="Q169" s="78">
        <v>110010</v>
      </c>
      <c r="R169" s="79" t="s">
        <v>150</v>
      </c>
      <c r="S169" s="78">
        <v>10</v>
      </c>
      <c r="T169" s="79" t="s">
        <v>150</v>
      </c>
      <c r="U169" s="78">
        <v>11</v>
      </c>
      <c r="V169" s="80" t="s">
        <v>156</v>
      </c>
      <c r="W169" s="78">
        <v>77</v>
      </c>
      <c r="X169" s="78">
        <v>4</v>
      </c>
    </row>
    <row r="170" spans="1:24" x14ac:dyDescent="0.25">
      <c r="A170" s="67"/>
      <c r="B170" s="67">
        <v>102</v>
      </c>
      <c r="C170" s="67" t="s">
        <v>732</v>
      </c>
      <c r="D170" s="107">
        <v>300108</v>
      </c>
      <c r="E170" s="75" t="s">
        <v>220</v>
      </c>
      <c r="F170" s="76">
        <v>777412</v>
      </c>
      <c r="G170" s="75" t="s">
        <v>205</v>
      </c>
      <c r="H170" s="77">
        <v>0</v>
      </c>
      <c r="I170" s="77">
        <v>0</v>
      </c>
      <c r="J170" s="77">
        <v>5522</v>
      </c>
      <c r="K170" s="77">
        <v>0</v>
      </c>
      <c r="L170" s="80">
        <v>0</v>
      </c>
      <c r="M170" s="80">
        <f t="shared" si="3"/>
        <v>-5522</v>
      </c>
      <c r="N170" s="80"/>
      <c r="O170" s="80"/>
      <c r="P170" s="80"/>
      <c r="Q170" s="78">
        <v>110010</v>
      </c>
      <c r="R170" s="79" t="s">
        <v>150</v>
      </c>
      <c r="S170" s="78">
        <v>10</v>
      </c>
      <c r="T170" s="79" t="s">
        <v>150</v>
      </c>
      <c r="U170" s="78">
        <v>11</v>
      </c>
      <c r="V170" s="80" t="s">
        <v>156</v>
      </c>
      <c r="W170" s="78">
        <v>77</v>
      </c>
      <c r="X170" s="78">
        <v>4</v>
      </c>
    </row>
    <row r="171" spans="1:24" x14ac:dyDescent="0.25">
      <c r="A171" s="67"/>
      <c r="B171" s="67">
        <v>103</v>
      </c>
      <c r="C171" s="67" t="s">
        <v>732</v>
      </c>
      <c r="D171" s="107">
        <v>300108</v>
      </c>
      <c r="E171" s="75" t="s">
        <v>220</v>
      </c>
      <c r="F171" s="76">
        <v>777414</v>
      </c>
      <c r="G171" s="75" t="s">
        <v>216</v>
      </c>
      <c r="H171" s="77">
        <v>177762.05</v>
      </c>
      <c r="I171" s="77">
        <v>33087.990000000005</v>
      </c>
      <c r="J171" s="77">
        <v>0</v>
      </c>
      <c r="K171" s="77">
        <v>0</v>
      </c>
      <c r="L171" s="80">
        <v>120000</v>
      </c>
      <c r="M171" s="80">
        <f t="shared" si="3"/>
        <v>120000</v>
      </c>
      <c r="N171" s="80"/>
      <c r="O171" s="80">
        <v>120000</v>
      </c>
      <c r="P171" s="80"/>
      <c r="Q171" s="78">
        <v>110010</v>
      </c>
      <c r="R171" s="79" t="s">
        <v>150</v>
      </c>
      <c r="S171" s="78">
        <v>10</v>
      </c>
      <c r="T171" s="79" t="s">
        <v>150</v>
      </c>
      <c r="U171" s="78">
        <v>11</v>
      </c>
      <c r="V171" s="80" t="s">
        <v>156</v>
      </c>
      <c r="W171" s="78">
        <v>77</v>
      </c>
      <c r="X171" s="78">
        <v>4</v>
      </c>
    </row>
    <row r="172" spans="1:24" x14ac:dyDescent="0.25">
      <c r="A172" s="67"/>
      <c r="B172" s="67">
        <v>104</v>
      </c>
      <c r="C172" s="67" t="s">
        <v>732</v>
      </c>
      <c r="D172" s="107">
        <v>300108</v>
      </c>
      <c r="E172" s="75" t="s">
        <v>220</v>
      </c>
      <c r="F172" s="76">
        <v>777415</v>
      </c>
      <c r="G172" s="75" t="s">
        <v>206</v>
      </c>
      <c r="H172" s="77">
        <v>0</v>
      </c>
      <c r="I172" s="77">
        <v>0</v>
      </c>
      <c r="J172" s="77">
        <v>149141</v>
      </c>
      <c r="K172" s="77">
        <v>148977.79999999999</v>
      </c>
      <c r="L172" s="80">
        <v>0</v>
      </c>
      <c r="M172" s="80">
        <f t="shared" si="3"/>
        <v>-149141</v>
      </c>
      <c r="N172" s="80"/>
      <c r="O172" s="80"/>
      <c r="P172" s="80"/>
      <c r="Q172" s="78">
        <v>110010</v>
      </c>
      <c r="R172" s="79" t="s">
        <v>150</v>
      </c>
      <c r="S172" s="78">
        <v>10</v>
      </c>
      <c r="T172" s="79" t="s">
        <v>150</v>
      </c>
      <c r="U172" s="78">
        <v>11</v>
      </c>
      <c r="V172" s="80" t="s">
        <v>156</v>
      </c>
      <c r="W172" s="78">
        <v>77</v>
      </c>
      <c r="X172" s="78">
        <v>4</v>
      </c>
    </row>
    <row r="173" spans="1:24" x14ac:dyDescent="0.25">
      <c r="A173" s="67"/>
      <c r="B173" s="67">
        <v>105</v>
      </c>
      <c r="C173" s="67" t="s">
        <v>732</v>
      </c>
      <c r="D173" s="107">
        <v>300108</v>
      </c>
      <c r="E173" s="75" t="s">
        <v>220</v>
      </c>
      <c r="F173" s="76">
        <v>777416</v>
      </c>
      <c r="G173" s="75" t="s">
        <v>226</v>
      </c>
      <c r="H173" s="77">
        <v>0</v>
      </c>
      <c r="I173" s="77">
        <v>83234.2</v>
      </c>
      <c r="J173" s="77">
        <v>5522</v>
      </c>
      <c r="K173" s="77">
        <v>0</v>
      </c>
      <c r="L173" s="80">
        <v>0</v>
      </c>
      <c r="M173" s="80">
        <f t="shared" si="3"/>
        <v>-5522</v>
      </c>
      <c r="N173" s="80"/>
      <c r="O173" s="80"/>
      <c r="P173" s="80"/>
      <c r="Q173" s="78">
        <v>110010</v>
      </c>
      <c r="R173" s="79" t="s">
        <v>150</v>
      </c>
      <c r="S173" s="78">
        <v>10</v>
      </c>
      <c r="T173" s="79" t="s">
        <v>150</v>
      </c>
      <c r="U173" s="78">
        <v>11</v>
      </c>
      <c r="V173" s="80" t="s">
        <v>156</v>
      </c>
      <c r="W173" s="78">
        <v>77</v>
      </c>
      <c r="X173" s="78">
        <v>4</v>
      </c>
    </row>
    <row r="174" spans="1:24" s="66" customFormat="1" x14ac:dyDescent="0.25">
      <c r="A174" s="67"/>
      <c r="B174" s="67">
        <v>106</v>
      </c>
      <c r="C174" s="67" t="s">
        <v>732</v>
      </c>
      <c r="D174" s="107">
        <v>300108</v>
      </c>
      <c r="E174" s="75" t="s">
        <v>220</v>
      </c>
      <c r="F174" s="76">
        <v>777417</v>
      </c>
      <c r="G174" s="75" t="s">
        <v>219</v>
      </c>
      <c r="H174" s="77">
        <v>0</v>
      </c>
      <c r="I174" s="77">
        <v>0</v>
      </c>
      <c r="J174" s="77">
        <v>5522</v>
      </c>
      <c r="K174" s="77">
        <v>0</v>
      </c>
      <c r="L174" s="80">
        <v>0</v>
      </c>
      <c r="M174" s="80">
        <f t="shared" si="3"/>
        <v>-5522</v>
      </c>
      <c r="N174" s="80"/>
      <c r="O174" s="80"/>
      <c r="P174" s="80"/>
      <c r="Q174" s="78">
        <v>110010</v>
      </c>
      <c r="R174" s="79" t="s">
        <v>150</v>
      </c>
      <c r="S174" s="78">
        <v>10</v>
      </c>
      <c r="T174" s="79" t="s">
        <v>150</v>
      </c>
      <c r="U174" s="78">
        <v>11</v>
      </c>
      <c r="V174" s="80" t="s">
        <v>156</v>
      </c>
      <c r="W174" s="78">
        <v>77</v>
      </c>
      <c r="X174" s="78">
        <v>4</v>
      </c>
    </row>
    <row r="175" spans="1:24" x14ac:dyDescent="0.25">
      <c r="A175" s="67"/>
      <c r="B175" s="67">
        <v>107</v>
      </c>
      <c r="C175" s="67" t="s">
        <v>732</v>
      </c>
      <c r="D175" s="107">
        <v>300108</v>
      </c>
      <c r="E175" s="75" t="s">
        <v>220</v>
      </c>
      <c r="F175" s="76">
        <v>787430</v>
      </c>
      <c r="G175" s="75" t="s">
        <v>207</v>
      </c>
      <c r="H175" s="77">
        <v>48533.7</v>
      </c>
      <c r="I175" s="77">
        <v>43630.95</v>
      </c>
      <c r="J175" s="77">
        <v>666260</v>
      </c>
      <c r="K175" s="77">
        <v>16508.309999999998</v>
      </c>
      <c r="L175" s="80">
        <v>650000</v>
      </c>
      <c r="M175" s="80">
        <f t="shared" si="3"/>
        <v>-16260</v>
      </c>
      <c r="N175" s="80"/>
      <c r="O175" s="80"/>
      <c r="P175" s="80"/>
      <c r="Q175" s="78">
        <v>110010</v>
      </c>
      <c r="R175" s="79" t="s">
        <v>150</v>
      </c>
      <c r="S175" s="78">
        <v>10</v>
      </c>
      <c r="T175" s="79" t="s">
        <v>150</v>
      </c>
      <c r="U175" s="78">
        <v>11</v>
      </c>
      <c r="V175" s="80" t="s">
        <v>156</v>
      </c>
      <c r="W175" s="78">
        <v>78</v>
      </c>
      <c r="X175" s="78">
        <v>4</v>
      </c>
    </row>
    <row r="176" spans="1:24" x14ac:dyDescent="0.25">
      <c r="A176" s="67"/>
      <c r="B176" s="67"/>
      <c r="C176" s="67" t="s">
        <v>732</v>
      </c>
      <c r="D176" s="107">
        <v>300108</v>
      </c>
      <c r="E176" s="75" t="s">
        <v>220</v>
      </c>
      <c r="F176" s="66">
        <v>798142</v>
      </c>
      <c r="G176" s="66" t="s">
        <v>839</v>
      </c>
      <c r="H176" s="77"/>
      <c r="I176" s="77"/>
      <c r="J176" s="77"/>
      <c r="K176" s="77"/>
      <c r="L176" s="80">
        <v>-139725</v>
      </c>
      <c r="M176" s="80">
        <f t="shared" si="3"/>
        <v>-139725</v>
      </c>
      <c r="N176" s="80"/>
      <c r="O176" s="80"/>
      <c r="P176" s="80"/>
      <c r="Q176" s="78">
        <v>110010</v>
      </c>
      <c r="R176" s="79" t="s">
        <v>150</v>
      </c>
      <c r="S176" s="78">
        <v>10</v>
      </c>
      <c r="T176" s="79" t="s">
        <v>150</v>
      </c>
      <c r="U176" s="78">
        <v>11</v>
      </c>
      <c r="V176" s="80" t="s">
        <v>156</v>
      </c>
      <c r="W176" s="78">
        <v>79</v>
      </c>
      <c r="X176" s="78">
        <v>4</v>
      </c>
    </row>
    <row r="177" spans="1:24" x14ac:dyDescent="0.25">
      <c r="A177" s="67"/>
      <c r="B177" s="67">
        <v>108</v>
      </c>
      <c r="C177" s="67" t="s">
        <v>732</v>
      </c>
      <c r="D177" s="107">
        <v>300109</v>
      </c>
      <c r="E177" s="75" t="s">
        <v>208</v>
      </c>
      <c r="F177" s="76">
        <v>611410</v>
      </c>
      <c r="G177" s="75" t="s">
        <v>209</v>
      </c>
      <c r="H177" s="77">
        <v>35223.960000000006</v>
      </c>
      <c r="I177" s="77">
        <v>36633</v>
      </c>
      <c r="J177" s="77">
        <v>38099</v>
      </c>
      <c r="K177" s="77">
        <v>19049.16</v>
      </c>
      <c r="L177" s="80">
        <v>38098</v>
      </c>
      <c r="M177" s="80"/>
      <c r="N177" s="80"/>
      <c r="O177" s="80"/>
      <c r="P177" s="80"/>
      <c r="Q177" s="78">
        <v>110010</v>
      </c>
      <c r="R177" s="79" t="s">
        <v>150</v>
      </c>
      <c r="S177" s="78">
        <v>10</v>
      </c>
      <c r="T177" s="79" t="s">
        <v>150</v>
      </c>
      <c r="U177" s="78">
        <v>11</v>
      </c>
      <c r="V177" s="80" t="s">
        <v>156</v>
      </c>
      <c r="W177" s="78">
        <v>61</v>
      </c>
      <c r="X177" s="78">
        <v>1</v>
      </c>
    </row>
    <row r="178" spans="1:24" x14ac:dyDescent="0.25">
      <c r="A178" s="67"/>
      <c r="B178" s="67">
        <v>109</v>
      </c>
      <c r="C178" s="67" t="s">
        <v>732</v>
      </c>
      <c r="D178" s="107">
        <v>300109</v>
      </c>
      <c r="E178" s="75" t="s">
        <v>208</v>
      </c>
      <c r="F178" s="76">
        <v>611475</v>
      </c>
      <c r="G178" s="75" t="s">
        <v>210</v>
      </c>
      <c r="H178" s="77">
        <v>28744.080000000002</v>
      </c>
      <c r="I178" s="77">
        <v>29893.800000000007</v>
      </c>
      <c r="J178" s="77">
        <v>31090</v>
      </c>
      <c r="K178" s="77">
        <v>15544.740000000002</v>
      </c>
      <c r="L178" s="80">
        <v>31090</v>
      </c>
      <c r="M178" s="80"/>
      <c r="N178" s="80"/>
      <c r="O178" s="80"/>
      <c r="P178" s="80"/>
      <c r="Q178" s="78">
        <v>110010</v>
      </c>
      <c r="R178" s="79" t="s">
        <v>150</v>
      </c>
      <c r="S178" s="78">
        <v>10</v>
      </c>
      <c r="T178" s="79" t="s">
        <v>150</v>
      </c>
      <c r="U178" s="78">
        <v>11</v>
      </c>
      <c r="V178" s="80" t="s">
        <v>156</v>
      </c>
      <c r="W178" s="78">
        <v>61</v>
      </c>
      <c r="X178" s="78">
        <v>1</v>
      </c>
    </row>
    <row r="179" spans="1:24" x14ac:dyDescent="0.25">
      <c r="A179" s="67"/>
      <c r="B179" s="67">
        <v>110</v>
      </c>
      <c r="C179" s="67" t="s">
        <v>732</v>
      </c>
      <c r="D179" s="107">
        <v>300109</v>
      </c>
      <c r="E179" s="75" t="s">
        <v>208</v>
      </c>
      <c r="F179" s="76">
        <v>611476</v>
      </c>
      <c r="G179" s="75" t="s">
        <v>211</v>
      </c>
      <c r="H179" s="77">
        <v>16325.99</v>
      </c>
      <c r="I179" s="77">
        <v>17906.419999999998</v>
      </c>
      <c r="J179" s="77">
        <v>18928</v>
      </c>
      <c r="K179" s="77">
        <v>9653.6</v>
      </c>
      <c r="L179" s="80">
        <v>18928</v>
      </c>
      <c r="M179" s="80"/>
      <c r="N179" s="80"/>
      <c r="O179" s="80"/>
      <c r="P179" s="80"/>
      <c r="Q179" s="78">
        <v>110010</v>
      </c>
      <c r="R179" s="79" t="s">
        <v>150</v>
      </c>
      <c r="S179" s="78">
        <v>10</v>
      </c>
      <c r="T179" s="79" t="s">
        <v>150</v>
      </c>
      <c r="U179" s="78">
        <v>11</v>
      </c>
      <c r="V179" s="80" t="s">
        <v>156</v>
      </c>
      <c r="W179" s="78">
        <v>61</v>
      </c>
      <c r="X179" s="78">
        <v>1</v>
      </c>
    </row>
    <row r="180" spans="1:24" x14ac:dyDescent="0.25">
      <c r="A180" s="67"/>
      <c r="B180" s="67">
        <v>111</v>
      </c>
      <c r="C180" s="67" t="s">
        <v>732</v>
      </c>
      <c r="D180" s="107">
        <v>300109</v>
      </c>
      <c r="E180" s="75" t="s">
        <v>208</v>
      </c>
      <c r="F180" s="76">
        <v>611491</v>
      </c>
      <c r="G180" s="75" t="s">
        <v>233</v>
      </c>
      <c r="H180" s="77">
        <v>0</v>
      </c>
      <c r="I180" s="77">
        <v>37.799999999999997</v>
      </c>
      <c r="J180" s="77">
        <v>0</v>
      </c>
      <c r="K180" s="77">
        <v>0</v>
      </c>
      <c r="L180" s="80">
        <v>0</v>
      </c>
      <c r="M180" s="80"/>
      <c r="N180" s="80"/>
      <c r="O180" s="80"/>
      <c r="P180" s="80"/>
      <c r="Q180" s="78">
        <v>110010</v>
      </c>
      <c r="R180" s="79" t="s">
        <v>150</v>
      </c>
      <c r="S180" s="78">
        <v>10</v>
      </c>
      <c r="T180" s="79" t="s">
        <v>150</v>
      </c>
      <c r="U180" s="78">
        <v>11</v>
      </c>
      <c r="V180" s="80" t="s">
        <v>156</v>
      </c>
      <c r="W180" s="78">
        <v>61</v>
      </c>
      <c r="X180" s="78">
        <v>1</v>
      </c>
    </row>
    <row r="181" spans="1:24" x14ac:dyDescent="0.25">
      <c r="A181" s="67"/>
      <c r="B181" s="67">
        <v>112</v>
      </c>
      <c r="C181" s="67" t="s">
        <v>732</v>
      </c>
      <c r="D181" s="107">
        <v>300109</v>
      </c>
      <c r="E181" s="75" t="s">
        <v>208</v>
      </c>
      <c r="F181" s="76">
        <v>733110</v>
      </c>
      <c r="G181" s="75" t="s">
        <v>214</v>
      </c>
      <c r="H181" s="77">
        <v>686.62</v>
      </c>
      <c r="I181" s="77">
        <v>143.51</v>
      </c>
      <c r="J181" s="77">
        <v>500</v>
      </c>
      <c r="K181" s="77">
        <v>0</v>
      </c>
      <c r="L181" s="80">
        <v>150</v>
      </c>
      <c r="M181" s="80">
        <f>+L181-J181</f>
        <v>-350</v>
      </c>
      <c r="N181" s="80"/>
      <c r="O181" s="80"/>
      <c r="P181" s="80"/>
      <c r="Q181" s="78">
        <v>110010</v>
      </c>
      <c r="R181" s="79" t="s">
        <v>150</v>
      </c>
      <c r="S181" s="78">
        <v>10</v>
      </c>
      <c r="T181" s="79" t="s">
        <v>150</v>
      </c>
      <c r="U181" s="78">
        <v>11</v>
      </c>
      <c r="V181" s="80" t="s">
        <v>156</v>
      </c>
      <c r="W181" s="78">
        <v>73</v>
      </c>
      <c r="X181" s="78">
        <v>4</v>
      </c>
    </row>
    <row r="182" spans="1:24" x14ac:dyDescent="0.25">
      <c r="A182" s="67"/>
      <c r="B182" s="67">
        <v>113</v>
      </c>
      <c r="C182" s="67" t="s">
        <v>732</v>
      </c>
      <c r="D182" s="107">
        <v>300109</v>
      </c>
      <c r="E182" s="75" t="s">
        <v>208</v>
      </c>
      <c r="F182" s="76">
        <v>787430</v>
      </c>
      <c r="G182" s="75" t="s">
        <v>207</v>
      </c>
      <c r="H182" s="77">
        <v>7009.2</v>
      </c>
      <c r="I182" s="77">
        <v>0</v>
      </c>
      <c r="J182" s="77">
        <v>45862</v>
      </c>
      <c r="K182" s="77">
        <v>45861.760000000002</v>
      </c>
      <c r="L182" s="80">
        <v>0</v>
      </c>
      <c r="M182" s="80">
        <f>+L182-J182</f>
        <v>-45862</v>
      </c>
      <c r="N182" s="80"/>
      <c r="O182" s="80"/>
      <c r="P182" s="80"/>
      <c r="Q182" s="78">
        <v>110010</v>
      </c>
      <c r="R182" s="79" t="s">
        <v>150</v>
      </c>
      <c r="S182" s="78">
        <v>10</v>
      </c>
      <c r="T182" s="79" t="s">
        <v>150</v>
      </c>
      <c r="U182" s="78">
        <v>11</v>
      </c>
      <c r="V182" s="80" t="s">
        <v>156</v>
      </c>
      <c r="W182" s="78">
        <v>78</v>
      </c>
      <c r="X182" s="78">
        <v>4</v>
      </c>
    </row>
    <row r="183" spans="1:24" x14ac:dyDescent="0.25">
      <c r="A183" s="67"/>
      <c r="B183" s="67"/>
      <c r="C183" s="67" t="s">
        <v>732</v>
      </c>
      <c r="D183" s="107">
        <v>300109</v>
      </c>
      <c r="E183" s="75" t="s">
        <v>208</v>
      </c>
      <c r="F183" s="66">
        <v>798142</v>
      </c>
      <c r="G183" s="66" t="s">
        <v>839</v>
      </c>
      <c r="H183" s="77"/>
      <c r="I183" s="77"/>
      <c r="J183" s="77"/>
      <c r="K183" s="77"/>
      <c r="L183" s="80">
        <v>-15</v>
      </c>
      <c r="M183" s="80">
        <f>+L183-J183</f>
        <v>-15</v>
      </c>
      <c r="N183" s="80"/>
      <c r="O183" s="80"/>
      <c r="P183" s="80"/>
      <c r="Q183" s="78">
        <v>110010</v>
      </c>
      <c r="R183" s="79" t="s">
        <v>150</v>
      </c>
      <c r="S183" s="78">
        <v>10</v>
      </c>
      <c r="T183" s="79" t="s">
        <v>150</v>
      </c>
      <c r="U183" s="78">
        <v>11</v>
      </c>
      <c r="V183" s="80" t="s">
        <v>156</v>
      </c>
      <c r="W183" s="78">
        <v>79</v>
      </c>
      <c r="X183" s="78">
        <v>4</v>
      </c>
    </row>
    <row r="184" spans="1:24" x14ac:dyDescent="0.25">
      <c r="A184" s="67"/>
      <c r="B184" s="67">
        <v>114</v>
      </c>
      <c r="C184" s="67" t="s">
        <v>732</v>
      </c>
      <c r="D184" s="109">
        <v>362243</v>
      </c>
      <c r="E184" s="86" t="s">
        <v>228</v>
      </c>
      <c r="F184" s="72">
        <v>611410</v>
      </c>
      <c r="G184" s="86" t="s">
        <v>209</v>
      </c>
      <c r="H184" s="87">
        <v>33965.89</v>
      </c>
      <c r="I184" s="87">
        <v>32332.390000000007</v>
      </c>
      <c r="J184" s="87">
        <v>35685</v>
      </c>
      <c r="K184" s="87">
        <v>17842.259999999998</v>
      </c>
      <c r="L184" s="80">
        <v>35684</v>
      </c>
      <c r="M184" s="80"/>
      <c r="N184" s="80"/>
      <c r="O184" s="80"/>
      <c r="P184" s="80"/>
      <c r="Q184" s="78">
        <v>110010</v>
      </c>
      <c r="R184" s="79" t="s">
        <v>150</v>
      </c>
      <c r="S184" s="78">
        <v>10</v>
      </c>
      <c r="T184" s="79" t="s">
        <v>150</v>
      </c>
      <c r="U184" s="78">
        <v>11</v>
      </c>
      <c r="V184" s="80" t="s">
        <v>156</v>
      </c>
      <c r="W184" s="78">
        <v>61</v>
      </c>
      <c r="X184" s="78">
        <v>1</v>
      </c>
    </row>
    <row r="185" spans="1:24" x14ac:dyDescent="0.25">
      <c r="A185" s="67"/>
      <c r="B185" s="67">
        <v>115</v>
      </c>
      <c r="C185" s="67" t="s">
        <v>732</v>
      </c>
      <c r="D185" s="109">
        <v>362243</v>
      </c>
      <c r="E185" s="86" t="s">
        <v>228</v>
      </c>
      <c r="F185" s="72">
        <v>611475</v>
      </c>
      <c r="G185" s="86" t="s">
        <v>210</v>
      </c>
      <c r="H185" s="87">
        <v>30761.400000000005</v>
      </c>
      <c r="I185" s="87">
        <v>31991.759999999998</v>
      </c>
      <c r="J185" s="87">
        <v>33272</v>
      </c>
      <c r="K185" s="87">
        <v>16635.719999999998</v>
      </c>
      <c r="L185" s="80">
        <v>33271</v>
      </c>
      <c r="M185" s="80"/>
      <c r="N185" s="80"/>
      <c r="O185" s="80"/>
      <c r="P185" s="80"/>
      <c r="Q185" s="78">
        <v>110010</v>
      </c>
      <c r="R185" s="79" t="s">
        <v>150</v>
      </c>
      <c r="S185" s="78">
        <v>10</v>
      </c>
      <c r="T185" s="79" t="s">
        <v>150</v>
      </c>
      <c r="U185" s="78">
        <v>11</v>
      </c>
      <c r="V185" s="80" t="s">
        <v>156</v>
      </c>
      <c r="W185" s="78">
        <v>61</v>
      </c>
      <c r="X185" s="78">
        <v>1</v>
      </c>
    </row>
    <row r="186" spans="1:24" x14ac:dyDescent="0.25">
      <c r="A186" s="67"/>
      <c r="B186" s="67">
        <v>116</v>
      </c>
      <c r="C186" s="67" t="s">
        <v>732</v>
      </c>
      <c r="D186" s="109">
        <v>362243</v>
      </c>
      <c r="E186" s="86" t="s">
        <v>228</v>
      </c>
      <c r="F186" s="72">
        <v>733110</v>
      </c>
      <c r="G186" s="86" t="s">
        <v>214</v>
      </c>
      <c r="H186" s="87">
        <v>7227.0299999999988</v>
      </c>
      <c r="I186" s="87">
        <v>4970.34</v>
      </c>
      <c r="J186" s="87">
        <v>9950</v>
      </c>
      <c r="K186" s="87">
        <v>9306.4699999999993</v>
      </c>
      <c r="L186" s="80">
        <v>7500</v>
      </c>
      <c r="M186" s="80">
        <f t="shared" ref="M186:M191" si="4">+L186-J186</f>
        <v>-2450</v>
      </c>
      <c r="N186" s="80"/>
      <c r="O186" s="80"/>
      <c r="P186" s="80"/>
      <c r="Q186" s="78">
        <v>110010</v>
      </c>
      <c r="R186" s="79" t="s">
        <v>150</v>
      </c>
      <c r="S186" s="78">
        <v>10</v>
      </c>
      <c r="T186" s="79" t="s">
        <v>150</v>
      </c>
      <c r="U186" s="78">
        <v>11</v>
      </c>
      <c r="V186" s="80" t="s">
        <v>156</v>
      </c>
      <c r="W186" s="78">
        <v>73</v>
      </c>
      <c r="X186" s="78">
        <v>4</v>
      </c>
    </row>
    <row r="187" spans="1:24" x14ac:dyDescent="0.25">
      <c r="A187" s="67"/>
      <c r="B187" s="67">
        <v>117</v>
      </c>
      <c r="C187" s="67" t="s">
        <v>732</v>
      </c>
      <c r="D187" s="109">
        <v>362243</v>
      </c>
      <c r="E187" s="86" t="s">
        <v>228</v>
      </c>
      <c r="F187" s="72">
        <v>733120</v>
      </c>
      <c r="G187" s="86" t="s">
        <v>188</v>
      </c>
      <c r="H187" s="87">
        <v>35</v>
      </c>
      <c r="I187" s="87">
        <v>264.57</v>
      </c>
      <c r="J187" s="87">
        <v>0</v>
      </c>
      <c r="K187" s="87">
        <v>0</v>
      </c>
      <c r="L187" s="80">
        <v>0</v>
      </c>
      <c r="M187" s="80">
        <f t="shared" si="4"/>
        <v>0</v>
      </c>
      <c r="N187" s="80"/>
      <c r="O187" s="80"/>
      <c r="P187" s="80"/>
      <c r="Q187" s="78">
        <v>110010</v>
      </c>
      <c r="R187" s="79" t="s">
        <v>150</v>
      </c>
      <c r="S187" s="78">
        <v>10</v>
      </c>
      <c r="T187" s="79" t="s">
        <v>150</v>
      </c>
      <c r="U187" s="78">
        <v>11</v>
      </c>
      <c r="V187" s="80" t="s">
        <v>156</v>
      </c>
      <c r="W187" s="78">
        <v>73</v>
      </c>
      <c r="X187" s="78">
        <v>4</v>
      </c>
    </row>
    <row r="188" spans="1:24" x14ac:dyDescent="0.25">
      <c r="A188" s="67"/>
      <c r="B188" s="67">
        <v>118</v>
      </c>
      <c r="C188" s="67" t="s">
        <v>732</v>
      </c>
      <c r="D188" s="109">
        <v>362243</v>
      </c>
      <c r="E188" s="86" t="s">
        <v>228</v>
      </c>
      <c r="F188" s="72">
        <v>755240</v>
      </c>
      <c r="G188" s="86" t="s">
        <v>193</v>
      </c>
      <c r="H188" s="87">
        <v>29196.080000000002</v>
      </c>
      <c r="I188" s="87">
        <v>41241.43</v>
      </c>
      <c r="J188" s="87">
        <v>28384</v>
      </c>
      <c r="K188" s="87">
        <v>25159.57</v>
      </c>
      <c r="L188" s="80">
        <v>30000</v>
      </c>
      <c r="M188" s="80">
        <f t="shared" si="4"/>
        <v>1616</v>
      </c>
      <c r="N188" s="80"/>
      <c r="O188" s="80"/>
      <c r="P188" s="80"/>
      <c r="Q188" s="78">
        <v>110010</v>
      </c>
      <c r="R188" s="79" t="s">
        <v>150</v>
      </c>
      <c r="S188" s="78">
        <v>10</v>
      </c>
      <c r="T188" s="79" t="s">
        <v>150</v>
      </c>
      <c r="U188" s="78">
        <v>11</v>
      </c>
      <c r="V188" s="80" t="s">
        <v>156</v>
      </c>
      <c r="W188" s="78">
        <v>75</v>
      </c>
      <c r="X188" s="78">
        <v>4</v>
      </c>
    </row>
    <row r="189" spans="1:24" x14ac:dyDescent="0.25">
      <c r="A189" s="67"/>
      <c r="B189" s="67">
        <v>119</v>
      </c>
      <c r="C189" s="67" t="s">
        <v>732</v>
      </c>
      <c r="D189" s="109">
        <v>362243</v>
      </c>
      <c r="E189" s="86" t="s">
        <v>228</v>
      </c>
      <c r="F189" s="72">
        <v>755310</v>
      </c>
      <c r="G189" s="86" t="s">
        <v>194</v>
      </c>
      <c r="H189" s="87">
        <v>0.22999999999999998</v>
      </c>
      <c r="I189" s="87">
        <v>0</v>
      </c>
      <c r="J189" s="87">
        <v>7</v>
      </c>
      <c r="K189" s="87">
        <v>0</v>
      </c>
      <c r="L189" s="80">
        <v>0</v>
      </c>
      <c r="M189" s="80">
        <f t="shared" si="4"/>
        <v>-7</v>
      </c>
      <c r="N189" s="80"/>
      <c r="O189" s="80"/>
      <c r="P189" s="80"/>
      <c r="Q189" s="78">
        <v>110010</v>
      </c>
      <c r="R189" s="79" t="s">
        <v>150</v>
      </c>
      <c r="S189" s="78">
        <v>10</v>
      </c>
      <c r="T189" s="79" t="s">
        <v>150</v>
      </c>
      <c r="U189" s="78">
        <v>11</v>
      </c>
      <c r="V189" s="80" t="s">
        <v>156</v>
      </c>
      <c r="W189" s="78">
        <v>75</v>
      </c>
      <c r="X189" s="78">
        <v>4</v>
      </c>
    </row>
    <row r="190" spans="1:24" s="66" customFormat="1" x14ac:dyDescent="0.25">
      <c r="A190" s="67"/>
      <c r="B190" s="67">
        <v>120</v>
      </c>
      <c r="C190" s="67" t="s">
        <v>732</v>
      </c>
      <c r="D190" s="109">
        <v>362243</v>
      </c>
      <c r="E190" s="86" t="s">
        <v>228</v>
      </c>
      <c r="F190" s="72">
        <v>787430</v>
      </c>
      <c r="G190" s="86" t="s">
        <v>207</v>
      </c>
      <c r="H190" s="87">
        <v>152964.31</v>
      </c>
      <c r="I190" s="87">
        <v>2427.06</v>
      </c>
      <c r="J190" s="87">
        <v>94176</v>
      </c>
      <c r="K190" s="87">
        <v>94175.54</v>
      </c>
      <c r="L190" s="80">
        <f>42000+30000</f>
        <v>72000</v>
      </c>
      <c r="M190" s="80">
        <f t="shared" si="4"/>
        <v>-22176</v>
      </c>
      <c r="N190" s="80"/>
      <c r="O190" s="80">
        <v>72000</v>
      </c>
      <c r="P190" s="80"/>
      <c r="Q190" s="78">
        <v>110010</v>
      </c>
      <c r="R190" s="79" t="s">
        <v>150</v>
      </c>
      <c r="S190" s="78">
        <v>10</v>
      </c>
      <c r="T190" s="79" t="s">
        <v>150</v>
      </c>
      <c r="U190" s="78">
        <v>11</v>
      </c>
      <c r="V190" s="80" t="s">
        <v>156</v>
      </c>
      <c r="W190" s="78">
        <v>78</v>
      </c>
      <c r="X190" s="78">
        <v>4</v>
      </c>
    </row>
    <row r="191" spans="1:24" x14ac:dyDescent="0.25">
      <c r="A191" s="67"/>
      <c r="B191" s="67"/>
      <c r="C191" s="67" t="s">
        <v>732</v>
      </c>
      <c r="D191" s="109">
        <v>362243</v>
      </c>
      <c r="E191" s="86" t="s">
        <v>228</v>
      </c>
      <c r="F191" s="66">
        <v>798142</v>
      </c>
      <c r="G191" s="66" t="s">
        <v>839</v>
      </c>
      <c r="H191" s="87"/>
      <c r="I191" s="87"/>
      <c r="J191" s="87"/>
      <c r="K191" s="87"/>
      <c r="L191" s="80">
        <v>-3750</v>
      </c>
      <c r="M191" s="80">
        <f t="shared" si="4"/>
        <v>-3750</v>
      </c>
      <c r="N191" s="80"/>
      <c r="O191" s="80"/>
      <c r="P191" s="80"/>
      <c r="Q191" s="78">
        <v>110010</v>
      </c>
      <c r="R191" s="79" t="s">
        <v>150</v>
      </c>
      <c r="S191" s="78">
        <v>10</v>
      </c>
      <c r="T191" s="79" t="s">
        <v>150</v>
      </c>
      <c r="U191" s="78">
        <v>11</v>
      </c>
      <c r="V191" s="80" t="s">
        <v>156</v>
      </c>
      <c r="W191" s="78">
        <v>79</v>
      </c>
      <c r="X191" s="78">
        <v>4</v>
      </c>
    </row>
    <row r="192" spans="1:24" x14ac:dyDescent="0.25">
      <c r="A192" s="67"/>
      <c r="B192" s="67">
        <v>121</v>
      </c>
      <c r="C192" s="67" t="s">
        <v>732</v>
      </c>
      <c r="D192" s="109">
        <v>384413</v>
      </c>
      <c r="E192" s="86" t="s">
        <v>231</v>
      </c>
      <c r="F192" s="72">
        <v>611410</v>
      </c>
      <c r="G192" s="86" t="s">
        <v>209</v>
      </c>
      <c r="H192" s="87">
        <v>37736.039999999994</v>
      </c>
      <c r="I192" s="87">
        <v>39245.519999999997</v>
      </c>
      <c r="J192" s="87">
        <v>40816</v>
      </c>
      <c r="K192" s="87">
        <v>20407.68</v>
      </c>
      <c r="L192" s="80">
        <v>40815</v>
      </c>
      <c r="M192" s="80"/>
      <c r="N192" s="80"/>
      <c r="O192" s="80"/>
      <c r="P192" s="80"/>
      <c r="Q192" s="78">
        <v>110010</v>
      </c>
      <c r="R192" s="79" t="s">
        <v>150</v>
      </c>
      <c r="S192" s="78">
        <v>10</v>
      </c>
      <c r="T192" s="79" t="s">
        <v>150</v>
      </c>
      <c r="U192" s="78">
        <v>11</v>
      </c>
      <c r="V192" s="80" t="s">
        <v>156</v>
      </c>
      <c r="W192" s="78">
        <v>61</v>
      </c>
      <c r="X192" s="78">
        <v>1</v>
      </c>
    </row>
    <row r="193" spans="1:24" x14ac:dyDescent="0.25">
      <c r="A193" s="67"/>
      <c r="B193" s="67">
        <v>122</v>
      </c>
      <c r="C193" s="67" t="s">
        <v>732</v>
      </c>
      <c r="D193" s="109">
        <v>384413</v>
      </c>
      <c r="E193" s="86" t="s">
        <v>231</v>
      </c>
      <c r="F193" s="72">
        <v>611475</v>
      </c>
      <c r="G193" s="86" t="s">
        <v>210</v>
      </c>
      <c r="H193" s="87">
        <v>32085.599999999995</v>
      </c>
      <c r="I193" s="87">
        <v>33369</v>
      </c>
      <c r="J193" s="87">
        <v>34704</v>
      </c>
      <c r="K193" s="87">
        <v>17351.88</v>
      </c>
      <c r="L193" s="80">
        <v>34704</v>
      </c>
      <c r="M193" s="80"/>
      <c r="N193" s="80"/>
      <c r="O193" s="80"/>
      <c r="P193" s="80"/>
      <c r="Q193" s="78">
        <v>110010</v>
      </c>
      <c r="R193" s="79" t="s">
        <v>150</v>
      </c>
      <c r="S193" s="78">
        <v>10</v>
      </c>
      <c r="T193" s="79" t="s">
        <v>150</v>
      </c>
      <c r="U193" s="78">
        <v>11</v>
      </c>
      <c r="V193" s="80" t="s">
        <v>156</v>
      </c>
      <c r="W193" s="78">
        <v>61</v>
      </c>
      <c r="X193" s="78">
        <v>1</v>
      </c>
    </row>
    <row r="194" spans="1:24" x14ac:dyDescent="0.25">
      <c r="A194" s="67"/>
      <c r="B194" s="67">
        <v>123</v>
      </c>
      <c r="C194" s="67" t="s">
        <v>732</v>
      </c>
      <c r="D194" s="109">
        <v>384413</v>
      </c>
      <c r="E194" s="86" t="s">
        <v>231</v>
      </c>
      <c r="F194" s="72">
        <v>611492</v>
      </c>
      <c r="G194" s="86" t="s">
        <v>183</v>
      </c>
      <c r="H194" s="87">
        <v>11.57</v>
      </c>
      <c r="I194" s="87">
        <v>0</v>
      </c>
      <c r="J194" s="87">
        <v>0</v>
      </c>
      <c r="K194" s="87">
        <v>0</v>
      </c>
      <c r="L194" s="80">
        <v>0</v>
      </c>
      <c r="M194" s="80"/>
      <c r="N194" s="80"/>
      <c r="O194" s="80"/>
      <c r="P194" s="80"/>
      <c r="Q194" s="78">
        <v>110010</v>
      </c>
      <c r="R194" s="79" t="s">
        <v>150</v>
      </c>
      <c r="S194" s="78">
        <v>10</v>
      </c>
      <c r="T194" s="79" t="s">
        <v>150</v>
      </c>
      <c r="U194" s="78">
        <v>11</v>
      </c>
      <c r="V194" s="80" t="s">
        <v>156</v>
      </c>
      <c r="W194" s="78">
        <v>61</v>
      </c>
      <c r="X194" s="78">
        <v>1</v>
      </c>
    </row>
    <row r="195" spans="1:24" x14ac:dyDescent="0.25">
      <c r="A195" s="67"/>
      <c r="B195" s="67">
        <v>124</v>
      </c>
      <c r="C195" s="67" t="s">
        <v>732</v>
      </c>
      <c r="D195" s="109">
        <v>384413</v>
      </c>
      <c r="E195" s="86" t="s">
        <v>231</v>
      </c>
      <c r="F195" s="72">
        <v>712550</v>
      </c>
      <c r="G195" s="86" t="s">
        <v>187</v>
      </c>
      <c r="H195" s="87">
        <v>0</v>
      </c>
      <c r="I195" s="87">
        <v>2300</v>
      </c>
      <c r="J195" s="87">
        <v>2300</v>
      </c>
      <c r="K195" s="87">
        <v>0</v>
      </c>
      <c r="L195" s="80">
        <v>2300</v>
      </c>
      <c r="M195" s="80">
        <f t="shared" ref="M195:M203" si="5">+L195-J195</f>
        <v>0</v>
      </c>
      <c r="N195" s="80"/>
      <c r="O195" s="80"/>
      <c r="P195" s="80"/>
      <c r="Q195" s="78">
        <v>110010</v>
      </c>
      <c r="R195" s="79" t="s">
        <v>150</v>
      </c>
      <c r="S195" s="78">
        <v>10</v>
      </c>
      <c r="T195" s="79" t="s">
        <v>150</v>
      </c>
      <c r="U195" s="78">
        <v>11</v>
      </c>
      <c r="V195" s="80" t="s">
        <v>156</v>
      </c>
      <c r="W195" s="78">
        <v>71</v>
      </c>
      <c r="X195" s="78">
        <v>4</v>
      </c>
    </row>
    <row r="196" spans="1:24" x14ac:dyDescent="0.25">
      <c r="A196" s="67"/>
      <c r="B196" s="67">
        <v>125</v>
      </c>
      <c r="C196" s="67" t="s">
        <v>732</v>
      </c>
      <c r="D196" s="109">
        <v>384413</v>
      </c>
      <c r="E196" s="86" t="s">
        <v>231</v>
      </c>
      <c r="F196" s="72">
        <v>733110</v>
      </c>
      <c r="G196" s="86" t="s">
        <v>214</v>
      </c>
      <c r="H196" s="87">
        <v>5332.4400000000005</v>
      </c>
      <c r="I196" s="87">
        <v>4545.4299999999985</v>
      </c>
      <c r="J196" s="87">
        <v>6000</v>
      </c>
      <c r="K196" s="87">
        <v>1881.58</v>
      </c>
      <c r="L196" s="80">
        <v>3000</v>
      </c>
      <c r="M196" s="80">
        <f t="shared" si="5"/>
        <v>-3000</v>
      </c>
      <c r="N196" s="80"/>
      <c r="O196" s="80"/>
      <c r="P196" s="80"/>
      <c r="Q196" s="78">
        <v>110010</v>
      </c>
      <c r="R196" s="79" t="s">
        <v>150</v>
      </c>
      <c r="S196" s="78">
        <v>10</v>
      </c>
      <c r="T196" s="79" t="s">
        <v>150</v>
      </c>
      <c r="U196" s="78">
        <v>11</v>
      </c>
      <c r="V196" s="80" t="s">
        <v>156</v>
      </c>
      <c r="W196" s="78">
        <v>73</v>
      </c>
      <c r="X196" s="78">
        <v>4</v>
      </c>
    </row>
    <row r="197" spans="1:24" x14ac:dyDescent="0.25">
      <c r="A197" s="67"/>
      <c r="B197" s="67">
        <v>126</v>
      </c>
      <c r="C197" s="67" t="s">
        <v>732</v>
      </c>
      <c r="D197" s="109">
        <v>384413</v>
      </c>
      <c r="E197" s="86" t="s">
        <v>231</v>
      </c>
      <c r="F197" s="72">
        <v>733120</v>
      </c>
      <c r="G197" s="86" t="s">
        <v>188</v>
      </c>
      <c r="H197" s="87">
        <v>141.5</v>
      </c>
      <c r="I197" s="87">
        <v>0</v>
      </c>
      <c r="J197" s="87">
        <v>0</v>
      </c>
      <c r="K197" s="87">
        <v>0</v>
      </c>
      <c r="L197" s="80">
        <v>0</v>
      </c>
      <c r="M197" s="80">
        <f t="shared" si="5"/>
        <v>0</v>
      </c>
      <c r="N197" s="80"/>
      <c r="O197" s="80"/>
      <c r="P197" s="80"/>
      <c r="Q197" s="78">
        <v>110010</v>
      </c>
      <c r="R197" s="79" t="s">
        <v>150</v>
      </c>
      <c r="S197" s="78">
        <v>10</v>
      </c>
      <c r="T197" s="79" t="s">
        <v>150</v>
      </c>
      <c r="U197" s="78">
        <v>11</v>
      </c>
      <c r="V197" s="80" t="s">
        <v>156</v>
      </c>
      <c r="W197" s="78">
        <v>73</v>
      </c>
      <c r="X197" s="78">
        <v>4</v>
      </c>
    </row>
    <row r="198" spans="1:24" x14ac:dyDescent="0.25">
      <c r="A198" s="67"/>
      <c r="B198" s="67">
        <v>127</v>
      </c>
      <c r="C198" s="67" t="s">
        <v>732</v>
      </c>
      <c r="D198" s="109">
        <v>384413</v>
      </c>
      <c r="E198" s="86" t="s">
        <v>231</v>
      </c>
      <c r="F198" s="72">
        <v>755240</v>
      </c>
      <c r="G198" s="86" t="s">
        <v>193</v>
      </c>
      <c r="H198" s="87">
        <v>22407.360000000001</v>
      </c>
      <c r="I198" s="87">
        <v>17373.939999999999</v>
      </c>
      <c r="J198" s="87">
        <v>35000</v>
      </c>
      <c r="K198" s="87">
        <v>5661.24</v>
      </c>
      <c r="L198" s="80">
        <v>15000</v>
      </c>
      <c r="M198" s="80">
        <f t="shared" si="5"/>
        <v>-20000</v>
      </c>
      <c r="N198" s="80"/>
      <c r="O198" s="80"/>
      <c r="P198" s="80"/>
      <c r="Q198" s="78">
        <v>110010</v>
      </c>
      <c r="R198" s="79" t="s">
        <v>150</v>
      </c>
      <c r="S198" s="78">
        <v>10</v>
      </c>
      <c r="T198" s="79" t="s">
        <v>150</v>
      </c>
      <c r="U198" s="78">
        <v>11</v>
      </c>
      <c r="V198" s="80" t="s">
        <v>156</v>
      </c>
      <c r="W198" s="78">
        <v>75</v>
      </c>
      <c r="X198" s="78">
        <v>4</v>
      </c>
    </row>
    <row r="199" spans="1:24" x14ac:dyDescent="0.25">
      <c r="A199" s="67"/>
      <c r="B199" s="67">
        <v>128</v>
      </c>
      <c r="C199" s="67" t="s">
        <v>732</v>
      </c>
      <c r="D199" s="109">
        <v>384413</v>
      </c>
      <c r="E199" s="86" t="s">
        <v>231</v>
      </c>
      <c r="F199" s="72">
        <v>755310</v>
      </c>
      <c r="G199" s="86" t="s">
        <v>194</v>
      </c>
      <c r="H199" s="87">
        <v>3.7199999999999998</v>
      </c>
      <c r="I199" s="87">
        <v>0.77999999999999992</v>
      </c>
      <c r="J199" s="87">
        <v>10</v>
      </c>
      <c r="K199" s="87">
        <v>0.12</v>
      </c>
      <c r="L199" s="80">
        <v>10</v>
      </c>
      <c r="M199" s="80">
        <f t="shared" si="5"/>
        <v>0</v>
      </c>
      <c r="N199" s="80"/>
      <c r="O199" s="80"/>
      <c r="P199" s="80"/>
      <c r="Q199" s="78">
        <v>110010</v>
      </c>
      <c r="R199" s="79" t="s">
        <v>150</v>
      </c>
      <c r="S199" s="78">
        <v>10</v>
      </c>
      <c r="T199" s="79" t="s">
        <v>150</v>
      </c>
      <c r="U199" s="78">
        <v>11</v>
      </c>
      <c r="V199" s="80" t="s">
        <v>156</v>
      </c>
      <c r="W199" s="78">
        <v>75</v>
      </c>
      <c r="X199" s="78">
        <v>4</v>
      </c>
    </row>
    <row r="200" spans="1:24" x14ac:dyDescent="0.25">
      <c r="A200" s="67"/>
      <c r="B200" s="67">
        <v>129</v>
      </c>
      <c r="C200" s="67" t="s">
        <v>732</v>
      </c>
      <c r="D200" s="109">
        <v>384413</v>
      </c>
      <c r="E200" s="86" t="s">
        <v>231</v>
      </c>
      <c r="F200" s="72">
        <v>755360</v>
      </c>
      <c r="G200" s="86" t="s">
        <v>225</v>
      </c>
      <c r="H200" s="87">
        <v>0</v>
      </c>
      <c r="I200" s="87">
        <v>98.55</v>
      </c>
      <c r="J200" s="87">
        <v>0</v>
      </c>
      <c r="K200" s="87">
        <v>0</v>
      </c>
      <c r="L200" s="80">
        <v>0</v>
      </c>
      <c r="M200" s="80">
        <f t="shared" si="5"/>
        <v>0</v>
      </c>
      <c r="N200" s="80"/>
      <c r="O200" s="80"/>
      <c r="P200" s="80"/>
      <c r="Q200" s="78">
        <v>110010</v>
      </c>
      <c r="R200" s="79" t="s">
        <v>150</v>
      </c>
      <c r="S200" s="78">
        <v>10</v>
      </c>
      <c r="T200" s="79" t="s">
        <v>150</v>
      </c>
      <c r="U200" s="78">
        <v>11</v>
      </c>
      <c r="V200" s="80" t="s">
        <v>156</v>
      </c>
      <c r="W200" s="78">
        <v>75</v>
      </c>
      <c r="X200" s="78">
        <v>4</v>
      </c>
    </row>
    <row r="201" spans="1:24" x14ac:dyDescent="0.25">
      <c r="A201" s="67"/>
      <c r="B201" s="67">
        <v>130</v>
      </c>
      <c r="C201" s="67" t="s">
        <v>732</v>
      </c>
      <c r="D201" s="109">
        <v>384413</v>
      </c>
      <c r="E201" s="86" t="s">
        <v>231</v>
      </c>
      <c r="F201" s="72">
        <v>755510</v>
      </c>
      <c r="G201" s="86" t="s">
        <v>195</v>
      </c>
      <c r="H201" s="87">
        <v>2300</v>
      </c>
      <c r="I201" s="87">
        <v>0</v>
      </c>
      <c r="J201" s="87">
        <v>0</v>
      </c>
      <c r="K201" s="87">
        <v>0</v>
      </c>
      <c r="L201" s="80">
        <v>0</v>
      </c>
      <c r="M201" s="80">
        <f t="shared" si="5"/>
        <v>0</v>
      </c>
      <c r="N201" s="80"/>
      <c r="O201" s="80"/>
      <c r="P201" s="80"/>
      <c r="Q201" s="78">
        <v>110010</v>
      </c>
      <c r="R201" s="79" t="s">
        <v>150</v>
      </c>
      <c r="S201" s="78">
        <v>10</v>
      </c>
      <c r="T201" s="79" t="s">
        <v>150</v>
      </c>
      <c r="U201" s="78">
        <v>11</v>
      </c>
      <c r="V201" s="80" t="s">
        <v>156</v>
      </c>
      <c r="W201" s="78">
        <v>75</v>
      </c>
      <c r="X201" s="78">
        <v>4</v>
      </c>
    </row>
    <row r="202" spans="1:24" x14ac:dyDescent="0.25">
      <c r="A202" s="67"/>
      <c r="B202" s="67">
        <v>131</v>
      </c>
      <c r="C202" s="67" t="s">
        <v>732</v>
      </c>
      <c r="D202" s="109">
        <v>384413</v>
      </c>
      <c r="E202" s="86" t="s">
        <v>231</v>
      </c>
      <c r="F202" s="72">
        <v>787430</v>
      </c>
      <c r="G202" s="86" t="s">
        <v>207</v>
      </c>
      <c r="H202" s="87">
        <v>4930.8900000000003</v>
      </c>
      <c r="I202" s="87">
        <v>200876.09</v>
      </c>
      <c r="J202" s="87">
        <v>0</v>
      </c>
      <c r="K202" s="87">
        <v>0</v>
      </c>
      <c r="L202" s="80">
        <v>0</v>
      </c>
      <c r="M202" s="80">
        <f t="shared" si="5"/>
        <v>0</v>
      </c>
      <c r="N202" s="80"/>
      <c r="O202" s="80"/>
      <c r="P202" s="80"/>
      <c r="Q202" s="78">
        <v>110010</v>
      </c>
      <c r="R202" s="79" t="s">
        <v>150</v>
      </c>
      <c r="S202" s="78">
        <v>10</v>
      </c>
      <c r="T202" s="79" t="s">
        <v>150</v>
      </c>
      <c r="U202" s="78">
        <v>11</v>
      </c>
      <c r="V202" s="80" t="s">
        <v>156</v>
      </c>
      <c r="W202" s="78">
        <v>78</v>
      </c>
      <c r="X202" s="78">
        <v>4</v>
      </c>
    </row>
    <row r="203" spans="1:24" x14ac:dyDescent="0.25">
      <c r="A203" s="67"/>
      <c r="B203" s="67"/>
      <c r="C203" s="67" t="s">
        <v>732</v>
      </c>
      <c r="D203" s="109">
        <v>384413</v>
      </c>
      <c r="E203" s="86" t="s">
        <v>231</v>
      </c>
      <c r="F203" s="72">
        <v>798142</v>
      </c>
      <c r="G203" s="66" t="s">
        <v>839</v>
      </c>
      <c r="H203" s="87"/>
      <c r="I203" s="87"/>
      <c r="J203" s="87"/>
      <c r="K203" s="87"/>
      <c r="L203" s="80">
        <v>-2030</v>
      </c>
      <c r="M203" s="80">
        <f t="shared" si="5"/>
        <v>-2030</v>
      </c>
      <c r="N203" s="80"/>
      <c r="O203" s="80"/>
      <c r="P203" s="80"/>
      <c r="Q203" s="78">
        <v>110010</v>
      </c>
      <c r="R203" s="79" t="s">
        <v>150</v>
      </c>
      <c r="S203" s="78">
        <v>10</v>
      </c>
      <c r="T203" s="79" t="s">
        <v>150</v>
      </c>
      <c r="U203" s="78">
        <v>11</v>
      </c>
      <c r="V203" s="80" t="s">
        <v>156</v>
      </c>
      <c r="W203" s="78">
        <v>79</v>
      </c>
      <c r="X203" s="78">
        <v>4</v>
      </c>
    </row>
    <row r="204" spans="1:24" x14ac:dyDescent="0.25">
      <c r="A204" s="67"/>
      <c r="B204" s="67">
        <v>132</v>
      </c>
      <c r="C204" s="67" t="s">
        <v>732</v>
      </c>
      <c r="D204" s="109">
        <v>393000</v>
      </c>
      <c r="E204" s="86" t="s">
        <v>232</v>
      </c>
      <c r="F204" s="72">
        <v>611410</v>
      </c>
      <c r="G204" s="86" t="s">
        <v>209</v>
      </c>
      <c r="H204" s="87">
        <v>42895.19999999999</v>
      </c>
      <c r="I204" s="87">
        <v>44614.920000000013</v>
      </c>
      <c r="J204" s="87">
        <v>46400</v>
      </c>
      <c r="K204" s="87">
        <v>23199.780000000002</v>
      </c>
      <c r="L204" s="80">
        <v>46400</v>
      </c>
      <c r="M204" s="80"/>
      <c r="N204" s="80"/>
      <c r="O204" s="80"/>
      <c r="P204" s="80"/>
      <c r="Q204" s="78">
        <v>110010</v>
      </c>
      <c r="R204" s="79" t="s">
        <v>45</v>
      </c>
      <c r="S204" s="78">
        <v>25</v>
      </c>
      <c r="T204" s="79" t="s">
        <v>45</v>
      </c>
      <c r="U204" s="78">
        <v>11</v>
      </c>
      <c r="V204" s="80" t="s">
        <v>156</v>
      </c>
      <c r="W204" s="78">
        <v>61</v>
      </c>
      <c r="X204" s="78">
        <v>9</v>
      </c>
    </row>
    <row r="205" spans="1:24" s="66" customFormat="1" x14ac:dyDescent="0.25">
      <c r="A205" s="67"/>
      <c r="B205" s="67">
        <v>133</v>
      </c>
      <c r="C205" s="67" t="s">
        <v>732</v>
      </c>
      <c r="D205" s="109">
        <v>393000</v>
      </c>
      <c r="E205" s="86" t="s">
        <v>232</v>
      </c>
      <c r="F205" s="72">
        <v>611420</v>
      </c>
      <c r="G205" s="86" t="s">
        <v>181</v>
      </c>
      <c r="H205" s="87">
        <v>34653.000000000007</v>
      </c>
      <c r="I205" s="87">
        <v>33937.32</v>
      </c>
      <c r="J205" s="87">
        <v>35295</v>
      </c>
      <c r="K205" s="87">
        <v>17647.38</v>
      </c>
      <c r="L205" s="80">
        <v>35295</v>
      </c>
      <c r="M205" s="80"/>
      <c r="N205" s="80"/>
      <c r="O205" s="80"/>
      <c r="P205" s="80"/>
      <c r="Q205" s="78">
        <v>110010</v>
      </c>
      <c r="R205" s="79" t="s">
        <v>45</v>
      </c>
      <c r="S205" s="78">
        <v>25</v>
      </c>
      <c r="T205" s="79" t="s">
        <v>45</v>
      </c>
      <c r="U205" s="78">
        <v>11</v>
      </c>
      <c r="V205" s="80" t="s">
        <v>156</v>
      </c>
      <c r="W205" s="78">
        <v>61</v>
      </c>
      <c r="X205" s="78">
        <v>9</v>
      </c>
    </row>
    <row r="206" spans="1:24" x14ac:dyDescent="0.25">
      <c r="A206" s="67"/>
      <c r="B206" s="67">
        <v>134</v>
      </c>
      <c r="C206" s="67" t="s">
        <v>732</v>
      </c>
      <c r="D206" s="109">
        <v>393000</v>
      </c>
      <c r="E206" s="86" t="s">
        <v>232</v>
      </c>
      <c r="F206" s="72">
        <v>611455</v>
      </c>
      <c r="G206" s="86" t="s">
        <v>217</v>
      </c>
      <c r="H206" s="87">
        <v>5971.1900000000005</v>
      </c>
      <c r="I206" s="87">
        <v>4290.72</v>
      </c>
      <c r="J206" s="87">
        <v>5408</v>
      </c>
      <c r="K206" s="87">
        <v>2738.5600000000004</v>
      </c>
      <c r="L206" s="80">
        <v>5408</v>
      </c>
      <c r="M206" s="80"/>
      <c r="N206" s="80"/>
      <c r="O206" s="80"/>
      <c r="P206" s="80"/>
      <c r="Q206" s="78">
        <v>110010</v>
      </c>
      <c r="R206" s="79" t="s">
        <v>45</v>
      </c>
      <c r="S206" s="78">
        <v>25</v>
      </c>
      <c r="T206" s="79" t="s">
        <v>45</v>
      </c>
      <c r="U206" s="78">
        <v>11</v>
      </c>
      <c r="V206" s="80" t="s">
        <v>156</v>
      </c>
      <c r="W206" s="78">
        <v>61</v>
      </c>
      <c r="X206" s="78">
        <v>9</v>
      </c>
    </row>
    <row r="207" spans="1:24" x14ac:dyDescent="0.25">
      <c r="A207" s="67"/>
      <c r="B207" s="67">
        <v>135</v>
      </c>
      <c r="C207" s="67" t="s">
        <v>732</v>
      </c>
      <c r="D207" s="109">
        <v>393000</v>
      </c>
      <c r="E207" s="86" t="s">
        <v>232</v>
      </c>
      <c r="F207" s="72">
        <v>611489</v>
      </c>
      <c r="G207" s="86" t="s">
        <v>733</v>
      </c>
      <c r="H207" s="87">
        <v>0</v>
      </c>
      <c r="I207" s="87">
        <v>101.75</v>
      </c>
      <c r="J207" s="87">
        <v>100</v>
      </c>
      <c r="K207" s="87">
        <v>11.15</v>
      </c>
      <c r="L207" s="80">
        <v>0</v>
      </c>
      <c r="M207" s="80"/>
      <c r="N207" s="80"/>
      <c r="O207" s="80"/>
      <c r="P207" s="80"/>
      <c r="Q207" s="78">
        <v>110010</v>
      </c>
      <c r="R207" s="79" t="s">
        <v>45</v>
      </c>
      <c r="S207" s="78">
        <v>25</v>
      </c>
      <c r="T207" s="79" t="s">
        <v>45</v>
      </c>
      <c r="U207" s="78">
        <v>11</v>
      </c>
      <c r="V207" s="80" t="s">
        <v>156</v>
      </c>
      <c r="W207" s="78">
        <v>61</v>
      </c>
      <c r="X207" s="78">
        <v>9</v>
      </c>
    </row>
    <row r="208" spans="1:24" x14ac:dyDescent="0.25">
      <c r="A208" s="67"/>
      <c r="B208" s="67">
        <v>136</v>
      </c>
      <c r="C208" s="67" t="s">
        <v>732</v>
      </c>
      <c r="D208" s="109">
        <v>393000</v>
      </c>
      <c r="E208" s="86" t="s">
        <v>232</v>
      </c>
      <c r="F208" s="72">
        <v>611491</v>
      </c>
      <c r="G208" s="86" t="s">
        <v>233</v>
      </c>
      <c r="H208" s="87">
        <v>82.37</v>
      </c>
      <c r="I208" s="87">
        <v>57.11</v>
      </c>
      <c r="J208" s="87">
        <v>0</v>
      </c>
      <c r="K208" s="87">
        <v>0</v>
      </c>
      <c r="L208" s="80">
        <v>0</v>
      </c>
      <c r="M208" s="80"/>
      <c r="N208" s="80"/>
      <c r="O208" s="80"/>
      <c r="P208" s="80"/>
      <c r="Q208" s="78">
        <v>110010</v>
      </c>
      <c r="R208" s="79" t="s">
        <v>45</v>
      </c>
      <c r="S208" s="78">
        <v>25</v>
      </c>
      <c r="T208" s="79" t="s">
        <v>45</v>
      </c>
      <c r="U208" s="78">
        <v>11</v>
      </c>
      <c r="V208" s="80" t="s">
        <v>156</v>
      </c>
      <c r="W208" s="78">
        <v>61</v>
      </c>
      <c r="X208" s="78">
        <v>9</v>
      </c>
    </row>
    <row r="209" spans="1:24" x14ac:dyDescent="0.25">
      <c r="A209" s="67"/>
      <c r="B209" s="67">
        <v>137</v>
      </c>
      <c r="C209" s="67" t="s">
        <v>732</v>
      </c>
      <c r="D209" s="109">
        <v>393000</v>
      </c>
      <c r="E209" s="86" t="s">
        <v>232</v>
      </c>
      <c r="F209" s="72">
        <v>611492</v>
      </c>
      <c r="G209" s="86" t="s">
        <v>183</v>
      </c>
      <c r="H209" s="87">
        <v>286.17</v>
      </c>
      <c r="I209" s="87">
        <v>38.299999999999997</v>
      </c>
      <c r="J209" s="87">
        <v>156</v>
      </c>
      <c r="K209" s="87">
        <v>121.48</v>
      </c>
      <c r="L209" s="80">
        <v>0</v>
      </c>
      <c r="M209" s="80"/>
      <c r="N209" s="80"/>
      <c r="O209" s="80"/>
      <c r="P209" s="80"/>
      <c r="Q209" s="78">
        <v>110010</v>
      </c>
      <c r="R209" s="79" t="s">
        <v>45</v>
      </c>
      <c r="S209" s="78">
        <v>25</v>
      </c>
      <c r="T209" s="79" t="s">
        <v>45</v>
      </c>
      <c r="U209" s="78">
        <v>11</v>
      </c>
      <c r="V209" s="80" t="s">
        <v>156</v>
      </c>
      <c r="W209" s="78">
        <v>61</v>
      </c>
      <c r="X209" s="78">
        <v>9</v>
      </c>
    </row>
    <row r="210" spans="1:24" x14ac:dyDescent="0.25">
      <c r="A210" s="67"/>
      <c r="B210" s="67">
        <v>138</v>
      </c>
      <c r="C210" s="67" t="s">
        <v>732</v>
      </c>
      <c r="D210" s="109">
        <v>393000</v>
      </c>
      <c r="E210" s="86" t="s">
        <v>232</v>
      </c>
      <c r="F210" s="72">
        <v>712370</v>
      </c>
      <c r="G210" s="86" t="s">
        <v>184</v>
      </c>
      <c r="H210" s="87">
        <v>0</v>
      </c>
      <c r="I210" s="87">
        <v>0</v>
      </c>
      <c r="J210" s="87">
        <v>1779</v>
      </c>
      <c r="K210" s="87">
        <v>1777.19</v>
      </c>
      <c r="L210" s="80">
        <v>0</v>
      </c>
      <c r="M210" s="80"/>
      <c r="N210" s="80"/>
      <c r="O210" s="80"/>
      <c r="P210" s="80"/>
      <c r="Q210" s="78">
        <v>110010</v>
      </c>
      <c r="R210" s="79" t="s">
        <v>45</v>
      </c>
      <c r="S210" s="78">
        <v>25</v>
      </c>
      <c r="T210" s="79" t="s">
        <v>45</v>
      </c>
      <c r="U210" s="78">
        <v>11</v>
      </c>
      <c r="V210" s="80" t="s">
        <v>156</v>
      </c>
      <c r="W210" s="78">
        <v>71</v>
      </c>
      <c r="X210" s="78">
        <v>9</v>
      </c>
    </row>
    <row r="211" spans="1:24" x14ac:dyDescent="0.25">
      <c r="A211" s="67"/>
      <c r="B211" s="67">
        <v>139</v>
      </c>
      <c r="C211" s="67" t="s">
        <v>732</v>
      </c>
      <c r="D211" s="109">
        <v>393000</v>
      </c>
      <c r="E211" s="86" t="s">
        <v>232</v>
      </c>
      <c r="F211" s="72">
        <v>712510</v>
      </c>
      <c r="G211" s="86" t="s">
        <v>186</v>
      </c>
      <c r="H211" s="87">
        <v>4426.68</v>
      </c>
      <c r="I211" s="87">
        <v>7242.5300000000007</v>
      </c>
      <c r="J211" s="87">
        <v>6921</v>
      </c>
      <c r="K211" s="87">
        <v>6921</v>
      </c>
      <c r="L211" s="80">
        <v>7000</v>
      </c>
      <c r="M211" s="80"/>
      <c r="N211" s="80"/>
      <c r="O211" s="80"/>
      <c r="P211" s="80"/>
      <c r="Q211" s="78">
        <v>110010</v>
      </c>
      <c r="R211" s="79" t="s">
        <v>45</v>
      </c>
      <c r="S211" s="78">
        <v>25</v>
      </c>
      <c r="T211" s="79" t="s">
        <v>45</v>
      </c>
      <c r="U211" s="78">
        <v>11</v>
      </c>
      <c r="V211" s="80" t="s">
        <v>156</v>
      </c>
      <c r="W211" s="78">
        <v>71</v>
      </c>
      <c r="X211" s="78">
        <v>9</v>
      </c>
    </row>
    <row r="212" spans="1:24" x14ac:dyDescent="0.25">
      <c r="A212" s="67"/>
      <c r="B212" s="67">
        <v>140</v>
      </c>
      <c r="C212" s="67" t="s">
        <v>732</v>
      </c>
      <c r="D212" s="109">
        <v>393000</v>
      </c>
      <c r="E212" s="86" t="s">
        <v>232</v>
      </c>
      <c r="F212" s="72">
        <v>733110</v>
      </c>
      <c r="G212" s="86" t="s">
        <v>214</v>
      </c>
      <c r="H212" s="87">
        <v>0</v>
      </c>
      <c r="I212" s="87">
        <v>2028.37</v>
      </c>
      <c r="J212" s="87">
        <v>0</v>
      </c>
      <c r="K212" s="87">
        <v>0</v>
      </c>
      <c r="L212" s="80">
        <v>100</v>
      </c>
      <c r="M212" s="80"/>
      <c r="N212" s="80"/>
      <c r="O212" s="80"/>
      <c r="P212" s="80"/>
      <c r="Q212" s="78">
        <v>110010</v>
      </c>
      <c r="R212" s="79" t="s">
        <v>45</v>
      </c>
      <c r="S212" s="78">
        <v>25</v>
      </c>
      <c r="T212" s="79" t="s">
        <v>45</v>
      </c>
      <c r="U212" s="78">
        <v>11</v>
      </c>
      <c r="V212" s="80" t="s">
        <v>156</v>
      </c>
      <c r="W212" s="78">
        <v>73</v>
      </c>
      <c r="X212" s="78">
        <v>9</v>
      </c>
    </row>
    <row r="213" spans="1:24" x14ac:dyDescent="0.25">
      <c r="A213" s="67"/>
      <c r="B213" s="67">
        <v>141</v>
      </c>
      <c r="C213" s="67" t="s">
        <v>732</v>
      </c>
      <c r="D213" s="109">
        <v>393000</v>
      </c>
      <c r="E213" s="86" t="s">
        <v>232</v>
      </c>
      <c r="F213" s="72">
        <v>733120</v>
      </c>
      <c r="G213" s="86" t="s">
        <v>188</v>
      </c>
      <c r="H213" s="87">
        <v>115.99000000000001</v>
      </c>
      <c r="I213" s="87">
        <v>221.44</v>
      </c>
      <c r="J213" s="87">
        <v>125</v>
      </c>
      <c r="K213" s="87">
        <v>89.86</v>
      </c>
      <c r="L213" s="80">
        <v>0</v>
      </c>
      <c r="M213" s="80"/>
      <c r="N213" s="80"/>
      <c r="O213" s="80"/>
      <c r="P213" s="80"/>
      <c r="Q213" s="78">
        <v>110010</v>
      </c>
      <c r="R213" s="79" t="s">
        <v>45</v>
      </c>
      <c r="S213" s="78">
        <v>25</v>
      </c>
      <c r="T213" s="79" t="s">
        <v>45</v>
      </c>
      <c r="U213" s="78">
        <v>11</v>
      </c>
      <c r="V213" s="80" t="s">
        <v>156</v>
      </c>
      <c r="W213" s="78">
        <v>73</v>
      </c>
      <c r="X213" s="78">
        <v>9</v>
      </c>
    </row>
    <row r="214" spans="1:24" s="66" customFormat="1" x14ac:dyDescent="0.25">
      <c r="A214" s="67"/>
      <c r="B214" s="67">
        <v>142</v>
      </c>
      <c r="C214" s="67" t="s">
        <v>732</v>
      </c>
      <c r="D214" s="109">
        <v>393000</v>
      </c>
      <c r="E214" s="86" t="s">
        <v>232</v>
      </c>
      <c r="F214" s="72">
        <v>733330</v>
      </c>
      <c r="G214" s="86" t="s">
        <v>189</v>
      </c>
      <c r="H214" s="87">
        <v>3269.77</v>
      </c>
      <c r="I214" s="87">
        <v>4560.8999999999996</v>
      </c>
      <c r="J214" s="87">
        <v>3960</v>
      </c>
      <c r="K214" s="87">
        <v>3955.5</v>
      </c>
      <c r="L214" s="80">
        <v>4000</v>
      </c>
      <c r="M214" s="80"/>
      <c r="N214" s="80"/>
      <c r="O214" s="80"/>
      <c r="P214" s="80"/>
      <c r="Q214" s="78">
        <v>110010</v>
      </c>
      <c r="R214" s="79" t="s">
        <v>45</v>
      </c>
      <c r="S214" s="78">
        <v>25</v>
      </c>
      <c r="T214" s="79" t="s">
        <v>45</v>
      </c>
      <c r="U214" s="78">
        <v>11</v>
      </c>
      <c r="V214" s="80" t="s">
        <v>156</v>
      </c>
      <c r="W214" s="78">
        <v>73</v>
      </c>
      <c r="X214" s="78">
        <v>9</v>
      </c>
    </row>
    <row r="215" spans="1:24" x14ac:dyDescent="0.25">
      <c r="A215" s="67"/>
      <c r="B215" s="67">
        <v>143</v>
      </c>
      <c r="C215" s="67" t="s">
        <v>732</v>
      </c>
      <c r="D215" s="109">
        <v>393000</v>
      </c>
      <c r="E215" s="75" t="s">
        <v>232</v>
      </c>
      <c r="F215" s="72">
        <v>744210</v>
      </c>
      <c r="G215" s="86" t="s">
        <v>190</v>
      </c>
      <c r="H215" s="87">
        <v>240</v>
      </c>
      <c r="I215" s="87">
        <v>0</v>
      </c>
      <c r="J215" s="87">
        <v>0</v>
      </c>
      <c r="K215" s="87">
        <v>0</v>
      </c>
      <c r="L215" s="80">
        <v>0</v>
      </c>
      <c r="M215" s="80"/>
      <c r="N215" s="80"/>
      <c r="O215" s="80"/>
      <c r="P215" s="80"/>
      <c r="Q215" s="78">
        <v>110010</v>
      </c>
      <c r="R215" s="79" t="s">
        <v>45</v>
      </c>
      <c r="S215" s="78">
        <v>25</v>
      </c>
      <c r="T215" s="79" t="s">
        <v>45</v>
      </c>
      <c r="U215" s="78">
        <v>11</v>
      </c>
      <c r="V215" s="80" t="s">
        <v>156</v>
      </c>
      <c r="W215" s="78">
        <v>74</v>
      </c>
      <c r="X215" s="78">
        <v>9</v>
      </c>
    </row>
    <row r="216" spans="1:24" x14ac:dyDescent="0.25">
      <c r="A216" s="67"/>
      <c r="B216" s="67">
        <v>144</v>
      </c>
      <c r="C216" s="67" t="s">
        <v>732</v>
      </c>
      <c r="D216" s="109">
        <v>393000</v>
      </c>
      <c r="E216" s="86" t="s">
        <v>232</v>
      </c>
      <c r="F216" s="72">
        <v>755510</v>
      </c>
      <c r="G216" s="86" t="s">
        <v>195</v>
      </c>
      <c r="H216" s="87">
        <v>1593</v>
      </c>
      <c r="I216" s="87">
        <v>680</v>
      </c>
      <c r="J216" s="87">
        <v>880</v>
      </c>
      <c r="K216" s="87">
        <v>686</v>
      </c>
      <c r="L216" s="80">
        <v>1000</v>
      </c>
      <c r="M216" s="80"/>
      <c r="N216" s="80"/>
      <c r="O216" s="80"/>
      <c r="P216" s="80"/>
      <c r="Q216" s="78">
        <v>110010</v>
      </c>
      <c r="R216" s="79" t="s">
        <v>45</v>
      </c>
      <c r="S216" s="78">
        <v>25</v>
      </c>
      <c r="T216" s="79" t="s">
        <v>45</v>
      </c>
      <c r="U216" s="78">
        <v>11</v>
      </c>
      <c r="V216" s="80" t="s">
        <v>156</v>
      </c>
      <c r="W216" s="78">
        <v>75</v>
      </c>
      <c r="X216" s="78">
        <v>9</v>
      </c>
    </row>
    <row r="217" spans="1:24" x14ac:dyDescent="0.25">
      <c r="A217" s="67"/>
      <c r="B217" s="67">
        <v>145</v>
      </c>
      <c r="C217" s="67" t="s">
        <v>732</v>
      </c>
      <c r="D217" s="109">
        <v>393000</v>
      </c>
      <c r="E217" s="86" t="s">
        <v>232</v>
      </c>
      <c r="F217" s="72">
        <v>755705</v>
      </c>
      <c r="G217" s="86" t="s">
        <v>196</v>
      </c>
      <c r="H217" s="87">
        <v>23.509999999999998</v>
      </c>
      <c r="I217" s="87">
        <v>41.44</v>
      </c>
      <c r="J217" s="87">
        <v>50</v>
      </c>
      <c r="K217" s="87">
        <v>33.26</v>
      </c>
      <c r="L217" s="80">
        <v>50</v>
      </c>
      <c r="M217" s="80"/>
      <c r="N217" s="80"/>
      <c r="O217" s="80"/>
      <c r="P217" s="80"/>
      <c r="Q217" s="78">
        <v>110010</v>
      </c>
      <c r="R217" s="79" t="s">
        <v>45</v>
      </c>
      <c r="S217" s="78">
        <v>25</v>
      </c>
      <c r="T217" s="79" t="s">
        <v>45</v>
      </c>
      <c r="U217" s="78">
        <v>11</v>
      </c>
      <c r="V217" s="80" t="s">
        <v>156</v>
      </c>
      <c r="W217" s="78">
        <v>75</v>
      </c>
      <c r="X217" s="78">
        <v>9</v>
      </c>
    </row>
    <row r="218" spans="1:24" x14ac:dyDescent="0.25">
      <c r="A218" s="67"/>
      <c r="B218" s="67">
        <v>146</v>
      </c>
      <c r="C218" s="67" t="s">
        <v>732</v>
      </c>
      <c r="D218" s="109">
        <v>393000</v>
      </c>
      <c r="E218" s="86" t="s">
        <v>232</v>
      </c>
      <c r="F218" s="72">
        <v>777410</v>
      </c>
      <c r="G218" s="86" t="s">
        <v>204</v>
      </c>
      <c r="H218" s="87">
        <v>0</v>
      </c>
      <c r="I218" s="87">
        <v>10487</v>
      </c>
      <c r="J218" s="87">
        <v>18668</v>
      </c>
      <c r="K218" s="87">
        <v>18667.349999999999</v>
      </c>
      <c r="L218" s="80">
        <v>10000</v>
      </c>
      <c r="M218" s="80"/>
      <c r="N218" s="80"/>
      <c r="O218" s="80">
        <v>10000</v>
      </c>
      <c r="P218" s="80"/>
      <c r="Q218" s="78">
        <v>110010</v>
      </c>
      <c r="R218" s="79" t="s">
        <v>45</v>
      </c>
      <c r="S218" s="78">
        <v>25</v>
      </c>
      <c r="T218" s="79" t="s">
        <v>45</v>
      </c>
      <c r="U218" s="78">
        <v>11</v>
      </c>
      <c r="V218" s="80" t="s">
        <v>156</v>
      </c>
      <c r="W218" s="78">
        <v>77</v>
      </c>
      <c r="X218" s="78">
        <v>9</v>
      </c>
    </row>
    <row r="219" spans="1:24" x14ac:dyDescent="0.25">
      <c r="A219" s="67"/>
      <c r="B219" s="67">
        <v>147</v>
      </c>
      <c r="C219" s="67" t="s">
        <v>732</v>
      </c>
      <c r="D219" s="109">
        <v>393000</v>
      </c>
      <c r="E219" s="86" t="s">
        <v>232</v>
      </c>
      <c r="F219" s="72">
        <v>787430</v>
      </c>
      <c r="G219" s="86" t="s">
        <v>207</v>
      </c>
      <c r="H219" s="87">
        <v>9515</v>
      </c>
      <c r="I219" s="87">
        <v>102043.45999999999</v>
      </c>
      <c r="J219" s="87">
        <v>17253</v>
      </c>
      <c r="K219" s="87">
        <v>17252.919999999998</v>
      </c>
      <c r="L219" s="80">
        <f>6000+7200</f>
        <v>13200</v>
      </c>
      <c r="M219" s="80"/>
      <c r="N219" s="80"/>
      <c r="O219" s="80">
        <v>13200</v>
      </c>
      <c r="P219" s="80"/>
      <c r="Q219" s="78">
        <v>110010</v>
      </c>
      <c r="R219" s="79" t="s">
        <v>45</v>
      </c>
      <c r="S219" s="78">
        <v>25</v>
      </c>
      <c r="T219" s="79" t="s">
        <v>45</v>
      </c>
      <c r="U219" s="78">
        <v>11</v>
      </c>
      <c r="V219" s="80" t="s">
        <v>156</v>
      </c>
      <c r="W219" s="78">
        <v>78</v>
      </c>
      <c r="X219" s="78">
        <v>9</v>
      </c>
    </row>
    <row r="220" spans="1:24" x14ac:dyDescent="0.25">
      <c r="A220" s="67"/>
      <c r="B220" s="67"/>
      <c r="C220" s="67" t="s">
        <v>732</v>
      </c>
      <c r="D220" s="109">
        <v>393000</v>
      </c>
      <c r="E220" s="86" t="s">
        <v>232</v>
      </c>
      <c r="F220" s="66">
        <v>798142</v>
      </c>
      <c r="G220" s="66" t="s">
        <v>839</v>
      </c>
      <c r="H220" s="87"/>
      <c r="I220" s="87"/>
      <c r="J220" s="87"/>
      <c r="K220" s="87"/>
      <c r="L220" s="80">
        <v>-1215</v>
      </c>
      <c r="M220" s="80"/>
      <c r="N220" s="80"/>
      <c r="O220" s="80"/>
      <c r="P220" s="80"/>
      <c r="Q220" s="78">
        <v>110010</v>
      </c>
      <c r="R220" s="79" t="s">
        <v>45</v>
      </c>
      <c r="S220" s="78">
        <v>25</v>
      </c>
      <c r="T220" s="79" t="s">
        <v>45</v>
      </c>
      <c r="U220" s="78">
        <v>11</v>
      </c>
      <c r="V220" s="80" t="s">
        <v>156</v>
      </c>
      <c r="W220" s="78">
        <v>79</v>
      </c>
      <c r="X220" s="78">
        <v>9</v>
      </c>
    </row>
    <row r="221" spans="1:24" x14ac:dyDescent="0.25">
      <c r="A221" s="67"/>
      <c r="B221" s="67">
        <v>148</v>
      </c>
      <c r="C221" s="67" t="s">
        <v>732</v>
      </c>
      <c r="D221" s="109">
        <v>393002</v>
      </c>
      <c r="E221" s="86" t="s">
        <v>232</v>
      </c>
      <c r="F221" s="72">
        <v>611410</v>
      </c>
      <c r="G221" s="86" t="s">
        <v>209</v>
      </c>
      <c r="H221" s="87">
        <v>41223.659999999996</v>
      </c>
      <c r="I221" s="87">
        <v>41130.239999999991</v>
      </c>
      <c r="J221" s="87">
        <v>42776</v>
      </c>
      <c r="K221" s="87">
        <v>21387.719999999998</v>
      </c>
      <c r="L221" s="80">
        <v>42775</v>
      </c>
      <c r="M221" s="80"/>
      <c r="N221" s="80"/>
      <c r="O221" s="80"/>
      <c r="P221" s="80"/>
      <c r="Q221" s="78">
        <v>110010</v>
      </c>
      <c r="R221" s="79" t="s">
        <v>45</v>
      </c>
      <c r="S221" s="78">
        <v>25</v>
      </c>
      <c r="T221" s="79" t="s">
        <v>45</v>
      </c>
      <c r="U221" s="78">
        <v>11</v>
      </c>
      <c r="V221" s="80" t="s">
        <v>156</v>
      </c>
      <c r="W221" s="78">
        <v>61</v>
      </c>
      <c r="X221" s="78">
        <v>9</v>
      </c>
    </row>
    <row r="222" spans="1:24" x14ac:dyDescent="0.25">
      <c r="A222" s="67"/>
      <c r="B222" s="67">
        <v>149</v>
      </c>
      <c r="C222" s="67" t="s">
        <v>732</v>
      </c>
      <c r="D222" s="109">
        <v>393002</v>
      </c>
      <c r="E222" s="86" t="s">
        <v>232</v>
      </c>
      <c r="F222" s="72">
        <v>611420</v>
      </c>
      <c r="G222" s="86" t="s">
        <v>181</v>
      </c>
      <c r="H222" s="87">
        <v>17189.900000000001</v>
      </c>
      <c r="I222" s="87">
        <v>39617.360000000001</v>
      </c>
      <c r="J222" s="87">
        <v>44039</v>
      </c>
      <c r="K222" s="87">
        <v>22019.280000000002</v>
      </c>
      <c r="L222" s="80">
        <v>44039</v>
      </c>
      <c r="M222" s="80"/>
      <c r="N222" s="80"/>
      <c r="O222" s="80"/>
      <c r="P222" s="80"/>
      <c r="Q222" s="78">
        <v>110010</v>
      </c>
      <c r="R222" s="79" t="s">
        <v>45</v>
      </c>
      <c r="S222" s="78">
        <v>25</v>
      </c>
      <c r="T222" s="79" t="s">
        <v>45</v>
      </c>
      <c r="U222" s="78">
        <v>11</v>
      </c>
      <c r="V222" s="80" t="s">
        <v>156</v>
      </c>
      <c r="W222" s="78">
        <v>61</v>
      </c>
      <c r="X222" s="78">
        <v>9</v>
      </c>
    </row>
    <row r="223" spans="1:24" x14ac:dyDescent="0.25">
      <c r="A223" s="67"/>
      <c r="B223" s="67">
        <v>150</v>
      </c>
      <c r="C223" s="67" t="s">
        <v>732</v>
      </c>
      <c r="D223" s="109">
        <v>393002</v>
      </c>
      <c r="E223" s="86" t="s">
        <v>232</v>
      </c>
      <c r="F223" s="72">
        <v>611455</v>
      </c>
      <c r="G223" s="86" t="s">
        <v>217</v>
      </c>
      <c r="H223" s="87">
        <v>24059.9</v>
      </c>
      <c r="I223" s="87">
        <v>23953.619999999995</v>
      </c>
      <c r="J223" s="87">
        <v>25418</v>
      </c>
      <c r="K223" s="87">
        <v>11845.37</v>
      </c>
      <c r="L223" s="80">
        <v>25418</v>
      </c>
      <c r="M223" s="80"/>
      <c r="N223" s="80"/>
      <c r="O223" s="80"/>
      <c r="P223" s="80"/>
      <c r="Q223" s="78">
        <v>110010</v>
      </c>
      <c r="R223" s="79" t="s">
        <v>45</v>
      </c>
      <c r="S223" s="78">
        <v>25</v>
      </c>
      <c r="T223" s="79" t="s">
        <v>45</v>
      </c>
      <c r="U223" s="78">
        <v>11</v>
      </c>
      <c r="V223" s="80" t="s">
        <v>156</v>
      </c>
      <c r="W223" s="78">
        <v>61</v>
      </c>
      <c r="X223" s="78">
        <v>9</v>
      </c>
    </row>
    <row r="224" spans="1:24" x14ac:dyDescent="0.25">
      <c r="A224" s="67"/>
      <c r="B224" s="67">
        <v>151</v>
      </c>
      <c r="C224" s="67" t="s">
        <v>732</v>
      </c>
      <c r="D224" s="109">
        <v>393002</v>
      </c>
      <c r="E224" s="86" t="s">
        <v>232</v>
      </c>
      <c r="F224" s="72">
        <v>611489</v>
      </c>
      <c r="G224" s="86" t="s">
        <v>733</v>
      </c>
      <c r="H224" s="87">
        <v>0</v>
      </c>
      <c r="I224" s="87">
        <v>0</v>
      </c>
      <c r="J224" s="87">
        <v>104</v>
      </c>
      <c r="K224" s="87">
        <v>0</v>
      </c>
      <c r="L224" s="80">
        <v>0</v>
      </c>
      <c r="M224" s="80"/>
      <c r="N224" s="80"/>
      <c r="O224" s="80"/>
      <c r="P224" s="80"/>
      <c r="Q224" s="78">
        <v>110010</v>
      </c>
      <c r="R224" s="79" t="s">
        <v>45</v>
      </c>
      <c r="S224" s="78">
        <v>25</v>
      </c>
      <c r="T224" s="79" t="s">
        <v>45</v>
      </c>
      <c r="U224" s="78">
        <v>11</v>
      </c>
      <c r="V224" s="80" t="s">
        <v>156</v>
      </c>
      <c r="W224" s="78">
        <v>61</v>
      </c>
      <c r="X224" s="78">
        <v>9</v>
      </c>
    </row>
    <row r="225" spans="1:24" s="66" customFormat="1" x14ac:dyDescent="0.25">
      <c r="A225" s="67"/>
      <c r="B225" s="67">
        <v>152</v>
      </c>
      <c r="C225" s="67" t="s">
        <v>732</v>
      </c>
      <c r="D225" s="109">
        <v>393002</v>
      </c>
      <c r="E225" s="86" t="s">
        <v>232</v>
      </c>
      <c r="F225" s="72">
        <v>611492</v>
      </c>
      <c r="G225" s="86" t="s">
        <v>183</v>
      </c>
      <c r="H225" s="87">
        <v>665.4</v>
      </c>
      <c r="I225" s="87">
        <v>296.62</v>
      </c>
      <c r="J225" s="87">
        <v>104</v>
      </c>
      <c r="K225" s="87">
        <v>0</v>
      </c>
      <c r="L225" s="80">
        <v>0</v>
      </c>
      <c r="M225" s="80"/>
      <c r="N225" s="80"/>
      <c r="O225" s="80"/>
      <c r="P225" s="80"/>
      <c r="Q225" s="78">
        <v>110010</v>
      </c>
      <c r="R225" s="79" t="s">
        <v>45</v>
      </c>
      <c r="S225" s="78">
        <v>25</v>
      </c>
      <c r="T225" s="79" t="s">
        <v>45</v>
      </c>
      <c r="U225" s="78">
        <v>11</v>
      </c>
      <c r="V225" s="80" t="s">
        <v>156</v>
      </c>
      <c r="W225" s="78">
        <v>61</v>
      </c>
      <c r="X225" s="78">
        <v>9</v>
      </c>
    </row>
    <row r="226" spans="1:24" x14ac:dyDescent="0.25">
      <c r="A226" s="67"/>
      <c r="B226" s="67">
        <v>153</v>
      </c>
      <c r="C226" s="67" t="s">
        <v>732</v>
      </c>
      <c r="D226" s="109">
        <v>393002</v>
      </c>
      <c r="E226" s="86" t="s">
        <v>232</v>
      </c>
      <c r="F226" s="72">
        <v>611510</v>
      </c>
      <c r="G226" s="86" t="s">
        <v>212</v>
      </c>
      <c r="H226" s="87">
        <v>11321.640000000001</v>
      </c>
      <c r="I226" s="87">
        <v>12106.92</v>
      </c>
      <c r="J226" s="87">
        <v>16683</v>
      </c>
      <c r="K226" s="87">
        <v>4724.43</v>
      </c>
      <c r="L226" s="80">
        <v>11000</v>
      </c>
      <c r="M226" s="80"/>
      <c r="N226" s="80"/>
      <c r="O226" s="80"/>
      <c r="P226" s="80"/>
      <c r="Q226" s="78">
        <v>110010</v>
      </c>
      <c r="R226" s="79" t="s">
        <v>45</v>
      </c>
      <c r="S226" s="78">
        <v>25</v>
      </c>
      <c r="T226" s="79" t="s">
        <v>45</v>
      </c>
      <c r="U226" s="78">
        <v>11</v>
      </c>
      <c r="V226" s="80" t="s">
        <v>156</v>
      </c>
      <c r="W226" s="78">
        <v>61</v>
      </c>
      <c r="X226" s="78">
        <v>9</v>
      </c>
    </row>
    <row r="227" spans="1:24" x14ac:dyDescent="0.25">
      <c r="A227" s="67"/>
      <c r="B227" s="67">
        <v>154</v>
      </c>
      <c r="C227" s="67" t="s">
        <v>732</v>
      </c>
      <c r="D227" s="109">
        <v>393002</v>
      </c>
      <c r="E227" s="86" t="s">
        <v>232</v>
      </c>
      <c r="F227" s="72">
        <v>712370</v>
      </c>
      <c r="G227" s="86" t="s">
        <v>184</v>
      </c>
      <c r="H227" s="87">
        <v>1102.8600000000001</v>
      </c>
      <c r="I227" s="87">
        <v>2092.77</v>
      </c>
      <c r="J227" s="87">
        <v>3423</v>
      </c>
      <c r="K227" s="87">
        <v>3292.82</v>
      </c>
      <c r="L227" s="80">
        <v>300</v>
      </c>
      <c r="M227" s="80"/>
      <c r="N227" s="80"/>
      <c r="O227" s="80"/>
      <c r="P227" s="80"/>
      <c r="Q227" s="78">
        <v>110010</v>
      </c>
      <c r="R227" s="79" t="s">
        <v>45</v>
      </c>
      <c r="S227" s="78">
        <v>25</v>
      </c>
      <c r="T227" s="79" t="s">
        <v>45</v>
      </c>
      <c r="U227" s="78">
        <v>11</v>
      </c>
      <c r="V227" s="80" t="s">
        <v>156</v>
      </c>
      <c r="W227" s="78">
        <v>71</v>
      </c>
      <c r="X227" s="78">
        <v>9</v>
      </c>
    </row>
    <row r="228" spans="1:24" x14ac:dyDescent="0.25">
      <c r="A228" s="67"/>
      <c r="B228" s="67">
        <v>155</v>
      </c>
      <c r="C228" s="67" t="s">
        <v>732</v>
      </c>
      <c r="D228" s="109">
        <v>393002</v>
      </c>
      <c r="E228" s="86" t="s">
        <v>232</v>
      </c>
      <c r="F228" s="72">
        <v>733110</v>
      </c>
      <c r="G228" s="86" t="s">
        <v>214</v>
      </c>
      <c r="H228" s="87">
        <v>2046</v>
      </c>
      <c r="I228" s="87">
        <v>1146.47</v>
      </c>
      <c r="J228" s="87">
        <v>0</v>
      </c>
      <c r="K228" s="87">
        <v>0</v>
      </c>
      <c r="L228" s="80">
        <v>0</v>
      </c>
      <c r="M228" s="80"/>
      <c r="N228" s="80"/>
      <c r="O228" s="80"/>
      <c r="P228" s="80"/>
      <c r="Q228" s="78">
        <v>110010</v>
      </c>
      <c r="R228" s="79" t="s">
        <v>45</v>
      </c>
      <c r="S228" s="78">
        <v>25</v>
      </c>
      <c r="T228" s="79" t="s">
        <v>45</v>
      </c>
      <c r="U228" s="78">
        <v>11</v>
      </c>
      <c r="V228" s="80" t="s">
        <v>156</v>
      </c>
      <c r="W228" s="78">
        <v>73</v>
      </c>
      <c r="X228" s="78">
        <v>9</v>
      </c>
    </row>
    <row r="229" spans="1:24" x14ac:dyDescent="0.25">
      <c r="A229" s="67"/>
      <c r="B229" s="67">
        <v>156</v>
      </c>
      <c r="C229" s="67" t="s">
        <v>732</v>
      </c>
      <c r="D229" s="109">
        <v>393002</v>
      </c>
      <c r="E229" s="86" t="s">
        <v>232</v>
      </c>
      <c r="F229" s="72">
        <v>733120</v>
      </c>
      <c r="G229" s="86" t="s">
        <v>188</v>
      </c>
      <c r="H229" s="87">
        <v>742.75</v>
      </c>
      <c r="I229" s="87">
        <v>801</v>
      </c>
      <c r="J229" s="87">
        <v>0</v>
      </c>
      <c r="K229" s="87">
        <v>0</v>
      </c>
      <c r="L229" s="80">
        <v>0</v>
      </c>
      <c r="M229" s="80"/>
      <c r="N229" s="80"/>
      <c r="O229" s="80"/>
      <c r="P229" s="80"/>
      <c r="Q229" s="78">
        <v>110010</v>
      </c>
      <c r="R229" s="79" t="s">
        <v>45</v>
      </c>
      <c r="S229" s="78">
        <v>25</v>
      </c>
      <c r="T229" s="79" t="s">
        <v>45</v>
      </c>
      <c r="U229" s="78">
        <v>11</v>
      </c>
      <c r="V229" s="80" t="s">
        <v>156</v>
      </c>
      <c r="W229" s="78">
        <v>73</v>
      </c>
      <c r="X229" s="78">
        <v>9</v>
      </c>
    </row>
    <row r="230" spans="1:24" x14ac:dyDescent="0.25">
      <c r="A230" s="67"/>
      <c r="B230" s="67">
        <v>157</v>
      </c>
      <c r="C230" s="67" t="s">
        <v>732</v>
      </c>
      <c r="D230" s="109">
        <v>393002</v>
      </c>
      <c r="E230" s="86" t="s">
        <v>232</v>
      </c>
      <c r="F230" s="72">
        <v>733330</v>
      </c>
      <c r="G230" s="86" t="s">
        <v>189</v>
      </c>
      <c r="H230" s="87">
        <v>11001.93</v>
      </c>
      <c r="I230" s="87">
        <v>5259.22</v>
      </c>
      <c r="J230" s="87">
        <v>2878</v>
      </c>
      <c r="K230" s="87">
        <v>2876.19</v>
      </c>
      <c r="L230" s="80">
        <v>3500</v>
      </c>
      <c r="M230" s="80"/>
      <c r="N230" s="80"/>
      <c r="O230" s="80"/>
      <c r="P230" s="80"/>
      <c r="Q230" s="78">
        <v>110010</v>
      </c>
      <c r="R230" s="79" t="s">
        <v>45</v>
      </c>
      <c r="S230" s="78">
        <v>25</v>
      </c>
      <c r="T230" s="79" t="s">
        <v>45</v>
      </c>
      <c r="U230" s="78">
        <v>11</v>
      </c>
      <c r="V230" s="80" t="s">
        <v>156</v>
      </c>
      <c r="W230" s="78">
        <v>73</v>
      </c>
      <c r="X230" s="78">
        <v>9</v>
      </c>
    </row>
    <row r="231" spans="1:24" x14ac:dyDescent="0.25">
      <c r="A231" s="67"/>
      <c r="B231" s="67">
        <v>158</v>
      </c>
      <c r="C231" s="67" t="s">
        <v>732</v>
      </c>
      <c r="D231" s="109">
        <v>393002</v>
      </c>
      <c r="E231" s="86" t="s">
        <v>232</v>
      </c>
      <c r="F231" s="72">
        <v>755240</v>
      </c>
      <c r="G231" s="86" t="s">
        <v>193</v>
      </c>
      <c r="H231" s="87">
        <v>287.7</v>
      </c>
      <c r="I231" s="87">
        <v>4179.7</v>
      </c>
      <c r="J231" s="87">
        <v>287</v>
      </c>
      <c r="K231" s="87">
        <v>287.7</v>
      </c>
      <c r="L231" s="80">
        <v>500</v>
      </c>
      <c r="M231" s="80"/>
      <c r="N231" s="80"/>
      <c r="O231" s="80"/>
      <c r="P231" s="80"/>
      <c r="Q231" s="78">
        <v>110010</v>
      </c>
      <c r="R231" s="79" t="s">
        <v>45</v>
      </c>
      <c r="S231" s="78">
        <v>25</v>
      </c>
      <c r="T231" s="79" t="s">
        <v>45</v>
      </c>
      <c r="U231" s="78">
        <v>11</v>
      </c>
      <c r="V231" s="80" t="s">
        <v>156</v>
      </c>
      <c r="W231" s="78">
        <v>75</v>
      </c>
      <c r="X231" s="78">
        <v>9</v>
      </c>
    </row>
    <row r="232" spans="1:24" x14ac:dyDescent="0.25">
      <c r="A232" s="67"/>
      <c r="B232" s="67">
        <v>159</v>
      </c>
      <c r="C232" s="67" t="s">
        <v>732</v>
      </c>
      <c r="D232" s="109">
        <v>393002</v>
      </c>
      <c r="E232" s="86" t="s">
        <v>232</v>
      </c>
      <c r="F232" s="72">
        <v>755510</v>
      </c>
      <c r="G232" s="86" t="s">
        <v>195</v>
      </c>
      <c r="H232" s="87">
        <v>1565</v>
      </c>
      <c r="I232" s="87">
        <v>3190</v>
      </c>
      <c r="J232" s="87">
        <v>6835</v>
      </c>
      <c r="K232" s="87">
        <v>6359</v>
      </c>
      <c r="L232" s="80">
        <f>3000+7200</f>
        <v>10200</v>
      </c>
      <c r="M232" s="80"/>
      <c r="N232" s="80"/>
      <c r="O232" s="80">
        <v>7200</v>
      </c>
      <c r="P232" s="80"/>
      <c r="Q232" s="78">
        <v>110010</v>
      </c>
      <c r="R232" s="79" t="s">
        <v>45</v>
      </c>
      <c r="S232" s="78">
        <v>25</v>
      </c>
      <c r="T232" s="79" t="s">
        <v>45</v>
      </c>
      <c r="U232" s="78">
        <v>11</v>
      </c>
      <c r="V232" s="80" t="s">
        <v>156</v>
      </c>
      <c r="W232" s="78">
        <v>75</v>
      </c>
      <c r="X232" s="78">
        <v>9</v>
      </c>
    </row>
    <row r="233" spans="1:24" x14ac:dyDescent="0.25">
      <c r="A233" s="67"/>
      <c r="B233" s="67">
        <v>160</v>
      </c>
      <c r="C233" s="67" t="s">
        <v>732</v>
      </c>
      <c r="D233" s="109">
        <v>393002</v>
      </c>
      <c r="E233" s="86" t="s">
        <v>232</v>
      </c>
      <c r="F233" s="72">
        <v>777412</v>
      </c>
      <c r="G233" s="86" t="s">
        <v>205</v>
      </c>
      <c r="H233" s="87">
        <v>0</v>
      </c>
      <c r="I233" s="87">
        <v>48505</v>
      </c>
      <c r="J233" s="87">
        <v>72677</v>
      </c>
      <c r="K233" s="87">
        <v>72677</v>
      </c>
      <c r="L233" s="80">
        <v>0</v>
      </c>
      <c r="M233" s="80"/>
      <c r="N233" s="80"/>
      <c r="O233" s="80"/>
      <c r="P233" s="80"/>
      <c r="Q233" s="78">
        <v>110010</v>
      </c>
      <c r="R233" s="79" t="s">
        <v>45</v>
      </c>
      <c r="S233" s="78">
        <v>25</v>
      </c>
      <c r="T233" s="79" t="s">
        <v>45</v>
      </c>
      <c r="U233" s="78">
        <v>11</v>
      </c>
      <c r="V233" s="80" t="s">
        <v>156</v>
      </c>
      <c r="W233" s="78">
        <v>77</v>
      </c>
      <c r="X233" s="78">
        <v>9</v>
      </c>
    </row>
    <row r="234" spans="1:24" x14ac:dyDescent="0.25">
      <c r="A234" s="67"/>
      <c r="B234" s="67">
        <v>161</v>
      </c>
      <c r="C234" s="67" t="s">
        <v>732</v>
      </c>
      <c r="D234" s="109">
        <v>393002</v>
      </c>
      <c r="E234" s="86" t="s">
        <v>232</v>
      </c>
      <c r="F234" s="72">
        <v>787430</v>
      </c>
      <c r="G234" s="86" t="s">
        <v>207</v>
      </c>
      <c r="H234" s="87">
        <v>91326.16</v>
      </c>
      <c r="I234" s="87">
        <v>135768.21</v>
      </c>
      <c r="J234" s="87">
        <v>47513</v>
      </c>
      <c r="K234" s="87">
        <v>45448.47</v>
      </c>
      <c r="L234" s="80">
        <v>0</v>
      </c>
      <c r="M234" s="80"/>
      <c r="N234" s="80"/>
      <c r="O234" s="80"/>
      <c r="P234" s="80"/>
      <c r="Q234" s="78">
        <v>110010</v>
      </c>
      <c r="R234" s="79" t="s">
        <v>45</v>
      </c>
      <c r="S234" s="78">
        <v>25</v>
      </c>
      <c r="T234" s="79" t="s">
        <v>45</v>
      </c>
      <c r="U234" s="78">
        <v>11</v>
      </c>
      <c r="V234" s="80" t="s">
        <v>156</v>
      </c>
      <c r="W234" s="78">
        <v>78</v>
      </c>
      <c r="X234" s="78">
        <v>9</v>
      </c>
    </row>
    <row r="235" spans="1:24" x14ac:dyDescent="0.25">
      <c r="A235" s="67"/>
      <c r="B235" s="67"/>
      <c r="C235" s="67" t="s">
        <v>732</v>
      </c>
      <c r="D235" s="109">
        <v>393002</v>
      </c>
      <c r="E235" s="86" t="s">
        <v>232</v>
      </c>
      <c r="F235" s="66">
        <v>798142</v>
      </c>
      <c r="G235" s="66" t="s">
        <v>839</v>
      </c>
      <c r="H235" s="87"/>
      <c r="I235" s="87"/>
      <c r="J235" s="87"/>
      <c r="K235" s="87"/>
      <c r="L235" s="80">
        <v>-1830</v>
      </c>
      <c r="M235" s="80"/>
      <c r="N235" s="80"/>
      <c r="O235" s="80"/>
      <c r="P235" s="80"/>
      <c r="Q235" s="78">
        <v>110010</v>
      </c>
      <c r="R235" s="79" t="s">
        <v>45</v>
      </c>
      <c r="S235" s="78">
        <v>25</v>
      </c>
      <c r="T235" s="79" t="s">
        <v>45</v>
      </c>
      <c r="U235" s="78">
        <v>11</v>
      </c>
      <c r="V235" s="80" t="s">
        <v>156</v>
      </c>
      <c r="W235" s="78">
        <v>79</v>
      </c>
      <c r="X235" s="78">
        <v>9</v>
      </c>
    </row>
    <row r="236" spans="1:24" x14ac:dyDescent="0.25">
      <c r="A236" s="67"/>
      <c r="B236" s="67">
        <v>162</v>
      </c>
      <c r="C236" s="67" t="s">
        <v>732</v>
      </c>
      <c r="D236" s="109">
        <v>393004</v>
      </c>
      <c r="E236" s="86" t="s">
        <v>232</v>
      </c>
      <c r="F236" s="72">
        <v>611410</v>
      </c>
      <c r="G236" s="86" t="s">
        <v>209</v>
      </c>
      <c r="H236" s="87">
        <v>38592</v>
      </c>
      <c r="I236" s="87">
        <v>40135.68</v>
      </c>
      <c r="J236" s="87">
        <v>41742</v>
      </c>
      <c r="K236" s="87">
        <v>20870.579999999998</v>
      </c>
      <c r="L236" s="80">
        <v>41741</v>
      </c>
      <c r="M236" s="80"/>
      <c r="N236" s="80"/>
      <c r="O236" s="80"/>
      <c r="P236" s="80"/>
      <c r="Q236" s="78">
        <v>110010</v>
      </c>
      <c r="R236" s="79" t="s">
        <v>45</v>
      </c>
      <c r="S236" s="78">
        <v>25</v>
      </c>
      <c r="T236" s="79" t="s">
        <v>45</v>
      </c>
      <c r="U236" s="78">
        <v>11</v>
      </c>
      <c r="V236" s="80" t="s">
        <v>156</v>
      </c>
      <c r="W236" s="78">
        <v>61</v>
      </c>
      <c r="X236" s="78">
        <v>9</v>
      </c>
    </row>
    <row r="237" spans="1:24" x14ac:dyDescent="0.25">
      <c r="A237" s="67"/>
      <c r="B237" s="67">
        <v>163</v>
      </c>
      <c r="C237" s="67" t="s">
        <v>732</v>
      </c>
      <c r="D237" s="109">
        <v>393004</v>
      </c>
      <c r="E237" s="86" t="s">
        <v>232</v>
      </c>
      <c r="F237" s="72">
        <v>611420</v>
      </c>
      <c r="G237" s="86" t="s">
        <v>181</v>
      </c>
      <c r="H237" s="87">
        <v>33542.699999999997</v>
      </c>
      <c r="I237" s="87">
        <v>34142.159999999996</v>
      </c>
      <c r="J237" s="87">
        <v>35508</v>
      </c>
      <c r="K237" s="87">
        <v>17753.939999999999</v>
      </c>
      <c r="L237" s="80">
        <v>35508</v>
      </c>
      <c r="M237" s="80"/>
      <c r="N237" s="80"/>
      <c r="O237" s="80"/>
      <c r="P237" s="80"/>
      <c r="Q237" s="78">
        <v>110010</v>
      </c>
      <c r="R237" s="79" t="s">
        <v>45</v>
      </c>
      <c r="S237" s="78">
        <v>25</v>
      </c>
      <c r="T237" s="79" t="s">
        <v>45</v>
      </c>
      <c r="U237" s="78">
        <v>11</v>
      </c>
      <c r="V237" s="80" t="s">
        <v>156</v>
      </c>
      <c r="W237" s="78">
        <v>61</v>
      </c>
      <c r="X237" s="78">
        <v>9</v>
      </c>
    </row>
    <row r="238" spans="1:24" s="66" customFormat="1" x14ac:dyDescent="0.25">
      <c r="A238" s="67"/>
      <c r="B238" s="67">
        <v>164</v>
      </c>
      <c r="C238" s="67" t="s">
        <v>732</v>
      </c>
      <c r="D238" s="109">
        <v>393004</v>
      </c>
      <c r="E238" s="86" t="s">
        <v>232</v>
      </c>
      <c r="F238" s="72">
        <v>611455</v>
      </c>
      <c r="G238" s="86" t="s">
        <v>217</v>
      </c>
      <c r="H238" s="87">
        <v>19270.780000000002</v>
      </c>
      <c r="I238" s="87">
        <v>18210.11</v>
      </c>
      <c r="J238" s="87">
        <v>19228</v>
      </c>
      <c r="K238" s="87">
        <v>6192.1399999999994</v>
      </c>
      <c r="L238" s="80">
        <v>23430</v>
      </c>
      <c r="M238" s="80"/>
      <c r="N238" s="80"/>
      <c r="O238" s="80"/>
      <c r="P238" s="80"/>
      <c r="Q238" s="78">
        <v>110010</v>
      </c>
      <c r="R238" s="79" t="s">
        <v>45</v>
      </c>
      <c r="S238" s="78">
        <v>25</v>
      </c>
      <c r="T238" s="79" t="s">
        <v>45</v>
      </c>
      <c r="U238" s="78">
        <v>11</v>
      </c>
      <c r="V238" s="80" t="s">
        <v>156</v>
      </c>
      <c r="W238" s="78">
        <v>61</v>
      </c>
      <c r="X238" s="78">
        <v>9</v>
      </c>
    </row>
    <row r="239" spans="1:24" x14ac:dyDescent="0.25">
      <c r="A239" s="67"/>
      <c r="B239" s="67">
        <v>165</v>
      </c>
      <c r="C239" s="67" t="s">
        <v>732</v>
      </c>
      <c r="D239" s="109">
        <v>393004</v>
      </c>
      <c r="E239" s="86" t="s">
        <v>232</v>
      </c>
      <c r="F239" s="72">
        <v>611476</v>
      </c>
      <c r="G239" s="86" t="s">
        <v>211</v>
      </c>
      <c r="H239" s="87">
        <v>0</v>
      </c>
      <c r="I239" s="87">
        <v>0</v>
      </c>
      <c r="J239" s="87">
        <v>4202</v>
      </c>
      <c r="K239" s="87">
        <v>2458.69</v>
      </c>
      <c r="L239" s="80">
        <v>0</v>
      </c>
      <c r="M239" s="80"/>
      <c r="N239" s="80"/>
      <c r="O239" s="80"/>
      <c r="P239" s="80"/>
      <c r="Q239" s="78">
        <v>110010</v>
      </c>
      <c r="R239" s="79" t="s">
        <v>45</v>
      </c>
      <c r="S239" s="78">
        <v>25</v>
      </c>
      <c r="T239" s="79" t="s">
        <v>45</v>
      </c>
      <c r="U239" s="78">
        <v>11</v>
      </c>
      <c r="V239" s="80" t="s">
        <v>156</v>
      </c>
      <c r="W239" s="78">
        <v>61</v>
      </c>
      <c r="X239" s="78">
        <v>9</v>
      </c>
    </row>
    <row r="240" spans="1:24" x14ac:dyDescent="0.25">
      <c r="A240" s="67"/>
      <c r="B240" s="67">
        <v>166</v>
      </c>
      <c r="C240" s="67" t="s">
        <v>732</v>
      </c>
      <c r="D240" s="109">
        <v>393004</v>
      </c>
      <c r="E240" s="86" t="s">
        <v>232</v>
      </c>
      <c r="F240" s="72">
        <v>611489</v>
      </c>
      <c r="G240" s="86" t="s">
        <v>733</v>
      </c>
      <c r="H240" s="87">
        <v>0</v>
      </c>
      <c r="I240" s="87">
        <v>19.3</v>
      </c>
      <c r="J240" s="87">
        <v>0</v>
      </c>
      <c r="K240" s="87">
        <v>0</v>
      </c>
      <c r="L240" s="80">
        <v>0</v>
      </c>
      <c r="M240" s="80"/>
      <c r="N240" s="80"/>
      <c r="O240" s="80"/>
      <c r="P240" s="80"/>
      <c r="Q240" s="78">
        <v>110010</v>
      </c>
      <c r="R240" s="79" t="s">
        <v>45</v>
      </c>
      <c r="S240" s="78">
        <v>25</v>
      </c>
      <c r="T240" s="79" t="s">
        <v>45</v>
      </c>
      <c r="U240" s="78">
        <v>11</v>
      </c>
      <c r="V240" s="80" t="s">
        <v>156</v>
      </c>
      <c r="W240" s="78">
        <v>61</v>
      </c>
      <c r="X240" s="78">
        <v>9</v>
      </c>
    </row>
    <row r="241" spans="1:24" x14ac:dyDescent="0.25">
      <c r="A241" s="67"/>
      <c r="B241" s="67">
        <v>167</v>
      </c>
      <c r="C241" s="67" t="s">
        <v>732</v>
      </c>
      <c r="D241" s="109">
        <v>393004</v>
      </c>
      <c r="E241" s="86" t="s">
        <v>232</v>
      </c>
      <c r="F241" s="72">
        <v>611492</v>
      </c>
      <c r="G241" s="86" t="s">
        <v>183</v>
      </c>
      <c r="H241" s="87">
        <v>289.12</v>
      </c>
      <c r="I241" s="87">
        <v>137.48000000000002</v>
      </c>
      <c r="J241" s="87">
        <v>78</v>
      </c>
      <c r="K241" s="87">
        <v>0</v>
      </c>
      <c r="L241" s="80">
        <v>0</v>
      </c>
      <c r="M241" s="80"/>
      <c r="N241" s="80"/>
      <c r="O241" s="80"/>
      <c r="P241" s="80"/>
      <c r="Q241" s="78">
        <v>110010</v>
      </c>
      <c r="R241" s="79" t="s">
        <v>45</v>
      </c>
      <c r="S241" s="78">
        <v>25</v>
      </c>
      <c r="T241" s="79" t="s">
        <v>45</v>
      </c>
      <c r="U241" s="78">
        <v>11</v>
      </c>
      <c r="V241" s="80" t="s">
        <v>156</v>
      </c>
      <c r="W241" s="78">
        <v>61</v>
      </c>
      <c r="X241" s="78">
        <v>9</v>
      </c>
    </row>
    <row r="242" spans="1:24" x14ac:dyDescent="0.25">
      <c r="A242" s="67"/>
      <c r="B242" s="67">
        <v>168</v>
      </c>
      <c r="C242" s="67" t="s">
        <v>732</v>
      </c>
      <c r="D242" s="109">
        <v>393004</v>
      </c>
      <c r="E242" s="86" t="s">
        <v>232</v>
      </c>
      <c r="F242" s="72">
        <v>712370</v>
      </c>
      <c r="G242" s="86" t="s">
        <v>184</v>
      </c>
      <c r="H242" s="87">
        <v>1351.44</v>
      </c>
      <c r="I242" s="87">
        <v>625.79999999999995</v>
      </c>
      <c r="J242" s="87">
        <v>1600</v>
      </c>
      <c r="K242" s="87">
        <v>1536.5</v>
      </c>
      <c r="L242" s="80">
        <v>1600</v>
      </c>
      <c r="M242" s="80"/>
      <c r="N242" s="80"/>
      <c r="O242" s="80"/>
      <c r="P242" s="80"/>
      <c r="Q242" s="78">
        <v>110010</v>
      </c>
      <c r="R242" s="79" t="s">
        <v>45</v>
      </c>
      <c r="S242" s="78">
        <v>25</v>
      </c>
      <c r="T242" s="79" t="s">
        <v>45</v>
      </c>
      <c r="U242" s="78">
        <v>11</v>
      </c>
      <c r="V242" s="80" t="s">
        <v>156</v>
      </c>
      <c r="W242" s="78">
        <v>71</v>
      </c>
      <c r="X242" s="78">
        <v>9</v>
      </c>
    </row>
    <row r="243" spans="1:24" x14ac:dyDescent="0.25">
      <c r="A243" s="67"/>
      <c r="B243" s="67">
        <v>169</v>
      </c>
      <c r="C243" s="67" t="s">
        <v>732</v>
      </c>
      <c r="D243" s="109">
        <v>393004</v>
      </c>
      <c r="E243" s="86" t="s">
        <v>232</v>
      </c>
      <c r="F243" s="72">
        <v>733110</v>
      </c>
      <c r="G243" s="86" t="s">
        <v>214</v>
      </c>
      <c r="H243" s="87">
        <v>826.75</v>
      </c>
      <c r="I243" s="87">
        <v>347.21</v>
      </c>
      <c r="J243" s="87">
        <v>0</v>
      </c>
      <c r="K243" s="87">
        <v>0</v>
      </c>
      <c r="L243" s="80">
        <v>0</v>
      </c>
      <c r="M243" s="80"/>
      <c r="N243" s="80"/>
      <c r="O243" s="80"/>
      <c r="P243" s="80"/>
      <c r="Q243" s="78">
        <v>110010</v>
      </c>
      <c r="R243" s="79" t="s">
        <v>45</v>
      </c>
      <c r="S243" s="78">
        <v>25</v>
      </c>
      <c r="T243" s="79" t="s">
        <v>45</v>
      </c>
      <c r="U243" s="78">
        <v>11</v>
      </c>
      <c r="V243" s="80" t="s">
        <v>156</v>
      </c>
      <c r="W243" s="78">
        <v>73</v>
      </c>
      <c r="X243" s="78">
        <v>9</v>
      </c>
    </row>
    <row r="244" spans="1:24" x14ac:dyDescent="0.25">
      <c r="A244" s="67"/>
      <c r="B244" s="67">
        <v>170</v>
      </c>
      <c r="C244" s="67" t="s">
        <v>732</v>
      </c>
      <c r="D244" s="109">
        <v>393004</v>
      </c>
      <c r="E244" s="86" t="s">
        <v>232</v>
      </c>
      <c r="F244" s="72">
        <v>733120</v>
      </c>
      <c r="G244" s="86" t="s">
        <v>188</v>
      </c>
      <c r="H244" s="87">
        <v>2.1</v>
      </c>
      <c r="I244" s="87">
        <v>175.53</v>
      </c>
      <c r="J244" s="87">
        <v>100</v>
      </c>
      <c r="K244" s="87">
        <v>0</v>
      </c>
      <c r="L244" s="80">
        <v>50</v>
      </c>
      <c r="M244" s="80"/>
      <c r="N244" s="80"/>
      <c r="O244" s="80"/>
      <c r="P244" s="80"/>
      <c r="Q244" s="78">
        <v>110010</v>
      </c>
      <c r="R244" s="79" t="s">
        <v>45</v>
      </c>
      <c r="S244" s="78">
        <v>25</v>
      </c>
      <c r="T244" s="79" t="s">
        <v>45</v>
      </c>
      <c r="U244" s="78">
        <v>11</v>
      </c>
      <c r="V244" s="80" t="s">
        <v>156</v>
      </c>
      <c r="W244" s="78">
        <v>73</v>
      </c>
      <c r="X244" s="78">
        <v>9</v>
      </c>
    </row>
    <row r="245" spans="1:24" x14ac:dyDescent="0.25">
      <c r="A245" s="67"/>
      <c r="B245" s="67">
        <v>171</v>
      </c>
      <c r="C245" s="67" t="s">
        <v>732</v>
      </c>
      <c r="D245" s="109">
        <v>393004</v>
      </c>
      <c r="E245" s="86" t="s">
        <v>232</v>
      </c>
      <c r="F245" s="72">
        <v>733330</v>
      </c>
      <c r="G245" s="86" t="s">
        <v>189</v>
      </c>
      <c r="H245" s="87">
        <v>2084.33</v>
      </c>
      <c r="I245" s="87">
        <v>4829.25</v>
      </c>
      <c r="J245" s="87">
        <v>2113</v>
      </c>
      <c r="K245" s="87">
        <v>2112.06</v>
      </c>
      <c r="L245" s="80">
        <v>2200</v>
      </c>
      <c r="M245" s="80"/>
      <c r="N245" s="80"/>
      <c r="O245" s="80"/>
      <c r="P245" s="80"/>
      <c r="Q245" s="78">
        <v>110010</v>
      </c>
      <c r="R245" s="79" t="s">
        <v>45</v>
      </c>
      <c r="S245" s="78">
        <v>25</v>
      </c>
      <c r="T245" s="79" t="s">
        <v>45</v>
      </c>
      <c r="U245" s="78">
        <v>11</v>
      </c>
      <c r="V245" s="80" t="s">
        <v>156</v>
      </c>
      <c r="W245" s="78">
        <v>73</v>
      </c>
      <c r="X245" s="78">
        <v>9</v>
      </c>
    </row>
    <row r="246" spans="1:24" x14ac:dyDescent="0.25">
      <c r="A246" s="67"/>
      <c r="B246" s="67">
        <v>172</v>
      </c>
      <c r="C246" s="67" t="s">
        <v>732</v>
      </c>
      <c r="D246" s="109">
        <v>393004</v>
      </c>
      <c r="E246" s="75" t="s">
        <v>232</v>
      </c>
      <c r="F246" s="72">
        <v>744210</v>
      </c>
      <c r="G246" s="86" t="s">
        <v>190</v>
      </c>
      <c r="H246" s="87">
        <v>330.96</v>
      </c>
      <c r="I246" s="87">
        <v>287.27999999999997</v>
      </c>
      <c r="J246" s="87">
        <v>500</v>
      </c>
      <c r="K246" s="87">
        <v>45.36</v>
      </c>
      <c r="L246" s="80">
        <v>150</v>
      </c>
      <c r="M246" s="80"/>
      <c r="N246" s="80"/>
      <c r="O246" s="80"/>
      <c r="P246" s="80"/>
      <c r="Q246" s="78">
        <v>110010</v>
      </c>
      <c r="R246" s="79" t="s">
        <v>45</v>
      </c>
      <c r="S246" s="78">
        <v>25</v>
      </c>
      <c r="T246" s="79" t="s">
        <v>45</v>
      </c>
      <c r="U246" s="78">
        <v>11</v>
      </c>
      <c r="V246" s="80" t="s">
        <v>156</v>
      </c>
      <c r="W246" s="78">
        <v>74</v>
      </c>
      <c r="X246" s="78">
        <v>9</v>
      </c>
    </row>
    <row r="247" spans="1:24" x14ac:dyDescent="0.25">
      <c r="A247" s="67"/>
      <c r="B247" s="67">
        <v>173</v>
      </c>
      <c r="C247" s="67" t="s">
        <v>732</v>
      </c>
      <c r="D247" s="109">
        <v>393004</v>
      </c>
      <c r="E247" s="86" t="s">
        <v>232</v>
      </c>
      <c r="F247" s="72">
        <v>755230</v>
      </c>
      <c r="G247" s="86" t="s">
        <v>224</v>
      </c>
      <c r="H247" s="87">
        <v>0</v>
      </c>
      <c r="I247" s="87">
        <v>883</v>
      </c>
      <c r="J247" s="87">
        <v>0</v>
      </c>
      <c r="K247" s="87">
        <v>0</v>
      </c>
      <c r="L247" s="80">
        <v>0</v>
      </c>
      <c r="M247" s="80"/>
      <c r="N247" s="80"/>
      <c r="O247" s="80"/>
      <c r="P247" s="80"/>
      <c r="Q247" s="78">
        <v>110010</v>
      </c>
      <c r="R247" s="79" t="s">
        <v>45</v>
      </c>
      <c r="S247" s="78">
        <v>25</v>
      </c>
      <c r="T247" s="79" t="s">
        <v>45</v>
      </c>
      <c r="U247" s="78">
        <v>11</v>
      </c>
      <c r="V247" s="80" t="s">
        <v>156</v>
      </c>
      <c r="W247" s="78">
        <v>75</v>
      </c>
      <c r="X247" s="78">
        <v>9</v>
      </c>
    </row>
    <row r="248" spans="1:24" x14ac:dyDescent="0.25">
      <c r="A248" s="67"/>
      <c r="B248" s="67">
        <v>174</v>
      </c>
      <c r="C248" s="67" t="s">
        <v>732</v>
      </c>
      <c r="D248" s="109">
        <v>393004</v>
      </c>
      <c r="E248" s="86" t="s">
        <v>232</v>
      </c>
      <c r="F248" s="72">
        <v>755510</v>
      </c>
      <c r="G248" s="86" t="s">
        <v>195</v>
      </c>
      <c r="H248" s="87">
        <v>0</v>
      </c>
      <c r="I248" s="87">
        <v>420</v>
      </c>
      <c r="J248" s="87">
        <v>2800</v>
      </c>
      <c r="K248" s="87">
        <v>655</v>
      </c>
      <c r="L248" s="80">
        <v>1500</v>
      </c>
      <c r="M248" s="80"/>
      <c r="N248" s="80"/>
      <c r="O248" s="80"/>
      <c r="P248" s="80"/>
      <c r="Q248" s="78">
        <v>110010</v>
      </c>
      <c r="R248" s="79" t="s">
        <v>45</v>
      </c>
      <c r="S248" s="78">
        <v>25</v>
      </c>
      <c r="T248" s="79" t="s">
        <v>45</v>
      </c>
      <c r="U248" s="78">
        <v>11</v>
      </c>
      <c r="V248" s="80" t="s">
        <v>156</v>
      </c>
      <c r="W248" s="78">
        <v>75</v>
      </c>
      <c r="X248" s="78">
        <v>9</v>
      </c>
    </row>
    <row r="249" spans="1:24" x14ac:dyDescent="0.25">
      <c r="A249" s="67"/>
      <c r="B249" s="67">
        <v>175</v>
      </c>
      <c r="C249" s="67" t="s">
        <v>732</v>
      </c>
      <c r="D249" s="109">
        <v>393004</v>
      </c>
      <c r="E249" s="86" t="s">
        <v>232</v>
      </c>
      <c r="F249" s="72">
        <v>777414</v>
      </c>
      <c r="G249" s="86" t="s">
        <v>216</v>
      </c>
      <c r="H249" s="87">
        <v>0</v>
      </c>
      <c r="I249" s="87">
        <v>0</v>
      </c>
      <c r="J249" s="87">
        <v>6607</v>
      </c>
      <c r="K249" s="87">
        <v>6607</v>
      </c>
      <c r="L249" s="80">
        <v>0</v>
      </c>
      <c r="M249" s="80"/>
      <c r="N249" s="80"/>
      <c r="O249" s="80"/>
      <c r="P249" s="80"/>
      <c r="Q249" s="78">
        <v>110010</v>
      </c>
      <c r="R249" s="79" t="s">
        <v>45</v>
      </c>
      <c r="S249" s="78">
        <v>25</v>
      </c>
      <c r="T249" s="79" t="s">
        <v>45</v>
      </c>
      <c r="U249" s="78">
        <v>11</v>
      </c>
      <c r="V249" s="80" t="s">
        <v>156</v>
      </c>
      <c r="W249" s="78">
        <v>77</v>
      </c>
      <c r="X249" s="78">
        <v>9</v>
      </c>
    </row>
    <row r="250" spans="1:24" s="66" customFormat="1" x14ac:dyDescent="0.25">
      <c r="A250" s="67"/>
      <c r="B250" s="67">
        <v>176</v>
      </c>
      <c r="C250" s="67" t="s">
        <v>732</v>
      </c>
      <c r="D250" s="109">
        <v>393004</v>
      </c>
      <c r="E250" s="86" t="s">
        <v>232</v>
      </c>
      <c r="F250" s="72">
        <v>787430</v>
      </c>
      <c r="G250" s="86" t="s">
        <v>207</v>
      </c>
      <c r="H250" s="87">
        <v>30998.799999999999</v>
      </c>
      <c r="I250" s="87">
        <v>42028</v>
      </c>
      <c r="J250" s="87">
        <v>4362</v>
      </c>
      <c r="K250" s="87">
        <v>1214</v>
      </c>
      <c r="L250" s="80">
        <f>900+2800</f>
        <v>3700</v>
      </c>
      <c r="M250" s="80"/>
      <c r="N250" s="80"/>
      <c r="O250" s="80">
        <f>900+2800</f>
        <v>3700</v>
      </c>
      <c r="P250" s="80"/>
      <c r="Q250" s="78">
        <v>110010</v>
      </c>
      <c r="R250" s="79" t="s">
        <v>45</v>
      </c>
      <c r="S250" s="78">
        <v>25</v>
      </c>
      <c r="T250" s="79" t="s">
        <v>45</v>
      </c>
      <c r="U250" s="78">
        <v>11</v>
      </c>
      <c r="V250" s="80" t="s">
        <v>156</v>
      </c>
      <c r="W250" s="78">
        <v>78</v>
      </c>
      <c r="X250" s="78">
        <v>9</v>
      </c>
    </row>
    <row r="251" spans="1:24" x14ac:dyDescent="0.25">
      <c r="A251" s="67"/>
      <c r="B251" s="67"/>
      <c r="C251" s="67" t="s">
        <v>732</v>
      </c>
      <c r="D251" s="109">
        <v>393004</v>
      </c>
      <c r="E251" s="86" t="s">
        <v>232</v>
      </c>
      <c r="F251" s="66">
        <v>798142</v>
      </c>
      <c r="G251" s="66" t="s">
        <v>839</v>
      </c>
      <c r="H251" s="87"/>
      <c r="I251" s="87"/>
      <c r="J251" s="87"/>
      <c r="K251" s="87"/>
      <c r="L251" s="80">
        <v>-550</v>
      </c>
      <c r="M251" s="80"/>
      <c r="N251" s="80"/>
      <c r="O251" s="80"/>
      <c r="P251" s="80"/>
      <c r="Q251" s="78">
        <v>110010</v>
      </c>
      <c r="R251" s="79" t="s">
        <v>45</v>
      </c>
      <c r="S251" s="78">
        <v>25</v>
      </c>
      <c r="T251" s="79" t="s">
        <v>45</v>
      </c>
      <c r="U251" s="78">
        <v>11</v>
      </c>
      <c r="V251" s="80" t="s">
        <v>156</v>
      </c>
      <c r="W251" s="78">
        <v>79</v>
      </c>
      <c r="X251" s="78">
        <v>9</v>
      </c>
    </row>
    <row r="252" spans="1:24" x14ac:dyDescent="0.25">
      <c r="A252" s="67"/>
      <c r="B252" s="67">
        <v>177</v>
      </c>
      <c r="C252" s="67" t="s">
        <v>732</v>
      </c>
      <c r="D252" s="109">
        <v>393006</v>
      </c>
      <c r="E252" s="86" t="s">
        <v>232</v>
      </c>
      <c r="F252" s="72">
        <v>611410</v>
      </c>
      <c r="G252" s="86" t="s">
        <v>209</v>
      </c>
      <c r="H252" s="87">
        <v>41219.819999999992</v>
      </c>
      <c r="I252" s="87">
        <v>44607</v>
      </c>
      <c r="J252" s="87">
        <v>46392</v>
      </c>
      <c r="K252" s="87">
        <v>23195.64</v>
      </c>
      <c r="L252" s="80">
        <v>46391</v>
      </c>
      <c r="M252" s="80"/>
      <c r="N252" s="80"/>
      <c r="O252" s="80"/>
      <c r="P252" s="80"/>
      <c r="Q252" s="78">
        <v>110010</v>
      </c>
      <c r="R252" s="79" t="s">
        <v>45</v>
      </c>
      <c r="S252" s="78">
        <v>25</v>
      </c>
      <c r="T252" s="79" t="s">
        <v>45</v>
      </c>
      <c r="U252" s="78">
        <v>11</v>
      </c>
      <c r="V252" s="80" t="s">
        <v>156</v>
      </c>
      <c r="W252" s="78">
        <v>61</v>
      </c>
      <c r="X252" s="78">
        <v>9</v>
      </c>
    </row>
    <row r="253" spans="1:24" x14ac:dyDescent="0.25">
      <c r="A253" s="67"/>
      <c r="B253" s="67">
        <v>178</v>
      </c>
      <c r="C253" s="67" t="s">
        <v>732</v>
      </c>
      <c r="D253" s="109">
        <v>393006</v>
      </c>
      <c r="E253" s="86" t="s">
        <v>232</v>
      </c>
      <c r="F253" s="72">
        <v>611420</v>
      </c>
      <c r="G253" s="86" t="s">
        <v>181</v>
      </c>
      <c r="H253" s="87">
        <v>38423.150000000009</v>
      </c>
      <c r="I253" s="87">
        <v>38526.400000000001</v>
      </c>
      <c r="J253" s="87">
        <v>37231</v>
      </c>
      <c r="K253" s="87">
        <v>18615.48</v>
      </c>
      <c r="L253" s="80">
        <v>37231</v>
      </c>
      <c r="M253" s="80"/>
      <c r="N253" s="80"/>
      <c r="O253" s="80"/>
      <c r="P253" s="80"/>
      <c r="Q253" s="78">
        <v>110010</v>
      </c>
      <c r="R253" s="79" t="s">
        <v>45</v>
      </c>
      <c r="S253" s="78">
        <v>25</v>
      </c>
      <c r="T253" s="79" t="s">
        <v>45</v>
      </c>
      <c r="U253" s="78">
        <v>11</v>
      </c>
      <c r="V253" s="80" t="s">
        <v>156</v>
      </c>
      <c r="W253" s="78">
        <v>61</v>
      </c>
      <c r="X253" s="78">
        <v>9</v>
      </c>
    </row>
    <row r="254" spans="1:24" x14ac:dyDescent="0.25">
      <c r="A254" s="67"/>
      <c r="B254" s="67">
        <v>179</v>
      </c>
      <c r="C254" s="67" t="s">
        <v>732</v>
      </c>
      <c r="D254" s="109">
        <v>393006</v>
      </c>
      <c r="E254" s="86" t="s">
        <v>232</v>
      </c>
      <c r="F254" s="72">
        <v>611455</v>
      </c>
      <c r="G254" s="86" t="s">
        <v>217</v>
      </c>
      <c r="H254" s="87">
        <v>11684.540000000003</v>
      </c>
      <c r="I254" s="87">
        <v>12059.92</v>
      </c>
      <c r="J254" s="87">
        <v>11898</v>
      </c>
      <c r="K254" s="87">
        <v>5858.0300000000007</v>
      </c>
      <c r="L254" s="80">
        <v>11898</v>
      </c>
      <c r="M254" s="80"/>
      <c r="N254" s="80"/>
      <c r="O254" s="80"/>
      <c r="P254" s="80"/>
      <c r="Q254" s="78">
        <v>110010</v>
      </c>
      <c r="R254" s="79" t="s">
        <v>45</v>
      </c>
      <c r="S254" s="78">
        <v>25</v>
      </c>
      <c r="T254" s="79" t="s">
        <v>45</v>
      </c>
      <c r="U254" s="78">
        <v>11</v>
      </c>
      <c r="V254" s="80" t="s">
        <v>156</v>
      </c>
      <c r="W254" s="78">
        <v>61</v>
      </c>
      <c r="X254" s="78">
        <v>9</v>
      </c>
    </row>
    <row r="255" spans="1:24" x14ac:dyDescent="0.25">
      <c r="A255" s="67"/>
      <c r="B255" s="67">
        <v>180</v>
      </c>
      <c r="C255" s="67" t="s">
        <v>732</v>
      </c>
      <c r="D255" s="109">
        <v>393006</v>
      </c>
      <c r="E255" s="86" t="s">
        <v>232</v>
      </c>
      <c r="F255" s="72">
        <v>611489</v>
      </c>
      <c r="G255" s="86" t="s">
        <v>733</v>
      </c>
      <c r="H255" s="87">
        <v>0</v>
      </c>
      <c r="I255" s="87">
        <v>200.84</v>
      </c>
      <c r="J255" s="87">
        <v>384</v>
      </c>
      <c r="K255" s="87">
        <v>236.81</v>
      </c>
      <c r="L255" s="80">
        <v>0</v>
      </c>
      <c r="M255" s="80"/>
      <c r="N255" s="80"/>
      <c r="O255" s="80"/>
      <c r="P255" s="80"/>
      <c r="Q255" s="78">
        <v>110010</v>
      </c>
      <c r="R255" s="79" t="s">
        <v>45</v>
      </c>
      <c r="S255" s="78">
        <v>25</v>
      </c>
      <c r="T255" s="79" t="s">
        <v>45</v>
      </c>
      <c r="U255" s="78">
        <v>11</v>
      </c>
      <c r="V255" s="80" t="s">
        <v>156</v>
      </c>
      <c r="W255" s="78">
        <v>61</v>
      </c>
      <c r="X255" s="78">
        <v>9</v>
      </c>
    </row>
    <row r="256" spans="1:24" x14ac:dyDescent="0.25">
      <c r="A256" s="67"/>
      <c r="B256" s="67">
        <v>181</v>
      </c>
      <c r="C256" s="67" t="s">
        <v>732</v>
      </c>
      <c r="D256" s="109">
        <v>393006</v>
      </c>
      <c r="E256" s="86" t="s">
        <v>232</v>
      </c>
      <c r="F256" s="72">
        <v>611492</v>
      </c>
      <c r="G256" s="86" t="s">
        <v>183</v>
      </c>
      <c r="H256" s="87">
        <v>926.96999999999991</v>
      </c>
      <c r="I256" s="87">
        <v>811.64</v>
      </c>
      <c r="J256" s="87">
        <v>208</v>
      </c>
      <c r="K256" s="87">
        <v>33.56</v>
      </c>
      <c r="L256" s="80">
        <v>0</v>
      </c>
      <c r="M256" s="80"/>
      <c r="N256" s="80"/>
      <c r="O256" s="80"/>
      <c r="P256" s="80"/>
      <c r="Q256" s="78">
        <v>110010</v>
      </c>
      <c r="R256" s="79" t="s">
        <v>45</v>
      </c>
      <c r="S256" s="78">
        <v>25</v>
      </c>
      <c r="T256" s="79" t="s">
        <v>45</v>
      </c>
      <c r="U256" s="78">
        <v>11</v>
      </c>
      <c r="V256" s="80" t="s">
        <v>156</v>
      </c>
      <c r="W256" s="78">
        <v>61</v>
      </c>
      <c r="X256" s="78">
        <v>9</v>
      </c>
    </row>
    <row r="257" spans="1:24" x14ac:dyDescent="0.25">
      <c r="A257" s="67"/>
      <c r="B257" s="67">
        <v>182</v>
      </c>
      <c r="C257" s="67" t="s">
        <v>732</v>
      </c>
      <c r="D257" s="109">
        <v>393006</v>
      </c>
      <c r="E257" s="86" t="s">
        <v>232</v>
      </c>
      <c r="F257" s="72">
        <v>712370</v>
      </c>
      <c r="G257" s="86" t="s">
        <v>184</v>
      </c>
      <c r="H257" s="87">
        <v>0</v>
      </c>
      <c r="I257" s="87">
        <v>2028.99</v>
      </c>
      <c r="J257" s="87">
        <v>2915</v>
      </c>
      <c r="K257" s="87">
        <v>2724.34</v>
      </c>
      <c r="L257" s="80">
        <v>800</v>
      </c>
      <c r="M257" s="80"/>
      <c r="N257" s="80"/>
      <c r="O257" s="80"/>
      <c r="P257" s="80"/>
      <c r="Q257" s="78">
        <v>110010</v>
      </c>
      <c r="R257" s="79" t="s">
        <v>45</v>
      </c>
      <c r="S257" s="78">
        <v>25</v>
      </c>
      <c r="T257" s="79" t="s">
        <v>45</v>
      </c>
      <c r="U257" s="78">
        <v>11</v>
      </c>
      <c r="V257" s="80" t="s">
        <v>156</v>
      </c>
      <c r="W257" s="78">
        <v>71</v>
      </c>
      <c r="X257" s="78">
        <v>9</v>
      </c>
    </row>
    <row r="258" spans="1:24" x14ac:dyDescent="0.25">
      <c r="A258" s="67"/>
      <c r="B258" s="67">
        <v>183</v>
      </c>
      <c r="C258" s="67" t="s">
        <v>732</v>
      </c>
      <c r="D258" s="109">
        <v>393006</v>
      </c>
      <c r="E258" s="86" t="s">
        <v>232</v>
      </c>
      <c r="F258" s="72">
        <v>733110</v>
      </c>
      <c r="G258" s="86" t="s">
        <v>214</v>
      </c>
      <c r="H258" s="87">
        <v>682</v>
      </c>
      <c r="I258" s="87">
        <v>935.98</v>
      </c>
      <c r="J258" s="87">
        <v>0</v>
      </c>
      <c r="K258" s="87">
        <v>0</v>
      </c>
      <c r="L258" s="80">
        <v>0</v>
      </c>
      <c r="M258" s="80"/>
      <c r="N258" s="80"/>
      <c r="O258" s="80"/>
      <c r="P258" s="80"/>
      <c r="Q258" s="78">
        <v>110010</v>
      </c>
      <c r="R258" s="79" t="s">
        <v>45</v>
      </c>
      <c r="S258" s="78">
        <v>25</v>
      </c>
      <c r="T258" s="79" t="s">
        <v>45</v>
      </c>
      <c r="U258" s="78">
        <v>11</v>
      </c>
      <c r="V258" s="80" t="s">
        <v>156</v>
      </c>
      <c r="W258" s="78">
        <v>73</v>
      </c>
      <c r="X258" s="78">
        <v>9</v>
      </c>
    </row>
    <row r="259" spans="1:24" x14ac:dyDescent="0.25">
      <c r="A259" s="67"/>
      <c r="B259" s="67">
        <v>184</v>
      </c>
      <c r="C259" s="67" t="s">
        <v>732</v>
      </c>
      <c r="D259" s="109">
        <v>393006</v>
      </c>
      <c r="E259" s="86" t="s">
        <v>232</v>
      </c>
      <c r="F259" s="72">
        <v>733120</v>
      </c>
      <c r="G259" s="86" t="s">
        <v>188</v>
      </c>
      <c r="H259" s="87">
        <v>174.32</v>
      </c>
      <c r="I259" s="87">
        <v>24.74</v>
      </c>
      <c r="J259" s="87">
        <v>0</v>
      </c>
      <c r="K259" s="87">
        <v>0</v>
      </c>
      <c r="L259" s="80">
        <v>0</v>
      </c>
      <c r="M259" s="80"/>
      <c r="N259" s="80"/>
      <c r="O259" s="80"/>
      <c r="P259" s="80"/>
      <c r="Q259" s="78">
        <v>110010</v>
      </c>
      <c r="R259" s="79" t="s">
        <v>45</v>
      </c>
      <c r="S259" s="78">
        <v>25</v>
      </c>
      <c r="T259" s="79" t="s">
        <v>45</v>
      </c>
      <c r="U259" s="78">
        <v>11</v>
      </c>
      <c r="V259" s="80" t="s">
        <v>156</v>
      </c>
      <c r="W259" s="78">
        <v>73</v>
      </c>
      <c r="X259" s="78">
        <v>9</v>
      </c>
    </row>
    <row r="260" spans="1:24" x14ac:dyDescent="0.25">
      <c r="A260" s="67"/>
      <c r="B260" s="67">
        <v>185</v>
      </c>
      <c r="C260" s="67" t="s">
        <v>732</v>
      </c>
      <c r="D260" s="109">
        <v>393006</v>
      </c>
      <c r="E260" s="86" t="s">
        <v>232</v>
      </c>
      <c r="F260" s="72">
        <v>733330</v>
      </c>
      <c r="G260" s="86" t="s">
        <v>189</v>
      </c>
      <c r="H260" s="87">
        <v>8008.98</v>
      </c>
      <c r="I260" s="87">
        <v>4109</v>
      </c>
      <c r="J260" s="87">
        <v>7417</v>
      </c>
      <c r="K260" s="87">
        <v>5792.58</v>
      </c>
      <c r="L260" s="80">
        <v>7000</v>
      </c>
      <c r="M260" s="80"/>
      <c r="N260" s="80"/>
      <c r="O260" s="80"/>
      <c r="P260" s="80"/>
      <c r="Q260" s="78">
        <v>110010</v>
      </c>
      <c r="R260" s="79" t="s">
        <v>45</v>
      </c>
      <c r="S260" s="78">
        <v>25</v>
      </c>
      <c r="T260" s="79" t="s">
        <v>45</v>
      </c>
      <c r="U260" s="78">
        <v>11</v>
      </c>
      <c r="V260" s="80" t="s">
        <v>156</v>
      </c>
      <c r="W260" s="78">
        <v>73</v>
      </c>
      <c r="X260" s="78">
        <v>9</v>
      </c>
    </row>
    <row r="261" spans="1:24" x14ac:dyDescent="0.25">
      <c r="A261" s="67"/>
      <c r="B261" s="67">
        <v>186</v>
      </c>
      <c r="C261" s="67" t="s">
        <v>732</v>
      </c>
      <c r="D261" s="109">
        <v>393006</v>
      </c>
      <c r="E261" s="86" t="s">
        <v>232</v>
      </c>
      <c r="F261" s="72">
        <v>755240</v>
      </c>
      <c r="G261" s="86" t="s">
        <v>193</v>
      </c>
      <c r="H261" s="87">
        <v>5658.91</v>
      </c>
      <c r="I261" s="87">
        <v>0</v>
      </c>
      <c r="J261" s="87">
        <v>0</v>
      </c>
      <c r="K261" s="87">
        <v>0</v>
      </c>
      <c r="L261" s="80">
        <v>0</v>
      </c>
      <c r="M261" s="80"/>
      <c r="N261" s="80"/>
      <c r="O261" s="80"/>
      <c r="P261" s="80"/>
      <c r="Q261" s="78">
        <v>110010</v>
      </c>
      <c r="R261" s="79" t="s">
        <v>45</v>
      </c>
      <c r="S261" s="78">
        <v>25</v>
      </c>
      <c r="T261" s="79" t="s">
        <v>45</v>
      </c>
      <c r="U261" s="78">
        <v>11</v>
      </c>
      <c r="V261" s="80" t="s">
        <v>156</v>
      </c>
      <c r="W261" s="78">
        <v>75</v>
      </c>
      <c r="X261" s="78">
        <v>9</v>
      </c>
    </row>
    <row r="262" spans="1:24" x14ac:dyDescent="0.25">
      <c r="A262" s="67"/>
      <c r="B262" s="67">
        <v>187</v>
      </c>
      <c r="C262" s="67" t="s">
        <v>732</v>
      </c>
      <c r="D262" s="109">
        <v>393006</v>
      </c>
      <c r="E262" s="86" t="s">
        <v>232</v>
      </c>
      <c r="F262" s="72">
        <v>755510</v>
      </c>
      <c r="G262" s="86" t="s">
        <v>195</v>
      </c>
      <c r="H262" s="87">
        <v>2010</v>
      </c>
      <c r="I262" s="87">
        <v>3929</v>
      </c>
      <c r="J262" s="87">
        <v>1995</v>
      </c>
      <c r="K262" s="87">
        <v>0</v>
      </c>
      <c r="L262" s="80">
        <v>1000</v>
      </c>
      <c r="M262" s="80"/>
      <c r="N262" s="80"/>
      <c r="O262" s="80"/>
      <c r="P262" s="80"/>
      <c r="Q262" s="78">
        <v>110010</v>
      </c>
      <c r="R262" s="79" t="s">
        <v>45</v>
      </c>
      <c r="S262" s="78">
        <v>25</v>
      </c>
      <c r="T262" s="79" t="s">
        <v>45</v>
      </c>
      <c r="U262" s="78">
        <v>11</v>
      </c>
      <c r="V262" s="80" t="s">
        <v>156</v>
      </c>
      <c r="W262" s="78">
        <v>75</v>
      </c>
      <c r="X262" s="78">
        <v>9</v>
      </c>
    </row>
    <row r="263" spans="1:24" x14ac:dyDescent="0.25">
      <c r="A263" s="67"/>
      <c r="B263" s="67">
        <v>188</v>
      </c>
      <c r="C263" s="67" t="s">
        <v>732</v>
      </c>
      <c r="D263" s="109">
        <v>393006</v>
      </c>
      <c r="E263" s="86" t="s">
        <v>232</v>
      </c>
      <c r="F263" s="72">
        <v>755705</v>
      </c>
      <c r="G263" s="86" t="s">
        <v>196</v>
      </c>
      <c r="H263" s="87">
        <v>20.88</v>
      </c>
      <c r="I263" s="87">
        <v>21.84</v>
      </c>
      <c r="J263" s="87">
        <v>25</v>
      </c>
      <c r="K263" s="87">
        <v>0</v>
      </c>
      <c r="L263" s="80">
        <v>0</v>
      </c>
      <c r="M263" s="80"/>
      <c r="N263" s="80"/>
      <c r="O263" s="80"/>
      <c r="P263" s="80"/>
      <c r="Q263" s="78">
        <v>110010</v>
      </c>
      <c r="R263" s="79" t="s">
        <v>45</v>
      </c>
      <c r="S263" s="78">
        <v>25</v>
      </c>
      <c r="T263" s="79" t="s">
        <v>45</v>
      </c>
      <c r="U263" s="78">
        <v>11</v>
      </c>
      <c r="V263" s="80" t="s">
        <v>156</v>
      </c>
      <c r="W263" s="78">
        <v>75</v>
      </c>
      <c r="X263" s="78">
        <v>9</v>
      </c>
    </row>
    <row r="264" spans="1:24" s="66" customFormat="1" x14ac:dyDescent="0.25">
      <c r="A264" s="67"/>
      <c r="B264" s="67">
        <v>189</v>
      </c>
      <c r="C264" s="67" t="s">
        <v>732</v>
      </c>
      <c r="D264" s="109">
        <v>393006</v>
      </c>
      <c r="E264" s="86" t="s">
        <v>232</v>
      </c>
      <c r="F264" s="72">
        <v>777416</v>
      </c>
      <c r="G264" s="86" t="s">
        <v>226</v>
      </c>
      <c r="H264" s="87">
        <v>7941.0000000000018</v>
      </c>
      <c r="I264" s="87">
        <v>0</v>
      </c>
      <c r="J264" s="87">
        <v>99838</v>
      </c>
      <c r="K264" s="87">
        <v>92498</v>
      </c>
      <c r="L264" s="80">
        <v>20000</v>
      </c>
      <c r="M264" s="80"/>
      <c r="N264" s="80"/>
      <c r="O264" s="80">
        <v>20000</v>
      </c>
      <c r="P264" s="80"/>
      <c r="Q264" s="78">
        <v>110010</v>
      </c>
      <c r="R264" s="79" t="s">
        <v>45</v>
      </c>
      <c r="S264" s="78">
        <v>25</v>
      </c>
      <c r="T264" s="79" t="s">
        <v>45</v>
      </c>
      <c r="U264" s="78">
        <v>11</v>
      </c>
      <c r="V264" s="80" t="s">
        <v>156</v>
      </c>
      <c r="W264" s="78">
        <v>77</v>
      </c>
      <c r="X264" s="78">
        <v>9</v>
      </c>
    </row>
    <row r="265" spans="1:24" x14ac:dyDescent="0.25">
      <c r="A265" s="67"/>
      <c r="B265" s="67">
        <v>190</v>
      </c>
      <c r="C265" s="67" t="s">
        <v>732</v>
      </c>
      <c r="D265" s="109">
        <v>393006</v>
      </c>
      <c r="E265" s="86" t="s">
        <v>232</v>
      </c>
      <c r="F265" s="72">
        <v>787430</v>
      </c>
      <c r="G265" s="86" t="s">
        <v>207</v>
      </c>
      <c r="H265" s="87">
        <v>72893.459999999992</v>
      </c>
      <c r="I265" s="87">
        <v>86372.57</v>
      </c>
      <c r="J265" s="87">
        <v>34080</v>
      </c>
      <c r="K265" s="87">
        <v>34079.21</v>
      </c>
      <c r="L265" s="80">
        <v>4500</v>
      </c>
      <c r="M265" s="80"/>
      <c r="N265" s="80"/>
      <c r="O265" s="80">
        <v>4500</v>
      </c>
      <c r="P265" s="80"/>
      <c r="Q265" s="78">
        <v>110010</v>
      </c>
      <c r="R265" s="79" t="s">
        <v>45</v>
      </c>
      <c r="S265" s="78">
        <v>25</v>
      </c>
      <c r="T265" s="79" t="s">
        <v>45</v>
      </c>
      <c r="U265" s="78">
        <v>11</v>
      </c>
      <c r="V265" s="80" t="s">
        <v>156</v>
      </c>
      <c r="W265" s="78">
        <v>78</v>
      </c>
      <c r="X265" s="78">
        <v>9</v>
      </c>
    </row>
    <row r="266" spans="1:24" x14ac:dyDescent="0.25">
      <c r="A266" s="67"/>
      <c r="B266" s="67"/>
      <c r="C266" s="67" t="s">
        <v>732</v>
      </c>
      <c r="D266" s="109">
        <v>393006</v>
      </c>
      <c r="E266" s="86" t="s">
        <v>232</v>
      </c>
      <c r="F266" s="66">
        <v>798142</v>
      </c>
      <c r="G266" s="66" t="s">
        <v>839</v>
      </c>
      <c r="H266" s="87"/>
      <c r="I266" s="87"/>
      <c r="J266" s="87"/>
      <c r="K266" s="87"/>
      <c r="L266" s="80">
        <v>-880</v>
      </c>
      <c r="M266" s="80"/>
      <c r="N266" s="80"/>
      <c r="O266" s="80"/>
      <c r="P266" s="80"/>
      <c r="Q266" s="78">
        <v>110010</v>
      </c>
      <c r="R266" s="79" t="s">
        <v>45</v>
      </c>
      <c r="S266" s="78">
        <v>25</v>
      </c>
      <c r="T266" s="79" t="s">
        <v>45</v>
      </c>
      <c r="U266" s="78">
        <v>11</v>
      </c>
      <c r="V266" s="80" t="s">
        <v>156</v>
      </c>
      <c r="W266" s="78">
        <v>79</v>
      </c>
      <c r="X266" s="78">
        <v>9</v>
      </c>
    </row>
    <row r="267" spans="1:24" x14ac:dyDescent="0.25">
      <c r="A267" s="67"/>
      <c r="B267" s="67">
        <v>191</v>
      </c>
      <c r="C267" s="67" t="s">
        <v>732</v>
      </c>
      <c r="D267" s="109">
        <v>394000</v>
      </c>
      <c r="E267" s="86" t="s">
        <v>235</v>
      </c>
      <c r="F267" s="72">
        <v>611410</v>
      </c>
      <c r="G267" s="86" t="s">
        <v>209</v>
      </c>
      <c r="H267" s="87">
        <v>40566.720000000001</v>
      </c>
      <c r="I267" s="87">
        <v>42189.48</v>
      </c>
      <c r="J267" s="87">
        <v>43878</v>
      </c>
      <c r="K267" s="87">
        <v>21938.519999999997</v>
      </c>
      <c r="L267" s="80">
        <v>43877</v>
      </c>
      <c r="M267" s="80"/>
      <c r="N267" s="80"/>
      <c r="O267" s="80"/>
      <c r="P267" s="80"/>
      <c r="Q267" s="78">
        <v>110010</v>
      </c>
      <c r="R267" s="79" t="s">
        <v>150</v>
      </c>
      <c r="S267" s="78">
        <v>10</v>
      </c>
      <c r="T267" s="79" t="s">
        <v>150</v>
      </c>
      <c r="U267" s="78">
        <v>11</v>
      </c>
      <c r="V267" s="80" t="s">
        <v>156</v>
      </c>
      <c r="W267" s="78">
        <v>61</v>
      </c>
      <c r="X267" s="78">
        <v>1</v>
      </c>
    </row>
    <row r="268" spans="1:24" x14ac:dyDescent="0.25">
      <c r="A268" s="67"/>
      <c r="B268" s="67">
        <v>192</v>
      </c>
      <c r="C268" s="67" t="s">
        <v>732</v>
      </c>
      <c r="D268" s="109">
        <v>394000</v>
      </c>
      <c r="E268" s="86" t="s">
        <v>235</v>
      </c>
      <c r="F268" s="72">
        <v>611475</v>
      </c>
      <c r="G268" s="86" t="s">
        <v>210</v>
      </c>
      <c r="H268" s="87">
        <v>34345.32</v>
      </c>
      <c r="I268" s="87">
        <v>35719.19999999999</v>
      </c>
      <c r="J268" s="87">
        <v>37148</v>
      </c>
      <c r="K268" s="87">
        <v>18573.96</v>
      </c>
      <c r="L268" s="80">
        <v>37148</v>
      </c>
      <c r="M268" s="80"/>
      <c r="N268" s="80"/>
      <c r="O268" s="80"/>
      <c r="P268" s="80"/>
      <c r="Q268" s="78">
        <v>110010</v>
      </c>
      <c r="R268" s="79" t="s">
        <v>150</v>
      </c>
      <c r="S268" s="78">
        <v>10</v>
      </c>
      <c r="T268" s="79" t="s">
        <v>150</v>
      </c>
      <c r="U268" s="78">
        <v>11</v>
      </c>
      <c r="V268" s="80" t="s">
        <v>156</v>
      </c>
      <c r="W268" s="78">
        <v>61</v>
      </c>
      <c r="X268" s="78">
        <v>1</v>
      </c>
    </row>
    <row r="269" spans="1:24" x14ac:dyDescent="0.25">
      <c r="A269" s="67"/>
      <c r="B269" s="67">
        <v>193</v>
      </c>
      <c r="C269" s="67" t="s">
        <v>732</v>
      </c>
      <c r="D269" s="109">
        <v>394000</v>
      </c>
      <c r="E269" s="86" t="s">
        <v>235</v>
      </c>
      <c r="F269" s="72">
        <v>611491</v>
      </c>
      <c r="G269" s="86" t="s">
        <v>233</v>
      </c>
      <c r="H269" s="87">
        <v>139.06</v>
      </c>
      <c r="I269" s="87">
        <v>0</v>
      </c>
      <c r="J269" s="87">
        <v>0</v>
      </c>
      <c r="K269" s="87">
        <v>0</v>
      </c>
      <c r="L269" s="80">
        <v>0</v>
      </c>
      <c r="M269" s="80"/>
      <c r="N269" s="80"/>
      <c r="O269" s="80"/>
      <c r="P269" s="80"/>
      <c r="Q269" s="78">
        <v>110010</v>
      </c>
      <c r="R269" s="79" t="s">
        <v>150</v>
      </c>
      <c r="S269" s="78">
        <v>10</v>
      </c>
      <c r="T269" s="79" t="s">
        <v>150</v>
      </c>
      <c r="U269" s="78">
        <v>11</v>
      </c>
      <c r="V269" s="80" t="s">
        <v>156</v>
      </c>
      <c r="W269" s="78">
        <v>61</v>
      </c>
      <c r="X269" s="78">
        <v>1</v>
      </c>
    </row>
    <row r="270" spans="1:24" x14ac:dyDescent="0.25">
      <c r="A270" s="67"/>
      <c r="B270" s="67">
        <v>194</v>
      </c>
      <c r="C270" s="67" t="s">
        <v>732</v>
      </c>
      <c r="D270" s="109">
        <v>394000</v>
      </c>
      <c r="E270" s="86" t="s">
        <v>235</v>
      </c>
      <c r="F270" s="72">
        <v>611492</v>
      </c>
      <c r="G270" s="86" t="s">
        <v>183</v>
      </c>
      <c r="H270" s="87">
        <v>131.65</v>
      </c>
      <c r="I270" s="87">
        <v>128.80000000000001</v>
      </c>
      <c r="J270" s="87">
        <v>0</v>
      </c>
      <c r="K270" s="87">
        <v>0</v>
      </c>
      <c r="L270" s="80">
        <v>0</v>
      </c>
      <c r="M270" s="80"/>
      <c r="N270" s="80"/>
      <c r="O270" s="80"/>
      <c r="P270" s="80"/>
      <c r="Q270" s="78">
        <v>110010</v>
      </c>
      <c r="R270" s="79" t="s">
        <v>150</v>
      </c>
      <c r="S270" s="78">
        <v>10</v>
      </c>
      <c r="T270" s="79" t="s">
        <v>150</v>
      </c>
      <c r="U270" s="78">
        <v>11</v>
      </c>
      <c r="V270" s="80" t="s">
        <v>156</v>
      </c>
      <c r="W270" s="78">
        <v>61</v>
      </c>
      <c r="X270" s="78">
        <v>1</v>
      </c>
    </row>
    <row r="271" spans="1:24" x14ac:dyDescent="0.25">
      <c r="A271" s="67"/>
      <c r="B271" s="67">
        <v>195</v>
      </c>
      <c r="C271" s="67" t="s">
        <v>732</v>
      </c>
      <c r="D271" s="109">
        <v>394000</v>
      </c>
      <c r="E271" s="86" t="s">
        <v>235</v>
      </c>
      <c r="F271" s="72">
        <v>733110</v>
      </c>
      <c r="G271" s="86" t="s">
        <v>214</v>
      </c>
      <c r="H271" s="87">
        <v>2103.5500000000002</v>
      </c>
      <c r="I271" s="87">
        <v>3970.2599999999998</v>
      </c>
      <c r="J271" s="87">
        <v>2200</v>
      </c>
      <c r="K271" s="87">
        <v>2198.91</v>
      </c>
      <c r="L271" s="80">
        <v>3000</v>
      </c>
      <c r="M271" s="80">
        <f>+L271-J271</f>
        <v>800</v>
      </c>
      <c r="N271" s="80"/>
      <c r="O271" s="80"/>
      <c r="P271" s="80"/>
      <c r="Q271" s="78">
        <v>110010</v>
      </c>
      <c r="R271" s="79" t="s">
        <v>150</v>
      </c>
      <c r="S271" s="78">
        <v>10</v>
      </c>
      <c r="T271" s="79" t="s">
        <v>150</v>
      </c>
      <c r="U271" s="78">
        <v>11</v>
      </c>
      <c r="V271" s="80" t="s">
        <v>156</v>
      </c>
      <c r="W271" s="78">
        <v>73</v>
      </c>
      <c r="X271" s="78">
        <v>4</v>
      </c>
    </row>
    <row r="272" spans="1:24" x14ac:dyDescent="0.25">
      <c r="A272" s="67"/>
      <c r="B272" s="67">
        <v>196</v>
      </c>
      <c r="C272" s="67" t="s">
        <v>732</v>
      </c>
      <c r="D272" s="109">
        <v>394000</v>
      </c>
      <c r="E272" s="86" t="s">
        <v>235</v>
      </c>
      <c r="F272" s="72">
        <v>733120</v>
      </c>
      <c r="G272" s="86" t="s">
        <v>188</v>
      </c>
      <c r="H272" s="87">
        <v>46.25</v>
      </c>
      <c r="I272" s="87">
        <v>0</v>
      </c>
      <c r="J272" s="87">
        <v>100</v>
      </c>
      <c r="K272" s="87">
        <v>62.62</v>
      </c>
      <c r="L272" s="80">
        <v>100</v>
      </c>
      <c r="M272" s="80">
        <f>+L272-J272</f>
        <v>0</v>
      </c>
      <c r="N272" s="80"/>
      <c r="O272" s="80"/>
      <c r="P272" s="80"/>
      <c r="Q272" s="78">
        <v>110010</v>
      </c>
      <c r="R272" s="79" t="s">
        <v>150</v>
      </c>
      <c r="S272" s="78">
        <v>10</v>
      </c>
      <c r="T272" s="79" t="s">
        <v>150</v>
      </c>
      <c r="U272" s="78">
        <v>11</v>
      </c>
      <c r="V272" s="80" t="s">
        <v>156</v>
      </c>
      <c r="W272" s="78">
        <v>73</v>
      </c>
      <c r="X272" s="78">
        <v>4</v>
      </c>
    </row>
    <row r="273" spans="1:24" x14ac:dyDescent="0.25">
      <c r="A273" s="67"/>
      <c r="B273" s="67">
        <v>197</v>
      </c>
      <c r="C273" s="67" t="s">
        <v>732</v>
      </c>
      <c r="D273" s="109">
        <v>394000</v>
      </c>
      <c r="E273" s="86" t="s">
        <v>235</v>
      </c>
      <c r="F273" s="72">
        <v>755240</v>
      </c>
      <c r="G273" s="86" t="s">
        <v>193</v>
      </c>
      <c r="H273" s="87">
        <v>10170</v>
      </c>
      <c r="I273" s="87">
        <v>0</v>
      </c>
      <c r="J273" s="87">
        <v>0</v>
      </c>
      <c r="K273" s="87">
        <v>0</v>
      </c>
      <c r="L273" s="80">
        <v>0</v>
      </c>
      <c r="M273" s="80">
        <f>+L273-J273</f>
        <v>0</v>
      </c>
      <c r="N273" s="80"/>
      <c r="O273" s="80"/>
      <c r="P273" s="80"/>
      <c r="Q273" s="78">
        <v>110010</v>
      </c>
      <c r="R273" s="79" t="s">
        <v>150</v>
      </c>
      <c r="S273" s="78">
        <v>10</v>
      </c>
      <c r="T273" s="79" t="s">
        <v>150</v>
      </c>
      <c r="U273" s="78">
        <v>11</v>
      </c>
      <c r="V273" s="80" t="s">
        <v>156</v>
      </c>
      <c r="W273" s="78">
        <v>75</v>
      </c>
      <c r="X273" s="78">
        <v>4</v>
      </c>
    </row>
    <row r="274" spans="1:24" x14ac:dyDescent="0.25">
      <c r="A274" s="67"/>
      <c r="B274" s="67">
        <v>198</v>
      </c>
      <c r="C274" s="67" t="s">
        <v>732</v>
      </c>
      <c r="D274" s="109">
        <v>394000</v>
      </c>
      <c r="E274" s="86" t="s">
        <v>235</v>
      </c>
      <c r="F274" s="72">
        <v>787430</v>
      </c>
      <c r="G274" s="86" t="s">
        <v>207</v>
      </c>
      <c r="H274" s="87">
        <v>89837.97</v>
      </c>
      <c r="I274" s="87">
        <v>36843.81</v>
      </c>
      <c r="J274" s="87">
        <v>137847</v>
      </c>
      <c r="K274" s="87">
        <v>137846.49</v>
      </c>
      <c r="L274" s="80">
        <v>0</v>
      </c>
      <c r="M274" s="80">
        <f>+L274-J274</f>
        <v>-137847</v>
      </c>
      <c r="N274" s="80"/>
      <c r="O274" s="80"/>
      <c r="P274" s="80"/>
      <c r="Q274" s="78">
        <v>110010</v>
      </c>
      <c r="R274" s="79" t="s">
        <v>150</v>
      </c>
      <c r="S274" s="78">
        <v>10</v>
      </c>
      <c r="T274" s="79" t="s">
        <v>150</v>
      </c>
      <c r="U274" s="78">
        <v>11</v>
      </c>
      <c r="V274" s="80" t="s">
        <v>156</v>
      </c>
      <c r="W274" s="78">
        <v>78</v>
      </c>
      <c r="X274" s="78">
        <v>4</v>
      </c>
    </row>
    <row r="275" spans="1:24" x14ac:dyDescent="0.25">
      <c r="A275" s="67"/>
      <c r="B275" s="67"/>
      <c r="C275" s="67" t="s">
        <v>732</v>
      </c>
      <c r="D275" s="109">
        <v>394000</v>
      </c>
      <c r="E275" s="86" t="s">
        <v>235</v>
      </c>
      <c r="F275" s="66">
        <v>798142</v>
      </c>
      <c r="G275" s="66" t="s">
        <v>839</v>
      </c>
      <c r="H275" s="87"/>
      <c r="I275" s="87"/>
      <c r="J275" s="87"/>
      <c r="K275" s="87"/>
      <c r="L275" s="80">
        <v>-310</v>
      </c>
      <c r="M275" s="80">
        <f>+L275-J275</f>
        <v>-310</v>
      </c>
      <c r="N275" s="80"/>
      <c r="O275" s="80"/>
      <c r="P275" s="80"/>
      <c r="Q275" s="78">
        <v>110010</v>
      </c>
      <c r="R275" s="79" t="s">
        <v>150</v>
      </c>
      <c r="S275" s="78">
        <v>10</v>
      </c>
      <c r="T275" s="79" t="s">
        <v>150</v>
      </c>
      <c r="U275" s="78">
        <v>11</v>
      </c>
      <c r="V275" s="80" t="s">
        <v>156</v>
      </c>
      <c r="W275" s="78">
        <v>79</v>
      </c>
      <c r="X275" s="78">
        <v>4</v>
      </c>
    </row>
    <row r="276" spans="1:24" x14ac:dyDescent="0.25">
      <c r="A276" s="67"/>
      <c r="B276" s="67">
        <v>199</v>
      </c>
      <c r="C276" s="67" t="s">
        <v>732</v>
      </c>
      <c r="D276" s="109">
        <v>394002</v>
      </c>
      <c r="E276" s="86" t="s">
        <v>235</v>
      </c>
      <c r="F276" s="72">
        <v>611410</v>
      </c>
      <c r="G276" s="86" t="s">
        <v>209</v>
      </c>
      <c r="H276" s="87">
        <v>37508.5</v>
      </c>
      <c r="I276" s="87">
        <v>40637.519999999997</v>
      </c>
      <c r="J276" s="87">
        <v>42264</v>
      </c>
      <c r="K276" s="87">
        <v>21131.519999999997</v>
      </c>
      <c r="L276" s="80">
        <v>42263</v>
      </c>
      <c r="M276" s="80"/>
      <c r="N276" s="80"/>
      <c r="O276" s="80"/>
      <c r="P276" s="80"/>
      <c r="Q276" s="78">
        <v>110010</v>
      </c>
      <c r="R276" s="79" t="s">
        <v>150</v>
      </c>
      <c r="S276" s="78">
        <v>10</v>
      </c>
      <c r="T276" s="79" t="s">
        <v>150</v>
      </c>
      <c r="U276" s="78">
        <v>11</v>
      </c>
      <c r="V276" s="80" t="s">
        <v>156</v>
      </c>
      <c r="W276" s="78">
        <v>61</v>
      </c>
      <c r="X276" s="78">
        <v>1</v>
      </c>
    </row>
    <row r="277" spans="1:24" x14ac:dyDescent="0.25">
      <c r="A277" s="67"/>
      <c r="B277" s="67">
        <v>200</v>
      </c>
      <c r="C277" s="67" t="s">
        <v>732</v>
      </c>
      <c r="D277" s="109">
        <v>394002</v>
      </c>
      <c r="E277" s="86" t="s">
        <v>235</v>
      </c>
      <c r="F277" s="72">
        <v>611475</v>
      </c>
      <c r="G277" s="86" t="s">
        <v>210</v>
      </c>
      <c r="H277" s="87">
        <v>28129.920000000006</v>
      </c>
      <c r="I277" s="87">
        <v>30527.16</v>
      </c>
      <c r="J277" s="87">
        <v>31749</v>
      </c>
      <c r="K277" s="87">
        <v>15874.08</v>
      </c>
      <c r="L277" s="80">
        <v>31748</v>
      </c>
      <c r="M277" s="80"/>
      <c r="N277" s="80"/>
      <c r="O277" s="80"/>
      <c r="P277" s="80"/>
      <c r="Q277" s="78">
        <v>110010</v>
      </c>
      <c r="R277" s="79" t="s">
        <v>150</v>
      </c>
      <c r="S277" s="78">
        <v>10</v>
      </c>
      <c r="T277" s="79" t="s">
        <v>150</v>
      </c>
      <c r="U277" s="78">
        <v>11</v>
      </c>
      <c r="V277" s="80" t="s">
        <v>156</v>
      </c>
      <c r="W277" s="78">
        <v>61</v>
      </c>
      <c r="X277" s="78">
        <v>1</v>
      </c>
    </row>
    <row r="278" spans="1:24" x14ac:dyDescent="0.25">
      <c r="A278" s="67"/>
      <c r="B278" s="67">
        <v>201</v>
      </c>
      <c r="C278" s="67" t="s">
        <v>732</v>
      </c>
      <c r="D278" s="109">
        <v>394002</v>
      </c>
      <c r="E278" s="86" t="s">
        <v>235</v>
      </c>
      <c r="F278" s="72">
        <v>611492</v>
      </c>
      <c r="G278" s="86" t="s">
        <v>183</v>
      </c>
      <c r="H278" s="87">
        <v>0</v>
      </c>
      <c r="I278" s="87">
        <v>22.02</v>
      </c>
      <c r="J278" s="87">
        <v>69</v>
      </c>
      <c r="K278" s="87">
        <v>68.62</v>
      </c>
      <c r="L278" s="80">
        <v>0</v>
      </c>
      <c r="M278" s="80"/>
      <c r="N278" s="80"/>
      <c r="O278" s="80"/>
      <c r="P278" s="80"/>
      <c r="Q278" s="78">
        <v>110010</v>
      </c>
      <c r="R278" s="79" t="s">
        <v>150</v>
      </c>
      <c r="S278" s="78">
        <v>10</v>
      </c>
      <c r="T278" s="79" t="s">
        <v>150</v>
      </c>
      <c r="U278" s="78">
        <v>11</v>
      </c>
      <c r="V278" s="80" t="s">
        <v>156</v>
      </c>
      <c r="W278" s="78">
        <v>61</v>
      </c>
      <c r="X278" s="78">
        <v>1</v>
      </c>
    </row>
    <row r="279" spans="1:24" x14ac:dyDescent="0.25">
      <c r="A279" s="67"/>
      <c r="B279" s="67">
        <v>202</v>
      </c>
      <c r="C279" s="67" t="s">
        <v>732</v>
      </c>
      <c r="D279" s="109">
        <v>394002</v>
      </c>
      <c r="E279" s="86" t="s">
        <v>235</v>
      </c>
      <c r="F279" s="72">
        <v>733110</v>
      </c>
      <c r="G279" s="86" t="s">
        <v>214</v>
      </c>
      <c r="H279" s="87">
        <v>9928.0600000000013</v>
      </c>
      <c r="I279" s="87">
        <v>12973.03</v>
      </c>
      <c r="J279" s="87">
        <v>11000</v>
      </c>
      <c r="K279" s="87">
        <v>4357.6799999999994</v>
      </c>
      <c r="L279" s="80">
        <v>8000</v>
      </c>
      <c r="M279" s="80">
        <f t="shared" ref="M279:M286" si="6">+L279-J279</f>
        <v>-3000</v>
      </c>
      <c r="N279" s="80"/>
      <c r="O279" s="80"/>
      <c r="P279" s="80"/>
      <c r="Q279" s="78">
        <v>110010</v>
      </c>
      <c r="R279" s="79" t="s">
        <v>150</v>
      </c>
      <c r="S279" s="78">
        <v>10</v>
      </c>
      <c r="T279" s="79" t="s">
        <v>150</v>
      </c>
      <c r="U279" s="78">
        <v>11</v>
      </c>
      <c r="V279" s="80" t="s">
        <v>156</v>
      </c>
      <c r="W279" s="78">
        <v>73</v>
      </c>
      <c r="X279" s="78">
        <v>4</v>
      </c>
    </row>
    <row r="280" spans="1:24" x14ac:dyDescent="0.25">
      <c r="A280" s="67"/>
      <c r="B280" s="67">
        <v>203</v>
      </c>
      <c r="C280" s="67" t="s">
        <v>732</v>
      </c>
      <c r="D280" s="109">
        <v>394002</v>
      </c>
      <c r="E280" s="86" t="s">
        <v>235</v>
      </c>
      <c r="F280" s="72">
        <v>733120</v>
      </c>
      <c r="G280" s="86" t="s">
        <v>188</v>
      </c>
      <c r="H280" s="87">
        <v>42.5</v>
      </c>
      <c r="I280" s="87">
        <v>0</v>
      </c>
      <c r="J280" s="87">
        <v>75</v>
      </c>
      <c r="K280" s="87">
        <v>0</v>
      </c>
      <c r="L280" s="80">
        <v>0</v>
      </c>
      <c r="M280" s="80">
        <f t="shared" si="6"/>
        <v>-75</v>
      </c>
      <c r="N280" s="80"/>
      <c r="O280" s="80"/>
      <c r="P280" s="80"/>
      <c r="Q280" s="78">
        <v>110010</v>
      </c>
      <c r="R280" s="79" t="s">
        <v>150</v>
      </c>
      <c r="S280" s="78">
        <v>10</v>
      </c>
      <c r="T280" s="79" t="s">
        <v>150</v>
      </c>
      <c r="U280" s="78">
        <v>11</v>
      </c>
      <c r="V280" s="80" t="s">
        <v>156</v>
      </c>
      <c r="W280" s="78">
        <v>73</v>
      </c>
      <c r="X280" s="78">
        <v>4</v>
      </c>
    </row>
    <row r="281" spans="1:24" x14ac:dyDescent="0.25">
      <c r="A281" s="67"/>
      <c r="B281" s="67">
        <v>204</v>
      </c>
      <c r="C281" s="67" t="s">
        <v>732</v>
      </c>
      <c r="D281" s="109">
        <v>394002</v>
      </c>
      <c r="E281" s="86" t="s">
        <v>235</v>
      </c>
      <c r="F281" s="72">
        <v>755240</v>
      </c>
      <c r="G281" s="86" t="s">
        <v>193</v>
      </c>
      <c r="H281" s="87">
        <v>175</v>
      </c>
      <c r="I281" s="87">
        <v>0</v>
      </c>
      <c r="J281" s="87">
        <v>500</v>
      </c>
      <c r="K281" s="87">
        <v>99</v>
      </c>
      <c r="L281" s="80">
        <v>150</v>
      </c>
      <c r="M281" s="80">
        <f t="shared" si="6"/>
        <v>-350</v>
      </c>
      <c r="N281" s="80"/>
      <c r="O281" s="80"/>
      <c r="P281" s="80"/>
      <c r="Q281" s="78">
        <v>110010</v>
      </c>
      <c r="R281" s="79" t="s">
        <v>150</v>
      </c>
      <c r="S281" s="78">
        <v>10</v>
      </c>
      <c r="T281" s="79" t="s">
        <v>150</v>
      </c>
      <c r="U281" s="78">
        <v>11</v>
      </c>
      <c r="V281" s="80" t="s">
        <v>156</v>
      </c>
      <c r="W281" s="78">
        <v>75</v>
      </c>
      <c r="X281" s="78">
        <v>4</v>
      </c>
    </row>
    <row r="282" spans="1:24" x14ac:dyDescent="0.25">
      <c r="A282" s="67"/>
      <c r="B282" s="67">
        <v>205</v>
      </c>
      <c r="C282" s="67" t="s">
        <v>732</v>
      </c>
      <c r="D282" s="109">
        <v>394002</v>
      </c>
      <c r="E282" s="86" t="s">
        <v>235</v>
      </c>
      <c r="F282" s="72">
        <v>755310</v>
      </c>
      <c r="G282" s="86" t="s">
        <v>194</v>
      </c>
      <c r="H282" s="87">
        <v>13.889999999999997</v>
      </c>
      <c r="I282" s="87">
        <v>1.92</v>
      </c>
      <c r="J282" s="87">
        <v>10</v>
      </c>
      <c r="K282" s="87">
        <v>0.36</v>
      </c>
      <c r="L282" s="80">
        <v>10</v>
      </c>
      <c r="M282" s="80">
        <f t="shared" si="6"/>
        <v>0</v>
      </c>
      <c r="N282" s="80"/>
      <c r="O282" s="80"/>
      <c r="P282" s="80"/>
      <c r="Q282" s="78">
        <v>110010</v>
      </c>
      <c r="R282" s="79" t="s">
        <v>150</v>
      </c>
      <c r="S282" s="78">
        <v>10</v>
      </c>
      <c r="T282" s="79" t="s">
        <v>150</v>
      </c>
      <c r="U282" s="78">
        <v>11</v>
      </c>
      <c r="V282" s="80" t="s">
        <v>156</v>
      </c>
      <c r="W282" s="78">
        <v>75</v>
      </c>
      <c r="X282" s="78">
        <v>4</v>
      </c>
    </row>
    <row r="283" spans="1:24" x14ac:dyDescent="0.25">
      <c r="A283" s="67"/>
      <c r="B283" s="67">
        <v>206</v>
      </c>
      <c r="C283" s="67" t="s">
        <v>732</v>
      </c>
      <c r="D283" s="109">
        <v>394002</v>
      </c>
      <c r="E283" s="86" t="s">
        <v>235</v>
      </c>
      <c r="F283" s="72">
        <v>755510</v>
      </c>
      <c r="G283" s="86" t="s">
        <v>195</v>
      </c>
      <c r="H283" s="87">
        <v>0</v>
      </c>
      <c r="I283" s="87">
        <v>0</v>
      </c>
      <c r="J283" s="87">
        <v>1000</v>
      </c>
      <c r="K283" s="87">
        <v>65</v>
      </c>
      <c r="L283" s="80">
        <v>150</v>
      </c>
      <c r="M283" s="80">
        <f t="shared" si="6"/>
        <v>-850</v>
      </c>
      <c r="N283" s="80"/>
      <c r="O283" s="80"/>
      <c r="P283" s="80"/>
      <c r="Q283" s="78">
        <v>110010</v>
      </c>
      <c r="R283" s="79" t="s">
        <v>150</v>
      </c>
      <c r="S283" s="78">
        <v>10</v>
      </c>
      <c r="T283" s="79" t="s">
        <v>150</v>
      </c>
      <c r="U283" s="78">
        <v>11</v>
      </c>
      <c r="V283" s="80" t="s">
        <v>156</v>
      </c>
      <c r="W283" s="78">
        <v>75</v>
      </c>
      <c r="X283" s="78">
        <v>4</v>
      </c>
    </row>
    <row r="284" spans="1:24" x14ac:dyDescent="0.25">
      <c r="A284" s="67"/>
      <c r="B284" s="67">
        <v>207</v>
      </c>
      <c r="C284" s="67" t="s">
        <v>732</v>
      </c>
      <c r="D284" s="109">
        <v>394002</v>
      </c>
      <c r="E284" s="86" t="s">
        <v>235</v>
      </c>
      <c r="F284" s="72">
        <v>755705</v>
      </c>
      <c r="G284" s="86" t="s">
        <v>196</v>
      </c>
      <c r="H284" s="87">
        <v>0</v>
      </c>
      <c r="I284" s="87">
        <v>0</v>
      </c>
      <c r="J284" s="87">
        <v>25</v>
      </c>
      <c r="K284" s="87">
        <v>11.46</v>
      </c>
      <c r="L284" s="80">
        <v>15</v>
      </c>
      <c r="M284" s="80">
        <f t="shared" si="6"/>
        <v>-10</v>
      </c>
      <c r="N284" s="80"/>
      <c r="O284" s="80"/>
      <c r="P284" s="80"/>
      <c r="Q284" s="78">
        <v>110010</v>
      </c>
      <c r="R284" s="79" t="s">
        <v>150</v>
      </c>
      <c r="S284" s="78">
        <v>10</v>
      </c>
      <c r="T284" s="79" t="s">
        <v>150</v>
      </c>
      <c r="U284" s="78">
        <v>11</v>
      </c>
      <c r="V284" s="80" t="s">
        <v>156</v>
      </c>
      <c r="W284" s="78">
        <v>75</v>
      </c>
      <c r="X284" s="78">
        <v>4</v>
      </c>
    </row>
    <row r="285" spans="1:24" x14ac:dyDescent="0.25">
      <c r="A285" s="67"/>
      <c r="B285" s="67">
        <v>208</v>
      </c>
      <c r="C285" s="67" t="s">
        <v>732</v>
      </c>
      <c r="D285" s="109">
        <v>394002</v>
      </c>
      <c r="E285" s="86" t="s">
        <v>235</v>
      </c>
      <c r="F285" s="72">
        <v>787430</v>
      </c>
      <c r="G285" s="86" t="s">
        <v>207</v>
      </c>
      <c r="H285" s="87">
        <v>37092</v>
      </c>
      <c r="I285" s="87">
        <v>65971.16</v>
      </c>
      <c r="J285" s="87">
        <v>67375</v>
      </c>
      <c r="K285" s="87">
        <v>67375</v>
      </c>
      <c r="L285" s="80">
        <v>0</v>
      </c>
      <c r="M285" s="80">
        <f t="shared" si="6"/>
        <v>-67375</v>
      </c>
      <c r="N285" s="80"/>
      <c r="O285" s="80"/>
      <c r="P285" s="80"/>
      <c r="Q285" s="78">
        <v>110010</v>
      </c>
      <c r="R285" s="79" t="s">
        <v>150</v>
      </c>
      <c r="S285" s="78">
        <v>10</v>
      </c>
      <c r="T285" s="79" t="s">
        <v>150</v>
      </c>
      <c r="U285" s="78">
        <v>11</v>
      </c>
      <c r="V285" s="80" t="s">
        <v>156</v>
      </c>
      <c r="W285" s="78">
        <v>78</v>
      </c>
      <c r="X285" s="78">
        <v>4</v>
      </c>
    </row>
    <row r="286" spans="1:24" x14ac:dyDescent="0.25">
      <c r="A286" s="67"/>
      <c r="B286" s="67"/>
      <c r="C286" s="67" t="s">
        <v>732</v>
      </c>
      <c r="D286" s="109">
        <v>394002</v>
      </c>
      <c r="E286" s="86" t="s">
        <v>235</v>
      </c>
      <c r="F286" s="66">
        <v>798142</v>
      </c>
      <c r="G286" s="66" t="s">
        <v>839</v>
      </c>
      <c r="H286" s="87"/>
      <c r="I286" s="87"/>
      <c r="J286" s="87"/>
      <c r="K286" s="87"/>
      <c r="L286" s="80">
        <v>-832</v>
      </c>
      <c r="M286" s="80">
        <f t="shared" si="6"/>
        <v>-832</v>
      </c>
      <c r="N286" s="80"/>
      <c r="O286" s="80"/>
      <c r="P286" s="80"/>
      <c r="Q286" s="78">
        <v>110010</v>
      </c>
      <c r="R286" s="79" t="s">
        <v>150</v>
      </c>
      <c r="S286" s="78">
        <v>10</v>
      </c>
      <c r="T286" s="79" t="s">
        <v>150</v>
      </c>
      <c r="U286" s="78">
        <v>11</v>
      </c>
      <c r="V286" s="80" t="s">
        <v>156</v>
      </c>
      <c r="W286" s="78">
        <v>79</v>
      </c>
      <c r="X286" s="78">
        <v>4</v>
      </c>
    </row>
    <row r="287" spans="1:24" x14ac:dyDescent="0.25">
      <c r="A287" s="67"/>
      <c r="B287" s="67">
        <v>209</v>
      </c>
      <c r="C287" s="67" t="s">
        <v>732</v>
      </c>
      <c r="D287" s="109">
        <v>394006</v>
      </c>
      <c r="E287" s="86" t="s">
        <v>235</v>
      </c>
      <c r="F287" s="72">
        <v>611410</v>
      </c>
      <c r="G287" s="86" t="s">
        <v>209</v>
      </c>
      <c r="H287" s="87">
        <v>35115</v>
      </c>
      <c r="I287" s="87">
        <v>36519.599999999999</v>
      </c>
      <c r="J287" s="87">
        <v>37981</v>
      </c>
      <c r="K287" s="87">
        <v>18990.240000000002</v>
      </c>
      <c r="L287" s="80">
        <v>37980</v>
      </c>
      <c r="M287" s="80"/>
      <c r="N287" s="80"/>
      <c r="O287" s="80"/>
      <c r="P287" s="80"/>
      <c r="Q287" s="78">
        <v>110010</v>
      </c>
      <c r="R287" s="79" t="s">
        <v>150</v>
      </c>
      <c r="S287" s="78">
        <v>10</v>
      </c>
      <c r="T287" s="79" t="s">
        <v>150</v>
      </c>
      <c r="U287" s="78">
        <v>11</v>
      </c>
      <c r="V287" s="80" t="s">
        <v>156</v>
      </c>
      <c r="W287" s="78">
        <v>61</v>
      </c>
      <c r="X287" s="78">
        <v>1</v>
      </c>
    </row>
    <row r="288" spans="1:24" x14ac:dyDescent="0.25">
      <c r="A288" s="67"/>
      <c r="B288" s="67">
        <v>210</v>
      </c>
      <c r="C288" s="67" t="s">
        <v>732</v>
      </c>
      <c r="D288" s="109">
        <v>394006</v>
      </c>
      <c r="E288" s="86" t="s">
        <v>235</v>
      </c>
      <c r="F288" s="72">
        <v>611420</v>
      </c>
      <c r="G288" s="86" t="s">
        <v>181</v>
      </c>
      <c r="H288" s="87">
        <v>29054.039999999994</v>
      </c>
      <c r="I288" s="87">
        <v>30216.12000000001</v>
      </c>
      <c r="J288" s="87">
        <v>31425</v>
      </c>
      <c r="K288" s="87">
        <v>15712.38</v>
      </c>
      <c r="L288" s="80">
        <v>31425</v>
      </c>
      <c r="M288" s="80"/>
      <c r="N288" s="80"/>
      <c r="O288" s="80"/>
      <c r="P288" s="80"/>
      <c r="Q288" s="78">
        <v>110010</v>
      </c>
      <c r="R288" s="79" t="s">
        <v>150</v>
      </c>
      <c r="S288" s="78">
        <v>10</v>
      </c>
      <c r="T288" s="79" t="s">
        <v>150</v>
      </c>
      <c r="U288" s="78">
        <v>11</v>
      </c>
      <c r="V288" s="80" t="s">
        <v>156</v>
      </c>
      <c r="W288" s="78">
        <v>61</v>
      </c>
      <c r="X288" s="78">
        <v>1</v>
      </c>
    </row>
    <row r="289" spans="1:24" s="66" customFormat="1" x14ac:dyDescent="0.25">
      <c r="A289" s="67"/>
      <c r="B289" s="67">
        <v>211</v>
      </c>
      <c r="C289" s="67" t="s">
        <v>732</v>
      </c>
      <c r="D289" s="109">
        <v>394006</v>
      </c>
      <c r="E289" s="86" t="s">
        <v>235</v>
      </c>
      <c r="F289" s="72">
        <v>611460</v>
      </c>
      <c r="G289" s="86" t="s">
        <v>182</v>
      </c>
      <c r="H289" s="87">
        <v>139.05000000000001</v>
      </c>
      <c r="I289" s="87">
        <v>0</v>
      </c>
      <c r="J289" s="87">
        <v>0</v>
      </c>
      <c r="K289" s="87">
        <v>0</v>
      </c>
      <c r="L289" s="80">
        <v>0</v>
      </c>
      <c r="M289" s="80"/>
      <c r="N289" s="80"/>
      <c r="O289" s="80"/>
      <c r="P289" s="80"/>
      <c r="Q289" s="78">
        <v>110010</v>
      </c>
      <c r="R289" s="79" t="s">
        <v>150</v>
      </c>
      <c r="S289" s="78">
        <v>10</v>
      </c>
      <c r="T289" s="79" t="s">
        <v>150</v>
      </c>
      <c r="U289" s="78">
        <v>11</v>
      </c>
      <c r="V289" s="80" t="s">
        <v>156</v>
      </c>
      <c r="W289" s="78">
        <v>61</v>
      </c>
      <c r="X289" s="78">
        <v>1</v>
      </c>
    </row>
    <row r="290" spans="1:24" x14ac:dyDescent="0.25">
      <c r="A290" s="67"/>
      <c r="B290" s="67">
        <v>212</v>
      </c>
      <c r="C290" s="67" t="s">
        <v>732</v>
      </c>
      <c r="D290" s="109">
        <v>394006</v>
      </c>
      <c r="E290" s="86" t="s">
        <v>235</v>
      </c>
      <c r="F290" s="72">
        <v>611476</v>
      </c>
      <c r="G290" s="86" t="s">
        <v>211</v>
      </c>
      <c r="H290" s="87">
        <v>22988.84</v>
      </c>
      <c r="I290" s="87">
        <v>21973.320000000003</v>
      </c>
      <c r="J290" s="87">
        <v>23579</v>
      </c>
      <c r="K290" s="87">
        <v>11596.41</v>
      </c>
      <c r="L290" s="80">
        <v>23579</v>
      </c>
      <c r="M290" s="80"/>
      <c r="N290" s="80"/>
      <c r="O290" s="80"/>
      <c r="P290" s="80"/>
      <c r="Q290" s="78">
        <v>110010</v>
      </c>
      <c r="R290" s="79" t="s">
        <v>150</v>
      </c>
      <c r="S290" s="78">
        <v>10</v>
      </c>
      <c r="T290" s="79" t="s">
        <v>150</v>
      </c>
      <c r="U290" s="78">
        <v>11</v>
      </c>
      <c r="V290" s="80" t="s">
        <v>156</v>
      </c>
      <c r="W290" s="78">
        <v>61</v>
      </c>
      <c r="X290" s="78">
        <v>1</v>
      </c>
    </row>
    <row r="291" spans="1:24" x14ac:dyDescent="0.25">
      <c r="A291" s="67"/>
      <c r="B291" s="67">
        <v>213</v>
      </c>
      <c r="C291" s="67" t="s">
        <v>732</v>
      </c>
      <c r="D291" s="109">
        <v>394006</v>
      </c>
      <c r="E291" s="86" t="s">
        <v>235</v>
      </c>
      <c r="F291" s="72">
        <v>611489</v>
      </c>
      <c r="G291" s="86" t="s">
        <v>733</v>
      </c>
      <c r="H291" s="87">
        <v>0</v>
      </c>
      <c r="I291" s="87">
        <v>0</v>
      </c>
      <c r="J291" s="87">
        <v>16</v>
      </c>
      <c r="K291" s="87">
        <v>13.7</v>
      </c>
      <c r="L291" s="80">
        <v>0</v>
      </c>
      <c r="M291" s="80"/>
      <c r="N291" s="80"/>
      <c r="O291" s="80"/>
      <c r="P291" s="80"/>
      <c r="Q291" s="78">
        <v>110010</v>
      </c>
      <c r="R291" s="79" t="s">
        <v>150</v>
      </c>
      <c r="S291" s="78">
        <v>10</v>
      </c>
      <c r="T291" s="79" t="s">
        <v>150</v>
      </c>
      <c r="U291" s="78">
        <v>11</v>
      </c>
      <c r="V291" s="80" t="s">
        <v>156</v>
      </c>
      <c r="W291" s="78">
        <v>61</v>
      </c>
      <c r="X291" s="78">
        <v>1</v>
      </c>
    </row>
    <row r="292" spans="1:24" x14ac:dyDescent="0.25">
      <c r="A292" s="67"/>
      <c r="B292" s="67">
        <v>214</v>
      </c>
      <c r="C292" s="67" t="s">
        <v>732</v>
      </c>
      <c r="D292" s="109">
        <v>394006</v>
      </c>
      <c r="E292" s="86" t="s">
        <v>235</v>
      </c>
      <c r="F292" s="72">
        <v>611492</v>
      </c>
      <c r="G292" s="86" t="s">
        <v>183</v>
      </c>
      <c r="H292" s="87">
        <v>0</v>
      </c>
      <c r="I292" s="87">
        <v>101.7</v>
      </c>
      <c r="J292" s="87">
        <v>36</v>
      </c>
      <c r="K292" s="87">
        <v>33.99</v>
      </c>
      <c r="L292" s="80">
        <v>0</v>
      </c>
      <c r="M292" s="80"/>
      <c r="N292" s="80"/>
      <c r="O292" s="80"/>
      <c r="P292" s="80"/>
      <c r="Q292" s="78">
        <v>110010</v>
      </c>
      <c r="R292" s="79" t="s">
        <v>150</v>
      </c>
      <c r="S292" s="78">
        <v>10</v>
      </c>
      <c r="T292" s="79" t="s">
        <v>150</v>
      </c>
      <c r="U292" s="78">
        <v>11</v>
      </c>
      <c r="V292" s="80" t="s">
        <v>156</v>
      </c>
      <c r="W292" s="78">
        <v>61</v>
      </c>
      <c r="X292" s="78">
        <v>1</v>
      </c>
    </row>
    <row r="293" spans="1:24" x14ac:dyDescent="0.25">
      <c r="A293" s="67"/>
      <c r="B293" s="67">
        <v>215</v>
      </c>
      <c r="C293" s="67" t="s">
        <v>732</v>
      </c>
      <c r="D293" s="109">
        <v>394006</v>
      </c>
      <c r="E293" s="86" t="s">
        <v>235</v>
      </c>
      <c r="F293" s="72">
        <v>611510</v>
      </c>
      <c r="G293" s="86" t="s">
        <v>212</v>
      </c>
      <c r="H293" s="87">
        <v>12058.740000000002</v>
      </c>
      <c r="I293" s="87">
        <v>12267.64</v>
      </c>
      <c r="J293" s="87">
        <v>17920</v>
      </c>
      <c r="K293" s="87">
        <v>7282.7300000000005</v>
      </c>
      <c r="L293" s="80">
        <v>12500</v>
      </c>
      <c r="M293" s="80"/>
      <c r="N293" s="80"/>
      <c r="O293" s="80"/>
      <c r="P293" s="80"/>
      <c r="Q293" s="78">
        <v>110010</v>
      </c>
      <c r="R293" s="79" t="s">
        <v>150</v>
      </c>
      <c r="S293" s="78">
        <v>10</v>
      </c>
      <c r="T293" s="79" t="s">
        <v>150</v>
      </c>
      <c r="U293" s="78">
        <v>11</v>
      </c>
      <c r="V293" s="80" t="s">
        <v>156</v>
      </c>
      <c r="W293" s="78">
        <v>61</v>
      </c>
      <c r="X293" s="78">
        <v>1</v>
      </c>
    </row>
    <row r="294" spans="1:24" x14ac:dyDescent="0.25">
      <c r="A294" s="67"/>
      <c r="B294" s="67">
        <v>216</v>
      </c>
      <c r="C294" s="67" t="s">
        <v>732</v>
      </c>
      <c r="D294" s="109">
        <v>394006</v>
      </c>
      <c r="E294" s="86" t="s">
        <v>235</v>
      </c>
      <c r="F294" s="72">
        <v>733110</v>
      </c>
      <c r="G294" s="86" t="s">
        <v>214</v>
      </c>
      <c r="H294" s="87">
        <v>24119.510000000002</v>
      </c>
      <c r="I294" s="87">
        <v>21003.920000000002</v>
      </c>
      <c r="J294" s="87">
        <v>23675</v>
      </c>
      <c r="K294" s="87">
        <v>20014.41</v>
      </c>
      <c r="L294" s="80">
        <v>25000</v>
      </c>
      <c r="M294" s="80">
        <f t="shared" ref="M294:M299" si="7">+L294-J294</f>
        <v>1325</v>
      </c>
      <c r="N294" s="80"/>
      <c r="O294" s="80"/>
      <c r="P294" s="80"/>
      <c r="Q294" s="78">
        <v>110010</v>
      </c>
      <c r="R294" s="79" t="s">
        <v>150</v>
      </c>
      <c r="S294" s="78">
        <v>10</v>
      </c>
      <c r="T294" s="79" t="s">
        <v>150</v>
      </c>
      <c r="U294" s="78">
        <v>11</v>
      </c>
      <c r="V294" s="80" t="s">
        <v>156</v>
      </c>
      <c r="W294" s="78">
        <v>73</v>
      </c>
      <c r="X294" s="78">
        <v>4</v>
      </c>
    </row>
    <row r="295" spans="1:24" x14ac:dyDescent="0.25">
      <c r="A295" s="67"/>
      <c r="B295" s="67">
        <v>217</v>
      </c>
      <c r="C295" s="67" t="s">
        <v>732</v>
      </c>
      <c r="D295" s="109">
        <v>394006</v>
      </c>
      <c r="E295" s="86" t="s">
        <v>235</v>
      </c>
      <c r="F295" s="72">
        <v>733120</v>
      </c>
      <c r="G295" s="86" t="s">
        <v>188</v>
      </c>
      <c r="H295" s="87">
        <v>1528.2</v>
      </c>
      <c r="I295" s="87">
        <v>396.2</v>
      </c>
      <c r="J295" s="87">
        <v>100</v>
      </c>
      <c r="K295" s="87">
        <v>0</v>
      </c>
      <c r="L295" s="80">
        <v>0</v>
      </c>
      <c r="M295" s="80">
        <f t="shared" si="7"/>
        <v>-100</v>
      </c>
      <c r="N295" s="80"/>
      <c r="O295" s="80"/>
      <c r="P295" s="80"/>
      <c r="Q295" s="78">
        <v>110010</v>
      </c>
      <c r="R295" s="79" t="s">
        <v>150</v>
      </c>
      <c r="S295" s="78">
        <v>10</v>
      </c>
      <c r="T295" s="79" t="s">
        <v>150</v>
      </c>
      <c r="U295" s="78">
        <v>11</v>
      </c>
      <c r="V295" s="80" t="s">
        <v>156</v>
      </c>
      <c r="W295" s="78">
        <v>73</v>
      </c>
      <c r="X295" s="78">
        <v>4</v>
      </c>
    </row>
    <row r="296" spans="1:24" x14ac:dyDescent="0.25">
      <c r="A296" s="67"/>
      <c r="B296" s="67">
        <v>218</v>
      </c>
      <c r="C296" s="67" t="s">
        <v>732</v>
      </c>
      <c r="D296" s="109">
        <v>394006</v>
      </c>
      <c r="E296" s="86" t="s">
        <v>235</v>
      </c>
      <c r="F296" s="72">
        <v>755310</v>
      </c>
      <c r="G296" s="86" t="s">
        <v>194</v>
      </c>
      <c r="H296" s="87">
        <v>10.879999999999997</v>
      </c>
      <c r="I296" s="87">
        <v>1.2</v>
      </c>
      <c r="J296" s="87">
        <v>10</v>
      </c>
      <c r="K296" s="87">
        <v>0</v>
      </c>
      <c r="L296" s="80">
        <v>0</v>
      </c>
      <c r="M296" s="80">
        <f t="shared" si="7"/>
        <v>-10</v>
      </c>
      <c r="N296" s="80"/>
      <c r="O296" s="80"/>
      <c r="P296" s="80"/>
      <c r="Q296" s="78">
        <v>110010</v>
      </c>
      <c r="R296" s="79" t="s">
        <v>150</v>
      </c>
      <c r="S296" s="78">
        <v>10</v>
      </c>
      <c r="T296" s="79" t="s">
        <v>150</v>
      </c>
      <c r="U296" s="78">
        <v>11</v>
      </c>
      <c r="V296" s="80" t="s">
        <v>156</v>
      </c>
      <c r="W296" s="78">
        <v>75</v>
      </c>
      <c r="X296" s="78">
        <v>4</v>
      </c>
    </row>
    <row r="297" spans="1:24" x14ac:dyDescent="0.25">
      <c r="A297" s="67"/>
      <c r="B297" s="67">
        <v>219</v>
      </c>
      <c r="C297" s="67" t="s">
        <v>732</v>
      </c>
      <c r="D297" s="109">
        <v>394006</v>
      </c>
      <c r="E297" s="86" t="s">
        <v>235</v>
      </c>
      <c r="F297" s="72">
        <v>755510</v>
      </c>
      <c r="G297" s="86" t="s">
        <v>195</v>
      </c>
      <c r="H297" s="87">
        <v>0</v>
      </c>
      <c r="I297" s="87">
        <v>1418</v>
      </c>
      <c r="J297" s="87">
        <v>200</v>
      </c>
      <c r="K297" s="87">
        <v>0</v>
      </c>
      <c r="L297" s="80">
        <v>200</v>
      </c>
      <c r="M297" s="80">
        <f t="shared" si="7"/>
        <v>0</v>
      </c>
      <c r="N297" s="80"/>
      <c r="O297" s="80"/>
      <c r="P297" s="80"/>
      <c r="Q297" s="78">
        <v>110010</v>
      </c>
      <c r="R297" s="79" t="s">
        <v>150</v>
      </c>
      <c r="S297" s="78">
        <v>10</v>
      </c>
      <c r="T297" s="79" t="s">
        <v>150</v>
      </c>
      <c r="U297" s="78">
        <v>11</v>
      </c>
      <c r="V297" s="80" t="s">
        <v>156</v>
      </c>
      <c r="W297" s="78">
        <v>75</v>
      </c>
      <c r="X297" s="78">
        <v>4</v>
      </c>
    </row>
    <row r="298" spans="1:24" x14ac:dyDescent="0.25">
      <c r="A298" s="67"/>
      <c r="B298" s="67">
        <v>220</v>
      </c>
      <c r="C298" s="67" t="s">
        <v>732</v>
      </c>
      <c r="D298" s="109">
        <v>394006</v>
      </c>
      <c r="E298" s="86" t="s">
        <v>235</v>
      </c>
      <c r="F298" s="72">
        <v>787430</v>
      </c>
      <c r="G298" s="86" t="s">
        <v>207</v>
      </c>
      <c r="H298" s="87">
        <v>3319.25</v>
      </c>
      <c r="I298" s="87">
        <v>75062.78</v>
      </c>
      <c r="J298" s="87">
        <v>99236</v>
      </c>
      <c r="K298" s="87">
        <v>99235.72</v>
      </c>
      <c r="L298" s="80">
        <v>0</v>
      </c>
      <c r="M298" s="80">
        <f t="shared" si="7"/>
        <v>-99236</v>
      </c>
      <c r="N298" s="80"/>
      <c r="O298" s="80"/>
      <c r="P298" s="80"/>
      <c r="Q298" s="78">
        <v>110010</v>
      </c>
      <c r="R298" s="79" t="s">
        <v>150</v>
      </c>
      <c r="S298" s="78">
        <v>10</v>
      </c>
      <c r="T298" s="79" t="s">
        <v>150</v>
      </c>
      <c r="U298" s="78">
        <v>11</v>
      </c>
      <c r="V298" s="80" t="s">
        <v>156</v>
      </c>
      <c r="W298" s="78">
        <v>78</v>
      </c>
      <c r="X298" s="78">
        <v>4</v>
      </c>
    </row>
    <row r="299" spans="1:24" s="66" customFormat="1" x14ac:dyDescent="0.25">
      <c r="A299" s="67"/>
      <c r="B299" s="67"/>
      <c r="C299" s="67" t="s">
        <v>732</v>
      </c>
      <c r="D299" s="109">
        <v>394006</v>
      </c>
      <c r="E299" s="86" t="s">
        <v>235</v>
      </c>
      <c r="F299" s="66">
        <v>798142</v>
      </c>
      <c r="G299" s="66" t="s">
        <v>839</v>
      </c>
      <c r="H299" s="87"/>
      <c r="I299" s="87"/>
      <c r="J299" s="87"/>
      <c r="K299" s="87"/>
      <c r="L299" s="80">
        <v>-3770</v>
      </c>
      <c r="M299" s="80">
        <f t="shared" si="7"/>
        <v>-3770</v>
      </c>
      <c r="N299" s="80"/>
      <c r="O299" s="80"/>
      <c r="P299" s="80"/>
      <c r="Q299" s="78">
        <v>110010</v>
      </c>
      <c r="R299" s="79" t="s">
        <v>150</v>
      </c>
      <c r="S299" s="78">
        <v>10</v>
      </c>
      <c r="T299" s="79" t="s">
        <v>150</v>
      </c>
      <c r="U299" s="78">
        <v>11</v>
      </c>
      <c r="V299" s="80" t="s">
        <v>156</v>
      </c>
      <c r="W299" s="78">
        <v>79</v>
      </c>
      <c r="X299" s="78">
        <v>4</v>
      </c>
    </row>
    <row r="300" spans="1:24" x14ac:dyDescent="0.25">
      <c r="A300" s="67"/>
      <c r="B300" s="67">
        <v>221</v>
      </c>
      <c r="C300" s="67" t="s">
        <v>694</v>
      </c>
      <c r="D300" s="109">
        <v>332000</v>
      </c>
      <c r="E300" s="75" t="s">
        <v>668</v>
      </c>
      <c r="F300" s="72">
        <v>611110</v>
      </c>
      <c r="G300" s="75" t="s">
        <v>258</v>
      </c>
      <c r="H300" s="77">
        <v>60260.869999999995</v>
      </c>
      <c r="I300" s="77">
        <v>41743.219999999994</v>
      </c>
      <c r="J300" s="77">
        <v>38622</v>
      </c>
      <c r="K300" s="77">
        <v>14483.4</v>
      </c>
      <c r="L300" s="80">
        <v>48278</v>
      </c>
      <c r="M300" s="80"/>
      <c r="N300" s="80"/>
      <c r="O300" s="80"/>
      <c r="P300" s="80"/>
      <c r="Q300" s="78">
        <v>110010</v>
      </c>
      <c r="R300" s="79" t="s">
        <v>150</v>
      </c>
      <c r="S300" s="78">
        <v>10</v>
      </c>
      <c r="T300" s="79" t="s">
        <v>150</v>
      </c>
      <c r="U300" s="78">
        <v>11</v>
      </c>
      <c r="V300" s="80" t="s">
        <v>156</v>
      </c>
      <c r="W300" s="78">
        <v>61</v>
      </c>
      <c r="X300" s="78">
        <v>1</v>
      </c>
    </row>
    <row r="301" spans="1:24" x14ac:dyDescent="0.25">
      <c r="A301" s="67"/>
      <c r="B301" s="67">
        <v>222</v>
      </c>
      <c r="C301" s="67" t="s">
        <v>694</v>
      </c>
      <c r="D301" s="109">
        <v>332000</v>
      </c>
      <c r="E301" s="75" t="s">
        <v>668</v>
      </c>
      <c r="F301" s="72">
        <v>611115</v>
      </c>
      <c r="G301" s="75" t="s">
        <v>259</v>
      </c>
      <c r="H301" s="77">
        <v>0</v>
      </c>
      <c r="I301" s="77">
        <v>0</v>
      </c>
      <c r="J301" s="77">
        <v>312</v>
      </c>
      <c r="K301" s="77">
        <v>123.9</v>
      </c>
      <c r="L301" s="80">
        <v>312</v>
      </c>
      <c r="M301" s="80"/>
      <c r="N301" s="80"/>
      <c r="O301" s="80"/>
      <c r="P301" s="80"/>
      <c r="Q301" s="78">
        <v>110010</v>
      </c>
      <c r="R301" s="79" t="s">
        <v>150</v>
      </c>
      <c r="S301" s="78">
        <v>10</v>
      </c>
      <c r="T301" s="79" t="s">
        <v>150</v>
      </c>
      <c r="U301" s="78">
        <v>11</v>
      </c>
      <c r="V301" s="80" t="s">
        <v>156</v>
      </c>
      <c r="W301" s="78">
        <v>61</v>
      </c>
      <c r="X301" s="78">
        <v>1</v>
      </c>
    </row>
    <row r="302" spans="1:24" x14ac:dyDescent="0.25">
      <c r="A302" s="67"/>
      <c r="B302" s="67">
        <v>223</v>
      </c>
      <c r="C302" s="67" t="s">
        <v>694</v>
      </c>
      <c r="D302" s="109">
        <v>332000</v>
      </c>
      <c r="E302" s="75" t="s">
        <v>668</v>
      </c>
      <c r="F302" s="72">
        <v>611120</v>
      </c>
      <c r="G302" s="75" t="s">
        <v>229</v>
      </c>
      <c r="H302" s="77">
        <v>21570</v>
      </c>
      <c r="I302" s="77">
        <v>0</v>
      </c>
      <c r="J302" s="77">
        <v>26045</v>
      </c>
      <c r="K302" s="77">
        <v>0</v>
      </c>
      <c r="L302" s="80">
        <v>0</v>
      </c>
      <c r="M302" s="80"/>
      <c r="N302" s="80"/>
      <c r="O302" s="80"/>
      <c r="P302" s="80"/>
      <c r="Q302" s="78">
        <v>110010</v>
      </c>
      <c r="R302" s="79" t="s">
        <v>150</v>
      </c>
      <c r="S302" s="78">
        <v>10</v>
      </c>
      <c r="T302" s="79" t="s">
        <v>150</v>
      </c>
      <c r="U302" s="78">
        <v>11</v>
      </c>
      <c r="V302" s="80" t="s">
        <v>156</v>
      </c>
      <c r="W302" s="78">
        <v>61</v>
      </c>
      <c r="X302" s="78">
        <v>1</v>
      </c>
    </row>
    <row r="303" spans="1:24" x14ac:dyDescent="0.25">
      <c r="A303" s="67"/>
      <c r="B303" s="67">
        <v>224</v>
      </c>
      <c r="C303" s="67" t="s">
        <v>694</v>
      </c>
      <c r="D303" s="109">
        <v>332000</v>
      </c>
      <c r="E303" s="75" t="s">
        <v>668</v>
      </c>
      <c r="F303" s="72">
        <v>611130</v>
      </c>
      <c r="G303" s="75" t="s">
        <v>261</v>
      </c>
      <c r="H303" s="77">
        <v>35.61</v>
      </c>
      <c r="I303" s="77">
        <v>0</v>
      </c>
      <c r="J303" s="77">
        <v>0</v>
      </c>
      <c r="K303" s="77">
        <v>0</v>
      </c>
      <c r="L303" s="80">
        <v>0</v>
      </c>
      <c r="M303" s="80"/>
      <c r="N303" s="80"/>
      <c r="O303" s="80"/>
      <c r="P303" s="80"/>
      <c r="Q303" s="78">
        <v>110010</v>
      </c>
      <c r="R303" s="79" t="s">
        <v>150</v>
      </c>
      <c r="S303" s="78">
        <v>10</v>
      </c>
      <c r="T303" s="79" t="s">
        <v>150</v>
      </c>
      <c r="U303" s="78">
        <v>11</v>
      </c>
      <c r="V303" s="80" t="s">
        <v>156</v>
      </c>
      <c r="W303" s="78">
        <v>61</v>
      </c>
      <c r="X303" s="78">
        <v>1</v>
      </c>
    </row>
    <row r="304" spans="1:24" x14ac:dyDescent="0.25">
      <c r="A304" s="67"/>
      <c r="B304" s="67">
        <v>225</v>
      </c>
      <c r="C304" s="67" t="s">
        <v>694</v>
      </c>
      <c r="D304" s="109">
        <v>332000</v>
      </c>
      <c r="E304" s="75" t="s">
        <v>668</v>
      </c>
      <c r="F304" s="72">
        <v>611140</v>
      </c>
      <c r="G304" s="75" t="s">
        <v>269</v>
      </c>
      <c r="H304" s="77">
        <v>35.61</v>
      </c>
      <c r="I304" s="77">
        <v>0</v>
      </c>
      <c r="J304" s="77">
        <v>0</v>
      </c>
      <c r="K304" s="77">
        <v>0</v>
      </c>
      <c r="L304" s="80">
        <v>0</v>
      </c>
      <c r="M304" s="80"/>
      <c r="N304" s="80"/>
      <c r="O304" s="80"/>
      <c r="P304" s="80"/>
      <c r="Q304" s="78">
        <v>110010</v>
      </c>
      <c r="R304" s="79" t="s">
        <v>150</v>
      </c>
      <c r="S304" s="78">
        <v>10</v>
      </c>
      <c r="T304" s="79" t="s">
        <v>150</v>
      </c>
      <c r="U304" s="78">
        <v>11</v>
      </c>
      <c r="V304" s="80" t="s">
        <v>156</v>
      </c>
      <c r="W304" s="78">
        <v>61</v>
      </c>
      <c r="X304" s="78">
        <v>1</v>
      </c>
    </row>
    <row r="305" spans="1:24" x14ac:dyDescent="0.25">
      <c r="A305" s="67"/>
      <c r="B305" s="67">
        <v>226</v>
      </c>
      <c r="C305" s="67" t="s">
        <v>694</v>
      </c>
      <c r="D305" s="109">
        <v>332000</v>
      </c>
      <c r="E305" s="75" t="s">
        <v>668</v>
      </c>
      <c r="F305" s="72">
        <v>611150</v>
      </c>
      <c r="G305" s="75" t="s">
        <v>262</v>
      </c>
      <c r="H305" s="77">
        <v>2157</v>
      </c>
      <c r="I305" s="77">
        <v>0</v>
      </c>
      <c r="J305" s="77">
        <v>0</v>
      </c>
      <c r="K305" s="77">
        <v>0</v>
      </c>
      <c r="L305" s="80">
        <v>0</v>
      </c>
      <c r="M305" s="80"/>
      <c r="N305" s="80"/>
      <c r="O305" s="80"/>
      <c r="P305" s="80"/>
      <c r="Q305" s="78">
        <v>110010</v>
      </c>
      <c r="R305" s="79" t="s">
        <v>150</v>
      </c>
      <c r="S305" s="78">
        <v>10</v>
      </c>
      <c r="T305" s="79" t="s">
        <v>150</v>
      </c>
      <c r="U305" s="78">
        <v>11</v>
      </c>
      <c r="V305" s="80" t="s">
        <v>156</v>
      </c>
      <c r="W305" s="78">
        <v>61</v>
      </c>
      <c r="X305" s="78">
        <v>1</v>
      </c>
    </row>
    <row r="306" spans="1:24" x14ac:dyDescent="0.25">
      <c r="A306" s="67"/>
      <c r="B306" s="67">
        <v>227</v>
      </c>
      <c r="C306" s="67" t="s">
        <v>694</v>
      </c>
      <c r="D306" s="109">
        <v>332000</v>
      </c>
      <c r="E306" s="75" t="s">
        <v>668</v>
      </c>
      <c r="F306" s="72">
        <v>611160</v>
      </c>
      <c r="G306" s="75" t="s">
        <v>230</v>
      </c>
      <c r="H306" s="77">
        <v>4314</v>
      </c>
      <c r="I306" s="77">
        <v>0</v>
      </c>
      <c r="J306" s="77">
        <v>4758</v>
      </c>
      <c r="K306" s="77">
        <v>0</v>
      </c>
      <c r="L306" s="80">
        <v>0</v>
      </c>
      <c r="M306" s="80"/>
      <c r="N306" s="80"/>
      <c r="O306" s="80"/>
      <c r="P306" s="80"/>
      <c r="Q306" s="78">
        <v>110010</v>
      </c>
      <c r="R306" s="79" t="s">
        <v>150</v>
      </c>
      <c r="S306" s="78">
        <v>10</v>
      </c>
      <c r="T306" s="79" t="s">
        <v>150</v>
      </c>
      <c r="U306" s="78">
        <v>11</v>
      </c>
      <c r="V306" s="80" t="s">
        <v>156</v>
      </c>
      <c r="W306" s="78">
        <v>61</v>
      </c>
      <c r="X306" s="78">
        <v>1</v>
      </c>
    </row>
    <row r="307" spans="1:24" x14ac:dyDescent="0.25">
      <c r="A307" s="67"/>
      <c r="B307" s="67">
        <v>228</v>
      </c>
      <c r="C307" s="67" t="s">
        <v>694</v>
      </c>
      <c r="D307" s="109">
        <v>332000</v>
      </c>
      <c r="E307" s="75" t="s">
        <v>668</v>
      </c>
      <c r="F307" s="72">
        <v>733110</v>
      </c>
      <c r="G307" s="75" t="s">
        <v>214</v>
      </c>
      <c r="H307" s="77">
        <v>0</v>
      </c>
      <c r="I307" s="77">
        <v>0</v>
      </c>
      <c r="J307" s="77">
        <v>50</v>
      </c>
      <c r="K307" s="77">
        <v>0</v>
      </c>
      <c r="L307" s="80">
        <v>50</v>
      </c>
      <c r="M307" s="80">
        <f>+L307-J307</f>
        <v>0</v>
      </c>
      <c r="N307" s="80"/>
      <c r="O307" s="80"/>
      <c r="P307" s="80"/>
      <c r="Q307" s="78">
        <v>110010</v>
      </c>
      <c r="R307" s="79" t="s">
        <v>150</v>
      </c>
      <c r="S307" s="78">
        <v>10</v>
      </c>
      <c r="T307" s="79" t="s">
        <v>150</v>
      </c>
      <c r="U307" s="78">
        <v>11</v>
      </c>
      <c r="V307" s="80" t="s">
        <v>156</v>
      </c>
      <c r="W307" s="78">
        <v>73</v>
      </c>
      <c r="X307" s="78">
        <v>4</v>
      </c>
    </row>
    <row r="308" spans="1:24" x14ac:dyDescent="0.25">
      <c r="A308" s="67"/>
      <c r="B308" s="67">
        <v>229</v>
      </c>
      <c r="C308" s="67" t="s">
        <v>694</v>
      </c>
      <c r="D308" s="109">
        <v>332000</v>
      </c>
      <c r="E308" s="75" t="s">
        <v>668</v>
      </c>
      <c r="F308" s="72">
        <v>744220</v>
      </c>
      <c r="G308" s="75" t="s">
        <v>191</v>
      </c>
      <c r="H308" s="77">
        <v>0</v>
      </c>
      <c r="I308" s="77">
        <v>419.04</v>
      </c>
      <c r="J308" s="77">
        <v>100</v>
      </c>
      <c r="K308" s="77">
        <v>0</v>
      </c>
      <c r="L308" s="80">
        <v>100</v>
      </c>
      <c r="M308" s="80">
        <f>+L308-J308</f>
        <v>0</v>
      </c>
      <c r="N308" s="80"/>
      <c r="O308" s="80"/>
      <c r="P308" s="80"/>
      <c r="Q308" s="78">
        <v>110010</v>
      </c>
      <c r="R308" s="79" t="s">
        <v>150</v>
      </c>
      <c r="S308" s="78">
        <v>10</v>
      </c>
      <c r="T308" s="79" t="s">
        <v>150</v>
      </c>
      <c r="U308" s="78">
        <v>11</v>
      </c>
      <c r="V308" s="80" t="s">
        <v>156</v>
      </c>
      <c r="W308" s="78">
        <v>74</v>
      </c>
      <c r="X308" s="78">
        <v>4</v>
      </c>
    </row>
    <row r="309" spans="1:24" x14ac:dyDescent="0.25">
      <c r="A309" s="67"/>
      <c r="B309" s="67">
        <v>230</v>
      </c>
      <c r="C309" s="67" t="s">
        <v>694</v>
      </c>
      <c r="D309" s="109">
        <v>332000</v>
      </c>
      <c r="E309" s="75" t="s">
        <v>668</v>
      </c>
      <c r="F309" s="72">
        <v>755310</v>
      </c>
      <c r="G309" s="75" t="s">
        <v>194</v>
      </c>
      <c r="H309" s="77">
        <v>183.69</v>
      </c>
      <c r="I309" s="77">
        <v>57.36</v>
      </c>
      <c r="J309" s="77">
        <v>243</v>
      </c>
      <c r="K309" s="77">
        <v>57.900000000000006</v>
      </c>
      <c r="L309" s="80">
        <v>243</v>
      </c>
      <c r="M309" s="80">
        <f>+L309-J309</f>
        <v>0</v>
      </c>
      <c r="N309" s="80"/>
      <c r="O309" s="80"/>
      <c r="P309" s="80"/>
      <c r="Q309" s="78">
        <v>110010</v>
      </c>
      <c r="R309" s="79" t="s">
        <v>150</v>
      </c>
      <c r="S309" s="78">
        <v>10</v>
      </c>
      <c r="T309" s="79" t="s">
        <v>150</v>
      </c>
      <c r="U309" s="78">
        <v>11</v>
      </c>
      <c r="V309" s="80" t="s">
        <v>156</v>
      </c>
      <c r="W309" s="78">
        <v>75</v>
      </c>
      <c r="X309" s="78">
        <v>4</v>
      </c>
    </row>
    <row r="310" spans="1:24" x14ac:dyDescent="0.25">
      <c r="A310" s="67"/>
      <c r="B310" s="67">
        <v>231</v>
      </c>
      <c r="C310" s="67" t="s">
        <v>694</v>
      </c>
      <c r="D310" s="109">
        <v>332000</v>
      </c>
      <c r="E310" s="75" t="s">
        <v>668</v>
      </c>
      <c r="F310" s="72">
        <v>755360</v>
      </c>
      <c r="G310" s="75" t="s">
        <v>225</v>
      </c>
      <c r="H310" s="77">
        <v>309.28000000000003</v>
      </c>
      <c r="I310" s="77">
        <v>192.43000000000004</v>
      </c>
      <c r="J310" s="77">
        <v>350</v>
      </c>
      <c r="K310" s="77">
        <v>162.21999999999997</v>
      </c>
      <c r="L310" s="80">
        <v>226</v>
      </c>
      <c r="M310" s="80">
        <f>+L310-J310</f>
        <v>-124</v>
      </c>
      <c r="N310" s="80"/>
      <c r="O310" s="80"/>
      <c r="P310" s="80"/>
      <c r="Q310" s="78">
        <v>110010</v>
      </c>
      <c r="R310" s="79" t="s">
        <v>150</v>
      </c>
      <c r="S310" s="78">
        <v>10</v>
      </c>
      <c r="T310" s="79" t="s">
        <v>150</v>
      </c>
      <c r="U310" s="78">
        <v>11</v>
      </c>
      <c r="V310" s="80" t="s">
        <v>156</v>
      </c>
      <c r="W310" s="78">
        <v>75</v>
      </c>
      <c r="X310" s="78">
        <v>4</v>
      </c>
    </row>
    <row r="311" spans="1:24" x14ac:dyDescent="0.25">
      <c r="A311" s="67"/>
      <c r="B311" s="67"/>
      <c r="C311" s="67" t="s">
        <v>694</v>
      </c>
      <c r="D311" s="109">
        <v>332000</v>
      </c>
      <c r="E311" s="75" t="s">
        <v>668</v>
      </c>
      <c r="F311" s="66">
        <v>798142</v>
      </c>
      <c r="G311" s="66" t="s">
        <v>839</v>
      </c>
      <c r="H311" s="77"/>
      <c r="I311" s="77"/>
      <c r="J311" s="77"/>
      <c r="K311" s="77"/>
      <c r="L311" s="80">
        <v>-38</v>
      </c>
      <c r="M311" s="80">
        <f>+L311-J311</f>
        <v>-38</v>
      </c>
      <c r="N311" s="80"/>
      <c r="O311" s="80"/>
      <c r="P311" s="80"/>
      <c r="Q311" s="78">
        <v>110010</v>
      </c>
      <c r="R311" s="79" t="s">
        <v>150</v>
      </c>
      <c r="S311" s="78">
        <v>10</v>
      </c>
      <c r="T311" s="79" t="s">
        <v>150</v>
      </c>
      <c r="U311" s="78">
        <v>11</v>
      </c>
      <c r="V311" s="80" t="s">
        <v>156</v>
      </c>
      <c r="W311" s="78">
        <v>79</v>
      </c>
      <c r="X311" s="78">
        <v>4</v>
      </c>
    </row>
    <row r="312" spans="1:24" s="66" customFormat="1" x14ac:dyDescent="0.25">
      <c r="A312" s="67"/>
      <c r="B312" s="67">
        <v>232</v>
      </c>
      <c r="C312" s="67" t="s">
        <v>694</v>
      </c>
      <c r="D312" s="109">
        <v>332002</v>
      </c>
      <c r="E312" s="75" t="s">
        <v>668</v>
      </c>
      <c r="F312" s="72">
        <v>611110</v>
      </c>
      <c r="G312" s="75" t="s">
        <v>258</v>
      </c>
      <c r="H312" s="77">
        <v>74478.03</v>
      </c>
      <c r="I312" s="77">
        <v>50225.41</v>
      </c>
      <c r="J312" s="77">
        <v>91519</v>
      </c>
      <c r="K312" s="77">
        <v>42948.95</v>
      </c>
      <c r="L312" s="80">
        <v>97138</v>
      </c>
      <c r="M312" s="80"/>
      <c r="N312" s="80"/>
      <c r="O312" s="80"/>
      <c r="P312" s="80"/>
      <c r="Q312" s="78">
        <v>110010</v>
      </c>
      <c r="R312" s="79" t="s">
        <v>150</v>
      </c>
      <c r="S312" s="78">
        <v>10</v>
      </c>
      <c r="T312" s="79" t="s">
        <v>150</v>
      </c>
      <c r="U312" s="78">
        <v>11</v>
      </c>
      <c r="V312" s="80" t="s">
        <v>156</v>
      </c>
      <c r="W312" s="78">
        <v>61</v>
      </c>
      <c r="X312" s="78">
        <v>1</v>
      </c>
    </row>
    <row r="313" spans="1:24" x14ac:dyDescent="0.25">
      <c r="A313" s="67"/>
      <c r="B313" s="67">
        <v>233</v>
      </c>
      <c r="C313" s="67" t="s">
        <v>694</v>
      </c>
      <c r="D313" s="109">
        <v>332002</v>
      </c>
      <c r="E313" s="75" t="s">
        <v>668</v>
      </c>
      <c r="F313" s="72">
        <v>611115</v>
      </c>
      <c r="G313" s="75" t="s">
        <v>259</v>
      </c>
      <c r="H313" s="77">
        <v>1321.22</v>
      </c>
      <c r="I313" s="77">
        <v>605.76</v>
      </c>
      <c r="J313" s="77">
        <v>832</v>
      </c>
      <c r="K313" s="77">
        <v>594.72</v>
      </c>
      <c r="L313" s="80">
        <v>832</v>
      </c>
      <c r="M313" s="80"/>
      <c r="N313" s="80"/>
      <c r="O313" s="80"/>
      <c r="P313" s="80"/>
      <c r="Q313" s="78">
        <v>110010</v>
      </c>
      <c r="R313" s="79" t="s">
        <v>150</v>
      </c>
      <c r="S313" s="78">
        <v>10</v>
      </c>
      <c r="T313" s="79" t="s">
        <v>150</v>
      </c>
      <c r="U313" s="78">
        <v>11</v>
      </c>
      <c r="V313" s="80" t="s">
        <v>156</v>
      </c>
      <c r="W313" s="78">
        <v>61</v>
      </c>
      <c r="X313" s="78">
        <v>1</v>
      </c>
    </row>
    <row r="314" spans="1:24" x14ac:dyDescent="0.25">
      <c r="A314" s="67"/>
      <c r="B314" s="67">
        <v>234</v>
      </c>
      <c r="C314" s="67" t="s">
        <v>694</v>
      </c>
      <c r="D314" s="109">
        <v>332002</v>
      </c>
      <c r="E314" s="75" t="s">
        <v>668</v>
      </c>
      <c r="F314" s="72">
        <v>611120</v>
      </c>
      <c r="G314" s="75" t="s">
        <v>229</v>
      </c>
      <c r="H314" s="77">
        <v>74865.850000000006</v>
      </c>
      <c r="I314" s="77">
        <v>53850.26</v>
      </c>
      <c r="J314" s="77">
        <v>73738</v>
      </c>
      <c r="K314" s="77">
        <v>32488.23</v>
      </c>
      <c r="L314" s="80">
        <v>0</v>
      </c>
      <c r="M314" s="80"/>
      <c r="N314" s="80"/>
      <c r="O314" s="80"/>
      <c r="P314" s="80"/>
      <c r="Q314" s="78">
        <v>110010</v>
      </c>
      <c r="R314" s="79" t="s">
        <v>150</v>
      </c>
      <c r="S314" s="78">
        <v>10</v>
      </c>
      <c r="T314" s="79" t="s">
        <v>150</v>
      </c>
      <c r="U314" s="78">
        <v>11</v>
      </c>
      <c r="V314" s="80" t="s">
        <v>156</v>
      </c>
      <c r="W314" s="78">
        <v>61</v>
      </c>
      <c r="X314" s="78">
        <v>1</v>
      </c>
    </row>
    <row r="315" spans="1:24" x14ac:dyDescent="0.25">
      <c r="A315" s="67"/>
      <c r="B315" s="67">
        <v>235</v>
      </c>
      <c r="C315" s="67" t="s">
        <v>694</v>
      </c>
      <c r="D315" s="109">
        <v>332002</v>
      </c>
      <c r="E315" s="75" t="s">
        <v>668</v>
      </c>
      <c r="F315" s="72">
        <v>611125</v>
      </c>
      <c r="G315" s="75" t="s">
        <v>260</v>
      </c>
      <c r="H315" s="77">
        <v>14379.4</v>
      </c>
      <c r="I315" s="77">
        <v>9202.7999999999993</v>
      </c>
      <c r="J315" s="77">
        <v>9771</v>
      </c>
      <c r="K315" s="77">
        <v>9770.9499999999989</v>
      </c>
      <c r="L315" s="80">
        <v>0</v>
      </c>
      <c r="M315" s="80"/>
      <c r="N315" s="80"/>
      <c r="O315" s="80"/>
      <c r="P315" s="80"/>
      <c r="Q315" s="78">
        <v>110010</v>
      </c>
      <c r="R315" s="79" t="s">
        <v>150</v>
      </c>
      <c r="S315" s="78">
        <v>10</v>
      </c>
      <c r="T315" s="79" t="s">
        <v>150</v>
      </c>
      <c r="U315" s="78">
        <v>11</v>
      </c>
      <c r="V315" s="80" t="s">
        <v>156</v>
      </c>
      <c r="W315" s="78">
        <v>61</v>
      </c>
      <c r="X315" s="78">
        <v>1</v>
      </c>
    </row>
    <row r="316" spans="1:24" x14ac:dyDescent="0.25">
      <c r="A316" s="67"/>
      <c r="B316" s="67">
        <v>236</v>
      </c>
      <c r="C316" s="67" t="s">
        <v>694</v>
      </c>
      <c r="D316" s="109">
        <v>332002</v>
      </c>
      <c r="E316" s="75" t="s">
        <v>668</v>
      </c>
      <c r="F316" s="72">
        <v>611130</v>
      </c>
      <c r="G316" s="75" t="s">
        <v>261</v>
      </c>
      <c r="H316" s="77">
        <v>10955.5</v>
      </c>
      <c r="I316" s="77">
        <v>13682.919999999998</v>
      </c>
      <c r="J316" s="77">
        <v>13588</v>
      </c>
      <c r="K316" s="77">
        <v>7066.02</v>
      </c>
      <c r="L316" s="80">
        <v>13588</v>
      </c>
      <c r="M316" s="80"/>
      <c r="N316" s="80"/>
      <c r="O316" s="80"/>
      <c r="P316" s="80"/>
      <c r="Q316" s="78">
        <v>110010</v>
      </c>
      <c r="R316" s="79" t="s">
        <v>150</v>
      </c>
      <c r="S316" s="78">
        <v>10</v>
      </c>
      <c r="T316" s="79" t="s">
        <v>150</v>
      </c>
      <c r="U316" s="78">
        <v>11</v>
      </c>
      <c r="V316" s="80" t="s">
        <v>156</v>
      </c>
      <c r="W316" s="78">
        <v>61</v>
      </c>
      <c r="X316" s="78">
        <v>1</v>
      </c>
    </row>
    <row r="317" spans="1:24" x14ac:dyDescent="0.25">
      <c r="A317" s="67"/>
      <c r="B317" s="67">
        <v>237</v>
      </c>
      <c r="C317" s="67" t="s">
        <v>694</v>
      </c>
      <c r="D317" s="109">
        <v>332002</v>
      </c>
      <c r="E317" s="75" t="s">
        <v>668</v>
      </c>
      <c r="F317" s="72">
        <v>611150</v>
      </c>
      <c r="G317" s="75" t="s">
        <v>262</v>
      </c>
      <c r="H317" s="77">
        <v>10640.380000000001</v>
      </c>
      <c r="I317" s="77">
        <v>6984.51</v>
      </c>
      <c r="J317" s="77">
        <v>14718</v>
      </c>
      <c r="K317" s="77">
        <v>0</v>
      </c>
      <c r="L317" s="80">
        <v>14998</v>
      </c>
      <c r="M317" s="80"/>
      <c r="N317" s="80"/>
      <c r="O317" s="80"/>
      <c r="P317" s="80"/>
      <c r="Q317" s="78">
        <v>110010</v>
      </c>
      <c r="R317" s="79" t="s">
        <v>150</v>
      </c>
      <c r="S317" s="78">
        <v>10</v>
      </c>
      <c r="T317" s="79" t="s">
        <v>150</v>
      </c>
      <c r="U317" s="78">
        <v>11</v>
      </c>
      <c r="V317" s="80" t="s">
        <v>156</v>
      </c>
      <c r="W317" s="78">
        <v>61</v>
      </c>
      <c r="X317" s="78">
        <v>1</v>
      </c>
    </row>
    <row r="318" spans="1:24" x14ac:dyDescent="0.25">
      <c r="A318" s="67"/>
      <c r="B318" s="67">
        <v>238</v>
      </c>
      <c r="C318" s="67" t="s">
        <v>694</v>
      </c>
      <c r="D318" s="109">
        <v>332002</v>
      </c>
      <c r="E318" s="75" t="s">
        <v>668</v>
      </c>
      <c r="F318" s="72">
        <v>611160</v>
      </c>
      <c r="G318" s="75" t="s">
        <v>230</v>
      </c>
      <c r="H318" s="77">
        <v>21689.399999999998</v>
      </c>
      <c r="I318" s="77">
        <v>4488</v>
      </c>
      <c r="J318" s="77">
        <v>26165</v>
      </c>
      <c r="K318" s="77">
        <v>0</v>
      </c>
      <c r="L318" s="80">
        <v>0</v>
      </c>
      <c r="M318" s="80"/>
      <c r="N318" s="80"/>
      <c r="O318" s="80"/>
      <c r="P318" s="80"/>
      <c r="Q318" s="78">
        <v>110010</v>
      </c>
      <c r="R318" s="79" t="s">
        <v>150</v>
      </c>
      <c r="S318" s="78">
        <v>10</v>
      </c>
      <c r="T318" s="79" t="s">
        <v>150</v>
      </c>
      <c r="U318" s="78">
        <v>11</v>
      </c>
      <c r="V318" s="80" t="s">
        <v>156</v>
      </c>
      <c r="W318" s="78">
        <v>61</v>
      </c>
      <c r="X318" s="78">
        <v>1</v>
      </c>
    </row>
    <row r="319" spans="1:24" x14ac:dyDescent="0.25">
      <c r="A319" s="67"/>
      <c r="B319" s="67">
        <v>239</v>
      </c>
      <c r="C319" s="67" t="s">
        <v>694</v>
      </c>
      <c r="D319" s="109">
        <v>332002</v>
      </c>
      <c r="E319" s="75" t="s">
        <v>668</v>
      </c>
      <c r="F319" s="72">
        <v>733110</v>
      </c>
      <c r="G319" s="75" t="s">
        <v>214</v>
      </c>
      <c r="H319" s="77">
        <v>0</v>
      </c>
      <c r="I319" s="77">
        <v>0</v>
      </c>
      <c r="J319" s="77">
        <v>150</v>
      </c>
      <c r="K319" s="77">
        <v>0</v>
      </c>
      <c r="L319" s="80">
        <v>150</v>
      </c>
      <c r="M319" s="80">
        <f t="shared" ref="M319:M325" si="8">+L319-J319</f>
        <v>0</v>
      </c>
      <c r="N319" s="80"/>
      <c r="O319" s="80"/>
      <c r="P319" s="80"/>
      <c r="Q319" s="78">
        <v>110010</v>
      </c>
      <c r="R319" s="79" t="s">
        <v>150</v>
      </c>
      <c r="S319" s="78">
        <v>10</v>
      </c>
      <c r="T319" s="79" t="s">
        <v>150</v>
      </c>
      <c r="U319" s="78">
        <v>11</v>
      </c>
      <c r="V319" s="80" t="s">
        <v>156</v>
      </c>
      <c r="W319" s="78">
        <v>73</v>
      </c>
      <c r="X319" s="78">
        <v>4</v>
      </c>
    </row>
    <row r="320" spans="1:24" x14ac:dyDescent="0.25">
      <c r="A320" s="67"/>
      <c r="B320" s="67">
        <v>240</v>
      </c>
      <c r="C320" s="67" t="s">
        <v>694</v>
      </c>
      <c r="D320" s="109">
        <v>332002</v>
      </c>
      <c r="E320" s="75" t="s">
        <v>668</v>
      </c>
      <c r="F320" s="72">
        <v>744210</v>
      </c>
      <c r="G320" s="75" t="s">
        <v>190</v>
      </c>
      <c r="H320" s="77">
        <v>0</v>
      </c>
      <c r="I320" s="77">
        <v>0</v>
      </c>
      <c r="J320" s="77">
        <v>300</v>
      </c>
      <c r="K320" s="77">
        <v>0</v>
      </c>
      <c r="L320" s="80">
        <v>300</v>
      </c>
      <c r="M320" s="80">
        <f t="shared" si="8"/>
        <v>0</v>
      </c>
      <c r="N320" s="80"/>
      <c r="O320" s="80"/>
      <c r="P320" s="80"/>
      <c r="Q320" s="78">
        <v>110010</v>
      </c>
      <c r="R320" s="79" t="s">
        <v>150</v>
      </c>
      <c r="S320" s="78">
        <v>10</v>
      </c>
      <c r="T320" s="79" t="s">
        <v>150</v>
      </c>
      <c r="U320" s="78">
        <v>11</v>
      </c>
      <c r="V320" s="80" t="s">
        <v>156</v>
      </c>
      <c r="W320" s="78">
        <v>74</v>
      </c>
      <c r="X320" s="78">
        <v>4</v>
      </c>
    </row>
    <row r="321" spans="1:24" x14ac:dyDescent="0.25">
      <c r="A321" s="67"/>
      <c r="B321" s="67">
        <v>241</v>
      </c>
      <c r="C321" s="67" t="s">
        <v>694</v>
      </c>
      <c r="D321" s="109">
        <v>332002</v>
      </c>
      <c r="E321" s="75" t="s">
        <v>668</v>
      </c>
      <c r="F321" s="72">
        <v>744220</v>
      </c>
      <c r="G321" s="75" t="s">
        <v>191</v>
      </c>
      <c r="H321" s="77">
        <v>0</v>
      </c>
      <c r="I321" s="77">
        <v>2613.71</v>
      </c>
      <c r="J321" s="77">
        <v>300</v>
      </c>
      <c r="K321" s="77">
        <v>0</v>
      </c>
      <c r="L321" s="80">
        <v>300</v>
      </c>
      <c r="M321" s="80">
        <f t="shared" si="8"/>
        <v>0</v>
      </c>
      <c r="N321" s="80"/>
      <c r="O321" s="80"/>
      <c r="P321" s="80"/>
      <c r="Q321" s="78">
        <v>110010</v>
      </c>
      <c r="R321" s="79" t="s">
        <v>150</v>
      </c>
      <c r="S321" s="78">
        <v>10</v>
      </c>
      <c r="T321" s="79" t="s">
        <v>150</v>
      </c>
      <c r="U321" s="78">
        <v>11</v>
      </c>
      <c r="V321" s="80" t="s">
        <v>156</v>
      </c>
      <c r="W321" s="78">
        <v>74</v>
      </c>
      <c r="X321" s="78">
        <v>4</v>
      </c>
    </row>
    <row r="322" spans="1:24" x14ac:dyDescent="0.25">
      <c r="A322" s="67"/>
      <c r="B322" s="67">
        <v>242</v>
      </c>
      <c r="C322" s="67" t="s">
        <v>694</v>
      </c>
      <c r="D322" s="109">
        <v>332002</v>
      </c>
      <c r="E322" s="75" t="s">
        <v>668</v>
      </c>
      <c r="F322" s="72">
        <v>755310</v>
      </c>
      <c r="G322" s="75" t="s">
        <v>194</v>
      </c>
      <c r="H322" s="77">
        <v>284.55999999999995</v>
      </c>
      <c r="I322" s="77">
        <v>366.96</v>
      </c>
      <c r="J322" s="77">
        <v>500</v>
      </c>
      <c r="K322" s="77">
        <v>295.14</v>
      </c>
      <c r="L322" s="80">
        <v>500</v>
      </c>
      <c r="M322" s="80">
        <f t="shared" si="8"/>
        <v>0</v>
      </c>
      <c r="N322" s="80"/>
      <c r="O322" s="80"/>
      <c r="P322" s="80"/>
      <c r="Q322" s="78">
        <v>110010</v>
      </c>
      <c r="R322" s="79" t="s">
        <v>150</v>
      </c>
      <c r="S322" s="78">
        <v>10</v>
      </c>
      <c r="T322" s="79" t="s">
        <v>150</v>
      </c>
      <c r="U322" s="78">
        <v>11</v>
      </c>
      <c r="V322" s="80" t="s">
        <v>156</v>
      </c>
      <c r="W322" s="78">
        <v>75</v>
      </c>
      <c r="X322" s="78">
        <v>4</v>
      </c>
    </row>
    <row r="323" spans="1:24" x14ac:dyDescent="0.25">
      <c r="A323" s="67"/>
      <c r="B323" s="67">
        <v>243</v>
      </c>
      <c r="C323" s="67" t="s">
        <v>694</v>
      </c>
      <c r="D323" s="109">
        <v>332002</v>
      </c>
      <c r="E323" s="75" t="s">
        <v>668</v>
      </c>
      <c r="F323" s="72">
        <v>755360</v>
      </c>
      <c r="G323" s="75" t="s">
        <v>225</v>
      </c>
      <c r="H323" s="77">
        <v>1133.9000000000001</v>
      </c>
      <c r="I323" s="77">
        <v>526.53</v>
      </c>
      <c r="J323" s="77">
        <v>882</v>
      </c>
      <c r="K323" s="77">
        <v>384.38</v>
      </c>
      <c r="L323" s="80">
        <v>882</v>
      </c>
      <c r="M323" s="80">
        <f t="shared" si="8"/>
        <v>0</v>
      </c>
      <c r="N323" s="80"/>
      <c r="O323" s="80"/>
      <c r="P323" s="80"/>
      <c r="Q323" s="78">
        <v>110010</v>
      </c>
      <c r="R323" s="79" t="s">
        <v>150</v>
      </c>
      <c r="S323" s="78">
        <v>10</v>
      </c>
      <c r="T323" s="79" t="s">
        <v>150</v>
      </c>
      <c r="U323" s="78">
        <v>11</v>
      </c>
      <c r="V323" s="80" t="s">
        <v>156</v>
      </c>
      <c r="W323" s="78">
        <v>75</v>
      </c>
      <c r="X323" s="78">
        <v>4</v>
      </c>
    </row>
    <row r="324" spans="1:24" x14ac:dyDescent="0.25">
      <c r="A324" s="67"/>
      <c r="B324" s="67">
        <v>244</v>
      </c>
      <c r="C324" s="67" t="s">
        <v>694</v>
      </c>
      <c r="D324" s="109">
        <v>332002</v>
      </c>
      <c r="E324" s="75" t="s">
        <v>668</v>
      </c>
      <c r="F324" s="72">
        <v>755705</v>
      </c>
      <c r="G324" s="75" t="s">
        <v>196</v>
      </c>
      <c r="H324" s="77">
        <v>0</v>
      </c>
      <c r="I324" s="77">
        <v>0</v>
      </c>
      <c r="J324" s="77">
        <v>25</v>
      </c>
      <c r="K324" s="77">
        <v>0</v>
      </c>
      <c r="L324" s="80">
        <v>10</v>
      </c>
      <c r="M324" s="80">
        <f t="shared" si="8"/>
        <v>-15</v>
      </c>
      <c r="N324" s="80"/>
      <c r="O324" s="80"/>
      <c r="P324" s="80"/>
      <c r="Q324" s="78">
        <v>110010</v>
      </c>
      <c r="R324" s="79" t="s">
        <v>150</v>
      </c>
      <c r="S324" s="78">
        <v>10</v>
      </c>
      <c r="T324" s="79" t="s">
        <v>150</v>
      </c>
      <c r="U324" s="78">
        <v>11</v>
      </c>
      <c r="V324" s="80" t="s">
        <v>156</v>
      </c>
      <c r="W324" s="78">
        <v>75</v>
      </c>
      <c r="X324" s="78">
        <v>4</v>
      </c>
    </row>
    <row r="325" spans="1:24" x14ac:dyDescent="0.25">
      <c r="A325" s="67"/>
      <c r="B325" s="67"/>
      <c r="C325" s="67" t="s">
        <v>694</v>
      </c>
      <c r="D325" s="109">
        <v>332002</v>
      </c>
      <c r="E325" s="75" t="s">
        <v>668</v>
      </c>
      <c r="F325" s="66">
        <v>798142</v>
      </c>
      <c r="G325" s="66" t="s">
        <v>839</v>
      </c>
      <c r="H325" s="77"/>
      <c r="I325" s="77"/>
      <c r="J325" s="77"/>
      <c r="K325" s="77"/>
      <c r="L325" s="80">
        <v>-164</v>
      </c>
      <c r="M325" s="80">
        <f t="shared" si="8"/>
        <v>-164</v>
      </c>
      <c r="N325" s="80"/>
      <c r="O325" s="80"/>
      <c r="P325" s="80"/>
      <c r="Q325" s="78">
        <v>110010</v>
      </c>
      <c r="R325" s="79" t="s">
        <v>150</v>
      </c>
      <c r="S325" s="78">
        <v>10</v>
      </c>
      <c r="T325" s="79" t="s">
        <v>150</v>
      </c>
      <c r="U325" s="78">
        <v>11</v>
      </c>
      <c r="V325" s="80" t="s">
        <v>156</v>
      </c>
      <c r="W325" s="78">
        <v>79</v>
      </c>
      <c r="X325" s="78"/>
    </row>
    <row r="326" spans="1:24" s="66" customFormat="1" x14ac:dyDescent="0.25">
      <c r="A326" s="67"/>
      <c r="B326" s="67">
        <v>245</v>
      </c>
      <c r="C326" s="67" t="s">
        <v>694</v>
      </c>
      <c r="D326" s="109">
        <v>332005</v>
      </c>
      <c r="E326" s="75" t="s">
        <v>669</v>
      </c>
      <c r="F326" s="72">
        <v>611210</v>
      </c>
      <c r="G326" s="75" t="s">
        <v>221</v>
      </c>
      <c r="H326" s="77">
        <v>81796.009999999995</v>
      </c>
      <c r="I326" s="77">
        <v>92329.079999999973</v>
      </c>
      <c r="J326" s="77">
        <v>96023</v>
      </c>
      <c r="K326" s="77">
        <v>48011.159999999996</v>
      </c>
      <c r="L326" s="80">
        <v>96022</v>
      </c>
      <c r="M326" s="80"/>
      <c r="N326" s="80"/>
      <c r="O326" s="80"/>
      <c r="P326" s="80"/>
      <c r="Q326" s="78">
        <v>110010</v>
      </c>
      <c r="R326" s="79" t="s">
        <v>45</v>
      </c>
      <c r="S326" s="78">
        <v>25</v>
      </c>
      <c r="T326" s="79" t="s">
        <v>45</v>
      </c>
      <c r="U326" s="78">
        <v>11</v>
      </c>
      <c r="V326" s="80" t="s">
        <v>156</v>
      </c>
      <c r="W326" s="78">
        <v>61</v>
      </c>
      <c r="X326" s="78">
        <v>9</v>
      </c>
    </row>
    <row r="327" spans="1:24" x14ac:dyDescent="0.25">
      <c r="A327" s="67"/>
      <c r="B327" s="67">
        <v>246</v>
      </c>
      <c r="C327" s="67" t="s">
        <v>694</v>
      </c>
      <c r="D327" s="109">
        <v>332005</v>
      </c>
      <c r="E327" s="75" t="s">
        <v>669</v>
      </c>
      <c r="F327" s="72">
        <v>611320</v>
      </c>
      <c r="G327" s="75" t="s">
        <v>180</v>
      </c>
      <c r="H327" s="77">
        <v>15895</v>
      </c>
      <c r="I327" s="77">
        <v>0</v>
      </c>
      <c r="J327" s="77">
        <v>0</v>
      </c>
      <c r="K327" s="77">
        <v>0</v>
      </c>
      <c r="L327" s="80">
        <v>0</v>
      </c>
      <c r="M327" s="80"/>
      <c r="N327" s="80"/>
      <c r="O327" s="80"/>
      <c r="P327" s="80"/>
      <c r="Q327" s="78">
        <v>110010</v>
      </c>
      <c r="R327" s="79" t="s">
        <v>45</v>
      </c>
      <c r="S327" s="78">
        <v>25</v>
      </c>
      <c r="T327" s="79" t="s">
        <v>45</v>
      </c>
      <c r="U327" s="78">
        <v>11</v>
      </c>
      <c r="V327" s="80" t="s">
        <v>156</v>
      </c>
      <c r="W327" s="78">
        <v>61</v>
      </c>
      <c r="X327" s="78">
        <v>9</v>
      </c>
    </row>
    <row r="328" spans="1:24" x14ac:dyDescent="0.25">
      <c r="A328" s="67"/>
      <c r="B328" s="67">
        <v>247</v>
      </c>
      <c r="C328" s="67" t="s">
        <v>694</v>
      </c>
      <c r="D328" s="109">
        <v>332005</v>
      </c>
      <c r="E328" s="75" t="s">
        <v>669</v>
      </c>
      <c r="F328" s="72">
        <v>611420</v>
      </c>
      <c r="G328" s="75" t="s">
        <v>181</v>
      </c>
      <c r="H328" s="77">
        <v>76688.039999999994</v>
      </c>
      <c r="I328" s="77">
        <v>79755.479999999981</v>
      </c>
      <c r="J328" s="77">
        <v>82946</v>
      </c>
      <c r="K328" s="77">
        <v>41472.840000000004</v>
      </c>
      <c r="L328" s="80">
        <v>82946</v>
      </c>
      <c r="M328" s="80"/>
      <c r="N328" s="80"/>
      <c r="O328" s="80"/>
      <c r="P328" s="80"/>
      <c r="Q328" s="78">
        <v>110010</v>
      </c>
      <c r="R328" s="79" t="s">
        <v>45</v>
      </c>
      <c r="S328" s="78">
        <v>25</v>
      </c>
      <c r="T328" s="79" t="s">
        <v>45</v>
      </c>
      <c r="U328" s="78">
        <v>11</v>
      </c>
      <c r="V328" s="80" t="s">
        <v>156</v>
      </c>
      <c r="W328" s="78">
        <v>61</v>
      </c>
      <c r="X328" s="78">
        <v>9</v>
      </c>
    </row>
    <row r="329" spans="1:24" x14ac:dyDescent="0.25">
      <c r="A329" s="67"/>
      <c r="B329" s="67">
        <v>248</v>
      </c>
      <c r="C329" s="67" t="s">
        <v>694</v>
      </c>
      <c r="D329" s="109">
        <v>332005</v>
      </c>
      <c r="E329" s="75" t="s">
        <v>669</v>
      </c>
      <c r="F329" s="72">
        <v>611489</v>
      </c>
      <c r="G329" s="75" t="s">
        <v>733</v>
      </c>
      <c r="H329" s="77">
        <v>0</v>
      </c>
      <c r="I329" s="77">
        <v>0</v>
      </c>
      <c r="J329" s="77">
        <v>115</v>
      </c>
      <c r="K329" s="77">
        <v>103.93</v>
      </c>
      <c r="L329" s="80">
        <v>115</v>
      </c>
      <c r="M329" s="80"/>
      <c r="N329" s="80"/>
      <c r="O329" s="80"/>
      <c r="P329" s="80"/>
      <c r="Q329" s="78">
        <v>110010</v>
      </c>
      <c r="R329" s="79" t="s">
        <v>45</v>
      </c>
      <c r="S329" s="78">
        <v>25</v>
      </c>
      <c r="T329" s="79" t="s">
        <v>45</v>
      </c>
      <c r="U329" s="78">
        <v>11</v>
      </c>
      <c r="V329" s="80" t="s">
        <v>156</v>
      </c>
      <c r="W329" s="78">
        <v>61</v>
      </c>
      <c r="X329" s="78">
        <v>9</v>
      </c>
    </row>
    <row r="330" spans="1:24" x14ac:dyDescent="0.25">
      <c r="A330" s="67"/>
      <c r="B330" s="67">
        <v>249</v>
      </c>
      <c r="C330" s="67" t="s">
        <v>694</v>
      </c>
      <c r="D330" s="109">
        <v>332005</v>
      </c>
      <c r="E330" s="75" t="s">
        <v>669</v>
      </c>
      <c r="F330" s="72">
        <v>611491</v>
      </c>
      <c r="G330" s="75" t="s">
        <v>233</v>
      </c>
      <c r="H330" s="77">
        <v>0</v>
      </c>
      <c r="I330" s="77">
        <v>24.97</v>
      </c>
      <c r="J330" s="77">
        <v>453</v>
      </c>
      <c r="K330" s="77">
        <v>0</v>
      </c>
      <c r="L330" s="80">
        <v>453</v>
      </c>
      <c r="M330" s="80"/>
      <c r="N330" s="80"/>
      <c r="O330" s="80"/>
      <c r="P330" s="80"/>
      <c r="Q330" s="78">
        <v>110010</v>
      </c>
      <c r="R330" s="79" t="s">
        <v>45</v>
      </c>
      <c r="S330" s="78">
        <v>25</v>
      </c>
      <c r="T330" s="79" t="s">
        <v>45</v>
      </c>
      <c r="U330" s="78">
        <v>11</v>
      </c>
      <c r="V330" s="80" t="s">
        <v>156</v>
      </c>
      <c r="W330" s="78">
        <v>61</v>
      </c>
      <c r="X330" s="78">
        <v>9</v>
      </c>
    </row>
    <row r="331" spans="1:24" x14ac:dyDescent="0.25">
      <c r="A331" s="67"/>
      <c r="B331" s="67">
        <v>250</v>
      </c>
      <c r="C331" s="67" t="s">
        <v>694</v>
      </c>
      <c r="D331" s="109">
        <v>332005</v>
      </c>
      <c r="E331" s="75" t="s">
        <v>669</v>
      </c>
      <c r="F331" s="72">
        <v>611492</v>
      </c>
      <c r="G331" s="75" t="s">
        <v>183</v>
      </c>
      <c r="H331" s="77">
        <v>0</v>
      </c>
      <c r="I331" s="77">
        <v>150.38</v>
      </c>
      <c r="J331" s="77">
        <v>520</v>
      </c>
      <c r="K331" s="77">
        <v>53.48</v>
      </c>
      <c r="L331" s="80">
        <v>520</v>
      </c>
      <c r="M331" s="80"/>
      <c r="N331" s="80"/>
      <c r="O331" s="80"/>
      <c r="P331" s="80"/>
      <c r="Q331" s="78">
        <v>110010</v>
      </c>
      <c r="R331" s="79" t="s">
        <v>45</v>
      </c>
      <c r="S331" s="78">
        <v>25</v>
      </c>
      <c r="T331" s="79" t="s">
        <v>45</v>
      </c>
      <c r="U331" s="78">
        <v>11</v>
      </c>
      <c r="V331" s="80" t="s">
        <v>156</v>
      </c>
      <c r="W331" s="78">
        <v>61</v>
      </c>
      <c r="X331" s="78">
        <v>9</v>
      </c>
    </row>
    <row r="332" spans="1:24" x14ac:dyDescent="0.25">
      <c r="A332" s="67"/>
      <c r="B332" s="67">
        <v>251</v>
      </c>
      <c r="C332" s="67" t="s">
        <v>694</v>
      </c>
      <c r="D332" s="109">
        <v>332005</v>
      </c>
      <c r="E332" s="75" t="s">
        <v>669</v>
      </c>
      <c r="F332" s="72">
        <v>611510</v>
      </c>
      <c r="G332" s="75" t="s">
        <v>212</v>
      </c>
      <c r="H332" s="77">
        <v>9527.5999999999985</v>
      </c>
      <c r="I332" s="77">
        <v>10855.82</v>
      </c>
      <c r="J332" s="77">
        <v>8632</v>
      </c>
      <c r="K332" s="77">
        <v>5252.0499999999993</v>
      </c>
      <c r="L332" s="80">
        <v>9118</v>
      </c>
      <c r="M332" s="80"/>
      <c r="N332" s="80"/>
      <c r="O332" s="80"/>
      <c r="P332" s="80"/>
      <c r="Q332" s="78">
        <v>110010</v>
      </c>
      <c r="R332" s="79" t="s">
        <v>45</v>
      </c>
      <c r="S332" s="78">
        <v>25</v>
      </c>
      <c r="T332" s="79" t="s">
        <v>45</v>
      </c>
      <c r="U332" s="78">
        <v>11</v>
      </c>
      <c r="V332" s="80" t="s">
        <v>156</v>
      </c>
      <c r="W332" s="78">
        <v>61</v>
      </c>
      <c r="X332" s="78">
        <v>9</v>
      </c>
    </row>
    <row r="333" spans="1:24" x14ac:dyDescent="0.25">
      <c r="A333" s="67"/>
      <c r="B333" s="67">
        <v>252</v>
      </c>
      <c r="C333" s="67" t="s">
        <v>694</v>
      </c>
      <c r="D333" s="109">
        <v>332005</v>
      </c>
      <c r="E333" s="75" t="s">
        <v>669</v>
      </c>
      <c r="F333" s="72">
        <v>712320</v>
      </c>
      <c r="G333" s="75" t="s">
        <v>276</v>
      </c>
      <c r="H333" s="77">
        <v>1047.3</v>
      </c>
      <c r="I333" s="77">
        <v>500</v>
      </c>
      <c r="J333" s="77">
        <v>1000</v>
      </c>
      <c r="K333" s="77">
        <v>0</v>
      </c>
      <c r="L333" s="80">
        <v>500</v>
      </c>
      <c r="M333" s="80"/>
      <c r="N333" s="80"/>
      <c r="O333" s="80"/>
      <c r="P333" s="80"/>
      <c r="Q333" s="78">
        <v>110010</v>
      </c>
      <c r="R333" s="79" t="s">
        <v>45</v>
      </c>
      <c r="S333" s="78">
        <v>25</v>
      </c>
      <c r="T333" s="79" t="s">
        <v>45</v>
      </c>
      <c r="U333" s="78">
        <v>11</v>
      </c>
      <c r="V333" s="80" t="s">
        <v>156</v>
      </c>
      <c r="W333" s="78">
        <v>71</v>
      </c>
      <c r="X333" s="78">
        <v>9</v>
      </c>
    </row>
    <row r="334" spans="1:24" x14ac:dyDescent="0.25">
      <c r="A334" s="67"/>
      <c r="B334" s="67">
        <v>253</v>
      </c>
      <c r="C334" s="67" t="s">
        <v>694</v>
      </c>
      <c r="D334" s="109">
        <v>332005</v>
      </c>
      <c r="E334" s="75" t="s">
        <v>669</v>
      </c>
      <c r="F334" s="72">
        <v>712630</v>
      </c>
      <c r="G334" s="75" t="s">
        <v>270</v>
      </c>
      <c r="H334" s="77">
        <v>0</v>
      </c>
      <c r="I334" s="77">
        <v>1000</v>
      </c>
      <c r="J334" s="77">
        <v>0</v>
      </c>
      <c r="K334" s="77">
        <v>0</v>
      </c>
      <c r="L334" s="80">
        <v>0</v>
      </c>
      <c r="M334" s="80"/>
      <c r="N334" s="80"/>
      <c r="O334" s="80"/>
      <c r="P334" s="80"/>
      <c r="Q334" s="78">
        <v>110010</v>
      </c>
      <c r="R334" s="79" t="s">
        <v>45</v>
      </c>
      <c r="S334" s="78">
        <v>25</v>
      </c>
      <c r="T334" s="79" t="s">
        <v>45</v>
      </c>
      <c r="U334" s="78">
        <v>11</v>
      </c>
      <c r="V334" s="80" t="s">
        <v>156</v>
      </c>
      <c r="W334" s="78">
        <v>71</v>
      </c>
      <c r="X334" s="78">
        <v>9</v>
      </c>
    </row>
    <row r="335" spans="1:24" x14ac:dyDescent="0.25">
      <c r="A335" s="67"/>
      <c r="B335" s="67">
        <v>254</v>
      </c>
      <c r="C335" s="67" t="s">
        <v>694</v>
      </c>
      <c r="D335" s="109">
        <v>332005</v>
      </c>
      <c r="E335" s="75" t="s">
        <v>669</v>
      </c>
      <c r="F335" s="72">
        <v>712655</v>
      </c>
      <c r="G335" s="75" t="s">
        <v>237</v>
      </c>
      <c r="H335" s="77">
        <v>209.95</v>
      </c>
      <c r="I335" s="77">
        <v>648.51</v>
      </c>
      <c r="J335" s="77">
        <v>1500</v>
      </c>
      <c r="K335" s="77">
        <v>611.72</v>
      </c>
      <c r="L335" s="80">
        <v>1000</v>
      </c>
      <c r="M335" s="80"/>
      <c r="N335" s="80"/>
      <c r="O335" s="80"/>
      <c r="P335" s="80"/>
      <c r="Q335" s="78">
        <v>110010</v>
      </c>
      <c r="R335" s="79" t="s">
        <v>45</v>
      </c>
      <c r="S335" s="78">
        <v>25</v>
      </c>
      <c r="T335" s="79" t="s">
        <v>45</v>
      </c>
      <c r="U335" s="78">
        <v>11</v>
      </c>
      <c r="V335" s="80" t="s">
        <v>156</v>
      </c>
      <c r="W335" s="78">
        <v>71</v>
      </c>
      <c r="X335" s="78">
        <v>9</v>
      </c>
    </row>
    <row r="336" spans="1:24" x14ac:dyDescent="0.25">
      <c r="A336" s="67"/>
      <c r="B336" s="67">
        <v>255</v>
      </c>
      <c r="C336" s="67" t="s">
        <v>694</v>
      </c>
      <c r="D336" s="109">
        <v>332005</v>
      </c>
      <c r="E336" s="75" t="s">
        <v>669</v>
      </c>
      <c r="F336" s="72">
        <v>733120</v>
      </c>
      <c r="G336" s="75" t="s">
        <v>188</v>
      </c>
      <c r="H336" s="77">
        <v>5757.49</v>
      </c>
      <c r="I336" s="77">
        <v>4447.6200000000008</v>
      </c>
      <c r="J336" s="77">
        <v>6497</v>
      </c>
      <c r="K336" s="77">
        <v>1840.31</v>
      </c>
      <c r="L336" s="80">
        <v>4500</v>
      </c>
      <c r="M336" s="80"/>
      <c r="N336" s="80"/>
      <c r="O336" s="80"/>
      <c r="P336" s="80"/>
      <c r="Q336" s="78">
        <v>110010</v>
      </c>
      <c r="R336" s="79" t="s">
        <v>45</v>
      </c>
      <c r="S336" s="78">
        <v>25</v>
      </c>
      <c r="T336" s="79" t="s">
        <v>45</v>
      </c>
      <c r="U336" s="78">
        <v>11</v>
      </c>
      <c r="V336" s="80" t="s">
        <v>156</v>
      </c>
      <c r="W336" s="78">
        <v>73</v>
      </c>
      <c r="X336" s="78">
        <v>9</v>
      </c>
    </row>
    <row r="337" spans="1:24" s="66" customFormat="1" x14ac:dyDescent="0.25">
      <c r="A337" s="67"/>
      <c r="B337" s="67">
        <v>256</v>
      </c>
      <c r="C337" s="67" t="s">
        <v>694</v>
      </c>
      <c r="D337" s="109">
        <v>332005</v>
      </c>
      <c r="E337" s="75" t="s">
        <v>669</v>
      </c>
      <c r="F337" s="72">
        <v>733210</v>
      </c>
      <c r="G337" s="75" t="s">
        <v>251</v>
      </c>
      <c r="H337" s="77">
        <v>0</v>
      </c>
      <c r="I337" s="77">
        <v>0</v>
      </c>
      <c r="J337" s="77">
        <v>200</v>
      </c>
      <c r="K337" s="77">
        <v>0</v>
      </c>
      <c r="L337" s="80">
        <v>200</v>
      </c>
      <c r="M337" s="80"/>
      <c r="N337" s="80"/>
      <c r="O337" s="80"/>
      <c r="P337" s="80"/>
      <c r="Q337" s="78">
        <v>110010</v>
      </c>
      <c r="R337" s="79" t="s">
        <v>45</v>
      </c>
      <c r="S337" s="78">
        <v>25</v>
      </c>
      <c r="T337" s="79" t="s">
        <v>45</v>
      </c>
      <c r="U337" s="78">
        <v>11</v>
      </c>
      <c r="V337" s="80" t="s">
        <v>156</v>
      </c>
      <c r="W337" s="78">
        <v>73</v>
      </c>
      <c r="X337" s="78">
        <v>9</v>
      </c>
    </row>
    <row r="338" spans="1:24" x14ac:dyDescent="0.25">
      <c r="A338" s="67"/>
      <c r="B338" s="67">
        <v>257</v>
      </c>
      <c r="C338" s="67" t="s">
        <v>694</v>
      </c>
      <c r="D338" s="109">
        <v>332005</v>
      </c>
      <c r="E338" s="75" t="s">
        <v>669</v>
      </c>
      <c r="F338" s="72">
        <v>744210</v>
      </c>
      <c r="G338" s="75" t="s">
        <v>190</v>
      </c>
      <c r="H338" s="77">
        <v>176.32999999999998</v>
      </c>
      <c r="I338" s="77">
        <v>45.92</v>
      </c>
      <c r="J338" s="77">
        <v>500</v>
      </c>
      <c r="K338" s="77">
        <v>25.2</v>
      </c>
      <c r="L338" s="80">
        <v>500</v>
      </c>
      <c r="M338" s="80"/>
      <c r="N338" s="80"/>
      <c r="O338" s="80"/>
      <c r="P338" s="80"/>
      <c r="Q338" s="78">
        <v>110010</v>
      </c>
      <c r="R338" s="79" t="s">
        <v>45</v>
      </c>
      <c r="S338" s="78">
        <v>25</v>
      </c>
      <c r="T338" s="79" t="s">
        <v>45</v>
      </c>
      <c r="U338" s="78">
        <v>11</v>
      </c>
      <c r="V338" s="80" t="s">
        <v>156</v>
      </c>
      <c r="W338" s="78">
        <v>74</v>
      </c>
      <c r="X338" s="78">
        <v>9</v>
      </c>
    </row>
    <row r="339" spans="1:24" x14ac:dyDescent="0.25">
      <c r="A339" s="67"/>
      <c r="B339" s="67">
        <v>258</v>
      </c>
      <c r="C339" s="67" t="s">
        <v>694</v>
      </c>
      <c r="D339" s="109">
        <v>332005</v>
      </c>
      <c r="E339" s="75" t="s">
        <v>669</v>
      </c>
      <c r="F339" s="72">
        <v>744220</v>
      </c>
      <c r="G339" s="75" t="s">
        <v>191</v>
      </c>
      <c r="H339" s="77">
        <v>14448.41</v>
      </c>
      <c r="I339" s="77">
        <v>4614.3500000000004</v>
      </c>
      <c r="J339" s="77">
        <v>3000</v>
      </c>
      <c r="K339" s="77">
        <v>0</v>
      </c>
      <c r="L339" s="80">
        <v>2500</v>
      </c>
      <c r="M339" s="80"/>
      <c r="N339" s="80"/>
      <c r="O339" s="80"/>
      <c r="P339" s="80"/>
      <c r="Q339" s="78">
        <v>110010</v>
      </c>
      <c r="R339" s="79" t="s">
        <v>45</v>
      </c>
      <c r="S339" s="78">
        <v>25</v>
      </c>
      <c r="T339" s="79" t="s">
        <v>45</v>
      </c>
      <c r="U339" s="78">
        <v>11</v>
      </c>
      <c r="V339" s="80" t="s">
        <v>156</v>
      </c>
      <c r="W339" s="78">
        <v>74</v>
      </c>
      <c r="X339" s="78">
        <v>9</v>
      </c>
    </row>
    <row r="340" spans="1:24" x14ac:dyDescent="0.25">
      <c r="A340" s="67"/>
      <c r="B340" s="67">
        <v>259</v>
      </c>
      <c r="C340" s="67" t="s">
        <v>694</v>
      </c>
      <c r="D340" s="109">
        <v>332005</v>
      </c>
      <c r="E340" s="75" t="s">
        <v>669</v>
      </c>
      <c r="F340" s="72">
        <v>755240</v>
      </c>
      <c r="G340" s="75" t="s">
        <v>193</v>
      </c>
      <c r="H340" s="77">
        <v>0</v>
      </c>
      <c r="I340" s="77">
        <v>67.98</v>
      </c>
      <c r="J340" s="77">
        <v>0</v>
      </c>
      <c r="K340" s="77">
        <v>0</v>
      </c>
      <c r="L340" s="80">
        <v>0</v>
      </c>
      <c r="M340" s="80"/>
      <c r="N340" s="80"/>
      <c r="O340" s="80"/>
      <c r="P340" s="80"/>
      <c r="Q340" s="78">
        <v>110010</v>
      </c>
      <c r="R340" s="79" t="s">
        <v>45</v>
      </c>
      <c r="S340" s="78">
        <v>25</v>
      </c>
      <c r="T340" s="79" t="s">
        <v>45</v>
      </c>
      <c r="U340" s="78">
        <v>11</v>
      </c>
      <c r="V340" s="80" t="s">
        <v>156</v>
      </c>
      <c r="W340" s="78">
        <v>75</v>
      </c>
      <c r="X340" s="78">
        <v>9</v>
      </c>
    </row>
    <row r="341" spans="1:24" x14ac:dyDescent="0.25">
      <c r="A341" s="67"/>
      <c r="B341" s="67">
        <v>260</v>
      </c>
      <c r="C341" s="67" t="s">
        <v>694</v>
      </c>
      <c r="D341" s="109">
        <v>332005</v>
      </c>
      <c r="E341" s="75" t="s">
        <v>669</v>
      </c>
      <c r="F341" s="72">
        <v>755310</v>
      </c>
      <c r="G341" s="75" t="s">
        <v>194</v>
      </c>
      <c r="H341" s="77">
        <v>269.15999999999997</v>
      </c>
      <c r="I341" s="77">
        <v>109.68</v>
      </c>
      <c r="J341" s="77">
        <v>400</v>
      </c>
      <c r="K341" s="77">
        <v>64.08</v>
      </c>
      <c r="L341" s="80">
        <v>500</v>
      </c>
      <c r="M341" s="80"/>
      <c r="N341" s="80"/>
      <c r="O341" s="80"/>
      <c r="P341" s="80"/>
      <c r="Q341" s="78">
        <v>110010</v>
      </c>
      <c r="R341" s="79" t="s">
        <v>45</v>
      </c>
      <c r="S341" s="78">
        <v>25</v>
      </c>
      <c r="T341" s="79" t="s">
        <v>45</v>
      </c>
      <c r="U341" s="78">
        <v>11</v>
      </c>
      <c r="V341" s="80" t="s">
        <v>156</v>
      </c>
      <c r="W341" s="78">
        <v>75</v>
      </c>
      <c r="X341" s="78">
        <v>9</v>
      </c>
    </row>
    <row r="342" spans="1:24" s="66" customFormat="1" x14ac:dyDescent="0.25">
      <c r="A342" s="67"/>
      <c r="B342" s="67">
        <v>261</v>
      </c>
      <c r="C342" s="67" t="s">
        <v>694</v>
      </c>
      <c r="D342" s="109">
        <v>332005</v>
      </c>
      <c r="E342" s="75" t="s">
        <v>669</v>
      </c>
      <c r="F342" s="72">
        <v>755330</v>
      </c>
      <c r="G342" s="75" t="s">
        <v>238</v>
      </c>
      <c r="H342" s="77">
        <v>0</v>
      </c>
      <c r="I342" s="77">
        <v>0</v>
      </c>
      <c r="J342" s="77">
        <v>200</v>
      </c>
      <c r="K342" s="77">
        <v>0</v>
      </c>
      <c r="L342" s="80">
        <v>700</v>
      </c>
      <c r="M342" s="80"/>
      <c r="N342" s="80"/>
      <c r="O342" s="80"/>
      <c r="P342" s="80"/>
      <c r="Q342" s="78">
        <v>110010</v>
      </c>
      <c r="R342" s="79" t="s">
        <v>45</v>
      </c>
      <c r="S342" s="78">
        <v>25</v>
      </c>
      <c r="T342" s="79" t="s">
        <v>45</v>
      </c>
      <c r="U342" s="78">
        <v>11</v>
      </c>
      <c r="V342" s="80" t="s">
        <v>156</v>
      </c>
      <c r="W342" s="78">
        <v>75</v>
      </c>
      <c r="X342" s="78">
        <v>9</v>
      </c>
    </row>
    <row r="343" spans="1:24" x14ac:dyDescent="0.25">
      <c r="A343" s="67"/>
      <c r="B343" s="67">
        <v>262</v>
      </c>
      <c r="C343" s="67" t="s">
        <v>694</v>
      </c>
      <c r="D343" s="109">
        <v>332005</v>
      </c>
      <c r="E343" s="75" t="s">
        <v>669</v>
      </c>
      <c r="F343" s="72">
        <v>755340</v>
      </c>
      <c r="G343" s="75" t="s">
        <v>361</v>
      </c>
      <c r="H343" s="77">
        <v>0</v>
      </c>
      <c r="I343" s="77">
        <v>0</v>
      </c>
      <c r="J343" s="77">
        <v>75</v>
      </c>
      <c r="K343" s="77">
        <v>0</v>
      </c>
      <c r="L343" s="80">
        <v>0</v>
      </c>
      <c r="M343" s="80"/>
      <c r="N343" s="80"/>
      <c r="O343" s="80"/>
      <c r="P343" s="80"/>
      <c r="Q343" s="78">
        <v>110010</v>
      </c>
      <c r="R343" s="79" t="s">
        <v>45</v>
      </c>
      <c r="S343" s="78">
        <v>25</v>
      </c>
      <c r="T343" s="79" t="s">
        <v>45</v>
      </c>
      <c r="U343" s="78">
        <v>11</v>
      </c>
      <c r="V343" s="80" t="s">
        <v>156</v>
      </c>
      <c r="W343" s="78">
        <v>75</v>
      </c>
      <c r="X343" s="78">
        <v>9</v>
      </c>
    </row>
    <row r="344" spans="1:24" x14ac:dyDescent="0.25">
      <c r="A344" s="67"/>
      <c r="B344" s="67">
        <v>263</v>
      </c>
      <c r="C344" s="67" t="s">
        <v>694</v>
      </c>
      <c r="D344" s="109">
        <v>332005</v>
      </c>
      <c r="E344" s="75" t="s">
        <v>669</v>
      </c>
      <c r="F344" s="72">
        <v>755360</v>
      </c>
      <c r="G344" s="75" t="s">
        <v>225</v>
      </c>
      <c r="H344" s="77">
        <v>1911.88</v>
      </c>
      <c r="I344" s="77">
        <v>480.11</v>
      </c>
      <c r="J344" s="77">
        <v>911</v>
      </c>
      <c r="K344" s="77">
        <v>832.15</v>
      </c>
      <c r="L344" s="80">
        <v>1000</v>
      </c>
      <c r="M344" s="80"/>
      <c r="N344" s="80"/>
      <c r="O344" s="80"/>
      <c r="P344" s="80"/>
      <c r="Q344" s="78">
        <v>110010</v>
      </c>
      <c r="R344" s="79" t="s">
        <v>45</v>
      </c>
      <c r="S344" s="78">
        <v>25</v>
      </c>
      <c r="T344" s="79" t="s">
        <v>45</v>
      </c>
      <c r="U344" s="78">
        <v>11</v>
      </c>
      <c r="V344" s="80" t="s">
        <v>156</v>
      </c>
      <c r="W344" s="78">
        <v>75</v>
      </c>
      <c r="X344" s="78">
        <v>9</v>
      </c>
    </row>
    <row r="345" spans="1:24" x14ac:dyDescent="0.25">
      <c r="A345" s="67"/>
      <c r="B345" s="67">
        <v>264</v>
      </c>
      <c r="C345" s="67" t="s">
        <v>694</v>
      </c>
      <c r="D345" s="109">
        <v>332005</v>
      </c>
      <c r="E345" s="75" t="s">
        <v>669</v>
      </c>
      <c r="F345" s="72">
        <v>755510</v>
      </c>
      <c r="G345" s="75" t="s">
        <v>195</v>
      </c>
      <c r="H345" s="77">
        <v>0</v>
      </c>
      <c r="I345" s="77">
        <v>0</v>
      </c>
      <c r="J345" s="77">
        <v>100</v>
      </c>
      <c r="K345" s="77">
        <v>0</v>
      </c>
      <c r="L345" s="80">
        <v>0</v>
      </c>
      <c r="M345" s="80"/>
      <c r="N345" s="80"/>
      <c r="O345" s="80"/>
      <c r="P345" s="80"/>
      <c r="Q345" s="78">
        <v>110010</v>
      </c>
      <c r="R345" s="79" t="s">
        <v>45</v>
      </c>
      <c r="S345" s="78">
        <v>25</v>
      </c>
      <c r="T345" s="79" t="s">
        <v>45</v>
      </c>
      <c r="U345" s="78">
        <v>11</v>
      </c>
      <c r="V345" s="80" t="s">
        <v>156</v>
      </c>
      <c r="W345" s="78">
        <v>75</v>
      </c>
      <c r="X345" s="78">
        <v>9</v>
      </c>
    </row>
    <row r="346" spans="1:24" x14ac:dyDescent="0.25">
      <c r="A346" s="67"/>
      <c r="B346" s="67">
        <v>265</v>
      </c>
      <c r="C346" s="67" t="s">
        <v>694</v>
      </c>
      <c r="D346" s="109">
        <v>332005</v>
      </c>
      <c r="E346" s="75" t="s">
        <v>669</v>
      </c>
      <c r="F346" s="72">
        <v>755705</v>
      </c>
      <c r="G346" s="75" t="s">
        <v>196</v>
      </c>
      <c r="H346" s="77">
        <v>141.32</v>
      </c>
      <c r="I346" s="77">
        <v>126.32999999999997</v>
      </c>
      <c r="J346" s="77">
        <v>150</v>
      </c>
      <c r="K346" s="77">
        <v>67.2</v>
      </c>
      <c r="L346" s="80">
        <v>150</v>
      </c>
      <c r="M346" s="80"/>
      <c r="N346" s="80"/>
      <c r="O346" s="80"/>
      <c r="P346" s="80"/>
      <c r="Q346" s="78">
        <v>110010</v>
      </c>
      <c r="R346" s="79" t="s">
        <v>45</v>
      </c>
      <c r="S346" s="78">
        <v>25</v>
      </c>
      <c r="T346" s="79" t="s">
        <v>45</v>
      </c>
      <c r="U346" s="78">
        <v>11</v>
      </c>
      <c r="V346" s="80" t="s">
        <v>156</v>
      </c>
      <c r="W346" s="78">
        <v>75</v>
      </c>
      <c r="X346" s="78">
        <v>9</v>
      </c>
    </row>
    <row r="347" spans="1:24" x14ac:dyDescent="0.25">
      <c r="A347" s="67"/>
      <c r="B347" s="67">
        <v>266</v>
      </c>
      <c r="C347" s="67" t="s">
        <v>694</v>
      </c>
      <c r="D347" s="109">
        <v>332005</v>
      </c>
      <c r="E347" s="75" t="s">
        <v>669</v>
      </c>
      <c r="F347" s="72">
        <v>765430</v>
      </c>
      <c r="G347" s="75" t="s">
        <v>202</v>
      </c>
      <c r="H347" s="77">
        <v>0</v>
      </c>
      <c r="I347" s="77">
        <v>0</v>
      </c>
      <c r="J347" s="77">
        <v>75</v>
      </c>
      <c r="K347" s="77">
        <v>0</v>
      </c>
      <c r="L347" s="80">
        <v>75</v>
      </c>
      <c r="M347" s="80"/>
      <c r="N347" s="80"/>
      <c r="O347" s="80"/>
      <c r="P347" s="80"/>
      <c r="Q347" s="78">
        <v>110010</v>
      </c>
      <c r="R347" s="79" t="s">
        <v>45</v>
      </c>
      <c r="S347" s="78">
        <v>25</v>
      </c>
      <c r="T347" s="79" t="s">
        <v>45</v>
      </c>
      <c r="U347" s="78">
        <v>11</v>
      </c>
      <c r="V347" s="80" t="s">
        <v>156</v>
      </c>
      <c r="W347" s="78">
        <v>76</v>
      </c>
      <c r="X347" s="78">
        <v>9</v>
      </c>
    </row>
    <row r="348" spans="1:24" x14ac:dyDescent="0.25">
      <c r="A348" s="67"/>
      <c r="B348" s="67">
        <v>267</v>
      </c>
      <c r="C348" s="67" t="s">
        <v>694</v>
      </c>
      <c r="D348" s="109">
        <v>332005</v>
      </c>
      <c r="E348" s="75" t="s">
        <v>669</v>
      </c>
      <c r="F348" s="72">
        <v>787410</v>
      </c>
      <c r="G348" s="75" t="s">
        <v>227</v>
      </c>
      <c r="H348" s="77">
        <v>292.05</v>
      </c>
      <c r="I348" s="77">
        <v>2915.68</v>
      </c>
      <c r="J348" s="77">
        <v>2503</v>
      </c>
      <c r="K348" s="77">
        <v>1442.61</v>
      </c>
      <c r="L348" s="80">
        <v>5000</v>
      </c>
      <c r="M348" s="80"/>
      <c r="N348" s="80"/>
      <c r="O348" s="80"/>
      <c r="P348" s="80"/>
      <c r="Q348" s="78">
        <v>110010</v>
      </c>
      <c r="R348" s="79" t="s">
        <v>45</v>
      </c>
      <c r="S348" s="78">
        <v>25</v>
      </c>
      <c r="T348" s="79" t="s">
        <v>45</v>
      </c>
      <c r="U348" s="78">
        <v>11</v>
      </c>
      <c r="V348" s="80" t="s">
        <v>156</v>
      </c>
      <c r="W348" s="78">
        <v>78</v>
      </c>
      <c r="X348" s="78">
        <v>9</v>
      </c>
    </row>
    <row r="349" spans="1:24" x14ac:dyDescent="0.25">
      <c r="A349" s="67"/>
      <c r="B349" s="67">
        <v>268</v>
      </c>
      <c r="C349" s="67" t="s">
        <v>694</v>
      </c>
      <c r="D349" s="109">
        <v>332005</v>
      </c>
      <c r="E349" s="75" t="s">
        <v>669</v>
      </c>
      <c r="F349" s="72">
        <v>787430</v>
      </c>
      <c r="G349" s="75" t="s">
        <v>207</v>
      </c>
      <c r="H349" s="77">
        <v>501.74</v>
      </c>
      <c r="I349" s="77">
        <v>0</v>
      </c>
      <c r="J349" s="77">
        <v>500</v>
      </c>
      <c r="K349" s="77">
        <v>0</v>
      </c>
      <c r="L349" s="80">
        <v>500</v>
      </c>
      <c r="M349" s="80"/>
      <c r="N349" s="80"/>
      <c r="O349" s="80"/>
      <c r="P349" s="80"/>
      <c r="Q349" s="78">
        <v>110010</v>
      </c>
      <c r="R349" s="79" t="s">
        <v>45</v>
      </c>
      <c r="S349" s="78">
        <v>25</v>
      </c>
      <c r="T349" s="79" t="s">
        <v>45</v>
      </c>
      <c r="U349" s="78">
        <v>11</v>
      </c>
      <c r="V349" s="80" t="s">
        <v>156</v>
      </c>
      <c r="W349" s="78">
        <v>78</v>
      </c>
      <c r="X349" s="78">
        <v>9</v>
      </c>
    </row>
    <row r="350" spans="1:24" x14ac:dyDescent="0.25">
      <c r="A350" s="67"/>
      <c r="B350" s="67"/>
      <c r="C350" s="67" t="s">
        <v>694</v>
      </c>
      <c r="D350" s="109">
        <v>332005</v>
      </c>
      <c r="E350" s="75" t="s">
        <v>669</v>
      </c>
      <c r="F350" s="66">
        <v>798142</v>
      </c>
      <c r="G350" s="66" t="s">
        <v>839</v>
      </c>
      <c r="H350" s="77"/>
      <c r="I350" s="77"/>
      <c r="J350" s="77"/>
      <c r="K350" s="77"/>
      <c r="L350" s="80">
        <v>-2574</v>
      </c>
      <c r="M350" s="80"/>
      <c r="N350" s="80"/>
      <c r="O350" s="80"/>
      <c r="P350" s="80"/>
      <c r="Q350" s="78">
        <v>110010</v>
      </c>
      <c r="R350" s="79" t="s">
        <v>45</v>
      </c>
      <c r="S350" s="78">
        <v>25</v>
      </c>
      <c r="T350" s="79" t="s">
        <v>45</v>
      </c>
      <c r="U350" s="78">
        <v>11</v>
      </c>
      <c r="V350" s="80" t="s">
        <v>156</v>
      </c>
      <c r="W350" s="78">
        <v>79</v>
      </c>
      <c r="X350" s="78">
        <v>9</v>
      </c>
    </row>
    <row r="351" spans="1:24" x14ac:dyDescent="0.25">
      <c r="A351" s="67"/>
      <c r="B351" s="67">
        <v>269</v>
      </c>
      <c r="C351" s="67" t="s">
        <v>694</v>
      </c>
      <c r="D351" s="109">
        <v>332006</v>
      </c>
      <c r="E351" s="75" t="s">
        <v>668</v>
      </c>
      <c r="F351" s="72">
        <v>611110</v>
      </c>
      <c r="G351" s="75" t="s">
        <v>258</v>
      </c>
      <c r="H351" s="77">
        <v>118017.15</v>
      </c>
      <c r="I351" s="77">
        <v>41970.080000000002</v>
      </c>
      <c r="J351" s="77">
        <v>11186</v>
      </c>
      <c r="K351" s="77">
        <v>0</v>
      </c>
      <c r="L351" s="80">
        <v>76372</v>
      </c>
      <c r="M351" s="80"/>
      <c r="N351" s="80"/>
      <c r="O351" s="80"/>
      <c r="P351" s="80"/>
      <c r="Q351" s="78">
        <v>110010</v>
      </c>
      <c r="R351" s="79" t="s">
        <v>150</v>
      </c>
      <c r="S351" s="78">
        <v>10</v>
      </c>
      <c r="T351" s="79" t="s">
        <v>150</v>
      </c>
      <c r="U351" s="78">
        <v>11</v>
      </c>
      <c r="V351" s="80" t="s">
        <v>156</v>
      </c>
      <c r="W351" s="78">
        <v>61</v>
      </c>
      <c r="X351" s="78">
        <v>1</v>
      </c>
    </row>
    <row r="352" spans="1:24" x14ac:dyDescent="0.25">
      <c r="A352" s="67"/>
      <c r="B352" s="67">
        <v>270</v>
      </c>
      <c r="C352" s="67" t="s">
        <v>694</v>
      </c>
      <c r="D352" s="109">
        <v>332006</v>
      </c>
      <c r="E352" s="75" t="s">
        <v>668</v>
      </c>
      <c r="F352" s="72">
        <v>611115</v>
      </c>
      <c r="G352" s="75" t="s">
        <v>259</v>
      </c>
      <c r="H352" s="77">
        <v>840.3599999999999</v>
      </c>
      <c r="I352" s="77">
        <v>291.72000000000003</v>
      </c>
      <c r="J352" s="77">
        <v>1019</v>
      </c>
      <c r="K352" s="77">
        <v>74.34</v>
      </c>
      <c r="L352" s="80">
        <v>1019</v>
      </c>
      <c r="M352" s="80"/>
      <c r="N352" s="80"/>
      <c r="O352" s="80"/>
      <c r="P352" s="80"/>
      <c r="Q352" s="78">
        <v>110010</v>
      </c>
      <c r="R352" s="79" t="s">
        <v>150</v>
      </c>
      <c r="S352" s="78">
        <v>10</v>
      </c>
      <c r="T352" s="79" t="s">
        <v>150</v>
      </c>
      <c r="U352" s="78">
        <v>11</v>
      </c>
      <c r="V352" s="80" t="s">
        <v>156</v>
      </c>
      <c r="W352" s="78">
        <v>61</v>
      </c>
      <c r="X352" s="78">
        <v>1</v>
      </c>
    </row>
    <row r="353" spans="1:24" x14ac:dyDescent="0.25">
      <c r="A353" s="67"/>
      <c r="B353" s="67">
        <v>271</v>
      </c>
      <c r="C353" s="67" t="s">
        <v>694</v>
      </c>
      <c r="D353" s="109">
        <v>332006</v>
      </c>
      <c r="E353" s="75" t="s">
        <v>668</v>
      </c>
      <c r="F353" s="72">
        <v>611120</v>
      </c>
      <c r="G353" s="75" t="s">
        <v>229</v>
      </c>
      <c r="H353" s="77">
        <v>14784.42</v>
      </c>
      <c r="I353" s="77">
        <v>6839.86</v>
      </c>
      <c r="J353" s="77">
        <v>45195</v>
      </c>
      <c r="K353" s="77">
        <v>10705.53</v>
      </c>
      <c r="L353" s="80">
        <v>0</v>
      </c>
      <c r="M353" s="80"/>
      <c r="N353" s="80"/>
      <c r="O353" s="80"/>
      <c r="P353" s="80"/>
      <c r="Q353" s="78">
        <v>110010</v>
      </c>
      <c r="R353" s="79" t="s">
        <v>150</v>
      </c>
      <c r="S353" s="78">
        <v>10</v>
      </c>
      <c r="T353" s="79" t="s">
        <v>150</v>
      </c>
      <c r="U353" s="78">
        <v>11</v>
      </c>
      <c r="V353" s="80" t="s">
        <v>156</v>
      </c>
      <c r="W353" s="78">
        <v>61</v>
      </c>
      <c r="X353" s="78">
        <v>1</v>
      </c>
    </row>
    <row r="354" spans="1:24" x14ac:dyDescent="0.25">
      <c r="A354" s="67"/>
      <c r="B354" s="67">
        <v>272</v>
      </c>
      <c r="C354" s="67" t="s">
        <v>694</v>
      </c>
      <c r="D354" s="109">
        <v>332006</v>
      </c>
      <c r="E354" s="75" t="s">
        <v>668</v>
      </c>
      <c r="F354" s="72">
        <v>611150</v>
      </c>
      <c r="G354" s="75" t="s">
        <v>262</v>
      </c>
      <c r="H354" s="77">
        <v>9171.66</v>
      </c>
      <c r="I354" s="77">
        <v>3746.6400000000003</v>
      </c>
      <c r="J354" s="77">
        <v>15381</v>
      </c>
      <c r="K354" s="77">
        <v>0</v>
      </c>
      <c r="L354" s="80">
        <v>15660</v>
      </c>
      <c r="M354" s="80"/>
      <c r="N354" s="80"/>
      <c r="O354" s="80"/>
      <c r="P354" s="80"/>
      <c r="Q354" s="78">
        <v>110010</v>
      </c>
      <c r="R354" s="79" t="s">
        <v>150</v>
      </c>
      <c r="S354" s="78">
        <v>10</v>
      </c>
      <c r="T354" s="79" t="s">
        <v>150</v>
      </c>
      <c r="U354" s="78">
        <v>11</v>
      </c>
      <c r="V354" s="80" t="s">
        <v>156</v>
      </c>
      <c r="W354" s="78">
        <v>61</v>
      </c>
      <c r="X354" s="78">
        <v>1</v>
      </c>
    </row>
    <row r="355" spans="1:24" x14ac:dyDescent="0.25">
      <c r="A355" s="67"/>
      <c r="B355" s="67">
        <v>273</v>
      </c>
      <c r="C355" s="67" t="s">
        <v>694</v>
      </c>
      <c r="D355" s="109">
        <v>332006</v>
      </c>
      <c r="E355" s="75" t="s">
        <v>668</v>
      </c>
      <c r="F355" s="72">
        <v>611160</v>
      </c>
      <c r="G355" s="75" t="s">
        <v>230</v>
      </c>
      <c r="H355" s="77">
        <v>8304.4499999999989</v>
      </c>
      <c r="I355" s="77">
        <v>0</v>
      </c>
      <c r="J355" s="77">
        <v>14272</v>
      </c>
      <c r="K355" s="77">
        <v>0</v>
      </c>
      <c r="L355" s="80">
        <v>0</v>
      </c>
      <c r="M355" s="80"/>
      <c r="N355" s="80"/>
      <c r="O355" s="80"/>
      <c r="P355" s="80"/>
      <c r="Q355" s="78">
        <v>110010</v>
      </c>
      <c r="R355" s="79" t="s">
        <v>150</v>
      </c>
      <c r="S355" s="78">
        <v>10</v>
      </c>
      <c r="T355" s="79" t="s">
        <v>150</v>
      </c>
      <c r="U355" s="78">
        <v>11</v>
      </c>
      <c r="V355" s="80" t="s">
        <v>156</v>
      </c>
      <c r="W355" s="78">
        <v>61</v>
      </c>
      <c r="X355" s="78">
        <v>1</v>
      </c>
    </row>
    <row r="356" spans="1:24" x14ac:dyDescent="0.25">
      <c r="A356" s="67"/>
      <c r="B356" s="67">
        <v>274</v>
      </c>
      <c r="C356" s="67" t="s">
        <v>694</v>
      </c>
      <c r="D356" s="109">
        <v>332006</v>
      </c>
      <c r="E356" s="75" t="s">
        <v>668</v>
      </c>
      <c r="F356" s="72">
        <v>733110</v>
      </c>
      <c r="G356" s="75" t="s">
        <v>214</v>
      </c>
      <c r="H356" s="77">
        <v>0</v>
      </c>
      <c r="I356" s="77">
        <v>0</v>
      </c>
      <c r="J356" s="77">
        <v>200</v>
      </c>
      <c r="K356" s="77">
        <v>0</v>
      </c>
      <c r="L356" s="80">
        <v>200</v>
      </c>
      <c r="M356" s="80">
        <f>+L356-J356</f>
        <v>0</v>
      </c>
      <c r="N356" s="80"/>
      <c r="O356" s="80"/>
      <c r="P356" s="80"/>
      <c r="Q356" s="78">
        <v>110010</v>
      </c>
      <c r="R356" s="79" t="s">
        <v>150</v>
      </c>
      <c r="S356" s="78">
        <v>10</v>
      </c>
      <c r="T356" s="79" t="s">
        <v>150</v>
      </c>
      <c r="U356" s="78">
        <v>11</v>
      </c>
      <c r="V356" s="80" t="s">
        <v>156</v>
      </c>
      <c r="W356" s="78">
        <v>73</v>
      </c>
      <c r="X356" s="78">
        <v>4</v>
      </c>
    </row>
    <row r="357" spans="1:24" x14ac:dyDescent="0.25">
      <c r="A357" s="67"/>
      <c r="B357" s="67">
        <v>275</v>
      </c>
      <c r="C357" s="67" t="s">
        <v>694</v>
      </c>
      <c r="D357" s="109">
        <v>332006</v>
      </c>
      <c r="E357" s="75" t="s">
        <v>668</v>
      </c>
      <c r="F357" s="72">
        <v>744220</v>
      </c>
      <c r="G357" s="75" t="s">
        <v>191</v>
      </c>
      <c r="H357" s="77">
        <v>1007.79</v>
      </c>
      <c r="I357" s="77">
        <v>1314.8</v>
      </c>
      <c r="J357" s="77">
        <v>250</v>
      </c>
      <c r="K357" s="77">
        <v>0</v>
      </c>
      <c r="L357" s="80">
        <v>250</v>
      </c>
      <c r="M357" s="80">
        <f>+L357-J357</f>
        <v>0</v>
      </c>
      <c r="N357" s="80"/>
      <c r="O357" s="80"/>
      <c r="P357" s="80"/>
      <c r="Q357" s="78">
        <v>110010</v>
      </c>
      <c r="R357" s="79" t="s">
        <v>150</v>
      </c>
      <c r="S357" s="78">
        <v>10</v>
      </c>
      <c r="T357" s="79" t="s">
        <v>150</v>
      </c>
      <c r="U357" s="78">
        <v>11</v>
      </c>
      <c r="V357" s="80" t="s">
        <v>156</v>
      </c>
      <c r="W357" s="78">
        <v>74</v>
      </c>
      <c r="X357" s="78">
        <v>4</v>
      </c>
    </row>
    <row r="358" spans="1:24" x14ac:dyDescent="0.25">
      <c r="A358" s="67"/>
      <c r="B358" s="67">
        <v>276</v>
      </c>
      <c r="C358" s="67" t="s">
        <v>694</v>
      </c>
      <c r="D358" s="109">
        <v>332006</v>
      </c>
      <c r="E358" s="75" t="s">
        <v>668</v>
      </c>
      <c r="F358" s="72">
        <v>755310</v>
      </c>
      <c r="G358" s="75" t="s">
        <v>194</v>
      </c>
      <c r="H358" s="77">
        <v>553.70000000000005</v>
      </c>
      <c r="I358" s="77">
        <v>168.35999999999999</v>
      </c>
      <c r="J358" s="77">
        <v>600</v>
      </c>
      <c r="K358" s="77">
        <v>80.88000000000001</v>
      </c>
      <c r="L358" s="80">
        <v>600</v>
      </c>
      <c r="M358" s="80">
        <f>+L358-J358</f>
        <v>0</v>
      </c>
      <c r="N358" s="80"/>
      <c r="O358" s="80"/>
      <c r="P358" s="80"/>
      <c r="Q358" s="78">
        <v>110010</v>
      </c>
      <c r="R358" s="79" t="s">
        <v>150</v>
      </c>
      <c r="S358" s="78">
        <v>10</v>
      </c>
      <c r="T358" s="79" t="s">
        <v>150</v>
      </c>
      <c r="U358" s="78">
        <v>11</v>
      </c>
      <c r="V358" s="80" t="s">
        <v>156</v>
      </c>
      <c r="W358" s="78">
        <v>75</v>
      </c>
      <c r="X358" s="78">
        <v>4</v>
      </c>
    </row>
    <row r="359" spans="1:24" x14ac:dyDescent="0.25">
      <c r="A359" s="67"/>
      <c r="B359" s="67">
        <v>277</v>
      </c>
      <c r="C359" s="67" t="s">
        <v>694</v>
      </c>
      <c r="D359" s="109">
        <v>332006</v>
      </c>
      <c r="E359" s="75" t="s">
        <v>668</v>
      </c>
      <c r="F359" s="72">
        <v>755360</v>
      </c>
      <c r="G359" s="75" t="s">
        <v>225</v>
      </c>
      <c r="H359" s="77">
        <v>40.909999999999997</v>
      </c>
      <c r="I359" s="77">
        <v>12.6</v>
      </c>
      <c r="J359" s="77">
        <v>929</v>
      </c>
      <c r="K359" s="77">
        <v>39.56</v>
      </c>
      <c r="L359" s="80">
        <v>929</v>
      </c>
      <c r="M359" s="80">
        <f>+L359-J359</f>
        <v>0</v>
      </c>
      <c r="N359" s="80"/>
      <c r="O359" s="80"/>
      <c r="P359" s="80"/>
      <c r="Q359" s="78">
        <v>110010</v>
      </c>
      <c r="R359" s="79" t="s">
        <v>150</v>
      </c>
      <c r="S359" s="78">
        <v>10</v>
      </c>
      <c r="T359" s="79" t="s">
        <v>150</v>
      </c>
      <c r="U359" s="78">
        <v>11</v>
      </c>
      <c r="V359" s="80" t="s">
        <v>156</v>
      </c>
      <c r="W359" s="78">
        <v>75</v>
      </c>
      <c r="X359" s="78">
        <v>4</v>
      </c>
    </row>
    <row r="360" spans="1:24" x14ac:dyDescent="0.25">
      <c r="A360" s="67"/>
      <c r="B360" s="67"/>
      <c r="C360" s="67" t="s">
        <v>694</v>
      </c>
      <c r="D360" s="109">
        <v>332006</v>
      </c>
      <c r="E360" s="75" t="s">
        <v>668</v>
      </c>
      <c r="F360" s="66">
        <v>798142</v>
      </c>
      <c r="G360" s="66" t="s">
        <v>839</v>
      </c>
      <c r="H360" s="77"/>
      <c r="I360" s="77"/>
      <c r="J360" s="77"/>
      <c r="K360" s="77"/>
      <c r="L360" s="80">
        <v>-138</v>
      </c>
      <c r="M360" s="80">
        <f>+L360-J360</f>
        <v>-138</v>
      </c>
      <c r="N360" s="80"/>
      <c r="O360" s="80"/>
      <c r="P360" s="80"/>
      <c r="Q360" s="78">
        <v>110010</v>
      </c>
      <c r="R360" s="79" t="s">
        <v>150</v>
      </c>
      <c r="S360" s="78">
        <v>10</v>
      </c>
      <c r="T360" s="79" t="s">
        <v>150</v>
      </c>
      <c r="U360" s="78">
        <v>11</v>
      </c>
      <c r="V360" s="80" t="s">
        <v>156</v>
      </c>
      <c r="W360" s="78">
        <v>79</v>
      </c>
      <c r="X360" s="78">
        <v>4</v>
      </c>
    </row>
    <row r="361" spans="1:24" x14ac:dyDescent="0.25">
      <c r="A361" s="67"/>
      <c r="B361" s="67">
        <v>278</v>
      </c>
      <c r="C361" s="67" t="s">
        <v>694</v>
      </c>
      <c r="D361" s="109">
        <v>332010</v>
      </c>
      <c r="E361" s="75" t="s">
        <v>695</v>
      </c>
      <c r="F361" s="72">
        <v>611110</v>
      </c>
      <c r="G361" s="75" t="s">
        <v>258</v>
      </c>
      <c r="H361" s="77">
        <v>31381.09</v>
      </c>
      <c r="I361" s="77">
        <v>51373.919999999998</v>
      </c>
      <c r="J361" s="77">
        <v>42461</v>
      </c>
      <c r="K361" s="77">
        <v>20839.740000000002</v>
      </c>
      <c r="L361" s="80">
        <v>52099</v>
      </c>
      <c r="M361" s="80"/>
      <c r="N361" s="80"/>
      <c r="O361" s="80"/>
      <c r="P361" s="80"/>
      <c r="Q361" s="78">
        <v>110010</v>
      </c>
      <c r="R361" s="79" t="s">
        <v>150</v>
      </c>
      <c r="S361" s="78">
        <v>10</v>
      </c>
      <c r="T361" s="79" t="s">
        <v>150</v>
      </c>
      <c r="U361" s="78">
        <v>11</v>
      </c>
      <c r="V361" s="80" t="s">
        <v>156</v>
      </c>
      <c r="W361" s="78">
        <v>61</v>
      </c>
      <c r="X361" s="78">
        <v>1</v>
      </c>
    </row>
    <row r="362" spans="1:24" x14ac:dyDescent="0.25">
      <c r="A362" s="67"/>
      <c r="B362" s="67">
        <v>279</v>
      </c>
      <c r="C362" s="67" t="s">
        <v>694</v>
      </c>
      <c r="D362" s="109">
        <v>332010</v>
      </c>
      <c r="E362" s="75" t="s">
        <v>695</v>
      </c>
      <c r="F362" s="72">
        <v>611115</v>
      </c>
      <c r="G362" s="75" t="s">
        <v>259</v>
      </c>
      <c r="H362" s="77">
        <v>0</v>
      </c>
      <c r="I362" s="77">
        <v>0</v>
      </c>
      <c r="J362" s="77">
        <v>780</v>
      </c>
      <c r="K362" s="77">
        <v>0</v>
      </c>
      <c r="L362" s="80">
        <v>780</v>
      </c>
      <c r="M362" s="80"/>
      <c r="N362" s="80"/>
      <c r="O362" s="80"/>
      <c r="P362" s="80"/>
      <c r="Q362" s="78">
        <v>110010</v>
      </c>
      <c r="R362" s="79" t="s">
        <v>150</v>
      </c>
      <c r="S362" s="78">
        <v>10</v>
      </c>
      <c r="T362" s="79" t="s">
        <v>150</v>
      </c>
      <c r="U362" s="78">
        <v>11</v>
      </c>
      <c r="V362" s="80" t="s">
        <v>156</v>
      </c>
      <c r="W362" s="78">
        <v>61</v>
      </c>
      <c r="X362" s="78">
        <v>1</v>
      </c>
    </row>
    <row r="363" spans="1:24" x14ac:dyDescent="0.25">
      <c r="A363" s="67"/>
      <c r="B363" s="67">
        <v>280</v>
      </c>
      <c r="C363" s="67" t="s">
        <v>694</v>
      </c>
      <c r="D363" s="109">
        <v>332010</v>
      </c>
      <c r="E363" s="75" t="s">
        <v>695</v>
      </c>
      <c r="F363" s="72">
        <v>611120</v>
      </c>
      <c r="G363" s="75" t="s">
        <v>229</v>
      </c>
      <c r="H363" s="77">
        <v>0</v>
      </c>
      <c r="I363" s="77">
        <v>4488</v>
      </c>
      <c r="J363" s="77">
        <v>23787</v>
      </c>
      <c r="K363" s="77">
        <v>2973.75</v>
      </c>
      <c r="L363" s="80">
        <v>0</v>
      </c>
      <c r="M363" s="80"/>
      <c r="N363" s="80"/>
      <c r="O363" s="80"/>
      <c r="P363" s="80"/>
      <c r="Q363" s="78">
        <v>110010</v>
      </c>
      <c r="R363" s="79" t="s">
        <v>150</v>
      </c>
      <c r="S363" s="78">
        <v>10</v>
      </c>
      <c r="T363" s="79" t="s">
        <v>150</v>
      </c>
      <c r="U363" s="78">
        <v>11</v>
      </c>
      <c r="V363" s="80" t="s">
        <v>156</v>
      </c>
      <c r="W363" s="78">
        <v>61</v>
      </c>
      <c r="X363" s="78">
        <v>1</v>
      </c>
    </row>
    <row r="364" spans="1:24" x14ac:dyDescent="0.25">
      <c r="A364" s="67"/>
      <c r="B364" s="67">
        <v>281</v>
      </c>
      <c r="C364" s="67" t="s">
        <v>694</v>
      </c>
      <c r="D364" s="109">
        <v>332010</v>
      </c>
      <c r="E364" s="75" t="s">
        <v>695</v>
      </c>
      <c r="F364" s="72">
        <v>611130</v>
      </c>
      <c r="G364" s="75" t="s">
        <v>261</v>
      </c>
      <c r="H364" s="77">
        <v>0</v>
      </c>
      <c r="I364" s="77">
        <v>0</v>
      </c>
      <c r="J364" s="77">
        <v>600</v>
      </c>
      <c r="K364" s="77">
        <v>0</v>
      </c>
      <c r="L364" s="80">
        <v>600</v>
      </c>
      <c r="M364" s="80"/>
      <c r="N364" s="80"/>
      <c r="O364" s="80"/>
      <c r="P364" s="80"/>
      <c r="Q364" s="78">
        <v>110010</v>
      </c>
      <c r="R364" s="79" t="s">
        <v>150</v>
      </c>
      <c r="S364" s="78">
        <v>10</v>
      </c>
      <c r="T364" s="79" t="s">
        <v>150</v>
      </c>
      <c r="U364" s="78">
        <v>11</v>
      </c>
      <c r="V364" s="80" t="s">
        <v>156</v>
      </c>
      <c r="W364" s="78">
        <v>61</v>
      </c>
      <c r="X364" s="78">
        <v>1</v>
      </c>
    </row>
    <row r="365" spans="1:24" x14ac:dyDescent="0.25">
      <c r="A365" s="67"/>
      <c r="B365" s="67">
        <v>282</v>
      </c>
      <c r="C365" s="67" t="s">
        <v>694</v>
      </c>
      <c r="D365" s="109">
        <v>332010</v>
      </c>
      <c r="E365" s="75" t="s">
        <v>695</v>
      </c>
      <c r="F365" s="72">
        <v>611140</v>
      </c>
      <c r="G365" s="75" t="s">
        <v>269</v>
      </c>
      <c r="H365" s="77">
        <v>0</v>
      </c>
      <c r="I365" s="77">
        <v>0</v>
      </c>
      <c r="J365" s="77">
        <v>600</v>
      </c>
      <c r="K365" s="77">
        <v>0</v>
      </c>
      <c r="L365" s="80">
        <v>600</v>
      </c>
      <c r="M365" s="80"/>
      <c r="N365" s="80"/>
      <c r="O365" s="80"/>
      <c r="P365" s="80"/>
      <c r="Q365" s="78">
        <v>110010</v>
      </c>
      <c r="R365" s="79" t="s">
        <v>150</v>
      </c>
      <c r="S365" s="78">
        <v>10</v>
      </c>
      <c r="T365" s="79" t="s">
        <v>150</v>
      </c>
      <c r="U365" s="78">
        <v>11</v>
      </c>
      <c r="V365" s="80" t="s">
        <v>156</v>
      </c>
      <c r="W365" s="78">
        <v>61</v>
      </c>
      <c r="X365" s="78">
        <v>1</v>
      </c>
    </row>
    <row r="366" spans="1:24" x14ac:dyDescent="0.25">
      <c r="A366" s="67"/>
      <c r="B366" s="67">
        <v>283</v>
      </c>
      <c r="C366" s="67" t="s">
        <v>694</v>
      </c>
      <c r="D366" s="109">
        <v>332010</v>
      </c>
      <c r="E366" s="75" t="s">
        <v>695</v>
      </c>
      <c r="F366" s="72">
        <v>611150</v>
      </c>
      <c r="G366" s="75" t="s">
        <v>262</v>
      </c>
      <c r="H366" s="77">
        <v>0</v>
      </c>
      <c r="I366" s="77">
        <v>0</v>
      </c>
      <c r="J366" s="77">
        <v>6851</v>
      </c>
      <c r="K366" s="77">
        <v>0</v>
      </c>
      <c r="L366" s="80">
        <v>14119</v>
      </c>
      <c r="M366" s="80"/>
      <c r="N366" s="80"/>
      <c r="O366" s="80"/>
      <c r="P366" s="80"/>
      <c r="Q366" s="78">
        <v>110010</v>
      </c>
      <c r="R366" s="79" t="s">
        <v>150</v>
      </c>
      <c r="S366" s="78">
        <v>10</v>
      </c>
      <c r="T366" s="79" t="s">
        <v>150</v>
      </c>
      <c r="U366" s="78">
        <v>11</v>
      </c>
      <c r="V366" s="80" t="s">
        <v>156</v>
      </c>
      <c r="W366" s="78">
        <v>61</v>
      </c>
      <c r="X366" s="78">
        <v>1</v>
      </c>
    </row>
    <row r="367" spans="1:24" x14ac:dyDescent="0.25">
      <c r="A367" s="67"/>
      <c r="B367" s="67">
        <v>284</v>
      </c>
      <c r="C367" s="67" t="s">
        <v>694</v>
      </c>
      <c r="D367" s="109">
        <v>332010</v>
      </c>
      <c r="E367" s="75" t="s">
        <v>695</v>
      </c>
      <c r="F367" s="72">
        <v>611160</v>
      </c>
      <c r="G367" s="75" t="s">
        <v>230</v>
      </c>
      <c r="H367" s="77">
        <v>0</v>
      </c>
      <c r="I367" s="77">
        <v>0</v>
      </c>
      <c r="J367" s="77">
        <v>9515</v>
      </c>
      <c r="K367" s="77">
        <v>0</v>
      </c>
      <c r="L367" s="80">
        <v>0</v>
      </c>
      <c r="M367" s="80"/>
      <c r="N367" s="80"/>
      <c r="O367" s="80"/>
      <c r="P367" s="80"/>
      <c r="Q367" s="78">
        <v>110010</v>
      </c>
      <c r="R367" s="79" t="s">
        <v>150</v>
      </c>
      <c r="S367" s="78">
        <v>10</v>
      </c>
      <c r="T367" s="79" t="s">
        <v>150</v>
      </c>
      <c r="U367" s="78">
        <v>11</v>
      </c>
      <c r="V367" s="80" t="s">
        <v>156</v>
      </c>
      <c r="W367" s="78">
        <v>61</v>
      </c>
      <c r="X367" s="78">
        <v>1</v>
      </c>
    </row>
    <row r="368" spans="1:24" x14ac:dyDescent="0.25">
      <c r="A368" s="67"/>
      <c r="B368" s="67">
        <v>285</v>
      </c>
      <c r="C368" s="67" t="s">
        <v>694</v>
      </c>
      <c r="D368" s="109">
        <v>332010</v>
      </c>
      <c r="E368" s="75" t="s">
        <v>695</v>
      </c>
      <c r="F368" s="72">
        <v>733110</v>
      </c>
      <c r="G368" s="75" t="s">
        <v>214</v>
      </c>
      <c r="H368" s="77">
        <v>0</v>
      </c>
      <c r="I368" s="77">
        <v>0</v>
      </c>
      <c r="J368" s="77">
        <v>200</v>
      </c>
      <c r="K368" s="77">
        <v>0</v>
      </c>
      <c r="L368" s="80">
        <v>200</v>
      </c>
      <c r="M368" s="80">
        <f t="shared" ref="M368:M373" si="9">+L368-J368</f>
        <v>0</v>
      </c>
      <c r="N368" s="80"/>
      <c r="O368" s="80"/>
      <c r="P368" s="80"/>
      <c r="Q368" s="78">
        <v>110010</v>
      </c>
      <c r="R368" s="79" t="s">
        <v>150</v>
      </c>
      <c r="S368" s="78">
        <v>10</v>
      </c>
      <c r="T368" s="79" t="s">
        <v>150</v>
      </c>
      <c r="U368" s="78">
        <v>11</v>
      </c>
      <c r="V368" s="80" t="s">
        <v>156</v>
      </c>
      <c r="W368" s="78">
        <v>73</v>
      </c>
      <c r="X368" s="78">
        <v>4</v>
      </c>
    </row>
    <row r="369" spans="1:24" x14ac:dyDescent="0.25">
      <c r="A369" s="67"/>
      <c r="B369" s="67">
        <v>286</v>
      </c>
      <c r="C369" s="67" t="s">
        <v>694</v>
      </c>
      <c r="D369" s="109">
        <v>332010</v>
      </c>
      <c r="E369" s="75" t="s">
        <v>695</v>
      </c>
      <c r="F369" s="72">
        <v>744210</v>
      </c>
      <c r="G369" s="75" t="s">
        <v>190</v>
      </c>
      <c r="H369" s="77">
        <v>0</v>
      </c>
      <c r="I369" s="77">
        <v>87.360000000000014</v>
      </c>
      <c r="J369" s="77">
        <v>200</v>
      </c>
      <c r="K369" s="77">
        <v>0</v>
      </c>
      <c r="L369" s="80">
        <v>200</v>
      </c>
      <c r="M369" s="80">
        <f t="shared" si="9"/>
        <v>0</v>
      </c>
      <c r="N369" s="80"/>
      <c r="O369" s="80"/>
      <c r="P369" s="80"/>
      <c r="Q369" s="78">
        <v>110010</v>
      </c>
      <c r="R369" s="79" t="s">
        <v>150</v>
      </c>
      <c r="S369" s="78">
        <v>10</v>
      </c>
      <c r="T369" s="79" t="s">
        <v>150</v>
      </c>
      <c r="U369" s="78">
        <v>11</v>
      </c>
      <c r="V369" s="80" t="s">
        <v>156</v>
      </c>
      <c r="W369" s="78">
        <v>74</v>
      </c>
      <c r="X369" s="78">
        <v>4</v>
      </c>
    </row>
    <row r="370" spans="1:24" x14ac:dyDescent="0.25">
      <c r="A370" s="67"/>
      <c r="B370" s="67">
        <v>287</v>
      </c>
      <c r="C370" s="67" t="s">
        <v>694</v>
      </c>
      <c r="D370" s="109">
        <v>332010</v>
      </c>
      <c r="E370" s="75" t="s">
        <v>695</v>
      </c>
      <c r="F370" s="72">
        <v>744220</v>
      </c>
      <c r="G370" s="75" t="s">
        <v>191</v>
      </c>
      <c r="H370" s="77">
        <v>0</v>
      </c>
      <c r="I370" s="77">
        <v>0</v>
      </c>
      <c r="J370" s="77">
        <v>344</v>
      </c>
      <c r="K370" s="77">
        <v>0</v>
      </c>
      <c r="L370" s="80">
        <v>340</v>
      </c>
      <c r="M370" s="80">
        <f t="shared" si="9"/>
        <v>-4</v>
      </c>
      <c r="N370" s="80"/>
      <c r="O370" s="80"/>
      <c r="P370" s="80"/>
      <c r="Q370" s="78">
        <v>110010</v>
      </c>
      <c r="R370" s="79" t="s">
        <v>150</v>
      </c>
      <c r="S370" s="78">
        <v>10</v>
      </c>
      <c r="T370" s="79" t="s">
        <v>150</v>
      </c>
      <c r="U370" s="78">
        <v>11</v>
      </c>
      <c r="V370" s="80" t="s">
        <v>156</v>
      </c>
      <c r="W370" s="78">
        <v>74</v>
      </c>
      <c r="X370" s="78">
        <v>4</v>
      </c>
    </row>
    <row r="371" spans="1:24" x14ac:dyDescent="0.25">
      <c r="A371" s="67"/>
      <c r="B371" s="67">
        <v>288</v>
      </c>
      <c r="C371" s="67" t="s">
        <v>694</v>
      </c>
      <c r="D371" s="109">
        <v>332010</v>
      </c>
      <c r="E371" s="75" t="s">
        <v>695</v>
      </c>
      <c r="F371" s="72">
        <v>755310</v>
      </c>
      <c r="G371" s="75" t="s">
        <v>194</v>
      </c>
      <c r="H371" s="77">
        <v>37.26</v>
      </c>
      <c r="I371" s="77">
        <v>41.040000000000006</v>
      </c>
      <c r="J371" s="77">
        <v>750</v>
      </c>
      <c r="K371" s="77">
        <v>135</v>
      </c>
      <c r="L371" s="80">
        <v>750</v>
      </c>
      <c r="M371" s="80">
        <f t="shared" si="9"/>
        <v>0</v>
      </c>
      <c r="N371" s="80"/>
      <c r="O371" s="80"/>
      <c r="P371" s="80"/>
      <c r="Q371" s="78">
        <v>110010</v>
      </c>
      <c r="R371" s="79" t="s">
        <v>150</v>
      </c>
      <c r="S371" s="78">
        <v>10</v>
      </c>
      <c r="T371" s="79" t="s">
        <v>150</v>
      </c>
      <c r="U371" s="78">
        <v>11</v>
      </c>
      <c r="V371" s="80" t="s">
        <v>156</v>
      </c>
      <c r="W371" s="78">
        <v>75</v>
      </c>
      <c r="X371" s="78">
        <v>4</v>
      </c>
    </row>
    <row r="372" spans="1:24" x14ac:dyDescent="0.25">
      <c r="A372" s="67"/>
      <c r="B372" s="67">
        <v>289</v>
      </c>
      <c r="C372" s="67" t="s">
        <v>694</v>
      </c>
      <c r="D372" s="109">
        <v>332010</v>
      </c>
      <c r="E372" s="75" t="s">
        <v>695</v>
      </c>
      <c r="F372" s="72">
        <v>755360</v>
      </c>
      <c r="G372" s="75" t="s">
        <v>225</v>
      </c>
      <c r="H372" s="77">
        <v>0</v>
      </c>
      <c r="I372" s="77">
        <v>22.96</v>
      </c>
      <c r="J372" s="77">
        <v>1000</v>
      </c>
      <c r="K372" s="77">
        <v>0</v>
      </c>
      <c r="L372" s="80">
        <v>1000</v>
      </c>
      <c r="M372" s="80">
        <f t="shared" si="9"/>
        <v>0</v>
      </c>
      <c r="N372" s="80"/>
      <c r="O372" s="80"/>
      <c r="P372" s="80"/>
      <c r="Q372" s="78">
        <v>110010</v>
      </c>
      <c r="R372" s="79" t="s">
        <v>150</v>
      </c>
      <c r="S372" s="78">
        <v>10</v>
      </c>
      <c r="T372" s="79" t="s">
        <v>150</v>
      </c>
      <c r="U372" s="78">
        <v>11</v>
      </c>
      <c r="V372" s="80" t="s">
        <v>156</v>
      </c>
      <c r="W372" s="78">
        <v>75</v>
      </c>
      <c r="X372" s="78">
        <v>4</v>
      </c>
    </row>
    <row r="373" spans="1:24" x14ac:dyDescent="0.25">
      <c r="A373" s="67"/>
      <c r="B373" s="67"/>
      <c r="C373" s="67" t="s">
        <v>694</v>
      </c>
      <c r="D373" s="109">
        <v>332010</v>
      </c>
      <c r="E373" s="75" t="s">
        <v>695</v>
      </c>
      <c r="F373" s="66">
        <v>798142</v>
      </c>
      <c r="G373" s="66" t="s">
        <v>839</v>
      </c>
      <c r="H373" s="77"/>
      <c r="I373" s="77"/>
      <c r="J373" s="77"/>
      <c r="K373" s="77"/>
      <c r="L373" s="80">
        <v>-174</v>
      </c>
      <c r="M373" s="80">
        <f t="shared" si="9"/>
        <v>-174</v>
      </c>
      <c r="N373" s="80"/>
      <c r="O373" s="80"/>
      <c r="P373" s="80"/>
      <c r="Q373" s="78">
        <v>110010</v>
      </c>
      <c r="R373" s="79" t="s">
        <v>150</v>
      </c>
      <c r="S373" s="78">
        <v>10</v>
      </c>
      <c r="T373" s="79" t="s">
        <v>150</v>
      </c>
      <c r="U373" s="78">
        <v>11</v>
      </c>
      <c r="V373" s="80" t="s">
        <v>156</v>
      </c>
      <c r="W373" s="78">
        <v>79</v>
      </c>
      <c r="X373" s="78">
        <v>4</v>
      </c>
    </row>
    <row r="374" spans="1:24" x14ac:dyDescent="0.25">
      <c r="A374" s="67"/>
      <c r="B374" s="67">
        <v>290</v>
      </c>
      <c r="C374" s="67" t="s">
        <v>694</v>
      </c>
      <c r="D374" s="109">
        <v>332012</v>
      </c>
      <c r="E374" s="75" t="s">
        <v>695</v>
      </c>
      <c r="F374" s="72">
        <v>611110</v>
      </c>
      <c r="G374" s="75" t="s">
        <v>258</v>
      </c>
      <c r="H374" s="77">
        <v>95082.850000000035</v>
      </c>
      <c r="I374" s="77">
        <v>235002.21000000002</v>
      </c>
      <c r="J374" s="77">
        <v>220052</v>
      </c>
      <c r="K374" s="77">
        <v>112865.34</v>
      </c>
      <c r="L374" s="80">
        <v>322373</v>
      </c>
      <c r="M374" s="80"/>
      <c r="N374" s="80"/>
      <c r="O374" s="80"/>
      <c r="P374" s="80"/>
      <c r="Q374" s="78">
        <v>110010</v>
      </c>
      <c r="R374" s="79" t="s">
        <v>150</v>
      </c>
      <c r="S374" s="78">
        <v>10</v>
      </c>
      <c r="T374" s="79" t="s">
        <v>150</v>
      </c>
      <c r="U374" s="78">
        <v>11</v>
      </c>
      <c r="V374" s="80" t="s">
        <v>156</v>
      </c>
      <c r="W374" s="78">
        <v>61</v>
      </c>
      <c r="X374" s="78">
        <v>1</v>
      </c>
    </row>
    <row r="375" spans="1:24" x14ac:dyDescent="0.25">
      <c r="A375" s="67"/>
      <c r="B375" s="67">
        <v>291</v>
      </c>
      <c r="C375" s="67" t="s">
        <v>694</v>
      </c>
      <c r="D375" s="109">
        <v>332012</v>
      </c>
      <c r="E375" s="75" t="s">
        <v>695</v>
      </c>
      <c r="F375" s="72">
        <v>611115</v>
      </c>
      <c r="G375" s="75" t="s">
        <v>259</v>
      </c>
      <c r="H375" s="77">
        <v>1033.6199999999999</v>
      </c>
      <c r="I375" s="77">
        <v>1224.6199999999999</v>
      </c>
      <c r="J375" s="77">
        <v>1040</v>
      </c>
      <c r="K375" s="77">
        <v>619.5</v>
      </c>
      <c r="L375" s="80">
        <v>1040</v>
      </c>
      <c r="M375" s="80"/>
      <c r="N375" s="80"/>
      <c r="O375" s="80"/>
      <c r="P375" s="80"/>
      <c r="Q375" s="78">
        <v>110010</v>
      </c>
      <c r="R375" s="79" t="s">
        <v>150</v>
      </c>
      <c r="S375" s="78">
        <v>10</v>
      </c>
      <c r="T375" s="79" t="s">
        <v>150</v>
      </c>
      <c r="U375" s="78">
        <v>11</v>
      </c>
      <c r="V375" s="80" t="s">
        <v>156</v>
      </c>
      <c r="W375" s="78">
        <v>61</v>
      </c>
      <c r="X375" s="78">
        <v>1</v>
      </c>
    </row>
    <row r="376" spans="1:24" s="66" customFormat="1" x14ac:dyDescent="0.25">
      <c r="A376" s="67"/>
      <c r="B376" s="67">
        <v>292</v>
      </c>
      <c r="C376" s="67" t="s">
        <v>694</v>
      </c>
      <c r="D376" s="109">
        <v>332012</v>
      </c>
      <c r="E376" s="75" t="s">
        <v>695</v>
      </c>
      <c r="F376" s="72">
        <v>611120</v>
      </c>
      <c r="G376" s="75" t="s">
        <v>229</v>
      </c>
      <c r="H376" s="77">
        <v>18311.97</v>
      </c>
      <c r="I376" s="77">
        <v>12471.42</v>
      </c>
      <c r="J376" s="77">
        <v>71359</v>
      </c>
      <c r="K376" s="77">
        <v>32113.47</v>
      </c>
      <c r="L376" s="80">
        <v>0</v>
      </c>
      <c r="M376" s="80"/>
      <c r="N376" s="80"/>
      <c r="O376" s="80"/>
      <c r="P376" s="80"/>
      <c r="Q376" s="78">
        <v>110010</v>
      </c>
      <c r="R376" s="79" t="s">
        <v>150</v>
      </c>
      <c r="S376" s="78">
        <v>10</v>
      </c>
      <c r="T376" s="79" t="s">
        <v>150</v>
      </c>
      <c r="U376" s="78">
        <v>11</v>
      </c>
      <c r="V376" s="80" t="s">
        <v>156</v>
      </c>
      <c r="W376" s="78">
        <v>61</v>
      </c>
      <c r="X376" s="78">
        <v>1</v>
      </c>
    </row>
    <row r="377" spans="1:24" x14ac:dyDescent="0.25">
      <c r="A377" s="67"/>
      <c r="B377" s="67">
        <v>293</v>
      </c>
      <c r="C377" s="67" t="s">
        <v>694</v>
      </c>
      <c r="D377" s="109">
        <v>332012</v>
      </c>
      <c r="E377" s="75" t="s">
        <v>695</v>
      </c>
      <c r="F377" s="72">
        <v>611125</v>
      </c>
      <c r="G377" s="75" t="s">
        <v>260</v>
      </c>
      <c r="H377" s="77">
        <v>0</v>
      </c>
      <c r="I377" s="77">
        <v>5751.78</v>
      </c>
      <c r="J377" s="77">
        <v>0</v>
      </c>
      <c r="K377" s="77">
        <v>0</v>
      </c>
      <c r="L377" s="80">
        <v>0</v>
      </c>
      <c r="M377" s="80"/>
      <c r="N377" s="80"/>
      <c r="O377" s="80"/>
      <c r="P377" s="80"/>
      <c r="Q377" s="78">
        <v>110010</v>
      </c>
      <c r="R377" s="79" t="s">
        <v>150</v>
      </c>
      <c r="S377" s="78">
        <v>10</v>
      </c>
      <c r="T377" s="79" t="s">
        <v>150</v>
      </c>
      <c r="U377" s="78">
        <v>11</v>
      </c>
      <c r="V377" s="80" t="s">
        <v>156</v>
      </c>
      <c r="W377" s="78">
        <v>61</v>
      </c>
      <c r="X377" s="78">
        <v>1</v>
      </c>
    </row>
    <row r="378" spans="1:24" x14ac:dyDescent="0.25">
      <c r="A378" s="67"/>
      <c r="B378" s="67">
        <v>294</v>
      </c>
      <c r="C378" s="67" t="s">
        <v>694</v>
      </c>
      <c r="D378" s="109">
        <v>332012</v>
      </c>
      <c r="E378" s="75" t="s">
        <v>695</v>
      </c>
      <c r="F378" s="72">
        <v>611130</v>
      </c>
      <c r="G378" s="75" t="s">
        <v>261</v>
      </c>
      <c r="H378" s="77">
        <v>0</v>
      </c>
      <c r="I378" s="77">
        <v>456.53999999999996</v>
      </c>
      <c r="J378" s="77">
        <v>2600</v>
      </c>
      <c r="K378" s="77">
        <v>0</v>
      </c>
      <c r="L378" s="80">
        <v>2600</v>
      </c>
      <c r="M378" s="80"/>
      <c r="N378" s="80"/>
      <c r="O378" s="80"/>
      <c r="P378" s="80"/>
      <c r="Q378" s="78">
        <v>110010</v>
      </c>
      <c r="R378" s="79" t="s">
        <v>150</v>
      </c>
      <c r="S378" s="78">
        <v>10</v>
      </c>
      <c r="T378" s="79" t="s">
        <v>150</v>
      </c>
      <c r="U378" s="78">
        <v>11</v>
      </c>
      <c r="V378" s="80" t="s">
        <v>156</v>
      </c>
      <c r="W378" s="78">
        <v>61</v>
      </c>
      <c r="X378" s="78">
        <v>1</v>
      </c>
    </row>
    <row r="379" spans="1:24" x14ac:dyDescent="0.25">
      <c r="A379" s="67"/>
      <c r="B379" s="67">
        <v>295</v>
      </c>
      <c r="C379" s="67" t="s">
        <v>694</v>
      </c>
      <c r="D379" s="109">
        <v>332012</v>
      </c>
      <c r="E379" s="75" t="s">
        <v>695</v>
      </c>
      <c r="F379" s="72">
        <v>611140</v>
      </c>
      <c r="G379" s="75" t="s">
        <v>269</v>
      </c>
      <c r="H379" s="77">
        <v>0</v>
      </c>
      <c r="I379" s="77">
        <v>0</v>
      </c>
      <c r="J379" s="77">
        <v>2600</v>
      </c>
      <c r="K379" s="77">
        <v>0</v>
      </c>
      <c r="L379" s="80">
        <v>2600</v>
      </c>
      <c r="M379" s="80"/>
      <c r="N379" s="80"/>
      <c r="O379" s="80"/>
      <c r="P379" s="80"/>
      <c r="Q379" s="78">
        <v>110010</v>
      </c>
      <c r="R379" s="79" t="s">
        <v>150</v>
      </c>
      <c r="S379" s="78">
        <v>10</v>
      </c>
      <c r="T379" s="79" t="s">
        <v>150</v>
      </c>
      <c r="U379" s="78">
        <v>11</v>
      </c>
      <c r="V379" s="80" t="s">
        <v>156</v>
      </c>
      <c r="W379" s="78">
        <v>61</v>
      </c>
      <c r="X379" s="78">
        <v>1</v>
      </c>
    </row>
    <row r="380" spans="1:24" x14ac:dyDescent="0.25">
      <c r="A380" s="67"/>
      <c r="B380" s="67">
        <v>296</v>
      </c>
      <c r="C380" s="67" t="s">
        <v>694</v>
      </c>
      <c r="D380" s="109">
        <v>332012</v>
      </c>
      <c r="E380" s="75" t="s">
        <v>695</v>
      </c>
      <c r="F380" s="72">
        <v>611150</v>
      </c>
      <c r="G380" s="75" t="s">
        <v>262</v>
      </c>
      <c r="H380" s="77">
        <v>9887.2099999999991</v>
      </c>
      <c r="I380" s="77">
        <v>33834.44</v>
      </c>
      <c r="J380" s="77">
        <v>26879</v>
      </c>
      <c r="K380" s="77">
        <v>0</v>
      </c>
      <c r="L380" s="80">
        <v>20473</v>
      </c>
      <c r="M380" s="80"/>
      <c r="N380" s="80"/>
      <c r="O380" s="80"/>
      <c r="P380" s="80"/>
      <c r="Q380" s="78">
        <v>110010</v>
      </c>
      <c r="R380" s="79" t="s">
        <v>150</v>
      </c>
      <c r="S380" s="78">
        <v>10</v>
      </c>
      <c r="T380" s="79" t="s">
        <v>150</v>
      </c>
      <c r="U380" s="78">
        <v>11</v>
      </c>
      <c r="V380" s="80" t="s">
        <v>156</v>
      </c>
      <c r="W380" s="78">
        <v>61</v>
      </c>
      <c r="X380" s="78">
        <v>1</v>
      </c>
    </row>
    <row r="381" spans="1:24" x14ac:dyDescent="0.25">
      <c r="A381" s="67"/>
      <c r="B381" s="67">
        <v>297</v>
      </c>
      <c r="C381" s="67" t="s">
        <v>694</v>
      </c>
      <c r="D381" s="109">
        <v>332012</v>
      </c>
      <c r="E381" s="75" t="s">
        <v>695</v>
      </c>
      <c r="F381" s="72">
        <v>611160</v>
      </c>
      <c r="G381" s="75" t="s">
        <v>230</v>
      </c>
      <c r="H381" s="77">
        <v>2157</v>
      </c>
      <c r="I381" s="77">
        <v>0</v>
      </c>
      <c r="J381" s="77">
        <v>23787</v>
      </c>
      <c r="K381" s="77">
        <v>0</v>
      </c>
      <c r="L381" s="80">
        <v>0</v>
      </c>
      <c r="M381" s="80"/>
      <c r="N381" s="80"/>
      <c r="O381" s="80"/>
      <c r="P381" s="80"/>
      <c r="Q381" s="78">
        <v>110010</v>
      </c>
      <c r="R381" s="79" t="s">
        <v>150</v>
      </c>
      <c r="S381" s="78">
        <v>10</v>
      </c>
      <c r="T381" s="79" t="s">
        <v>150</v>
      </c>
      <c r="U381" s="78">
        <v>11</v>
      </c>
      <c r="V381" s="80" t="s">
        <v>156</v>
      </c>
      <c r="W381" s="78">
        <v>61</v>
      </c>
      <c r="X381" s="78">
        <v>1</v>
      </c>
    </row>
    <row r="382" spans="1:24" x14ac:dyDescent="0.25">
      <c r="A382" s="67"/>
      <c r="B382" s="67">
        <v>298</v>
      </c>
      <c r="C382" s="67" t="s">
        <v>694</v>
      </c>
      <c r="D382" s="109">
        <v>332012</v>
      </c>
      <c r="E382" s="75" t="s">
        <v>695</v>
      </c>
      <c r="F382" s="72">
        <v>733110</v>
      </c>
      <c r="G382" s="75" t="s">
        <v>214</v>
      </c>
      <c r="H382" s="77">
        <v>0</v>
      </c>
      <c r="I382" s="77">
        <v>25</v>
      </c>
      <c r="J382" s="77">
        <v>300</v>
      </c>
      <c r="K382" s="77">
        <v>24.96</v>
      </c>
      <c r="L382" s="80">
        <v>300</v>
      </c>
      <c r="M382" s="80">
        <f t="shared" ref="M382:M387" si="10">+L382-J382</f>
        <v>0</v>
      </c>
      <c r="N382" s="80"/>
      <c r="O382" s="80"/>
      <c r="P382" s="80"/>
      <c r="Q382" s="78">
        <v>110010</v>
      </c>
      <c r="R382" s="79" t="s">
        <v>150</v>
      </c>
      <c r="S382" s="78">
        <v>10</v>
      </c>
      <c r="T382" s="79" t="s">
        <v>150</v>
      </c>
      <c r="U382" s="78">
        <v>11</v>
      </c>
      <c r="V382" s="80" t="s">
        <v>156</v>
      </c>
      <c r="W382" s="78">
        <v>73</v>
      </c>
      <c r="X382" s="78">
        <v>4</v>
      </c>
    </row>
    <row r="383" spans="1:24" x14ac:dyDescent="0.25">
      <c r="A383" s="67"/>
      <c r="B383" s="67">
        <v>299</v>
      </c>
      <c r="C383" s="67" t="s">
        <v>694</v>
      </c>
      <c r="D383" s="109">
        <v>332012</v>
      </c>
      <c r="E383" s="75" t="s">
        <v>695</v>
      </c>
      <c r="F383" s="72">
        <v>744210</v>
      </c>
      <c r="G383" s="75" t="s">
        <v>190</v>
      </c>
      <c r="H383" s="77">
        <v>0</v>
      </c>
      <c r="I383" s="77">
        <v>0</v>
      </c>
      <c r="J383" s="77">
        <v>200</v>
      </c>
      <c r="K383" s="77">
        <v>0</v>
      </c>
      <c r="L383" s="80">
        <v>200</v>
      </c>
      <c r="M383" s="80">
        <f t="shared" si="10"/>
        <v>0</v>
      </c>
      <c r="N383" s="80"/>
      <c r="O383" s="80"/>
      <c r="P383" s="80"/>
      <c r="Q383" s="78">
        <v>110010</v>
      </c>
      <c r="R383" s="79" t="s">
        <v>150</v>
      </c>
      <c r="S383" s="78">
        <v>10</v>
      </c>
      <c r="T383" s="79" t="s">
        <v>150</v>
      </c>
      <c r="U383" s="78">
        <v>11</v>
      </c>
      <c r="V383" s="80" t="s">
        <v>156</v>
      </c>
      <c r="W383" s="78">
        <v>74</v>
      </c>
      <c r="X383" s="78">
        <v>4</v>
      </c>
    </row>
    <row r="384" spans="1:24" x14ac:dyDescent="0.25">
      <c r="A384" s="67"/>
      <c r="B384" s="67">
        <v>300</v>
      </c>
      <c r="C384" s="67" t="s">
        <v>694</v>
      </c>
      <c r="D384" s="109">
        <v>332012</v>
      </c>
      <c r="E384" s="75" t="s">
        <v>695</v>
      </c>
      <c r="F384" s="72">
        <v>744220</v>
      </c>
      <c r="G384" s="75" t="s">
        <v>191</v>
      </c>
      <c r="H384" s="77">
        <v>1294.28</v>
      </c>
      <c r="I384" s="77">
        <v>1787.52</v>
      </c>
      <c r="J384" s="77">
        <v>621</v>
      </c>
      <c r="K384" s="77">
        <v>5.61</v>
      </c>
      <c r="L384" s="80">
        <v>607</v>
      </c>
      <c r="M384" s="80">
        <f t="shared" si="10"/>
        <v>-14</v>
      </c>
      <c r="N384" s="80"/>
      <c r="O384" s="80"/>
      <c r="P384" s="80"/>
      <c r="Q384" s="78">
        <v>110010</v>
      </c>
      <c r="R384" s="79" t="s">
        <v>150</v>
      </c>
      <c r="S384" s="78">
        <v>10</v>
      </c>
      <c r="T384" s="79" t="s">
        <v>150</v>
      </c>
      <c r="U384" s="78">
        <v>11</v>
      </c>
      <c r="V384" s="80" t="s">
        <v>156</v>
      </c>
      <c r="W384" s="78">
        <v>74</v>
      </c>
      <c r="X384" s="78">
        <v>4</v>
      </c>
    </row>
    <row r="385" spans="1:24" x14ac:dyDescent="0.25">
      <c r="A385" s="67"/>
      <c r="B385" s="67">
        <v>301</v>
      </c>
      <c r="C385" s="67" t="s">
        <v>694</v>
      </c>
      <c r="D385" s="109">
        <v>332012</v>
      </c>
      <c r="E385" s="75" t="s">
        <v>695</v>
      </c>
      <c r="F385" s="72">
        <v>755310</v>
      </c>
      <c r="G385" s="75" t="s">
        <v>194</v>
      </c>
      <c r="H385" s="77">
        <v>152.47</v>
      </c>
      <c r="I385" s="77">
        <v>539.76</v>
      </c>
      <c r="J385" s="77">
        <v>800</v>
      </c>
      <c r="K385" s="77">
        <v>84.54</v>
      </c>
      <c r="L385" s="80">
        <v>800</v>
      </c>
      <c r="M385" s="80">
        <f t="shared" si="10"/>
        <v>0</v>
      </c>
      <c r="N385" s="80"/>
      <c r="O385" s="80"/>
      <c r="P385" s="80"/>
      <c r="Q385" s="78">
        <v>110010</v>
      </c>
      <c r="R385" s="79" t="s">
        <v>150</v>
      </c>
      <c r="S385" s="78">
        <v>10</v>
      </c>
      <c r="T385" s="79" t="s">
        <v>150</v>
      </c>
      <c r="U385" s="78">
        <v>11</v>
      </c>
      <c r="V385" s="80" t="s">
        <v>156</v>
      </c>
      <c r="W385" s="78">
        <v>75</v>
      </c>
      <c r="X385" s="78">
        <v>4</v>
      </c>
    </row>
    <row r="386" spans="1:24" x14ac:dyDescent="0.25">
      <c r="A386" s="67"/>
      <c r="B386" s="67">
        <v>302</v>
      </c>
      <c r="C386" s="67" t="s">
        <v>694</v>
      </c>
      <c r="D386" s="109">
        <v>332012</v>
      </c>
      <c r="E386" s="75" t="s">
        <v>695</v>
      </c>
      <c r="F386" s="72">
        <v>755360</v>
      </c>
      <c r="G386" s="75" t="s">
        <v>225</v>
      </c>
      <c r="H386" s="77">
        <v>2742.4</v>
      </c>
      <c r="I386" s="77">
        <v>1550.94</v>
      </c>
      <c r="J386" s="77">
        <v>2000</v>
      </c>
      <c r="K386" s="77">
        <v>336.51000000000005</v>
      </c>
      <c r="L386" s="80">
        <v>2000</v>
      </c>
      <c r="M386" s="80">
        <f t="shared" si="10"/>
        <v>0</v>
      </c>
      <c r="N386" s="80"/>
      <c r="O386" s="80"/>
      <c r="P386" s="80"/>
      <c r="Q386" s="78">
        <v>110010</v>
      </c>
      <c r="R386" s="79" t="s">
        <v>150</v>
      </c>
      <c r="S386" s="78">
        <v>10</v>
      </c>
      <c r="T386" s="79" t="s">
        <v>150</v>
      </c>
      <c r="U386" s="78">
        <v>11</v>
      </c>
      <c r="V386" s="80" t="s">
        <v>156</v>
      </c>
      <c r="W386" s="78">
        <v>75</v>
      </c>
      <c r="X386" s="78">
        <v>4</v>
      </c>
    </row>
    <row r="387" spans="1:24" x14ac:dyDescent="0.25">
      <c r="A387" s="67"/>
      <c r="B387" s="67"/>
      <c r="C387" s="67" t="s">
        <v>694</v>
      </c>
      <c r="D387" s="109">
        <v>332012</v>
      </c>
      <c r="E387" s="75" t="s">
        <v>695</v>
      </c>
      <c r="F387" s="66">
        <v>798142</v>
      </c>
      <c r="G387" s="66" t="s">
        <v>839</v>
      </c>
      <c r="H387" s="77"/>
      <c r="I387" s="77"/>
      <c r="J387" s="77"/>
      <c r="K387" s="77"/>
      <c r="L387" s="80">
        <v>-311</v>
      </c>
      <c r="M387" s="80">
        <f t="shared" si="10"/>
        <v>-311</v>
      </c>
      <c r="N387" s="80"/>
      <c r="O387" s="80"/>
      <c r="P387" s="80"/>
      <c r="Q387" s="78">
        <v>110010</v>
      </c>
      <c r="R387" s="79" t="s">
        <v>150</v>
      </c>
      <c r="S387" s="78">
        <v>10</v>
      </c>
      <c r="T387" s="79" t="s">
        <v>150</v>
      </c>
      <c r="U387" s="78">
        <v>11</v>
      </c>
      <c r="V387" s="80" t="s">
        <v>156</v>
      </c>
      <c r="W387" s="78">
        <v>79</v>
      </c>
      <c r="X387" s="78">
        <v>4</v>
      </c>
    </row>
    <row r="388" spans="1:24" x14ac:dyDescent="0.25">
      <c r="A388" s="67"/>
      <c r="B388" s="67">
        <v>303</v>
      </c>
      <c r="C388" s="67" t="s">
        <v>694</v>
      </c>
      <c r="D388" s="109">
        <v>332016</v>
      </c>
      <c r="E388" s="75" t="s">
        <v>695</v>
      </c>
      <c r="F388" s="72">
        <v>611110</v>
      </c>
      <c r="G388" s="75" t="s">
        <v>258</v>
      </c>
      <c r="H388" s="77">
        <v>40627.919999999998</v>
      </c>
      <c r="I388" s="77">
        <v>52993.600000000013</v>
      </c>
      <c r="J388" s="77">
        <v>95006</v>
      </c>
      <c r="K388" s="77">
        <v>50262.48</v>
      </c>
      <c r="L388" s="80">
        <v>89486</v>
      </c>
      <c r="M388" s="80"/>
      <c r="N388" s="80"/>
      <c r="O388" s="80"/>
      <c r="P388" s="80"/>
      <c r="Q388" s="78">
        <v>110010</v>
      </c>
      <c r="R388" s="79" t="s">
        <v>150</v>
      </c>
      <c r="S388" s="78">
        <v>10</v>
      </c>
      <c r="T388" s="79" t="s">
        <v>150</v>
      </c>
      <c r="U388" s="78">
        <v>11</v>
      </c>
      <c r="V388" s="80" t="s">
        <v>156</v>
      </c>
      <c r="W388" s="78">
        <v>61</v>
      </c>
      <c r="X388" s="78">
        <v>1</v>
      </c>
    </row>
    <row r="389" spans="1:24" x14ac:dyDescent="0.25">
      <c r="A389" s="67"/>
      <c r="B389" s="67">
        <v>304</v>
      </c>
      <c r="C389" s="67" t="s">
        <v>694</v>
      </c>
      <c r="D389" s="109">
        <v>332016</v>
      </c>
      <c r="E389" s="75" t="s">
        <v>695</v>
      </c>
      <c r="F389" s="72">
        <v>611115</v>
      </c>
      <c r="G389" s="75" t="s">
        <v>259</v>
      </c>
      <c r="H389" s="77">
        <v>67.41</v>
      </c>
      <c r="I389" s="77">
        <v>322.53000000000003</v>
      </c>
      <c r="J389" s="77">
        <v>624</v>
      </c>
      <c r="K389" s="77">
        <v>0</v>
      </c>
      <c r="L389" s="80">
        <v>742</v>
      </c>
      <c r="M389" s="80"/>
      <c r="N389" s="80"/>
      <c r="O389" s="80"/>
      <c r="P389" s="80"/>
      <c r="Q389" s="78">
        <v>110010</v>
      </c>
      <c r="R389" s="79" t="s">
        <v>150</v>
      </c>
      <c r="S389" s="78">
        <v>10</v>
      </c>
      <c r="T389" s="79" t="s">
        <v>150</v>
      </c>
      <c r="U389" s="78">
        <v>11</v>
      </c>
      <c r="V389" s="80" t="s">
        <v>156</v>
      </c>
      <c r="W389" s="78">
        <v>61</v>
      </c>
      <c r="X389" s="78">
        <v>1</v>
      </c>
    </row>
    <row r="390" spans="1:24" x14ac:dyDescent="0.25">
      <c r="A390" s="67"/>
      <c r="B390" s="67">
        <v>305</v>
      </c>
      <c r="C390" s="67" t="s">
        <v>694</v>
      </c>
      <c r="D390" s="109">
        <v>332016</v>
      </c>
      <c r="E390" s="75" t="s">
        <v>695</v>
      </c>
      <c r="F390" s="72">
        <v>611120</v>
      </c>
      <c r="G390" s="75" t="s">
        <v>229</v>
      </c>
      <c r="H390" s="77">
        <v>2157</v>
      </c>
      <c r="I390" s="77">
        <v>5610</v>
      </c>
      <c r="J390" s="77">
        <v>21408</v>
      </c>
      <c r="K390" s="77">
        <v>6542.25</v>
      </c>
      <c r="L390" s="80">
        <v>0</v>
      </c>
      <c r="M390" s="80"/>
      <c r="N390" s="80"/>
      <c r="O390" s="80"/>
      <c r="P390" s="80"/>
      <c r="Q390" s="78">
        <v>110010</v>
      </c>
      <c r="R390" s="79" t="s">
        <v>150</v>
      </c>
      <c r="S390" s="78">
        <v>10</v>
      </c>
      <c r="T390" s="79" t="s">
        <v>150</v>
      </c>
      <c r="U390" s="78">
        <v>11</v>
      </c>
      <c r="V390" s="80" t="s">
        <v>156</v>
      </c>
      <c r="W390" s="78">
        <v>61</v>
      </c>
      <c r="X390" s="78">
        <v>1</v>
      </c>
    </row>
    <row r="391" spans="1:24" x14ac:dyDescent="0.25">
      <c r="A391" s="67"/>
      <c r="B391" s="67">
        <v>306</v>
      </c>
      <c r="C391" s="67" t="s">
        <v>694</v>
      </c>
      <c r="D391" s="109">
        <v>332016</v>
      </c>
      <c r="E391" s="75" t="s">
        <v>695</v>
      </c>
      <c r="F391" s="72">
        <v>611150</v>
      </c>
      <c r="G391" s="75" t="s">
        <v>262</v>
      </c>
      <c r="H391" s="77">
        <v>0</v>
      </c>
      <c r="I391" s="77">
        <v>0</v>
      </c>
      <c r="J391" s="77">
        <v>7717</v>
      </c>
      <c r="K391" s="77">
        <v>0</v>
      </c>
      <c r="L391" s="80">
        <v>0</v>
      </c>
      <c r="M391" s="80"/>
      <c r="N391" s="80"/>
      <c r="O391" s="80"/>
      <c r="P391" s="80"/>
      <c r="Q391" s="78">
        <v>110010</v>
      </c>
      <c r="R391" s="79" t="s">
        <v>150</v>
      </c>
      <c r="S391" s="78">
        <v>10</v>
      </c>
      <c r="T391" s="79" t="s">
        <v>150</v>
      </c>
      <c r="U391" s="78">
        <v>11</v>
      </c>
      <c r="V391" s="80" t="s">
        <v>156</v>
      </c>
      <c r="W391" s="78">
        <v>61</v>
      </c>
      <c r="X391" s="78">
        <v>1</v>
      </c>
    </row>
    <row r="392" spans="1:24" x14ac:dyDescent="0.25">
      <c r="A392" s="67"/>
      <c r="B392" s="67">
        <v>307</v>
      </c>
      <c r="C392" s="67" t="s">
        <v>694</v>
      </c>
      <c r="D392" s="109">
        <v>332016</v>
      </c>
      <c r="E392" s="75" t="s">
        <v>695</v>
      </c>
      <c r="F392" s="72">
        <v>611160</v>
      </c>
      <c r="G392" s="75" t="s">
        <v>230</v>
      </c>
      <c r="H392" s="77">
        <v>0</v>
      </c>
      <c r="I392" s="77">
        <v>0</v>
      </c>
      <c r="J392" s="77">
        <v>4758</v>
      </c>
      <c r="K392" s="77">
        <v>0</v>
      </c>
      <c r="L392" s="80">
        <v>0</v>
      </c>
      <c r="M392" s="80"/>
      <c r="N392" s="80"/>
      <c r="O392" s="80"/>
      <c r="P392" s="80"/>
      <c r="Q392" s="78">
        <v>110010</v>
      </c>
      <c r="R392" s="79" t="s">
        <v>150</v>
      </c>
      <c r="S392" s="78">
        <v>10</v>
      </c>
      <c r="T392" s="79" t="s">
        <v>150</v>
      </c>
      <c r="U392" s="78">
        <v>11</v>
      </c>
      <c r="V392" s="80" t="s">
        <v>156</v>
      </c>
      <c r="W392" s="78">
        <v>61</v>
      </c>
      <c r="X392" s="78">
        <v>1</v>
      </c>
    </row>
    <row r="393" spans="1:24" x14ac:dyDescent="0.25">
      <c r="A393" s="67"/>
      <c r="B393" s="67">
        <v>308</v>
      </c>
      <c r="C393" s="67" t="s">
        <v>694</v>
      </c>
      <c r="D393" s="109">
        <v>332016</v>
      </c>
      <c r="E393" s="75" t="s">
        <v>695</v>
      </c>
      <c r="F393" s="72">
        <v>733110</v>
      </c>
      <c r="G393" s="75" t="s">
        <v>214</v>
      </c>
      <c r="H393" s="77">
        <v>0</v>
      </c>
      <c r="I393" s="77">
        <v>0</v>
      </c>
      <c r="J393" s="77">
        <v>150</v>
      </c>
      <c r="K393" s="77">
        <v>0</v>
      </c>
      <c r="L393" s="80">
        <v>150</v>
      </c>
      <c r="M393" s="80">
        <f t="shared" ref="M393:M398" si="11">+L393-J393</f>
        <v>0</v>
      </c>
      <c r="N393" s="80"/>
      <c r="O393" s="80"/>
      <c r="P393" s="80"/>
      <c r="Q393" s="78">
        <v>110010</v>
      </c>
      <c r="R393" s="79" t="s">
        <v>150</v>
      </c>
      <c r="S393" s="78">
        <v>10</v>
      </c>
      <c r="T393" s="79" t="s">
        <v>150</v>
      </c>
      <c r="U393" s="78">
        <v>11</v>
      </c>
      <c r="V393" s="80" t="s">
        <v>156</v>
      </c>
      <c r="W393" s="78">
        <v>73</v>
      </c>
      <c r="X393" s="78">
        <v>4</v>
      </c>
    </row>
    <row r="394" spans="1:24" s="66" customFormat="1" x14ac:dyDescent="0.25">
      <c r="A394" s="67"/>
      <c r="B394" s="67">
        <v>309</v>
      </c>
      <c r="C394" s="67" t="s">
        <v>694</v>
      </c>
      <c r="D394" s="109">
        <v>332016</v>
      </c>
      <c r="E394" s="75" t="s">
        <v>695</v>
      </c>
      <c r="F394" s="72">
        <v>744210</v>
      </c>
      <c r="G394" s="75" t="s">
        <v>190</v>
      </c>
      <c r="H394" s="77">
        <v>0</v>
      </c>
      <c r="I394" s="77">
        <v>0</v>
      </c>
      <c r="J394" s="77">
        <v>0</v>
      </c>
      <c r="K394" s="77">
        <v>0</v>
      </c>
      <c r="L394" s="80">
        <v>200</v>
      </c>
      <c r="M394" s="80">
        <f t="shared" si="11"/>
        <v>200</v>
      </c>
      <c r="N394" s="80"/>
      <c r="O394" s="80"/>
      <c r="P394" s="80"/>
      <c r="Q394" s="78">
        <v>110010</v>
      </c>
      <c r="R394" s="79" t="s">
        <v>150</v>
      </c>
      <c r="S394" s="78">
        <v>10</v>
      </c>
      <c r="T394" s="79" t="s">
        <v>150</v>
      </c>
      <c r="U394" s="78">
        <v>11</v>
      </c>
      <c r="V394" s="80" t="s">
        <v>156</v>
      </c>
      <c r="W394" s="78">
        <v>74</v>
      </c>
      <c r="X394" s="78">
        <v>4</v>
      </c>
    </row>
    <row r="395" spans="1:24" x14ac:dyDescent="0.25">
      <c r="A395" s="67"/>
      <c r="B395" s="67">
        <v>310</v>
      </c>
      <c r="C395" s="67" t="s">
        <v>694</v>
      </c>
      <c r="D395" s="109">
        <v>332016</v>
      </c>
      <c r="E395" s="75" t="s">
        <v>695</v>
      </c>
      <c r="F395" s="72">
        <v>744220</v>
      </c>
      <c r="G395" s="75" t="s">
        <v>191</v>
      </c>
      <c r="H395" s="77">
        <v>0</v>
      </c>
      <c r="I395" s="77">
        <v>1177.8</v>
      </c>
      <c r="J395" s="77">
        <v>200</v>
      </c>
      <c r="K395" s="77">
        <v>0</v>
      </c>
      <c r="L395" s="80">
        <v>200</v>
      </c>
      <c r="M395" s="80">
        <f t="shared" si="11"/>
        <v>0</v>
      </c>
      <c r="N395" s="80"/>
      <c r="O395" s="80"/>
      <c r="P395" s="80"/>
      <c r="Q395" s="78">
        <v>110010</v>
      </c>
      <c r="R395" s="79" t="s">
        <v>150</v>
      </c>
      <c r="S395" s="78">
        <v>10</v>
      </c>
      <c r="T395" s="79" t="s">
        <v>150</v>
      </c>
      <c r="U395" s="78">
        <v>11</v>
      </c>
      <c r="V395" s="80" t="s">
        <v>156</v>
      </c>
      <c r="W395" s="78">
        <v>74</v>
      </c>
      <c r="X395" s="78">
        <v>4</v>
      </c>
    </row>
    <row r="396" spans="1:24" x14ac:dyDescent="0.25">
      <c r="A396" s="67"/>
      <c r="B396" s="67">
        <v>311</v>
      </c>
      <c r="C396" s="67" t="s">
        <v>694</v>
      </c>
      <c r="D396" s="107">
        <v>332016</v>
      </c>
      <c r="E396" s="75" t="s">
        <v>695</v>
      </c>
      <c r="F396" s="76">
        <v>755310</v>
      </c>
      <c r="G396" s="75" t="s">
        <v>194</v>
      </c>
      <c r="H396" s="77">
        <v>14.27</v>
      </c>
      <c r="I396" s="77">
        <v>202.8</v>
      </c>
      <c r="J396" s="77">
        <v>600</v>
      </c>
      <c r="K396" s="77">
        <v>10.559999999999999</v>
      </c>
      <c r="L396" s="80">
        <v>600</v>
      </c>
      <c r="M396" s="80">
        <f t="shared" si="11"/>
        <v>0</v>
      </c>
      <c r="N396" s="80"/>
      <c r="O396" s="80"/>
      <c r="P396" s="80"/>
      <c r="Q396" s="78">
        <v>110010</v>
      </c>
      <c r="R396" s="79" t="s">
        <v>150</v>
      </c>
      <c r="S396" s="78">
        <v>10</v>
      </c>
      <c r="T396" s="79" t="s">
        <v>150</v>
      </c>
      <c r="U396" s="78">
        <v>11</v>
      </c>
      <c r="V396" s="80" t="s">
        <v>156</v>
      </c>
      <c r="W396" s="78">
        <v>75</v>
      </c>
      <c r="X396" s="78">
        <v>4</v>
      </c>
    </row>
    <row r="397" spans="1:24" x14ac:dyDescent="0.25">
      <c r="A397" s="67"/>
      <c r="B397" s="67">
        <v>312</v>
      </c>
      <c r="C397" s="67" t="s">
        <v>694</v>
      </c>
      <c r="D397" s="107">
        <v>332016</v>
      </c>
      <c r="E397" s="75" t="s">
        <v>695</v>
      </c>
      <c r="F397" s="76">
        <v>755360</v>
      </c>
      <c r="G397" s="75" t="s">
        <v>225</v>
      </c>
      <c r="H397" s="77">
        <v>8.4</v>
      </c>
      <c r="I397" s="77">
        <v>38.28</v>
      </c>
      <c r="J397" s="77">
        <v>1321</v>
      </c>
      <c r="K397" s="77">
        <v>30</v>
      </c>
      <c r="L397" s="80">
        <v>1000</v>
      </c>
      <c r="M397" s="80">
        <f t="shared" si="11"/>
        <v>-321</v>
      </c>
      <c r="N397" s="80"/>
      <c r="O397" s="80"/>
      <c r="P397" s="80"/>
      <c r="Q397" s="78">
        <v>110010</v>
      </c>
      <c r="R397" s="79" t="s">
        <v>150</v>
      </c>
      <c r="S397" s="78">
        <v>10</v>
      </c>
      <c r="T397" s="79" t="s">
        <v>150</v>
      </c>
      <c r="U397" s="78">
        <v>11</v>
      </c>
      <c r="V397" s="80" t="s">
        <v>156</v>
      </c>
      <c r="W397" s="78">
        <v>75</v>
      </c>
      <c r="X397" s="78">
        <v>4</v>
      </c>
    </row>
    <row r="398" spans="1:24" x14ac:dyDescent="0.25">
      <c r="A398" s="67"/>
      <c r="B398" s="67"/>
      <c r="C398" s="67" t="s">
        <v>694</v>
      </c>
      <c r="D398" s="107">
        <v>332016</v>
      </c>
      <c r="E398" s="75" t="s">
        <v>695</v>
      </c>
      <c r="F398" s="66">
        <v>798142</v>
      </c>
      <c r="G398" s="66" t="s">
        <v>839</v>
      </c>
      <c r="H398" s="77"/>
      <c r="I398" s="77"/>
      <c r="J398" s="77"/>
      <c r="K398" s="77"/>
      <c r="L398" s="80">
        <v>-155</v>
      </c>
      <c r="M398" s="80">
        <f t="shared" si="11"/>
        <v>-155</v>
      </c>
      <c r="N398" s="80"/>
      <c r="O398" s="80"/>
      <c r="P398" s="80"/>
      <c r="Q398" s="78">
        <v>110010</v>
      </c>
      <c r="R398" s="79" t="s">
        <v>150</v>
      </c>
      <c r="S398" s="78">
        <v>10</v>
      </c>
      <c r="T398" s="79" t="s">
        <v>150</v>
      </c>
      <c r="U398" s="78">
        <v>11</v>
      </c>
      <c r="V398" s="80" t="s">
        <v>156</v>
      </c>
      <c r="W398" s="78">
        <v>79</v>
      </c>
      <c r="X398" s="78">
        <v>4</v>
      </c>
    </row>
    <row r="399" spans="1:24" x14ac:dyDescent="0.25">
      <c r="A399" s="67"/>
      <c r="B399" s="67">
        <v>313</v>
      </c>
      <c r="C399" s="67" t="s">
        <v>694</v>
      </c>
      <c r="D399" s="107">
        <v>332030</v>
      </c>
      <c r="E399" s="75" t="s">
        <v>670</v>
      </c>
      <c r="F399" s="76">
        <v>611110</v>
      </c>
      <c r="G399" s="75" t="s">
        <v>258</v>
      </c>
      <c r="H399" s="77">
        <v>35056.089999999997</v>
      </c>
      <c r="I399" s="77">
        <v>0</v>
      </c>
      <c r="J399" s="77">
        <v>0</v>
      </c>
      <c r="K399" s="77">
        <v>0</v>
      </c>
      <c r="L399" s="80">
        <v>0</v>
      </c>
      <c r="M399" s="80"/>
      <c r="N399" s="80"/>
      <c r="O399" s="80"/>
      <c r="P399" s="80"/>
      <c r="Q399" s="78">
        <v>110010</v>
      </c>
      <c r="R399" s="79" t="s">
        <v>150</v>
      </c>
      <c r="S399" s="78">
        <v>10</v>
      </c>
      <c r="T399" s="79" t="s">
        <v>150</v>
      </c>
      <c r="U399" s="78">
        <v>11</v>
      </c>
      <c r="V399" s="80" t="s">
        <v>156</v>
      </c>
      <c r="W399" s="78">
        <v>61</v>
      </c>
      <c r="X399" s="78">
        <v>1</v>
      </c>
    </row>
    <row r="400" spans="1:24" x14ac:dyDescent="0.25">
      <c r="A400" s="67"/>
      <c r="B400" s="67">
        <v>314</v>
      </c>
      <c r="C400" s="67" t="s">
        <v>694</v>
      </c>
      <c r="D400" s="107">
        <v>332030</v>
      </c>
      <c r="E400" s="75" t="s">
        <v>670</v>
      </c>
      <c r="F400" s="76">
        <v>611130</v>
      </c>
      <c r="G400" s="75" t="s">
        <v>261</v>
      </c>
      <c r="H400" s="77">
        <v>539.28</v>
      </c>
      <c r="I400" s="77">
        <v>0</v>
      </c>
      <c r="J400" s="77">
        <v>0</v>
      </c>
      <c r="K400" s="77">
        <v>0</v>
      </c>
      <c r="L400" s="80">
        <v>0</v>
      </c>
      <c r="M400" s="80"/>
      <c r="N400" s="80"/>
      <c r="O400" s="80"/>
      <c r="P400" s="80"/>
      <c r="Q400" s="78">
        <v>110010</v>
      </c>
      <c r="R400" s="79" t="s">
        <v>150</v>
      </c>
      <c r="S400" s="78">
        <v>10</v>
      </c>
      <c r="T400" s="79" t="s">
        <v>150</v>
      </c>
      <c r="U400" s="78">
        <v>11</v>
      </c>
      <c r="V400" s="80" t="s">
        <v>156</v>
      </c>
      <c r="W400" s="78">
        <v>61</v>
      </c>
      <c r="X400" s="78">
        <v>1</v>
      </c>
    </row>
    <row r="401" spans="1:24" x14ac:dyDescent="0.25">
      <c r="A401" s="67"/>
      <c r="B401" s="67">
        <v>315</v>
      </c>
      <c r="C401" s="67" t="s">
        <v>694</v>
      </c>
      <c r="D401" s="107">
        <v>332030</v>
      </c>
      <c r="E401" s="75" t="s">
        <v>670</v>
      </c>
      <c r="F401" s="76">
        <v>755310</v>
      </c>
      <c r="G401" s="75" t="s">
        <v>194</v>
      </c>
      <c r="H401" s="77">
        <v>22.05</v>
      </c>
      <c r="I401" s="77">
        <v>0</v>
      </c>
      <c r="J401" s="77">
        <v>0</v>
      </c>
      <c r="K401" s="77">
        <v>0</v>
      </c>
      <c r="L401" s="80">
        <v>0</v>
      </c>
      <c r="M401" s="80">
        <f>+L401-J401</f>
        <v>0</v>
      </c>
      <c r="N401" s="80"/>
      <c r="O401" s="80"/>
      <c r="P401" s="80"/>
      <c r="Q401" s="78">
        <v>110010</v>
      </c>
      <c r="R401" s="79" t="s">
        <v>150</v>
      </c>
      <c r="S401" s="78">
        <v>10</v>
      </c>
      <c r="T401" s="79" t="s">
        <v>150</v>
      </c>
      <c r="U401" s="78">
        <v>11</v>
      </c>
      <c r="V401" s="80" t="s">
        <v>156</v>
      </c>
      <c r="W401" s="78">
        <v>75</v>
      </c>
      <c r="X401" s="78">
        <v>4</v>
      </c>
    </row>
    <row r="402" spans="1:24" x14ac:dyDescent="0.25">
      <c r="A402" s="67"/>
      <c r="B402" s="67">
        <v>316</v>
      </c>
      <c r="C402" s="67" t="s">
        <v>694</v>
      </c>
      <c r="D402" s="107">
        <v>332030</v>
      </c>
      <c r="E402" s="75" t="s">
        <v>670</v>
      </c>
      <c r="F402" s="76">
        <v>755705</v>
      </c>
      <c r="G402" s="75" t="s">
        <v>196</v>
      </c>
      <c r="H402" s="77">
        <v>0</v>
      </c>
      <c r="I402" s="77">
        <v>0</v>
      </c>
      <c r="J402" s="77">
        <v>0</v>
      </c>
      <c r="K402" s="77">
        <v>0</v>
      </c>
      <c r="L402" s="80">
        <v>0</v>
      </c>
      <c r="M402" s="80">
        <f>+L402-J402</f>
        <v>0</v>
      </c>
      <c r="N402" s="80"/>
      <c r="O402" s="80"/>
      <c r="P402" s="80"/>
      <c r="Q402" s="78">
        <v>110010</v>
      </c>
      <c r="R402" s="79" t="s">
        <v>150</v>
      </c>
      <c r="S402" s="78">
        <v>10</v>
      </c>
      <c r="T402" s="79" t="s">
        <v>150</v>
      </c>
      <c r="U402" s="78">
        <v>11</v>
      </c>
      <c r="V402" s="80" t="s">
        <v>156</v>
      </c>
      <c r="W402" s="78">
        <v>75</v>
      </c>
      <c r="X402" s="78">
        <v>4</v>
      </c>
    </row>
    <row r="403" spans="1:24" x14ac:dyDescent="0.25">
      <c r="A403" s="67"/>
      <c r="B403" s="67"/>
      <c r="C403" s="67" t="s">
        <v>694</v>
      </c>
      <c r="D403" s="107">
        <v>332030</v>
      </c>
      <c r="E403" s="75" t="s">
        <v>670</v>
      </c>
      <c r="F403" s="66">
        <v>798142</v>
      </c>
      <c r="G403" s="66" t="s">
        <v>839</v>
      </c>
      <c r="H403" s="77"/>
      <c r="I403" s="77"/>
      <c r="J403" s="77"/>
      <c r="K403" s="77"/>
      <c r="L403" s="80">
        <v>0</v>
      </c>
      <c r="M403" s="80">
        <f>+L403-J403</f>
        <v>0</v>
      </c>
      <c r="N403" s="80"/>
      <c r="O403" s="80"/>
      <c r="P403" s="80"/>
      <c r="Q403" s="78">
        <v>110010</v>
      </c>
      <c r="R403" s="79" t="s">
        <v>150</v>
      </c>
      <c r="S403" s="78">
        <v>10</v>
      </c>
      <c r="T403" s="79" t="s">
        <v>150</v>
      </c>
      <c r="U403" s="78">
        <v>11</v>
      </c>
      <c r="V403" s="80" t="s">
        <v>156</v>
      </c>
      <c r="W403" s="78">
        <v>79</v>
      </c>
      <c r="X403" s="78">
        <v>4</v>
      </c>
    </row>
    <row r="404" spans="1:24" x14ac:dyDescent="0.25">
      <c r="A404" s="67"/>
      <c r="B404" s="67">
        <v>317</v>
      </c>
      <c r="C404" s="67" t="s">
        <v>694</v>
      </c>
      <c r="D404" s="107">
        <v>332032</v>
      </c>
      <c r="E404" s="75" t="s">
        <v>670</v>
      </c>
      <c r="F404" s="76">
        <v>611110</v>
      </c>
      <c r="G404" s="75" t="s">
        <v>258</v>
      </c>
      <c r="H404" s="77">
        <v>126660.80000000002</v>
      </c>
      <c r="I404" s="77">
        <v>0</v>
      </c>
      <c r="J404" s="77">
        <v>0</v>
      </c>
      <c r="K404" s="77">
        <v>0</v>
      </c>
      <c r="L404" s="80">
        <v>0</v>
      </c>
      <c r="M404" s="80"/>
      <c r="N404" s="80"/>
      <c r="O404" s="80"/>
      <c r="P404" s="80"/>
      <c r="Q404" s="78">
        <v>110010</v>
      </c>
      <c r="R404" s="79" t="s">
        <v>150</v>
      </c>
      <c r="S404" s="78">
        <v>10</v>
      </c>
      <c r="T404" s="79" t="s">
        <v>150</v>
      </c>
      <c r="U404" s="78">
        <v>11</v>
      </c>
      <c r="V404" s="80" t="s">
        <v>156</v>
      </c>
      <c r="W404" s="78">
        <v>61</v>
      </c>
      <c r="X404" s="78">
        <v>1</v>
      </c>
    </row>
    <row r="405" spans="1:24" x14ac:dyDescent="0.25">
      <c r="A405" s="67"/>
      <c r="B405" s="67">
        <v>318</v>
      </c>
      <c r="C405" s="67" t="s">
        <v>694</v>
      </c>
      <c r="D405" s="107">
        <v>332032</v>
      </c>
      <c r="E405" s="75" t="s">
        <v>670</v>
      </c>
      <c r="F405" s="76">
        <v>611115</v>
      </c>
      <c r="G405" s="75" t="s">
        <v>259</v>
      </c>
      <c r="H405" s="77">
        <v>337.04999999999995</v>
      </c>
      <c r="I405" s="77">
        <v>0</v>
      </c>
      <c r="J405" s="77">
        <v>0</v>
      </c>
      <c r="K405" s="77">
        <v>0</v>
      </c>
      <c r="L405" s="80">
        <v>0</v>
      </c>
      <c r="M405" s="80"/>
      <c r="N405" s="80"/>
      <c r="O405" s="80"/>
      <c r="P405" s="80"/>
      <c r="Q405" s="78">
        <v>110010</v>
      </c>
      <c r="R405" s="79" t="s">
        <v>150</v>
      </c>
      <c r="S405" s="78">
        <v>10</v>
      </c>
      <c r="T405" s="79" t="s">
        <v>150</v>
      </c>
      <c r="U405" s="78">
        <v>11</v>
      </c>
      <c r="V405" s="80" t="s">
        <v>156</v>
      </c>
      <c r="W405" s="78">
        <v>61</v>
      </c>
      <c r="X405" s="78">
        <v>1</v>
      </c>
    </row>
    <row r="406" spans="1:24" x14ac:dyDescent="0.25">
      <c r="A406" s="67"/>
      <c r="B406" s="67">
        <v>319</v>
      </c>
      <c r="C406" s="67" t="s">
        <v>694</v>
      </c>
      <c r="D406" s="107">
        <v>332032</v>
      </c>
      <c r="E406" s="75" t="s">
        <v>670</v>
      </c>
      <c r="F406" s="76">
        <v>611120</v>
      </c>
      <c r="G406" s="75" t="s">
        <v>229</v>
      </c>
      <c r="H406" s="77">
        <v>15143.94</v>
      </c>
      <c r="I406" s="77">
        <v>0</v>
      </c>
      <c r="J406" s="77">
        <v>0</v>
      </c>
      <c r="K406" s="77">
        <v>0</v>
      </c>
      <c r="L406" s="80">
        <v>0</v>
      </c>
      <c r="M406" s="80"/>
      <c r="N406" s="80"/>
      <c r="O406" s="80"/>
      <c r="P406" s="80"/>
      <c r="Q406" s="78">
        <v>110010</v>
      </c>
      <c r="R406" s="79" t="s">
        <v>150</v>
      </c>
      <c r="S406" s="78">
        <v>10</v>
      </c>
      <c r="T406" s="79" t="s">
        <v>150</v>
      </c>
      <c r="U406" s="78">
        <v>11</v>
      </c>
      <c r="V406" s="80" t="s">
        <v>156</v>
      </c>
      <c r="W406" s="78">
        <v>61</v>
      </c>
      <c r="X406" s="78">
        <v>1</v>
      </c>
    </row>
    <row r="407" spans="1:24" x14ac:dyDescent="0.25">
      <c r="A407" s="67"/>
      <c r="B407" s="67">
        <v>320</v>
      </c>
      <c r="C407" s="67" t="s">
        <v>694</v>
      </c>
      <c r="D407" s="107">
        <v>332032</v>
      </c>
      <c r="E407" s="75" t="s">
        <v>670</v>
      </c>
      <c r="F407" s="76">
        <v>611130</v>
      </c>
      <c r="G407" s="75" t="s">
        <v>261</v>
      </c>
      <c r="H407" s="77">
        <v>539.28</v>
      </c>
      <c r="I407" s="77">
        <v>0</v>
      </c>
      <c r="J407" s="77">
        <v>0</v>
      </c>
      <c r="K407" s="77">
        <v>0</v>
      </c>
      <c r="L407" s="80">
        <v>0</v>
      </c>
      <c r="M407" s="80"/>
      <c r="N407" s="80"/>
      <c r="O407" s="80"/>
      <c r="P407" s="80"/>
      <c r="Q407" s="78">
        <v>110010</v>
      </c>
      <c r="R407" s="79" t="s">
        <v>150</v>
      </c>
      <c r="S407" s="78">
        <v>10</v>
      </c>
      <c r="T407" s="79" t="s">
        <v>150</v>
      </c>
      <c r="U407" s="78">
        <v>11</v>
      </c>
      <c r="V407" s="80" t="s">
        <v>156</v>
      </c>
      <c r="W407" s="78">
        <v>61</v>
      </c>
      <c r="X407" s="78">
        <v>1</v>
      </c>
    </row>
    <row r="408" spans="1:24" x14ac:dyDescent="0.25">
      <c r="A408" s="67"/>
      <c r="B408" s="67">
        <v>321</v>
      </c>
      <c r="C408" s="67" t="s">
        <v>694</v>
      </c>
      <c r="D408" s="107">
        <v>332032</v>
      </c>
      <c r="E408" s="75" t="s">
        <v>670</v>
      </c>
      <c r="F408" s="76">
        <v>611140</v>
      </c>
      <c r="G408" s="75" t="s">
        <v>269</v>
      </c>
      <c r="H408" s="77">
        <v>23.74</v>
      </c>
      <c r="I408" s="77">
        <v>0</v>
      </c>
      <c r="J408" s="77">
        <v>0</v>
      </c>
      <c r="K408" s="77">
        <v>0</v>
      </c>
      <c r="L408" s="80">
        <v>0</v>
      </c>
      <c r="M408" s="80"/>
      <c r="N408" s="80"/>
      <c r="O408" s="80"/>
      <c r="P408" s="80"/>
      <c r="Q408" s="78">
        <v>110010</v>
      </c>
      <c r="R408" s="79" t="s">
        <v>150</v>
      </c>
      <c r="S408" s="78">
        <v>10</v>
      </c>
      <c r="T408" s="79" t="s">
        <v>150</v>
      </c>
      <c r="U408" s="78">
        <v>11</v>
      </c>
      <c r="V408" s="80" t="s">
        <v>156</v>
      </c>
      <c r="W408" s="78">
        <v>61</v>
      </c>
      <c r="X408" s="78">
        <v>1</v>
      </c>
    </row>
    <row r="409" spans="1:24" x14ac:dyDescent="0.25">
      <c r="A409" s="67"/>
      <c r="B409" s="67">
        <v>322</v>
      </c>
      <c r="C409" s="67" t="s">
        <v>694</v>
      </c>
      <c r="D409" s="107">
        <v>332032</v>
      </c>
      <c r="E409" s="75" t="s">
        <v>670</v>
      </c>
      <c r="F409" s="76">
        <v>611150</v>
      </c>
      <c r="G409" s="75" t="s">
        <v>262</v>
      </c>
      <c r="H409" s="77">
        <v>9334.82</v>
      </c>
      <c r="I409" s="77">
        <v>0</v>
      </c>
      <c r="J409" s="77">
        <v>0</v>
      </c>
      <c r="K409" s="77">
        <v>0</v>
      </c>
      <c r="L409" s="80">
        <v>0</v>
      </c>
      <c r="M409" s="80"/>
      <c r="N409" s="80"/>
      <c r="O409" s="80"/>
      <c r="P409" s="80"/>
      <c r="Q409" s="78">
        <v>110010</v>
      </c>
      <c r="R409" s="79" t="s">
        <v>150</v>
      </c>
      <c r="S409" s="78">
        <v>10</v>
      </c>
      <c r="T409" s="79" t="s">
        <v>150</v>
      </c>
      <c r="U409" s="78">
        <v>11</v>
      </c>
      <c r="V409" s="80" t="s">
        <v>156</v>
      </c>
      <c r="W409" s="78">
        <v>61</v>
      </c>
      <c r="X409" s="78">
        <v>1</v>
      </c>
    </row>
    <row r="410" spans="1:24" s="66" customFormat="1" x14ac:dyDescent="0.25">
      <c r="A410" s="67"/>
      <c r="B410" s="67">
        <v>323</v>
      </c>
      <c r="C410" s="67" t="s">
        <v>694</v>
      </c>
      <c r="D410" s="107">
        <v>332032</v>
      </c>
      <c r="E410" s="75" t="s">
        <v>670</v>
      </c>
      <c r="F410" s="76">
        <v>611160</v>
      </c>
      <c r="G410" s="75" t="s">
        <v>230</v>
      </c>
      <c r="H410" s="77">
        <v>4314</v>
      </c>
      <c r="I410" s="77">
        <v>0</v>
      </c>
      <c r="J410" s="77">
        <v>0</v>
      </c>
      <c r="K410" s="77">
        <v>0</v>
      </c>
      <c r="L410" s="80">
        <v>0</v>
      </c>
      <c r="M410" s="80"/>
      <c r="N410" s="80"/>
      <c r="O410" s="80"/>
      <c r="P410" s="80"/>
      <c r="Q410" s="78">
        <v>110010</v>
      </c>
      <c r="R410" s="79" t="s">
        <v>150</v>
      </c>
      <c r="S410" s="78">
        <v>10</v>
      </c>
      <c r="T410" s="79" t="s">
        <v>150</v>
      </c>
      <c r="U410" s="78">
        <v>11</v>
      </c>
      <c r="V410" s="80" t="s">
        <v>156</v>
      </c>
      <c r="W410" s="78">
        <v>61</v>
      </c>
      <c r="X410" s="78">
        <v>1</v>
      </c>
    </row>
    <row r="411" spans="1:24" x14ac:dyDescent="0.25">
      <c r="A411" s="67"/>
      <c r="B411" s="67">
        <v>324</v>
      </c>
      <c r="C411" s="67" t="s">
        <v>694</v>
      </c>
      <c r="D411" s="107">
        <v>332032</v>
      </c>
      <c r="E411" s="75" t="s">
        <v>670</v>
      </c>
      <c r="F411" s="76">
        <v>744220</v>
      </c>
      <c r="G411" s="75" t="s">
        <v>191</v>
      </c>
      <c r="H411" s="77">
        <v>613</v>
      </c>
      <c r="I411" s="77">
        <v>0</v>
      </c>
      <c r="J411" s="77">
        <v>0</v>
      </c>
      <c r="K411" s="77">
        <v>0</v>
      </c>
      <c r="L411" s="80">
        <v>0</v>
      </c>
      <c r="M411" s="80">
        <f>+L411-J411</f>
        <v>0</v>
      </c>
      <c r="N411" s="80"/>
      <c r="O411" s="80"/>
      <c r="P411" s="80"/>
      <c r="Q411" s="78">
        <v>110010</v>
      </c>
      <c r="R411" s="79" t="s">
        <v>150</v>
      </c>
      <c r="S411" s="78">
        <v>10</v>
      </c>
      <c r="T411" s="79" t="s">
        <v>150</v>
      </c>
      <c r="U411" s="78">
        <v>11</v>
      </c>
      <c r="V411" s="80" t="s">
        <v>156</v>
      </c>
      <c r="W411" s="78">
        <v>74</v>
      </c>
      <c r="X411" s="78">
        <v>4</v>
      </c>
    </row>
    <row r="412" spans="1:24" x14ac:dyDescent="0.25">
      <c r="A412" s="67"/>
      <c r="B412" s="67">
        <v>325</v>
      </c>
      <c r="C412" s="67" t="s">
        <v>694</v>
      </c>
      <c r="D412" s="107">
        <v>332032</v>
      </c>
      <c r="E412" s="75" t="s">
        <v>670</v>
      </c>
      <c r="F412" s="76">
        <v>755310</v>
      </c>
      <c r="G412" s="75" t="s">
        <v>194</v>
      </c>
      <c r="H412" s="77">
        <v>455.58000000000004</v>
      </c>
      <c r="I412" s="77">
        <v>0</v>
      </c>
      <c r="J412" s="77">
        <v>0</v>
      </c>
      <c r="K412" s="77">
        <v>0</v>
      </c>
      <c r="L412" s="80">
        <v>0</v>
      </c>
      <c r="M412" s="80">
        <f>+L412-J412</f>
        <v>0</v>
      </c>
      <c r="N412" s="80"/>
      <c r="O412" s="80"/>
      <c r="P412" s="80"/>
      <c r="Q412" s="78">
        <v>110010</v>
      </c>
      <c r="R412" s="79" t="s">
        <v>150</v>
      </c>
      <c r="S412" s="78">
        <v>10</v>
      </c>
      <c r="T412" s="79" t="s">
        <v>150</v>
      </c>
      <c r="U412" s="78">
        <v>11</v>
      </c>
      <c r="V412" s="80" t="s">
        <v>156</v>
      </c>
      <c r="W412" s="78">
        <v>75</v>
      </c>
      <c r="X412" s="78">
        <v>4</v>
      </c>
    </row>
    <row r="413" spans="1:24" x14ac:dyDescent="0.25">
      <c r="A413" s="67"/>
      <c r="B413" s="67">
        <v>326</v>
      </c>
      <c r="C413" s="67" t="s">
        <v>694</v>
      </c>
      <c r="D413" s="107">
        <v>332032</v>
      </c>
      <c r="E413" s="75" t="s">
        <v>670</v>
      </c>
      <c r="F413" s="76">
        <v>755360</v>
      </c>
      <c r="G413" s="75" t="s">
        <v>225</v>
      </c>
      <c r="H413" s="77">
        <v>237.44</v>
      </c>
      <c r="I413" s="77">
        <v>0</v>
      </c>
      <c r="J413" s="77">
        <v>0</v>
      </c>
      <c r="K413" s="77">
        <v>0</v>
      </c>
      <c r="L413" s="80">
        <v>0</v>
      </c>
      <c r="M413" s="80">
        <f>+L413-J413</f>
        <v>0</v>
      </c>
      <c r="N413" s="80"/>
      <c r="O413" s="80"/>
      <c r="P413" s="80"/>
      <c r="Q413" s="78">
        <v>110010</v>
      </c>
      <c r="R413" s="79" t="s">
        <v>150</v>
      </c>
      <c r="S413" s="78">
        <v>10</v>
      </c>
      <c r="T413" s="79" t="s">
        <v>150</v>
      </c>
      <c r="U413" s="78">
        <v>11</v>
      </c>
      <c r="V413" s="80" t="s">
        <v>156</v>
      </c>
      <c r="W413" s="78">
        <v>75</v>
      </c>
      <c r="X413" s="78">
        <v>4</v>
      </c>
    </row>
    <row r="414" spans="1:24" x14ac:dyDescent="0.25">
      <c r="A414" s="67"/>
      <c r="B414" s="67">
        <v>327</v>
      </c>
      <c r="C414" s="67" t="s">
        <v>694</v>
      </c>
      <c r="D414" s="107">
        <v>332032</v>
      </c>
      <c r="E414" s="75" t="s">
        <v>670</v>
      </c>
      <c r="F414" s="76">
        <v>755705</v>
      </c>
      <c r="G414" s="75" t="s">
        <v>196</v>
      </c>
      <c r="H414" s="77">
        <v>3</v>
      </c>
      <c r="I414" s="77">
        <v>0</v>
      </c>
      <c r="J414" s="77">
        <v>0</v>
      </c>
      <c r="K414" s="77">
        <v>0</v>
      </c>
      <c r="L414" s="80">
        <v>0</v>
      </c>
      <c r="M414" s="80">
        <f>+L414-J414</f>
        <v>0</v>
      </c>
      <c r="N414" s="80"/>
      <c r="O414" s="80"/>
      <c r="P414" s="80"/>
      <c r="Q414" s="78">
        <v>110010</v>
      </c>
      <c r="R414" s="79" t="s">
        <v>150</v>
      </c>
      <c r="S414" s="78">
        <v>10</v>
      </c>
      <c r="T414" s="79" t="s">
        <v>150</v>
      </c>
      <c r="U414" s="78">
        <v>11</v>
      </c>
      <c r="V414" s="80" t="s">
        <v>156</v>
      </c>
      <c r="W414" s="78">
        <v>75</v>
      </c>
      <c r="X414" s="78">
        <v>4</v>
      </c>
    </row>
    <row r="415" spans="1:24" x14ac:dyDescent="0.25">
      <c r="A415" s="67"/>
      <c r="B415" s="67">
        <v>328</v>
      </c>
      <c r="C415" s="67" t="s">
        <v>694</v>
      </c>
      <c r="D415" s="107">
        <v>332036</v>
      </c>
      <c r="E415" s="75" t="s">
        <v>670</v>
      </c>
      <c r="F415" s="76">
        <v>611110</v>
      </c>
      <c r="G415" s="75" t="s">
        <v>258</v>
      </c>
      <c r="H415" s="77">
        <v>38217.890000000007</v>
      </c>
      <c r="I415" s="77">
        <v>21751.94</v>
      </c>
      <c r="J415" s="77">
        <v>0</v>
      </c>
      <c r="K415" s="77">
        <v>0</v>
      </c>
      <c r="L415" s="80">
        <v>0</v>
      </c>
      <c r="M415" s="80"/>
      <c r="N415" s="80"/>
      <c r="O415" s="80"/>
      <c r="P415" s="80"/>
      <c r="Q415" s="78">
        <v>110010</v>
      </c>
      <c r="R415" s="79" t="s">
        <v>150</v>
      </c>
      <c r="S415" s="78">
        <v>10</v>
      </c>
      <c r="T415" s="79" t="s">
        <v>150</v>
      </c>
      <c r="U415" s="78">
        <v>11</v>
      </c>
      <c r="V415" s="80" t="s">
        <v>156</v>
      </c>
      <c r="W415" s="78">
        <v>61</v>
      </c>
      <c r="X415" s="78">
        <v>1</v>
      </c>
    </row>
    <row r="416" spans="1:24" s="66" customFormat="1" x14ac:dyDescent="0.25">
      <c r="A416" s="67"/>
      <c r="B416" s="67">
        <v>329</v>
      </c>
      <c r="C416" s="67" t="s">
        <v>694</v>
      </c>
      <c r="D416" s="107">
        <v>332036</v>
      </c>
      <c r="E416" s="75" t="s">
        <v>670</v>
      </c>
      <c r="F416" s="76">
        <v>611115</v>
      </c>
      <c r="G416" s="75" t="s">
        <v>259</v>
      </c>
      <c r="H416" s="77">
        <v>0</v>
      </c>
      <c r="I416" s="77">
        <v>46.74</v>
      </c>
      <c r="J416" s="77">
        <v>0</v>
      </c>
      <c r="K416" s="77">
        <v>0</v>
      </c>
      <c r="L416" s="80">
        <v>0</v>
      </c>
      <c r="M416" s="80"/>
      <c r="N416" s="80"/>
      <c r="O416" s="80"/>
      <c r="P416" s="80"/>
      <c r="Q416" s="78">
        <v>110010</v>
      </c>
      <c r="R416" s="79" t="s">
        <v>150</v>
      </c>
      <c r="S416" s="78">
        <v>10</v>
      </c>
      <c r="T416" s="79" t="s">
        <v>150</v>
      </c>
      <c r="U416" s="78">
        <v>11</v>
      </c>
      <c r="V416" s="80" t="s">
        <v>156</v>
      </c>
      <c r="W416" s="78">
        <v>61</v>
      </c>
      <c r="X416" s="78">
        <v>1</v>
      </c>
    </row>
    <row r="417" spans="1:24" x14ac:dyDescent="0.25">
      <c r="A417" s="67"/>
      <c r="B417" s="67">
        <v>330</v>
      </c>
      <c r="C417" s="67" t="s">
        <v>694</v>
      </c>
      <c r="D417" s="107">
        <v>332036</v>
      </c>
      <c r="E417" s="75" t="s">
        <v>670</v>
      </c>
      <c r="F417" s="76">
        <v>611120</v>
      </c>
      <c r="G417" s="75" t="s">
        <v>229</v>
      </c>
      <c r="H417" s="77">
        <v>14896.77</v>
      </c>
      <c r="I417" s="77">
        <v>2244</v>
      </c>
      <c r="J417" s="77">
        <v>0</v>
      </c>
      <c r="K417" s="77">
        <v>0</v>
      </c>
      <c r="L417" s="80">
        <v>0</v>
      </c>
      <c r="M417" s="80"/>
      <c r="N417" s="80"/>
      <c r="O417" s="80"/>
      <c r="P417" s="80"/>
      <c r="Q417" s="78">
        <v>110010</v>
      </c>
      <c r="R417" s="79" t="s">
        <v>150</v>
      </c>
      <c r="S417" s="78">
        <v>10</v>
      </c>
      <c r="T417" s="79" t="s">
        <v>150</v>
      </c>
      <c r="U417" s="78">
        <v>11</v>
      </c>
      <c r="V417" s="80" t="s">
        <v>156</v>
      </c>
      <c r="W417" s="78">
        <v>61</v>
      </c>
      <c r="X417" s="78">
        <v>1</v>
      </c>
    </row>
    <row r="418" spans="1:24" x14ac:dyDescent="0.25">
      <c r="A418" s="67"/>
      <c r="B418" s="67">
        <v>331</v>
      </c>
      <c r="C418" s="67" t="s">
        <v>694</v>
      </c>
      <c r="D418" s="107">
        <v>332036</v>
      </c>
      <c r="E418" s="75" t="s">
        <v>670</v>
      </c>
      <c r="F418" s="76">
        <v>611130</v>
      </c>
      <c r="G418" s="75" t="s">
        <v>261</v>
      </c>
      <c r="H418" s="77">
        <v>539.28</v>
      </c>
      <c r="I418" s="77">
        <v>0</v>
      </c>
      <c r="J418" s="77">
        <v>0</v>
      </c>
      <c r="K418" s="77">
        <v>0</v>
      </c>
      <c r="L418" s="80">
        <v>0</v>
      </c>
      <c r="M418" s="80"/>
      <c r="N418" s="80"/>
      <c r="O418" s="80"/>
      <c r="P418" s="80"/>
      <c r="Q418" s="78">
        <v>110010</v>
      </c>
      <c r="R418" s="79" t="s">
        <v>150</v>
      </c>
      <c r="S418" s="78">
        <v>10</v>
      </c>
      <c r="T418" s="79" t="s">
        <v>150</v>
      </c>
      <c r="U418" s="78">
        <v>11</v>
      </c>
      <c r="V418" s="80" t="s">
        <v>156</v>
      </c>
      <c r="W418" s="78">
        <v>61</v>
      </c>
      <c r="X418" s="78">
        <v>1</v>
      </c>
    </row>
    <row r="419" spans="1:24" s="66" customFormat="1" x14ac:dyDescent="0.25">
      <c r="A419" s="67"/>
      <c r="B419" s="67">
        <v>332</v>
      </c>
      <c r="C419" s="67" t="s">
        <v>694</v>
      </c>
      <c r="D419" s="107">
        <v>332036</v>
      </c>
      <c r="E419" s="75" t="s">
        <v>670</v>
      </c>
      <c r="F419" s="76">
        <v>755310</v>
      </c>
      <c r="G419" s="75" t="s">
        <v>194</v>
      </c>
      <c r="H419" s="77">
        <v>28.560000000000002</v>
      </c>
      <c r="I419" s="77">
        <v>7.1054273576010019E-15</v>
      </c>
      <c r="J419" s="77">
        <v>0</v>
      </c>
      <c r="K419" s="77">
        <v>0</v>
      </c>
      <c r="L419" s="80">
        <v>0</v>
      </c>
      <c r="M419" s="80">
        <f>+L419-J419</f>
        <v>0</v>
      </c>
      <c r="N419" s="80"/>
      <c r="O419" s="80"/>
      <c r="P419" s="80"/>
      <c r="Q419" s="78">
        <v>110010</v>
      </c>
      <c r="R419" s="79" t="s">
        <v>150</v>
      </c>
      <c r="S419" s="78">
        <v>10</v>
      </c>
      <c r="T419" s="79" t="s">
        <v>150</v>
      </c>
      <c r="U419" s="78">
        <v>11</v>
      </c>
      <c r="V419" s="80" t="s">
        <v>156</v>
      </c>
      <c r="W419" s="78">
        <v>75</v>
      </c>
      <c r="X419" s="78">
        <v>4</v>
      </c>
    </row>
    <row r="420" spans="1:24" x14ac:dyDescent="0.25">
      <c r="A420" s="67"/>
      <c r="B420" s="67">
        <v>333</v>
      </c>
      <c r="C420" s="67" t="s">
        <v>694</v>
      </c>
      <c r="D420" s="107">
        <v>332050</v>
      </c>
      <c r="E420" s="75" t="s">
        <v>671</v>
      </c>
      <c r="F420" s="76">
        <v>611110</v>
      </c>
      <c r="G420" s="75" t="s">
        <v>258</v>
      </c>
      <c r="H420" s="77">
        <v>240527.65999999997</v>
      </c>
      <c r="I420" s="77">
        <v>158294.57</v>
      </c>
      <c r="J420" s="77">
        <v>193023</v>
      </c>
      <c r="K420" s="77">
        <v>84318.93</v>
      </c>
      <c r="L420" s="80">
        <v>217407</v>
      </c>
      <c r="M420" s="80"/>
      <c r="N420" s="80"/>
      <c r="O420" s="80"/>
      <c r="P420" s="80"/>
      <c r="Q420" s="78">
        <v>110010</v>
      </c>
      <c r="R420" s="79" t="s">
        <v>150</v>
      </c>
      <c r="S420" s="78">
        <v>10</v>
      </c>
      <c r="T420" s="79" t="s">
        <v>150</v>
      </c>
      <c r="U420" s="78">
        <v>11</v>
      </c>
      <c r="V420" s="80" t="s">
        <v>156</v>
      </c>
      <c r="W420" s="78">
        <v>61</v>
      </c>
      <c r="X420" s="78">
        <v>1</v>
      </c>
    </row>
    <row r="421" spans="1:24" x14ac:dyDescent="0.25">
      <c r="A421" s="67"/>
      <c r="B421" s="67">
        <v>334</v>
      </c>
      <c r="C421" s="67" t="s">
        <v>694</v>
      </c>
      <c r="D421" s="107">
        <v>332050</v>
      </c>
      <c r="E421" s="75" t="s">
        <v>671</v>
      </c>
      <c r="F421" s="76">
        <v>611115</v>
      </c>
      <c r="G421" s="75" t="s">
        <v>259</v>
      </c>
      <c r="H421" s="77">
        <v>1325.73</v>
      </c>
      <c r="I421" s="77">
        <v>1507.36</v>
      </c>
      <c r="J421" s="77">
        <v>1560</v>
      </c>
      <c r="K421" s="77">
        <v>148.68</v>
      </c>
      <c r="L421" s="80">
        <v>1560</v>
      </c>
      <c r="M421" s="80"/>
      <c r="N421" s="80"/>
      <c r="O421" s="80"/>
      <c r="P421" s="80"/>
      <c r="Q421" s="78">
        <v>110010</v>
      </c>
      <c r="R421" s="79" t="s">
        <v>150</v>
      </c>
      <c r="S421" s="78">
        <v>10</v>
      </c>
      <c r="T421" s="79" t="s">
        <v>150</v>
      </c>
      <c r="U421" s="78">
        <v>11</v>
      </c>
      <c r="V421" s="80" t="s">
        <v>156</v>
      </c>
      <c r="W421" s="78">
        <v>61</v>
      </c>
      <c r="X421" s="78">
        <v>1</v>
      </c>
    </row>
    <row r="422" spans="1:24" x14ac:dyDescent="0.25">
      <c r="A422" s="67"/>
      <c r="B422" s="67">
        <v>335</v>
      </c>
      <c r="C422" s="67" t="s">
        <v>694</v>
      </c>
      <c r="D422" s="107">
        <v>332050</v>
      </c>
      <c r="E422" s="75" t="s">
        <v>671</v>
      </c>
      <c r="F422" s="76">
        <v>611120</v>
      </c>
      <c r="G422" s="75" t="s">
        <v>229</v>
      </c>
      <c r="H422" s="77">
        <v>56171.88</v>
      </c>
      <c r="I422" s="77">
        <v>46609.86</v>
      </c>
      <c r="J422" s="77">
        <v>83253</v>
      </c>
      <c r="K422" s="77">
        <v>27860.67</v>
      </c>
      <c r="L422" s="80">
        <v>0</v>
      </c>
      <c r="M422" s="80"/>
      <c r="N422" s="80"/>
      <c r="O422" s="80"/>
      <c r="P422" s="80"/>
      <c r="Q422" s="78">
        <v>110010</v>
      </c>
      <c r="R422" s="79" t="s">
        <v>150</v>
      </c>
      <c r="S422" s="78">
        <v>10</v>
      </c>
      <c r="T422" s="79" t="s">
        <v>150</v>
      </c>
      <c r="U422" s="78">
        <v>11</v>
      </c>
      <c r="V422" s="80" t="s">
        <v>156</v>
      </c>
      <c r="W422" s="78">
        <v>61</v>
      </c>
      <c r="X422" s="78">
        <v>1</v>
      </c>
    </row>
    <row r="423" spans="1:24" x14ac:dyDescent="0.25">
      <c r="A423" s="67"/>
      <c r="B423" s="67">
        <v>336</v>
      </c>
      <c r="C423" s="67" t="s">
        <v>694</v>
      </c>
      <c r="D423" s="107">
        <v>332050</v>
      </c>
      <c r="E423" s="75" t="s">
        <v>671</v>
      </c>
      <c r="F423" s="76">
        <v>611125</v>
      </c>
      <c r="G423" s="75" t="s">
        <v>260</v>
      </c>
      <c r="H423" s="77">
        <v>28689.56</v>
      </c>
      <c r="I423" s="77">
        <v>0</v>
      </c>
      <c r="J423" s="77">
        <v>0</v>
      </c>
      <c r="K423" s="77">
        <v>0</v>
      </c>
      <c r="L423" s="80">
        <v>0</v>
      </c>
      <c r="M423" s="80"/>
      <c r="N423" s="80"/>
      <c r="O423" s="80"/>
      <c r="P423" s="80"/>
      <c r="Q423" s="78">
        <v>110010</v>
      </c>
      <c r="R423" s="79" t="s">
        <v>150</v>
      </c>
      <c r="S423" s="78">
        <v>10</v>
      </c>
      <c r="T423" s="79" t="s">
        <v>150</v>
      </c>
      <c r="U423" s="78">
        <v>11</v>
      </c>
      <c r="V423" s="80" t="s">
        <v>156</v>
      </c>
      <c r="W423" s="78">
        <v>61</v>
      </c>
      <c r="X423" s="78">
        <v>1</v>
      </c>
    </row>
    <row r="424" spans="1:24" x14ac:dyDescent="0.25">
      <c r="A424" s="67"/>
      <c r="B424" s="67">
        <v>337</v>
      </c>
      <c r="C424" s="67" t="s">
        <v>694</v>
      </c>
      <c r="D424" s="107">
        <v>332050</v>
      </c>
      <c r="E424" s="75" t="s">
        <v>671</v>
      </c>
      <c r="F424" s="76">
        <v>611130</v>
      </c>
      <c r="G424" s="75" t="s">
        <v>261</v>
      </c>
      <c r="H424" s="77">
        <v>14153.75</v>
      </c>
      <c r="I424" s="77">
        <v>0</v>
      </c>
      <c r="J424" s="77">
        <v>1500</v>
      </c>
      <c r="K424" s="77">
        <v>0</v>
      </c>
      <c r="L424" s="80">
        <v>1500</v>
      </c>
      <c r="M424" s="80"/>
      <c r="N424" s="80"/>
      <c r="O424" s="80"/>
      <c r="P424" s="80"/>
      <c r="Q424" s="78">
        <v>110010</v>
      </c>
      <c r="R424" s="79" t="s">
        <v>150</v>
      </c>
      <c r="S424" s="78">
        <v>10</v>
      </c>
      <c r="T424" s="79" t="s">
        <v>150</v>
      </c>
      <c r="U424" s="78">
        <v>11</v>
      </c>
      <c r="V424" s="80" t="s">
        <v>156</v>
      </c>
      <c r="W424" s="78">
        <v>61</v>
      </c>
      <c r="X424" s="78">
        <v>1</v>
      </c>
    </row>
    <row r="425" spans="1:24" x14ac:dyDescent="0.25">
      <c r="A425" s="67"/>
      <c r="B425" s="67">
        <v>338</v>
      </c>
      <c r="C425" s="67" t="s">
        <v>694</v>
      </c>
      <c r="D425" s="107">
        <v>332050</v>
      </c>
      <c r="E425" s="75" t="s">
        <v>671</v>
      </c>
      <c r="F425" s="76">
        <v>611135</v>
      </c>
      <c r="G425" s="75" t="s">
        <v>265</v>
      </c>
      <c r="H425" s="77">
        <v>0</v>
      </c>
      <c r="I425" s="77">
        <v>4746.78</v>
      </c>
      <c r="J425" s="77">
        <v>0</v>
      </c>
      <c r="K425" s="77">
        <v>0</v>
      </c>
      <c r="L425" s="80">
        <v>0</v>
      </c>
      <c r="M425" s="80"/>
      <c r="N425" s="80"/>
      <c r="O425" s="80"/>
      <c r="P425" s="80"/>
      <c r="Q425" s="78">
        <v>110010</v>
      </c>
      <c r="R425" s="79" t="s">
        <v>150</v>
      </c>
      <c r="S425" s="78">
        <v>10</v>
      </c>
      <c r="T425" s="79" t="s">
        <v>150</v>
      </c>
      <c r="U425" s="78">
        <v>11</v>
      </c>
      <c r="V425" s="80" t="s">
        <v>156</v>
      </c>
      <c r="W425" s="78">
        <v>61</v>
      </c>
      <c r="X425" s="78">
        <v>1</v>
      </c>
    </row>
    <row r="426" spans="1:24" x14ac:dyDescent="0.25">
      <c r="A426" s="67"/>
      <c r="B426" s="67">
        <v>339</v>
      </c>
      <c r="C426" s="67" t="s">
        <v>694</v>
      </c>
      <c r="D426" s="107">
        <v>332050</v>
      </c>
      <c r="E426" s="75" t="s">
        <v>671</v>
      </c>
      <c r="F426" s="76">
        <v>611140</v>
      </c>
      <c r="G426" s="75" t="s">
        <v>269</v>
      </c>
      <c r="H426" s="77">
        <v>0</v>
      </c>
      <c r="I426" s="77">
        <v>0</v>
      </c>
      <c r="J426" s="77">
        <v>1500</v>
      </c>
      <c r="K426" s="77">
        <v>0</v>
      </c>
      <c r="L426" s="80">
        <v>1500</v>
      </c>
      <c r="M426" s="80"/>
      <c r="N426" s="80"/>
      <c r="O426" s="80"/>
      <c r="P426" s="80"/>
      <c r="Q426" s="78">
        <v>110010</v>
      </c>
      <c r="R426" s="79" t="s">
        <v>150</v>
      </c>
      <c r="S426" s="78">
        <v>10</v>
      </c>
      <c r="T426" s="79" t="s">
        <v>150</v>
      </c>
      <c r="U426" s="78">
        <v>11</v>
      </c>
      <c r="V426" s="80" t="s">
        <v>156</v>
      </c>
      <c r="W426" s="78">
        <v>61</v>
      </c>
      <c r="X426" s="78">
        <v>1</v>
      </c>
    </row>
    <row r="427" spans="1:24" x14ac:dyDescent="0.25">
      <c r="A427" s="67"/>
      <c r="B427" s="67">
        <v>340</v>
      </c>
      <c r="C427" s="67" t="s">
        <v>694</v>
      </c>
      <c r="D427" s="107">
        <v>332050</v>
      </c>
      <c r="E427" s="75" t="s">
        <v>671</v>
      </c>
      <c r="F427" s="76">
        <v>611150</v>
      </c>
      <c r="G427" s="75" t="s">
        <v>262</v>
      </c>
      <c r="H427" s="77">
        <v>8546.8599999999988</v>
      </c>
      <c r="I427" s="77">
        <v>15972.35</v>
      </c>
      <c r="J427" s="77">
        <v>21706</v>
      </c>
      <c r="K427" s="77">
        <v>0</v>
      </c>
      <c r="L427" s="80">
        <v>22126</v>
      </c>
      <c r="M427" s="80"/>
      <c r="N427" s="80"/>
      <c r="O427" s="80"/>
      <c r="P427" s="80"/>
      <c r="Q427" s="78">
        <v>110010</v>
      </c>
      <c r="R427" s="79" t="s">
        <v>150</v>
      </c>
      <c r="S427" s="78">
        <v>10</v>
      </c>
      <c r="T427" s="79" t="s">
        <v>150</v>
      </c>
      <c r="U427" s="78">
        <v>11</v>
      </c>
      <c r="V427" s="80" t="s">
        <v>156</v>
      </c>
      <c r="W427" s="78">
        <v>61</v>
      </c>
      <c r="X427" s="78">
        <v>1</v>
      </c>
    </row>
    <row r="428" spans="1:24" x14ac:dyDescent="0.25">
      <c r="A428" s="67"/>
      <c r="B428" s="67">
        <v>341</v>
      </c>
      <c r="C428" s="67" t="s">
        <v>694</v>
      </c>
      <c r="D428" s="107">
        <v>332050</v>
      </c>
      <c r="E428" s="75" t="s">
        <v>671</v>
      </c>
      <c r="F428" s="76">
        <v>611160</v>
      </c>
      <c r="G428" s="75" t="s">
        <v>230</v>
      </c>
      <c r="H428" s="77">
        <v>2157</v>
      </c>
      <c r="I428" s="77">
        <v>2244</v>
      </c>
      <c r="J428" s="77">
        <v>19030</v>
      </c>
      <c r="K428" s="77">
        <v>0</v>
      </c>
      <c r="L428" s="80">
        <v>0</v>
      </c>
      <c r="M428" s="80"/>
      <c r="N428" s="80"/>
      <c r="O428" s="80"/>
      <c r="P428" s="80"/>
      <c r="Q428" s="78">
        <v>110010</v>
      </c>
      <c r="R428" s="79" t="s">
        <v>150</v>
      </c>
      <c r="S428" s="78">
        <v>10</v>
      </c>
      <c r="T428" s="79" t="s">
        <v>150</v>
      </c>
      <c r="U428" s="78">
        <v>11</v>
      </c>
      <c r="V428" s="80" t="s">
        <v>156</v>
      </c>
      <c r="W428" s="78">
        <v>61</v>
      </c>
      <c r="X428" s="78">
        <v>1</v>
      </c>
    </row>
    <row r="429" spans="1:24" x14ac:dyDescent="0.25">
      <c r="A429" s="67"/>
      <c r="B429" s="67">
        <v>342</v>
      </c>
      <c r="C429" s="67" t="s">
        <v>694</v>
      </c>
      <c r="D429" s="107">
        <v>332050</v>
      </c>
      <c r="E429" s="75" t="s">
        <v>671</v>
      </c>
      <c r="F429" s="76">
        <v>611350</v>
      </c>
      <c r="G429" s="75" t="s">
        <v>315</v>
      </c>
      <c r="H429" s="77">
        <v>52334.860000000008</v>
      </c>
      <c r="I429" s="77">
        <v>109461.60000000002</v>
      </c>
      <c r="J429" s="77">
        <v>111399</v>
      </c>
      <c r="K429" s="77">
        <v>46416</v>
      </c>
      <c r="L429" s="80">
        <v>0</v>
      </c>
      <c r="M429" s="80"/>
      <c r="N429" s="80"/>
      <c r="O429" s="80"/>
      <c r="P429" s="80"/>
      <c r="Q429" s="78">
        <v>110010</v>
      </c>
      <c r="R429" s="79" t="s">
        <v>150</v>
      </c>
      <c r="S429" s="78">
        <v>10</v>
      </c>
      <c r="T429" s="79" t="s">
        <v>150</v>
      </c>
      <c r="U429" s="78">
        <v>11</v>
      </c>
      <c r="V429" s="80" t="s">
        <v>156</v>
      </c>
      <c r="W429" s="78">
        <v>61</v>
      </c>
      <c r="X429" s="78">
        <v>1</v>
      </c>
    </row>
    <row r="430" spans="1:24" x14ac:dyDescent="0.25">
      <c r="A430" s="67"/>
      <c r="B430" s="67">
        <v>343</v>
      </c>
      <c r="C430" s="67" t="s">
        <v>694</v>
      </c>
      <c r="D430" s="107">
        <v>332050</v>
      </c>
      <c r="E430" s="75" t="s">
        <v>671</v>
      </c>
      <c r="F430" s="76">
        <v>733110</v>
      </c>
      <c r="G430" s="75" t="s">
        <v>214</v>
      </c>
      <c r="H430" s="77">
        <v>21.78</v>
      </c>
      <c r="I430" s="77">
        <v>146.87</v>
      </c>
      <c r="J430" s="77">
        <v>300</v>
      </c>
      <c r="K430" s="77">
        <v>0</v>
      </c>
      <c r="L430" s="80">
        <v>300</v>
      </c>
      <c r="M430" s="80">
        <f t="shared" ref="M430:M437" si="12">+L430-J430</f>
        <v>0</v>
      </c>
      <c r="N430" s="80"/>
      <c r="O430" s="80"/>
      <c r="P430" s="80"/>
      <c r="Q430" s="78">
        <v>110010</v>
      </c>
      <c r="R430" s="79" t="s">
        <v>150</v>
      </c>
      <c r="S430" s="78">
        <v>10</v>
      </c>
      <c r="T430" s="79" t="s">
        <v>150</v>
      </c>
      <c r="U430" s="78">
        <v>11</v>
      </c>
      <c r="V430" s="80" t="s">
        <v>156</v>
      </c>
      <c r="W430" s="78">
        <v>73</v>
      </c>
      <c r="X430" s="78">
        <v>4</v>
      </c>
    </row>
    <row r="431" spans="1:24" x14ac:dyDescent="0.25">
      <c r="A431" s="67"/>
      <c r="B431" s="67">
        <v>344</v>
      </c>
      <c r="C431" s="67" t="s">
        <v>694</v>
      </c>
      <c r="D431" s="107">
        <v>332050</v>
      </c>
      <c r="E431" s="75" t="s">
        <v>671</v>
      </c>
      <c r="F431" s="76">
        <v>733210</v>
      </c>
      <c r="G431" s="75" t="s">
        <v>251</v>
      </c>
      <c r="H431" s="77">
        <v>0</v>
      </c>
      <c r="I431" s="77">
        <v>0</v>
      </c>
      <c r="J431" s="77">
        <v>150</v>
      </c>
      <c r="K431" s="77">
        <v>0</v>
      </c>
      <c r="L431" s="80">
        <v>150</v>
      </c>
      <c r="M431" s="80">
        <f t="shared" si="12"/>
        <v>0</v>
      </c>
      <c r="N431" s="80"/>
      <c r="O431" s="80"/>
      <c r="P431" s="80"/>
      <c r="Q431" s="78">
        <v>110010</v>
      </c>
      <c r="R431" s="79" t="s">
        <v>150</v>
      </c>
      <c r="S431" s="78">
        <v>10</v>
      </c>
      <c r="T431" s="79" t="s">
        <v>150</v>
      </c>
      <c r="U431" s="78">
        <v>11</v>
      </c>
      <c r="V431" s="80" t="s">
        <v>156</v>
      </c>
      <c r="W431" s="78">
        <v>73</v>
      </c>
      <c r="X431" s="78">
        <v>4</v>
      </c>
    </row>
    <row r="432" spans="1:24" x14ac:dyDescent="0.25">
      <c r="A432" s="67"/>
      <c r="B432" s="67">
        <v>345</v>
      </c>
      <c r="C432" s="67" t="s">
        <v>694</v>
      </c>
      <c r="D432" s="107">
        <v>332050</v>
      </c>
      <c r="E432" s="75" t="s">
        <v>671</v>
      </c>
      <c r="F432" s="76">
        <v>744210</v>
      </c>
      <c r="G432" s="75" t="s">
        <v>190</v>
      </c>
      <c r="H432" s="77">
        <v>250.6</v>
      </c>
      <c r="I432" s="77">
        <v>119.28</v>
      </c>
      <c r="J432" s="77">
        <v>300</v>
      </c>
      <c r="K432" s="77">
        <v>46.54</v>
      </c>
      <c r="L432" s="80">
        <v>300</v>
      </c>
      <c r="M432" s="80">
        <f t="shared" si="12"/>
        <v>0</v>
      </c>
      <c r="N432" s="80"/>
      <c r="O432" s="80"/>
      <c r="P432" s="80"/>
      <c r="Q432" s="78">
        <v>110010</v>
      </c>
      <c r="R432" s="79" t="s">
        <v>150</v>
      </c>
      <c r="S432" s="78">
        <v>10</v>
      </c>
      <c r="T432" s="79" t="s">
        <v>150</v>
      </c>
      <c r="U432" s="78">
        <v>11</v>
      </c>
      <c r="V432" s="80" t="s">
        <v>156</v>
      </c>
      <c r="W432" s="78">
        <v>74</v>
      </c>
      <c r="X432" s="78">
        <v>4</v>
      </c>
    </row>
    <row r="433" spans="1:24" x14ac:dyDescent="0.25">
      <c r="A433" s="67"/>
      <c r="B433" s="67">
        <v>346</v>
      </c>
      <c r="C433" s="67" t="s">
        <v>694</v>
      </c>
      <c r="D433" s="107">
        <v>332050</v>
      </c>
      <c r="E433" s="75" t="s">
        <v>671</v>
      </c>
      <c r="F433" s="76">
        <v>744220</v>
      </c>
      <c r="G433" s="75" t="s">
        <v>191</v>
      </c>
      <c r="H433" s="77">
        <v>0</v>
      </c>
      <c r="I433" s="77">
        <v>904.95</v>
      </c>
      <c r="J433" s="77">
        <v>750</v>
      </c>
      <c r="K433" s="77">
        <v>0</v>
      </c>
      <c r="L433" s="80">
        <v>750</v>
      </c>
      <c r="M433" s="80">
        <f t="shared" si="12"/>
        <v>0</v>
      </c>
      <c r="N433" s="80"/>
      <c r="O433" s="80"/>
      <c r="P433" s="80"/>
      <c r="Q433" s="78">
        <v>110010</v>
      </c>
      <c r="R433" s="79" t="s">
        <v>150</v>
      </c>
      <c r="S433" s="78">
        <v>10</v>
      </c>
      <c r="T433" s="79" t="s">
        <v>150</v>
      </c>
      <c r="U433" s="78">
        <v>11</v>
      </c>
      <c r="V433" s="80" t="s">
        <v>156</v>
      </c>
      <c r="W433" s="78">
        <v>74</v>
      </c>
      <c r="X433" s="78">
        <v>4</v>
      </c>
    </row>
    <row r="434" spans="1:24" x14ac:dyDescent="0.25">
      <c r="A434" s="67"/>
      <c r="B434" s="67">
        <v>347</v>
      </c>
      <c r="C434" s="67" t="s">
        <v>694</v>
      </c>
      <c r="D434" s="107">
        <v>332050</v>
      </c>
      <c r="E434" s="75" t="s">
        <v>671</v>
      </c>
      <c r="F434" s="76">
        <v>755310</v>
      </c>
      <c r="G434" s="75" t="s">
        <v>194</v>
      </c>
      <c r="H434" s="77">
        <v>466.63000000000005</v>
      </c>
      <c r="I434" s="77">
        <v>1278.6599999999999</v>
      </c>
      <c r="J434" s="77">
        <v>1500</v>
      </c>
      <c r="K434" s="77">
        <v>1212.3599999999999</v>
      </c>
      <c r="L434" s="80">
        <v>2000</v>
      </c>
      <c r="M434" s="80">
        <f t="shared" si="12"/>
        <v>500</v>
      </c>
      <c r="N434" s="80"/>
      <c r="O434" s="80"/>
      <c r="P434" s="80"/>
      <c r="Q434" s="78">
        <v>110010</v>
      </c>
      <c r="R434" s="79" t="s">
        <v>150</v>
      </c>
      <c r="S434" s="78">
        <v>10</v>
      </c>
      <c r="T434" s="79" t="s">
        <v>150</v>
      </c>
      <c r="U434" s="78">
        <v>11</v>
      </c>
      <c r="V434" s="80" t="s">
        <v>156</v>
      </c>
      <c r="W434" s="78">
        <v>75</v>
      </c>
      <c r="X434" s="78">
        <v>4</v>
      </c>
    </row>
    <row r="435" spans="1:24" x14ac:dyDescent="0.25">
      <c r="A435" s="67"/>
      <c r="B435" s="67">
        <v>348</v>
      </c>
      <c r="C435" s="67" t="s">
        <v>694</v>
      </c>
      <c r="D435" s="107">
        <v>332050</v>
      </c>
      <c r="E435" s="75" t="s">
        <v>671</v>
      </c>
      <c r="F435" s="76">
        <v>755360</v>
      </c>
      <c r="G435" s="75" t="s">
        <v>225</v>
      </c>
      <c r="H435" s="77">
        <v>2000.24</v>
      </c>
      <c r="I435" s="77">
        <v>1740.68</v>
      </c>
      <c r="J435" s="77">
        <v>2500</v>
      </c>
      <c r="K435" s="77">
        <v>529.54999999999995</v>
      </c>
      <c r="L435" s="80">
        <v>2500</v>
      </c>
      <c r="M435" s="80">
        <f t="shared" si="12"/>
        <v>0</v>
      </c>
      <c r="N435" s="80"/>
      <c r="O435" s="80"/>
      <c r="P435" s="80"/>
      <c r="Q435" s="78">
        <v>110010</v>
      </c>
      <c r="R435" s="79" t="s">
        <v>150</v>
      </c>
      <c r="S435" s="78">
        <v>10</v>
      </c>
      <c r="T435" s="79" t="s">
        <v>150</v>
      </c>
      <c r="U435" s="78">
        <v>11</v>
      </c>
      <c r="V435" s="80" t="s">
        <v>156</v>
      </c>
      <c r="W435" s="78">
        <v>75</v>
      </c>
      <c r="X435" s="78">
        <v>4</v>
      </c>
    </row>
    <row r="436" spans="1:24" s="66" customFormat="1" x14ac:dyDescent="0.25">
      <c r="A436" s="67"/>
      <c r="B436" s="67">
        <v>349</v>
      </c>
      <c r="C436" s="67" t="s">
        <v>694</v>
      </c>
      <c r="D436" s="107">
        <v>332050</v>
      </c>
      <c r="E436" s="75" t="s">
        <v>671</v>
      </c>
      <c r="F436" s="76">
        <v>755705</v>
      </c>
      <c r="G436" s="75" t="s">
        <v>196</v>
      </c>
      <c r="H436" s="77">
        <v>0.45</v>
      </c>
      <c r="I436" s="77">
        <v>0</v>
      </c>
      <c r="J436" s="77">
        <v>0</v>
      </c>
      <c r="K436" s="77">
        <v>0</v>
      </c>
      <c r="L436" s="80">
        <v>0</v>
      </c>
      <c r="M436" s="80">
        <f t="shared" si="12"/>
        <v>0</v>
      </c>
      <c r="N436" s="80"/>
      <c r="O436" s="80"/>
      <c r="P436" s="80"/>
      <c r="Q436" s="78">
        <v>110010</v>
      </c>
      <c r="R436" s="79" t="s">
        <v>150</v>
      </c>
      <c r="S436" s="78">
        <v>10</v>
      </c>
      <c r="T436" s="79" t="s">
        <v>150</v>
      </c>
      <c r="U436" s="78">
        <v>11</v>
      </c>
      <c r="V436" s="80" t="s">
        <v>156</v>
      </c>
      <c r="W436" s="78">
        <v>75</v>
      </c>
      <c r="X436" s="78">
        <v>4</v>
      </c>
    </row>
    <row r="437" spans="1:24" x14ac:dyDescent="0.25">
      <c r="A437" s="67"/>
      <c r="B437" s="67"/>
      <c r="C437" s="67" t="s">
        <v>694</v>
      </c>
      <c r="D437" s="107">
        <v>332050</v>
      </c>
      <c r="E437" s="75" t="s">
        <v>671</v>
      </c>
      <c r="F437" s="66">
        <v>798142</v>
      </c>
      <c r="G437" s="66" t="s">
        <v>839</v>
      </c>
      <c r="H437" s="77"/>
      <c r="I437" s="77"/>
      <c r="J437" s="77"/>
      <c r="K437" s="77"/>
      <c r="L437" s="80">
        <v>-400</v>
      </c>
      <c r="M437" s="80">
        <f t="shared" si="12"/>
        <v>-400</v>
      </c>
      <c r="N437" s="80"/>
      <c r="O437" s="80"/>
      <c r="P437" s="80"/>
      <c r="Q437" s="78">
        <v>110010</v>
      </c>
      <c r="R437" s="79" t="s">
        <v>150</v>
      </c>
      <c r="S437" s="78">
        <v>10</v>
      </c>
      <c r="T437" s="79" t="s">
        <v>150</v>
      </c>
      <c r="U437" s="78">
        <v>11</v>
      </c>
      <c r="V437" s="80" t="s">
        <v>156</v>
      </c>
      <c r="W437" s="78">
        <v>79</v>
      </c>
      <c r="X437" s="78">
        <v>4</v>
      </c>
    </row>
    <row r="438" spans="1:24" x14ac:dyDescent="0.25">
      <c r="A438" s="67"/>
      <c r="B438" s="67">
        <v>350</v>
      </c>
      <c r="C438" s="67" t="s">
        <v>694</v>
      </c>
      <c r="D438" s="107">
        <v>332052</v>
      </c>
      <c r="E438" s="75" t="s">
        <v>671</v>
      </c>
      <c r="F438" s="76">
        <v>611110</v>
      </c>
      <c r="G438" s="75" t="s">
        <v>258</v>
      </c>
      <c r="H438" s="77">
        <v>437537.52</v>
      </c>
      <c r="I438" s="77">
        <v>588296.96000000008</v>
      </c>
      <c r="J438" s="77">
        <v>607852</v>
      </c>
      <c r="K438" s="77">
        <v>321193.25</v>
      </c>
      <c r="L438" s="80">
        <v>603366</v>
      </c>
      <c r="M438" s="80"/>
      <c r="N438" s="80"/>
      <c r="O438" s="80"/>
      <c r="P438" s="80"/>
      <c r="Q438" s="78">
        <v>110010</v>
      </c>
      <c r="R438" s="79" t="s">
        <v>150</v>
      </c>
      <c r="S438" s="78">
        <v>10</v>
      </c>
      <c r="T438" s="79" t="s">
        <v>150</v>
      </c>
      <c r="U438" s="78">
        <v>11</v>
      </c>
      <c r="V438" s="80" t="s">
        <v>156</v>
      </c>
      <c r="W438" s="78">
        <v>61</v>
      </c>
      <c r="X438" s="78">
        <v>1</v>
      </c>
    </row>
    <row r="439" spans="1:24" x14ac:dyDescent="0.25">
      <c r="A439" s="67"/>
      <c r="B439" s="67">
        <v>351</v>
      </c>
      <c r="C439" s="67" t="s">
        <v>694</v>
      </c>
      <c r="D439" s="107">
        <v>332052</v>
      </c>
      <c r="E439" s="75" t="s">
        <v>671</v>
      </c>
      <c r="F439" s="76">
        <v>611115</v>
      </c>
      <c r="G439" s="75" t="s">
        <v>259</v>
      </c>
      <c r="H439" s="77">
        <v>5113.2</v>
      </c>
      <c r="I439" s="77">
        <v>5313.5099999999993</v>
      </c>
      <c r="J439" s="77">
        <v>5200</v>
      </c>
      <c r="K439" s="77">
        <v>2395.2199999999998</v>
      </c>
      <c r="L439" s="80">
        <v>5200</v>
      </c>
      <c r="M439" s="80"/>
      <c r="N439" s="80"/>
      <c r="O439" s="80"/>
      <c r="P439" s="80"/>
      <c r="Q439" s="78">
        <v>110010</v>
      </c>
      <c r="R439" s="79" t="s">
        <v>150</v>
      </c>
      <c r="S439" s="78">
        <v>10</v>
      </c>
      <c r="T439" s="79" t="s">
        <v>150</v>
      </c>
      <c r="U439" s="78">
        <v>11</v>
      </c>
      <c r="V439" s="80" t="s">
        <v>156</v>
      </c>
      <c r="W439" s="78">
        <v>61</v>
      </c>
      <c r="X439" s="78">
        <v>1</v>
      </c>
    </row>
    <row r="440" spans="1:24" x14ac:dyDescent="0.25">
      <c r="A440" s="67"/>
      <c r="B440" s="67">
        <v>352</v>
      </c>
      <c r="C440" s="67" t="s">
        <v>694</v>
      </c>
      <c r="D440" s="107">
        <v>332052</v>
      </c>
      <c r="E440" s="75" t="s">
        <v>671</v>
      </c>
      <c r="F440" s="76">
        <v>611120</v>
      </c>
      <c r="G440" s="75" t="s">
        <v>229</v>
      </c>
      <c r="H440" s="77">
        <v>213030.11</v>
      </c>
      <c r="I440" s="77">
        <v>100816.46999999999</v>
      </c>
      <c r="J440" s="77">
        <v>214078</v>
      </c>
      <c r="K440" s="77">
        <v>44482.380000000005</v>
      </c>
      <c r="L440" s="80">
        <v>0</v>
      </c>
      <c r="M440" s="80"/>
      <c r="N440" s="80"/>
      <c r="O440" s="80"/>
      <c r="P440" s="80"/>
      <c r="Q440" s="78">
        <v>110010</v>
      </c>
      <c r="R440" s="79" t="s">
        <v>150</v>
      </c>
      <c r="S440" s="78">
        <v>10</v>
      </c>
      <c r="T440" s="79" t="s">
        <v>150</v>
      </c>
      <c r="U440" s="78">
        <v>11</v>
      </c>
      <c r="V440" s="80" t="s">
        <v>156</v>
      </c>
      <c r="W440" s="78">
        <v>61</v>
      </c>
      <c r="X440" s="78">
        <v>1</v>
      </c>
    </row>
    <row r="441" spans="1:24" x14ac:dyDescent="0.25">
      <c r="A441" s="67"/>
      <c r="B441" s="67">
        <v>353</v>
      </c>
      <c r="C441" s="67" t="s">
        <v>694</v>
      </c>
      <c r="D441" s="107">
        <v>332052</v>
      </c>
      <c r="E441" s="75" t="s">
        <v>671</v>
      </c>
      <c r="F441" s="76">
        <v>611130</v>
      </c>
      <c r="G441" s="75" t="s">
        <v>261</v>
      </c>
      <c r="H441" s="77">
        <v>4374.4799999999996</v>
      </c>
      <c r="I441" s="77">
        <v>186.9</v>
      </c>
      <c r="J441" s="77">
        <v>1500</v>
      </c>
      <c r="K441" s="77">
        <v>0</v>
      </c>
      <c r="L441" s="80">
        <v>1500</v>
      </c>
      <c r="M441" s="80"/>
      <c r="N441" s="80"/>
      <c r="O441" s="80"/>
      <c r="P441" s="80"/>
      <c r="Q441" s="78">
        <v>110010</v>
      </c>
      <c r="R441" s="79" t="s">
        <v>150</v>
      </c>
      <c r="S441" s="78">
        <v>10</v>
      </c>
      <c r="T441" s="79" t="s">
        <v>150</v>
      </c>
      <c r="U441" s="78">
        <v>11</v>
      </c>
      <c r="V441" s="80" t="s">
        <v>156</v>
      </c>
      <c r="W441" s="78">
        <v>61</v>
      </c>
      <c r="X441" s="78">
        <v>1</v>
      </c>
    </row>
    <row r="442" spans="1:24" x14ac:dyDescent="0.25">
      <c r="A442" s="67"/>
      <c r="B442" s="67">
        <v>354</v>
      </c>
      <c r="C442" s="67" t="s">
        <v>694</v>
      </c>
      <c r="D442" s="107">
        <v>332052</v>
      </c>
      <c r="E442" s="75" t="s">
        <v>671</v>
      </c>
      <c r="F442" s="76">
        <v>611140</v>
      </c>
      <c r="G442" s="75" t="s">
        <v>269</v>
      </c>
      <c r="H442" s="77">
        <v>42.48</v>
      </c>
      <c r="I442" s="77">
        <v>59.349999999999994</v>
      </c>
      <c r="J442" s="77">
        <v>2500</v>
      </c>
      <c r="K442" s="77">
        <v>44.51</v>
      </c>
      <c r="L442" s="80">
        <v>2500</v>
      </c>
      <c r="M442" s="80"/>
      <c r="N442" s="80"/>
      <c r="O442" s="80"/>
      <c r="P442" s="80"/>
      <c r="Q442" s="78">
        <v>110010</v>
      </c>
      <c r="R442" s="79" t="s">
        <v>150</v>
      </c>
      <c r="S442" s="78">
        <v>10</v>
      </c>
      <c r="T442" s="79" t="s">
        <v>150</v>
      </c>
      <c r="U442" s="78">
        <v>11</v>
      </c>
      <c r="V442" s="80" t="s">
        <v>156</v>
      </c>
      <c r="W442" s="78">
        <v>61</v>
      </c>
      <c r="X442" s="78">
        <v>1</v>
      </c>
    </row>
    <row r="443" spans="1:24" x14ac:dyDescent="0.25">
      <c r="A443" s="67"/>
      <c r="B443" s="67">
        <v>355</v>
      </c>
      <c r="C443" s="67" t="s">
        <v>694</v>
      </c>
      <c r="D443" s="107">
        <v>332052</v>
      </c>
      <c r="E443" s="75" t="s">
        <v>671</v>
      </c>
      <c r="F443" s="76">
        <v>611150</v>
      </c>
      <c r="G443" s="75" t="s">
        <v>262</v>
      </c>
      <c r="H443" s="77">
        <v>49650.28</v>
      </c>
      <c r="I443" s="77">
        <v>51878.71</v>
      </c>
      <c r="J443" s="77">
        <v>74490</v>
      </c>
      <c r="K443" s="77">
        <v>0</v>
      </c>
      <c r="L443" s="80">
        <v>75475</v>
      </c>
      <c r="M443" s="80"/>
      <c r="N443" s="80"/>
      <c r="O443" s="80"/>
      <c r="P443" s="80"/>
      <c r="Q443" s="78">
        <v>110010</v>
      </c>
      <c r="R443" s="79" t="s">
        <v>150</v>
      </c>
      <c r="S443" s="78">
        <v>10</v>
      </c>
      <c r="T443" s="79" t="s">
        <v>150</v>
      </c>
      <c r="U443" s="78">
        <v>11</v>
      </c>
      <c r="V443" s="80" t="s">
        <v>156</v>
      </c>
      <c r="W443" s="78">
        <v>61</v>
      </c>
      <c r="X443" s="78">
        <v>1</v>
      </c>
    </row>
    <row r="444" spans="1:24" x14ac:dyDescent="0.25">
      <c r="A444" s="67"/>
      <c r="B444" s="67">
        <v>356</v>
      </c>
      <c r="C444" s="67" t="s">
        <v>694</v>
      </c>
      <c r="D444" s="107">
        <v>332052</v>
      </c>
      <c r="E444" s="75" t="s">
        <v>671</v>
      </c>
      <c r="F444" s="76">
        <v>611155</v>
      </c>
      <c r="G444" s="75" t="s">
        <v>266</v>
      </c>
      <c r="H444" s="77">
        <v>2157</v>
      </c>
      <c r="I444" s="77">
        <v>0</v>
      </c>
      <c r="J444" s="77">
        <v>0</v>
      </c>
      <c r="K444" s="77">
        <v>0</v>
      </c>
      <c r="L444" s="80">
        <v>0</v>
      </c>
      <c r="M444" s="80"/>
      <c r="N444" s="80"/>
      <c r="O444" s="80"/>
      <c r="P444" s="80"/>
      <c r="Q444" s="78">
        <v>110010</v>
      </c>
      <c r="R444" s="79" t="s">
        <v>150</v>
      </c>
      <c r="S444" s="78">
        <v>10</v>
      </c>
      <c r="T444" s="79" t="s">
        <v>150</v>
      </c>
      <c r="U444" s="78">
        <v>11</v>
      </c>
      <c r="V444" s="80" t="s">
        <v>156</v>
      </c>
      <c r="W444" s="78">
        <v>61</v>
      </c>
      <c r="X444" s="78">
        <v>1</v>
      </c>
    </row>
    <row r="445" spans="1:24" x14ac:dyDescent="0.25">
      <c r="A445" s="67"/>
      <c r="B445" s="67">
        <v>357</v>
      </c>
      <c r="C445" s="67" t="s">
        <v>694</v>
      </c>
      <c r="D445" s="107">
        <v>332052</v>
      </c>
      <c r="E445" s="75" t="s">
        <v>671</v>
      </c>
      <c r="F445" s="76">
        <v>611160</v>
      </c>
      <c r="G445" s="75" t="s">
        <v>230</v>
      </c>
      <c r="H445" s="77">
        <v>43175.94</v>
      </c>
      <c r="I445" s="77">
        <v>17462.22</v>
      </c>
      <c r="J445" s="77">
        <v>59466</v>
      </c>
      <c r="K445" s="77">
        <v>0</v>
      </c>
      <c r="L445" s="80">
        <v>0</v>
      </c>
      <c r="M445" s="80"/>
      <c r="N445" s="80"/>
      <c r="O445" s="80"/>
      <c r="P445" s="80"/>
      <c r="Q445" s="78">
        <v>110010</v>
      </c>
      <c r="R445" s="79" t="s">
        <v>150</v>
      </c>
      <c r="S445" s="78">
        <v>10</v>
      </c>
      <c r="T445" s="79" t="s">
        <v>150</v>
      </c>
      <c r="U445" s="78">
        <v>11</v>
      </c>
      <c r="V445" s="80" t="s">
        <v>156</v>
      </c>
      <c r="W445" s="78">
        <v>61</v>
      </c>
      <c r="X445" s="78">
        <v>1</v>
      </c>
    </row>
    <row r="446" spans="1:24" x14ac:dyDescent="0.25">
      <c r="A446" s="67"/>
      <c r="B446" s="67">
        <v>358</v>
      </c>
      <c r="C446" s="67" t="s">
        <v>694</v>
      </c>
      <c r="D446" s="107">
        <v>332052</v>
      </c>
      <c r="E446" s="75" t="s">
        <v>671</v>
      </c>
      <c r="F446" s="76">
        <v>611350</v>
      </c>
      <c r="G446" s="75" t="s">
        <v>315</v>
      </c>
      <c r="H446" s="77">
        <v>93271.98</v>
      </c>
      <c r="I446" s="77">
        <v>49783.44000000001</v>
      </c>
      <c r="J446" s="77">
        <v>51775</v>
      </c>
      <c r="K446" s="77">
        <v>21572.800000000003</v>
      </c>
      <c r="L446" s="80">
        <v>0</v>
      </c>
      <c r="M446" s="80"/>
      <c r="N446" s="80"/>
      <c r="O446" s="80"/>
      <c r="P446" s="80"/>
      <c r="Q446" s="78">
        <v>110010</v>
      </c>
      <c r="R446" s="79" t="s">
        <v>150</v>
      </c>
      <c r="S446" s="78">
        <v>10</v>
      </c>
      <c r="T446" s="79" t="s">
        <v>150</v>
      </c>
      <c r="U446" s="78">
        <v>11</v>
      </c>
      <c r="V446" s="80" t="s">
        <v>156</v>
      </c>
      <c r="W446" s="78">
        <v>61</v>
      </c>
      <c r="X446" s="78">
        <v>1</v>
      </c>
    </row>
    <row r="447" spans="1:24" x14ac:dyDescent="0.25">
      <c r="A447" s="67"/>
      <c r="B447" s="67">
        <v>359</v>
      </c>
      <c r="C447" s="67" t="s">
        <v>694</v>
      </c>
      <c r="D447" s="107">
        <v>332052</v>
      </c>
      <c r="E447" s="75" t="s">
        <v>671</v>
      </c>
      <c r="F447" s="76">
        <v>733110</v>
      </c>
      <c r="G447" s="75" t="s">
        <v>214</v>
      </c>
      <c r="H447" s="77">
        <v>0</v>
      </c>
      <c r="I447" s="77">
        <v>56.6</v>
      </c>
      <c r="J447" s="77">
        <v>500</v>
      </c>
      <c r="K447" s="77">
        <v>0</v>
      </c>
      <c r="L447" s="80">
        <v>500</v>
      </c>
      <c r="M447" s="80">
        <f t="shared" ref="M447:M455" si="13">+L447-J447</f>
        <v>0</v>
      </c>
      <c r="N447" s="80"/>
      <c r="O447" s="80"/>
      <c r="P447" s="80"/>
      <c r="Q447" s="78">
        <v>110010</v>
      </c>
      <c r="R447" s="79" t="s">
        <v>150</v>
      </c>
      <c r="S447" s="78">
        <v>10</v>
      </c>
      <c r="T447" s="79" t="s">
        <v>150</v>
      </c>
      <c r="U447" s="78">
        <v>11</v>
      </c>
      <c r="V447" s="80" t="s">
        <v>156</v>
      </c>
      <c r="W447" s="78">
        <v>73</v>
      </c>
      <c r="X447" s="78">
        <v>4</v>
      </c>
    </row>
    <row r="448" spans="1:24" x14ac:dyDescent="0.25">
      <c r="A448" s="67"/>
      <c r="B448" s="67">
        <v>360</v>
      </c>
      <c r="C448" s="67" t="s">
        <v>694</v>
      </c>
      <c r="D448" s="107">
        <v>332052</v>
      </c>
      <c r="E448" s="75" t="s">
        <v>671</v>
      </c>
      <c r="F448" s="76">
        <v>733210</v>
      </c>
      <c r="G448" s="75" t="s">
        <v>251</v>
      </c>
      <c r="H448" s="77">
        <v>0</v>
      </c>
      <c r="I448" s="77">
        <v>0</v>
      </c>
      <c r="J448" s="77">
        <v>500</v>
      </c>
      <c r="K448" s="77">
        <v>0</v>
      </c>
      <c r="L448" s="80">
        <v>500</v>
      </c>
      <c r="M448" s="80">
        <f t="shared" si="13"/>
        <v>0</v>
      </c>
      <c r="N448" s="80"/>
      <c r="O448" s="80"/>
      <c r="P448" s="80"/>
      <c r="Q448" s="78">
        <v>110010</v>
      </c>
      <c r="R448" s="79" t="s">
        <v>150</v>
      </c>
      <c r="S448" s="78">
        <v>10</v>
      </c>
      <c r="T448" s="79" t="s">
        <v>150</v>
      </c>
      <c r="U448" s="78">
        <v>11</v>
      </c>
      <c r="V448" s="80" t="s">
        <v>156</v>
      </c>
      <c r="W448" s="78">
        <v>73</v>
      </c>
      <c r="X448" s="78">
        <v>4</v>
      </c>
    </row>
    <row r="449" spans="1:24" x14ac:dyDescent="0.25">
      <c r="A449" s="67"/>
      <c r="B449" s="67">
        <v>361</v>
      </c>
      <c r="C449" s="67" t="s">
        <v>694</v>
      </c>
      <c r="D449" s="107">
        <v>332052</v>
      </c>
      <c r="E449" s="75" t="s">
        <v>671</v>
      </c>
      <c r="F449" s="76">
        <v>733330</v>
      </c>
      <c r="G449" s="75" t="s">
        <v>189</v>
      </c>
      <c r="H449" s="77">
        <v>0</v>
      </c>
      <c r="I449" s="77">
        <v>0</v>
      </c>
      <c r="J449" s="77">
        <v>10</v>
      </c>
      <c r="K449" s="77">
        <v>0</v>
      </c>
      <c r="L449" s="80">
        <v>10</v>
      </c>
      <c r="M449" s="80">
        <f t="shared" si="13"/>
        <v>0</v>
      </c>
      <c r="N449" s="80"/>
      <c r="O449" s="80"/>
      <c r="P449" s="80"/>
      <c r="Q449" s="78">
        <v>110010</v>
      </c>
      <c r="R449" s="79" t="s">
        <v>150</v>
      </c>
      <c r="S449" s="78">
        <v>10</v>
      </c>
      <c r="T449" s="79" t="s">
        <v>150</v>
      </c>
      <c r="U449" s="78">
        <v>11</v>
      </c>
      <c r="V449" s="80" t="s">
        <v>156</v>
      </c>
      <c r="W449" s="78">
        <v>73</v>
      </c>
      <c r="X449" s="78">
        <v>4</v>
      </c>
    </row>
    <row r="450" spans="1:24" x14ac:dyDescent="0.25">
      <c r="A450" s="67"/>
      <c r="B450" s="67">
        <v>362</v>
      </c>
      <c r="C450" s="67" t="s">
        <v>694</v>
      </c>
      <c r="D450" s="107">
        <v>332052</v>
      </c>
      <c r="E450" s="75" t="s">
        <v>671</v>
      </c>
      <c r="F450" s="76">
        <v>744210</v>
      </c>
      <c r="G450" s="75" t="s">
        <v>190</v>
      </c>
      <c r="H450" s="77">
        <v>131</v>
      </c>
      <c r="I450" s="77">
        <v>71.680000000000007</v>
      </c>
      <c r="J450" s="77">
        <v>400</v>
      </c>
      <c r="K450" s="77">
        <v>56</v>
      </c>
      <c r="L450" s="80">
        <v>400</v>
      </c>
      <c r="M450" s="80">
        <f t="shared" si="13"/>
        <v>0</v>
      </c>
      <c r="N450" s="80"/>
      <c r="O450" s="80"/>
      <c r="P450" s="80"/>
      <c r="Q450" s="78">
        <v>110010</v>
      </c>
      <c r="R450" s="79" t="s">
        <v>150</v>
      </c>
      <c r="S450" s="78">
        <v>10</v>
      </c>
      <c r="T450" s="79" t="s">
        <v>150</v>
      </c>
      <c r="U450" s="78">
        <v>11</v>
      </c>
      <c r="V450" s="80" t="s">
        <v>156</v>
      </c>
      <c r="W450" s="78">
        <v>74</v>
      </c>
      <c r="X450" s="78">
        <v>4</v>
      </c>
    </row>
    <row r="451" spans="1:24" s="66" customFormat="1" x14ac:dyDescent="0.25">
      <c r="A451" s="67"/>
      <c r="B451" s="67">
        <v>363</v>
      </c>
      <c r="C451" s="67" t="s">
        <v>694</v>
      </c>
      <c r="D451" s="107">
        <v>332052</v>
      </c>
      <c r="E451" s="75" t="s">
        <v>671</v>
      </c>
      <c r="F451" s="76">
        <v>744220</v>
      </c>
      <c r="G451" s="75" t="s">
        <v>191</v>
      </c>
      <c r="H451" s="77">
        <v>4637.91</v>
      </c>
      <c r="I451" s="77">
        <v>4004.27</v>
      </c>
      <c r="J451" s="77">
        <v>2500</v>
      </c>
      <c r="K451" s="77">
        <v>0</v>
      </c>
      <c r="L451" s="80">
        <v>2500</v>
      </c>
      <c r="M451" s="80">
        <f t="shared" si="13"/>
        <v>0</v>
      </c>
      <c r="N451" s="80"/>
      <c r="O451" s="80"/>
      <c r="P451" s="80"/>
      <c r="Q451" s="78">
        <v>110010</v>
      </c>
      <c r="R451" s="79" t="s">
        <v>150</v>
      </c>
      <c r="S451" s="78">
        <v>10</v>
      </c>
      <c r="T451" s="79" t="s">
        <v>150</v>
      </c>
      <c r="U451" s="78">
        <v>11</v>
      </c>
      <c r="V451" s="80" t="s">
        <v>156</v>
      </c>
      <c r="W451" s="78">
        <v>74</v>
      </c>
      <c r="X451" s="78">
        <v>4</v>
      </c>
    </row>
    <row r="452" spans="1:24" x14ac:dyDescent="0.25">
      <c r="A452" s="67"/>
      <c r="B452" s="67">
        <v>364</v>
      </c>
      <c r="C452" s="67" t="s">
        <v>694</v>
      </c>
      <c r="D452" s="107">
        <v>332052</v>
      </c>
      <c r="E452" s="75" t="s">
        <v>671</v>
      </c>
      <c r="F452" s="76">
        <v>755310</v>
      </c>
      <c r="G452" s="75" t="s">
        <v>194</v>
      </c>
      <c r="H452" s="77">
        <v>1673.8</v>
      </c>
      <c r="I452" s="77">
        <v>45.710000000000491</v>
      </c>
      <c r="J452" s="77">
        <v>6000</v>
      </c>
      <c r="K452" s="77">
        <v>1235.6399999999999</v>
      </c>
      <c r="L452" s="80">
        <v>4000</v>
      </c>
      <c r="M452" s="80">
        <f t="shared" si="13"/>
        <v>-2000</v>
      </c>
      <c r="N452" s="80"/>
      <c r="O452" s="80"/>
      <c r="P452" s="80"/>
      <c r="Q452" s="78">
        <v>110010</v>
      </c>
      <c r="R452" s="79" t="s">
        <v>150</v>
      </c>
      <c r="S452" s="78">
        <v>10</v>
      </c>
      <c r="T452" s="79" t="s">
        <v>150</v>
      </c>
      <c r="U452" s="78">
        <v>11</v>
      </c>
      <c r="V452" s="80" t="s">
        <v>156</v>
      </c>
      <c r="W452" s="78">
        <v>75</v>
      </c>
      <c r="X452" s="78">
        <v>4</v>
      </c>
    </row>
    <row r="453" spans="1:24" x14ac:dyDescent="0.25">
      <c r="A453" s="67"/>
      <c r="B453" s="67">
        <v>365</v>
      </c>
      <c r="C453" s="67" t="s">
        <v>694</v>
      </c>
      <c r="D453" s="107">
        <v>332052</v>
      </c>
      <c r="E453" s="75" t="s">
        <v>671</v>
      </c>
      <c r="F453" s="76">
        <v>755360</v>
      </c>
      <c r="G453" s="75" t="s">
        <v>225</v>
      </c>
      <c r="H453" s="77">
        <v>5627.46</v>
      </c>
      <c r="I453" s="77">
        <v>5144.7999999999993</v>
      </c>
      <c r="J453" s="77">
        <v>12000</v>
      </c>
      <c r="K453" s="77">
        <v>2603.02</v>
      </c>
      <c r="L453" s="80">
        <v>6000</v>
      </c>
      <c r="M453" s="80">
        <f t="shared" si="13"/>
        <v>-6000</v>
      </c>
      <c r="N453" s="80"/>
      <c r="O453" s="80"/>
      <c r="P453" s="80"/>
      <c r="Q453" s="78">
        <v>110010</v>
      </c>
      <c r="R453" s="79" t="s">
        <v>150</v>
      </c>
      <c r="S453" s="78">
        <v>10</v>
      </c>
      <c r="T453" s="79" t="s">
        <v>150</v>
      </c>
      <c r="U453" s="78">
        <v>11</v>
      </c>
      <c r="V453" s="80" t="s">
        <v>156</v>
      </c>
      <c r="W453" s="78">
        <v>75</v>
      </c>
      <c r="X453" s="78">
        <v>4</v>
      </c>
    </row>
    <row r="454" spans="1:24" x14ac:dyDescent="0.25">
      <c r="A454" s="67"/>
      <c r="B454" s="67">
        <v>366</v>
      </c>
      <c r="C454" s="67" t="s">
        <v>694</v>
      </c>
      <c r="D454" s="107">
        <v>332052</v>
      </c>
      <c r="E454" s="75" t="s">
        <v>671</v>
      </c>
      <c r="F454" s="76">
        <v>755705</v>
      </c>
      <c r="G454" s="75" t="s">
        <v>196</v>
      </c>
      <c r="H454" s="77">
        <v>0</v>
      </c>
      <c r="I454" s="77">
        <v>0</v>
      </c>
      <c r="J454" s="77">
        <v>100</v>
      </c>
      <c r="K454" s="77">
        <v>0</v>
      </c>
      <c r="L454" s="80">
        <v>100</v>
      </c>
      <c r="M454" s="80">
        <f t="shared" si="13"/>
        <v>0</v>
      </c>
      <c r="N454" s="80"/>
      <c r="O454" s="80"/>
      <c r="P454" s="80"/>
      <c r="Q454" s="78">
        <v>110010</v>
      </c>
      <c r="R454" s="79" t="s">
        <v>150</v>
      </c>
      <c r="S454" s="78">
        <v>10</v>
      </c>
      <c r="T454" s="79" t="s">
        <v>150</v>
      </c>
      <c r="U454" s="78">
        <v>11</v>
      </c>
      <c r="V454" s="80" t="s">
        <v>156</v>
      </c>
      <c r="W454" s="78">
        <v>75</v>
      </c>
      <c r="X454" s="78">
        <v>4</v>
      </c>
    </row>
    <row r="455" spans="1:24" x14ac:dyDescent="0.25">
      <c r="A455" s="67"/>
      <c r="B455" s="67"/>
      <c r="C455" s="67" t="s">
        <v>694</v>
      </c>
      <c r="D455" s="107">
        <v>332052</v>
      </c>
      <c r="E455" s="75" t="s">
        <v>671</v>
      </c>
      <c r="F455" s="66">
        <v>798142</v>
      </c>
      <c r="G455" s="66" t="s">
        <v>839</v>
      </c>
      <c r="H455" s="77"/>
      <c r="I455" s="77"/>
      <c r="J455" s="77"/>
      <c r="K455" s="77"/>
      <c r="L455" s="80">
        <v>-1001</v>
      </c>
      <c r="M455" s="80">
        <f t="shared" si="13"/>
        <v>-1001</v>
      </c>
      <c r="N455" s="80"/>
      <c r="O455" s="80"/>
      <c r="P455" s="80"/>
      <c r="Q455" s="78">
        <v>110010</v>
      </c>
      <c r="R455" s="79" t="s">
        <v>150</v>
      </c>
      <c r="S455" s="78">
        <v>10</v>
      </c>
      <c r="T455" s="79" t="s">
        <v>150</v>
      </c>
      <c r="U455" s="78">
        <v>11</v>
      </c>
      <c r="V455" s="80" t="s">
        <v>156</v>
      </c>
      <c r="W455" s="78">
        <v>79</v>
      </c>
      <c r="X455" s="78">
        <v>4</v>
      </c>
    </row>
    <row r="456" spans="1:24" x14ac:dyDescent="0.25">
      <c r="A456" s="67"/>
      <c r="B456" s="67">
        <v>367</v>
      </c>
      <c r="C456" s="67" t="s">
        <v>694</v>
      </c>
      <c r="D456" s="107">
        <v>332056</v>
      </c>
      <c r="E456" s="75" t="s">
        <v>671</v>
      </c>
      <c r="F456" s="76">
        <v>611110</v>
      </c>
      <c r="G456" s="75" t="s">
        <v>258</v>
      </c>
      <c r="H456" s="77">
        <v>304435.19</v>
      </c>
      <c r="I456" s="77">
        <v>223690.81</v>
      </c>
      <c r="J456" s="77">
        <v>295481</v>
      </c>
      <c r="K456" s="77">
        <v>129103.14</v>
      </c>
      <c r="L456" s="80">
        <v>332755</v>
      </c>
      <c r="M456" s="80"/>
      <c r="N456" s="80"/>
      <c r="O456" s="80"/>
      <c r="P456" s="80"/>
      <c r="Q456" s="78">
        <v>110010</v>
      </c>
      <c r="R456" s="79" t="s">
        <v>150</v>
      </c>
      <c r="S456" s="78">
        <v>10</v>
      </c>
      <c r="T456" s="79" t="s">
        <v>150</v>
      </c>
      <c r="U456" s="78">
        <v>11</v>
      </c>
      <c r="V456" s="80" t="s">
        <v>156</v>
      </c>
      <c r="W456" s="78">
        <v>61</v>
      </c>
      <c r="X456" s="78">
        <v>1</v>
      </c>
    </row>
    <row r="457" spans="1:24" x14ac:dyDescent="0.25">
      <c r="A457" s="67"/>
      <c r="B457" s="67">
        <v>368</v>
      </c>
      <c r="C457" s="67" t="s">
        <v>694</v>
      </c>
      <c r="D457" s="107">
        <v>332056</v>
      </c>
      <c r="E457" s="75" t="s">
        <v>671</v>
      </c>
      <c r="F457" s="76">
        <v>611115</v>
      </c>
      <c r="G457" s="75" t="s">
        <v>259</v>
      </c>
      <c r="H457" s="77">
        <v>1685.25</v>
      </c>
      <c r="I457" s="77">
        <v>5128.0599999999995</v>
      </c>
      <c r="J457" s="77">
        <v>3640</v>
      </c>
      <c r="K457" s="77">
        <v>1065.55</v>
      </c>
      <c r="L457" s="80">
        <v>3640</v>
      </c>
      <c r="M457" s="80"/>
      <c r="N457" s="80"/>
      <c r="O457" s="80"/>
      <c r="P457" s="80"/>
      <c r="Q457" s="78">
        <v>110010</v>
      </c>
      <c r="R457" s="79" t="s">
        <v>150</v>
      </c>
      <c r="S457" s="78">
        <v>10</v>
      </c>
      <c r="T457" s="79" t="s">
        <v>150</v>
      </c>
      <c r="U457" s="78">
        <v>11</v>
      </c>
      <c r="V457" s="80" t="s">
        <v>156</v>
      </c>
      <c r="W457" s="78">
        <v>61</v>
      </c>
      <c r="X457" s="78">
        <v>1</v>
      </c>
    </row>
    <row r="458" spans="1:24" x14ac:dyDescent="0.25">
      <c r="A458" s="67"/>
      <c r="B458" s="67">
        <v>369</v>
      </c>
      <c r="C458" s="67" t="s">
        <v>694</v>
      </c>
      <c r="D458" s="107">
        <v>332056</v>
      </c>
      <c r="E458" s="75" t="s">
        <v>671</v>
      </c>
      <c r="F458" s="76">
        <v>611120</v>
      </c>
      <c r="G458" s="75" t="s">
        <v>229</v>
      </c>
      <c r="H458" s="77">
        <v>132828.84</v>
      </c>
      <c r="I458" s="77">
        <v>84426.239999999991</v>
      </c>
      <c r="J458" s="77">
        <v>95146</v>
      </c>
      <c r="K458" s="77">
        <v>27859.75</v>
      </c>
      <c r="L458" s="80">
        <v>0</v>
      </c>
      <c r="M458" s="80"/>
      <c r="N458" s="80"/>
      <c r="O458" s="80"/>
      <c r="P458" s="80"/>
      <c r="Q458" s="78">
        <v>110010</v>
      </c>
      <c r="R458" s="79" t="s">
        <v>150</v>
      </c>
      <c r="S458" s="78">
        <v>10</v>
      </c>
      <c r="T458" s="79" t="s">
        <v>150</v>
      </c>
      <c r="U458" s="78">
        <v>11</v>
      </c>
      <c r="V458" s="80" t="s">
        <v>156</v>
      </c>
      <c r="W458" s="78">
        <v>61</v>
      </c>
      <c r="X458" s="78">
        <v>1</v>
      </c>
    </row>
    <row r="459" spans="1:24" x14ac:dyDescent="0.25">
      <c r="A459" s="67"/>
      <c r="B459" s="67">
        <v>370</v>
      </c>
      <c r="C459" s="67" t="s">
        <v>694</v>
      </c>
      <c r="D459" s="107">
        <v>332056</v>
      </c>
      <c r="E459" s="75" t="s">
        <v>671</v>
      </c>
      <c r="F459" s="76">
        <v>611125</v>
      </c>
      <c r="G459" s="75" t="s">
        <v>260</v>
      </c>
      <c r="H459" s="77">
        <v>10443.780000000002</v>
      </c>
      <c r="I459" s="77">
        <v>27153.770000000004</v>
      </c>
      <c r="J459" s="77">
        <v>11496</v>
      </c>
      <c r="K459" s="77">
        <v>11495.98</v>
      </c>
      <c r="L459" s="80">
        <v>0</v>
      </c>
      <c r="M459" s="80"/>
      <c r="N459" s="80"/>
      <c r="O459" s="80"/>
      <c r="P459" s="80"/>
      <c r="Q459" s="78">
        <v>110010</v>
      </c>
      <c r="R459" s="79" t="s">
        <v>150</v>
      </c>
      <c r="S459" s="78">
        <v>10</v>
      </c>
      <c r="T459" s="79" t="s">
        <v>150</v>
      </c>
      <c r="U459" s="78">
        <v>11</v>
      </c>
      <c r="V459" s="80" t="s">
        <v>156</v>
      </c>
      <c r="W459" s="78">
        <v>61</v>
      </c>
      <c r="X459" s="78">
        <v>1</v>
      </c>
    </row>
    <row r="460" spans="1:24" s="66" customFormat="1" x14ac:dyDescent="0.25">
      <c r="A460" s="67"/>
      <c r="B460" s="67">
        <v>371</v>
      </c>
      <c r="C460" s="67" t="s">
        <v>694</v>
      </c>
      <c r="D460" s="107">
        <v>332056</v>
      </c>
      <c r="E460" s="75" t="s">
        <v>671</v>
      </c>
      <c r="F460" s="76">
        <v>611130</v>
      </c>
      <c r="G460" s="75" t="s">
        <v>261</v>
      </c>
      <c r="H460" s="77">
        <v>13064.720000000003</v>
      </c>
      <c r="I460" s="77">
        <v>13587.96</v>
      </c>
      <c r="J460" s="77">
        <v>13588</v>
      </c>
      <c r="K460" s="77">
        <v>7066.02</v>
      </c>
      <c r="L460" s="80">
        <v>13588</v>
      </c>
      <c r="M460" s="80"/>
      <c r="N460" s="80"/>
      <c r="O460" s="80"/>
      <c r="P460" s="80"/>
      <c r="Q460" s="78">
        <v>110010</v>
      </c>
      <c r="R460" s="79" t="s">
        <v>150</v>
      </c>
      <c r="S460" s="78">
        <v>10</v>
      </c>
      <c r="T460" s="79" t="s">
        <v>150</v>
      </c>
      <c r="U460" s="78">
        <v>11</v>
      </c>
      <c r="V460" s="80" t="s">
        <v>156</v>
      </c>
      <c r="W460" s="78">
        <v>61</v>
      </c>
      <c r="X460" s="78">
        <v>1</v>
      </c>
    </row>
    <row r="461" spans="1:24" x14ac:dyDescent="0.25">
      <c r="A461" s="67"/>
      <c r="B461" s="67">
        <v>372</v>
      </c>
      <c r="C461" s="67" t="s">
        <v>694</v>
      </c>
      <c r="D461" s="107">
        <v>332056</v>
      </c>
      <c r="E461" s="75" t="s">
        <v>671</v>
      </c>
      <c r="F461" s="76">
        <v>611140</v>
      </c>
      <c r="G461" s="75" t="s">
        <v>269</v>
      </c>
      <c r="H461" s="77">
        <v>0</v>
      </c>
      <c r="I461" s="77">
        <v>0</v>
      </c>
      <c r="J461" s="77">
        <v>3000</v>
      </c>
      <c r="K461" s="77">
        <v>0</v>
      </c>
      <c r="L461" s="80">
        <v>3000</v>
      </c>
      <c r="M461" s="80"/>
      <c r="N461" s="80"/>
      <c r="O461" s="80"/>
      <c r="P461" s="80"/>
      <c r="Q461" s="78">
        <v>110010</v>
      </c>
      <c r="R461" s="79" t="s">
        <v>150</v>
      </c>
      <c r="S461" s="78">
        <v>10</v>
      </c>
      <c r="T461" s="79" t="s">
        <v>150</v>
      </c>
      <c r="U461" s="78">
        <v>11</v>
      </c>
      <c r="V461" s="80" t="s">
        <v>156</v>
      </c>
      <c r="W461" s="78">
        <v>61</v>
      </c>
      <c r="X461" s="78">
        <v>1</v>
      </c>
    </row>
    <row r="462" spans="1:24" x14ac:dyDescent="0.25">
      <c r="A462" s="67"/>
      <c r="B462" s="67">
        <v>373</v>
      </c>
      <c r="C462" s="67" t="s">
        <v>694</v>
      </c>
      <c r="D462" s="107">
        <v>332056</v>
      </c>
      <c r="E462" s="75" t="s">
        <v>671</v>
      </c>
      <c r="F462" s="76">
        <v>611150</v>
      </c>
      <c r="G462" s="75" t="s">
        <v>262</v>
      </c>
      <c r="H462" s="77">
        <v>30988.6</v>
      </c>
      <c r="I462" s="77">
        <v>17317.190000000002</v>
      </c>
      <c r="J462" s="77">
        <v>37596</v>
      </c>
      <c r="K462" s="77">
        <v>0</v>
      </c>
      <c r="L462" s="80">
        <v>22162</v>
      </c>
      <c r="M462" s="80"/>
      <c r="N462" s="80"/>
      <c r="O462" s="80"/>
      <c r="P462" s="80"/>
      <c r="Q462" s="78">
        <v>110010</v>
      </c>
      <c r="R462" s="79" t="s">
        <v>150</v>
      </c>
      <c r="S462" s="78">
        <v>10</v>
      </c>
      <c r="T462" s="79" t="s">
        <v>150</v>
      </c>
      <c r="U462" s="78">
        <v>11</v>
      </c>
      <c r="V462" s="80" t="s">
        <v>156</v>
      </c>
      <c r="W462" s="78">
        <v>61</v>
      </c>
      <c r="X462" s="78">
        <v>1</v>
      </c>
    </row>
    <row r="463" spans="1:24" x14ac:dyDescent="0.25">
      <c r="A463" s="67"/>
      <c r="B463" s="67">
        <v>374</v>
      </c>
      <c r="C463" s="67" t="s">
        <v>694</v>
      </c>
      <c r="D463" s="107">
        <v>332056</v>
      </c>
      <c r="E463" s="75" t="s">
        <v>671</v>
      </c>
      <c r="F463" s="76">
        <v>611160</v>
      </c>
      <c r="G463" s="75" t="s">
        <v>230</v>
      </c>
      <c r="H463" s="77">
        <v>11009.699999999999</v>
      </c>
      <c r="I463" s="77">
        <v>6965.7</v>
      </c>
      <c r="J463" s="77">
        <v>23787</v>
      </c>
      <c r="K463" s="77">
        <v>0</v>
      </c>
      <c r="L463" s="80">
        <v>0</v>
      </c>
      <c r="M463" s="80"/>
      <c r="N463" s="80"/>
      <c r="O463" s="80"/>
      <c r="P463" s="80"/>
      <c r="Q463" s="78">
        <v>110010</v>
      </c>
      <c r="R463" s="79" t="s">
        <v>150</v>
      </c>
      <c r="S463" s="78">
        <v>10</v>
      </c>
      <c r="T463" s="79" t="s">
        <v>150</v>
      </c>
      <c r="U463" s="78">
        <v>11</v>
      </c>
      <c r="V463" s="80" t="s">
        <v>156</v>
      </c>
      <c r="W463" s="78">
        <v>61</v>
      </c>
      <c r="X463" s="78">
        <v>1</v>
      </c>
    </row>
    <row r="464" spans="1:24" x14ac:dyDescent="0.25">
      <c r="A464" s="67"/>
      <c r="B464" s="67">
        <v>375</v>
      </c>
      <c r="C464" s="67" t="s">
        <v>694</v>
      </c>
      <c r="D464" s="107">
        <v>332056</v>
      </c>
      <c r="E464" s="75" t="s">
        <v>671</v>
      </c>
      <c r="F464" s="76">
        <v>611350</v>
      </c>
      <c r="G464" s="75" t="s">
        <v>315</v>
      </c>
      <c r="H464" s="77">
        <v>14039.36</v>
      </c>
      <c r="I464" s="77">
        <v>84852.96</v>
      </c>
      <c r="J464" s="77">
        <v>88248</v>
      </c>
      <c r="K464" s="77">
        <v>36769.65</v>
      </c>
      <c r="L464" s="80">
        <v>0</v>
      </c>
      <c r="M464" s="80"/>
      <c r="N464" s="80"/>
      <c r="O464" s="80"/>
      <c r="P464" s="80"/>
      <c r="Q464" s="78">
        <v>110010</v>
      </c>
      <c r="R464" s="79" t="s">
        <v>150</v>
      </c>
      <c r="S464" s="78">
        <v>10</v>
      </c>
      <c r="T464" s="79" t="s">
        <v>150</v>
      </c>
      <c r="U464" s="78">
        <v>11</v>
      </c>
      <c r="V464" s="80" t="s">
        <v>156</v>
      </c>
      <c r="W464" s="78">
        <v>61</v>
      </c>
      <c r="X464" s="78">
        <v>1</v>
      </c>
    </row>
    <row r="465" spans="1:24" x14ac:dyDescent="0.25">
      <c r="A465" s="67"/>
      <c r="B465" s="67">
        <v>376</v>
      </c>
      <c r="C465" s="67" t="s">
        <v>694</v>
      </c>
      <c r="D465" s="107">
        <v>332056</v>
      </c>
      <c r="E465" s="75" t="s">
        <v>671</v>
      </c>
      <c r="F465" s="76">
        <v>733110</v>
      </c>
      <c r="G465" s="75" t="s">
        <v>214</v>
      </c>
      <c r="H465" s="77">
        <v>28.3</v>
      </c>
      <c r="I465" s="77">
        <v>28.3</v>
      </c>
      <c r="J465" s="77">
        <v>500</v>
      </c>
      <c r="K465" s="77">
        <v>0</v>
      </c>
      <c r="L465" s="80">
        <v>500</v>
      </c>
      <c r="M465" s="80">
        <f t="shared" ref="M465:M471" si="14">+L465-J465</f>
        <v>0</v>
      </c>
      <c r="N465" s="80"/>
      <c r="O465" s="80"/>
      <c r="P465" s="80"/>
      <c r="Q465" s="78">
        <v>110010</v>
      </c>
      <c r="R465" s="79" t="s">
        <v>150</v>
      </c>
      <c r="S465" s="78">
        <v>10</v>
      </c>
      <c r="T465" s="79" t="s">
        <v>150</v>
      </c>
      <c r="U465" s="78">
        <v>11</v>
      </c>
      <c r="V465" s="80" t="s">
        <v>156</v>
      </c>
      <c r="W465" s="78">
        <v>73</v>
      </c>
      <c r="X465" s="78">
        <v>4</v>
      </c>
    </row>
    <row r="466" spans="1:24" x14ac:dyDescent="0.25">
      <c r="A466" s="67"/>
      <c r="B466" s="67">
        <v>377</v>
      </c>
      <c r="C466" s="67" t="s">
        <v>694</v>
      </c>
      <c r="D466" s="107">
        <v>332056</v>
      </c>
      <c r="E466" s="75" t="s">
        <v>671</v>
      </c>
      <c r="F466" s="76">
        <v>744210</v>
      </c>
      <c r="G466" s="75" t="s">
        <v>190</v>
      </c>
      <c r="H466" s="77">
        <v>166.5</v>
      </c>
      <c r="I466" s="77">
        <v>0</v>
      </c>
      <c r="J466" s="77">
        <v>356</v>
      </c>
      <c r="K466" s="77">
        <v>0</v>
      </c>
      <c r="L466" s="80">
        <v>356</v>
      </c>
      <c r="M466" s="80">
        <f t="shared" si="14"/>
        <v>0</v>
      </c>
      <c r="N466" s="80"/>
      <c r="O466" s="80"/>
      <c r="P466" s="80"/>
      <c r="Q466" s="78">
        <v>110010</v>
      </c>
      <c r="R466" s="79" t="s">
        <v>150</v>
      </c>
      <c r="S466" s="78">
        <v>10</v>
      </c>
      <c r="T466" s="79" t="s">
        <v>150</v>
      </c>
      <c r="U466" s="78">
        <v>11</v>
      </c>
      <c r="V466" s="80" t="s">
        <v>156</v>
      </c>
      <c r="W466" s="78">
        <v>74</v>
      </c>
      <c r="X466" s="78">
        <v>4</v>
      </c>
    </row>
    <row r="467" spans="1:24" x14ac:dyDescent="0.25">
      <c r="A467" s="67"/>
      <c r="B467" s="67">
        <v>378</v>
      </c>
      <c r="C467" s="67" t="s">
        <v>694</v>
      </c>
      <c r="D467" s="107">
        <v>332056</v>
      </c>
      <c r="E467" s="75" t="s">
        <v>671</v>
      </c>
      <c r="F467" s="76">
        <v>744220</v>
      </c>
      <c r="G467" s="75" t="s">
        <v>191</v>
      </c>
      <c r="H467" s="77">
        <v>1336.15</v>
      </c>
      <c r="I467" s="77">
        <v>4721.13</v>
      </c>
      <c r="J467" s="77">
        <v>1000</v>
      </c>
      <c r="K467" s="77">
        <v>89.84</v>
      </c>
      <c r="L467" s="80">
        <v>1000</v>
      </c>
      <c r="M467" s="80">
        <f t="shared" si="14"/>
        <v>0</v>
      </c>
      <c r="N467" s="80"/>
      <c r="O467" s="80"/>
      <c r="P467" s="80"/>
      <c r="Q467" s="78">
        <v>110010</v>
      </c>
      <c r="R467" s="79" t="s">
        <v>150</v>
      </c>
      <c r="S467" s="78">
        <v>10</v>
      </c>
      <c r="T467" s="79" t="s">
        <v>150</v>
      </c>
      <c r="U467" s="78">
        <v>11</v>
      </c>
      <c r="V467" s="80" t="s">
        <v>156</v>
      </c>
      <c r="W467" s="78">
        <v>74</v>
      </c>
      <c r="X467" s="78">
        <v>4</v>
      </c>
    </row>
    <row r="468" spans="1:24" x14ac:dyDescent="0.25">
      <c r="A468" s="67"/>
      <c r="B468" s="67">
        <v>379</v>
      </c>
      <c r="C468" s="67" t="s">
        <v>694</v>
      </c>
      <c r="D468" s="107">
        <v>332056</v>
      </c>
      <c r="E468" s="75" t="s">
        <v>671</v>
      </c>
      <c r="F468" s="76">
        <v>755310</v>
      </c>
      <c r="G468" s="75" t="s">
        <v>194</v>
      </c>
      <c r="H468" s="77">
        <v>724.03</v>
      </c>
      <c r="I468" s="77">
        <v>1348.3200000000002</v>
      </c>
      <c r="J468" s="77">
        <v>2500</v>
      </c>
      <c r="K468" s="77">
        <v>638.94000000000005</v>
      </c>
      <c r="L468" s="80">
        <v>2500</v>
      </c>
      <c r="M468" s="80">
        <f t="shared" si="14"/>
        <v>0</v>
      </c>
      <c r="N468" s="80"/>
      <c r="O468" s="80"/>
      <c r="P468" s="80"/>
      <c r="Q468" s="78">
        <v>110010</v>
      </c>
      <c r="R468" s="79" t="s">
        <v>150</v>
      </c>
      <c r="S468" s="78">
        <v>10</v>
      </c>
      <c r="T468" s="79" t="s">
        <v>150</v>
      </c>
      <c r="U468" s="78">
        <v>11</v>
      </c>
      <c r="V468" s="80" t="s">
        <v>156</v>
      </c>
      <c r="W468" s="78">
        <v>75</v>
      </c>
      <c r="X468" s="78">
        <v>4</v>
      </c>
    </row>
    <row r="469" spans="1:24" x14ac:dyDescent="0.25">
      <c r="A469" s="67"/>
      <c r="B469" s="67">
        <v>380</v>
      </c>
      <c r="C469" s="67" t="s">
        <v>694</v>
      </c>
      <c r="D469" s="107">
        <v>332056</v>
      </c>
      <c r="E469" s="75" t="s">
        <v>671</v>
      </c>
      <c r="F469" s="76">
        <v>755360</v>
      </c>
      <c r="G469" s="75" t="s">
        <v>225</v>
      </c>
      <c r="H469" s="77">
        <v>1258.19</v>
      </c>
      <c r="I469" s="77">
        <v>1132.6600000000001</v>
      </c>
      <c r="J469" s="77">
        <v>5500</v>
      </c>
      <c r="K469" s="77">
        <v>386.65000000000003</v>
      </c>
      <c r="L469" s="80">
        <v>4000</v>
      </c>
      <c r="M469" s="80">
        <f t="shared" si="14"/>
        <v>-1500</v>
      </c>
      <c r="N469" s="80"/>
      <c r="O469" s="80"/>
      <c r="P469" s="80"/>
      <c r="Q469" s="78">
        <v>110010</v>
      </c>
      <c r="R469" s="79" t="s">
        <v>150</v>
      </c>
      <c r="S469" s="78">
        <v>10</v>
      </c>
      <c r="T469" s="79" t="s">
        <v>150</v>
      </c>
      <c r="U469" s="78">
        <v>11</v>
      </c>
      <c r="V469" s="80" t="s">
        <v>156</v>
      </c>
      <c r="W469" s="78">
        <v>75</v>
      </c>
      <c r="X469" s="78">
        <v>4</v>
      </c>
    </row>
    <row r="470" spans="1:24" x14ac:dyDescent="0.25">
      <c r="A470" s="67"/>
      <c r="B470" s="67">
        <v>381</v>
      </c>
      <c r="C470" s="67" t="s">
        <v>694</v>
      </c>
      <c r="D470" s="107">
        <v>332056</v>
      </c>
      <c r="E470" s="75" t="s">
        <v>671</v>
      </c>
      <c r="F470" s="76">
        <v>755705</v>
      </c>
      <c r="G470" s="75" t="s">
        <v>196</v>
      </c>
      <c r="H470" s="77">
        <v>0</v>
      </c>
      <c r="I470" s="77">
        <v>0</v>
      </c>
      <c r="J470" s="77">
        <v>15</v>
      </c>
      <c r="K470" s="77">
        <v>0</v>
      </c>
      <c r="L470" s="80">
        <v>15</v>
      </c>
      <c r="M470" s="80">
        <f t="shared" si="14"/>
        <v>0</v>
      </c>
      <c r="N470" s="80"/>
      <c r="O470" s="80"/>
      <c r="P470" s="80"/>
      <c r="Q470" s="78">
        <v>110010</v>
      </c>
      <c r="R470" s="79" t="s">
        <v>150</v>
      </c>
      <c r="S470" s="78">
        <v>10</v>
      </c>
      <c r="T470" s="79" t="s">
        <v>150</v>
      </c>
      <c r="U470" s="78">
        <v>11</v>
      </c>
      <c r="V470" s="80" t="s">
        <v>156</v>
      </c>
      <c r="W470" s="78">
        <v>75</v>
      </c>
      <c r="X470" s="78">
        <v>4</v>
      </c>
    </row>
    <row r="471" spans="1:24" x14ac:dyDescent="0.25">
      <c r="A471" s="67"/>
      <c r="B471" s="67"/>
      <c r="C471" s="67" t="s">
        <v>694</v>
      </c>
      <c r="D471" s="107">
        <v>332056</v>
      </c>
      <c r="E471" s="75" t="s">
        <v>671</v>
      </c>
      <c r="F471" s="66">
        <v>798142</v>
      </c>
      <c r="G471" s="66" t="s">
        <v>839</v>
      </c>
      <c r="H471" s="77"/>
      <c r="I471" s="77"/>
      <c r="J471" s="77"/>
      <c r="K471" s="77"/>
      <c r="L471" s="80">
        <v>-587</v>
      </c>
      <c r="M471" s="80">
        <f t="shared" si="14"/>
        <v>-587</v>
      </c>
      <c r="N471" s="80"/>
      <c r="O471" s="80"/>
      <c r="P471" s="80"/>
      <c r="Q471" s="78">
        <v>110010</v>
      </c>
      <c r="R471" s="79" t="s">
        <v>150</v>
      </c>
      <c r="S471" s="78">
        <v>10</v>
      </c>
      <c r="T471" s="79" t="s">
        <v>150</v>
      </c>
      <c r="U471" s="78">
        <v>11</v>
      </c>
      <c r="V471" s="80" t="s">
        <v>156</v>
      </c>
      <c r="W471" s="78">
        <v>79</v>
      </c>
      <c r="X471" s="78">
        <v>4</v>
      </c>
    </row>
    <row r="472" spans="1:24" x14ac:dyDescent="0.25">
      <c r="A472" s="67"/>
      <c r="B472" s="67">
        <v>382</v>
      </c>
      <c r="C472" s="67" t="s">
        <v>694</v>
      </c>
      <c r="D472" s="107">
        <v>332058</v>
      </c>
      <c r="E472" s="75" t="s">
        <v>671</v>
      </c>
      <c r="F472" s="76">
        <v>611110</v>
      </c>
      <c r="G472" s="75" t="s">
        <v>258</v>
      </c>
      <c r="H472" s="77">
        <v>8979.3599999999988</v>
      </c>
      <c r="I472" s="77">
        <v>9338.52</v>
      </c>
      <c r="J472" s="77">
        <v>4956</v>
      </c>
      <c r="K472" s="77">
        <v>0</v>
      </c>
      <c r="L472" s="80">
        <v>9912</v>
      </c>
      <c r="M472" s="80"/>
      <c r="N472" s="80"/>
      <c r="O472" s="80"/>
      <c r="P472" s="80"/>
      <c r="Q472" s="78">
        <v>110010</v>
      </c>
      <c r="R472" s="79" t="s">
        <v>150</v>
      </c>
      <c r="S472" s="78">
        <v>10</v>
      </c>
      <c r="T472" s="79" t="s">
        <v>150</v>
      </c>
      <c r="U472" s="78">
        <v>11</v>
      </c>
      <c r="V472" s="80" t="s">
        <v>156</v>
      </c>
      <c r="W472" s="78">
        <v>61</v>
      </c>
      <c r="X472" s="78">
        <v>1</v>
      </c>
    </row>
    <row r="473" spans="1:24" x14ac:dyDescent="0.25">
      <c r="A473" s="67"/>
      <c r="B473" s="67">
        <v>383</v>
      </c>
      <c r="C473" s="67" t="s">
        <v>694</v>
      </c>
      <c r="D473" s="107">
        <v>332058</v>
      </c>
      <c r="E473" s="75" t="s">
        <v>671</v>
      </c>
      <c r="F473" s="76">
        <v>611115</v>
      </c>
      <c r="G473" s="75" t="s">
        <v>259</v>
      </c>
      <c r="H473" s="77">
        <v>0</v>
      </c>
      <c r="I473" s="77">
        <v>0</v>
      </c>
      <c r="J473" s="77">
        <v>91</v>
      </c>
      <c r="K473" s="77">
        <v>0</v>
      </c>
      <c r="L473" s="80">
        <v>91</v>
      </c>
      <c r="M473" s="80"/>
      <c r="N473" s="80"/>
      <c r="O473" s="80"/>
      <c r="P473" s="80"/>
      <c r="Q473" s="78">
        <v>110010</v>
      </c>
      <c r="R473" s="79" t="s">
        <v>150</v>
      </c>
      <c r="S473" s="78">
        <v>10</v>
      </c>
      <c r="T473" s="79" t="s">
        <v>150</v>
      </c>
      <c r="U473" s="78">
        <v>11</v>
      </c>
      <c r="V473" s="80" t="s">
        <v>156</v>
      </c>
      <c r="W473" s="78">
        <v>61</v>
      </c>
      <c r="X473" s="78">
        <v>1</v>
      </c>
    </row>
    <row r="474" spans="1:24" s="66" customFormat="1" x14ac:dyDescent="0.25">
      <c r="A474" s="67"/>
      <c r="B474" s="67">
        <v>384</v>
      </c>
      <c r="C474" s="67" t="s">
        <v>694</v>
      </c>
      <c r="D474" s="107">
        <v>332058</v>
      </c>
      <c r="E474" s="75" t="s">
        <v>671</v>
      </c>
      <c r="F474" s="76">
        <v>611120</v>
      </c>
      <c r="G474" s="75" t="s">
        <v>229</v>
      </c>
      <c r="H474" s="77">
        <v>0</v>
      </c>
      <c r="I474" s="77">
        <v>4488</v>
      </c>
      <c r="J474" s="77">
        <v>4758</v>
      </c>
      <c r="K474" s="77">
        <v>0</v>
      </c>
      <c r="L474" s="80">
        <v>0</v>
      </c>
      <c r="M474" s="80"/>
      <c r="N474" s="80"/>
      <c r="O474" s="80"/>
      <c r="P474" s="80"/>
      <c r="Q474" s="78">
        <v>110010</v>
      </c>
      <c r="R474" s="79" t="s">
        <v>150</v>
      </c>
      <c r="S474" s="78">
        <v>10</v>
      </c>
      <c r="T474" s="79" t="s">
        <v>150</v>
      </c>
      <c r="U474" s="78">
        <v>11</v>
      </c>
      <c r="V474" s="80" t="s">
        <v>156</v>
      </c>
      <c r="W474" s="78">
        <v>61</v>
      </c>
      <c r="X474" s="78">
        <v>1</v>
      </c>
    </row>
    <row r="475" spans="1:24" x14ac:dyDescent="0.25">
      <c r="A475" s="67"/>
      <c r="B475" s="67">
        <v>385</v>
      </c>
      <c r="C475" s="67" t="s">
        <v>694</v>
      </c>
      <c r="D475" s="107">
        <v>332058</v>
      </c>
      <c r="E475" s="75" t="s">
        <v>671</v>
      </c>
      <c r="F475" s="76">
        <v>755310</v>
      </c>
      <c r="G475" s="75" t="s">
        <v>194</v>
      </c>
      <c r="H475" s="77">
        <v>4.8499999999999996</v>
      </c>
      <c r="I475" s="77">
        <v>0</v>
      </c>
      <c r="J475" s="77">
        <v>0</v>
      </c>
      <c r="K475" s="77">
        <v>0</v>
      </c>
      <c r="L475" s="80">
        <v>0</v>
      </c>
      <c r="M475" s="80">
        <f>+L475-J475</f>
        <v>0</v>
      </c>
      <c r="N475" s="80"/>
      <c r="O475" s="80"/>
      <c r="P475" s="80"/>
      <c r="Q475" s="78">
        <v>110010</v>
      </c>
      <c r="R475" s="79" t="s">
        <v>150</v>
      </c>
      <c r="S475" s="78">
        <v>10</v>
      </c>
      <c r="T475" s="79" t="s">
        <v>150</v>
      </c>
      <c r="U475" s="78">
        <v>11</v>
      </c>
      <c r="V475" s="80" t="s">
        <v>156</v>
      </c>
      <c r="W475" s="78">
        <v>75</v>
      </c>
      <c r="X475" s="78">
        <v>4</v>
      </c>
    </row>
    <row r="476" spans="1:24" x14ac:dyDescent="0.25">
      <c r="A476" s="67"/>
      <c r="B476" s="67">
        <v>386</v>
      </c>
      <c r="C476" s="67" t="s">
        <v>694</v>
      </c>
      <c r="D476" s="107">
        <v>332058</v>
      </c>
      <c r="E476" s="75" t="s">
        <v>671</v>
      </c>
      <c r="F476" s="76">
        <v>755360</v>
      </c>
      <c r="G476" s="75" t="s">
        <v>225</v>
      </c>
      <c r="H476" s="77">
        <v>0</v>
      </c>
      <c r="I476" s="77">
        <v>5.04</v>
      </c>
      <c r="J476" s="77">
        <v>0</v>
      </c>
      <c r="K476" s="77">
        <v>0</v>
      </c>
      <c r="L476" s="80">
        <v>0</v>
      </c>
      <c r="M476" s="80">
        <f>+L476-J476</f>
        <v>0</v>
      </c>
      <c r="N476" s="80"/>
      <c r="O476" s="80"/>
      <c r="P476" s="80"/>
      <c r="Q476" s="78">
        <v>110010</v>
      </c>
      <c r="R476" s="79" t="s">
        <v>150</v>
      </c>
      <c r="S476" s="78">
        <v>10</v>
      </c>
      <c r="T476" s="79" t="s">
        <v>150</v>
      </c>
      <c r="U476" s="78">
        <v>11</v>
      </c>
      <c r="V476" s="80" t="s">
        <v>156</v>
      </c>
      <c r="W476" s="78">
        <v>75</v>
      </c>
      <c r="X476" s="78">
        <v>4</v>
      </c>
    </row>
    <row r="477" spans="1:24" x14ac:dyDescent="0.25">
      <c r="A477" s="67"/>
      <c r="B477" s="67"/>
      <c r="C477" s="67" t="s">
        <v>694</v>
      </c>
      <c r="D477" s="107">
        <v>332058</v>
      </c>
      <c r="E477" s="75" t="s">
        <v>671</v>
      </c>
      <c r="F477" s="66">
        <v>798142</v>
      </c>
      <c r="G477" s="66" t="s">
        <v>839</v>
      </c>
      <c r="H477" s="77"/>
      <c r="I477" s="77"/>
      <c r="J477" s="77"/>
      <c r="K477" s="77"/>
      <c r="L477" s="80">
        <v>0</v>
      </c>
      <c r="M477" s="80">
        <f>+L477-J477</f>
        <v>0</v>
      </c>
      <c r="N477" s="80"/>
      <c r="O477" s="80"/>
      <c r="P477" s="80"/>
      <c r="Q477" s="78">
        <v>110010</v>
      </c>
      <c r="R477" s="79" t="s">
        <v>150</v>
      </c>
      <c r="S477" s="78">
        <v>10</v>
      </c>
      <c r="T477" s="79" t="s">
        <v>150</v>
      </c>
      <c r="U477" s="78">
        <v>11</v>
      </c>
      <c r="V477" s="80" t="s">
        <v>156</v>
      </c>
      <c r="W477" s="78">
        <v>79</v>
      </c>
      <c r="X477" s="78">
        <v>4</v>
      </c>
    </row>
    <row r="478" spans="1:24" x14ac:dyDescent="0.25">
      <c r="A478" s="67"/>
      <c r="B478" s="67">
        <v>387</v>
      </c>
      <c r="C478" s="67" t="s">
        <v>694</v>
      </c>
      <c r="D478" s="107">
        <v>332060</v>
      </c>
      <c r="E478" s="75" t="s">
        <v>672</v>
      </c>
      <c r="F478" s="76">
        <v>611115</v>
      </c>
      <c r="G478" s="75" t="s">
        <v>259</v>
      </c>
      <c r="H478" s="77">
        <v>0</v>
      </c>
      <c r="I478" s="77">
        <v>0</v>
      </c>
      <c r="J478" s="77">
        <v>2080</v>
      </c>
      <c r="K478" s="77">
        <v>0</v>
      </c>
      <c r="L478" s="80">
        <v>0</v>
      </c>
      <c r="M478" s="80"/>
      <c r="N478" s="80"/>
      <c r="O478" s="80"/>
      <c r="P478" s="80"/>
      <c r="Q478" s="78">
        <v>110010</v>
      </c>
      <c r="R478" s="79" t="s">
        <v>150</v>
      </c>
      <c r="S478" s="78">
        <v>10</v>
      </c>
      <c r="T478" s="79" t="s">
        <v>150</v>
      </c>
      <c r="U478" s="78">
        <v>11</v>
      </c>
      <c r="V478" s="80" t="s">
        <v>156</v>
      </c>
      <c r="W478" s="78">
        <v>61</v>
      </c>
      <c r="X478" s="78">
        <v>1</v>
      </c>
    </row>
    <row r="479" spans="1:24" x14ac:dyDescent="0.25">
      <c r="A479" s="67"/>
      <c r="B479" s="67">
        <v>388</v>
      </c>
      <c r="C479" s="67" t="s">
        <v>694</v>
      </c>
      <c r="D479" s="107">
        <v>332060</v>
      </c>
      <c r="E479" s="75" t="s">
        <v>672</v>
      </c>
      <c r="F479" s="76">
        <v>611120</v>
      </c>
      <c r="G479" s="75" t="s">
        <v>229</v>
      </c>
      <c r="H479" s="77">
        <v>0</v>
      </c>
      <c r="I479" s="77">
        <v>0</v>
      </c>
      <c r="J479" s="77">
        <v>95146</v>
      </c>
      <c r="K479" s="77">
        <v>0</v>
      </c>
      <c r="L479" s="80">
        <v>0</v>
      </c>
      <c r="M479" s="80"/>
      <c r="N479" s="80"/>
      <c r="O479" s="80"/>
      <c r="P479" s="80"/>
      <c r="Q479" s="78">
        <v>110010</v>
      </c>
      <c r="R479" s="79" t="s">
        <v>150</v>
      </c>
      <c r="S479" s="78">
        <v>10</v>
      </c>
      <c r="T479" s="79" t="s">
        <v>150</v>
      </c>
      <c r="U479" s="78">
        <v>11</v>
      </c>
      <c r="V479" s="80" t="s">
        <v>156</v>
      </c>
      <c r="W479" s="78">
        <v>61</v>
      </c>
      <c r="X479" s="78">
        <v>1</v>
      </c>
    </row>
    <row r="480" spans="1:24" x14ac:dyDescent="0.25">
      <c r="A480" s="67"/>
      <c r="B480" s="67"/>
      <c r="C480" s="67" t="s">
        <v>694</v>
      </c>
      <c r="D480" s="107">
        <v>332060</v>
      </c>
      <c r="E480" s="75" t="s">
        <v>672</v>
      </c>
      <c r="F480" s="66">
        <v>798142</v>
      </c>
      <c r="G480" s="66" t="s">
        <v>839</v>
      </c>
      <c r="H480" s="77"/>
      <c r="I480" s="77"/>
      <c r="J480" s="77"/>
      <c r="K480" s="77"/>
      <c r="L480" s="80">
        <v>0</v>
      </c>
      <c r="M480" s="80">
        <f>+L480-J480</f>
        <v>0</v>
      </c>
      <c r="N480" s="80"/>
      <c r="O480" s="80"/>
      <c r="P480" s="80"/>
      <c r="Q480" s="78">
        <v>110010</v>
      </c>
      <c r="R480" s="79" t="s">
        <v>150</v>
      </c>
      <c r="S480" s="78">
        <v>10</v>
      </c>
      <c r="T480" s="79" t="s">
        <v>150</v>
      </c>
      <c r="U480" s="78">
        <v>11</v>
      </c>
      <c r="V480" s="80" t="s">
        <v>156</v>
      </c>
      <c r="W480" s="78">
        <v>79</v>
      </c>
      <c r="X480" s="78">
        <v>1</v>
      </c>
    </row>
    <row r="481" spans="1:24" x14ac:dyDescent="0.25">
      <c r="A481" s="67"/>
      <c r="B481" s="67">
        <v>389</v>
      </c>
      <c r="C481" s="67" t="s">
        <v>694</v>
      </c>
      <c r="D481" s="107">
        <v>332062</v>
      </c>
      <c r="E481" s="75" t="s">
        <v>672</v>
      </c>
      <c r="F481" s="76">
        <v>611110</v>
      </c>
      <c r="G481" s="75" t="s">
        <v>258</v>
      </c>
      <c r="H481" s="77">
        <v>227686.39</v>
      </c>
      <c r="I481" s="77">
        <v>255158.46000000002</v>
      </c>
      <c r="J481" s="77">
        <v>294040</v>
      </c>
      <c r="K481" s="77">
        <v>147019.62</v>
      </c>
      <c r="L481" s="80">
        <v>294039</v>
      </c>
      <c r="M481" s="80"/>
      <c r="N481" s="80"/>
      <c r="O481" s="80"/>
      <c r="P481" s="80"/>
      <c r="Q481" s="78">
        <v>110010</v>
      </c>
      <c r="R481" s="79" t="s">
        <v>150</v>
      </c>
      <c r="S481" s="78">
        <v>10</v>
      </c>
      <c r="T481" s="79" t="s">
        <v>150</v>
      </c>
      <c r="U481" s="78">
        <v>11</v>
      </c>
      <c r="V481" s="80" t="s">
        <v>156</v>
      </c>
      <c r="W481" s="78">
        <v>61</v>
      </c>
      <c r="X481" s="78">
        <v>1</v>
      </c>
    </row>
    <row r="482" spans="1:24" x14ac:dyDescent="0.25">
      <c r="A482" s="67"/>
      <c r="B482" s="67">
        <v>390</v>
      </c>
      <c r="C482" s="67" t="s">
        <v>694</v>
      </c>
      <c r="D482" s="107">
        <v>332062</v>
      </c>
      <c r="E482" s="75" t="s">
        <v>672</v>
      </c>
      <c r="F482" s="76">
        <v>611115</v>
      </c>
      <c r="G482" s="75" t="s">
        <v>259</v>
      </c>
      <c r="H482" s="77">
        <v>831.39</v>
      </c>
      <c r="I482" s="77">
        <v>560.88</v>
      </c>
      <c r="J482" s="77">
        <v>600</v>
      </c>
      <c r="K482" s="77">
        <v>495.6</v>
      </c>
      <c r="L482" s="80">
        <v>1200</v>
      </c>
      <c r="M482" s="80"/>
      <c r="N482" s="80"/>
      <c r="O482" s="80"/>
      <c r="P482" s="80"/>
      <c r="Q482" s="78">
        <v>110010</v>
      </c>
      <c r="R482" s="79" t="s">
        <v>150</v>
      </c>
      <c r="S482" s="78">
        <v>10</v>
      </c>
      <c r="T482" s="79" t="s">
        <v>150</v>
      </c>
      <c r="U482" s="78">
        <v>11</v>
      </c>
      <c r="V482" s="80" t="s">
        <v>156</v>
      </c>
      <c r="W482" s="78">
        <v>61</v>
      </c>
      <c r="X482" s="78">
        <v>1</v>
      </c>
    </row>
    <row r="483" spans="1:24" x14ac:dyDescent="0.25">
      <c r="A483" s="67"/>
      <c r="B483" s="67">
        <v>391</v>
      </c>
      <c r="C483" s="67" t="s">
        <v>694</v>
      </c>
      <c r="D483" s="107">
        <v>332062</v>
      </c>
      <c r="E483" s="75" t="s">
        <v>672</v>
      </c>
      <c r="F483" s="76">
        <v>611120</v>
      </c>
      <c r="G483" s="75" t="s">
        <v>229</v>
      </c>
      <c r="H483" s="77">
        <v>66327.72</v>
      </c>
      <c r="I483" s="77">
        <v>61936.58</v>
      </c>
      <c r="J483" s="77">
        <v>89160</v>
      </c>
      <c r="K483" s="77">
        <v>44972.270000000004</v>
      </c>
      <c r="L483" s="80">
        <v>0</v>
      </c>
      <c r="M483" s="80"/>
      <c r="N483" s="80"/>
      <c r="O483" s="80"/>
      <c r="P483" s="80"/>
      <c r="Q483" s="78">
        <v>110010</v>
      </c>
      <c r="R483" s="79" t="s">
        <v>150</v>
      </c>
      <c r="S483" s="78">
        <v>10</v>
      </c>
      <c r="T483" s="79" t="s">
        <v>150</v>
      </c>
      <c r="U483" s="78">
        <v>11</v>
      </c>
      <c r="V483" s="80" t="s">
        <v>156</v>
      </c>
      <c r="W483" s="78">
        <v>61</v>
      </c>
      <c r="X483" s="78">
        <v>1</v>
      </c>
    </row>
    <row r="484" spans="1:24" x14ac:dyDescent="0.25">
      <c r="A484" s="67"/>
      <c r="B484" s="67">
        <v>392</v>
      </c>
      <c r="C484" s="67" t="s">
        <v>694</v>
      </c>
      <c r="D484" s="107">
        <v>332062</v>
      </c>
      <c r="E484" s="75" t="s">
        <v>672</v>
      </c>
      <c r="F484" s="76">
        <v>611125</v>
      </c>
      <c r="G484" s="75" t="s">
        <v>260</v>
      </c>
      <c r="H484" s="77">
        <v>13243.770000000002</v>
      </c>
      <c r="I484" s="77">
        <v>9182.34</v>
      </c>
      <c r="J484" s="77">
        <v>4875</v>
      </c>
      <c r="K484" s="77">
        <v>4874.88</v>
      </c>
      <c r="L484" s="80">
        <v>0</v>
      </c>
      <c r="M484" s="80"/>
      <c r="N484" s="80"/>
      <c r="O484" s="80"/>
      <c r="P484" s="80"/>
      <c r="Q484" s="78">
        <v>110010</v>
      </c>
      <c r="R484" s="79" t="s">
        <v>150</v>
      </c>
      <c r="S484" s="78">
        <v>10</v>
      </c>
      <c r="T484" s="79" t="s">
        <v>150</v>
      </c>
      <c r="U484" s="78">
        <v>11</v>
      </c>
      <c r="V484" s="80" t="s">
        <v>156</v>
      </c>
      <c r="W484" s="78">
        <v>61</v>
      </c>
      <c r="X484" s="78">
        <v>1</v>
      </c>
    </row>
    <row r="485" spans="1:24" x14ac:dyDescent="0.25">
      <c r="A485" s="67"/>
      <c r="B485" s="67">
        <v>393</v>
      </c>
      <c r="C485" s="67" t="s">
        <v>694</v>
      </c>
      <c r="D485" s="107">
        <v>332062</v>
      </c>
      <c r="E485" s="75" t="s">
        <v>672</v>
      </c>
      <c r="F485" s="76">
        <v>611130</v>
      </c>
      <c r="G485" s="75" t="s">
        <v>261</v>
      </c>
      <c r="H485" s="77">
        <v>13124.35</v>
      </c>
      <c r="I485" s="77">
        <v>12042.960000000001</v>
      </c>
      <c r="J485" s="77">
        <v>15000</v>
      </c>
      <c r="K485" s="77">
        <v>6262.5</v>
      </c>
      <c r="L485" s="80">
        <v>12043</v>
      </c>
      <c r="M485" s="80"/>
      <c r="N485" s="80"/>
      <c r="O485" s="80"/>
      <c r="P485" s="80"/>
      <c r="Q485" s="78">
        <v>110010</v>
      </c>
      <c r="R485" s="79" t="s">
        <v>150</v>
      </c>
      <c r="S485" s="78">
        <v>10</v>
      </c>
      <c r="T485" s="79" t="s">
        <v>150</v>
      </c>
      <c r="U485" s="78">
        <v>11</v>
      </c>
      <c r="V485" s="80" t="s">
        <v>156</v>
      </c>
      <c r="W485" s="78">
        <v>61</v>
      </c>
      <c r="X485" s="78">
        <v>1</v>
      </c>
    </row>
    <row r="486" spans="1:24" x14ac:dyDescent="0.25">
      <c r="A486" s="67"/>
      <c r="B486" s="67">
        <v>394</v>
      </c>
      <c r="C486" s="67" t="s">
        <v>694</v>
      </c>
      <c r="D486" s="107">
        <v>332062</v>
      </c>
      <c r="E486" s="75" t="s">
        <v>672</v>
      </c>
      <c r="F486" s="76">
        <v>611150</v>
      </c>
      <c r="G486" s="75" t="s">
        <v>262</v>
      </c>
      <c r="H486" s="77">
        <v>16938.27</v>
      </c>
      <c r="I486" s="77">
        <v>24268.959999999999</v>
      </c>
      <c r="J486" s="77">
        <v>16999</v>
      </c>
      <c r="K486" s="77">
        <v>0</v>
      </c>
      <c r="L486" s="80">
        <v>27218</v>
      </c>
      <c r="M486" s="80"/>
      <c r="N486" s="80"/>
      <c r="O486" s="80"/>
      <c r="P486" s="80"/>
      <c r="Q486" s="78">
        <v>110010</v>
      </c>
      <c r="R486" s="79" t="s">
        <v>150</v>
      </c>
      <c r="S486" s="78">
        <v>10</v>
      </c>
      <c r="T486" s="79" t="s">
        <v>150</v>
      </c>
      <c r="U486" s="78">
        <v>11</v>
      </c>
      <c r="V486" s="80" t="s">
        <v>156</v>
      </c>
      <c r="W486" s="78">
        <v>61</v>
      </c>
      <c r="X486" s="78">
        <v>1</v>
      </c>
    </row>
    <row r="487" spans="1:24" x14ac:dyDescent="0.25">
      <c r="A487" s="67"/>
      <c r="B487" s="67">
        <v>395</v>
      </c>
      <c r="C487" s="67" t="s">
        <v>694</v>
      </c>
      <c r="D487" s="107">
        <v>332062</v>
      </c>
      <c r="E487" s="75" t="s">
        <v>672</v>
      </c>
      <c r="F487" s="76">
        <v>611155</v>
      </c>
      <c r="G487" s="75" t="s">
        <v>266</v>
      </c>
      <c r="H487" s="77">
        <v>0</v>
      </c>
      <c r="I487" s="77">
        <v>0</v>
      </c>
      <c r="J487" s="77">
        <v>3000</v>
      </c>
      <c r="K487" s="77">
        <v>0</v>
      </c>
      <c r="L487" s="80">
        <v>3000</v>
      </c>
      <c r="M487" s="80"/>
      <c r="N487" s="80"/>
      <c r="O487" s="80"/>
      <c r="P487" s="80"/>
      <c r="Q487" s="78">
        <v>110010</v>
      </c>
      <c r="R487" s="79" t="s">
        <v>150</v>
      </c>
      <c r="S487" s="78">
        <v>10</v>
      </c>
      <c r="T487" s="79" t="s">
        <v>150</v>
      </c>
      <c r="U487" s="78">
        <v>11</v>
      </c>
      <c r="V487" s="80" t="s">
        <v>156</v>
      </c>
      <c r="W487" s="78">
        <v>61</v>
      </c>
      <c r="X487" s="78">
        <v>1</v>
      </c>
    </row>
    <row r="488" spans="1:24" x14ac:dyDescent="0.25">
      <c r="A488" s="67"/>
      <c r="B488" s="67">
        <v>396</v>
      </c>
      <c r="C488" s="67" t="s">
        <v>694</v>
      </c>
      <c r="D488" s="107">
        <v>332062</v>
      </c>
      <c r="E488" s="75" t="s">
        <v>672</v>
      </c>
      <c r="F488" s="76">
        <v>611160</v>
      </c>
      <c r="G488" s="75" t="s">
        <v>230</v>
      </c>
      <c r="H488" s="77">
        <v>2157</v>
      </c>
      <c r="I488" s="77">
        <v>2244</v>
      </c>
      <c r="J488" s="77">
        <v>11894</v>
      </c>
      <c r="K488" s="77">
        <v>0</v>
      </c>
      <c r="L488" s="80">
        <v>0</v>
      </c>
      <c r="M488" s="80"/>
      <c r="N488" s="80"/>
      <c r="O488" s="80"/>
      <c r="P488" s="80"/>
      <c r="Q488" s="78">
        <v>110010</v>
      </c>
      <c r="R488" s="79" t="s">
        <v>150</v>
      </c>
      <c r="S488" s="78">
        <v>10</v>
      </c>
      <c r="T488" s="79" t="s">
        <v>150</v>
      </c>
      <c r="U488" s="78">
        <v>11</v>
      </c>
      <c r="V488" s="80" t="s">
        <v>156</v>
      </c>
      <c r="W488" s="78">
        <v>61</v>
      </c>
      <c r="X488" s="78">
        <v>1</v>
      </c>
    </row>
    <row r="489" spans="1:24" x14ac:dyDescent="0.25">
      <c r="A489" s="67"/>
      <c r="B489" s="67">
        <v>397</v>
      </c>
      <c r="C489" s="67" t="s">
        <v>694</v>
      </c>
      <c r="D489" s="107">
        <v>332062</v>
      </c>
      <c r="E489" s="75" t="s">
        <v>672</v>
      </c>
      <c r="F489" s="76">
        <v>611455</v>
      </c>
      <c r="G489" s="75" t="s">
        <v>217</v>
      </c>
      <c r="H489" s="77">
        <v>0</v>
      </c>
      <c r="I489" s="77">
        <v>0</v>
      </c>
      <c r="J489" s="77">
        <v>7500</v>
      </c>
      <c r="K489" s="77">
        <v>741.89</v>
      </c>
      <c r="L489" s="80">
        <v>7500</v>
      </c>
      <c r="M489" s="80"/>
      <c r="N489" s="80"/>
      <c r="O489" s="80"/>
      <c r="P489" s="80"/>
      <c r="Q489" s="78">
        <v>110010</v>
      </c>
      <c r="R489" s="79" t="s">
        <v>150</v>
      </c>
      <c r="S489" s="78">
        <v>10</v>
      </c>
      <c r="T489" s="79" t="s">
        <v>150</v>
      </c>
      <c r="U489" s="78">
        <v>11</v>
      </c>
      <c r="V489" s="80" t="s">
        <v>156</v>
      </c>
      <c r="W489" s="78">
        <v>61</v>
      </c>
      <c r="X489" s="78">
        <v>1</v>
      </c>
    </row>
    <row r="490" spans="1:24" x14ac:dyDescent="0.25">
      <c r="A490" s="67"/>
      <c r="B490" s="67">
        <v>398</v>
      </c>
      <c r="C490" s="67" t="s">
        <v>694</v>
      </c>
      <c r="D490" s="107">
        <v>332062</v>
      </c>
      <c r="E490" s="75" t="s">
        <v>672</v>
      </c>
      <c r="F490" s="76">
        <v>733110</v>
      </c>
      <c r="G490" s="75" t="s">
        <v>214</v>
      </c>
      <c r="H490" s="77">
        <v>15.49</v>
      </c>
      <c r="I490" s="77">
        <v>30.98</v>
      </c>
      <c r="J490" s="77">
        <v>464</v>
      </c>
      <c r="K490" s="77">
        <v>8.25</v>
      </c>
      <c r="L490" s="80">
        <v>250</v>
      </c>
      <c r="M490" s="80">
        <f t="shared" ref="M490:M497" si="15">+L490-J490</f>
        <v>-214</v>
      </c>
      <c r="N490" s="80"/>
      <c r="O490" s="80"/>
      <c r="P490" s="80"/>
      <c r="Q490" s="78">
        <v>110010</v>
      </c>
      <c r="R490" s="79" t="s">
        <v>150</v>
      </c>
      <c r="S490" s="78">
        <v>10</v>
      </c>
      <c r="T490" s="79" t="s">
        <v>150</v>
      </c>
      <c r="U490" s="78">
        <v>11</v>
      </c>
      <c r="V490" s="80" t="s">
        <v>156</v>
      </c>
      <c r="W490" s="78">
        <v>73</v>
      </c>
      <c r="X490" s="78">
        <v>4</v>
      </c>
    </row>
    <row r="491" spans="1:24" x14ac:dyDescent="0.25">
      <c r="A491" s="67"/>
      <c r="B491" s="67">
        <v>399</v>
      </c>
      <c r="C491" s="67" t="s">
        <v>694</v>
      </c>
      <c r="D491" s="107">
        <v>332062</v>
      </c>
      <c r="E491" s="75" t="s">
        <v>672</v>
      </c>
      <c r="F491" s="76">
        <v>733120</v>
      </c>
      <c r="G491" s="75" t="s">
        <v>188</v>
      </c>
      <c r="H491" s="77">
        <v>0</v>
      </c>
      <c r="I491" s="77">
        <v>0</v>
      </c>
      <c r="J491" s="77">
        <v>10</v>
      </c>
      <c r="K491" s="77">
        <v>0</v>
      </c>
      <c r="L491" s="80">
        <v>0</v>
      </c>
      <c r="M491" s="80">
        <f t="shared" si="15"/>
        <v>-10</v>
      </c>
      <c r="N491" s="80"/>
      <c r="O491" s="80"/>
      <c r="P491" s="80"/>
      <c r="Q491" s="78">
        <v>110010</v>
      </c>
      <c r="R491" s="79" t="s">
        <v>150</v>
      </c>
      <c r="S491" s="78">
        <v>10</v>
      </c>
      <c r="T491" s="79" t="s">
        <v>150</v>
      </c>
      <c r="U491" s="78">
        <v>11</v>
      </c>
      <c r="V491" s="80" t="s">
        <v>156</v>
      </c>
      <c r="W491" s="78">
        <v>73</v>
      </c>
      <c r="X491" s="78">
        <v>4</v>
      </c>
    </row>
    <row r="492" spans="1:24" s="66" customFormat="1" x14ac:dyDescent="0.25">
      <c r="A492" s="67"/>
      <c r="B492" s="67">
        <v>400</v>
      </c>
      <c r="C492" s="67" t="s">
        <v>694</v>
      </c>
      <c r="D492" s="107">
        <v>332062</v>
      </c>
      <c r="E492" s="75" t="s">
        <v>672</v>
      </c>
      <c r="F492" s="76">
        <v>744220</v>
      </c>
      <c r="G492" s="75" t="s">
        <v>191</v>
      </c>
      <c r="H492" s="77">
        <v>2216.1999999999998</v>
      </c>
      <c r="I492" s="77">
        <v>940.06</v>
      </c>
      <c r="J492" s="77">
        <v>2000</v>
      </c>
      <c r="K492" s="77">
        <v>0</v>
      </c>
      <c r="L492" s="80">
        <v>2000</v>
      </c>
      <c r="M492" s="80">
        <f t="shared" si="15"/>
        <v>0</v>
      </c>
      <c r="N492" s="80"/>
      <c r="O492" s="80"/>
      <c r="P492" s="80"/>
      <c r="Q492" s="78">
        <v>110010</v>
      </c>
      <c r="R492" s="79" t="s">
        <v>150</v>
      </c>
      <c r="S492" s="78">
        <v>10</v>
      </c>
      <c r="T492" s="79" t="s">
        <v>150</v>
      </c>
      <c r="U492" s="78">
        <v>11</v>
      </c>
      <c r="V492" s="80" t="s">
        <v>156</v>
      </c>
      <c r="W492" s="78">
        <v>74</v>
      </c>
      <c r="X492" s="78">
        <v>4</v>
      </c>
    </row>
    <row r="493" spans="1:24" x14ac:dyDescent="0.25">
      <c r="A493" s="67"/>
      <c r="B493" s="67">
        <v>401</v>
      </c>
      <c r="C493" s="67" t="s">
        <v>694</v>
      </c>
      <c r="D493" s="107">
        <v>332062</v>
      </c>
      <c r="E493" s="75" t="s">
        <v>672</v>
      </c>
      <c r="F493" s="76">
        <v>755110</v>
      </c>
      <c r="G493" s="75" t="s">
        <v>323</v>
      </c>
      <c r="H493" s="77">
        <v>0</v>
      </c>
      <c r="I493" s="77">
        <v>25.65</v>
      </c>
      <c r="J493" s="77">
        <v>26</v>
      </c>
      <c r="K493" s="77">
        <v>25.39</v>
      </c>
      <c r="L493" s="80">
        <v>100</v>
      </c>
      <c r="M493" s="80">
        <f t="shared" si="15"/>
        <v>74</v>
      </c>
      <c r="N493" s="80"/>
      <c r="O493" s="80"/>
      <c r="P493" s="80"/>
      <c r="Q493" s="78">
        <v>110010</v>
      </c>
      <c r="R493" s="79" t="s">
        <v>150</v>
      </c>
      <c r="S493" s="78">
        <v>10</v>
      </c>
      <c r="T493" s="79" t="s">
        <v>150</v>
      </c>
      <c r="U493" s="78">
        <v>11</v>
      </c>
      <c r="V493" s="80" t="s">
        <v>156</v>
      </c>
      <c r="W493" s="78">
        <v>75</v>
      </c>
      <c r="X493" s="78">
        <v>4</v>
      </c>
    </row>
    <row r="494" spans="1:24" x14ac:dyDescent="0.25">
      <c r="A494" s="67"/>
      <c r="B494" s="67">
        <v>402</v>
      </c>
      <c r="C494" s="67" t="s">
        <v>694</v>
      </c>
      <c r="D494" s="107">
        <v>332062</v>
      </c>
      <c r="E494" s="75" t="s">
        <v>672</v>
      </c>
      <c r="F494" s="76">
        <v>755310</v>
      </c>
      <c r="G494" s="75" t="s">
        <v>194</v>
      </c>
      <c r="H494" s="77">
        <v>913.88999999999987</v>
      </c>
      <c r="I494" s="77">
        <v>1915.7399999999996</v>
      </c>
      <c r="J494" s="77">
        <v>3000</v>
      </c>
      <c r="K494" s="77">
        <v>1353.06</v>
      </c>
      <c r="L494" s="80">
        <v>3000</v>
      </c>
      <c r="M494" s="80">
        <f t="shared" si="15"/>
        <v>0</v>
      </c>
      <c r="N494" s="80"/>
      <c r="O494" s="80"/>
      <c r="P494" s="80"/>
      <c r="Q494" s="78">
        <v>110010</v>
      </c>
      <c r="R494" s="79" t="s">
        <v>150</v>
      </c>
      <c r="S494" s="78">
        <v>10</v>
      </c>
      <c r="T494" s="79" t="s">
        <v>150</v>
      </c>
      <c r="U494" s="78">
        <v>11</v>
      </c>
      <c r="V494" s="80" t="s">
        <v>156</v>
      </c>
      <c r="W494" s="78">
        <v>75</v>
      </c>
      <c r="X494" s="78">
        <v>4</v>
      </c>
    </row>
    <row r="495" spans="1:24" x14ac:dyDescent="0.25">
      <c r="A495" s="67"/>
      <c r="B495" s="67">
        <v>403</v>
      </c>
      <c r="C495" s="67" t="s">
        <v>694</v>
      </c>
      <c r="D495" s="107">
        <v>332062</v>
      </c>
      <c r="E495" s="75" t="s">
        <v>672</v>
      </c>
      <c r="F495" s="76">
        <v>755360</v>
      </c>
      <c r="G495" s="75" t="s">
        <v>225</v>
      </c>
      <c r="H495" s="77">
        <v>3827.9599999999996</v>
      </c>
      <c r="I495" s="77">
        <v>2873.88</v>
      </c>
      <c r="J495" s="77">
        <v>4500</v>
      </c>
      <c r="K495" s="77">
        <v>2251.4300000000003</v>
      </c>
      <c r="L495" s="80">
        <v>4500</v>
      </c>
      <c r="M495" s="80">
        <f t="shared" si="15"/>
        <v>0</v>
      </c>
      <c r="N495" s="80"/>
      <c r="O495" s="80"/>
      <c r="P495" s="80"/>
      <c r="Q495" s="78">
        <v>110010</v>
      </c>
      <c r="R495" s="79" t="s">
        <v>150</v>
      </c>
      <c r="S495" s="78">
        <v>10</v>
      </c>
      <c r="T495" s="79" t="s">
        <v>150</v>
      </c>
      <c r="U495" s="78">
        <v>11</v>
      </c>
      <c r="V495" s="80" t="s">
        <v>156</v>
      </c>
      <c r="W495" s="78">
        <v>75</v>
      </c>
      <c r="X495" s="78">
        <v>4</v>
      </c>
    </row>
    <row r="496" spans="1:24" x14ac:dyDescent="0.25">
      <c r="A496" s="67"/>
      <c r="B496" s="67">
        <v>404</v>
      </c>
      <c r="C496" s="67" t="s">
        <v>694</v>
      </c>
      <c r="D496" s="107">
        <v>332062</v>
      </c>
      <c r="E496" s="75" t="s">
        <v>672</v>
      </c>
      <c r="F496" s="76">
        <v>755705</v>
      </c>
      <c r="G496" s="75" t="s">
        <v>196</v>
      </c>
      <c r="H496" s="77">
        <v>0.46</v>
      </c>
      <c r="I496" s="77">
        <v>0</v>
      </c>
      <c r="J496" s="77">
        <v>100</v>
      </c>
      <c r="K496" s="77">
        <v>0.48</v>
      </c>
      <c r="L496" s="80">
        <v>100</v>
      </c>
      <c r="M496" s="80">
        <f t="shared" si="15"/>
        <v>0</v>
      </c>
      <c r="N496" s="80"/>
      <c r="O496" s="80"/>
      <c r="P496" s="80"/>
      <c r="Q496" s="78">
        <v>110010</v>
      </c>
      <c r="R496" s="79" t="s">
        <v>150</v>
      </c>
      <c r="S496" s="78">
        <v>10</v>
      </c>
      <c r="T496" s="79" t="s">
        <v>150</v>
      </c>
      <c r="U496" s="78">
        <v>11</v>
      </c>
      <c r="V496" s="80" t="s">
        <v>156</v>
      </c>
      <c r="W496" s="78">
        <v>75</v>
      </c>
      <c r="X496" s="78">
        <v>4</v>
      </c>
    </row>
    <row r="497" spans="1:24" x14ac:dyDescent="0.25">
      <c r="A497" s="67"/>
      <c r="B497" s="67"/>
      <c r="C497" s="67" t="s">
        <v>694</v>
      </c>
      <c r="D497" s="107">
        <v>332062</v>
      </c>
      <c r="E497" s="75" t="s">
        <v>672</v>
      </c>
      <c r="F497" s="66">
        <v>798142</v>
      </c>
      <c r="G497" s="66" t="s">
        <v>839</v>
      </c>
      <c r="H497" s="77"/>
      <c r="I497" s="77"/>
      <c r="J497" s="77"/>
      <c r="K497" s="77"/>
      <c r="L497" s="80">
        <v>-695</v>
      </c>
      <c r="M497" s="80">
        <f t="shared" si="15"/>
        <v>-695</v>
      </c>
      <c r="N497" s="80"/>
      <c r="O497" s="80"/>
      <c r="P497" s="80"/>
      <c r="Q497" s="78">
        <v>110010</v>
      </c>
      <c r="R497" s="79" t="s">
        <v>150</v>
      </c>
      <c r="S497" s="78">
        <v>10</v>
      </c>
      <c r="T497" s="79" t="s">
        <v>150</v>
      </c>
      <c r="U497" s="78">
        <v>11</v>
      </c>
      <c r="V497" s="80" t="s">
        <v>156</v>
      </c>
      <c r="W497" s="78">
        <v>79</v>
      </c>
      <c r="X497" s="78">
        <v>4</v>
      </c>
    </row>
    <row r="498" spans="1:24" s="66" customFormat="1" x14ac:dyDescent="0.25">
      <c r="A498" s="67"/>
      <c r="B498" s="67">
        <v>405</v>
      </c>
      <c r="C498" s="67" t="s">
        <v>734</v>
      </c>
      <c r="D498" s="107">
        <v>300005</v>
      </c>
      <c r="E498" s="75" t="s">
        <v>236</v>
      </c>
      <c r="F498" s="76">
        <v>611310</v>
      </c>
      <c r="G498" s="75" t="s">
        <v>179</v>
      </c>
      <c r="H498" s="77">
        <v>18853.829999999998</v>
      </c>
      <c r="I498" s="77">
        <v>78431.87999999999</v>
      </c>
      <c r="J498" s="77">
        <v>81570</v>
      </c>
      <c r="K498" s="77">
        <v>40784.58</v>
      </c>
      <c r="L498" s="80">
        <v>81569</v>
      </c>
      <c r="M498" s="80"/>
      <c r="N498" s="80"/>
      <c r="O498" s="80"/>
      <c r="P498" s="80"/>
      <c r="Q498" s="78">
        <v>110010</v>
      </c>
      <c r="R498" s="79" t="s">
        <v>31</v>
      </c>
      <c r="S498" s="78">
        <v>30</v>
      </c>
      <c r="T498" s="79" t="s">
        <v>31</v>
      </c>
      <c r="U498" s="78">
        <v>11</v>
      </c>
      <c r="V498" s="80" t="s">
        <v>156</v>
      </c>
      <c r="W498" s="78">
        <v>61</v>
      </c>
      <c r="X498" s="78">
        <v>9</v>
      </c>
    </row>
    <row r="499" spans="1:24" x14ac:dyDescent="0.25">
      <c r="A499" s="67"/>
      <c r="B499" s="67">
        <v>406</v>
      </c>
      <c r="C499" s="67" t="s">
        <v>734</v>
      </c>
      <c r="D499" s="107">
        <v>300005</v>
      </c>
      <c r="E499" s="75" t="s">
        <v>236</v>
      </c>
      <c r="F499" s="76">
        <v>611420</v>
      </c>
      <c r="G499" s="75" t="s">
        <v>181</v>
      </c>
      <c r="H499" s="77">
        <v>135495.24000000002</v>
      </c>
      <c r="I499" s="77">
        <v>146237.81</v>
      </c>
      <c r="J499" s="77">
        <v>174793</v>
      </c>
      <c r="K499" s="77">
        <v>88024.320000000007</v>
      </c>
      <c r="L499" s="80">
        <v>173536</v>
      </c>
      <c r="M499" s="80"/>
      <c r="N499" s="80"/>
      <c r="O499" s="80"/>
      <c r="P499" s="80"/>
      <c r="Q499" s="78">
        <v>110010</v>
      </c>
      <c r="R499" s="79" t="s">
        <v>31</v>
      </c>
      <c r="S499" s="78">
        <v>30</v>
      </c>
      <c r="T499" s="79" t="s">
        <v>31</v>
      </c>
      <c r="U499" s="78">
        <v>11</v>
      </c>
      <c r="V499" s="80" t="s">
        <v>156</v>
      </c>
      <c r="W499" s="78">
        <v>61</v>
      </c>
      <c r="X499" s="78">
        <v>9</v>
      </c>
    </row>
    <row r="500" spans="1:24" x14ac:dyDescent="0.25">
      <c r="A500" s="67"/>
      <c r="B500" s="67">
        <v>407</v>
      </c>
      <c r="C500" s="67" t="s">
        <v>734</v>
      </c>
      <c r="D500" s="107">
        <v>300005</v>
      </c>
      <c r="E500" s="75" t="s">
        <v>236</v>
      </c>
      <c r="F500" s="76">
        <v>611489</v>
      </c>
      <c r="G500" s="75" t="s">
        <v>733</v>
      </c>
      <c r="H500" s="77">
        <v>0</v>
      </c>
      <c r="I500" s="77">
        <v>360.74</v>
      </c>
      <c r="J500" s="77">
        <v>376</v>
      </c>
      <c r="K500" s="77">
        <v>375.99</v>
      </c>
      <c r="L500" s="80">
        <v>524</v>
      </c>
      <c r="M500" s="80"/>
      <c r="N500" s="80"/>
      <c r="O500" s="80"/>
      <c r="P500" s="80"/>
      <c r="Q500" s="78">
        <v>110010</v>
      </c>
      <c r="R500" s="79" t="s">
        <v>31</v>
      </c>
      <c r="S500" s="78">
        <v>30</v>
      </c>
      <c r="T500" s="79" t="s">
        <v>31</v>
      </c>
      <c r="U500" s="78">
        <v>11</v>
      </c>
      <c r="V500" s="80" t="s">
        <v>156</v>
      </c>
      <c r="W500" s="78">
        <v>61</v>
      </c>
      <c r="X500" s="78">
        <v>9</v>
      </c>
    </row>
    <row r="501" spans="1:24" x14ac:dyDescent="0.25">
      <c r="A501" s="67"/>
      <c r="B501" s="67">
        <v>408</v>
      </c>
      <c r="C501" s="67" t="s">
        <v>734</v>
      </c>
      <c r="D501" s="107">
        <v>300005</v>
      </c>
      <c r="E501" s="75" t="s">
        <v>236</v>
      </c>
      <c r="F501" s="76">
        <v>611492</v>
      </c>
      <c r="G501" s="75" t="s">
        <v>183</v>
      </c>
      <c r="H501" s="77">
        <v>1032.1300000000001</v>
      </c>
      <c r="I501" s="77">
        <v>1761.68</v>
      </c>
      <c r="J501" s="77">
        <v>1120</v>
      </c>
      <c r="K501" s="77">
        <v>1041.4100000000001</v>
      </c>
      <c r="L501" s="80">
        <v>1200</v>
      </c>
      <c r="M501" s="80"/>
      <c r="N501" s="80"/>
      <c r="O501" s="80"/>
      <c r="P501" s="80"/>
      <c r="Q501" s="78">
        <v>110010</v>
      </c>
      <c r="R501" s="79" t="s">
        <v>31</v>
      </c>
      <c r="S501" s="78">
        <v>30</v>
      </c>
      <c r="T501" s="79" t="s">
        <v>31</v>
      </c>
      <c r="U501" s="78">
        <v>11</v>
      </c>
      <c r="V501" s="80" t="s">
        <v>156</v>
      </c>
      <c r="W501" s="78">
        <v>61</v>
      </c>
      <c r="X501" s="78">
        <v>9</v>
      </c>
    </row>
    <row r="502" spans="1:24" x14ac:dyDescent="0.25">
      <c r="A502" s="67"/>
      <c r="B502" s="67">
        <v>409</v>
      </c>
      <c r="C502" s="67" t="s">
        <v>734</v>
      </c>
      <c r="D502" s="107">
        <v>300005</v>
      </c>
      <c r="E502" s="75" t="s">
        <v>236</v>
      </c>
      <c r="F502" s="76">
        <v>712655</v>
      </c>
      <c r="G502" s="75" t="s">
        <v>237</v>
      </c>
      <c r="H502" s="77">
        <v>440.52</v>
      </c>
      <c r="I502" s="77">
        <v>702.65</v>
      </c>
      <c r="J502" s="77">
        <v>500</v>
      </c>
      <c r="K502" s="77">
        <v>274.58999999999997</v>
      </c>
      <c r="L502" s="80">
        <v>1000</v>
      </c>
      <c r="M502" s="80"/>
      <c r="N502" s="80"/>
      <c r="O502" s="80"/>
      <c r="P502" s="80"/>
      <c r="Q502" s="78">
        <v>110010</v>
      </c>
      <c r="R502" s="79" t="s">
        <v>31</v>
      </c>
      <c r="S502" s="78">
        <v>30</v>
      </c>
      <c r="T502" s="79" t="s">
        <v>31</v>
      </c>
      <c r="U502" s="78">
        <v>11</v>
      </c>
      <c r="V502" s="80" t="s">
        <v>156</v>
      </c>
      <c r="W502" s="78">
        <v>71</v>
      </c>
      <c r="X502" s="78">
        <v>9</v>
      </c>
    </row>
    <row r="503" spans="1:24" x14ac:dyDescent="0.25">
      <c r="A503" s="67"/>
      <c r="B503" s="67">
        <v>410</v>
      </c>
      <c r="C503" s="67" t="s">
        <v>734</v>
      </c>
      <c r="D503" s="107">
        <v>300005</v>
      </c>
      <c r="E503" s="75" t="s">
        <v>236</v>
      </c>
      <c r="F503" s="76">
        <v>733120</v>
      </c>
      <c r="G503" s="75" t="s">
        <v>188</v>
      </c>
      <c r="H503" s="77">
        <v>686.48</v>
      </c>
      <c r="I503" s="77">
        <v>760.32</v>
      </c>
      <c r="J503" s="77">
        <v>700</v>
      </c>
      <c r="K503" s="77">
        <v>16.5</v>
      </c>
      <c r="L503" s="80">
        <v>700</v>
      </c>
      <c r="M503" s="80"/>
      <c r="N503" s="80"/>
      <c r="O503" s="80"/>
      <c r="P503" s="80"/>
      <c r="Q503" s="78">
        <v>110010</v>
      </c>
      <c r="R503" s="79" t="s">
        <v>31</v>
      </c>
      <c r="S503" s="78">
        <v>30</v>
      </c>
      <c r="T503" s="79" t="s">
        <v>31</v>
      </c>
      <c r="U503" s="78">
        <v>11</v>
      </c>
      <c r="V503" s="80" t="s">
        <v>156</v>
      </c>
      <c r="W503" s="78">
        <v>73</v>
      </c>
      <c r="X503" s="78">
        <v>9</v>
      </c>
    </row>
    <row r="504" spans="1:24" x14ac:dyDescent="0.25">
      <c r="A504" s="67"/>
      <c r="B504" s="67">
        <v>411</v>
      </c>
      <c r="C504" s="67" t="s">
        <v>734</v>
      </c>
      <c r="D504" s="107">
        <v>300005</v>
      </c>
      <c r="E504" s="75" t="s">
        <v>236</v>
      </c>
      <c r="F504" s="76">
        <v>744210</v>
      </c>
      <c r="G504" s="75" t="s">
        <v>190</v>
      </c>
      <c r="H504" s="77">
        <v>2238.52</v>
      </c>
      <c r="I504" s="77">
        <v>3104.1600000000003</v>
      </c>
      <c r="J504" s="77">
        <v>2600</v>
      </c>
      <c r="K504" s="77">
        <v>1793.9799999999998</v>
      </c>
      <c r="L504" s="80">
        <v>2600</v>
      </c>
      <c r="M504" s="80"/>
      <c r="N504" s="80"/>
      <c r="O504" s="80"/>
      <c r="P504" s="80"/>
      <c r="Q504" s="78">
        <v>110010</v>
      </c>
      <c r="R504" s="79" t="s">
        <v>31</v>
      </c>
      <c r="S504" s="78">
        <v>30</v>
      </c>
      <c r="T504" s="79" t="s">
        <v>31</v>
      </c>
      <c r="U504" s="78">
        <v>11</v>
      </c>
      <c r="V504" s="80" t="s">
        <v>156</v>
      </c>
      <c r="W504" s="78">
        <v>74</v>
      </c>
      <c r="X504" s="78">
        <v>9</v>
      </c>
    </row>
    <row r="505" spans="1:24" x14ac:dyDescent="0.25">
      <c r="A505" s="67"/>
      <c r="B505" s="67">
        <v>412</v>
      </c>
      <c r="C505" s="67" t="s">
        <v>734</v>
      </c>
      <c r="D505" s="107">
        <v>300005</v>
      </c>
      <c r="E505" s="75" t="s">
        <v>236</v>
      </c>
      <c r="F505" s="76">
        <v>744220</v>
      </c>
      <c r="G505" s="75" t="s">
        <v>191</v>
      </c>
      <c r="H505" s="77">
        <v>553.88</v>
      </c>
      <c r="I505" s="77">
        <v>1556.6599999999999</v>
      </c>
      <c r="J505" s="77">
        <v>3144</v>
      </c>
      <c r="K505" s="77">
        <v>2302.35</v>
      </c>
      <c r="L505" s="80">
        <v>3600</v>
      </c>
      <c r="M505" s="80"/>
      <c r="N505" s="80"/>
      <c r="O505" s="80"/>
      <c r="P505" s="80"/>
      <c r="Q505" s="78">
        <v>110010</v>
      </c>
      <c r="R505" s="79" t="s">
        <v>31</v>
      </c>
      <c r="S505" s="78">
        <v>30</v>
      </c>
      <c r="T505" s="79" t="s">
        <v>31</v>
      </c>
      <c r="U505" s="78">
        <v>11</v>
      </c>
      <c r="V505" s="80" t="s">
        <v>156</v>
      </c>
      <c r="W505" s="78">
        <v>74</v>
      </c>
      <c r="X505" s="78">
        <v>9</v>
      </c>
    </row>
    <row r="506" spans="1:24" x14ac:dyDescent="0.25">
      <c r="A506" s="67"/>
      <c r="B506" s="67">
        <v>413</v>
      </c>
      <c r="C506" s="67" t="s">
        <v>734</v>
      </c>
      <c r="D506" s="107">
        <v>300005</v>
      </c>
      <c r="E506" s="75" t="s">
        <v>236</v>
      </c>
      <c r="F506" s="76">
        <v>755310</v>
      </c>
      <c r="G506" s="75" t="s">
        <v>194</v>
      </c>
      <c r="H506" s="77">
        <v>34.409999999999997</v>
      </c>
      <c r="I506" s="77">
        <v>615.30000000000007</v>
      </c>
      <c r="J506" s="77">
        <v>450</v>
      </c>
      <c r="K506" s="77">
        <v>498.72</v>
      </c>
      <c r="L506" s="80">
        <v>700</v>
      </c>
      <c r="M506" s="80"/>
      <c r="N506" s="80"/>
      <c r="O506" s="80"/>
      <c r="P506" s="80"/>
      <c r="Q506" s="78">
        <v>110010</v>
      </c>
      <c r="R506" s="79" t="s">
        <v>31</v>
      </c>
      <c r="S506" s="78">
        <v>30</v>
      </c>
      <c r="T506" s="79" t="s">
        <v>31</v>
      </c>
      <c r="U506" s="78">
        <v>11</v>
      </c>
      <c r="V506" s="80" t="s">
        <v>156</v>
      </c>
      <c r="W506" s="78">
        <v>75</v>
      </c>
      <c r="X506" s="78">
        <v>9</v>
      </c>
    </row>
    <row r="507" spans="1:24" x14ac:dyDescent="0.25">
      <c r="A507" s="67"/>
      <c r="B507" s="67">
        <v>414</v>
      </c>
      <c r="C507" s="67" t="s">
        <v>734</v>
      </c>
      <c r="D507" s="107">
        <v>300005</v>
      </c>
      <c r="E507" s="75" t="s">
        <v>236</v>
      </c>
      <c r="F507" s="76">
        <v>755330</v>
      </c>
      <c r="G507" s="75" t="s">
        <v>238</v>
      </c>
      <c r="H507" s="77">
        <v>1852</v>
      </c>
      <c r="I507" s="77">
        <v>1064.7</v>
      </c>
      <c r="J507" s="77">
        <v>1209</v>
      </c>
      <c r="K507" s="77">
        <v>554.9</v>
      </c>
      <c r="L507" s="80">
        <v>1229</v>
      </c>
      <c r="M507" s="80"/>
      <c r="N507" s="80"/>
      <c r="O507" s="80"/>
      <c r="P507" s="80"/>
      <c r="Q507" s="78">
        <v>110010</v>
      </c>
      <c r="R507" s="79" t="s">
        <v>31</v>
      </c>
      <c r="S507" s="78">
        <v>30</v>
      </c>
      <c r="T507" s="79" t="s">
        <v>31</v>
      </c>
      <c r="U507" s="78">
        <v>11</v>
      </c>
      <c r="V507" s="80" t="s">
        <v>156</v>
      </c>
      <c r="W507" s="78">
        <v>75</v>
      </c>
      <c r="X507" s="78">
        <v>9</v>
      </c>
    </row>
    <row r="508" spans="1:24" x14ac:dyDescent="0.25">
      <c r="A508" s="67"/>
      <c r="B508" s="67">
        <v>415</v>
      </c>
      <c r="C508" s="67" t="s">
        <v>734</v>
      </c>
      <c r="D508" s="107">
        <v>300005</v>
      </c>
      <c r="E508" s="75" t="s">
        <v>236</v>
      </c>
      <c r="F508" s="76">
        <v>755360</v>
      </c>
      <c r="G508" s="75" t="s">
        <v>225</v>
      </c>
      <c r="H508" s="77">
        <v>4005</v>
      </c>
      <c r="I508" s="77">
        <v>6297.3</v>
      </c>
      <c r="J508" s="77">
        <v>6150</v>
      </c>
      <c r="K508" s="77">
        <v>5714.03</v>
      </c>
      <c r="L508" s="80">
        <v>6400</v>
      </c>
      <c r="M508" s="80"/>
      <c r="N508" s="80"/>
      <c r="O508" s="80"/>
      <c r="P508" s="80"/>
      <c r="Q508" s="78">
        <v>110010</v>
      </c>
      <c r="R508" s="79" t="s">
        <v>31</v>
      </c>
      <c r="S508" s="78">
        <v>30</v>
      </c>
      <c r="T508" s="79" t="s">
        <v>31</v>
      </c>
      <c r="U508" s="78">
        <v>11</v>
      </c>
      <c r="V508" s="80" t="s">
        <v>156</v>
      </c>
      <c r="W508" s="78">
        <v>75</v>
      </c>
      <c r="X508" s="78">
        <v>9</v>
      </c>
    </row>
    <row r="509" spans="1:24" x14ac:dyDescent="0.25">
      <c r="A509" s="67"/>
      <c r="B509" s="67">
        <v>416</v>
      </c>
      <c r="C509" s="67" t="s">
        <v>734</v>
      </c>
      <c r="D509" s="107">
        <v>300005</v>
      </c>
      <c r="E509" s="75" t="s">
        <v>236</v>
      </c>
      <c r="F509" s="76">
        <v>755705</v>
      </c>
      <c r="G509" s="75" t="s">
        <v>196</v>
      </c>
      <c r="H509" s="77">
        <v>179.64999999999998</v>
      </c>
      <c r="I509" s="77">
        <v>384.33</v>
      </c>
      <c r="J509" s="77">
        <v>220</v>
      </c>
      <c r="K509" s="77">
        <v>216.44</v>
      </c>
      <c r="L509" s="80">
        <v>400</v>
      </c>
      <c r="M509" s="80"/>
      <c r="N509" s="80"/>
      <c r="O509" s="80"/>
      <c r="P509" s="80"/>
      <c r="Q509" s="78">
        <v>110010</v>
      </c>
      <c r="R509" s="79" t="s">
        <v>31</v>
      </c>
      <c r="S509" s="78">
        <v>30</v>
      </c>
      <c r="T509" s="79" t="s">
        <v>31</v>
      </c>
      <c r="U509" s="78">
        <v>11</v>
      </c>
      <c r="V509" s="80" t="s">
        <v>156</v>
      </c>
      <c r="W509" s="78">
        <v>75</v>
      </c>
      <c r="X509" s="78">
        <v>9</v>
      </c>
    </row>
    <row r="510" spans="1:24" x14ac:dyDescent="0.25">
      <c r="A510" s="67"/>
      <c r="B510" s="67">
        <v>417</v>
      </c>
      <c r="C510" s="67" t="s">
        <v>734</v>
      </c>
      <c r="D510" s="107">
        <v>300005</v>
      </c>
      <c r="E510" s="75" t="s">
        <v>236</v>
      </c>
      <c r="F510" s="76">
        <v>755765</v>
      </c>
      <c r="G510" s="75" t="s">
        <v>239</v>
      </c>
      <c r="H510" s="77">
        <v>0</v>
      </c>
      <c r="I510" s="77">
        <v>0</v>
      </c>
      <c r="J510" s="77">
        <v>200</v>
      </c>
      <c r="K510" s="77">
        <v>0</v>
      </c>
      <c r="L510" s="80">
        <v>200</v>
      </c>
      <c r="M510" s="80"/>
      <c r="N510" s="80"/>
      <c r="O510" s="80"/>
      <c r="P510" s="80"/>
      <c r="Q510" s="78">
        <v>110010</v>
      </c>
      <c r="R510" s="79" t="s">
        <v>31</v>
      </c>
      <c r="S510" s="78">
        <v>30</v>
      </c>
      <c r="T510" s="79" t="s">
        <v>31</v>
      </c>
      <c r="U510" s="78">
        <v>11</v>
      </c>
      <c r="V510" s="80" t="s">
        <v>156</v>
      </c>
      <c r="W510" s="78">
        <v>75</v>
      </c>
      <c r="X510" s="78">
        <v>9</v>
      </c>
    </row>
    <row r="511" spans="1:24" x14ac:dyDescent="0.25">
      <c r="A511" s="67"/>
      <c r="B511" s="67">
        <v>418</v>
      </c>
      <c r="C511" s="67" t="s">
        <v>734</v>
      </c>
      <c r="D511" s="107">
        <v>300005</v>
      </c>
      <c r="E511" s="75" t="s">
        <v>236</v>
      </c>
      <c r="F511" s="76">
        <v>787430</v>
      </c>
      <c r="G511" s="75" t="s">
        <v>207</v>
      </c>
      <c r="H511" s="77">
        <v>0</v>
      </c>
      <c r="I511" s="77">
        <v>1071.25</v>
      </c>
      <c r="J511" s="77">
        <v>0</v>
      </c>
      <c r="K511" s="77">
        <v>0</v>
      </c>
      <c r="L511" s="80">
        <v>0</v>
      </c>
      <c r="M511" s="80"/>
      <c r="N511" s="80"/>
      <c r="O511" s="80"/>
      <c r="P511" s="80"/>
      <c r="Q511" s="78">
        <v>110010</v>
      </c>
      <c r="R511" s="79" t="s">
        <v>31</v>
      </c>
      <c r="S511" s="78">
        <v>30</v>
      </c>
      <c r="T511" s="79" t="s">
        <v>31</v>
      </c>
      <c r="U511" s="78">
        <v>11</v>
      </c>
      <c r="V511" s="80" t="s">
        <v>156</v>
      </c>
      <c r="W511" s="78">
        <v>78</v>
      </c>
      <c r="X511" s="78">
        <v>9</v>
      </c>
    </row>
    <row r="512" spans="1:24" x14ac:dyDescent="0.25">
      <c r="A512" s="67"/>
      <c r="B512" s="67"/>
      <c r="C512" s="67" t="s">
        <v>734</v>
      </c>
      <c r="D512" s="107">
        <v>300005</v>
      </c>
      <c r="E512" s="75" t="s">
        <v>236</v>
      </c>
      <c r="F512" s="66">
        <v>798142</v>
      </c>
      <c r="G512" s="66" t="s">
        <v>839</v>
      </c>
      <c r="H512" s="77"/>
      <c r="I512" s="77"/>
      <c r="J512" s="77"/>
      <c r="K512" s="77"/>
      <c r="L512" s="80">
        <v>-1613</v>
      </c>
      <c r="M512" s="80"/>
      <c r="N512" s="80"/>
      <c r="O512" s="80"/>
      <c r="P512" s="80"/>
      <c r="Q512" s="78">
        <v>110010</v>
      </c>
      <c r="R512" s="79" t="s">
        <v>31</v>
      </c>
      <c r="S512" s="78">
        <v>30</v>
      </c>
      <c r="T512" s="79" t="s">
        <v>31</v>
      </c>
      <c r="U512" s="78">
        <v>11</v>
      </c>
      <c r="V512" s="80" t="s">
        <v>156</v>
      </c>
      <c r="W512" s="78">
        <v>79</v>
      </c>
      <c r="X512" s="78">
        <v>9</v>
      </c>
    </row>
    <row r="513" spans="1:24" x14ac:dyDescent="0.25">
      <c r="A513" s="67"/>
      <c r="B513" s="67">
        <v>419</v>
      </c>
      <c r="C513" s="67" t="s">
        <v>734</v>
      </c>
      <c r="D513" s="107">
        <v>300008</v>
      </c>
      <c r="E513" s="75" t="s">
        <v>245</v>
      </c>
      <c r="F513" s="76">
        <v>611460</v>
      </c>
      <c r="G513" s="75" t="s">
        <v>182</v>
      </c>
      <c r="H513" s="77">
        <v>13982.31</v>
      </c>
      <c r="I513" s="77">
        <v>19052.91</v>
      </c>
      <c r="J513" s="77">
        <v>18693</v>
      </c>
      <c r="K513" s="77">
        <v>8707.86</v>
      </c>
      <c r="L513" s="80">
        <v>18693</v>
      </c>
      <c r="M513" s="80"/>
      <c r="N513" s="80"/>
      <c r="O513" s="80"/>
      <c r="P513" s="80"/>
      <c r="Q513" s="78">
        <v>110010</v>
      </c>
      <c r="R513" s="79" t="s">
        <v>31</v>
      </c>
      <c r="S513" s="78">
        <v>30</v>
      </c>
      <c r="T513" s="79" t="s">
        <v>31</v>
      </c>
      <c r="U513" s="78">
        <v>11</v>
      </c>
      <c r="V513" s="80" t="s">
        <v>156</v>
      </c>
      <c r="W513" s="78">
        <v>61</v>
      </c>
      <c r="X513" s="78">
        <v>9</v>
      </c>
    </row>
    <row r="514" spans="1:24" s="66" customFormat="1" x14ac:dyDescent="0.25">
      <c r="A514" s="67"/>
      <c r="B514" s="67">
        <v>420</v>
      </c>
      <c r="C514" s="67" t="s">
        <v>734</v>
      </c>
      <c r="D514" s="107">
        <v>300008</v>
      </c>
      <c r="E514" s="75" t="s">
        <v>245</v>
      </c>
      <c r="F514" s="76">
        <v>712410</v>
      </c>
      <c r="G514" s="75" t="s">
        <v>246</v>
      </c>
      <c r="H514" s="77">
        <v>7134.48</v>
      </c>
      <c r="I514" s="77">
        <v>9787</v>
      </c>
      <c r="J514" s="77">
        <v>11000</v>
      </c>
      <c r="K514" s="77">
        <v>6144</v>
      </c>
      <c r="L514" s="80">
        <v>11000</v>
      </c>
      <c r="M514" s="80"/>
      <c r="N514" s="80"/>
      <c r="O514" s="80"/>
      <c r="P514" s="80"/>
      <c r="Q514" s="78">
        <v>110010</v>
      </c>
      <c r="R514" s="79" t="s">
        <v>31</v>
      </c>
      <c r="S514" s="78">
        <v>30</v>
      </c>
      <c r="T514" s="79" t="s">
        <v>31</v>
      </c>
      <c r="U514" s="78">
        <v>11</v>
      </c>
      <c r="V514" s="80" t="s">
        <v>156</v>
      </c>
      <c r="W514" s="78">
        <v>71</v>
      </c>
      <c r="X514" s="78">
        <v>9</v>
      </c>
    </row>
    <row r="515" spans="1:24" x14ac:dyDescent="0.25">
      <c r="A515" s="67"/>
      <c r="B515" s="67">
        <v>421</v>
      </c>
      <c r="C515" s="67" t="s">
        <v>734</v>
      </c>
      <c r="D515" s="107">
        <v>300008</v>
      </c>
      <c r="E515" s="75" t="s">
        <v>245</v>
      </c>
      <c r="F515" s="76">
        <v>712655</v>
      </c>
      <c r="G515" s="75" t="s">
        <v>237</v>
      </c>
      <c r="H515" s="77">
        <v>311.24</v>
      </c>
      <c r="I515" s="77">
        <v>0</v>
      </c>
      <c r="J515" s="77">
        <v>300</v>
      </c>
      <c r="K515" s="77">
        <v>0</v>
      </c>
      <c r="L515" s="80">
        <v>300</v>
      </c>
      <c r="M515" s="80"/>
      <c r="N515" s="80"/>
      <c r="O515" s="80"/>
      <c r="P515" s="80"/>
      <c r="Q515" s="78">
        <v>110010</v>
      </c>
      <c r="R515" s="79" t="s">
        <v>31</v>
      </c>
      <c r="S515" s="78">
        <v>30</v>
      </c>
      <c r="T515" s="79" t="s">
        <v>31</v>
      </c>
      <c r="U515" s="78">
        <v>11</v>
      </c>
      <c r="V515" s="80" t="s">
        <v>156</v>
      </c>
      <c r="W515" s="78">
        <v>71</v>
      </c>
      <c r="X515" s="78">
        <v>9</v>
      </c>
    </row>
    <row r="516" spans="1:24" x14ac:dyDescent="0.25">
      <c r="A516" s="67"/>
      <c r="B516" s="67">
        <v>422</v>
      </c>
      <c r="C516" s="67" t="s">
        <v>734</v>
      </c>
      <c r="D516" s="107">
        <v>300008</v>
      </c>
      <c r="E516" s="75" t="s">
        <v>245</v>
      </c>
      <c r="F516" s="76">
        <v>733120</v>
      </c>
      <c r="G516" s="75" t="s">
        <v>188</v>
      </c>
      <c r="H516" s="77">
        <v>156.45999999999998</v>
      </c>
      <c r="I516" s="77">
        <v>121.64</v>
      </c>
      <c r="J516" s="77">
        <v>450</v>
      </c>
      <c r="K516" s="77">
        <v>75</v>
      </c>
      <c r="L516" s="80">
        <v>450</v>
      </c>
      <c r="M516" s="80"/>
      <c r="N516" s="80"/>
      <c r="O516" s="80"/>
      <c r="P516" s="80"/>
      <c r="Q516" s="78">
        <v>110010</v>
      </c>
      <c r="R516" s="79" t="s">
        <v>31</v>
      </c>
      <c r="S516" s="78">
        <v>30</v>
      </c>
      <c r="T516" s="79" t="s">
        <v>31</v>
      </c>
      <c r="U516" s="78">
        <v>11</v>
      </c>
      <c r="V516" s="80" t="s">
        <v>156</v>
      </c>
      <c r="W516" s="78">
        <v>73</v>
      </c>
      <c r="X516" s="78">
        <v>9</v>
      </c>
    </row>
    <row r="517" spans="1:24" x14ac:dyDescent="0.25">
      <c r="A517" s="67"/>
      <c r="B517" s="67">
        <v>423</v>
      </c>
      <c r="C517" s="67" t="s">
        <v>734</v>
      </c>
      <c r="D517" s="107">
        <v>300008</v>
      </c>
      <c r="E517" s="75" t="s">
        <v>245</v>
      </c>
      <c r="F517" s="76">
        <v>744210</v>
      </c>
      <c r="G517" s="75" t="s">
        <v>190</v>
      </c>
      <c r="H517" s="77">
        <v>0</v>
      </c>
      <c r="I517" s="77">
        <v>187.04</v>
      </c>
      <c r="J517" s="77">
        <v>100</v>
      </c>
      <c r="K517" s="77">
        <v>0</v>
      </c>
      <c r="L517" s="80">
        <v>100</v>
      </c>
      <c r="M517" s="80"/>
      <c r="N517" s="80"/>
      <c r="O517" s="80"/>
      <c r="P517" s="80"/>
      <c r="Q517" s="78">
        <v>110010</v>
      </c>
      <c r="R517" s="79" t="s">
        <v>31</v>
      </c>
      <c r="S517" s="78">
        <v>30</v>
      </c>
      <c r="T517" s="79" t="s">
        <v>31</v>
      </c>
      <c r="U517" s="78">
        <v>11</v>
      </c>
      <c r="V517" s="80" t="s">
        <v>156</v>
      </c>
      <c r="W517" s="78">
        <v>74</v>
      </c>
      <c r="X517" s="78">
        <v>9</v>
      </c>
    </row>
    <row r="518" spans="1:24" x14ac:dyDescent="0.25">
      <c r="A518" s="67"/>
      <c r="B518" s="67">
        <v>424</v>
      </c>
      <c r="C518" s="67" t="s">
        <v>734</v>
      </c>
      <c r="D518" s="107">
        <v>300008</v>
      </c>
      <c r="E518" s="75" t="s">
        <v>245</v>
      </c>
      <c r="F518" s="76">
        <v>755310</v>
      </c>
      <c r="G518" s="75" t="s">
        <v>194</v>
      </c>
      <c r="H518" s="77">
        <v>2360.4</v>
      </c>
      <c r="I518" s="77">
        <v>0</v>
      </c>
      <c r="J518" s="77">
        <v>1500</v>
      </c>
      <c r="K518" s="77">
        <v>0</v>
      </c>
      <c r="L518" s="80">
        <v>281</v>
      </c>
      <c r="M518" s="80"/>
      <c r="N518" s="80"/>
      <c r="O518" s="80"/>
      <c r="P518" s="80"/>
      <c r="Q518" s="78">
        <v>110010</v>
      </c>
      <c r="R518" s="79" t="s">
        <v>31</v>
      </c>
      <c r="S518" s="78">
        <v>30</v>
      </c>
      <c r="T518" s="79" t="s">
        <v>31</v>
      </c>
      <c r="U518" s="78">
        <v>11</v>
      </c>
      <c r="V518" s="80" t="s">
        <v>156</v>
      </c>
      <c r="W518" s="78">
        <v>75</v>
      </c>
      <c r="X518" s="78">
        <v>9</v>
      </c>
    </row>
    <row r="519" spans="1:24" x14ac:dyDescent="0.25">
      <c r="A519" s="67"/>
      <c r="B519" s="67">
        <v>425</v>
      </c>
      <c r="C519" s="67" t="s">
        <v>734</v>
      </c>
      <c r="D519" s="107">
        <v>300008</v>
      </c>
      <c r="E519" s="75" t="s">
        <v>245</v>
      </c>
      <c r="F519" s="76">
        <v>755360</v>
      </c>
      <c r="G519" s="75" t="s">
        <v>225</v>
      </c>
      <c r="H519" s="77">
        <v>2218.7199999999998</v>
      </c>
      <c r="I519" s="77">
        <v>2492</v>
      </c>
      <c r="J519" s="77">
        <v>2500</v>
      </c>
      <c r="K519" s="77">
        <v>0</v>
      </c>
      <c r="L519" s="80">
        <v>2500</v>
      </c>
      <c r="M519" s="80"/>
      <c r="N519" s="80"/>
      <c r="O519" s="80"/>
      <c r="P519" s="80"/>
      <c r="Q519" s="78">
        <v>110010</v>
      </c>
      <c r="R519" s="79" t="s">
        <v>31</v>
      </c>
      <c r="S519" s="78">
        <v>30</v>
      </c>
      <c r="T519" s="79" t="s">
        <v>31</v>
      </c>
      <c r="U519" s="78">
        <v>11</v>
      </c>
      <c r="V519" s="80" t="s">
        <v>156</v>
      </c>
      <c r="W519" s="78">
        <v>75</v>
      </c>
      <c r="X519" s="78">
        <v>9</v>
      </c>
    </row>
    <row r="520" spans="1:24" x14ac:dyDescent="0.25">
      <c r="A520" s="67"/>
      <c r="B520" s="67">
        <v>426</v>
      </c>
      <c r="C520" s="67" t="s">
        <v>734</v>
      </c>
      <c r="D520" s="107">
        <v>300008</v>
      </c>
      <c r="E520" s="75" t="s">
        <v>245</v>
      </c>
      <c r="F520" s="76">
        <v>755705</v>
      </c>
      <c r="G520" s="75" t="s">
        <v>196</v>
      </c>
      <c r="H520" s="77">
        <v>6963.24</v>
      </c>
      <c r="I520" s="77">
        <v>7442.74</v>
      </c>
      <c r="J520" s="77">
        <v>6500</v>
      </c>
      <c r="K520" s="77">
        <v>0</v>
      </c>
      <c r="L520" s="80">
        <v>8500</v>
      </c>
      <c r="M520" s="80"/>
      <c r="N520" s="80"/>
      <c r="O520" s="80">
        <v>1000</v>
      </c>
      <c r="P520" s="80"/>
      <c r="Q520" s="78">
        <v>110010</v>
      </c>
      <c r="R520" s="79" t="s">
        <v>31</v>
      </c>
      <c r="S520" s="78">
        <v>30</v>
      </c>
      <c r="T520" s="79" t="s">
        <v>31</v>
      </c>
      <c r="U520" s="78">
        <v>11</v>
      </c>
      <c r="V520" s="80" t="s">
        <v>156</v>
      </c>
      <c r="W520" s="78">
        <v>75</v>
      </c>
      <c r="X520" s="78">
        <v>9</v>
      </c>
    </row>
    <row r="521" spans="1:24" x14ac:dyDescent="0.25">
      <c r="A521" s="67"/>
      <c r="B521" s="67"/>
      <c r="C521" s="67" t="s">
        <v>734</v>
      </c>
      <c r="D521" s="107">
        <v>300008</v>
      </c>
      <c r="E521" s="75" t="s">
        <v>245</v>
      </c>
      <c r="F521" s="66">
        <v>798142</v>
      </c>
      <c r="G521" s="66" t="s">
        <v>839</v>
      </c>
      <c r="H521" s="77"/>
      <c r="I521" s="77"/>
      <c r="J521" s="77"/>
      <c r="K521" s="77"/>
      <c r="L521" s="80">
        <v>-2185</v>
      </c>
      <c r="M521" s="80"/>
      <c r="N521" s="80"/>
      <c r="O521" s="80"/>
      <c r="P521" s="80"/>
      <c r="Q521" s="78">
        <v>110010</v>
      </c>
      <c r="R521" s="79" t="s">
        <v>31</v>
      </c>
      <c r="S521" s="78">
        <v>30</v>
      </c>
      <c r="T521" s="79" t="s">
        <v>31</v>
      </c>
      <c r="U521" s="78">
        <v>11</v>
      </c>
      <c r="V521" s="80" t="s">
        <v>156</v>
      </c>
      <c r="W521" s="78">
        <v>79</v>
      </c>
      <c r="X521" s="78">
        <v>9</v>
      </c>
    </row>
    <row r="522" spans="1:24" s="66" customFormat="1" x14ac:dyDescent="0.25">
      <c r="A522" s="67"/>
      <c r="B522" s="67">
        <v>427</v>
      </c>
      <c r="C522" s="67" t="s">
        <v>734</v>
      </c>
      <c r="D522" s="107">
        <v>300009</v>
      </c>
      <c r="E522" s="75" t="s">
        <v>247</v>
      </c>
      <c r="F522" s="76">
        <v>611420</v>
      </c>
      <c r="G522" s="75" t="s">
        <v>181</v>
      </c>
      <c r="H522" s="77">
        <v>37362.720000000001</v>
      </c>
      <c r="I522" s="77">
        <v>38875.87999999999</v>
      </c>
      <c r="J522" s="77">
        <v>40412</v>
      </c>
      <c r="K522" s="77">
        <v>20205.780000000002</v>
      </c>
      <c r="L522" s="80">
        <v>40412</v>
      </c>
      <c r="M522" s="80"/>
      <c r="N522" s="80"/>
      <c r="O522" s="80"/>
      <c r="P522" s="80"/>
      <c r="Q522" s="78">
        <v>110010</v>
      </c>
      <c r="R522" s="79" t="s">
        <v>31</v>
      </c>
      <c r="S522" s="78">
        <v>30</v>
      </c>
      <c r="T522" s="79" t="s">
        <v>31</v>
      </c>
      <c r="U522" s="78">
        <v>11</v>
      </c>
      <c r="V522" s="80" t="s">
        <v>156</v>
      </c>
      <c r="W522" s="78">
        <v>61</v>
      </c>
      <c r="X522" s="78">
        <v>9</v>
      </c>
    </row>
    <row r="523" spans="1:24" x14ac:dyDescent="0.25">
      <c r="A523" s="67"/>
      <c r="B523" s="67">
        <v>428</v>
      </c>
      <c r="C523" s="67" t="s">
        <v>734</v>
      </c>
      <c r="D523" s="107">
        <v>300009</v>
      </c>
      <c r="E523" s="75" t="s">
        <v>247</v>
      </c>
      <c r="F523" s="76">
        <v>611460</v>
      </c>
      <c r="G523" s="75" t="s">
        <v>182</v>
      </c>
      <c r="H523" s="77">
        <v>16894.099999999999</v>
      </c>
      <c r="I523" s="77">
        <v>21698.769999999997</v>
      </c>
      <c r="J523" s="77">
        <v>25152</v>
      </c>
      <c r="K523" s="77">
        <v>12690.02</v>
      </c>
      <c r="L523" s="80">
        <v>24184</v>
      </c>
      <c r="M523" s="80"/>
      <c r="N523" s="80"/>
      <c r="O523" s="80"/>
      <c r="P523" s="80"/>
      <c r="Q523" s="78">
        <v>110010</v>
      </c>
      <c r="R523" s="79" t="s">
        <v>31</v>
      </c>
      <c r="S523" s="78">
        <v>30</v>
      </c>
      <c r="T523" s="79" t="s">
        <v>31</v>
      </c>
      <c r="U523" s="78">
        <v>11</v>
      </c>
      <c r="V523" s="80" t="s">
        <v>156</v>
      </c>
      <c r="W523" s="78">
        <v>61</v>
      </c>
      <c r="X523" s="78">
        <v>9</v>
      </c>
    </row>
    <row r="524" spans="1:24" x14ac:dyDescent="0.25">
      <c r="A524" s="67"/>
      <c r="B524" s="67">
        <v>429</v>
      </c>
      <c r="C524" s="67" t="s">
        <v>734</v>
      </c>
      <c r="D524" s="107">
        <v>300009</v>
      </c>
      <c r="E524" s="75" t="s">
        <v>247</v>
      </c>
      <c r="F524" s="76">
        <v>611489</v>
      </c>
      <c r="G524" s="75" t="s">
        <v>733</v>
      </c>
      <c r="H524" s="77">
        <v>0</v>
      </c>
      <c r="I524" s="77">
        <v>18.68</v>
      </c>
      <c r="J524" s="77">
        <v>340</v>
      </c>
      <c r="K524" s="77">
        <v>340</v>
      </c>
      <c r="L524" s="80">
        <v>400</v>
      </c>
      <c r="M524" s="80"/>
      <c r="N524" s="80"/>
      <c r="O524" s="80"/>
      <c r="P524" s="80"/>
      <c r="Q524" s="78">
        <v>110010</v>
      </c>
      <c r="R524" s="79" t="s">
        <v>31</v>
      </c>
      <c r="S524" s="78">
        <v>30</v>
      </c>
      <c r="T524" s="79" t="s">
        <v>31</v>
      </c>
      <c r="U524" s="78">
        <v>11</v>
      </c>
      <c r="V524" s="80" t="s">
        <v>156</v>
      </c>
      <c r="W524" s="78">
        <v>61</v>
      </c>
      <c r="X524" s="78">
        <v>9</v>
      </c>
    </row>
    <row r="525" spans="1:24" x14ac:dyDescent="0.25">
      <c r="A525" s="67"/>
      <c r="B525" s="67">
        <v>430</v>
      </c>
      <c r="C525" s="67" t="s">
        <v>734</v>
      </c>
      <c r="D525" s="107">
        <v>300009</v>
      </c>
      <c r="E525" s="75" t="s">
        <v>247</v>
      </c>
      <c r="F525" s="76">
        <v>611491</v>
      </c>
      <c r="G525" s="75" t="s">
        <v>233</v>
      </c>
      <c r="H525" s="77">
        <v>0</v>
      </c>
      <c r="I525" s="77">
        <v>308.43</v>
      </c>
      <c r="J525" s="77">
        <v>0</v>
      </c>
      <c r="K525" s="77">
        <v>0</v>
      </c>
      <c r="L525" s="80">
        <v>0</v>
      </c>
      <c r="M525" s="80"/>
      <c r="N525" s="80"/>
      <c r="O525" s="80"/>
      <c r="P525" s="80"/>
      <c r="Q525" s="78">
        <v>110010</v>
      </c>
      <c r="R525" s="79" t="s">
        <v>31</v>
      </c>
      <c r="S525" s="78">
        <v>30</v>
      </c>
      <c r="T525" s="79" t="s">
        <v>31</v>
      </c>
      <c r="U525" s="78">
        <v>11</v>
      </c>
      <c r="V525" s="80" t="s">
        <v>156</v>
      </c>
      <c r="W525" s="78">
        <v>61</v>
      </c>
      <c r="X525" s="78">
        <v>9</v>
      </c>
    </row>
    <row r="526" spans="1:24" x14ac:dyDescent="0.25">
      <c r="A526" s="67"/>
      <c r="B526" s="67">
        <v>431</v>
      </c>
      <c r="C526" s="67" t="s">
        <v>734</v>
      </c>
      <c r="D526" s="107">
        <v>300009</v>
      </c>
      <c r="E526" s="75" t="s">
        <v>247</v>
      </c>
      <c r="F526" s="76">
        <v>611492</v>
      </c>
      <c r="G526" s="75" t="s">
        <v>183</v>
      </c>
      <c r="H526" s="77">
        <v>3172.7200000000003</v>
      </c>
      <c r="I526" s="77">
        <v>3290.78</v>
      </c>
      <c r="J526" s="77">
        <v>1707</v>
      </c>
      <c r="K526" s="77">
        <v>87.429999999999993</v>
      </c>
      <c r="L526" s="80">
        <v>600</v>
      </c>
      <c r="M526" s="80"/>
      <c r="N526" s="80"/>
      <c r="O526" s="80"/>
      <c r="P526" s="80"/>
      <c r="Q526" s="78">
        <v>110010</v>
      </c>
      <c r="R526" s="79" t="s">
        <v>31</v>
      </c>
      <c r="S526" s="78">
        <v>30</v>
      </c>
      <c r="T526" s="79" t="s">
        <v>31</v>
      </c>
      <c r="U526" s="78">
        <v>11</v>
      </c>
      <c r="V526" s="80" t="s">
        <v>156</v>
      </c>
      <c r="W526" s="78">
        <v>61</v>
      </c>
      <c r="X526" s="78">
        <v>9</v>
      </c>
    </row>
    <row r="527" spans="1:24" x14ac:dyDescent="0.25">
      <c r="A527" s="67"/>
      <c r="B527" s="67">
        <v>432</v>
      </c>
      <c r="C527" s="67" t="s">
        <v>734</v>
      </c>
      <c r="D527" s="107">
        <v>300009</v>
      </c>
      <c r="E527" s="75" t="s">
        <v>247</v>
      </c>
      <c r="F527" s="76">
        <v>712410</v>
      </c>
      <c r="G527" s="75" t="s">
        <v>246</v>
      </c>
      <c r="H527" s="77">
        <v>21000</v>
      </c>
      <c r="I527" s="77">
        <v>21000</v>
      </c>
      <c r="J527" s="77">
        <v>21000</v>
      </c>
      <c r="K527" s="77">
        <v>21000</v>
      </c>
      <c r="L527" s="80">
        <v>21000</v>
      </c>
      <c r="M527" s="80"/>
      <c r="N527" s="80"/>
      <c r="O527" s="80"/>
      <c r="P527" s="80"/>
      <c r="Q527" s="78">
        <v>110010</v>
      </c>
      <c r="R527" s="79" t="s">
        <v>31</v>
      </c>
      <c r="S527" s="78">
        <v>30</v>
      </c>
      <c r="T527" s="79" t="s">
        <v>31</v>
      </c>
      <c r="U527" s="78">
        <v>11</v>
      </c>
      <c r="V527" s="80" t="s">
        <v>156</v>
      </c>
      <c r="W527" s="78">
        <v>71</v>
      </c>
      <c r="X527" s="78">
        <v>9</v>
      </c>
    </row>
    <row r="528" spans="1:24" x14ac:dyDescent="0.25">
      <c r="A528" s="67"/>
      <c r="B528" s="67">
        <v>433</v>
      </c>
      <c r="C528" s="67" t="s">
        <v>734</v>
      </c>
      <c r="D528" s="109">
        <v>300009</v>
      </c>
      <c r="E528" s="75" t="s">
        <v>247</v>
      </c>
      <c r="F528" s="72">
        <v>733120</v>
      </c>
      <c r="G528" s="75" t="s">
        <v>188</v>
      </c>
      <c r="H528" s="77">
        <v>1495.35</v>
      </c>
      <c r="I528" s="77">
        <v>509.89</v>
      </c>
      <c r="J528" s="77">
        <v>970</v>
      </c>
      <c r="K528" s="77">
        <v>222.45000000000005</v>
      </c>
      <c r="L528" s="80">
        <v>1000</v>
      </c>
      <c r="M528" s="80"/>
      <c r="N528" s="80"/>
      <c r="O528" s="80"/>
      <c r="P528" s="80"/>
      <c r="Q528" s="78">
        <v>110010</v>
      </c>
      <c r="R528" s="79" t="s">
        <v>31</v>
      </c>
      <c r="S528" s="78">
        <v>30</v>
      </c>
      <c r="T528" s="79" t="s">
        <v>31</v>
      </c>
      <c r="U528" s="78">
        <v>11</v>
      </c>
      <c r="V528" s="80" t="s">
        <v>156</v>
      </c>
      <c r="W528" s="78">
        <v>73</v>
      </c>
      <c r="X528" s="78">
        <v>9</v>
      </c>
    </row>
    <row r="529" spans="1:26" x14ac:dyDescent="0.25">
      <c r="A529" s="67"/>
      <c r="B529" s="67">
        <v>434</v>
      </c>
      <c r="C529" s="67" t="s">
        <v>734</v>
      </c>
      <c r="D529" s="109">
        <v>300009</v>
      </c>
      <c r="E529" s="75" t="s">
        <v>247</v>
      </c>
      <c r="F529" s="72">
        <v>744210</v>
      </c>
      <c r="G529" s="75" t="s">
        <v>190</v>
      </c>
      <c r="H529" s="77">
        <v>256.55</v>
      </c>
      <c r="I529" s="77">
        <v>45.92</v>
      </c>
      <c r="J529" s="77">
        <v>280</v>
      </c>
      <c r="K529" s="77">
        <v>271.58000000000004</v>
      </c>
      <c r="L529" s="80">
        <v>400</v>
      </c>
      <c r="M529" s="80"/>
      <c r="N529" s="80"/>
      <c r="O529" s="80"/>
      <c r="P529" s="80"/>
      <c r="Q529" s="78">
        <v>110010</v>
      </c>
      <c r="R529" s="79" t="s">
        <v>31</v>
      </c>
      <c r="S529" s="78">
        <v>30</v>
      </c>
      <c r="T529" s="79" t="s">
        <v>31</v>
      </c>
      <c r="U529" s="78">
        <v>11</v>
      </c>
      <c r="V529" s="80" t="s">
        <v>156</v>
      </c>
      <c r="W529" s="78">
        <v>74</v>
      </c>
      <c r="X529" s="78">
        <v>9</v>
      </c>
    </row>
    <row r="530" spans="1:26" x14ac:dyDescent="0.25">
      <c r="A530" s="67"/>
      <c r="B530" s="67">
        <v>435</v>
      </c>
      <c r="C530" s="67" t="s">
        <v>734</v>
      </c>
      <c r="D530" s="109">
        <v>300009</v>
      </c>
      <c r="E530" s="75" t="s">
        <v>247</v>
      </c>
      <c r="F530" s="72">
        <v>755310</v>
      </c>
      <c r="G530" s="75" t="s">
        <v>194</v>
      </c>
      <c r="H530" s="77">
        <v>248.82</v>
      </c>
      <c r="I530" s="77">
        <v>194.16</v>
      </c>
      <c r="J530" s="77">
        <v>300</v>
      </c>
      <c r="K530" s="77">
        <v>37.559999999999995</v>
      </c>
      <c r="L530" s="80">
        <v>300</v>
      </c>
      <c r="M530" s="80"/>
      <c r="N530" s="80"/>
      <c r="O530" s="80"/>
      <c r="P530" s="80"/>
      <c r="Q530" s="78">
        <v>110010</v>
      </c>
      <c r="R530" s="79" t="s">
        <v>31</v>
      </c>
      <c r="S530" s="78">
        <v>30</v>
      </c>
      <c r="T530" s="79" t="s">
        <v>31</v>
      </c>
      <c r="U530" s="78">
        <v>11</v>
      </c>
      <c r="V530" s="80" t="s">
        <v>156</v>
      </c>
      <c r="W530" s="78">
        <v>75</v>
      </c>
      <c r="X530" s="78">
        <v>9</v>
      </c>
    </row>
    <row r="531" spans="1:26" x14ac:dyDescent="0.25">
      <c r="A531" s="67"/>
      <c r="B531" s="67">
        <v>436</v>
      </c>
      <c r="C531" s="67" t="s">
        <v>734</v>
      </c>
      <c r="D531" s="109">
        <v>300009</v>
      </c>
      <c r="E531" s="75" t="s">
        <v>247</v>
      </c>
      <c r="F531" s="72">
        <v>755320</v>
      </c>
      <c r="G531" s="75" t="s">
        <v>243</v>
      </c>
      <c r="H531" s="77">
        <v>95.31</v>
      </c>
      <c r="I531" s="77">
        <v>0</v>
      </c>
      <c r="J531" s="77">
        <v>0</v>
      </c>
      <c r="K531" s="77">
        <v>0</v>
      </c>
      <c r="L531" s="80">
        <v>0</v>
      </c>
      <c r="M531" s="80"/>
      <c r="N531" s="80"/>
      <c r="O531" s="80"/>
      <c r="P531" s="80"/>
      <c r="Q531" s="78">
        <v>110010</v>
      </c>
      <c r="R531" s="79" t="s">
        <v>31</v>
      </c>
      <c r="S531" s="78">
        <v>30</v>
      </c>
      <c r="T531" s="79" t="s">
        <v>31</v>
      </c>
      <c r="U531" s="78">
        <v>11</v>
      </c>
      <c r="V531" s="80" t="s">
        <v>156</v>
      </c>
      <c r="W531" s="78">
        <v>75</v>
      </c>
      <c r="X531" s="78">
        <v>9</v>
      </c>
    </row>
    <row r="532" spans="1:26" x14ac:dyDescent="0.25">
      <c r="A532" s="67"/>
      <c r="B532" s="67">
        <v>437</v>
      </c>
      <c r="C532" s="67" t="s">
        <v>734</v>
      </c>
      <c r="D532" s="109">
        <v>300009</v>
      </c>
      <c r="E532" s="75" t="s">
        <v>247</v>
      </c>
      <c r="F532" s="72">
        <v>755610</v>
      </c>
      <c r="G532" s="75" t="s">
        <v>249</v>
      </c>
      <c r="H532" s="77">
        <v>35</v>
      </c>
      <c r="I532" s="77">
        <v>0</v>
      </c>
      <c r="J532" s="77">
        <v>35</v>
      </c>
      <c r="K532" s="77">
        <v>0</v>
      </c>
      <c r="L532" s="80">
        <v>35</v>
      </c>
      <c r="M532" s="80"/>
      <c r="N532" s="80"/>
      <c r="O532" s="80"/>
      <c r="P532" s="80"/>
      <c r="Q532" s="78">
        <v>110010</v>
      </c>
      <c r="R532" s="79" t="s">
        <v>31</v>
      </c>
      <c r="S532" s="78">
        <v>30</v>
      </c>
      <c r="T532" s="79" t="s">
        <v>31</v>
      </c>
      <c r="U532" s="78">
        <v>11</v>
      </c>
      <c r="V532" s="80" t="s">
        <v>156</v>
      </c>
      <c r="W532" s="78">
        <v>75</v>
      </c>
      <c r="X532" s="78">
        <v>9</v>
      </c>
    </row>
    <row r="533" spans="1:26" x14ac:dyDescent="0.25">
      <c r="A533" s="67"/>
      <c r="B533" s="67">
        <v>438</v>
      </c>
      <c r="C533" s="67" t="s">
        <v>734</v>
      </c>
      <c r="D533" s="109">
        <v>300009</v>
      </c>
      <c r="E533" s="75" t="s">
        <v>247</v>
      </c>
      <c r="F533" s="72">
        <v>755705</v>
      </c>
      <c r="G533" s="75" t="s">
        <v>196</v>
      </c>
      <c r="H533" s="77">
        <v>0.92</v>
      </c>
      <c r="I533" s="77">
        <v>1.52</v>
      </c>
      <c r="J533" s="77">
        <v>25</v>
      </c>
      <c r="K533" s="77">
        <v>0</v>
      </c>
      <c r="L533" s="80">
        <v>25</v>
      </c>
      <c r="M533" s="80"/>
      <c r="N533" s="80"/>
      <c r="O533" s="80"/>
      <c r="P533" s="80"/>
      <c r="Q533" s="78">
        <v>110010</v>
      </c>
      <c r="R533" s="79" t="s">
        <v>31</v>
      </c>
      <c r="S533" s="78">
        <v>30</v>
      </c>
      <c r="T533" s="79" t="s">
        <v>31</v>
      </c>
      <c r="U533" s="78">
        <v>11</v>
      </c>
      <c r="V533" s="80" t="s">
        <v>156</v>
      </c>
      <c r="W533" s="78">
        <v>75</v>
      </c>
      <c r="X533" s="78">
        <v>9</v>
      </c>
    </row>
    <row r="534" spans="1:26" x14ac:dyDescent="0.25">
      <c r="A534" s="67"/>
      <c r="B534" s="67">
        <v>439</v>
      </c>
      <c r="C534" s="67" t="s">
        <v>734</v>
      </c>
      <c r="D534" s="109">
        <v>300009</v>
      </c>
      <c r="E534" s="75" t="s">
        <v>247</v>
      </c>
      <c r="F534" s="72">
        <v>755765</v>
      </c>
      <c r="G534" s="75" t="s">
        <v>239</v>
      </c>
      <c r="H534" s="77">
        <v>0</v>
      </c>
      <c r="I534" s="77">
        <v>0</v>
      </c>
      <c r="J534" s="77">
        <v>0</v>
      </c>
      <c r="K534" s="77">
        <v>0</v>
      </c>
      <c r="L534" s="80">
        <v>200</v>
      </c>
      <c r="M534" s="80"/>
      <c r="N534" s="80"/>
      <c r="O534" s="80"/>
      <c r="P534" s="80"/>
      <c r="Q534" s="78">
        <v>110010</v>
      </c>
      <c r="R534" s="79" t="s">
        <v>31</v>
      </c>
      <c r="S534" s="78">
        <v>30</v>
      </c>
      <c r="T534" s="79" t="s">
        <v>31</v>
      </c>
      <c r="U534" s="78">
        <v>11</v>
      </c>
      <c r="V534" s="80" t="s">
        <v>156</v>
      </c>
      <c r="W534" s="78">
        <v>75</v>
      </c>
      <c r="X534" s="78">
        <v>9</v>
      </c>
    </row>
    <row r="535" spans="1:26" x14ac:dyDescent="0.25">
      <c r="A535" s="67"/>
      <c r="B535" s="67"/>
      <c r="C535" s="67" t="s">
        <v>734</v>
      </c>
      <c r="D535" s="109">
        <v>300009</v>
      </c>
      <c r="E535" s="75" t="s">
        <v>247</v>
      </c>
      <c r="F535" s="66">
        <v>798142</v>
      </c>
      <c r="G535" s="66" t="s">
        <v>839</v>
      </c>
      <c r="H535" s="77"/>
      <c r="I535" s="77"/>
      <c r="J535" s="77"/>
      <c r="K535" s="77"/>
      <c r="L535" s="80">
        <v>-2263</v>
      </c>
      <c r="M535" s="80"/>
      <c r="N535" s="80"/>
      <c r="O535" s="80"/>
      <c r="P535" s="80"/>
      <c r="Q535" s="78">
        <v>110010</v>
      </c>
      <c r="R535" s="79" t="s">
        <v>31</v>
      </c>
      <c r="S535" s="78">
        <v>30</v>
      </c>
      <c r="T535" s="79" t="s">
        <v>31</v>
      </c>
      <c r="U535" s="78">
        <v>11</v>
      </c>
      <c r="V535" s="80" t="s">
        <v>156</v>
      </c>
      <c r="W535" s="78">
        <v>79</v>
      </c>
      <c r="X535" s="78">
        <v>9</v>
      </c>
    </row>
    <row r="536" spans="1:26" x14ac:dyDescent="0.25">
      <c r="A536" s="67"/>
      <c r="B536" s="67">
        <v>440</v>
      </c>
      <c r="C536" s="67" t="s">
        <v>735</v>
      </c>
      <c r="D536" s="109">
        <v>300015</v>
      </c>
      <c r="E536" s="88" t="s">
        <v>253</v>
      </c>
      <c r="F536" s="72">
        <v>611210</v>
      </c>
      <c r="G536" s="75" t="s">
        <v>221</v>
      </c>
      <c r="H536" s="77">
        <v>101139.71999999999</v>
      </c>
      <c r="I536" s="77">
        <v>105185.28000000001</v>
      </c>
      <c r="J536" s="77">
        <v>109393</v>
      </c>
      <c r="K536" s="77">
        <v>54696.359999999993</v>
      </c>
      <c r="L536" s="80">
        <v>109393</v>
      </c>
      <c r="M536" s="80"/>
      <c r="N536" s="80"/>
      <c r="O536" s="80"/>
      <c r="P536" s="80"/>
      <c r="Q536" s="78">
        <v>110010</v>
      </c>
      <c r="R536" s="79" t="s">
        <v>45</v>
      </c>
      <c r="S536" s="78">
        <v>25</v>
      </c>
      <c r="T536" s="79" t="s">
        <v>45</v>
      </c>
      <c r="U536" s="78">
        <v>11</v>
      </c>
      <c r="V536" s="80" t="s">
        <v>156</v>
      </c>
      <c r="W536" s="78">
        <v>61</v>
      </c>
      <c r="X536" s="78">
        <v>9</v>
      </c>
      <c r="Z536" s="66">
        <v>12417922</v>
      </c>
    </row>
    <row r="537" spans="1:26" s="66" customFormat="1" x14ac:dyDescent="0.25">
      <c r="A537" s="67"/>
      <c r="B537" s="67">
        <v>441</v>
      </c>
      <c r="C537" s="67" t="s">
        <v>735</v>
      </c>
      <c r="D537" s="109">
        <v>300015</v>
      </c>
      <c r="E537" s="88" t="s">
        <v>253</v>
      </c>
      <c r="F537" s="72">
        <v>611420</v>
      </c>
      <c r="G537" s="75" t="s">
        <v>181</v>
      </c>
      <c r="H537" s="77">
        <v>83126.520000000019</v>
      </c>
      <c r="I537" s="77">
        <v>86473.150000000009</v>
      </c>
      <c r="J537" s="77">
        <v>89910</v>
      </c>
      <c r="K537" s="77">
        <v>44954.76</v>
      </c>
      <c r="L537" s="80">
        <v>89910</v>
      </c>
      <c r="M537" s="80"/>
      <c r="N537" s="80"/>
      <c r="O537" s="80"/>
      <c r="P537" s="80"/>
      <c r="Q537" s="78">
        <v>110010</v>
      </c>
      <c r="R537" s="79" t="s">
        <v>45</v>
      </c>
      <c r="S537" s="78">
        <v>25</v>
      </c>
      <c r="T537" s="79" t="s">
        <v>45</v>
      </c>
      <c r="U537" s="78">
        <v>11</v>
      </c>
      <c r="V537" s="80" t="s">
        <v>156</v>
      </c>
      <c r="W537" s="78">
        <v>61</v>
      </c>
      <c r="X537" s="78">
        <v>9</v>
      </c>
      <c r="Z537" s="66">
        <v>2500</v>
      </c>
    </row>
    <row r="538" spans="1:26" x14ac:dyDescent="0.25">
      <c r="A538" s="67"/>
      <c r="B538" s="67">
        <v>442</v>
      </c>
      <c r="C538" s="67" t="s">
        <v>735</v>
      </c>
      <c r="D538" s="109">
        <v>300015</v>
      </c>
      <c r="E538" s="88" t="s">
        <v>253</v>
      </c>
      <c r="F538" s="72">
        <v>611489</v>
      </c>
      <c r="G538" s="75" t="s">
        <v>733</v>
      </c>
      <c r="H538" s="77">
        <v>0</v>
      </c>
      <c r="I538" s="77">
        <v>371.41</v>
      </c>
      <c r="J538" s="77">
        <v>259</v>
      </c>
      <c r="K538" s="77">
        <v>194.11</v>
      </c>
      <c r="L538" s="80">
        <v>0</v>
      </c>
      <c r="M538" s="80"/>
      <c r="N538" s="80"/>
      <c r="O538" s="80"/>
      <c r="P538" s="80"/>
      <c r="Q538" s="78">
        <v>110010</v>
      </c>
      <c r="R538" s="79" t="s">
        <v>45</v>
      </c>
      <c r="S538" s="78">
        <v>25</v>
      </c>
      <c r="T538" s="79" t="s">
        <v>45</v>
      </c>
      <c r="U538" s="78">
        <v>11</v>
      </c>
      <c r="V538" s="80" t="s">
        <v>156</v>
      </c>
      <c r="W538" s="78">
        <v>61</v>
      </c>
      <c r="X538" s="78">
        <v>9</v>
      </c>
      <c r="Z538" s="66">
        <v>92856</v>
      </c>
    </row>
    <row r="539" spans="1:26" x14ac:dyDescent="0.25">
      <c r="A539" s="67"/>
      <c r="B539" s="67">
        <v>443</v>
      </c>
      <c r="C539" s="67" t="s">
        <v>735</v>
      </c>
      <c r="D539" s="109">
        <v>300015</v>
      </c>
      <c r="E539" s="88" t="s">
        <v>253</v>
      </c>
      <c r="F539" s="72">
        <v>611491</v>
      </c>
      <c r="G539" s="75" t="s">
        <v>233</v>
      </c>
      <c r="H539" s="77">
        <v>0</v>
      </c>
      <c r="I539" s="77">
        <v>408.26</v>
      </c>
      <c r="J539" s="77">
        <v>0</v>
      </c>
      <c r="K539" s="77">
        <v>0</v>
      </c>
      <c r="L539" s="80">
        <v>0</v>
      </c>
      <c r="M539" s="80"/>
      <c r="N539" s="80"/>
      <c r="O539" s="80"/>
      <c r="P539" s="80"/>
      <c r="Q539" s="78">
        <v>110010</v>
      </c>
      <c r="R539" s="79" t="s">
        <v>45</v>
      </c>
      <c r="S539" s="78">
        <v>25</v>
      </c>
      <c r="T539" s="79" t="s">
        <v>45</v>
      </c>
      <c r="U539" s="78">
        <v>11</v>
      </c>
      <c r="V539" s="80" t="s">
        <v>156</v>
      </c>
      <c r="W539" s="78">
        <v>61</v>
      </c>
      <c r="X539" s="78">
        <v>9</v>
      </c>
      <c r="Z539" s="66">
        <f>SUM(Z536:Z538)</f>
        <v>12513278</v>
      </c>
    </row>
    <row r="540" spans="1:26" x14ac:dyDescent="0.25">
      <c r="A540" s="67"/>
      <c r="B540" s="67">
        <v>444</v>
      </c>
      <c r="C540" s="67" t="s">
        <v>735</v>
      </c>
      <c r="D540" s="109">
        <v>300015</v>
      </c>
      <c r="E540" s="88" t="s">
        <v>253</v>
      </c>
      <c r="F540" s="72">
        <v>611492</v>
      </c>
      <c r="G540" s="75" t="s">
        <v>183</v>
      </c>
      <c r="H540" s="77">
        <v>115.47</v>
      </c>
      <c r="I540" s="77">
        <v>1693.66</v>
      </c>
      <c r="J540" s="77">
        <v>1821</v>
      </c>
      <c r="K540" s="77">
        <v>625.57999999999981</v>
      </c>
      <c r="L540" s="80">
        <v>2000</v>
      </c>
      <c r="M540" s="80"/>
      <c r="N540" s="80"/>
      <c r="O540" s="80"/>
      <c r="P540" s="80"/>
      <c r="Q540" s="78">
        <v>110010</v>
      </c>
      <c r="R540" s="79" t="s">
        <v>45</v>
      </c>
      <c r="S540" s="78">
        <v>25</v>
      </c>
      <c r="T540" s="79" t="s">
        <v>45</v>
      </c>
      <c r="U540" s="78">
        <v>11</v>
      </c>
      <c r="V540" s="80" t="s">
        <v>156</v>
      </c>
      <c r="W540" s="78">
        <v>61</v>
      </c>
      <c r="X540" s="78">
        <v>9</v>
      </c>
    </row>
    <row r="541" spans="1:26" x14ac:dyDescent="0.25">
      <c r="A541" s="67"/>
      <c r="B541" s="67">
        <v>445</v>
      </c>
      <c r="C541" s="67" t="s">
        <v>735</v>
      </c>
      <c r="D541" s="109">
        <v>300015</v>
      </c>
      <c r="E541" s="88" t="s">
        <v>253</v>
      </c>
      <c r="F541" s="72">
        <v>611510</v>
      </c>
      <c r="G541" s="75" t="s">
        <v>212</v>
      </c>
      <c r="H541" s="77">
        <v>0</v>
      </c>
      <c r="I541" s="77">
        <v>1779.17</v>
      </c>
      <c r="J541" s="77">
        <v>198</v>
      </c>
      <c r="K541" s="77">
        <v>197.69</v>
      </c>
      <c r="L541" s="80">
        <v>0</v>
      </c>
      <c r="M541" s="80"/>
      <c r="N541" s="80"/>
      <c r="O541" s="80"/>
      <c r="P541" s="80"/>
      <c r="Q541" s="78">
        <v>110010</v>
      </c>
      <c r="R541" s="79" t="s">
        <v>45</v>
      </c>
      <c r="S541" s="78">
        <v>25</v>
      </c>
      <c r="T541" s="79" t="s">
        <v>45</v>
      </c>
      <c r="U541" s="78">
        <v>11</v>
      </c>
      <c r="V541" s="80" t="s">
        <v>156</v>
      </c>
      <c r="W541" s="78">
        <v>61</v>
      </c>
      <c r="X541" s="78">
        <v>9</v>
      </c>
    </row>
    <row r="542" spans="1:26" x14ac:dyDescent="0.25">
      <c r="A542" s="67"/>
      <c r="B542" s="67">
        <v>446</v>
      </c>
      <c r="C542" s="67" t="s">
        <v>735</v>
      </c>
      <c r="D542" s="109">
        <v>300015</v>
      </c>
      <c r="E542" s="88" t="s">
        <v>253</v>
      </c>
      <c r="F542" s="72">
        <v>712310</v>
      </c>
      <c r="G542" s="75" t="s">
        <v>222</v>
      </c>
      <c r="H542" s="77">
        <v>0</v>
      </c>
      <c r="I542" s="77">
        <v>0</v>
      </c>
      <c r="J542" s="77">
        <v>0</v>
      </c>
      <c r="K542" s="77">
        <v>0</v>
      </c>
      <c r="L542" s="80">
        <v>15000</v>
      </c>
      <c r="M542" s="80"/>
      <c r="N542" s="80"/>
      <c r="O542" s="80"/>
      <c r="P542" s="80"/>
      <c r="Q542" s="78">
        <v>110010</v>
      </c>
      <c r="R542" s="79" t="s">
        <v>45</v>
      </c>
      <c r="S542" s="78">
        <v>25</v>
      </c>
      <c r="T542" s="79" t="s">
        <v>45</v>
      </c>
      <c r="U542" s="78">
        <v>11</v>
      </c>
      <c r="V542" s="80" t="s">
        <v>156</v>
      </c>
      <c r="W542" s="78">
        <v>71</v>
      </c>
      <c r="X542" s="78">
        <v>9</v>
      </c>
    </row>
    <row r="543" spans="1:26" x14ac:dyDescent="0.25">
      <c r="A543" s="67"/>
      <c r="B543" s="67">
        <v>447</v>
      </c>
      <c r="C543" s="67" t="s">
        <v>735</v>
      </c>
      <c r="D543" s="109">
        <v>300015</v>
      </c>
      <c r="E543" s="88" t="s">
        <v>253</v>
      </c>
      <c r="F543" s="72">
        <v>712655</v>
      </c>
      <c r="G543" s="75" t="s">
        <v>237</v>
      </c>
      <c r="H543" s="77">
        <v>843.98</v>
      </c>
      <c r="I543" s="77">
        <v>587.47</v>
      </c>
      <c r="J543" s="77">
        <v>1000</v>
      </c>
      <c r="K543" s="77">
        <v>3.98</v>
      </c>
      <c r="L543" s="80">
        <v>1000</v>
      </c>
      <c r="M543" s="80"/>
      <c r="N543" s="80"/>
      <c r="O543" s="80"/>
      <c r="P543" s="80"/>
      <c r="Q543" s="78">
        <v>110010</v>
      </c>
      <c r="R543" s="79" t="s">
        <v>45</v>
      </c>
      <c r="S543" s="78">
        <v>25</v>
      </c>
      <c r="T543" s="79" t="s">
        <v>45</v>
      </c>
      <c r="U543" s="78">
        <v>11</v>
      </c>
      <c r="V543" s="80" t="s">
        <v>156</v>
      </c>
      <c r="W543" s="78">
        <v>71</v>
      </c>
      <c r="X543" s="78">
        <v>9</v>
      </c>
    </row>
    <row r="544" spans="1:26" x14ac:dyDescent="0.25">
      <c r="A544" s="67"/>
      <c r="B544" s="67">
        <v>448</v>
      </c>
      <c r="C544" s="67" t="s">
        <v>735</v>
      </c>
      <c r="D544" s="109">
        <v>300015</v>
      </c>
      <c r="E544" s="88" t="s">
        <v>253</v>
      </c>
      <c r="F544" s="72">
        <v>733120</v>
      </c>
      <c r="G544" s="75" t="s">
        <v>188</v>
      </c>
      <c r="H544" s="77">
        <v>3225.25</v>
      </c>
      <c r="I544" s="77">
        <v>2637.68</v>
      </c>
      <c r="J544" s="77">
        <v>2000</v>
      </c>
      <c r="K544" s="77">
        <v>1046.97</v>
      </c>
      <c r="L544" s="80">
        <v>2000</v>
      </c>
      <c r="M544" s="80"/>
      <c r="N544" s="80"/>
      <c r="O544" s="80"/>
      <c r="P544" s="80"/>
      <c r="Q544" s="78">
        <v>110010</v>
      </c>
      <c r="R544" s="79" t="s">
        <v>45</v>
      </c>
      <c r="S544" s="78">
        <v>25</v>
      </c>
      <c r="T544" s="79" t="s">
        <v>45</v>
      </c>
      <c r="U544" s="78">
        <v>11</v>
      </c>
      <c r="V544" s="80" t="s">
        <v>156</v>
      </c>
      <c r="W544" s="78">
        <v>73</v>
      </c>
      <c r="X544" s="78">
        <v>9</v>
      </c>
    </row>
    <row r="545" spans="1:24" x14ac:dyDescent="0.25">
      <c r="A545" s="67"/>
      <c r="B545" s="67">
        <v>449</v>
      </c>
      <c r="C545" s="67" t="s">
        <v>735</v>
      </c>
      <c r="D545" s="109">
        <v>300015</v>
      </c>
      <c r="E545" s="88" t="s">
        <v>253</v>
      </c>
      <c r="F545" s="72">
        <v>733210</v>
      </c>
      <c r="G545" s="75" t="s">
        <v>251</v>
      </c>
      <c r="H545" s="77">
        <v>55</v>
      </c>
      <c r="I545" s="77">
        <v>0</v>
      </c>
      <c r="J545" s="77">
        <v>200</v>
      </c>
      <c r="K545" s="77">
        <v>0</v>
      </c>
      <c r="L545" s="80">
        <v>150</v>
      </c>
      <c r="M545" s="80"/>
      <c r="N545" s="80"/>
      <c r="O545" s="80"/>
      <c r="P545" s="80"/>
      <c r="Q545" s="78">
        <v>110010</v>
      </c>
      <c r="R545" s="79" t="s">
        <v>45</v>
      </c>
      <c r="S545" s="78">
        <v>25</v>
      </c>
      <c r="T545" s="79" t="s">
        <v>45</v>
      </c>
      <c r="U545" s="78">
        <v>11</v>
      </c>
      <c r="V545" s="80" t="s">
        <v>156</v>
      </c>
      <c r="W545" s="78">
        <v>73</v>
      </c>
      <c r="X545" s="78">
        <v>9</v>
      </c>
    </row>
    <row r="546" spans="1:24" x14ac:dyDescent="0.25">
      <c r="A546" s="67"/>
      <c r="B546" s="67">
        <v>450</v>
      </c>
      <c r="C546" s="67" t="s">
        <v>735</v>
      </c>
      <c r="D546" s="109">
        <v>300015</v>
      </c>
      <c r="E546" s="88" t="s">
        <v>253</v>
      </c>
      <c r="F546" s="72">
        <v>733220</v>
      </c>
      <c r="G546" s="75" t="s">
        <v>256</v>
      </c>
      <c r="H546" s="77">
        <v>52</v>
      </c>
      <c r="I546" s="77">
        <v>52</v>
      </c>
      <c r="J546" s="77">
        <v>200</v>
      </c>
      <c r="K546" s="77">
        <v>52</v>
      </c>
      <c r="L546" s="80">
        <v>150</v>
      </c>
      <c r="M546" s="80"/>
      <c r="N546" s="80"/>
      <c r="O546" s="80"/>
      <c r="P546" s="80"/>
      <c r="Q546" s="78">
        <v>110010</v>
      </c>
      <c r="R546" s="79" t="s">
        <v>45</v>
      </c>
      <c r="S546" s="78">
        <v>25</v>
      </c>
      <c r="T546" s="79" t="s">
        <v>45</v>
      </c>
      <c r="U546" s="78">
        <v>11</v>
      </c>
      <c r="V546" s="80" t="s">
        <v>156</v>
      </c>
      <c r="W546" s="78">
        <v>73</v>
      </c>
      <c r="X546" s="78">
        <v>9</v>
      </c>
    </row>
    <row r="547" spans="1:24" s="66" customFormat="1" x14ac:dyDescent="0.25">
      <c r="A547" s="67"/>
      <c r="B547" s="67">
        <v>451</v>
      </c>
      <c r="C547" s="67" t="s">
        <v>735</v>
      </c>
      <c r="D547" s="109">
        <v>300015</v>
      </c>
      <c r="E547" s="88" t="s">
        <v>253</v>
      </c>
      <c r="F547" s="72">
        <v>744210</v>
      </c>
      <c r="G547" s="75" t="s">
        <v>190</v>
      </c>
      <c r="H547" s="77">
        <v>946.19999999999982</v>
      </c>
      <c r="I547" s="77">
        <v>1195.1899999999998</v>
      </c>
      <c r="J547" s="77">
        <v>1200</v>
      </c>
      <c r="K547" s="77">
        <v>587.64</v>
      </c>
      <c r="L547" s="80">
        <v>1500</v>
      </c>
      <c r="M547" s="80"/>
      <c r="N547" s="80"/>
      <c r="O547" s="80"/>
      <c r="P547" s="80"/>
      <c r="Q547" s="78">
        <v>110010</v>
      </c>
      <c r="R547" s="79" t="s">
        <v>45</v>
      </c>
      <c r="S547" s="78">
        <v>25</v>
      </c>
      <c r="T547" s="79" t="s">
        <v>45</v>
      </c>
      <c r="U547" s="78">
        <v>11</v>
      </c>
      <c r="V547" s="80" t="s">
        <v>156</v>
      </c>
      <c r="W547" s="78">
        <v>74</v>
      </c>
      <c r="X547" s="78">
        <v>9</v>
      </c>
    </row>
    <row r="548" spans="1:24" x14ac:dyDescent="0.25">
      <c r="A548" s="67"/>
      <c r="B548" s="67">
        <v>452</v>
      </c>
      <c r="C548" s="67" t="s">
        <v>735</v>
      </c>
      <c r="D548" s="109">
        <v>300015</v>
      </c>
      <c r="E548" s="88" t="s">
        <v>253</v>
      </c>
      <c r="F548" s="72">
        <v>744220</v>
      </c>
      <c r="G548" s="75" t="s">
        <v>191</v>
      </c>
      <c r="H548" s="77">
        <v>4719.38</v>
      </c>
      <c r="I548" s="77">
        <v>1600.35</v>
      </c>
      <c r="J548" s="77">
        <v>3500</v>
      </c>
      <c r="K548" s="77">
        <v>956.48</v>
      </c>
      <c r="L548" s="80">
        <v>3500</v>
      </c>
      <c r="M548" s="80"/>
      <c r="N548" s="80"/>
      <c r="O548" s="80"/>
      <c r="P548" s="80"/>
      <c r="Q548" s="78">
        <v>110010</v>
      </c>
      <c r="R548" s="79" t="s">
        <v>45</v>
      </c>
      <c r="S548" s="78">
        <v>25</v>
      </c>
      <c r="T548" s="79" t="s">
        <v>45</v>
      </c>
      <c r="U548" s="78">
        <v>11</v>
      </c>
      <c r="V548" s="80" t="s">
        <v>156</v>
      </c>
      <c r="W548" s="78">
        <v>74</v>
      </c>
      <c r="X548" s="78">
        <v>9</v>
      </c>
    </row>
    <row r="549" spans="1:24" x14ac:dyDescent="0.25">
      <c r="A549" s="67"/>
      <c r="B549" s="67">
        <v>453</v>
      </c>
      <c r="C549" s="67" t="s">
        <v>735</v>
      </c>
      <c r="D549" s="109">
        <v>300015</v>
      </c>
      <c r="E549" s="88" t="s">
        <v>253</v>
      </c>
      <c r="F549" s="72">
        <v>755310</v>
      </c>
      <c r="G549" s="75" t="s">
        <v>194</v>
      </c>
      <c r="H549" s="77">
        <v>250.94000000000005</v>
      </c>
      <c r="I549" s="77">
        <v>461.03999999999996</v>
      </c>
      <c r="J549" s="77">
        <v>750</v>
      </c>
      <c r="K549" s="77">
        <v>164.45999999999998</v>
      </c>
      <c r="L549" s="80">
        <v>500</v>
      </c>
      <c r="M549" s="80"/>
      <c r="N549" s="80"/>
      <c r="O549" s="80"/>
      <c r="P549" s="80"/>
      <c r="Q549" s="78">
        <v>110010</v>
      </c>
      <c r="R549" s="79" t="s">
        <v>45</v>
      </c>
      <c r="S549" s="78">
        <v>25</v>
      </c>
      <c r="T549" s="79" t="s">
        <v>45</v>
      </c>
      <c r="U549" s="78">
        <v>11</v>
      </c>
      <c r="V549" s="80" t="s">
        <v>156</v>
      </c>
      <c r="W549" s="78">
        <v>75</v>
      </c>
      <c r="X549" s="78">
        <v>9</v>
      </c>
    </row>
    <row r="550" spans="1:24" x14ac:dyDescent="0.25">
      <c r="A550" s="67"/>
      <c r="B550" s="67">
        <v>454</v>
      </c>
      <c r="C550" s="67" t="s">
        <v>735</v>
      </c>
      <c r="D550" s="109">
        <v>300015</v>
      </c>
      <c r="E550" s="88" t="s">
        <v>253</v>
      </c>
      <c r="F550" s="72">
        <v>755360</v>
      </c>
      <c r="G550" s="75" t="s">
        <v>225</v>
      </c>
      <c r="H550" s="77">
        <v>51.99</v>
      </c>
      <c r="I550" s="77">
        <v>67.400000000000006</v>
      </c>
      <c r="J550" s="77">
        <v>100</v>
      </c>
      <c r="K550" s="77">
        <v>0</v>
      </c>
      <c r="L550" s="80">
        <v>100</v>
      </c>
      <c r="M550" s="80"/>
      <c r="N550" s="80"/>
      <c r="O550" s="80"/>
      <c r="P550" s="80"/>
      <c r="Q550" s="78">
        <v>110010</v>
      </c>
      <c r="R550" s="79" t="s">
        <v>45</v>
      </c>
      <c r="S550" s="78">
        <v>25</v>
      </c>
      <c r="T550" s="79" t="s">
        <v>45</v>
      </c>
      <c r="U550" s="78">
        <v>11</v>
      </c>
      <c r="V550" s="80" t="s">
        <v>156</v>
      </c>
      <c r="W550" s="78">
        <v>75</v>
      </c>
      <c r="X550" s="78">
        <v>9</v>
      </c>
    </row>
    <row r="551" spans="1:24" x14ac:dyDescent="0.25">
      <c r="A551" s="67"/>
      <c r="B551" s="67">
        <v>455</v>
      </c>
      <c r="C551" s="67" t="s">
        <v>735</v>
      </c>
      <c r="D551" s="109">
        <v>300015</v>
      </c>
      <c r="E551" s="88" t="s">
        <v>253</v>
      </c>
      <c r="F551" s="72">
        <v>755705</v>
      </c>
      <c r="G551" s="75" t="s">
        <v>196</v>
      </c>
      <c r="H551" s="77">
        <v>56.68</v>
      </c>
      <c r="I551" s="77">
        <v>19.360000000000003</v>
      </c>
      <c r="J551" s="77">
        <v>111</v>
      </c>
      <c r="K551" s="77">
        <v>24.51</v>
      </c>
      <c r="L551" s="80">
        <v>100</v>
      </c>
      <c r="M551" s="80"/>
      <c r="N551" s="80"/>
      <c r="O551" s="80"/>
      <c r="P551" s="80"/>
      <c r="Q551" s="78">
        <v>110010</v>
      </c>
      <c r="R551" s="79" t="s">
        <v>45</v>
      </c>
      <c r="S551" s="78">
        <v>25</v>
      </c>
      <c r="T551" s="79" t="s">
        <v>45</v>
      </c>
      <c r="U551" s="78">
        <v>11</v>
      </c>
      <c r="V551" s="80" t="s">
        <v>156</v>
      </c>
      <c r="W551" s="78">
        <v>75</v>
      </c>
      <c r="X551" s="78">
        <v>9</v>
      </c>
    </row>
    <row r="552" spans="1:24" x14ac:dyDescent="0.25">
      <c r="A552" s="67"/>
      <c r="B552" s="67">
        <v>456</v>
      </c>
      <c r="C552" s="67" t="s">
        <v>735</v>
      </c>
      <c r="D552" s="109">
        <v>300015</v>
      </c>
      <c r="E552" s="88" t="s">
        <v>253</v>
      </c>
      <c r="F552" s="72">
        <v>787430</v>
      </c>
      <c r="G552" s="75" t="s">
        <v>207</v>
      </c>
      <c r="H552" s="77">
        <v>1053.8599999999999</v>
      </c>
      <c r="I552" s="77">
        <v>0</v>
      </c>
      <c r="J552" s="77">
        <v>0</v>
      </c>
      <c r="K552" s="77">
        <v>0</v>
      </c>
      <c r="L552" s="80">
        <v>0</v>
      </c>
      <c r="M552" s="80"/>
      <c r="N552" s="80"/>
      <c r="O552" s="80"/>
      <c r="P552" s="80"/>
      <c r="Q552" s="78">
        <v>110010</v>
      </c>
      <c r="R552" s="79" t="s">
        <v>45</v>
      </c>
      <c r="S552" s="78">
        <v>25</v>
      </c>
      <c r="T552" s="79" t="s">
        <v>45</v>
      </c>
      <c r="U552" s="78">
        <v>11</v>
      </c>
      <c r="V552" s="80" t="s">
        <v>156</v>
      </c>
      <c r="W552" s="78">
        <v>78</v>
      </c>
      <c r="X552" s="78">
        <v>9</v>
      </c>
    </row>
    <row r="553" spans="1:24" x14ac:dyDescent="0.25">
      <c r="A553" s="67"/>
      <c r="B553" s="67"/>
      <c r="C553" s="67" t="s">
        <v>735</v>
      </c>
      <c r="D553" s="109">
        <v>300015</v>
      </c>
      <c r="E553" s="88" t="s">
        <v>253</v>
      </c>
      <c r="F553" s="66">
        <v>798142</v>
      </c>
      <c r="G553" s="66" t="s">
        <v>839</v>
      </c>
      <c r="H553" s="77"/>
      <c r="I553" s="77"/>
      <c r="J553" s="77"/>
      <c r="K553" s="77"/>
      <c r="L553" s="80">
        <v>-2350</v>
      </c>
      <c r="M553" s="80"/>
      <c r="N553" s="80"/>
      <c r="O553" s="80"/>
      <c r="P553" s="80"/>
      <c r="Q553" s="78">
        <v>110010</v>
      </c>
      <c r="R553" s="79" t="s">
        <v>45</v>
      </c>
      <c r="S553" s="78">
        <v>25</v>
      </c>
      <c r="T553" s="79" t="s">
        <v>45</v>
      </c>
      <c r="U553" s="78">
        <v>11</v>
      </c>
      <c r="V553" s="80" t="s">
        <v>156</v>
      </c>
      <c r="W553" s="78">
        <v>79</v>
      </c>
      <c r="X553" s="78">
        <v>9</v>
      </c>
    </row>
    <row r="554" spans="1:24" x14ac:dyDescent="0.25">
      <c r="A554" s="67"/>
      <c r="B554" s="67">
        <v>457</v>
      </c>
      <c r="C554" s="67" t="s">
        <v>735</v>
      </c>
      <c r="D554" s="107">
        <v>311010</v>
      </c>
      <c r="E554" s="88" t="s">
        <v>257</v>
      </c>
      <c r="F554" s="76">
        <v>611110</v>
      </c>
      <c r="G554" s="75" t="s">
        <v>258</v>
      </c>
      <c r="H554" s="77">
        <v>0</v>
      </c>
      <c r="I554" s="77">
        <v>0</v>
      </c>
      <c r="J554" s="77">
        <v>6755</v>
      </c>
      <c r="K554" s="77">
        <v>6754.8899999999994</v>
      </c>
      <c r="L554" s="80">
        <v>0</v>
      </c>
      <c r="M554" s="80"/>
      <c r="N554" s="80"/>
      <c r="O554" s="80"/>
      <c r="P554" s="80"/>
      <c r="Q554" s="78">
        <v>110010</v>
      </c>
      <c r="R554" s="79" t="s">
        <v>150</v>
      </c>
      <c r="S554" s="78">
        <v>10</v>
      </c>
      <c r="T554" s="79" t="s">
        <v>150</v>
      </c>
      <c r="U554" s="78">
        <v>11</v>
      </c>
      <c r="V554" s="80" t="s">
        <v>156</v>
      </c>
      <c r="W554" s="78">
        <v>61</v>
      </c>
      <c r="X554" s="78">
        <v>2</v>
      </c>
    </row>
    <row r="555" spans="1:24" x14ac:dyDescent="0.25">
      <c r="A555" s="67"/>
      <c r="B555" s="67">
        <v>458</v>
      </c>
      <c r="C555" s="67" t="s">
        <v>735</v>
      </c>
      <c r="D555" s="107">
        <v>311010</v>
      </c>
      <c r="E555" s="88" t="s">
        <v>257</v>
      </c>
      <c r="F555" s="76">
        <v>611120</v>
      </c>
      <c r="G555" s="75" t="s">
        <v>229</v>
      </c>
      <c r="H555" s="77">
        <v>2157</v>
      </c>
      <c r="I555" s="77">
        <v>2244</v>
      </c>
      <c r="J555" s="77">
        <v>0</v>
      </c>
      <c r="K555" s="77">
        <v>0</v>
      </c>
      <c r="L555" s="80">
        <v>0</v>
      </c>
      <c r="M555" s="80"/>
      <c r="N555" s="80"/>
      <c r="O555" s="80"/>
      <c r="P555" s="80"/>
      <c r="Q555" s="78">
        <v>110010</v>
      </c>
      <c r="R555" s="79" t="s">
        <v>150</v>
      </c>
      <c r="S555" s="78">
        <v>10</v>
      </c>
      <c r="T555" s="79" t="s">
        <v>150</v>
      </c>
      <c r="U555" s="78">
        <v>11</v>
      </c>
      <c r="V555" s="80" t="s">
        <v>156</v>
      </c>
      <c r="W555" s="78">
        <v>61</v>
      </c>
      <c r="X555" s="78">
        <v>2</v>
      </c>
    </row>
    <row r="556" spans="1:24" x14ac:dyDescent="0.25">
      <c r="A556" s="67"/>
      <c r="B556" s="67">
        <v>459</v>
      </c>
      <c r="C556" s="67" t="s">
        <v>735</v>
      </c>
      <c r="D556" s="107">
        <v>311010</v>
      </c>
      <c r="E556" s="88" t="s">
        <v>257</v>
      </c>
      <c r="F556" s="76">
        <v>611160</v>
      </c>
      <c r="G556" s="75" t="s">
        <v>230</v>
      </c>
      <c r="H556" s="77">
        <v>0</v>
      </c>
      <c r="I556" s="77">
        <v>0</v>
      </c>
      <c r="J556" s="77">
        <v>2379</v>
      </c>
      <c r="K556" s="77">
        <v>0</v>
      </c>
      <c r="L556" s="80">
        <v>0</v>
      </c>
      <c r="M556" s="80"/>
      <c r="N556" s="80"/>
      <c r="O556" s="80"/>
      <c r="P556" s="80"/>
      <c r="Q556" s="78">
        <v>110010</v>
      </c>
      <c r="R556" s="79" t="s">
        <v>150</v>
      </c>
      <c r="S556" s="78">
        <v>10</v>
      </c>
      <c r="T556" s="79" t="s">
        <v>150</v>
      </c>
      <c r="U556" s="78">
        <v>11</v>
      </c>
      <c r="V556" s="80" t="s">
        <v>156</v>
      </c>
      <c r="W556" s="78">
        <v>61</v>
      </c>
      <c r="X556" s="78">
        <v>2</v>
      </c>
    </row>
    <row r="557" spans="1:24" x14ac:dyDescent="0.25">
      <c r="A557" s="67"/>
      <c r="B557" s="67">
        <v>460</v>
      </c>
      <c r="C557" s="67" t="s">
        <v>735</v>
      </c>
      <c r="D557" s="107">
        <v>311010</v>
      </c>
      <c r="E557" s="88" t="s">
        <v>257</v>
      </c>
      <c r="F557" s="76">
        <v>755310</v>
      </c>
      <c r="G557" s="75" t="s">
        <v>194</v>
      </c>
      <c r="H557" s="77">
        <v>5.12</v>
      </c>
      <c r="I557" s="77">
        <v>0</v>
      </c>
      <c r="J557" s="77">
        <v>200</v>
      </c>
      <c r="K557" s="77">
        <v>0.18</v>
      </c>
      <c r="L557" s="80">
        <v>200</v>
      </c>
      <c r="M557" s="80">
        <f>+L557-J557</f>
        <v>0</v>
      </c>
      <c r="N557" s="80"/>
      <c r="O557" s="80"/>
      <c r="P557" s="80"/>
      <c r="Q557" s="78">
        <v>110010</v>
      </c>
      <c r="R557" s="79" t="s">
        <v>150</v>
      </c>
      <c r="S557" s="78">
        <v>10</v>
      </c>
      <c r="T557" s="79" t="s">
        <v>150</v>
      </c>
      <c r="U557" s="78">
        <v>11</v>
      </c>
      <c r="V557" s="80" t="s">
        <v>156</v>
      </c>
      <c r="W557" s="78">
        <v>75</v>
      </c>
      <c r="X557" s="78">
        <v>4</v>
      </c>
    </row>
    <row r="558" spans="1:24" x14ac:dyDescent="0.25">
      <c r="A558" s="67"/>
      <c r="B558" s="67">
        <v>461</v>
      </c>
      <c r="C558" s="67" t="s">
        <v>735</v>
      </c>
      <c r="D558" s="107">
        <v>311010</v>
      </c>
      <c r="E558" s="88" t="s">
        <v>257</v>
      </c>
      <c r="F558" s="76">
        <v>755360</v>
      </c>
      <c r="G558" s="75" t="s">
        <v>225</v>
      </c>
      <c r="H558" s="77">
        <v>82.64</v>
      </c>
      <c r="I558" s="77">
        <v>0</v>
      </c>
      <c r="J558" s="77">
        <v>0</v>
      </c>
      <c r="K558" s="77">
        <v>0</v>
      </c>
      <c r="L558" s="80">
        <v>0</v>
      </c>
      <c r="M558" s="80">
        <f>+L558-J558</f>
        <v>0</v>
      </c>
      <c r="N558" s="80"/>
      <c r="O558" s="80"/>
      <c r="P558" s="80"/>
      <c r="Q558" s="78">
        <v>110010</v>
      </c>
      <c r="R558" s="79" t="s">
        <v>150</v>
      </c>
      <c r="S558" s="78">
        <v>10</v>
      </c>
      <c r="T558" s="79" t="s">
        <v>150</v>
      </c>
      <c r="U558" s="78">
        <v>11</v>
      </c>
      <c r="V558" s="80" t="s">
        <v>156</v>
      </c>
      <c r="W558" s="78">
        <v>75</v>
      </c>
      <c r="X558" s="78">
        <v>4</v>
      </c>
    </row>
    <row r="559" spans="1:24" x14ac:dyDescent="0.25">
      <c r="A559" s="67"/>
      <c r="B559" s="67"/>
      <c r="C559" s="67" t="s">
        <v>735</v>
      </c>
      <c r="D559" s="107">
        <v>311010</v>
      </c>
      <c r="E559" s="88" t="s">
        <v>257</v>
      </c>
      <c r="F559" s="66">
        <v>798142</v>
      </c>
      <c r="G559" s="66" t="s">
        <v>839</v>
      </c>
      <c r="H559" s="77"/>
      <c r="I559" s="77"/>
      <c r="J559" s="77"/>
      <c r="K559" s="77"/>
      <c r="L559" s="80">
        <v>0</v>
      </c>
      <c r="M559" s="80">
        <f>+L559-J559</f>
        <v>0</v>
      </c>
      <c r="N559" s="80"/>
      <c r="O559" s="80"/>
      <c r="P559" s="80"/>
      <c r="Q559" s="78">
        <v>110010</v>
      </c>
      <c r="R559" s="79" t="s">
        <v>150</v>
      </c>
      <c r="S559" s="78">
        <v>10</v>
      </c>
      <c r="T559" s="79" t="s">
        <v>150</v>
      </c>
      <c r="U559" s="78">
        <v>11</v>
      </c>
      <c r="V559" s="80" t="s">
        <v>156</v>
      </c>
      <c r="W559" s="78">
        <v>79</v>
      </c>
      <c r="X559" s="78">
        <v>4</v>
      </c>
    </row>
    <row r="560" spans="1:24" x14ac:dyDescent="0.25">
      <c r="A560" s="67"/>
      <c r="B560" s="67">
        <v>462</v>
      </c>
      <c r="C560" s="67" t="s">
        <v>735</v>
      </c>
      <c r="D560" s="107">
        <v>311012</v>
      </c>
      <c r="E560" s="88" t="s">
        <v>257</v>
      </c>
      <c r="F560" s="76">
        <v>611110</v>
      </c>
      <c r="G560" s="75" t="s">
        <v>258</v>
      </c>
      <c r="H560" s="77">
        <v>154350.85999999999</v>
      </c>
      <c r="I560" s="77">
        <v>157935.63999999998</v>
      </c>
      <c r="J560" s="77">
        <v>175592</v>
      </c>
      <c r="K560" s="77">
        <v>88748.87</v>
      </c>
      <c r="L560" s="80">
        <v>187282</v>
      </c>
      <c r="M560" s="80"/>
      <c r="N560" s="80"/>
      <c r="O560" s="80"/>
      <c r="P560" s="80"/>
      <c r="Q560" s="78">
        <v>110010</v>
      </c>
      <c r="R560" s="79" t="s">
        <v>150</v>
      </c>
      <c r="S560" s="78">
        <v>10</v>
      </c>
      <c r="T560" s="79" t="s">
        <v>150</v>
      </c>
      <c r="U560" s="78">
        <v>11</v>
      </c>
      <c r="V560" s="80" t="s">
        <v>156</v>
      </c>
      <c r="W560" s="78">
        <v>61</v>
      </c>
      <c r="X560" s="78">
        <v>2</v>
      </c>
    </row>
    <row r="561" spans="1:24" s="66" customFormat="1" x14ac:dyDescent="0.25">
      <c r="A561" s="67"/>
      <c r="B561" s="67">
        <v>463</v>
      </c>
      <c r="C561" s="67" t="s">
        <v>735</v>
      </c>
      <c r="D561" s="107">
        <v>311012</v>
      </c>
      <c r="E561" s="88" t="s">
        <v>257</v>
      </c>
      <c r="F561" s="76">
        <v>611115</v>
      </c>
      <c r="G561" s="75" t="s">
        <v>259</v>
      </c>
      <c r="H561" s="77">
        <v>0</v>
      </c>
      <c r="I561" s="77">
        <v>199.76</v>
      </c>
      <c r="J561" s="77">
        <v>1456</v>
      </c>
      <c r="K561" s="77">
        <v>633.5</v>
      </c>
      <c r="L561" s="80">
        <v>1400</v>
      </c>
      <c r="M561" s="80"/>
      <c r="N561" s="80"/>
      <c r="O561" s="80"/>
      <c r="P561" s="80"/>
      <c r="Q561" s="78">
        <v>110010</v>
      </c>
      <c r="R561" s="79" t="s">
        <v>150</v>
      </c>
      <c r="S561" s="78">
        <v>10</v>
      </c>
      <c r="T561" s="79" t="s">
        <v>150</v>
      </c>
      <c r="U561" s="78">
        <v>11</v>
      </c>
      <c r="V561" s="80" t="s">
        <v>156</v>
      </c>
      <c r="W561" s="78">
        <v>61</v>
      </c>
      <c r="X561" s="78">
        <v>2</v>
      </c>
    </row>
    <row r="562" spans="1:24" x14ac:dyDescent="0.25">
      <c r="A562" s="67"/>
      <c r="B562" s="67">
        <v>464</v>
      </c>
      <c r="C562" s="67" t="s">
        <v>735</v>
      </c>
      <c r="D562" s="107">
        <v>311012</v>
      </c>
      <c r="E562" s="88" t="s">
        <v>257</v>
      </c>
      <c r="F562" s="76">
        <v>611120</v>
      </c>
      <c r="G562" s="75" t="s">
        <v>229</v>
      </c>
      <c r="H562" s="77">
        <v>30943.119999999999</v>
      </c>
      <c r="I562" s="77">
        <v>42364</v>
      </c>
      <c r="J562" s="77">
        <v>55476</v>
      </c>
      <c r="K562" s="77">
        <v>35402.559999999998</v>
      </c>
      <c r="L562" s="80">
        <v>0</v>
      </c>
      <c r="M562" s="80"/>
      <c r="N562" s="80"/>
      <c r="O562" s="80"/>
      <c r="P562" s="80"/>
      <c r="Q562" s="78">
        <v>110010</v>
      </c>
      <c r="R562" s="79" t="s">
        <v>150</v>
      </c>
      <c r="S562" s="78">
        <v>10</v>
      </c>
      <c r="T562" s="79" t="s">
        <v>150</v>
      </c>
      <c r="U562" s="78">
        <v>11</v>
      </c>
      <c r="V562" s="80" t="s">
        <v>156</v>
      </c>
      <c r="W562" s="78">
        <v>61</v>
      </c>
      <c r="X562" s="78">
        <v>2</v>
      </c>
    </row>
    <row r="563" spans="1:24" x14ac:dyDescent="0.25">
      <c r="A563" s="67"/>
      <c r="B563" s="67">
        <v>465</v>
      </c>
      <c r="C563" s="67" t="s">
        <v>735</v>
      </c>
      <c r="D563" s="107">
        <v>311012</v>
      </c>
      <c r="E563" s="88" t="s">
        <v>257</v>
      </c>
      <c r="F563" s="76">
        <v>611125</v>
      </c>
      <c r="G563" s="75" t="s">
        <v>260</v>
      </c>
      <c r="H563" s="77">
        <v>15581.649999999996</v>
      </c>
      <c r="I563" s="77">
        <v>16204.92</v>
      </c>
      <c r="J563" s="77">
        <v>17439</v>
      </c>
      <c r="K563" s="77">
        <v>11625.82</v>
      </c>
      <c r="L563" s="80">
        <v>11626</v>
      </c>
      <c r="M563" s="80"/>
      <c r="N563" s="80"/>
      <c r="O563" s="80"/>
      <c r="P563" s="80"/>
      <c r="Q563" s="78">
        <v>110010</v>
      </c>
      <c r="R563" s="79" t="s">
        <v>150</v>
      </c>
      <c r="S563" s="78">
        <v>10</v>
      </c>
      <c r="T563" s="79" t="s">
        <v>150</v>
      </c>
      <c r="U563" s="78">
        <v>11</v>
      </c>
      <c r="V563" s="80" t="s">
        <v>156</v>
      </c>
      <c r="W563" s="78">
        <v>61</v>
      </c>
      <c r="X563" s="78">
        <v>2</v>
      </c>
    </row>
    <row r="564" spans="1:24" x14ac:dyDescent="0.25">
      <c r="A564" s="67"/>
      <c r="B564" s="67">
        <v>466</v>
      </c>
      <c r="C564" s="67" t="s">
        <v>735</v>
      </c>
      <c r="D564" s="107">
        <v>311012</v>
      </c>
      <c r="E564" s="88" t="s">
        <v>257</v>
      </c>
      <c r="F564" s="76">
        <v>611130</v>
      </c>
      <c r="G564" s="75" t="s">
        <v>261</v>
      </c>
      <c r="H564" s="77">
        <v>15222</v>
      </c>
      <c r="I564" s="77">
        <v>13587.96</v>
      </c>
      <c r="J564" s="77">
        <v>13588</v>
      </c>
      <c r="K564" s="77">
        <v>7066.02</v>
      </c>
      <c r="L564" s="80">
        <v>2450</v>
      </c>
      <c r="M564" s="80"/>
      <c r="N564" s="80"/>
      <c r="O564" s="80"/>
      <c r="P564" s="80"/>
      <c r="Q564" s="78">
        <v>110010</v>
      </c>
      <c r="R564" s="79" t="s">
        <v>150</v>
      </c>
      <c r="S564" s="78">
        <v>10</v>
      </c>
      <c r="T564" s="79" t="s">
        <v>150</v>
      </c>
      <c r="U564" s="78">
        <v>11</v>
      </c>
      <c r="V564" s="80" t="s">
        <v>156</v>
      </c>
      <c r="W564" s="78">
        <v>61</v>
      </c>
      <c r="X564" s="78">
        <v>2</v>
      </c>
    </row>
    <row r="565" spans="1:24" x14ac:dyDescent="0.25">
      <c r="A565" s="67"/>
      <c r="B565" s="67">
        <v>467</v>
      </c>
      <c r="C565" s="67" t="s">
        <v>735</v>
      </c>
      <c r="D565" s="107">
        <v>311012</v>
      </c>
      <c r="E565" s="88" t="s">
        <v>257</v>
      </c>
      <c r="F565" s="76">
        <v>611150</v>
      </c>
      <c r="G565" s="75" t="s">
        <v>262</v>
      </c>
      <c r="H565" s="77">
        <v>10585.89</v>
      </c>
      <c r="I565" s="77">
        <v>10724.400000000001</v>
      </c>
      <c r="J565" s="77">
        <v>29150</v>
      </c>
      <c r="K565" s="77">
        <v>0</v>
      </c>
      <c r="L565" s="80">
        <v>11293</v>
      </c>
      <c r="M565" s="80"/>
      <c r="N565" s="80"/>
      <c r="O565" s="80"/>
      <c r="P565" s="80"/>
      <c r="Q565" s="78">
        <v>110010</v>
      </c>
      <c r="R565" s="79" t="s">
        <v>150</v>
      </c>
      <c r="S565" s="78">
        <v>10</v>
      </c>
      <c r="T565" s="79" t="s">
        <v>150</v>
      </c>
      <c r="U565" s="78">
        <v>11</v>
      </c>
      <c r="V565" s="80" t="s">
        <v>156</v>
      </c>
      <c r="W565" s="78">
        <v>61</v>
      </c>
      <c r="X565" s="78">
        <v>2</v>
      </c>
    </row>
    <row r="566" spans="1:24" x14ac:dyDescent="0.25">
      <c r="A566" s="67"/>
      <c r="B566" s="67">
        <v>468</v>
      </c>
      <c r="C566" s="67" t="s">
        <v>735</v>
      </c>
      <c r="D566" s="107">
        <v>311012</v>
      </c>
      <c r="E566" s="88" t="s">
        <v>257</v>
      </c>
      <c r="F566" s="76">
        <v>611160</v>
      </c>
      <c r="G566" s="75" t="s">
        <v>230</v>
      </c>
      <c r="H566" s="77">
        <v>2157</v>
      </c>
      <c r="I566" s="77">
        <v>2244</v>
      </c>
      <c r="J566" s="77">
        <v>9515</v>
      </c>
      <c r="K566" s="77">
        <v>0</v>
      </c>
      <c r="L566" s="80">
        <v>0</v>
      </c>
      <c r="M566" s="80"/>
      <c r="N566" s="80"/>
      <c r="O566" s="80"/>
      <c r="P566" s="80"/>
      <c r="Q566" s="78">
        <v>110010</v>
      </c>
      <c r="R566" s="79" t="s">
        <v>150</v>
      </c>
      <c r="S566" s="78">
        <v>10</v>
      </c>
      <c r="T566" s="79" t="s">
        <v>150</v>
      </c>
      <c r="U566" s="78">
        <v>11</v>
      </c>
      <c r="V566" s="80" t="s">
        <v>156</v>
      </c>
      <c r="W566" s="78">
        <v>61</v>
      </c>
      <c r="X566" s="78">
        <v>2</v>
      </c>
    </row>
    <row r="567" spans="1:24" s="66" customFormat="1" x14ac:dyDescent="0.25">
      <c r="A567" s="67"/>
      <c r="B567" s="67">
        <v>469</v>
      </c>
      <c r="C567" s="67" t="s">
        <v>735</v>
      </c>
      <c r="D567" s="107">
        <v>311012</v>
      </c>
      <c r="E567" s="88" t="s">
        <v>257</v>
      </c>
      <c r="F567" s="76">
        <v>611485</v>
      </c>
      <c r="G567" s="75" t="s">
        <v>263</v>
      </c>
      <c r="H567" s="77">
        <v>3984.17</v>
      </c>
      <c r="I567" s="77">
        <v>5690.0300000000007</v>
      </c>
      <c r="J567" s="77">
        <v>4160</v>
      </c>
      <c r="K567" s="77">
        <v>1816.37</v>
      </c>
      <c r="L567" s="80">
        <v>3000</v>
      </c>
      <c r="M567" s="80"/>
      <c r="N567" s="80"/>
      <c r="O567" s="80"/>
      <c r="P567" s="80"/>
      <c r="Q567" s="78">
        <v>110010</v>
      </c>
      <c r="R567" s="79" t="s">
        <v>150</v>
      </c>
      <c r="S567" s="78">
        <v>10</v>
      </c>
      <c r="T567" s="79" t="s">
        <v>150</v>
      </c>
      <c r="U567" s="78">
        <v>11</v>
      </c>
      <c r="V567" s="80" t="s">
        <v>156</v>
      </c>
      <c r="W567" s="78">
        <v>61</v>
      </c>
      <c r="X567" s="78">
        <v>2</v>
      </c>
    </row>
    <row r="568" spans="1:24" x14ac:dyDescent="0.25">
      <c r="A568" s="67"/>
      <c r="B568" s="67">
        <v>470</v>
      </c>
      <c r="C568" s="67" t="s">
        <v>735</v>
      </c>
      <c r="D568" s="107">
        <v>311012</v>
      </c>
      <c r="E568" s="88" t="s">
        <v>257</v>
      </c>
      <c r="F568" s="76">
        <v>733110</v>
      </c>
      <c r="G568" s="75" t="s">
        <v>214</v>
      </c>
      <c r="H568" s="77">
        <v>288.63</v>
      </c>
      <c r="I568" s="77">
        <v>747.58</v>
      </c>
      <c r="J568" s="77">
        <v>700</v>
      </c>
      <c r="K568" s="77">
        <v>0</v>
      </c>
      <c r="L568" s="80">
        <v>250</v>
      </c>
      <c r="M568" s="80">
        <f t="shared" ref="M568:M575" si="16">+L568-J568</f>
        <v>-450</v>
      </c>
      <c r="N568" s="80"/>
      <c r="O568" s="80"/>
      <c r="P568" s="80"/>
      <c r="Q568" s="78">
        <v>110010</v>
      </c>
      <c r="R568" s="79" t="s">
        <v>150</v>
      </c>
      <c r="S568" s="78">
        <v>10</v>
      </c>
      <c r="T568" s="79" t="s">
        <v>150</v>
      </c>
      <c r="U568" s="78">
        <v>11</v>
      </c>
      <c r="V568" s="80" t="s">
        <v>156</v>
      </c>
      <c r="W568" s="78">
        <v>73</v>
      </c>
      <c r="X568" s="78">
        <v>4</v>
      </c>
    </row>
    <row r="569" spans="1:24" x14ac:dyDescent="0.25">
      <c r="A569" s="67"/>
      <c r="B569" s="67">
        <v>471</v>
      </c>
      <c r="C569" s="67" t="s">
        <v>735</v>
      </c>
      <c r="D569" s="107">
        <v>311012</v>
      </c>
      <c r="E569" s="88" t="s">
        <v>257</v>
      </c>
      <c r="F569" s="76">
        <v>744210</v>
      </c>
      <c r="G569" s="75" t="s">
        <v>190</v>
      </c>
      <c r="H569" s="77">
        <v>632.40000000000009</v>
      </c>
      <c r="I569" s="77">
        <v>991.63999999999987</v>
      </c>
      <c r="J569" s="77">
        <v>750</v>
      </c>
      <c r="K569" s="77">
        <v>550.33000000000004</v>
      </c>
      <c r="L569" s="80">
        <v>800</v>
      </c>
      <c r="M569" s="80">
        <f t="shared" si="16"/>
        <v>50</v>
      </c>
      <c r="N569" s="80"/>
      <c r="O569" s="80"/>
      <c r="P569" s="80"/>
      <c r="Q569" s="78">
        <v>110010</v>
      </c>
      <c r="R569" s="79" t="s">
        <v>150</v>
      </c>
      <c r="S569" s="78">
        <v>10</v>
      </c>
      <c r="T569" s="79" t="s">
        <v>150</v>
      </c>
      <c r="U569" s="78">
        <v>11</v>
      </c>
      <c r="V569" s="80" t="s">
        <v>156</v>
      </c>
      <c r="W569" s="78">
        <v>74</v>
      </c>
      <c r="X569" s="78">
        <v>4</v>
      </c>
    </row>
    <row r="570" spans="1:24" x14ac:dyDescent="0.25">
      <c r="A570" s="67"/>
      <c r="B570" s="67">
        <v>472</v>
      </c>
      <c r="C570" s="67" t="s">
        <v>735</v>
      </c>
      <c r="D570" s="107">
        <v>311012</v>
      </c>
      <c r="E570" s="88" t="s">
        <v>257</v>
      </c>
      <c r="F570" s="76">
        <v>744220</v>
      </c>
      <c r="G570" s="75" t="s">
        <v>191</v>
      </c>
      <c r="H570" s="77">
        <v>867.29</v>
      </c>
      <c r="I570" s="77">
        <v>948.20999999999992</v>
      </c>
      <c r="J570" s="77">
        <v>2000</v>
      </c>
      <c r="K570" s="77">
        <v>0</v>
      </c>
      <c r="L570" s="80">
        <v>2000</v>
      </c>
      <c r="M570" s="80">
        <f t="shared" si="16"/>
        <v>0</v>
      </c>
      <c r="N570" s="80"/>
      <c r="O570" s="80"/>
      <c r="P570" s="80"/>
      <c r="Q570" s="78">
        <v>110010</v>
      </c>
      <c r="R570" s="79" t="s">
        <v>150</v>
      </c>
      <c r="S570" s="78">
        <v>10</v>
      </c>
      <c r="T570" s="79" t="s">
        <v>150</v>
      </c>
      <c r="U570" s="78">
        <v>11</v>
      </c>
      <c r="V570" s="80" t="s">
        <v>156</v>
      </c>
      <c r="W570" s="78">
        <v>74</v>
      </c>
      <c r="X570" s="78">
        <v>4</v>
      </c>
    </row>
    <row r="571" spans="1:24" x14ac:dyDescent="0.25">
      <c r="A571" s="67"/>
      <c r="B571" s="67">
        <v>473</v>
      </c>
      <c r="C571" s="67" t="s">
        <v>735</v>
      </c>
      <c r="D571" s="107">
        <v>311012</v>
      </c>
      <c r="E571" s="88" t="s">
        <v>257</v>
      </c>
      <c r="F571" s="76">
        <v>755310</v>
      </c>
      <c r="G571" s="75" t="s">
        <v>194</v>
      </c>
      <c r="H571" s="77">
        <v>1038.31</v>
      </c>
      <c r="I571" s="77">
        <v>741.2399999999999</v>
      </c>
      <c r="J571" s="77">
        <v>750</v>
      </c>
      <c r="K571" s="77">
        <v>532.26</v>
      </c>
      <c r="L571" s="80">
        <v>750</v>
      </c>
      <c r="M571" s="80">
        <f t="shared" si="16"/>
        <v>0</v>
      </c>
      <c r="N571" s="80"/>
      <c r="O571" s="80"/>
      <c r="P571" s="80"/>
      <c r="Q571" s="78">
        <v>110010</v>
      </c>
      <c r="R571" s="79" t="s">
        <v>150</v>
      </c>
      <c r="S571" s="78">
        <v>10</v>
      </c>
      <c r="T571" s="79" t="s">
        <v>150</v>
      </c>
      <c r="U571" s="78">
        <v>11</v>
      </c>
      <c r="V571" s="80" t="s">
        <v>156</v>
      </c>
      <c r="W571" s="78">
        <v>75</v>
      </c>
      <c r="X571" s="78">
        <v>4</v>
      </c>
    </row>
    <row r="572" spans="1:24" x14ac:dyDescent="0.25">
      <c r="A572" s="67"/>
      <c r="B572" s="67">
        <v>474</v>
      </c>
      <c r="C572" s="67" t="s">
        <v>735</v>
      </c>
      <c r="D572" s="107">
        <v>311012</v>
      </c>
      <c r="E572" s="88" t="s">
        <v>257</v>
      </c>
      <c r="F572" s="76">
        <v>755360</v>
      </c>
      <c r="G572" s="75" t="s">
        <v>225</v>
      </c>
      <c r="H572" s="77">
        <v>302.41999999999996</v>
      </c>
      <c r="I572" s="77">
        <v>50.45</v>
      </c>
      <c r="J572" s="77">
        <v>249</v>
      </c>
      <c r="K572" s="77">
        <v>23.599999999999998</v>
      </c>
      <c r="L572" s="80">
        <v>250</v>
      </c>
      <c r="M572" s="80">
        <f t="shared" si="16"/>
        <v>1</v>
      </c>
      <c r="N572" s="80"/>
      <c r="O572" s="80"/>
      <c r="P572" s="80"/>
      <c r="Q572" s="78">
        <v>110010</v>
      </c>
      <c r="R572" s="79" t="s">
        <v>150</v>
      </c>
      <c r="S572" s="78">
        <v>10</v>
      </c>
      <c r="T572" s="79" t="s">
        <v>150</v>
      </c>
      <c r="U572" s="78">
        <v>11</v>
      </c>
      <c r="V572" s="80" t="s">
        <v>156</v>
      </c>
      <c r="W572" s="78">
        <v>75</v>
      </c>
      <c r="X572" s="78">
        <v>4</v>
      </c>
    </row>
    <row r="573" spans="1:24" x14ac:dyDescent="0.25">
      <c r="A573" s="67"/>
      <c r="B573" s="67">
        <v>475</v>
      </c>
      <c r="C573" s="67" t="s">
        <v>735</v>
      </c>
      <c r="D573" s="107">
        <v>311012</v>
      </c>
      <c r="E573" s="88" t="s">
        <v>257</v>
      </c>
      <c r="F573" s="76">
        <v>755705</v>
      </c>
      <c r="G573" s="75" t="s">
        <v>196</v>
      </c>
      <c r="H573" s="77">
        <v>12.78</v>
      </c>
      <c r="I573" s="77">
        <v>0</v>
      </c>
      <c r="J573" s="77">
        <v>1</v>
      </c>
      <c r="K573" s="77">
        <v>0.48</v>
      </c>
      <c r="L573" s="80">
        <v>0</v>
      </c>
      <c r="M573" s="80">
        <f t="shared" si="16"/>
        <v>-1</v>
      </c>
      <c r="N573" s="80"/>
      <c r="O573" s="80"/>
      <c r="P573" s="80"/>
      <c r="Q573" s="78">
        <v>110010</v>
      </c>
      <c r="R573" s="79" t="s">
        <v>150</v>
      </c>
      <c r="S573" s="78">
        <v>10</v>
      </c>
      <c r="T573" s="79" t="s">
        <v>150</v>
      </c>
      <c r="U573" s="78">
        <v>11</v>
      </c>
      <c r="V573" s="80" t="s">
        <v>156</v>
      </c>
      <c r="W573" s="78">
        <v>75</v>
      </c>
      <c r="X573" s="78">
        <v>4</v>
      </c>
    </row>
    <row r="574" spans="1:24" x14ac:dyDescent="0.25">
      <c r="A574" s="67"/>
      <c r="B574" s="67">
        <v>476</v>
      </c>
      <c r="C574" s="67" t="s">
        <v>735</v>
      </c>
      <c r="D574" s="107">
        <v>311012</v>
      </c>
      <c r="E574" s="88" t="s">
        <v>257</v>
      </c>
      <c r="F574" s="76">
        <v>787430</v>
      </c>
      <c r="G574" s="75" t="s">
        <v>207</v>
      </c>
      <c r="H574" s="77">
        <v>0</v>
      </c>
      <c r="I574" s="77">
        <v>1090.42</v>
      </c>
      <c r="J574" s="77">
        <v>0</v>
      </c>
      <c r="K574" s="77">
        <v>0</v>
      </c>
      <c r="L574" s="80">
        <v>0</v>
      </c>
      <c r="M574" s="80">
        <f t="shared" si="16"/>
        <v>0</v>
      </c>
      <c r="N574" s="80"/>
      <c r="O574" s="80"/>
      <c r="P574" s="80"/>
      <c r="Q574" s="78">
        <v>110010</v>
      </c>
      <c r="R574" s="79" t="s">
        <v>150</v>
      </c>
      <c r="S574" s="78">
        <v>10</v>
      </c>
      <c r="T574" s="79" t="s">
        <v>150</v>
      </c>
      <c r="U574" s="78">
        <v>11</v>
      </c>
      <c r="V574" s="80" t="s">
        <v>156</v>
      </c>
      <c r="W574" s="78">
        <v>78</v>
      </c>
      <c r="X574" s="78">
        <v>4</v>
      </c>
    </row>
    <row r="575" spans="1:24" x14ac:dyDescent="0.25">
      <c r="A575" s="67"/>
      <c r="B575" s="67"/>
      <c r="C575" s="67" t="s">
        <v>735</v>
      </c>
      <c r="D575" s="107">
        <v>311012</v>
      </c>
      <c r="E575" s="88" t="s">
        <v>257</v>
      </c>
      <c r="F575" s="66">
        <v>798142</v>
      </c>
      <c r="G575" s="66" t="s">
        <v>839</v>
      </c>
      <c r="H575" s="77"/>
      <c r="I575" s="77"/>
      <c r="J575" s="77"/>
      <c r="K575" s="77"/>
      <c r="L575" s="80">
        <v>-330</v>
      </c>
      <c r="M575" s="80">
        <f t="shared" si="16"/>
        <v>-330</v>
      </c>
      <c r="N575" s="80"/>
      <c r="O575" s="80"/>
      <c r="P575" s="80"/>
      <c r="Q575" s="78">
        <v>110010</v>
      </c>
      <c r="R575" s="79" t="s">
        <v>150</v>
      </c>
      <c r="S575" s="78">
        <v>10</v>
      </c>
      <c r="T575" s="79" t="s">
        <v>150</v>
      </c>
      <c r="U575" s="78">
        <v>11</v>
      </c>
      <c r="V575" s="80" t="s">
        <v>156</v>
      </c>
      <c r="W575" s="78">
        <v>79</v>
      </c>
      <c r="X575" s="78">
        <v>4</v>
      </c>
    </row>
    <row r="576" spans="1:24" x14ac:dyDescent="0.25">
      <c r="A576" s="67"/>
      <c r="B576" s="67">
        <v>477</v>
      </c>
      <c r="C576" s="67" t="s">
        <v>735</v>
      </c>
      <c r="D576" s="107">
        <v>311013</v>
      </c>
      <c r="E576" s="88" t="s">
        <v>257</v>
      </c>
      <c r="F576" s="76">
        <v>611110</v>
      </c>
      <c r="G576" s="75" t="s">
        <v>258</v>
      </c>
      <c r="H576" s="77">
        <v>80157.59</v>
      </c>
      <c r="I576" s="77">
        <v>118557.20999999999</v>
      </c>
      <c r="J576" s="77">
        <v>113637</v>
      </c>
      <c r="K576" s="77">
        <v>55229.87999999999</v>
      </c>
      <c r="L576" s="80">
        <v>128567</v>
      </c>
      <c r="M576" s="80"/>
      <c r="N576" s="80"/>
      <c r="O576" s="80"/>
      <c r="P576" s="80"/>
      <c r="Q576" s="78">
        <v>110010</v>
      </c>
      <c r="R576" s="79" t="s">
        <v>150</v>
      </c>
      <c r="S576" s="78">
        <v>10</v>
      </c>
      <c r="T576" s="79" t="s">
        <v>150</v>
      </c>
      <c r="U576" s="78">
        <v>11</v>
      </c>
      <c r="V576" s="80" t="s">
        <v>156</v>
      </c>
      <c r="W576" s="78">
        <v>61</v>
      </c>
      <c r="X576" s="78">
        <v>2</v>
      </c>
    </row>
    <row r="577" spans="1:24" x14ac:dyDescent="0.25">
      <c r="A577" s="67"/>
      <c r="B577" s="67">
        <v>478</v>
      </c>
      <c r="C577" s="67" t="s">
        <v>735</v>
      </c>
      <c r="D577" s="107">
        <v>311013</v>
      </c>
      <c r="E577" s="88" t="s">
        <v>257</v>
      </c>
      <c r="F577" s="76">
        <v>611115</v>
      </c>
      <c r="G577" s="75" t="s">
        <v>259</v>
      </c>
      <c r="H577" s="77">
        <v>0</v>
      </c>
      <c r="I577" s="77">
        <v>30.28</v>
      </c>
      <c r="J577" s="77">
        <v>200</v>
      </c>
      <c r="K577" s="77">
        <v>99.89</v>
      </c>
      <c r="L577" s="80">
        <v>0</v>
      </c>
      <c r="M577" s="80"/>
      <c r="N577" s="80"/>
      <c r="O577" s="80"/>
      <c r="P577" s="80"/>
      <c r="Q577" s="78">
        <v>110010</v>
      </c>
      <c r="R577" s="79" t="s">
        <v>150</v>
      </c>
      <c r="S577" s="78">
        <v>10</v>
      </c>
      <c r="T577" s="79" t="s">
        <v>150</v>
      </c>
      <c r="U577" s="78">
        <v>11</v>
      </c>
      <c r="V577" s="80" t="s">
        <v>156</v>
      </c>
      <c r="W577" s="78">
        <v>61</v>
      </c>
      <c r="X577" s="78">
        <v>2</v>
      </c>
    </row>
    <row r="578" spans="1:24" x14ac:dyDescent="0.25">
      <c r="A578" s="67"/>
      <c r="B578" s="67">
        <v>479</v>
      </c>
      <c r="C578" s="67" t="s">
        <v>735</v>
      </c>
      <c r="D578" s="107">
        <v>311013</v>
      </c>
      <c r="E578" s="88" t="s">
        <v>257</v>
      </c>
      <c r="F578" s="76">
        <v>611120</v>
      </c>
      <c r="G578" s="75" t="s">
        <v>229</v>
      </c>
      <c r="H578" s="77">
        <v>20140.16</v>
      </c>
      <c r="I578" s="77">
        <v>21690</v>
      </c>
      <c r="J578" s="77">
        <v>31166</v>
      </c>
      <c r="K578" s="77">
        <v>30534.82</v>
      </c>
      <c r="L578" s="80">
        <v>0</v>
      </c>
      <c r="M578" s="80"/>
      <c r="N578" s="80"/>
      <c r="O578" s="80"/>
      <c r="P578" s="80"/>
      <c r="Q578" s="78">
        <v>110010</v>
      </c>
      <c r="R578" s="79" t="s">
        <v>150</v>
      </c>
      <c r="S578" s="78">
        <v>10</v>
      </c>
      <c r="T578" s="79" t="s">
        <v>150</v>
      </c>
      <c r="U578" s="78">
        <v>11</v>
      </c>
      <c r="V578" s="80" t="s">
        <v>156</v>
      </c>
      <c r="W578" s="78">
        <v>61</v>
      </c>
      <c r="X578" s="78">
        <v>2</v>
      </c>
    </row>
    <row r="579" spans="1:24" x14ac:dyDescent="0.25">
      <c r="A579" s="67"/>
      <c r="B579" s="67">
        <v>480</v>
      </c>
      <c r="C579" s="67" t="s">
        <v>735</v>
      </c>
      <c r="D579" s="107">
        <v>311013</v>
      </c>
      <c r="E579" s="88" t="s">
        <v>257</v>
      </c>
      <c r="F579" s="76">
        <v>611130</v>
      </c>
      <c r="G579" s="75" t="s">
        <v>261</v>
      </c>
      <c r="H579" s="77">
        <v>0</v>
      </c>
      <c r="I579" s="77">
        <v>0</v>
      </c>
      <c r="J579" s="77">
        <v>2958</v>
      </c>
      <c r="K579" s="77">
        <v>238</v>
      </c>
      <c r="L579" s="80">
        <v>0</v>
      </c>
      <c r="M579" s="80"/>
      <c r="N579" s="80"/>
      <c r="O579" s="80"/>
      <c r="P579" s="80"/>
      <c r="Q579" s="78">
        <v>110010</v>
      </c>
      <c r="R579" s="79" t="s">
        <v>150</v>
      </c>
      <c r="S579" s="78">
        <v>10</v>
      </c>
      <c r="T579" s="79" t="s">
        <v>150</v>
      </c>
      <c r="U579" s="78">
        <v>11</v>
      </c>
      <c r="V579" s="80" t="s">
        <v>156</v>
      </c>
      <c r="W579" s="78">
        <v>61</v>
      </c>
      <c r="X579" s="78">
        <v>2</v>
      </c>
    </row>
    <row r="580" spans="1:24" s="66" customFormat="1" x14ac:dyDescent="0.25">
      <c r="A580" s="67"/>
      <c r="B580" s="67">
        <v>481</v>
      </c>
      <c r="C580" s="67" t="s">
        <v>735</v>
      </c>
      <c r="D580" s="107">
        <v>311013</v>
      </c>
      <c r="E580" s="88" t="s">
        <v>257</v>
      </c>
      <c r="F580" s="76">
        <v>611150</v>
      </c>
      <c r="G580" s="75" t="s">
        <v>262</v>
      </c>
      <c r="H580" s="77">
        <v>25937.82</v>
      </c>
      <c r="I580" s="77">
        <v>27457.23</v>
      </c>
      <c r="J580" s="77">
        <v>0</v>
      </c>
      <c r="K580" s="77">
        <v>0</v>
      </c>
      <c r="L580" s="80">
        <v>8227</v>
      </c>
      <c r="M580" s="80"/>
      <c r="N580" s="80"/>
      <c r="O580" s="80"/>
      <c r="P580" s="80"/>
      <c r="Q580" s="78">
        <v>110010</v>
      </c>
      <c r="R580" s="79" t="s">
        <v>150</v>
      </c>
      <c r="S580" s="78">
        <v>10</v>
      </c>
      <c r="T580" s="79" t="s">
        <v>150</v>
      </c>
      <c r="U580" s="78">
        <v>11</v>
      </c>
      <c r="V580" s="80" t="s">
        <v>156</v>
      </c>
      <c r="W580" s="78">
        <v>61</v>
      </c>
      <c r="X580" s="78">
        <v>2</v>
      </c>
    </row>
    <row r="581" spans="1:24" x14ac:dyDescent="0.25">
      <c r="A581" s="67"/>
      <c r="B581" s="67">
        <v>482</v>
      </c>
      <c r="C581" s="67" t="s">
        <v>735</v>
      </c>
      <c r="D581" s="107">
        <v>311013</v>
      </c>
      <c r="E581" s="88" t="s">
        <v>257</v>
      </c>
      <c r="F581" s="76">
        <v>611160</v>
      </c>
      <c r="G581" s="75" t="s">
        <v>230</v>
      </c>
      <c r="H581" s="77">
        <v>0</v>
      </c>
      <c r="I581" s="77">
        <v>0</v>
      </c>
      <c r="J581" s="77">
        <v>4758</v>
      </c>
      <c r="K581" s="77">
        <v>0</v>
      </c>
      <c r="L581" s="80">
        <v>0</v>
      </c>
      <c r="M581" s="80"/>
      <c r="N581" s="80"/>
      <c r="O581" s="80"/>
      <c r="P581" s="80"/>
      <c r="Q581" s="78">
        <v>110010</v>
      </c>
      <c r="R581" s="79" t="s">
        <v>150</v>
      </c>
      <c r="S581" s="78">
        <v>10</v>
      </c>
      <c r="T581" s="79" t="s">
        <v>150</v>
      </c>
      <c r="U581" s="78">
        <v>11</v>
      </c>
      <c r="V581" s="80" t="s">
        <v>156</v>
      </c>
      <c r="W581" s="78">
        <v>61</v>
      </c>
      <c r="X581" s="78">
        <v>2</v>
      </c>
    </row>
    <row r="582" spans="1:24" x14ac:dyDescent="0.25">
      <c r="A582" s="67"/>
      <c r="B582" s="67">
        <v>483</v>
      </c>
      <c r="C582" s="67" t="s">
        <v>735</v>
      </c>
      <c r="D582" s="107">
        <v>311013</v>
      </c>
      <c r="E582" s="88" t="s">
        <v>257</v>
      </c>
      <c r="F582" s="76">
        <v>755310</v>
      </c>
      <c r="G582" s="75" t="s">
        <v>194</v>
      </c>
      <c r="H582" s="77">
        <v>117.55</v>
      </c>
      <c r="I582" s="77">
        <v>0</v>
      </c>
      <c r="J582" s="77">
        <v>0</v>
      </c>
      <c r="K582" s="77">
        <v>0</v>
      </c>
      <c r="L582" s="80">
        <v>0</v>
      </c>
      <c r="M582" s="80">
        <f>+L582-J582</f>
        <v>0</v>
      </c>
      <c r="N582" s="80"/>
      <c r="O582" s="80"/>
      <c r="P582" s="80"/>
      <c r="Q582" s="78">
        <v>110010</v>
      </c>
      <c r="R582" s="79" t="s">
        <v>150</v>
      </c>
      <c r="S582" s="78">
        <v>10</v>
      </c>
      <c r="T582" s="79" t="s">
        <v>150</v>
      </c>
      <c r="U582" s="78">
        <v>11</v>
      </c>
      <c r="V582" s="80" t="s">
        <v>156</v>
      </c>
      <c r="W582" s="78">
        <v>75</v>
      </c>
      <c r="X582" s="78">
        <v>4</v>
      </c>
    </row>
    <row r="583" spans="1:24" x14ac:dyDescent="0.25">
      <c r="A583" s="67"/>
      <c r="B583" s="67"/>
      <c r="C583" s="67" t="s">
        <v>735</v>
      </c>
      <c r="D583" s="107">
        <v>311013</v>
      </c>
      <c r="E583" s="88" t="s">
        <v>257</v>
      </c>
      <c r="F583" s="66">
        <v>798142</v>
      </c>
      <c r="G583" s="66" t="s">
        <v>839</v>
      </c>
      <c r="H583" s="77"/>
      <c r="I583" s="77"/>
      <c r="J583" s="77"/>
      <c r="K583" s="77"/>
      <c r="L583" s="80">
        <v>0</v>
      </c>
      <c r="M583" s="80">
        <f>+L583-J583</f>
        <v>0</v>
      </c>
      <c r="N583" s="80"/>
      <c r="O583" s="80"/>
      <c r="P583" s="80"/>
      <c r="Q583" s="78">
        <v>110010</v>
      </c>
      <c r="R583" s="79" t="s">
        <v>150</v>
      </c>
      <c r="S583" s="78">
        <v>10</v>
      </c>
      <c r="T583" s="79" t="s">
        <v>150</v>
      </c>
      <c r="U583" s="78">
        <v>11</v>
      </c>
      <c r="V583" s="80" t="s">
        <v>156</v>
      </c>
      <c r="W583" s="78">
        <v>79</v>
      </c>
      <c r="X583" s="78">
        <v>4</v>
      </c>
    </row>
    <row r="584" spans="1:24" x14ac:dyDescent="0.25">
      <c r="A584" s="67"/>
      <c r="B584" s="67">
        <v>484</v>
      </c>
      <c r="C584" s="67" t="s">
        <v>735</v>
      </c>
      <c r="D584" s="107">
        <v>311016</v>
      </c>
      <c r="E584" s="88" t="s">
        <v>257</v>
      </c>
      <c r="F584" s="76">
        <v>611110</v>
      </c>
      <c r="G584" s="75" t="s">
        <v>258</v>
      </c>
      <c r="H584" s="77">
        <v>75365.070000000007</v>
      </c>
      <c r="I584" s="77">
        <v>78886.94</v>
      </c>
      <c r="J584" s="77">
        <v>64366</v>
      </c>
      <c r="K584" s="77">
        <v>39541.14</v>
      </c>
      <c r="L584" s="80">
        <v>66935</v>
      </c>
      <c r="M584" s="80"/>
      <c r="N584" s="80"/>
      <c r="O584" s="80"/>
      <c r="P584" s="80"/>
      <c r="Q584" s="78">
        <v>110010</v>
      </c>
      <c r="R584" s="79" t="s">
        <v>150</v>
      </c>
      <c r="S584" s="78">
        <v>10</v>
      </c>
      <c r="T584" s="79" t="s">
        <v>150</v>
      </c>
      <c r="U584" s="78">
        <v>11</v>
      </c>
      <c r="V584" s="80" t="s">
        <v>156</v>
      </c>
      <c r="W584" s="78">
        <v>61</v>
      </c>
      <c r="X584" s="78">
        <v>2</v>
      </c>
    </row>
    <row r="585" spans="1:24" x14ac:dyDescent="0.25">
      <c r="A585" s="67"/>
      <c r="B585" s="67">
        <v>485</v>
      </c>
      <c r="C585" s="67" t="s">
        <v>735</v>
      </c>
      <c r="D585" s="107">
        <v>311016</v>
      </c>
      <c r="E585" s="88" t="s">
        <v>257</v>
      </c>
      <c r="F585" s="76">
        <v>611115</v>
      </c>
      <c r="G585" s="75" t="s">
        <v>259</v>
      </c>
      <c r="H585" s="77">
        <v>0</v>
      </c>
      <c r="I585" s="77">
        <v>17.670000000000002</v>
      </c>
      <c r="J585" s="77">
        <v>164</v>
      </c>
      <c r="K585" s="77">
        <v>0</v>
      </c>
      <c r="L585" s="80">
        <v>350</v>
      </c>
      <c r="M585" s="80"/>
      <c r="N585" s="80"/>
      <c r="O585" s="80"/>
      <c r="P585" s="80"/>
      <c r="Q585" s="78">
        <v>110010</v>
      </c>
      <c r="R585" s="79" t="s">
        <v>150</v>
      </c>
      <c r="S585" s="78">
        <v>10</v>
      </c>
      <c r="T585" s="79" t="s">
        <v>150</v>
      </c>
      <c r="U585" s="78">
        <v>11</v>
      </c>
      <c r="V585" s="80" t="s">
        <v>156</v>
      </c>
      <c r="W585" s="78">
        <v>61</v>
      </c>
      <c r="X585" s="78">
        <v>2</v>
      </c>
    </row>
    <row r="586" spans="1:24" x14ac:dyDescent="0.25">
      <c r="A586" s="67"/>
      <c r="B586" s="67">
        <v>486</v>
      </c>
      <c r="C586" s="67" t="s">
        <v>735</v>
      </c>
      <c r="D586" s="107">
        <v>311016</v>
      </c>
      <c r="E586" s="88" t="s">
        <v>257</v>
      </c>
      <c r="F586" s="76">
        <v>611120</v>
      </c>
      <c r="G586" s="75" t="s">
        <v>229</v>
      </c>
      <c r="H586" s="77">
        <v>6286</v>
      </c>
      <c r="I586" s="77">
        <v>9946</v>
      </c>
      <c r="J586" s="77">
        <v>10542</v>
      </c>
      <c r="K586" s="77">
        <v>9868.56</v>
      </c>
      <c r="L586" s="80">
        <v>0</v>
      </c>
      <c r="M586" s="80"/>
      <c r="N586" s="80"/>
      <c r="O586" s="80"/>
      <c r="P586" s="80"/>
      <c r="Q586" s="78">
        <v>110010</v>
      </c>
      <c r="R586" s="79" t="s">
        <v>150</v>
      </c>
      <c r="S586" s="78">
        <v>10</v>
      </c>
      <c r="T586" s="79" t="s">
        <v>150</v>
      </c>
      <c r="U586" s="78">
        <v>11</v>
      </c>
      <c r="V586" s="80" t="s">
        <v>156</v>
      </c>
      <c r="W586" s="78">
        <v>61</v>
      </c>
      <c r="X586" s="78">
        <v>2</v>
      </c>
    </row>
    <row r="587" spans="1:24" s="66" customFormat="1" x14ac:dyDescent="0.25">
      <c r="A587" s="67"/>
      <c r="B587" s="67">
        <v>487</v>
      </c>
      <c r="C587" s="67" t="s">
        <v>735</v>
      </c>
      <c r="D587" s="107">
        <v>311016</v>
      </c>
      <c r="E587" s="88" t="s">
        <v>257</v>
      </c>
      <c r="F587" s="76">
        <v>611130</v>
      </c>
      <c r="G587" s="75" t="s">
        <v>261</v>
      </c>
      <c r="H587" s="77">
        <v>1213.31</v>
      </c>
      <c r="I587" s="77">
        <v>0</v>
      </c>
      <c r="J587" s="77">
        <v>0</v>
      </c>
      <c r="K587" s="77">
        <v>0</v>
      </c>
      <c r="L587" s="80">
        <v>0</v>
      </c>
      <c r="M587" s="80"/>
      <c r="N587" s="80"/>
      <c r="O587" s="80"/>
      <c r="P587" s="80"/>
      <c r="Q587" s="78">
        <v>110010</v>
      </c>
      <c r="R587" s="79" t="s">
        <v>150</v>
      </c>
      <c r="S587" s="78">
        <v>10</v>
      </c>
      <c r="T587" s="79" t="s">
        <v>150</v>
      </c>
      <c r="U587" s="78">
        <v>11</v>
      </c>
      <c r="V587" s="80" t="s">
        <v>156</v>
      </c>
      <c r="W587" s="78">
        <v>61</v>
      </c>
      <c r="X587" s="78">
        <v>2</v>
      </c>
    </row>
    <row r="588" spans="1:24" x14ac:dyDescent="0.25">
      <c r="A588" s="67"/>
      <c r="B588" s="67">
        <v>488</v>
      </c>
      <c r="C588" s="67" t="s">
        <v>735</v>
      </c>
      <c r="D588" s="107">
        <v>311016</v>
      </c>
      <c r="E588" s="88" t="s">
        <v>257</v>
      </c>
      <c r="F588" s="76">
        <v>611150</v>
      </c>
      <c r="G588" s="75" t="s">
        <v>262</v>
      </c>
      <c r="H588" s="77">
        <v>4410.4500000000007</v>
      </c>
      <c r="I588" s="77">
        <v>4586.88</v>
      </c>
      <c r="J588" s="77">
        <v>16955</v>
      </c>
      <c r="K588" s="77">
        <v>0</v>
      </c>
      <c r="L588" s="80">
        <v>14890</v>
      </c>
      <c r="M588" s="80"/>
      <c r="N588" s="80"/>
      <c r="O588" s="80"/>
      <c r="P588" s="80"/>
      <c r="Q588" s="78">
        <v>110010</v>
      </c>
      <c r="R588" s="79" t="s">
        <v>150</v>
      </c>
      <c r="S588" s="78">
        <v>10</v>
      </c>
      <c r="T588" s="79" t="s">
        <v>150</v>
      </c>
      <c r="U588" s="78">
        <v>11</v>
      </c>
      <c r="V588" s="80" t="s">
        <v>156</v>
      </c>
      <c r="W588" s="78">
        <v>61</v>
      </c>
      <c r="X588" s="78">
        <v>2</v>
      </c>
    </row>
    <row r="589" spans="1:24" x14ac:dyDescent="0.25">
      <c r="A589" s="67"/>
      <c r="B589" s="67">
        <v>489</v>
      </c>
      <c r="C589" s="67" t="s">
        <v>735</v>
      </c>
      <c r="D589" s="107">
        <v>311016</v>
      </c>
      <c r="E589" s="88" t="s">
        <v>257</v>
      </c>
      <c r="F589" s="76">
        <v>611155</v>
      </c>
      <c r="G589" s="75" t="s">
        <v>266</v>
      </c>
      <c r="H589" s="77">
        <v>0</v>
      </c>
      <c r="I589" s="77">
        <v>2244</v>
      </c>
      <c r="J589" s="77">
        <v>0</v>
      </c>
      <c r="K589" s="77">
        <v>0</v>
      </c>
      <c r="L589" s="80">
        <v>0</v>
      </c>
      <c r="M589" s="80"/>
      <c r="N589" s="80"/>
      <c r="O589" s="80"/>
      <c r="P589" s="80"/>
      <c r="Q589" s="78">
        <v>110010</v>
      </c>
      <c r="R589" s="79" t="s">
        <v>150</v>
      </c>
      <c r="S589" s="78">
        <v>10</v>
      </c>
      <c r="T589" s="79" t="s">
        <v>150</v>
      </c>
      <c r="U589" s="78">
        <v>11</v>
      </c>
      <c r="V589" s="80" t="s">
        <v>156</v>
      </c>
      <c r="W589" s="78">
        <v>61</v>
      </c>
      <c r="X589" s="78">
        <v>2</v>
      </c>
    </row>
    <row r="590" spans="1:24" x14ac:dyDescent="0.25">
      <c r="A590" s="67"/>
      <c r="B590" s="67">
        <v>490</v>
      </c>
      <c r="C590" s="67" t="s">
        <v>735</v>
      </c>
      <c r="D590" s="107">
        <v>311016</v>
      </c>
      <c r="E590" s="88" t="s">
        <v>257</v>
      </c>
      <c r="F590" s="76">
        <v>611160</v>
      </c>
      <c r="G590" s="75" t="s">
        <v>230</v>
      </c>
      <c r="H590" s="77">
        <v>0</v>
      </c>
      <c r="I590" s="77">
        <v>2244</v>
      </c>
      <c r="J590" s="77">
        <v>4758</v>
      </c>
      <c r="K590" s="77">
        <v>0</v>
      </c>
      <c r="L590" s="80">
        <v>0</v>
      </c>
      <c r="M590" s="80"/>
      <c r="N590" s="80"/>
      <c r="O590" s="80"/>
      <c r="P590" s="80"/>
      <c r="Q590" s="78">
        <v>110010</v>
      </c>
      <c r="R590" s="79" t="s">
        <v>150</v>
      </c>
      <c r="S590" s="78">
        <v>10</v>
      </c>
      <c r="T590" s="79" t="s">
        <v>150</v>
      </c>
      <c r="U590" s="78">
        <v>11</v>
      </c>
      <c r="V590" s="80" t="s">
        <v>156</v>
      </c>
      <c r="W590" s="78">
        <v>61</v>
      </c>
      <c r="X590" s="78">
        <v>2</v>
      </c>
    </row>
    <row r="591" spans="1:24" x14ac:dyDescent="0.25">
      <c r="A591" s="67"/>
      <c r="B591" s="67">
        <v>491</v>
      </c>
      <c r="C591" s="67" t="s">
        <v>735</v>
      </c>
      <c r="D591" s="107">
        <v>311016</v>
      </c>
      <c r="E591" s="88" t="s">
        <v>257</v>
      </c>
      <c r="F591" s="76">
        <v>611485</v>
      </c>
      <c r="G591" s="75" t="s">
        <v>263</v>
      </c>
      <c r="H591" s="77">
        <v>0</v>
      </c>
      <c r="I591" s="77">
        <v>0</v>
      </c>
      <c r="J591" s="77">
        <v>4160</v>
      </c>
      <c r="K591" s="77">
        <v>0</v>
      </c>
      <c r="L591" s="80">
        <v>3000</v>
      </c>
      <c r="M591" s="80"/>
      <c r="N591" s="80"/>
      <c r="O591" s="80"/>
      <c r="P591" s="80"/>
      <c r="Q591" s="78">
        <v>110010</v>
      </c>
      <c r="R591" s="79" t="s">
        <v>150</v>
      </c>
      <c r="S591" s="78">
        <v>10</v>
      </c>
      <c r="T591" s="79" t="s">
        <v>150</v>
      </c>
      <c r="U591" s="78">
        <v>11</v>
      </c>
      <c r="V591" s="80" t="s">
        <v>156</v>
      </c>
      <c r="W591" s="78">
        <v>61</v>
      </c>
      <c r="X591" s="78">
        <v>2</v>
      </c>
    </row>
    <row r="592" spans="1:24" x14ac:dyDescent="0.25">
      <c r="A592" s="67"/>
      <c r="B592" s="67">
        <v>492</v>
      </c>
      <c r="C592" s="67" t="s">
        <v>735</v>
      </c>
      <c r="D592" s="107">
        <v>311016</v>
      </c>
      <c r="E592" s="88" t="s">
        <v>257</v>
      </c>
      <c r="F592" s="76">
        <v>733110</v>
      </c>
      <c r="G592" s="75" t="s">
        <v>214</v>
      </c>
      <c r="H592" s="77">
        <v>0</v>
      </c>
      <c r="I592" s="77">
        <v>129</v>
      </c>
      <c r="J592" s="77">
        <v>250</v>
      </c>
      <c r="K592" s="77">
        <v>0</v>
      </c>
      <c r="L592" s="80">
        <v>200</v>
      </c>
      <c r="M592" s="80">
        <f t="shared" ref="M592:M598" si="17">+L592-J592</f>
        <v>-50</v>
      </c>
      <c r="N592" s="80"/>
      <c r="O592" s="80"/>
      <c r="P592" s="80"/>
      <c r="Q592" s="78">
        <v>110010</v>
      </c>
      <c r="R592" s="79" t="s">
        <v>150</v>
      </c>
      <c r="S592" s="78">
        <v>10</v>
      </c>
      <c r="T592" s="79" t="s">
        <v>150</v>
      </c>
      <c r="U592" s="78">
        <v>11</v>
      </c>
      <c r="V592" s="80" t="s">
        <v>156</v>
      </c>
      <c r="W592" s="78">
        <v>73</v>
      </c>
      <c r="X592" s="78">
        <v>4</v>
      </c>
    </row>
    <row r="593" spans="1:24" x14ac:dyDescent="0.25">
      <c r="A593" s="67"/>
      <c r="B593" s="67">
        <v>493</v>
      </c>
      <c r="C593" s="67" t="s">
        <v>735</v>
      </c>
      <c r="D593" s="107">
        <v>311016</v>
      </c>
      <c r="E593" s="88" t="s">
        <v>257</v>
      </c>
      <c r="F593" s="76">
        <v>744210</v>
      </c>
      <c r="G593" s="75" t="s">
        <v>190</v>
      </c>
      <c r="H593" s="77">
        <v>0</v>
      </c>
      <c r="I593" s="77">
        <v>439.04</v>
      </c>
      <c r="J593" s="77">
        <v>300</v>
      </c>
      <c r="K593" s="77">
        <v>0</v>
      </c>
      <c r="L593" s="80">
        <v>0</v>
      </c>
      <c r="M593" s="80">
        <f t="shared" si="17"/>
        <v>-300</v>
      </c>
      <c r="N593" s="80"/>
      <c r="O593" s="80"/>
      <c r="P593" s="80"/>
      <c r="Q593" s="78">
        <v>110010</v>
      </c>
      <c r="R593" s="79" t="s">
        <v>150</v>
      </c>
      <c r="S593" s="78">
        <v>10</v>
      </c>
      <c r="T593" s="79" t="s">
        <v>150</v>
      </c>
      <c r="U593" s="78">
        <v>11</v>
      </c>
      <c r="V593" s="80" t="s">
        <v>156</v>
      </c>
      <c r="W593" s="78">
        <v>74</v>
      </c>
      <c r="X593" s="78">
        <v>4</v>
      </c>
    </row>
    <row r="594" spans="1:24" s="66" customFormat="1" x14ac:dyDescent="0.25">
      <c r="A594" s="67"/>
      <c r="B594" s="67">
        <v>494</v>
      </c>
      <c r="C594" s="67" t="s">
        <v>735</v>
      </c>
      <c r="D594" s="107">
        <v>311016</v>
      </c>
      <c r="E594" s="88" t="s">
        <v>257</v>
      </c>
      <c r="F594" s="76">
        <v>744220</v>
      </c>
      <c r="G594" s="75" t="s">
        <v>191</v>
      </c>
      <c r="H594" s="77">
        <v>1195.77</v>
      </c>
      <c r="I594" s="77">
        <v>0</v>
      </c>
      <c r="J594" s="77">
        <v>500</v>
      </c>
      <c r="K594" s="77">
        <v>0</v>
      </c>
      <c r="L594" s="80">
        <v>500</v>
      </c>
      <c r="M594" s="80">
        <f t="shared" si="17"/>
        <v>0</v>
      </c>
      <c r="N594" s="80"/>
      <c r="O594" s="80"/>
      <c r="P594" s="80"/>
      <c r="Q594" s="78">
        <v>110010</v>
      </c>
      <c r="R594" s="79" t="s">
        <v>150</v>
      </c>
      <c r="S594" s="78">
        <v>10</v>
      </c>
      <c r="T594" s="79" t="s">
        <v>150</v>
      </c>
      <c r="U594" s="78">
        <v>11</v>
      </c>
      <c r="V594" s="80" t="s">
        <v>156</v>
      </c>
      <c r="W594" s="78">
        <v>74</v>
      </c>
      <c r="X594" s="78">
        <v>4</v>
      </c>
    </row>
    <row r="595" spans="1:24" x14ac:dyDescent="0.25">
      <c r="A595" s="67"/>
      <c r="B595" s="67">
        <v>495</v>
      </c>
      <c r="C595" s="67" t="s">
        <v>735</v>
      </c>
      <c r="D595" s="107">
        <v>311016</v>
      </c>
      <c r="E595" s="88" t="s">
        <v>257</v>
      </c>
      <c r="F595" s="76">
        <v>755310</v>
      </c>
      <c r="G595" s="75" t="s">
        <v>194</v>
      </c>
      <c r="H595" s="77">
        <v>363.68</v>
      </c>
      <c r="I595" s="77">
        <v>1459.3799999999999</v>
      </c>
      <c r="J595" s="77">
        <v>550</v>
      </c>
      <c r="K595" s="77">
        <v>424.79999999999995</v>
      </c>
      <c r="L595" s="80">
        <v>750</v>
      </c>
      <c r="M595" s="80">
        <f t="shared" si="17"/>
        <v>200</v>
      </c>
      <c r="N595" s="80"/>
      <c r="O595" s="80"/>
      <c r="P595" s="80"/>
      <c r="Q595" s="78">
        <v>110010</v>
      </c>
      <c r="R595" s="79" t="s">
        <v>150</v>
      </c>
      <c r="S595" s="78">
        <v>10</v>
      </c>
      <c r="T595" s="79" t="s">
        <v>150</v>
      </c>
      <c r="U595" s="78">
        <v>11</v>
      </c>
      <c r="V595" s="80" t="s">
        <v>156</v>
      </c>
      <c r="W595" s="78">
        <v>75</v>
      </c>
      <c r="X595" s="78">
        <v>4</v>
      </c>
    </row>
    <row r="596" spans="1:24" x14ac:dyDescent="0.25">
      <c r="A596" s="67"/>
      <c r="B596" s="67">
        <v>496</v>
      </c>
      <c r="C596" s="67" t="s">
        <v>735</v>
      </c>
      <c r="D596" s="107">
        <v>311016</v>
      </c>
      <c r="E596" s="88" t="s">
        <v>257</v>
      </c>
      <c r="F596" s="76">
        <v>755360</v>
      </c>
      <c r="G596" s="75" t="s">
        <v>225</v>
      </c>
      <c r="H596" s="77">
        <v>0</v>
      </c>
      <c r="I596" s="77">
        <v>17.75</v>
      </c>
      <c r="J596" s="77">
        <v>0</v>
      </c>
      <c r="K596" s="77">
        <v>0</v>
      </c>
      <c r="L596" s="80">
        <v>0</v>
      </c>
      <c r="M596" s="80">
        <f t="shared" si="17"/>
        <v>0</v>
      </c>
      <c r="N596" s="80"/>
      <c r="O596" s="80"/>
      <c r="P596" s="80"/>
      <c r="Q596" s="78">
        <v>110010</v>
      </c>
      <c r="R596" s="79" t="s">
        <v>150</v>
      </c>
      <c r="S596" s="78">
        <v>10</v>
      </c>
      <c r="T596" s="79" t="s">
        <v>150</v>
      </c>
      <c r="U596" s="78">
        <v>11</v>
      </c>
      <c r="V596" s="80" t="s">
        <v>156</v>
      </c>
      <c r="W596" s="78">
        <v>75</v>
      </c>
      <c r="X596" s="78">
        <v>4</v>
      </c>
    </row>
    <row r="597" spans="1:24" x14ac:dyDescent="0.25">
      <c r="A597" s="67"/>
      <c r="B597" s="67">
        <v>497</v>
      </c>
      <c r="C597" s="67" t="s">
        <v>735</v>
      </c>
      <c r="D597" s="107">
        <v>311016</v>
      </c>
      <c r="E597" s="88" t="s">
        <v>257</v>
      </c>
      <c r="F597" s="76">
        <v>787430</v>
      </c>
      <c r="G597" s="75" t="s">
        <v>207</v>
      </c>
      <c r="H597" s="77">
        <v>1053.8599999999999</v>
      </c>
      <c r="I597" s="77">
        <v>0</v>
      </c>
      <c r="J597" s="77">
        <v>0</v>
      </c>
      <c r="K597" s="77">
        <v>0</v>
      </c>
      <c r="L597" s="80">
        <v>0</v>
      </c>
      <c r="M597" s="80">
        <f t="shared" si="17"/>
        <v>0</v>
      </c>
      <c r="N597" s="80"/>
      <c r="O597" s="80"/>
      <c r="P597" s="80"/>
      <c r="Q597" s="78">
        <v>110010</v>
      </c>
      <c r="R597" s="79" t="s">
        <v>150</v>
      </c>
      <c r="S597" s="78">
        <v>10</v>
      </c>
      <c r="T597" s="79" t="s">
        <v>150</v>
      </c>
      <c r="U597" s="78">
        <v>11</v>
      </c>
      <c r="V597" s="80" t="s">
        <v>156</v>
      </c>
      <c r="W597" s="78">
        <v>78</v>
      </c>
      <c r="X597" s="78">
        <v>4</v>
      </c>
    </row>
    <row r="598" spans="1:24" x14ac:dyDescent="0.25">
      <c r="A598" s="67"/>
      <c r="B598" s="67"/>
      <c r="C598" s="67" t="s">
        <v>735</v>
      </c>
      <c r="D598" s="107">
        <v>311016</v>
      </c>
      <c r="E598" s="88" t="s">
        <v>257</v>
      </c>
      <c r="F598" s="66">
        <v>798142</v>
      </c>
      <c r="G598" s="66" t="s">
        <v>839</v>
      </c>
      <c r="H598" s="77"/>
      <c r="I598" s="77"/>
      <c r="J598" s="77"/>
      <c r="K598" s="77"/>
      <c r="L598" s="80">
        <v>-70</v>
      </c>
      <c r="M598" s="80">
        <f t="shared" si="17"/>
        <v>-70</v>
      </c>
      <c r="N598" s="80"/>
      <c r="O598" s="80"/>
      <c r="P598" s="80"/>
      <c r="Q598" s="78">
        <v>110010</v>
      </c>
      <c r="R598" s="79" t="s">
        <v>150</v>
      </c>
      <c r="S598" s="78">
        <v>10</v>
      </c>
      <c r="T598" s="79" t="s">
        <v>150</v>
      </c>
      <c r="U598" s="78">
        <v>11</v>
      </c>
      <c r="V598" s="80" t="s">
        <v>156</v>
      </c>
      <c r="W598" s="78">
        <v>79</v>
      </c>
      <c r="X598" s="78">
        <v>4</v>
      </c>
    </row>
    <row r="599" spans="1:24" x14ac:dyDescent="0.25">
      <c r="A599" s="67"/>
      <c r="B599" s="67">
        <v>498</v>
      </c>
      <c r="C599" s="67" t="s">
        <v>735</v>
      </c>
      <c r="D599" s="109">
        <v>345060</v>
      </c>
      <c r="E599" s="88" t="s">
        <v>264</v>
      </c>
      <c r="F599" s="72">
        <v>611110</v>
      </c>
      <c r="G599" s="75" t="s">
        <v>258</v>
      </c>
      <c r="H599" s="77">
        <v>52418.099999999991</v>
      </c>
      <c r="I599" s="77">
        <v>49241.399999999987</v>
      </c>
      <c r="J599" s="77">
        <v>41769</v>
      </c>
      <c r="K599" s="77">
        <v>20884.43</v>
      </c>
      <c r="L599" s="80">
        <v>41769</v>
      </c>
      <c r="M599" s="80"/>
      <c r="N599" s="80"/>
      <c r="O599" s="80"/>
      <c r="P599" s="80"/>
      <c r="Q599" s="78">
        <v>110010</v>
      </c>
      <c r="R599" s="79" t="s">
        <v>150</v>
      </c>
      <c r="S599" s="78">
        <v>10</v>
      </c>
      <c r="T599" s="79" t="s">
        <v>150</v>
      </c>
      <c r="U599" s="78">
        <v>11</v>
      </c>
      <c r="V599" s="80" t="s">
        <v>156</v>
      </c>
      <c r="W599" s="78">
        <v>61</v>
      </c>
      <c r="X599" s="78">
        <v>1</v>
      </c>
    </row>
    <row r="600" spans="1:24" x14ac:dyDescent="0.25">
      <c r="A600" s="67"/>
      <c r="B600" s="67">
        <v>499</v>
      </c>
      <c r="C600" s="67" t="s">
        <v>735</v>
      </c>
      <c r="D600" s="109">
        <v>345060</v>
      </c>
      <c r="E600" s="88" t="s">
        <v>264</v>
      </c>
      <c r="F600" s="72">
        <v>611115</v>
      </c>
      <c r="G600" s="75" t="s">
        <v>259</v>
      </c>
      <c r="H600" s="77">
        <v>629.16</v>
      </c>
      <c r="I600" s="77">
        <v>701.1</v>
      </c>
      <c r="J600" s="77">
        <v>364</v>
      </c>
      <c r="K600" s="77">
        <v>297.36</v>
      </c>
      <c r="L600" s="80">
        <v>350</v>
      </c>
      <c r="M600" s="80"/>
      <c r="N600" s="80"/>
      <c r="O600" s="80"/>
      <c r="P600" s="80"/>
      <c r="Q600" s="78">
        <v>110010</v>
      </c>
      <c r="R600" s="79" t="s">
        <v>150</v>
      </c>
      <c r="S600" s="78">
        <v>10</v>
      </c>
      <c r="T600" s="79" t="s">
        <v>150</v>
      </c>
      <c r="U600" s="78">
        <v>11</v>
      </c>
      <c r="V600" s="80" t="s">
        <v>156</v>
      </c>
      <c r="W600" s="78">
        <v>61</v>
      </c>
      <c r="X600" s="78">
        <v>1</v>
      </c>
    </row>
    <row r="601" spans="1:24" x14ac:dyDescent="0.25">
      <c r="A601" s="67"/>
      <c r="B601" s="67">
        <v>500</v>
      </c>
      <c r="C601" s="67" t="s">
        <v>735</v>
      </c>
      <c r="D601" s="107">
        <v>345060</v>
      </c>
      <c r="E601" s="88" t="s">
        <v>264</v>
      </c>
      <c r="F601" s="76">
        <v>611120</v>
      </c>
      <c r="G601" s="75" t="s">
        <v>229</v>
      </c>
      <c r="H601" s="77">
        <v>11280</v>
      </c>
      <c r="I601" s="77">
        <v>9747.2000000000007</v>
      </c>
      <c r="J601" s="77">
        <v>11894</v>
      </c>
      <c r="K601" s="77">
        <v>6542.25</v>
      </c>
      <c r="L601" s="80">
        <v>0</v>
      </c>
      <c r="M601" s="80"/>
      <c r="N601" s="80"/>
      <c r="O601" s="80"/>
      <c r="P601" s="80"/>
      <c r="Q601" s="78">
        <v>110010</v>
      </c>
      <c r="R601" s="79" t="s">
        <v>150</v>
      </c>
      <c r="S601" s="78">
        <v>10</v>
      </c>
      <c r="T601" s="79" t="s">
        <v>150</v>
      </c>
      <c r="U601" s="78">
        <v>11</v>
      </c>
      <c r="V601" s="80" t="s">
        <v>156</v>
      </c>
      <c r="W601" s="78">
        <v>61</v>
      </c>
      <c r="X601" s="78">
        <v>1</v>
      </c>
    </row>
    <row r="602" spans="1:24" x14ac:dyDescent="0.25">
      <c r="A602" s="67"/>
      <c r="B602" s="67">
        <v>501</v>
      </c>
      <c r="C602" s="67" t="s">
        <v>735</v>
      </c>
      <c r="D602" s="107">
        <v>345060</v>
      </c>
      <c r="E602" s="88" t="s">
        <v>264</v>
      </c>
      <c r="F602" s="76">
        <v>611150</v>
      </c>
      <c r="G602" s="75" t="s">
        <v>262</v>
      </c>
      <c r="H602" s="77">
        <v>2157</v>
      </c>
      <c r="I602" s="77">
        <v>2244</v>
      </c>
      <c r="J602" s="77">
        <v>0</v>
      </c>
      <c r="K602" s="77">
        <v>0</v>
      </c>
      <c r="L602" s="80">
        <v>0</v>
      </c>
      <c r="M602" s="80"/>
      <c r="N602" s="80"/>
      <c r="O602" s="80"/>
      <c r="P602" s="80"/>
      <c r="Q602" s="78">
        <v>110010</v>
      </c>
      <c r="R602" s="79" t="s">
        <v>150</v>
      </c>
      <c r="S602" s="78">
        <v>10</v>
      </c>
      <c r="T602" s="79" t="s">
        <v>150</v>
      </c>
      <c r="U602" s="78">
        <v>11</v>
      </c>
      <c r="V602" s="80" t="s">
        <v>156</v>
      </c>
      <c r="W602" s="78">
        <v>61</v>
      </c>
      <c r="X602" s="78">
        <v>1</v>
      </c>
    </row>
    <row r="603" spans="1:24" x14ac:dyDescent="0.25">
      <c r="A603" s="67"/>
      <c r="B603" s="67">
        <v>502</v>
      </c>
      <c r="C603" s="67" t="s">
        <v>735</v>
      </c>
      <c r="D603" s="107">
        <v>345060</v>
      </c>
      <c r="E603" s="88" t="s">
        <v>264</v>
      </c>
      <c r="F603" s="76">
        <v>611160</v>
      </c>
      <c r="G603" s="75" t="s">
        <v>230</v>
      </c>
      <c r="H603" s="77">
        <v>0</v>
      </c>
      <c r="I603" s="77">
        <v>2244</v>
      </c>
      <c r="J603" s="77">
        <v>9515</v>
      </c>
      <c r="K603" s="77">
        <v>0</v>
      </c>
      <c r="L603" s="80">
        <v>0</v>
      </c>
      <c r="M603" s="80"/>
      <c r="N603" s="80"/>
      <c r="O603" s="80"/>
      <c r="P603" s="80"/>
      <c r="Q603" s="78">
        <v>110010</v>
      </c>
      <c r="R603" s="79" t="s">
        <v>150</v>
      </c>
      <c r="S603" s="78">
        <v>10</v>
      </c>
      <c r="T603" s="79" t="s">
        <v>150</v>
      </c>
      <c r="U603" s="78">
        <v>11</v>
      </c>
      <c r="V603" s="80" t="s">
        <v>156</v>
      </c>
      <c r="W603" s="78">
        <v>61</v>
      </c>
      <c r="X603" s="78">
        <v>1</v>
      </c>
    </row>
    <row r="604" spans="1:24" x14ac:dyDescent="0.25">
      <c r="A604" s="67"/>
      <c r="B604" s="67">
        <v>503</v>
      </c>
      <c r="C604" s="67" t="s">
        <v>735</v>
      </c>
      <c r="D604" s="107">
        <v>345060</v>
      </c>
      <c r="E604" s="88" t="s">
        <v>264</v>
      </c>
      <c r="F604" s="76">
        <v>733110</v>
      </c>
      <c r="G604" s="75" t="s">
        <v>214</v>
      </c>
      <c r="H604" s="77">
        <v>120.53</v>
      </c>
      <c r="I604" s="77">
        <v>28.57</v>
      </c>
      <c r="J604" s="77">
        <v>131</v>
      </c>
      <c r="K604" s="77">
        <v>128.78</v>
      </c>
      <c r="L604" s="80">
        <v>200</v>
      </c>
      <c r="M604" s="80">
        <f>+L604-J604</f>
        <v>69</v>
      </c>
      <c r="N604" s="80"/>
      <c r="O604" s="80"/>
      <c r="P604" s="80"/>
      <c r="Q604" s="78">
        <v>110010</v>
      </c>
      <c r="R604" s="79" t="s">
        <v>150</v>
      </c>
      <c r="S604" s="78">
        <v>10</v>
      </c>
      <c r="T604" s="79" t="s">
        <v>150</v>
      </c>
      <c r="U604" s="78">
        <v>11</v>
      </c>
      <c r="V604" s="80" t="s">
        <v>156</v>
      </c>
      <c r="W604" s="78">
        <v>73</v>
      </c>
      <c r="X604" s="78">
        <v>4</v>
      </c>
    </row>
    <row r="605" spans="1:24" x14ac:dyDescent="0.25">
      <c r="A605" s="67"/>
      <c r="B605" s="67">
        <v>504</v>
      </c>
      <c r="C605" s="67" t="s">
        <v>735</v>
      </c>
      <c r="D605" s="107">
        <v>345060</v>
      </c>
      <c r="E605" s="88" t="s">
        <v>264</v>
      </c>
      <c r="F605" s="76">
        <v>744210</v>
      </c>
      <c r="G605" s="75" t="s">
        <v>190</v>
      </c>
      <c r="H605" s="77">
        <v>0</v>
      </c>
      <c r="I605" s="77">
        <v>0</v>
      </c>
      <c r="J605" s="77">
        <v>0</v>
      </c>
      <c r="K605" s="77">
        <v>0</v>
      </c>
      <c r="L605" s="80">
        <v>200</v>
      </c>
      <c r="M605" s="80">
        <f>+L605-J605</f>
        <v>200</v>
      </c>
      <c r="N605" s="80"/>
      <c r="O605" s="80"/>
      <c r="P605" s="80"/>
      <c r="Q605" s="78">
        <v>110010</v>
      </c>
      <c r="R605" s="79" t="s">
        <v>150</v>
      </c>
      <c r="S605" s="78">
        <v>10</v>
      </c>
      <c r="T605" s="79" t="s">
        <v>150</v>
      </c>
      <c r="U605" s="78">
        <v>11</v>
      </c>
      <c r="V605" s="80" t="s">
        <v>156</v>
      </c>
      <c r="W605" s="78">
        <v>74</v>
      </c>
      <c r="X605" s="78">
        <v>4</v>
      </c>
    </row>
    <row r="606" spans="1:24" x14ac:dyDescent="0.25">
      <c r="A606" s="67"/>
      <c r="B606" s="67">
        <v>505</v>
      </c>
      <c r="C606" s="67" t="s">
        <v>735</v>
      </c>
      <c r="D606" s="107">
        <v>345060</v>
      </c>
      <c r="E606" s="88" t="s">
        <v>264</v>
      </c>
      <c r="F606" s="76">
        <v>744220</v>
      </c>
      <c r="G606" s="75" t="s">
        <v>191</v>
      </c>
      <c r="H606" s="77">
        <v>0</v>
      </c>
      <c r="I606" s="77">
        <v>1415.1200000000001</v>
      </c>
      <c r="J606" s="77">
        <v>500</v>
      </c>
      <c r="K606" s="77">
        <v>98.48</v>
      </c>
      <c r="L606" s="80">
        <v>500</v>
      </c>
      <c r="M606" s="80">
        <f>+L606-J606</f>
        <v>0</v>
      </c>
      <c r="N606" s="80"/>
      <c r="O606" s="80"/>
      <c r="P606" s="80"/>
      <c r="Q606" s="78">
        <v>110010</v>
      </c>
      <c r="R606" s="79" t="s">
        <v>150</v>
      </c>
      <c r="S606" s="78">
        <v>10</v>
      </c>
      <c r="T606" s="79" t="s">
        <v>150</v>
      </c>
      <c r="U606" s="78">
        <v>11</v>
      </c>
      <c r="V606" s="80" t="s">
        <v>156</v>
      </c>
      <c r="W606" s="78">
        <v>74</v>
      </c>
      <c r="X606" s="78">
        <v>4</v>
      </c>
    </row>
    <row r="607" spans="1:24" x14ac:dyDescent="0.25">
      <c r="A607" s="67"/>
      <c r="B607" s="67">
        <v>506</v>
      </c>
      <c r="C607" s="67" t="s">
        <v>735</v>
      </c>
      <c r="D607" s="107">
        <v>345060</v>
      </c>
      <c r="E607" s="88" t="s">
        <v>264</v>
      </c>
      <c r="F607" s="76">
        <v>755310</v>
      </c>
      <c r="G607" s="75" t="s">
        <v>194</v>
      </c>
      <c r="H607" s="77">
        <v>871.83</v>
      </c>
      <c r="I607" s="77">
        <v>1252.5</v>
      </c>
      <c r="J607" s="77">
        <v>1200</v>
      </c>
      <c r="K607" s="77">
        <v>765.11999999999989</v>
      </c>
      <c r="L607" s="80">
        <v>1200</v>
      </c>
      <c r="M607" s="80">
        <f>+L607-J607</f>
        <v>0</v>
      </c>
      <c r="N607" s="80"/>
      <c r="O607" s="80"/>
      <c r="P607" s="80"/>
      <c r="Q607" s="78">
        <v>110010</v>
      </c>
      <c r="R607" s="79" t="s">
        <v>150</v>
      </c>
      <c r="S607" s="78">
        <v>10</v>
      </c>
      <c r="T607" s="79" t="s">
        <v>150</v>
      </c>
      <c r="U607" s="78">
        <v>11</v>
      </c>
      <c r="V607" s="80" t="s">
        <v>156</v>
      </c>
      <c r="W607" s="78">
        <v>75</v>
      </c>
      <c r="X607" s="78">
        <v>4</v>
      </c>
    </row>
    <row r="608" spans="1:24" s="66" customFormat="1" x14ac:dyDescent="0.25">
      <c r="A608" s="67"/>
      <c r="B608" s="67"/>
      <c r="C608" s="67" t="s">
        <v>735</v>
      </c>
      <c r="D608" s="107">
        <v>345060</v>
      </c>
      <c r="E608" s="88" t="s">
        <v>264</v>
      </c>
      <c r="F608" s="66">
        <v>798142</v>
      </c>
      <c r="G608" s="66" t="s">
        <v>839</v>
      </c>
      <c r="H608" s="77"/>
      <c r="I608" s="77"/>
      <c r="J608" s="77"/>
      <c r="K608" s="77"/>
      <c r="L608" s="80">
        <v>-90</v>
      </c>
      <c r="M608" s="80">
        <f>+L608-J608</f>
        <v>-90</v>
      </c>
      <c r="N608" s="80"/>
      <c r="O608" s="80"/>
      <c r="P608" s="80"/>
      <c r="Q608" s="78">
        <v>110010</v>
      </c>
      <c r="R608" s="79" t="s">
        <v>150</v>
      </c>
      <c r="S608" s="78">
        <v>10</v>
      </c>
      <c r="T608" s="79" t="s">
        <v>150</v>
      </c>
      <c r="U608" s="78">
        <v>11</v>
      </c>
      <c r="V608" s="80" t="s">
        <v>156</v>
      </c>
      <c r="W608" s="78">
        <v>79</v>
      </c>
      <c r="X608" s="78">
        <v>4</v>
      </c>
    </row>
    <row r="609" spans="1:24" x14ac:dyDescent="0.25">
      <c r="A609" s="67"/>
      <c r="B609" s="67">
        <v>507</v>
      </c>
      <c r="C609" s="67" t="s">
        <v>735</v>
      </c>
      <c r="D609" s="107">
        <v>345062</v>
      </c>
      <c r="E609" s="88" t="s">
        <v>264</v>
      </c>
      <c r="F609" s="76">
        <v>611110</v>
      </c>
      <c r="G609" s="75" t="s">
        <v>258</v>
      </c>
      <c r="H609" s="77">
        <v>147119.37</v>
      </c>
      <c r="I609" s="77">
        <v>147819.19</v>
      </c>
      <c r="J609" s="77">
        <v>250657</v>
      </c>
      <c r="K609" s="77">
        <v>124924.09</v>
      </c>
      <c r="L609" s="80">
        <v>261921</v>
      </c>
      <c r="M609" s="80"/>
      <c r="N609" s="80"/>
      <c r="O609" s="80"/>
      <c r="P609" s="80"/>
      <c r="Q609" s="78">
        <v>110010</v>
      </c>
      <c r="R609" s="79" t="s">
        <v>150</v>
      </c>
      <c r="S609" s="78">
        <v>10</v>
      </c>
      <c r="T609" s="79" t="s">
        <v>150</v>
      </c>
      <c r="U609" s="78">
        <v>11</v>
      </c>
      <c r="V609" s="80" t="s">
        <v>156</v>
      </c>
      <c r="W609" s="78">
        <v>61</v>
      </c>
      <c r="X609" s="78">
        <v>1</v>
      </c>
    </row>
    <row r="610" spans="1:24" x14ac:dyDescent="0.25">
      <c r="A610" s="67"/>
      <c r="B610" s="67">
        <v>508</v>
      </c>
      <c r="C610" s="67" t="s">
        <v>735</v>
      </c>
      <c r="D610" s="107">
        <v>345062</v>
      </c>
      <c r="E610" s="88" t="s">
        <v>264</v>
      </c>
      <c r="F610" s="76">
        <v>611115</v>
      </c>
      <c r="G610" s="75" t="s">
        <v>259</v>
      </c>
      <c r="H610" s="77">
        <v>539.28</v>
      </c>
      <c r="I610" s="77">
        <v>70.11</v>
      </c>
      <c r="J610" s="77">
        <v>1820</v>
      </c>
      <c r="K610" s="77">
        <v>0</v>
      </c>
      <c r="L610" s="80">
        <v>1750</v>
      </c>
      <c r="M610" s="80"/>
      <c r="N610" s="80"/>
      <c r="O610" s="80"/>
      <c r="P610" s="80"/>
      <c r="Q610" s="78">
        <v>110010</v>
      </c>
      <c r="R610" s="79" t="s">
        <v>150</v>
      </c>
      <c r="S610" s="78">
        <v>10</v>
      </c>
      <c r="T610" s="79" t="s">
        <v>150</v>
      </c>
      <c r="U610" s="78">
        <v>11</v>
      </c>
      <c r="V610" s="80" t="s">
        <v>156</v>
      </c>
      <c r="W610" s="78">
        <v>61</v>
      </c>
      <c r="X610" s="78">
        <v>1</v>
      </c>
    </row>
    <row r="611" spans="1:24" x14ac:dyDescent="0.25">
      <c r="A611" s="67"/>
      <c r="B611" s="67">
        <v>509</v>
      </c>
      <c r="C611" s="67" t="s">
        <v>735</v>
      </c>
      <c r="D611" s="107">
        <v>345062</v>
      </c>
      <c r="E611" s="88" t="s">
        <v>264</v>
      </c>
      <c r="F611" s="76">
        <v>611120</v>
      </c>
      <c r="G611" s="75" t="s">
        <v>229</v>
      </c>
      <c r="H611" s="77">
        <v>80501.850000000006</v>
      </c>
      <c r="I611" s="77">
        <v>85603</v>
      </c>
      <c r="J611" s="77">
        <v>59576</v>
      </c>
      <c r="K611" s="77">
        <v>55158.03</v>
      </c>
      <c r="L611" s="80">
        <v>0</v>
      </c>
      <c r="M611" s="80"/>
      <c r="N611" s="80"/>
      <c r="O611" s="80"/>
      <c r="P611" s="80"/>
      <c r="Q611" s="78">
        <v>110010</v>
      </c>
      <c r="R611" s="79" t="s">
        <v>150</v>
      </c>
      <c r="S611" s="78">
        <v>10</v>
      </c>
      <c r="T611" s="79" t="s">
        <v>150</v>
      </c>
      <c r="U611" s="78">
        <v>11</v>
      </c>
      <c r="V611" s="80" t="s">
        <v>156</v>
      </c>
      <c r="W611" s="78">
        <v>61</v>
      </c>
      <c r="X611" s="78">
        <v>1</v>
      </c>
    </row>
    <row r="612" spans="1:24" x14ac:dyDescent="0.25">
      <c r="A612" s="67"/>
      <c r="B612" s="67">
        <v>510</v>
      </c>
      <c r="C612" s="67" t="s">
        <v>735</v>
      </c>
      <c r="D612" s="107">
        <v>345062</v>
      </c>
      <c r="E612" s="88" t="s">
        <v>264</v>
      </c>
      <c r="F612" s="76">
        <v>611135</v>
      </c>
      <c r="G612" s="75" t="s">
        <v>265</v>
      </c>
      <c r="H612" s="77">
        <v>18179.04</v>
      </c>
      <c r="I612" s="77">
        <v>19724.490000000002</v>
      </c>
      <c r="J612" s="77">
        <v>20914</v>
      </c>
      <c r="K612" s="77">
        <v>13942.309999999998</v>
      </c>
      <c r="L612" s="80">
        <v>20913</v>
      </c>
      <c r="M612" s="80"/>
      <c r="N612" s="80"/>
      <c r="O612" s="80"/>
      <c r="P612" s="80"/>
      <c r="Q612" s="78">
        <v>110010</v>
      </c>
      <c r="R612" s="79" t="s">
        <v>150</v>
      </c>
      <c r="S612" s="78">
        <v>10</v>
      </c>
      <c r="T612" s="79" t="s">
        <v>150</v>
      </c>
      <c r="U612" s="78">
        <v>11</v>
      </c>
      <c r="V612" s="80" t="s">
        <v>156</v>
      </c>
      <c r="W612" s="78">
        <v>61</v>
      </c>
      <c r="X612" s="78">
        <v>1</v>
      </c>
    </row>
    <row r="613" spans="1:24" x14ac:dyDescent="0.25">
      <c r="A613" s="67"/>
      <c r="B613" s="67">
        <v>511</v>
      </c>
      <c r="C613" s="67" t="s">
        <v>735</v>
      </c>
      <c r="D613" s="107">
        <v>345062</v>
      </c>
      <c r="E613" s="88" t="s">
        <v>264</v>
      </c>
      <c r="F613" s="76">
        <v>611150</v>
      </c>
      <c r="G613" s="75" t="s">
        <v>262</v>
      </c>
      <c r="H613" s="77">
        <v>23809.919999999998</v>
      </c>
      <c r="I613" s="77">
        <v>26009.57</v>
      </c>
      <c r="J613" s="77">
        <v>45968</v>
      </c>
      <c r="K613" s="77">
        <v>0</v>
      </c>
      <c r="L613" s="80">
        <v>18287</v>
      </c>
      <c r="M613" s="80"/>
      <c r="N613" s="80"/>
      <c r="O613" s="80"/>
      <c r="P613" s="80"/>
      <c r="Q613" s="78">
        <v>110010</v>
      </c>
      <c r="R613" s="79" t="s">
        <v>150</v>
      </c>
      <c r="S613" s="78">
        <v>10</v>
      </c>
      <c r="T613" s="79" t="s">
        <v>150</v>
      </c>
      <c r="U613" s="78">
        <v>11</v>
      </c>
      <c r="V613" s="80" t="s">
        <v>156</v>
      </c>
      <c r="W613" s="78">
        <v>61</v>
      </c>
      <c r="X613" s="78">
        <v>1</v>
      </c>
    </row>
    <row r="614" spans="1:24" x14ac:dyDescent="0.25">
      <c r="A614" s="67"/>
      <c r="B614" s="67">
        <v>512</v>
      </c>
      <c r="C614" s="67" t="s">
        <v>735</v>
      </c>
      <c r="D614" s="107">
        <v>345062</v>
      </c>
      <c r="E614" s="88" t="s">
        <v>264</v>
      </c>
      <c r="F614" s="76">
        <v>611160</v>
      </c>
      <c r="G614" s="75" t="s">
        <v>230</v>
      </c>
      <c r="H614" s="77">
        <v>12942</v>
      </c>
      <c r="I614" s="77">
        <v>15708</v>
      </c>
      <c r="J614" s="77">
        <v>28544</v>
      </c>
      <c r="K614" s="77">
        <v>0</v>
      </c>
      <c r="L614" s="80">
        <v>0</v>
      </c>
      <c r="M614" s="80"/>
      <c r="N614" s="80"/>
      <c r="O614" s="80"/>
      <c r="P614" s="80"/>
      <c r="Q614" s="78">
        <v>110010</v>
      </c>
      <c r="R614" s="79" t="s">
        <v>150</v>
      </c>
      <c r="S614" s="78">
        <v>10</v>
      </c>
      <c r="T614" s="79" t="s">
        <v>150</v>
      </c>
      <c r="U614" s="78">
        <v>11</v>
      </c>
      <c r="V614" s="80" t="s">
        <v>156</v>
      </c>
      <c r="W614" s="78">
        <v>61</v>
      </c>
      <c r="X614" s="78">
        <v>1</v>
      </c>
    </row>
    <row r="615" spans="1:24" x14ac:dyDescent="0.25">
      <c r="A615" s="67"/>
      <c r="B615" s="67">
        <v>513</v>
      </c>
      <c r="C615" s="67" t="s">
        <v>735</v>
      </c>
      <c r="D615" s="107">
        <v>345062</v>
      </c>
      <c r="E615" s="88" t="s">
        <v>264</v>
      </c>
      <c r="F615" s="76">
        <v>733110</v>
      </c>
      <c r="G615" s="75" t="s">
        <v>214</v>
      </c>
      <c r="H615" s="77">
        <v>570.76</v>
      </c>
      <c r="I615" s="77">
        <v>108.05</v>
      </c>
      <c r="J615" s="77">
        <v>200</v>
      </c>
      <c r="K615" s="77">
        <v>183.75</v>
      </c>
      <c r="L615" s="80">
        <v>250</v>
      </c>
      <c r="M615" s="80">
        <f t="shared" ref="M615:M622" si="18">+L615-J615</f>
        <v>50</v>
      </c>
      <c r="N615" s="80"/>
      <c r="O615" s="80"/>
      <c r="P615" s="80"/>
      <c r="Q615" s="78">
        <v>110010</v>
      </c>
      <c r="R615" s="79" t="s">
        <v>150</v>
      </c>
      <c r="S615" s="78">
        <v>10</v>
      </c>
      <c r="T615" s="79" t="s">
        <v>150</v>
      </c>
      <c r="U615" s="78">
        <v>11</v>
      </c>
      <c r="V615" s="80" t="s">
        <v>156</v>
      </c>
      <c r="W615" s="78">
        <v>73</v>
      </c>
      <c r="X615" s="78">
        <v>4</v>
      </c>
    </row>
    <row r="616" spans="1:24" x14ac:dyDescent="0.25">
      <c r="A616" s="67"/>
      <c r="B616" s="67">
        <v>514</v>
      </c>
      <c r="C616" s="67" t="s">
        <v>735</v>
      </c>
      <c r="D616" s="107">
        <v>345062</v>
      </c>
      <c r="E616" s="88" t="s">
        <v>264</v>
      </c>
      <c r="F616" s="76">
        <v>744210</v>
      </c>
      <c r="G616" s="75" t="s">
        <v>190</v>
      </c>
      <c r="H616" s="77">
        <v>967.62999999999988</v>
      </c>
      <c r="I616" s="77">
        <v>279.44</v>
      </c>
      <c r="J616" s="77">
        <v>1650</v>
      </c>
      <c r="K616" s="77">
        <v>1530.47</v>
      </c>
      <c r="L616" s="80">
        <v>2000</v>
      </c>
      <c r="M616" s="80">
        <f t="shared" si="18"/>
        <v>350</v>
      </c>
      <c r="N616" s="80"/>
      <c r="O616" s="80"/>
      <c r="P616" s="80"/>
      <c r="Q616" s="78">
        <v>110010</v>
      </c>
      <c r="R616" s="79" t="s">
        <v>150</v>
      </c>
      <c r="S616" s="78">
        <v>10</v>
      </c>
      <c r="T616" s="79" t="s">
        <v>150</v>
      </c>
      <c r="U616" s="78">
        <v>11</v>
      </c>
      <c r="V616" s="80" t="s">
        <v>156</v>
      </c>
      <c r="W616" s="78">
        <v>74</v>
      </c>
      <c r="X616" s="78">
        <v>4</v>
      </c>
    </row>
    <row r="617" spans="1:24" x14ac:dyDescent="0.25">
      <c r="A617" s="67"/>
      <c r="B617" s="67">
        <v>515</v>
      </c>
      <c r="C617" s="67" t="s">
        <v>735</v>
      </c>
      <c r="D617" s="107">
        <v>345062</v>
      </c>
      <c r="E617" s="88" t="s">
        <v>264</v>
      </c>
      <c r="F617" s="76">
        <v>744220</v>
      </c>
      <c r="G617" s="75" t="s">
        <v>191</v>
      </c>
      <c r="H617" s="77">
        <v>5960.4400000000005</v>
      </c>
      <c r="I617" s="77">
        <v>2251.59</v>
      </c>
      <c r="J617" s="77">
        <v>4300</v>
      </c>
      <c r="K617" s="77">
        <v>0</v>
      </c>
      <c r="L617" s="80">
        <v>2500</v>
      </c>
      <c r="M617" s="80">
        <f t="shared" si="18"/>
        <v>-1800</v>
      </c>
      <c r="N617" s="80"/>
      <c r="O617" s="80"/>
      <c r="P617" s="80"/>
      <c r="Q617" s="78">
        <v>110010</v>
      </c>
      <c r="R617" s="79" t="s">
        <v>150</v>
      </c>
      <c r="S617" s="78">
        <v>10</v>
      </c>
      <c r="T617" s="79" t="s">
        <v>150</v>
      </c>
      <c r="U617" s="78">
        <v>11</v>
      </c>
      <c r="V617" s="80" t="s">
        <v>156</v>
      </c>
      <c r="W617" s="78">
        <v>74</v>
      </c>
      <c r="X617" s="78">
        <v>4</v>
      </c>
    </row>
    <row r="618" spans="1:24" x14ac:dyDescent="0.25">
      <c r="A618" s="67"/>
      <c r="B618" s="67">
        <v>516</v>
      </c>
      <c r="C618" s="67" t="s">
        <v>735</v>
      </c>
      <c r="D618" s="107">
        <v>345062</v>
      </c>
      <c r="E618" s="88" t="s">
        <v>264</v>
      </c>
      <c r="F618" s="76">
        <v>755310</v>
      </c>
      <c r="G618" s="75" t="s">
        <v>194</v>
      </c>
      <c r="H618" s="77">
        <v>4996.1499999999996</v>
      </c>
      <c r="I618" s="77">
        <v>70.100000000000364</v>
      </c>
      <c r="J618" s="77">
        <v>4650</v>
      </c>
      <c r="K618" s="77">
        <v>3436.9199999999996</v>
      </c>
      <c r="L618" s="80">
        <v>4200</v>
      </c>
      <c r="M618" s="80">
        <f t="shared" si="18"/>
        <v>-450</v>
      </c>
      <c r="N618" s="80"/>
      <c r="O618" s="80"/>
      <c r="P618" s="80"/>
      <c r="Q618" s="78">
        <v>110010</v>
      </c>
      <c r="R618" s="79" t="s">
        <v>150</v>
      </c>
      <c r="S618" s="78">
        <v>10</v>
      </c>
      <c r="T618" s="79" t="s">
        <v>150</v>
      </c>
      <c r="U618" s="78">
        <v>11</v>
      </c>
      <c r="V618" s="80" t="s">
        <v>156</v>
      </c>
      <c r="W618" s="78">
        <v>75</v>
      </c>
      <c r="X618" s="78">
        <v>4</v>
      </c>
    </row>
    <row r="619" spans="1:24" x14ac:dyDescent="0.25">
      <c r="A619" s="67"/>
      <c r="B619" s="67">
        <v>517</v>
      </c>
      <c r="C619" s="67" t="s">
        <v>735</v>
      </c>
      <c r="D619" s="107">
        <v>345062</v>
      </c>
      <c r="E619" s="88" t="s">
        <v>264</v>
      </c>
      <c r="F619" s="76">
        <v>755360</v>
      </c>
      <c r="G619" s="75" t="s">
        <v>225</v>
      </c>
      <c r="H619" s="77">
        <v>118.44000000000001</v>
      </c>
      <c r="I619" s="77">
        <v>95.59</v>
      </c>
      <c r="J619" s="77">
        <v>450</v>
      </c>
      <c r="K619" s="77">
        <v>273.90999999999997</v>
      </c>
      <c r="L619" s="80">
        <v>300</v>
      </c>
      <c r="M619" s="80">
        <f t="shared" si="18"/>
        <v>-150</v>
      </c>
      <c r="N619" s="80"/>
      <c r="O619" s="80"/>
      <c r="P619" s="80"/>
      <c r="Q619" s="78">
        <v>110010</v>
      </c>
      <c r="R619" s="79" t="s">
        <v>150</v>
      </c>
      <c r="S619" s="78">
        <v>10</v>
      </c>
      <c r="T619" s="79" t="s">
        <v>150</v>
      </c>
      <c r="U619" s="78">
        <v>11</v>
      </c>
      <c r="V619" s="80" t="s">
        <v>156</v>
      </c>
      <c r="W619" s="78">
        <v>75</v>
      </c>
      <c r="X619" s="78">
        <v>4</v>
      </c>
    </row>
    <row r="620" spans="1:24" x14ac:dyDescent="0.25">
      <c r="A620" s="67"/>
      <c r="B620" s="67">
        <v>518</v>
      </c>
      <c r="C620" s="67" t="s">
        <v>735</v>
      </c>
      <c r="D620" s="107">
        <v>345062</v>
      </c>
      <c r="E620" s="88" t="s">
        <v>264</v>
      </c>
      <c r="F620" s="76">
        <v>755705</v>
      </c>
      <c r="G620" s="75" t="s">
        <v>196</v>
      </c>
      <c r="H620" s="77">
        <v>9.11</v>
      </c>
      <c r="I620" s="77">
        <v>0</v>
      </c>
      <c r="J620" s="77">
        <v>0</v>
      </c>
      <c r="K620" s="77">
        <v>0</v>
      </c>
      <c r="L620" s="80">
        <v>0</v>
      </c>
      <c r="M620" s="80">
        <f t="shared" si="18"/>
        <v>0</v>
      </c>
      <c r="N620" s="80"/>
      <c r="O620" s="80"/>
      <c r="P620" s="80"/>
      <c r="Q620" s="78">
        <v>110010</v>
      </c>
      <c r="R620" s="79" t="s">
        <v>150</v>
      </c>
      <c r="S620" s="78">
        <v>10</v>
      </c>
      <c r="T620" s="79" t="s">
        <v>150</v>
      </c>
      <c r="U620" s="78">
        <v>11</v>
      </c>
      <c r="V620" s="80" t="s">
        <v>156</v>
      </c>
      <c r="W620" s="78">
        <v>75</v>
      </c>
      <c r="X620" s="78">
        <v>4</v>
      </c>
    </row>
    <row r="621" spans="1:24" x14ac:dyDescent="0.25">
      <c r="A621" s="67"/>
      <c r="B621" s="67">
        <v>519</v>
      </c>
      <c r="C621" s="67" t="s">
        <v>735</v>
      </c>
      <c r="D621" s="107">
        <v>345062</v>
      </c>
      <c r="E621" s="88" t="s">
        <v>264</v>
      </c>
      <c r="F621" s="76">
        <v>755730</v>
      </c>
      <c r="G621" s="75" t="s">
        <v>197</v>
      </c>
      <c r="H621" s="77">
        <v>750</v>
      </c>
      <c r="I621" s="77">
        <v>750</v>
      </c>
      <c r="J621" s="77">
        <v>0</v>
      </c>
      <c r="K621" s="77">
        <v>0</v>
      </c>
      <c r="L621" s="80">
        <v>0</v>
      </c>
      <c r="M621" s="80">
        <f t="shared" si="18"/>
        <v>0</v>
      </c>
      <c r="N621" s="80"/>
      <c r="O621" s="80"/>
      <c r="P621" s="80"/>
      <c r="Q621" s="78">
        <v>110010</v>
      </c>
      <c r="R621" s="79" t="s">
        <v>150</v>
      </c>
      <c r="S621" s="78">
        <v>10</v>
      </c>
      <c r="T621" s="79" t="s">
        <v>150</v>
      </c>
      <c r="U621" s="78">
        <v>11</v>
      </c>
      <c r="V621" s="80" t="s">
        <v>156</v>
      </c>
      <c r="W621" s="78">
        <v>75</v>
      </c>
      <c r="X621" s="78">
        <v>4</v>
      </c>
    </row>
    <row r="622" spans="1:24" x14ac:dyDescent="0.25">
      <c r="A622" s="67"/>
      <c r="B622" s="67"/>
      <c r="C622" s="67" t="s">
        <v>735</v>
      </c>
      <c r="D622" s="107">
        <v>345062</v>
      </c>
      <c r="E622" s="88" t="s">
        <v>264</v>
      </c>
      <c r="F622" s="66">
        <v>798142</v>
      </c>
      <c r="G622" s="66" t="s">
        <v>839</v>
      </c>
      <c r="H622" s="77"/>
      <c r="I622" s="77"/>
      <c r="J622" s="77"/>
      <c r="K622" s="77"/>
      <c r="L622" s="80">
        <v>-505</v>
      </c>
      <c r="M622" s="80">
        <f t="shared" si="18"/>
        <v>-505</v>
      </c>
      <c r="N622" s="80"/>
      <c r="O622" s="80"/>
      <c r="P622" s="80"/>
      <c r="Q622" s="78">
        <v>110010</v>
      </c>
      <c r="R622" s="79" t="s">
        <v>150</v>
      </c>
      <c r="S622" s="78">
        <v>10</v>
      </c>
      <c r="T622" s="79" t="s">
        <v>150</v>
      </c>
      <c r="U622" s="78">
        <v>11</v>
      </c>
      <c r="V622" s="80" t="s">
        <v>156</v>
      </c>
      <c r="W622" s="78">
        <v>79</v>
      </c>
      <c r="X622" s="78">
        <v>4</v>
      </c>
    </row>
    <row r="623" spans="1:24" x14ac:dyDescent="0.25">
      <c r="A623" s="67"/>
      <c r="B623" s="67">
        <v>520</v>
      </c>
      <c r="C623" s="67" t="s">
        <v>735</v>
      </c>
      <c r="D623" s="107">
        <v>345063</v>
      </c>
      <c r="E623" s="88" t="s">
        <v>264</v>
      </c>
      <c r="F623" s="76">
        <v>611110</v>
      </c>
      <c r="G623" s="75" t="s">
        <v>258</v>
      </c>
      <c r="H623" s="77">
        <v>104058.12000000001</v>
      </c>
      <c r="I623" s="77">
        <v>97566.820000000022</v>
      </c>
      <c r="J623" s="77">
        <v>98100</v>
      </c>
      <c r="K623" s="77">
        <v>49049.87999999999</v>
      </c>
      <c r="L623" s="80">
        <v>98100</v>
      </c>
      <c r="M623" s="80"/>
      <c r="N623" s="80"/>
      <c r="O623" s="80"/>
      <c r="P623" s="80"/>
      <c r="Q623" s="78">
        <v>110010</v>
      </c>
      <c r="R623" s="79" t="s">
        <v>150</v>
      </c>
      <c r="S623" s="78">
        <v>10</v>
      </c>
      <c r="T623" s="79" t="s">
        <v>150</v>
      </c>
      <c r="U623" s="78">
        <v>11</v>
      </c>
      <c r="V623" s="80" t="s">
        <v>156</v>
      </c>
      <c r="W623" s="78">
        <v>61</v>
      </c>
      <c r="X623" s="78">
        <v>1</v>
      </c>
    </row>
    <row r="624" spans="1:24" x14ac:dyDescent="0.25">
      <c r="A624" s="67"/>
      <c r="B624" s="67">
        <v>521</v>
      </c>
      <c r="C624" s="67" t="s">
        <v>735</v>
      </c>
      <c r="D624" s="107">
        <v>345063</v>
      </c>
      <c r="E624" s="88" t="s">
        <v>264</v>
      </c>
      <c r="F624" s="76">
        <v>611115</v>
      </c>
      <c r="G624" s="75" t="s">
        <v>259</v>
      </c>
      <c r="H624" s="77">
        <v>0</v>
      </c>
      <c r="I624" s="77">
        <v>28.05</v>
      </c>
      <c r="J624" s="77">
        <v>0</v>
      </c>
      <c r="K624" s="77">
        <v>0</v>
      </c>
      <c r="L624" s="80">
        <v>0</v>
      </c>
      <c r="M624" s="80"/>
      <c r="N624" s="80"/>
      <c r="O624" s="80"/>
      <c r="P624" s="80"/>
      <c r="Q624" s="78">
        <v>110010</v>
      </c>
      <c r="R624" s="79" t="s">
        <v>150</v>
      </c>
      <c r="S624" s="78">
        <v>10</v>
      </c>
      <c r="T624" s="79" t="s">
        <v>150</v>
      </c>
      <c r="U624" s="78">
        <v>11</v>
      </c>
      <c r="V624" s="80" t="s">
        <v>156</v>
      </c>
      <c r="W624" s="78">
        <v>61</v>
      </c>
      <c r="X624" s="78">
        <v>1</v>
      </c>
    </row>
    <row r="625" spans="1:24" x14ac:dyDescent="0.25">
      <c r="A625" s="67"/>
      <c r="B625" s="67">
        <v>522</v>
      </c>
      <c r="C625" s="67" t="s">
        <v>735</v>
      </c>
      <c r="D625" s="107">
        <v>345063</v>
      </c>
      <c r="E625" s="88" t="s">
        <v>264</v>
      </c>
      <c r="F625" s="76">
        <v>611120</v>
      </c>
      <c r="G625" s="75" t="s">
        <v>229</v>
      </c>
      <c r="H625" s="77">
        <v>22713</v>
      </c>
      <c r="I625" s="77">
        <v>24908.009999999995</v>
      </c>
      <c r="J625" s="77">
        <v>38059</v>
      </c>
      <c r="K625" s="77">
        <v>23790</v>
      </c>
      <c r="L625" s="80">
        <v>0</v>
      </c>
      <c r="M625" s="80"/>
      <c r="N625" s="80"/>
      <c r="O625" s="80"/>
      <c r="P625" s="80"/>
      <c r="Q625" s="78">
        <v>110010</v>
      </c>
      <c r="R625" s="79" t="s">
        <v>150</v>
      </c>
      <c r="S625" s="78">
        <v>10</v>
      </c>
      <c r="T625" s="79" t="s">
        <v>150</v>
      </c>
      <c r="U625" s="78">
        <v>11</v>
      </c>
      <c r="V625" s="80" t="s">
        <v>156</v>
      </c>
      <c r="W625" s="78">
        <v>61</v>
      </c>
      <c r="X625" s="78">
        <v>1</v>
      </c>
    </row>
    <row r="626" spans="1:24" x14ac:dyDescent="0.25">
      <c r="A626" s="67"/>
      <c r="B626" s="67">
        <v>523</v>
      </c>
      <c r="C626" s="67" t="s">
        <v>735</v>
      </c>
      <c r="D626" s="107">
        <v>345063</v>
      </c>
      <c r="E626" s="88" t="s">
        <v>264</v>
      </c>
      <c r="F626" s="76">
        <v>611150</v>
      </c>
      <c r="G626" s="75" t="s">
        <v>262</v>
      </c>
      <c r="H626" s="77">
        <v>19838.28</v>
      </c>
      <c r="I626" s="77">
        <v>13404.54</v>
      </c>
      <c r="J626" s="77">
        <v>0</v>
      </c>
      <c r="K626" s="77">
        <v>0</v>
      </c>
      <c r="L626" s="80">
        <v>23601</v>
      </c>
      <c r="M626" s="80"/>
      <c r="N626" s="80"/>
      <c r="O626" s="80"/>
      <c r="P626" s="80"/>
      <c r="Q626" s="78">
        <v>110010</v>
      </c>
      <c r="R626" s="79" t="s">
        <v>150</v>
      </c>
      <c r="S626" s="78">
        <v>10</v>
      </c>
      <c r="T626" s="79" t="s">
        <v>150</v>
      </c>
      <c r="U626" s="78">
        <v>11</v>
      </c>
      <c r="V626" s="80" t="s">
        <v>156</v>
      </c>
      <c r="W626" s="78">
        <v>61</v>
      </c>
      <c r="X626" s="78">
        <v>1</v>
      </c>
    </row>
    <row r="627" spans="1:24" x14ac:dyDescent="0.25">
      <c r="A627" s="67"/>
      <c r="B627" s="67">
        <v>524</v>
      </c>
      <c r="C627" s="67" t="s">
        <v>735</v>
      </c>
      <c r="D627" s="107">
        <v>345063</v>
      </c>
      <c r="E627" s="88" t="s">
        <v>264</v>
      </c>
      <c r="F627" s="76">
        <v>611160</v>
      </c>
      <c r="G627" s="75" t="s">
        <v>230</v>
      </c>
      <c r="H627" s="77">
        <v>2373</v>
      </c>
      <c r="I627" s="77">
        <v>4488</v>
      </c>
      <c r="J627" s="77">
        <v>7136</v>
      </c>
      <c r="K627" s="77">
        <v>0</v>
      </c>
      <c r="L627" s="80">
        <v>0</v>
      </c>
      <c r="M627" s="80"/>
      <c r="N627" s="80"/>
      <c r="O627" s="80"/>
      <c r="P627" s="80"/>
      <c r="Q627" s="78">
        <v>110010</v>
      </c>
      <c r="R627" s="79" t="s">
        <v>150</v>
      </c>
      <c r="S627" s="78">
        <v>10</v>
      </c>
      <c r="T627" s="79" t="s">
        <v>150</v>
      </c>
      <c r="U627" s="78">
        <v>11</v>
      </c>
      <c r="V627" s="80" t="s">
        <v>156</v>
      </c>
      <c r="W627" s="78">
        <v>61</v>
      </c>
      <c r="X627" s="78">
        <v>1</v>
      </c>
    </row>
    <row r="628" spans="1:24" x14ac:dyDescent="0.25">
      <c r="A628" s="67"/>
      <c r="B628" s="67"/>
      <c r="C628" s="67" t="s">
        <v>735</v>
      </c>
      <c r="D628" s="107">
        <v>345063</v>
      </c>
      <c r="E628" s="88" t="s">
        <v>264</v>
      </c>
      <c r="F628" s="66">
        <v>798142</v>
      </c>
      <c r="G628" s="66" t="s">
        <v>839</v>
      </c>
      <c r="H628" s="77"/>
      <c r="I628" s="77"/>
      <c r="J628" s="77"/>
      <c r="K628" s="77"/>
      <c r="L628" s="80">
        <v>0</v>
      </c>
      <c r="M628" s="80">
        <f>+L628-J628</f>
        <v>0</v>
      </c>
      <c r="N628" s="80"/>
      <c r="O628" s="80"/>
      <c r="P628" s="80"/>
      <c r="Q628" s="78">
        <v>110010</v>
      </c>
      <c r="R628" s="79" t="s">
        <v>150</v>
      </c>
      <c r="S628" s="78">
        <v>10</v>
      </c>
      <c r="T628" s="79" t="s">
        <v>150</v>
      </c>
      <c r="U628" s="78">
        <v>11</v>
      </c>
      <c r="V628" s="80" t="s">
        <v>156</v>
      </c>
      <c r="W628" s="78">
        <v>79</v>
      </c>
      <c r="X628" s="78">
        <v>1</v>
      </c>
    </row>
    <row r="629" spans="1:24" x14ac:dyDescent="0.25">
      <c r="A629" s="67"/>
      <c r="B629" s="67">
        <v>525</v>
      </c>
      <c r="C629" s="67" t="s">
        <v>735</v>
      </c>
      <c r="D629" s="107">
        <v>345066</v>
      </c>
      <c r="E629" s="88" t="s">
        <v>264</v>
      </c>
      <c r="F629" s="76">
        <v>611110</v>
      </c>
      <c r="G629" s="75" t="s">
        <v>258</v>
      </c>
      <c r="H629" s="77">
        <v>96908.069999999978</v>
      </c>
      <c r="I629" s="77">
        <v>110440.98000000001</v>
      </c>
      <c r="J629" s="77">
        <v>169635</v>
      </c>
      <c r="K629" s="77">
        <v>96768.47</v>
      </c>
      <c r="L629" s="80">
        <v>163427</v>
      </c>
      <c r="M629" s="80"/>
      <c r="N629" s="80"/>
      <c r="O629" s="80"/>
      <c r="P629" s="80"/>
      <c r="Q629" s="78">
        <v>110010</v>
      </c>
      <c r="R629" s="79" t="s">
        <v>150</v>
      </c>
      <c r="S629" s="78">
        <v>10</v>
      </c>
      <c r="T629" s="79" t="s">
        <v>150</v>
      </c>
      <c r="U629" s="78">
        <v>11</v>
      </c>
      <c r="V629" s="80" t="s">
        <v>156</v>
      </c>
      <c r="W629" s="78">
        <v>61</v>
      </c>
      <c r="X629" s="78">
        <v>1</v>
      </c>
    </row>
    <row r="630" spans="1:24" x14ac:dyDescent="0.25">
      <c r="A630" s="67"/>
      <c r="B630" s="67">
        <v>526</v>
      </c>
      <c r="C630" s="67" t="s">
        <v>735</v>
      </c>
      <c r="D630" s="107">
        <v>345066</v>
      </c>
      <c r="E630" s="88" t="s">
        <v>264</v>
      </c>
      <c r="F630" s="76">
        <v>611115</v>
      </c>
      <c r="G630" s="75" t="s">
        <v>259</v>
      </c>
      <c r="H630" s="77">
        <v>699.4799999999999</v>
      </c>
      <c r="I630" s="77">
        <v>284.59999999999997</v>
      </c>
      <c r="J630" s="77">
        <v>1456</v>
      </c>
      <c r="K630" s="77">
        <v>743.40000000000009</v>
      </c>
      <c r="L630" s="80">
        <v>2900</v>
      </c>
      <c r="M630" s="80"/>
      <c r="N630" s="80"/>
      <c r="O630" s="80"/>
      <c r="P630" s="80"/>
      <c r="Q630" s="78">
        <v>110010</v>
      </c>
      <c r="R630" s="79" t="s">
        <v>150</v>
      </c>
      <c r="S630" s="78">
        <v>10</v>
      </c>
      <c r="T630" s="79" t="s">
        <v>150</v>
      </c>
      <c r="U630" s="78">
        <v>11</v>
      </c>
      <c r="V630" s="80" t="s">
        <v>156</v>
      </c>
      <c r="W630" s="78">
        <v>61</v>
      </c>
      <c r="X630" s="78">
        <v>1</v>
      </c>
    </row>
    <row r="631" spans="1:24" x14ac:dyDescent="0.25">
      <c r="A631" s="67"/>
      <c r="B631" s="67">
        <v>527</v>
      </c>
      <c r="C631" s="67" t="s">
        <v>735</v>
      </c>
      <c r="D631" s="107">
        <v>345066</v>
      </c>
      <c r="E631" s="88" t="s">
        <v>264</v>
      </c>
      <c r="F631" s="76">
        <v>611120</v>
      </c>
      <c r="G631" s="75" t="s">
        <v>229</v>
      </c>
      <c r="H631" s="77">
        <v>111328.63</v>
      </c>
      <c r="I631" s="77">
        <v>170184.09</v>
      </c>
      <c r="J631" s="77">
        <v>164193</v>
      </c>
      <c r="K631" s="77">
        <v>89123.57</v>
      </c>
      <c r="L631" s="80">
        <v>0</v>
      </c>
      <c r="M631" s="80"/>
      <c r="N631" s="80"/>
      <c r="O631" s="80"/>
      <c r="P631" s="80"/>
      <c r="Q631" s="78">
        <v>110010</v>
      </c>
      <c r="R631" s="79" t="s">
        <v>150</v>
      </c>
      <c r="S631" s="78">
        <v>10</v>
      </c>
      <c r="T631" s="79" t="s">
        <v>150</v>
      </c>
      <c r="U631" s="78">
        <v>11</v>
      </c>
      <c r="V631" s="80" t="s">
        <v>156</v>
      </c>
      <c r="W631" s="78">
        <v>61</v>
      </c>
      <c r="X631" s="78">
        <v>1</v>
      </c>
    </row>
    <row r="632" spans="1:24" x14ac:dyDescent="0.25">
      <c r="A632" s="67"/>
      <c r="B632" s="67">
        <v>528</v>
      </c>
      <c r="C632" s="67" t="s">
        <v>735</v>
      </c>
      <c r="D632" s="107">
        <v>345066</v>
      </c>
      <c r="E632" s="88" t="s">
        <v>264</v>
      </c>
      <c r="F632" s="76">
        <v>611125</v>
      </c>
      <c r="G632" s="75" t="s">
        <v>260</v>
      </c>
      <c r="H632" s="77">
        <v>13748.399999999996</v>
      </c>
      <c r="I632" s="77">
        <v>9532.2000000000025</v>
      </c>
      <c r="J632" s="77">
        <v>15171</v>
      </c>
      <c r="K632" s="77">
        <v>10113.5</v>
      </c>
      <c r="L632" s="80">
        <v>10114</v>
      </c>
      <c r="M632" s="80"/>
      <c r="N632" s="80"/>
      <c r="O632" s="80"/>
      <c r="P632" s="80"/>
      <c r="Q632" s="78">
        <v>110010</v>
      </c>
      <c r="R632" s="79" t="s">
        <v>150</v>
      </c>
      <c r="S632" s="78">
        <v>10</v>
      </c>
      <c r="T632" s="79" t="s">
        <v>150</v>
      </c>
      <c r="U632" s="78">
        <v>11</v>
      </c>
      <c r="V632" s="80" t="s">
        <v>156</v>
      </c>
      <c r="W632" s="78">
        <v>61</v>
      </c>
      <c r="X632" s="78">
        <v>1</v>
      </c>
    </row>
    <row r="633" spans="1:24" x14ac:dyDescent="0.25">
      <c r="A633" s="67"/>
      <c r="B633" s="67">
        <v>529</v>
      </c>
      <c r="C633" s="67" t="s">
        <v>735</v>
      </c>
      <c r="D633" s="107">
        <v>345066</v>
      </c>
      <c r="E633" s="88" t="s">
        <v>264</v>
      </c>
      <c r="F633" s="76">
        <v>611130</v>
      </c>
      <c r="G633" s="75" t="s">
        <v>261</v>
      </c>
      <c r="H633" s="77">
        <v>13065</v>
      </c>
      <c r="I633" s="77">
        <v>15831.949999999997</v>
      </c>
      <c r="J633" s="77">
        <v>13588</v>
      </c>
      <c r="K633" s="77">
        <v>7066.02</v>
      </c>
      <c r="L633" s="80">
        <v>14697</v>
      </c>
      <c r="M633" s="80"/>
      <c r="N633" s="80"/>
      <c r="O633" s="80"/>
      <c r="P633" s="80"/>
      <c r="Q633" s="78">
        <v>110010</v>
      </c>
      <c r="R633" s="79" t="s">
        <v>150</v>
      </c>
      <c r="S633" s="78">
        <v>10</v>
      </c>
      <c r="T633" s="79" t="s">
        <v>150</v>
      </c>
      <c r="U633" s="78">
        <v>11</v>
      </c>
      <c r="V633" s="80" t="s">
        <v>156</v>
      </c>
      <c r="W633" s="78">
        <v>61</v>
      </c>
      <c r="X633" s="78">
        <v>1</v>
      </c>
    </row>
    <row r="634" spans="1:24" x14ac:dyDescent="0.25">
      <c r="A634" s="67"/>
      <c r="B634" s="67">
        <v>530</v>
      </c>
      <c r="C634" s="67" t="s">
        <v>735</v>
      </c>
      <c r="D634" s="107">
        <v>345066</v>
      </c>
      <c r="E634" s="88" t="s">
        <v>264</v>
      </c>
      <c r="F634" s="76">
        <v>611150</v>
      </c>
      <c r="G634" s="75" t="s">
        <v>262</v>
      </c>
      <c r="H634" s="77">
        <v>17211.050000000003</v>
      </c>
      <c r="I634" s="77">
        <v>12946.529999999999</v>
      </c>
      <c r="J634" s="77">
        <v>29630</v>
      </c>
      <c r="K634" s="77">
        <v>0</v>
      </c>
      <c r="L634" s="80">
        <v>26305</v>
      </c>
      <c r="M634" s="80"/>
      <c r="N634" s="80"/>
      <c r="O634" s="80"/>
      <c r="P634" s="80"/>
      <c r="Q634" s="78">
        <v>110010</v>
      </c>
      <c r="R634" s="79" t="s">
        <v>150</v>
      </c>
      <c r="S634" s="78">
        <v>10</v>
      </c>
      <c r="T634" s="79" t="s">
        <v>150</v>
      </c>
      <c r="U634" s="78">
        <v>11</v>
      </c>
      <c r="V634" s="80" t="s">
        <v>156</v>
      </c>
      <c r="W634" s="78">
        <v>61</v>
      </c>
      <c r="X634" s="78">
        <v>1</v>
      </c>
    </row>
    <row r="635" spans="1:24" x14ac:dyDescent="0.25">
      <c r="A635" s="67"/>
      <c r="B635" s="67">
        <v>531</v>
      </c>
      <c r="C635" s="67" t="s">
        <v>735</v>
      </c>
      <c r="D635" s="107">
        <v>345066</v>
      </c>
      <c r="E635" s="88" t="s">
        <v>264</v>
      </c>
      <c r="F635" s="76">
        <v>611160</v>
      </c>
      <c r="G635" s="75" t="s">
        <v>230</v>
      </c>
      <c r="H635" s="77">
        <v>17851.189999999999</v>
      </c>
      <c r="I635" s="77">
        <v>11219.999999999998</v>
      </c>
      <c r="J635" s="77">
        <v>16651</v>
      </c>
      <c r="K635" s="77">
        <v>0</v>
      </c>
      <c r="L635" s="80">
        <v>0</v>
      </c>
      <c r="M635" s="80"/>
      <c r="N635" s="80"/>
      <c r="O635" s="80"/>
      <c r="P635" s="80"/>
      <c r="Q635" s="78">
        <v>110010</v>
      </c>
      <c r="R635" s="79" t="s">
        <v>150</v>
      </c>
      <c r="S635" s="78">
        <v>10</v>
      </c>
      <c r="T635" s="79" t="s">
        <v>150</v>
      </c>
      <c r="U635" s="78">
        <v>11</v>
      </c>
      <c r="V635" s="80" t="s">
        <v>156</v>
      </c>
      <c r="W635" s="78">
        <v>61</v>
      </c>
      <c r="X635" s="78">
        <v>1</v>
      </c>
    </row>
    <row r="636" spans="1:24" x14ac:dyDescent="0.25">
      <c r="A636" s="67"/>
      <c r="B636" s="67">
        <v>532</v>
      </c>
      <c r="C636" s="67" t="s">
        <v>735</v>
      </c>
      <c r="D636" s="107">
        <v>345066</v>
      </c>
      <c r="E636" s="88" t="s">
        <v>264</v>
      </c>
      <c r="F636" s="76">
        <v>733110</v>
      </c>
      <c r="G636" s="75" t="s">
        <v>214</v>
      </c>
      <c r="H636" s="77">
        <v>87.5</v>
      </c>
      <c r="I636" s="77">
        <v>0</v>
      </c>
      <c r="J636" s="77">
        <v>169</v>
      </c>
      <c r="K636" s="77">
        <v>35.479999999999997</v>
      </c>
      <c r="L636" s="80">
        <v>0</v>
      </c>
      <c r="M636" s="80">
        <f t="shared" ref="M636:M641" si="19">+L636-J636</f>
        <v>-169</v>
      </c>
      <c r="N636" s="80"/>
      <c r="O636" s="80"/>
      <c r="P636" s="80"/>
      <c r="Q636" s="78">
        <v>110010</v>
      </c>
      <c r="R636" s="79" t="s">
        <v>150</v>
      </c>
      <c r="S636" s="78">
        <v>10</v>
      </c>
      <c r="T636" s="79" t="s">
        <v>150</v>
      </c>
      <c r="U636" s="78">
        <v>11</v>
      </c>
      <c r="V636" s="80" t="s">
        <v>156</v>
      </c>
      <c r="W636" s="78">
        <v>73</v>
      </c>
      <c r="X636" s="78">
        <v>4</v>
      </c>
    </row>
    <row r="637" spans="1:24" s="66" customFormat="1" x14ac:dyDescent="0.25">
      <c r="A637" s="67"/>
      <c r="B637" s="67">
        <v>533</v>
      </c>
      <c r="C637" s="67" t="s">
        <v>735</v>
      </c>
      <c r="D637" s="107">
        <v>345066</v>
      </c>
      <c r="E637" s="88" t="s">
        <v>264</v>
      </c>
      <c r="F637" s="76">
        <v>744210</v>
      </c>
      <c r="G637" s="75" t="s">
        <v>190</v>
      </c>
      <c r="H637" s="77">
        <v>760.80000000000018</v>
      </c>
      <c r="I637" s="77">
        <v>461.44</v>
      </c>
      <c r="J637" s="77">
        <v>750</v>
      </c>
      <c r="K637" s="77">
        <v>592.54999999999995</v>
      </c>
      <c r="L637" s="80">
        <v>800</v>
      </c>
      <c r="M637" s="80">
        <f t="shared" si="19"/>
        <v>50</v>
      </c>
      <c r="N637" s="80"/>
      <c r="O637" s="80"/>
      <c r="P637" s="80"/>
      <c r="Q637" s="78">
        <v>110010</v>
      </c>
      <c r="R637" s="79" t="s">
        <v>150</v>
      </c>
      <c r="S637" s="78">
        <v>10</v>
      </c>
      <c r="T637" s="79" t="s">
        <v>150</v>
      </c>
      <c r="U637" s="78">
        <v>11</v>
      </c>
      <c r="V637" s="80" t="s">
        <v>156</v>
      </c>
      <c r="W637" s="78">
        <v>74</v>
      </c>
      <c r="X637" s="78">
        <v>4</v>
      </c>
    </row>
    <row r="638" spans="1:24" x14ac:dyDescent="0.25">
      <c r="A638" s="67"/>
      <c r="B638" s="67">
        <v>534</v>
      </c>
      <c r="C638" s="67" t="s">
        <v>735</v>
      </c>
      <c r="D638" s="107">
        <v>345066</v>
      </c>
      <c r="E638" s="88" t="s">
        <v>264</v>
      </c>
      <c r="F638" s="76">
        <v>744220</v>
      </c>
      <c r="G638" s="75" t="s">
        <v>191</v>
      </c>
      <c r="H638" s="77">
        <v>0</v>
      </c>
      <c r="I638" s="77">
        <v>0</v>
      </c>
      <c r="J638" s="77">
        <v>2000</v>
      </c>
      <c r="K638" s="77">
        <v>936.26</v>
      </c>
      <c r="L638" s="80">
        <v>2000</v>
      </c>
      <c r="M638" s="80">
        <f t="shared" si="19"/>
        <v>0</v>
      </c>
      <c r="N638" s="80"/>
      <c r="O638" s="80"/>
      <c r="P638" s="80"/>
      <c r="Q638" s="78">
        <v>110010</v>
      </c>
      <c r="R638" s="79" t="s">
        <v>150</v>
      </c>
      <c r="S638" s="78">
        <v>10</v>
      </c>
      <c r="T638" s="79" t="s">
        <v>150</v>
      </c>
      <c r="U638" s="78">
        <v>11</v>
      </c>
      <c r="V638" s="80" t="s">
        <v>156</v>
      </c>
      <c r="W638" s="78">
        <v>74</v>
      </c>
      <c r="X638" s="78">
        <v>4</v>
      </c>
    </row>
    <row r="639" spans="1:24" x14ac:dyDescent="0.25">
      <c r="A639" s="67"/>
      <c r="B639" s="67">
        <v>535</v>
      </c>
      <c r="C639" s="67" t="s">
        <v>735</v>
      </c>
      <c r="D639" s="107">
        <v>345066</v>
      </c>
      <c r="E639" s="88" t="s">
        <v>264</v>
      </c>
      <c r="F639" s="76">
        <v>755310</v>
      </c>
      <c r="G639" s="75" t="s">
        <v>194</v>
      </c>
      <c r="H639" s="77">
        <v>3875.420000000001</v>
      </c>
      <c r="I639" s="77">
        <v>65.070000000000164</v>
      </c>
      <c r="J639" s="77">
        <v>4000</v>
      </c>
      <c r="K639" s="77">
        <v>3112.8599999999997</v>
      </c>
      <c r="L639" s="80">
        <v>4000</v>
      </c>
      <c r="M639" s="80">
        <f t="shared" si="19"/>
        <v>0</v>
      </c>
      <c r="N639" s="80"/>
      <c r="O639" s="80"/>
      <c r="P639" s="80"/>
      <c r="Q639" s="78">
        <v>110010</v>
      </c>
      <c r="R639" s="79" t="s">
        <v>150</v>
      </c>
      <c r="S639" s="78">
        <v>10</v>
      </c>
      <c r="T639" s="79" t="s">
        <v>150</v>
      </c>
      <c r="U639" s="78">
        <v>11</v>
      </c>
      <c r="V639" s="80" t="s">
        <v>156</v>
      </c>
      <c r="W639" s="78">
        <v>75</v>
      </c>
      <c r="X639" s="78">
        <v>4</v>
      </c>
    </row>
    <row r="640" spans="1:24" x14ac:dyDescent="0.25">
      <c r="A640" s="67"/>
      <c r="B640" s="67">
        <v>536</v>
      </c>
      <c r="C640" s="67" t="s">
        <v>735</v>
      </c>
      <c r="D640" s="107">
        <v>345066</v>
      </c>
      <c r="E640" s="88" t="s">
        <v>264</v>
      </c>
      <c r="F640" s="76">
        <v>755360</v>
      </c>
      <c r="G640" s="75" t="s">
        <v>225</v>
      </c>
      <c r="H640" s="77">
        <v>18</v>
      </c>
      <c r="I640" s="77">
        <v>0</v>
      </c>
      <c r="J640" s="77">
        <v>0</v>
      </c>
      <c r="K640" s="77">
        <v>0</v>
      </c>
      <c r="L640" s="80">
        <v>0</v>
      </c>
      <c r="M640" s="80">
        <f t="shared" si="19"/>
        <v>0</v>
      </c>
      <c r="N640" s="80"/>
      <c r="O640" s="80"/>
      <c r="P640" s="80"/>
      <c r="Q640" s="78">
        <v>110010</v>
      </c>
      <c r="R640" s="79" t="s">
        <v>150</v>
      </c>
      <c r="S640" s="78">
        <v>10</v>
      </c>
      <c r="T640" s="79" t="s">
        <v>150</v>
      </c>
      <c r="U640" s="78">
        <v>11</v>
      </c>
      <c r="V640" s="80" t="s">
        <v>156</v>
      </c>
      <c r="W640" s="78">
        <v>75</v>
      </c>
      <c r="X640" s="78">
        <v>4</v>
      </c>
    </row>
    <row r="641" spans="1:24" x14ac:dyDescent="0.25">
      <c r="A641" s="67"/>
      <c r="B641" s="67"/>
      <c r="C641" s="67" t="s">
        <v>735</v>
      </c>
      <c r="D641" s="107">
        <v>345066</v>
      </c>
      <c r="E641" s="88" t="s">
        <v>264</v>
      </c>
      <c r="F641" s="66">
        <v>798142</v>
      </c>
      <c r="G641" s="66" t="s">
        <v>839</v>
      </c>
      <c r="H641" s="77"/>
      <c r="I641" s="77"/>
      <c r="J641" s="77"/>
      <c r="K641" s="77"/>
      <c r="L641" s="80">
        <v>-280</v>
      </c>
      <c r="M641" s="80">
        <f t="shared" si="19"/>
        <v>-280</v>
      </c>
      <c r="N641" s="80"/>
      <c r="O641" s="80"/>
      <c r="P641" s="80"/>
      <c r="Q641" s="78">
        <v>110010</v>
      </c>
      <c r="R641" s="79" t="s">
        <v>150</v>
      </c>
      <c r="S641" s="78">
        <v>10</v>
      </c>
      <c r="T641" s="79" t="s">
        <v>150</v>
      </c>
      <c r="U641" s="78">
        <v>11</v>
      </c>
      <c r="V641" s="80" t="s">
        <v>156</v>
      </c>
      <c r="W641" s="78">
        <v>79</v>
      </c>
      <c r="X641" s="78">
        <v>4</v>
      </c>
    </row>
    <row r="642" spans="1:24" x14ac:dyDescent="0.25">
      <c r="A642" s="67"/>
      <c r="B642" s="67">
        <v>537</v>
      </c>
      <c r="C642" s="67" t="s">
        <v>735</v>
      </c>
      <c r="D642" s="107">
        <v>345068</v>
      </c>
      <c r="E642" s="88" t="s">
        <v>264</v>
      </c>
      <c r="F642" s="76">
        <v>611110</v>
      </c>
      <c r="G642" s="75" t="s">
        <v>258</v>
      </c>
      <c r="H642" s="77">
        <v>10141.140000000001</v>
      </c>
      <c r="I642" s="77">
        <v>0</v>
      </c>
      <c r="J642" s="77">
        <v>0</v>
      </c>
      <c r="K642" s="77">
        <v>0</v>
      </c>
      <c r="L642" s="80">
        <v>0</v>
      </c>
      <c r="M642" s="80"/>
      <c r="N642" s="80"/>
      <c r="O642" s="80"/>
      <c r="P642" s="80"/>
      <c r="Q642" s="78">
        <v>110010</v>
      </c>
      <c r="R642" s="79" t="s">
        <v>150</v>
      </c>
      <c r="S642" s="78">
        <v>10</v>
      </c>
      <c r="T642" s="79" t="s">
        <v>150</v>
      </c>
      <c r="U642" s="78">
        <v>11</v>
      </c>
      <c r="V642" s="80" t="s">
        <v>156</v>
      </c>
      <c r="W642" s="78">
        <v>61</v>
      </c>
      <c r="X642" s="78">
        <v>1</v>
      </c>
    </row>
    <row r="643" spans="1:24" x14ac:dyDescent="0.25">
      <c r="A643" s="67"/>
      <c r="B643" s="67">
        <v>538</v>
      </c>
      <c r="C643" s="67" t="s">
        <v>735</v>
      </c>
      <c r="D643" s="107">
        <v>345068</v>
      </c>
      <c r="E643" s="88" t="s">
        <v>264</v>
      </c>
      <c r="F643" s="76">
        <v>611120</v>
      </c>
      <c r="G643" s="75" t="s">
        <v>229</v>
      </c>
      <c r="H643" s="77">
        <v>495</v>
      </c>
      <c r="I643" s="77">
        <v>0</v>
      </c>
      <c r="J643" s="77">
        <v>0</v>
      </c>
      <c r="K643" s="77">
        <v>0</v>
      </c>
      <c r="L643" s="80">
        <v>0</v>
      </c>
      <c r="M643" s="80"/>
      <c r="N643" s="80"/>
      <c r="O643" s="80"/>
      <c r="P643" s="80"/>
      <c r="Q643" s="78">
        <v>110010</v>
      </c>
      <c r="R643" s="79" t="s">
        <v>150</v>
      </c>
      <c r="S643" s="78">
        <v>10</v>
      </c>
      <c r="T643" s="79" t="s">
        <v>150</v>
      </c>
      <c r="U643" s="78">
        <v>11</v>
      </c>
      <c r="V643" s="80" t="s">
        <v>156</v>
      </c>
      <c r="W643" s="78">
        <v>61</v>
      </c>
      <c r="X643" s="78">
        <v>1</v>
      </c>
    </row>
    <row r="644" spans="1:24" x14ac:dyDescent="0.25">
      <c r="A644" s="67"/>
      <c r="B644" s="67">
        <v>539</v>
      </c>
      <c r="C644" s="67" t="s">
        <v>735</v>
      </c>
      <c r="D644" s="107">
        <v>345069</v>
      </c>
      <c r="E644" s="88" t="s">
        <v>264</v>
      </c>
      <c r="F644" s="76">
        <v>611115</v>
      </c>
      <c r="G644" s="75" t="s">
        <v>259</v>
      </c>
      <c r="H644" s="77">
        <v>1657.5</v>
      </c>
      <c r="I644" s="77">
        <v>0</v>
      </c>
      <c r="J644" s="77">
        <v>0</v>
      </c>
      <c r="K644" s="77">
        <v>0</v>
      </c>
      <c r="L644" s="80">
        <v>0</v>
      </c>
      <c r="M644" s="80"/>
      <c r="N644" s="80"/>
      <c r="O644" s="80"/>
      <c r="P644" s="80"/>
      <c r="Q644" s="78">
        <v>110010</v>
      </c>
      <c r="R644" s="79" t="s">
        <v>150</v>
      </c>
      <c r="S644" s="78">
        <v>10</v>
      </c>
      <c r="T644" s="79" t="s">
        <v>150</v>
      </c>
      <c r="U644" s="78">
        <v>11</v>
      </c>
      <c r="V644" s="80" t="s">
        <v>156</v>
      </c>
      <c r="W644" s="78">
        <v>61</v>
      </c>
      <c r="X644" s="78">
        <v>1</v>
      </c>
    </row>
    <row r="645" spans="1:24" x14ac:dyDescent="0.25">
      <c r="A645" s="67"/>
      <c r="B645" s="67">
        <v>540</v>
      </c>
      <c r="C645" s="67" t="s">
        <v>735</v>
      </c>
      <c r="D645" s="107">
        <v>345069</v>
      </c>
      <c r="E645" s="88" t="s">
        <v>264</v>
      </c>
      <c r="F645" s="76">
        <v>611120</v>
      </c>
      <c r="G645" s="75" t="s">
        <v>229</v>
      </c>
      <c r="H645" s="77">
        <v>14420.970000000001</v>
      </c>
      <c r="I645" s="77">
        <v>5518</v>
      </c>
      <c r="J645" s="77">
        <v>0</v>
      </c>
      <c r="K645" s="77">
        <v>0</v>
      </c>
      <c r="L645" s="80">
        <v>0</v>
      </c>
      <c r="M645" s="80"/>
      <c r="N645" s="80"/>
      <c r="O645" s="80"/>
      <c r="P645" s="80"/>
      <c r="Q645" s="78">
        <v>110010</v>
      </c>
      <c r="R645" s="79" t="s">
        <v>150</v>
      </c>
      <c r="S645" s="78">
        <v>10</v>
      </c>
      <c r="T645" s="79" t="s">
        <v>150</v>
      </c>
      <c r="U645" s="78">
        <v>11</v>
      </c>
      <c r="V645" s="80" t="s">
        <v>156</v>
      </c>
      <c r="W645" s="78">
        <v>61</v>
      </c>
      <c r="X645" s="78">
        <v>1</v>
      </c>
    </row>
    <row r="646" spans="1:24" x14ac:dyDescent="0.25">
      <c r="A646" s="67"/>
      <c r="B646" s="67">
        <v>541</v>
      </c>
      <c r="C646" s="67" t="s">
        <v>735</v>
      </c>
      <c r="D646" s="107">
        <v>345069</v>
      </c>
      <c r="E646" s="88" t="s">
        <v>264</v>
      </c>
      <c r="F646" s="76">
        <v>611160</v>
      </c>
      <c r="G646" s="75" t="s">
        <v>230</v>
      </c>
      <c r="H646" s="77">
        <v>0</v>
      </c>
      <c r="I646" s="77">
        <v>0</v>
      </c>
      <c r="J646" s="77">
        <v>2379</v>
      </c>
      <c r="K646" s="77">
        <v>0</v>
      </c>
      <c r="L646" s="80">
        <v>0</v>
      </c>
      <c r="M646" s="80"/>
      <c r="N646" s="80"/>
      <c r="O646" s="80"/>
      <c r="P646" s="80"/>
      <c r="Q646" s="78">
        <v>110010</v>
      </c>
      <c r="R646" s="79" t="s">
        <v>150</v>
      </c>
      <c r="S646" s="78">
        <v>10</v>
      </c>
      <c r="T646" s="79" t="s">
        <v>150</v>
      </c>
      <c r="U646" s="78">
        <v>11</v>
      </c>
      <c r="V646" s="80" t="s">
        <v>156</v>
      </c>
      <c r="W646" s="78">
        <v>61</v>
      </c>
      <c r="X646" s="78">
        <v>1</v>
      </c>
    </row>
    <row r="647" spans="1:24" x14ac:dyDescent="0.25">
      <c r="A647" s="67"/>
      <c r="B647" s="67">
        <v>542</v>
      </c>
      <c r="C647" s="67" t="s">
        <v>735</v>
      </c>
      <c r="D647" s="107">
        <v>345069</v>
      </c>
      <c r="E647" s="88" t="s">
        <v>264</v>
      </c>
      <c r="F647" s="76">
        <v>755310</v>
      </c>
      <c r="G647" s="75" t="s">
        <v>194</v>
      </c>
      <c r="H647" s="77">
        <v>72.39</v>
      </c>
      <c r="I647" s="77">
        <v>55.739999999999995</v>
      </c>
      <c r="J647" s="77">
        <v>100</v>
      </c>
      <c r="K647" s="77">
        <v>0</v>
      </c>
      <c r="L647" s="80">
        <v>0</v>
      </c>
      <c r="M647" s="80">
        <f>+L647-J647</f>
        <v>-100</v>
      </c>
      <c r="N647" s="80"/>
      <c r="O647" s="80"/>
      <c r="P647" s="80"/>
      <c r="Q647" s="78">
        <v>110010</v>
      </c>
      <c r="R647" s="79" t="s">
        <v>150</v>
      </c>
      <c r="S647" s="78">
        <v>10</v>
      </c>
      <c r="T647" s="79" t="s">
        <v>150</v>
      </c>
      <c r="U647" s="78">
        <v>11</v>
      </c>
      <c r="V647" s="80" t="s">
        <v>156</v>
      </c>
      <c r="W647" s="78">
        <v>75</v>
      </c>
      <c r="X647" s="78">
        <v>4</v>
      </c>
    </row>
    <row r="648" spans="1:24" x14ac:dyDescent="0.25">
      <c r="A648" s="67"/>
      <c r="B648" s="67"/>
      <c r="C648" s="67" t="s">
        <v>735</v>
      </c>
      <c r="D648" s="107">
        <v>345069</v>
      </c>
      <c r="E648" s="88" t="s">
        <v>264</v>
      </c>
      <c r="F648" s="66">
        <v>798142</v>
      </c>
      <c r="G648" s="66" t="s">
        <v>839</v>
      </c>
      <c r="H648" s="77"/>
      <c r="I648" s="77"/>
      <c r="J648" s="77"/>
      <c r="K648" s="77"/>
      <c r="L648" s="80">
        <v>0</v>
      </c>
      <c r="M648" s="80">
        <f>+L648-J648</f>
        <v>0</v>
      </c>
      <c r="N648" s="80"/>
      <c r="O648" s="80"/>
      <c r="P648" s="80"/>
      <c r="Q648" s="78">
        <v>110010</v>
      </c>
      <c r="R648" s="79" t="s">
        <v>150</v>
      </c>
      <c r="S648" s="78">
        <v>10</v>
      </c>
      <c r="T648" s="79" t="s">
        <v>150</v>
      </c>
      <c r="U648" s="78">
        <v>11</v>
      </c>
      <c r="V648" s="80" t="s">
        <v>156</v>
      </c>
      <c r="W648" s="78">
        <v>79</v>
      </c>
      <c r="X648" s="78">
        <v>4</v>
      </c>
    </row>
    <row r="649" spans="1:24" x14ac:dyDescent="0.25">
      <c r="A649" s="67"/>
      <c r="B649" s="67">
        <v>543</v>
      </c>
      <c r="C649" s="67" t="s">
        <v>735</v>
      </c>
      <c r="D649" s="109">
        <v>354233</v>
      </c>
      <c r="E649" s="89" t="s">
        <v>267</v>
      </c>
      <c r="F649" s="72">
        <v>611110</v>
      </c>
      <c r="G649" s="86" t="s">
        <v>258</v>
      </c>
      <c r="H649" s="87">
        <v>70830.12999999999</v>
      </c>
      <c r="I649" s="87">
        <v>68993.87999999999</v>
      </c>
      <c r="J649" s="87">
        <v>72754</v>
      </c>
      <c r="K649" s="87">
        <v>36376.79</v>
      </c>
      <c r="L649" s="80">
        <v>72754</v>
      </c>
      <c r="M649" s="80"/>
      <c r="N649" s="80"/>
      <c r="O649" s="80"/>
      <c r="P649" s="80"/>
      <c r="Q649" s="78">
        <v>110010</v>
      </c>
      <c r="R649" s="79" t="s">
        <v>150</v>
      </c>
      <c r="S649" s="78">
        <v>10</v>
      </c>
      <c r="T649" s="79" t="s">
        <v>150</v>
      </c>
      <c r="U649" s="78">
        <v>11</v>
      </c>
      <c r="V649" s="80" t="s">
        <v>156</v>
      </c>
      <c r="W649" s="78">
        <v>61</v>
      </c>
      <c r="X649" s="78">
        <v>2</v>
      </c>
    </row>
    <row r="650" spans="1:24" x14ac:dyDescent="0.25">
      <c r="A650" s="67"/>
      <c r="B650" s="67">
        <v>544</v>
      </c>
      <c r="C650" s="67" t="s">
        <v>735</v>
      </c>
      <c r="D650" s="109">
        <v>354233</v>
      </c>
      <c r="E650" s="89" t="s">
        <v>267</v>
      </c>
      <c r="F650" s="72">
        <v>611115</v>
      </c>
      <c r="G650" s="86" t="s">
        <v>259</v>
      </c>
      <c r="H650" s="87">
        <v>0</v>
      </c>
      <c r="I650" s="87">
        <v>89.76</v>
      </c>
      <c r="J650" s="87">
        <v>0</v>
      </c>
      <c r="K650" s="87">
        <v>0</v>
      </c>
      <c r="L650" s="80">
        <v>0</v>
      </c>
      <c r="M650" s="80"/>
      <c r="N650" s="80"/>
      <c r="O650" s="80"/>
      <c r="P650" s="80"/>
      <c r="Q650" s="78">
        <v>110010</v>
      </c>
      <c r="R650" s="79" t="s">
        <v>150</v>
      </c>
      <c r="S650" s="78">
        <v>10</v>
      </c>
      <c r="T650" s="79" t="s">
        <v>150</v>
      </c>
      <c r="U650" s="78">
        <v>11</v>
      </c>
      <c r="V650" s="80" t="s">
        <v>156</v>
      </c>
      <c r="W650" s="78">
        <v>61</v>
      </c>
      <c r="X650" s="78">
        <v>2</v>
      </c>
    </row>
    <row r="651" spans="1:24" x14ac:dyDescent="0.25">
      <c r="A651" s="67"/>
      <c r="B651" s="67">
        <v>545</v>
      </c>
      <c r="C651" s="67" t="s">
        <v>735</v>
      </c>
      <c r="D651" s="109">
        <v>354233</v>
      </c>
      <c r="E651" s="89" t="s">
        <v>267</v>
      </c>
      <c r="F651" s="72">
        <v>611120</v>
      </c>
      <c r="G651" s="86" t="s">
        <v>229</v>
      </c>
      <c r="H651" s="87">
        <v>8628</v>
      </c>
      <c r="I651" s="87">
        <v>11220</v>
      </c>
      <c r="J651" s="87">
        <v>14272</v>
      </c>
      <c r="K651" s="87">
        <v>10705.5</v>
      </c>
      <c r="L651" s="80">
        <v>0</v>
      </c>
      <c r="M651" s="80"/>
      <c r="N651" s="80"/>
      <c r="O651" s="80"/>
      <c r="P651" s="80"/>
      <c r="Q651" s="78">
        <v>110010</v>
      </c>
      <c r="R651" s="79" t="s">
        <v>150</v>
      </c>
      <c r="S651" s="78">
        <v>10</v>
      </c>
      <c r="T651" s="79" t="s">
        <v>150</v>
      </c>
      <c r="U651" s="78">
        <v>11</v>
      </c>
      <c r="V651" s="80" t="s">
        <v>156</v>
      </c>
      <c r="W651" s="78">
        <v>61</v>
      </c>
      <c r="X651" s="78">
        <v>2</v>
      </c>
    </row>
    <row r="652" spans="1:24" x14ac:dyDescent="0.25">
      <c r="A652" s="67"/>
      <c r="B652" s="67">
        <v>546</v>
      </c>
      <c r="C652" s="67" t="s">
        <v>735</v>
      </c>
      <c r="D652" s="109">
        <v>354233</v>
      </c>
      <c r="E652" s="89" t="s">
        <v>267</v>
      </c>
      <c r="F652" s="72">
        <v>611150</v>
      </c>
      <c r="G652" s="86" t="s">
        <v>262</v>
      </c>
      <c r="H652" s="87">
        <v>16338.34</v>
      </c>
      <c r="I652" s="87">
        <v>6766.19</v>
      </c>
      <c r="J652" s="87">
        <v>0</v>
      </c>
      <c r="K652" s="87">
        <v>0</v>
      </c>
      <c r="L652" s="80">
        <v>0</v>
      </c>
      <c r="M652" s="80"/>
      <c r="N652" s="80"/>
      <c r="O652" s="80"/>
      <c r="P652" s="80"/>
      <c r="Q652" s="78">
        <v>110010</v>
      </c>
      <c r="R652" s="79" t="s">
        <v>150</v>
      </c>
      <c r="S652" s="78">
        <v>10</v>
      </c>
      <c r="T652" s="79" t="s">
        <v>150</v>
      </c>
      <c r="U652" s="78">
        <v>11</v>
      </c>
      <c r="V652" s="80" t="s">
        <v>156</v>
      </c>
      <c r="W652" s="78">
        <v>61</v>
      </c>
      <c r="X652" s="78">
        <v>2</v>
      </c>
    </row>
    <row r="653" spans="1:24" x14ac:dyDescent="0.25">
      <c r="A653" s="67"/>
      <c r="B653" s="67">
        <v>547</v>
      </c>
      <c r="C653" s="67" t="s">
        <v>735</v>
      </c>
      <c r="D653" s="109">
        <v>354233</v>
      </c>
      <c r="E653" s="89" t="s">
        <v>267</v>
      </c>
      <c r="F653" s="72">
        <v>611160</v>
      </c>
      <c r="G653" s="86" t="s">
        <v>230</v>
      </c>
      <c r="H653" s="87">
        <v>2157</v>
      </c>
      <c r="I653" s="87">
        <v>0</v>
      </c>
      <c r="J653" s="87">
        <v>4758</v>
      </c>
      <c r="K653" s="87">
        <v>0</v>
      </c>
      <c r="L653" s="80">
        <v>0</v>
      </c>
      <c r="M653" s="80"/>
      <c r="N653" s="80"/>
      <c r="O653" s="80"/>
      <c r="P653" s="80"/>
      <c r="Q653" s="78">
        <v>110010</v>
      </c>
      <c r="R653" s="79" t="s">
        <v>150</v>
      </c>
      <c r="S653" s="78">
        <v>10</v>
      </c>
      <c r="T653" s="79" t="s">
        <v>150</v>
      </c>
      <c r="U653" s="78">
        <v>11</v>
      </c>
      <c r="V653" s="80" t="s">
        <v>156</v>
      </c>
      <c r="W653" s="78">
        <v>61</v>
      </c>
      <c r="X653" s="78">
        <v>2</v>
      </c>
    </row>
    <row r="654" spans="1:24" x14ac:dyDescent="0.25">
      <c r="A654" s="67"/>
      <c r="B654" s="67">
        <v>548</v>
      </c>
      <c r="C654" s="67" t="s">
        <v>735</v>
      </c>
      <c r="D654" s="109">
        <v>354233</v>
      </c>
      <c r="E654" s="89" t="s">
        <v>267</v>
      </c>
      <c r="F654" s="72">
        <v>733110</v>
      </c>
      <c r="G654" s="86" t="s">
        <v>214</v>
      </c>
      <c r="H654" s="87">
        <v>0</v>
      </c>
      <c r="I654" s="87">
        <v>13.99</v>
      </c>
      <c r="J654" s="87">
        <v>0</v>
      </c>
      <c r="K654" s="87">
        <v>0</v>
      </c>
      <c r="L654" s="80">
        <v>0</v>
      </c>
      <c r="M654" s="80">
        <f>+L654-J654</f>
        <v>0</v>
      </c>
      <c r="N654" s="80"/>
      <c r="O654" s="80"/>
      <c r="P654" s="80"/>
      <c r="Q654" s="78">
        <v>110010</v>
      </c>
      <c r="R654" s="79" t="s">
        <v>150</v>
      </c>
      <c r="S654" s="78">
        <v>10</v>
      </c>
      <c r="T654" s="79" t="s">
        <v>150</v>
      </c>
      <c r="U654" s="78">
        <v>11</v>
      </c>
      <c r="V654" s="80" t="s">
        <v>156</v>
      </c>
      <c r="W654" s="78">
        <v>73</v>
      </c>
      <c r="X654" s="78">
        <v>5</v>
      </c>
    </row>
    <row r="655" spans="1:24" x14ac:dyDescent="0.25">
      <c r="A655" s="67"/>
      <c r="B655" s="67"/>
      <c r="C655" s="67" t="s">
        <v>735</v>
      </c>
      <c r="D655" s="109">
        <v>354233</v>
      </c>
      <c r="E655" s="89" t="s">
        <v>267</v>
      </c>
      <c r="F655" s="66">
        <v>798142</v>
      </c>
      <c r="G655" s="66" t="s">
        <v>839</v>
      </c>
      <c r="H655" s="87"/>
      <c r="I655" s="87"/>
      <c r="J655" s="87"/>
      <c r="K655" s="87"/>
      <c r="L655" s="80">
        <v>0</v>
      </c>
      <c r="M655" s="80">
        <f>+L655-J655</f>
        <v>0</v>
      </c>
      <c r="N655" s="80"/>
      <c r="O655" s="80"/>
      <c r="P655" s="80"/>
      <c r="Q655" s="78">
        <v>110010</v>
      </c>
      <c r="R655" s="79" t="s">
        <v>150</v>
      </c>
      <c r="S655" s="78">
        <v>10</v>
      </c>
      <c r="T655" s="79" t="s">
        <v>150</v>
      </c>
      <c r="U655" s="78">
        <v>11</v>
      </c>
      <c r="V655" s="80" t="s">
        <v>156</v>
      </c>
      <c r="W655" s="78">
        <v>79</v>
      </c>
      <c r="X655" s="78">
        <v>5</v>
      </c>
    </row>
    <row r="656" spans="1:24" s="66" customFormat="1" x14ac:dyDescent="0.25">
      <c r="A656" s="67"/>
      <c r="B656" s="67">
        <v>549</v>
      </c>
      <c r="C656" s="67" t="s">
        <v>735</v>
      </c>
      <c r="D656" s="109">
        <v>354236</v>
      </c>
      <c r="E656" s="89" t="s">
        <v>267</v>
      </c>
      <c r="F656" s="72">
        <v>611110</v>
      </c>
      <c r="G656" s="86" t="s">
        <v>258</v>
      </c>
      <c r="H656" s="87">
        <v>54703.309999999983</v>
      </c>
      <c r="I656" s="87">
        <v>61560.84</v>
      </c>
      <c r="J656" s="87">
        <v>65024</v>
      </c>
      <c r="K656" s="87">
        <v>32511.670000000002</v>
      </c>
      <c r="L656" s="80">
        <v>65023</v>
      </c>
      <c r="M656" s="80"/>
      <c r="N656" s="80"/>
      <c r="O656" s="80"/>
      <c r="P656" s="80"/>
      <c r="Q656" s="78">
        <v>110010</v>
      </c>
      <c r="R656" s="79" t="s">
        <v>150</v>
      </c>
      <c r="S656" s="78">
        <v>10</v>
      </c>
      <c r="T656" s="79" t="s">
        <v>150</v>
      </c>
      <c r="U656" s="78">
        <v>11</v>
      </c>
      <c r="V656" s="80" t="s">
        <v>156</v>
      </c>
      <c r="W656" s="78">
        <v>61</v>
      </c>
      <c r="X656" s="78">
        <v>2</v>
      </c>
    </row>
    <row r="657" spans="1:24" x14ac:dyDescent="0.25">
      <c r="A657" s="67"/>
      <c r="B657" s="67">
        <v>550</v>
      </c>
      <c r="C657" s="67" t="s">
        <v>735</v>
      </c>
      <c r="D657" s="109">
        <v>354236</v>
      </c>
      <c r="E657" s="89" t="s">
        <v>267</v>
      </c>
      <c r="F657" s="72">
        <v>611115</v>
      </c>
      <c r="G657" s="86" t="s">
        <v>259</v>
      </c>
      <c r="H657" s="87">
        <v>431.4</v>
      </c>
      <c r="I657" s="87">
        <v>359.03999999999996</v>
      </c>
      <c r="J657" s="87">
        <v>1278</v>
      </c>
      <c r="K657" s="87">
        <v>1189.5</v>
      </c>
      <c r="L657" s="80">
        <v>700</v>
      </c>
      <c r="M657" s="80"/>
      <c r="N657" s="80"/>
      <c r="O657" s="80"/>
      <c r="P657" s="80"/>
      <c r="Q657" s="78">
        <v>110010</v>
      </c>
      <c r="R657" s="79" t="s">
        <v>150</v>
      </c>
      <c r="S657" s="78">
        <v>10</v>
      </c>
      <c r="T657" s="79" t="s">
        <v>150</v>
      </c>
      <c r="U657" s="78">
        <v>11</v>
      </c>
      <c r="V657" s="80" t="s">
        <v>156</v>
      </c>
      <c r="W657" s="78">
        <v>61</v>
      </c>
      <c r="X657" s="78">
        <v>2</v>
      </c>
    </row>
    <row r="658" spans="1:24" x14ac:dyDescent="0.25">
      <c r="A658" s="67"/>
      <c r="B658" s="67">
        <v>551</v>
      </c>
      <c r="C658" s="67" t="s">
        <v>735</v>
      </c>
      <c r="D658" s="109">
        <v>354236</v>
      </c>
      <c r="E658" s="89" t="s">
        <v>267</v>
      </c>
      <c r="F658" s="72">
        <v>611120</v>
      </c>
      <c r="G658" s="86" t="s">
        <v>229</v>
      </c>
      <c r="H658" s="87">
        <v>42762.19</v>
      </c>
      <c r="I658" s="87">
        <v>56100</v>
      </c>
      <c r="J658" s="87">
        <v>49401</v>
      </c>
      <c r="K658" s="87">
        <v>39967.199999999997</v>
      </c>
      <c r="L658" s="80">
        <v>0</v>
      </c>
      <c r="M658" s="80"/>
      <c r="N658" s="80"/>
      <c r="O658" s="80"/>
      <c r="P658" s="80"/>
      <c r="Q658" s="78">
        <v>110010</v>
      </c>
      <c r="R658" s="79" t="s">
        <v>150</v>
      </c>
      <c r="S658" s="78">
        <v>10</v>
      </c>
      <c r="T658" s="79" t="s">
        <v>150</v>
      </c>
      <c r="U658" s="78">
        <v>11</v>
      </c>
      <c r="V658" s="80" t="s">
        <v>156</v>
      </c>
      <c r="W658" s="78">
        <v>61</v>
      </c>
      <c r="X658" s="78">
        <v>2</v>
      </c>
    </row>
    <row r="659" spans="1:24" x14ac:dyDescent="0.25">
      <c r="A659" s="67"/>
      <c r="B659" s="67">
        <v>552</v>
      </c>
      <c r="C659" s="67" t="s">
        <v>735</v>
      </c>
      <c r="D659" s="109">
        <v>354236</v>
      </c>
      <c r="E659" s="89" t="s">
        <v>267</v>
      </c>
      <c r="F659" s="72">
        <v>611130</v>
      </c>
      <c r="G659" s="86" t="s">
        <v>261</v>
      </c>
      <c r="H659" s="87">
        <v>13736.979999999998</v>
      </c>
      <c r="I659" s="87">
        <v>15188.199999999999</v>
      </c>
      <c r="J659" s="87">
        <v>12043</v>
      </c>
      <c r="K659" s="87">
        <v>6602.36</v>
      </c>
      <c r="L659" s="80">
        <v>13026</v>
      </c>
      <c r="M659" s="80"/>
      <c r="N659" s="80"/>
      <c r="O659" s="80"/>
      <c r="P659" s="80"/>
      <c r="Q659" s="78">
        <v>110010</v>
      </c>
      <c r="R659" s="79" t="s">
        <v>150</v>
      </c>
      <c r="S659" s="78">
        <v>10</v>
      </c>
      <c r="T659" s="79" t="s">
        <v>150</v>
      </c>
      <c r="U659" s="78">
        <v>11</v>
      </c>
      <c r="V659" s="80" t="s">
        <v>156</v>
      </c>
      <c r="W659" s="78">
        <v>61</v>
      </c>
      <c r="X659" s="78">
        <v>2</v>
      </c>
    </row>
    <row r="660" spans="1:24" x14ac:dyDescent="0.25">
      <c r="A660" s="67"/>
      <c r="B660" s="67">
        <v>553</v>
      </c>
      <c r="C660" s="67" t="s">
        <v>735</v>
      </c>
      <c r="D660" s="109">
        <v>354236</v>
      </c>
      <c r="E660" s="89" t="s">
        <v>267</v>
      </c>
      <c r="F660" s="72">
        <v>611150</v>
      </c>
      <c r="G660" s="86" t="s">
        <v>262</v>
      </c>
      <c r="H660" s="87">
        <v>8787.34</v>
      </c>
      <c r="I660" s="87">
        <v>12407.47</v>
      </c>
      <c r="J660" s="87">
        <v>19009</v>
      </c>
      <c r="K660" s="87">
        <v>0</v>
      </c>
      <c r="L660" s="80">
        <v>19289</v>
      </c>
      <c r="M660" s="80"/>
      <c r="N660" s="80"/>
      <c r="O660" s="80"/>
      <c r="P660" s="80"/>
      <c r="Q660" s="78">
        <v>110010</v>
      </c>
      <c r="R660" s="79" t="s">
        <v>150</v>
      </c>
      <c r="S660" s="78">
        <v>10</v>
      </c>
      <c r="T660" s="79" t="s">
        <v>150</v>
      </c>
      <c r="U660" s="78">
        <v>11</v>
      </c>
      <c r="V660" s="80" t="s">
        <v>156</v>
      </c>
      <c r="W660" s="78">
        <v>61</v>
      </c>
      <c r="X660" s="78">
        <v>2</v>
      </c>
    </row>
    <row r="661" spans="1:24" s="66" customFormat="1" x14ac:dyDescent="0.25">
      <c r="A661" s="67"/>
      <c r="B661" s="67">
        <v>554</v>
      </c>
      <c r="C661" s="67" t="s">
        <v>735</v>
      </c>
      <c r="D661" s="109">
        <v>354236</v>
      </c>
      <c r="E661" s="89" t="s">
        <v>267</v>
      </c>
      <c r="F661" s="72">
        <v>611160</v>
      </c>
      <c r="G661" s="86" t="s">
        <v>230</v>
      </c>
      <c r="H661" s="87">
        <v>10785</v>
      </c>
      <c r="I661" s="87">
        <v>2244</v>
      </c>
      <c r="J661" s="87">
        <v>21408</v>
      </c>
      <c r="K661" s="87">
        <v>0</v>
      </c>
      <c r="L661" s="80">
        <v>0</v>
      </c>
      <c r="M661" s="80"/>
      <c r="N661" s="80"/>
      <c r="O661" s="80"/>
      <c r="P661" s="80"/>
      <c r="Q661" s="78">
        <v>110010</v>
      </c>
      <c r="R661" s="79" t="s">
        <v>150</v>
      </c>
      <c r="S661" s="78">
        <v>10</v>
      </c>
      <c r="T661" s="79" t="s">
        <v>150</v>
      </c>
      <c r="U661" s="78">
        <v>11</v>
      </c>
      <c r="V661" s="80" t="s">
        <v>156</v>
      </c>
      <c r="W661" s="78">
        <v>61</v>
      </c>
      <c r="X661" s="78">
        <v>2</v>
      </c>
    </row>
    <row r="662" spans="1:24" x14ac:dyDescent="0.25">
      <c r="A662" s="67"/>
      <c r="B662" s="67">
        <v>555</v>
      </c>
      <c r="C662" s="67" t="s">
        <v>735</v>
      </c>
      <c r="D662" s="109">
        <v>354236</v>
      </c>
      <c r="E662" s="89" t="s">
        <v>267</v>
      </c>
      <c r="F662" s="72">
        <v>712655</v>
      </c>
      <c r="G662" s="86" t="s">
        <v>237</v>
      </c>
      <c r="H662" s="87">
        <v>129.58000000000001</v>
      </c>
      <c r="I662" s="87">
        <v>157</v>
      </c>
      <c r="J662" s="87">
        <v>100</v>
      </c>
      <c r="K662" s="87">
        <v>0</v>
      </c>
      <c r="L662" s="80">
        <v>100</v>
      </c>
      <c r="M662" s="80">
        <f t="shared" ref="M662:M669" si="20">+L662-J662</f>
        <v>0</v>
      </c>
      <c r="N662" s="80"/>
      <c r="O662" s="80"/>
      <c r="P662" s="80"/>
      <c r="Q662" s="78">
        <v>110010</v>
      </c>
      <c r="R662" s="79" t="s">
        <v>150</v>
      </c>
      <c r="S662" s="78">
        <v>10</v>
      </c>
      <c r="T662" s="79" t="s">
        <v>150</v>
      </c>
      <c r="U662" s="78">
        <v>11</v>
      </c>
      <c r="V662" s="80" t="s">
        <v>156</v>
      </c>
      <c r="W662" s="78">
        <v>71</v>
      </c>
      <c r="X662" s="78">
        <v>5</v>
      </c>
    </row>
    <row r="663" spans="1:24" x14ac:dyDescent="0.25">
      <c r="A663" s="67"/>
      <c r="B663" s="67">
        <v>556</v>
      </c>
      <c r="C663" s="67" t="s">
        <v>735</v>
      </c>
      <c r="D663" s="109">
        <v>354236</v>
      </c>
      <c r="E663" s="89" t="s">
        <v>267</v>
      </c>
      <c r="F663" s="72">
        <v>733110</v>
      </c>
      <c r="G663" s="86" t="s">
        <v>214</v>
      </c>
      <c r="H663" s="87">
        <v>80.78</v>
      </c>
      <c r="I663" s="87">
        <v>106.07</v>
      </c>
      <c r="J663" s="87">
        <v>200</v>
      </c>
      <c r="K663" s="87">
        <v>154.75</v>
      </c>
      <c r="L663" s="80">
        <v>200</v>
      </c>
      <c r="M663" s="80">
        <f t="shared" si="20"/>
        <v>0</v>
      </c>
      <c r="N663" s="80"/>
      <c r="O663" s="80"/>
      <c r="P663" s="80"/>
      <c r="Q663" s="78">
        <v>110010</v>
      </c>
      <c r="R663" s="79" t="s">
        <v>150</v>
      </c>
      <c r="S663" s="78">
        <v>10</v>
      </c>
      <c r="T663" s="79" t="s">
        <v>150</v>
      </c>
      <c r="U663" s="78">
        <v>11</v>
      </c>
      <c r="V663" s="80" t="s">
        <v>156</v>
      </c>
      <c r="W663" s="78">
        <v>73</v>
      </c>
      <c r="X663" s="78">
        <v>5</v>
      </c>
    </row>
    <row r="664" spans="1:24" x14ac:dyDescent="0.25">
      <c r="A664" s="67"/>
      <c r="B664" s="67">
        <v>557</v>
      </c>
      <c r="C664" s="67" t="s">
        <v>735</v>
      </c>
      <c r="D664" s="109">
        <v>354236</v>
      </c>
      <c r="E664" s="89" t="s">
        <v>267</v>
      </c>
      <c r="F664" s="72">
        <v>733120</v>
      </c>
      <c r="G664" s="86" t="s">
        <v>188</v>
      </c>
      <c r="H664" s="87">
        <v>0</v>
      </c>
      <c r="I664" s="87">
        <v>0</v>
      </c>
      <c r="J664" s="87">
        <v>0</v>
      </c>
      <c r="K664" s="87">
        <v>0</v>
      </c>
      <c r="L664" s="80">
        <v>0</v>
      </c>
      <c r="M664" s="80">
        <f t="shared" si="20"/>
        <v>0</v>
      </c>
      <c r="N664" s="80"/>
      <c r="O664" s="80"/>
      <c r="P664" s="80"/>
      <c r="Q664" s="78">
        <v>110010</v>
      </c>
      <c r="R664" s="79" t="s">
        <v>150</v>
      </c>
      <c r="S664" s="78">
        <v>10</v>
      </c>
      <c r="T664" s="79" t="s">
        <v>150</v>
      </c>
      <c r="U664" s="78">
        <v>11</v>
      </c>
      <c r="V664" s="80" t="s">
        <v>156</v>
      </c>
      <c r="W664" s="78">
        <v>73</v>
      </c>
      <c r="X664" s="78">
        <v>5</v>
      </c>
    </row>
    <row r="665" spans="1:24" x14ac:dyDescent="0.25">
      <c r="A665" s="67"/>
      <c r="B665" s="67">
        <v>558</v>
      </c>
      <c r="C665" s="67" t="s">
        <v>735</v>
      </c>
      <c r="D665" s="109">
        <v>354236</v>
      </c>
      <c r="E665" s="89" t="s">
        <v>267</v>
      </c>
      <c r="F665" s="72">
        <v>733210</v>
      </c>
      <c r="G665" s="86" t="s">
        <v>251</v>
      </c>
      <c r="H665" s="87">
        <v>255.94</v>
      </c>
      <c r="I665" s="87">
        <v>201.43</v>
      </c>
      <c r="J665" s="87">
        <v>250</v>
      </c>
      <c r="K665" s="87">
        <v>161.43</v>
      </c>
      <c r="L665" s="80">
        <v>250</v>
      </c>
      <c r="M665" s="80">
        <f t="shared" si="20"/>
        <v>0</v>
      </c>
      <c r="N665" s="80"/>
      <c r="O665" s="80"/>
      <c r="P665" s="80"/>
      <c r="Q665" s="78">
        <v>110010</v>
      </c>
      <c r="R665" s="79" t="s">
        <v>150</v>
      </c>
      <c r="S665" s="78">
        <v>10</v>
      </c>
      <c r="T665" s="79" t="s">
        <v>150</v>
      </c>
      <c r="U665" s="78">
        <v>11</v>
      </c>
      <c r="V665" s="80" t="s">
        <v>156</v>
      </c>
      <c r="W665" s="78">
        <v>73</v>
      </c>
      <c r="X665" s="78">
        <v>5</v>
      </c>
    </row>
    <row r="666" spans="1:24" x14ac:dyDescent="0.25">
      <c r="A666" s="67"/>
      <c r="B666" s="67">
        <v>559</v>
      </c>
      <c r="C666" s="67" t="s">
        <v>735</v>
      </c>
      <c r="D666" s="109">
        <v>354236</v>
      </c>
      <c r="E666" s="89" t="s">
        <v>267</v>
      </c>
      <c r="F666" s="72">
        <v>744220</v>
      </c>
      <c r="G666" s="86" t="s">
        <v>191</v>
      </c>
      <c r="H666" s="87">
        <v>1642.6</v>
      </c>
      <c r="I666" s="87">
        <v>1628.03</v>
      </c>
      <c r="J666" s="87">
        <v>2000</v>
      </c>
      <c r="K666" s="87">
        <v>0</v>
      </c>
      <c r="L666" s="80">
        <v>2000</v>
      </c>
      <c r="M666" s="80">
        <f t="shared" si="20"/>
        <v>0</v>
      </c>
      <c r="N666" s="80"/>
      <c r="O666" s="80"/>
      <c r="P666" s="80"/>
      <c r="Q666" s="78">
        <v>110010</v>
      </c>
      <c r="R666" s="79" t="s">
        <v>150</v>
      </c>
      <c r="S666" s="78">
        <v>10</v>
      </c>
      <c r="T666" s="79" t="s">
        <v>150</v>
      </c>
      <c r="U666" s="78">
        <v>11</v>
      </c>
      <c r="V666" s="80" t="s">
        <v>156</v>
      </c>
      <c r="W666" s="78">
        <v>74</v>
      </c>
      <c r="X666" s="78">
        <v>5</v>
      </c>
    </row>
    <row r="667" spans="1:24" x14ac:dyDescent="0.25">
      <c r="A667" s="67"/>
      <c r="B667" s="67">
        <v>560</v>
      </c>
      <c r="C667" s="67" t="s">
        <v>735</v>
      </c>
      <c r="D667" s="109">
        <v>354236</v>
      </c>
      <c r="E667" s="89" t="s">
        <v>267</v>
      </c>
      <c r="F667" s="72">
        <v>755310</v>
      </c>
      <c r="G667" s="86" t="s">
        <v>194</v>
      </c>
      <c r="H667" s="87">
        <v>1888.6299999999997</v>
      </c>
      <c r="I667" s="87">
        <v>2949.9000000000005</v>
      </c>
      <c r="J667" s="87">
        <v>2000</v>
      </c>
      <c r="K667" s="87">
        <v>1892.28</v>
      </c>
      <c r="L667" s="80">
        <v>2250</v>
      </c>
      <c r="M667" s="80">
        <f t="shared" si="20"/>
        <v>250</v>
      </c>
      <c r="N667" s="80"/>
      <c r="O667" s="80"/>
      <c r="P667" s="80"/>
      <c r="Q667" s="78">
        <v>110010</v>
      </c>
      <c r="R667" s="79" t="s">
        <v>150</v>
      </c>
      <c r="S667" s="78">
        <v>10</v>
      </c>
      <c r="T667" s="79" t="s">
        <v>150</v>
      </c>
      <c r="U667" s="78">
        <v>11</v>
      </c>
      <c r="V667" s="80" t="s">
        <v>156</v>
      </c>
      <c r="W667" s="78">
        <v>75</v>
      </c>
      <c r="X667" s="78">
        <v>5</v>
      </c>
    </row>
    <row r="668" spans="1:24" x14ac:dyDescent="0.25">
      <c r="A668" s="67"/>
      <c r="B668" s="67">
        <v>561</v>
      </c>
      <c r="C668" s="67" t="s">
        <v>735</v>
      </c>
      <c r="D668" s="109">
        <v>354236</v>
      </c>
      <c r="E668" s="89" t="s">
        <v>267</v>
      </c>
      <c r="F668" s="72">
        <v>755730</v>
      </c>
      <c r="G668" s="86" t="s">
        <v>197</v>
      </c>
      <c r="H668" s="87">
        <v>416</v>
      </c>
      <c r="I668" s="87">
        <v>266</v>
      </c>
      <c r="J668" s="87">
        <v>750</v>
      </c>
      <c r="K668" s="87">
        <v>266</v>
      </c>
      <c r="L668" s="80">
        <v>750</v>
      </c>
      <c r="M668" s="80">
        <f t="shared" si="20"/>
        <v>0</v>
      </c>
      <c r="N668" s="80"/>
      <c r="O668" s="80"/>
      <c r="P668" s="80"/>
      <c r="Q668" s="78">
        <v>110010</v>
      </c>
      <c r="R668" s="79" t="s">
        <v>150</v>
      </c>
      <c r="S668" s="78">
        <v>10</v>
      </c>
      <c r="T668" s="79" t="s">
        <v>150</v>
      </c>
      <c r="U668" s="78">
        <v>11</v>
      </c>
      <c r="V668" s="80" t="s">
        <v>156</v>
      </c>
      <c r="W668" s="78">
        <v>75</v>
      </c>
      <c r="X668" s="78">
        <v>5</v>
      </c>
    </row>
    <row r="669" spans="1:24" x14ac:dyDescent="0.25">
      <c r="A669" s="67"/>
      <c r="B669" s="67"/>
      <c r="C669" s="67" t="s">
        <v>735</v>
      </c>
      <c r="D669" s="109">
        <v>354236</v>
      </c>
      <c r="E669" s="89" t="s">
        <v>267</v>
      </c>
      <c r="F669" s="66">
        <v>798142</v>
      </c>
      <c r="G669" s="66" t="s">
        <v>839</v>
      </c>
      <c r="H669" s="87"/>
      <c r="I669" s="87"/>
      <c r="J669" s="87"/>
      <c r="K669" s="87"/>
      <c r="L669" s="80">
        <v>-330</v>
      </c>
      <c r="M669" s="80">
        <f t="shared" si="20"/>
        <v>-330</v>
      </c>
      <c r="N669" s="80"/>
      <c r="O669" s="80"/>
      <c r="P669" s="80"/>
      <c r="Q669" s="78">
        <v>110010</v>
      </c>
      <c r="R669" s="79" t="s">
        <v>150</v>
      </c>
      <c r="S669" s="78">
        <v>10</v>
      </c>
      <c r="T669" s="79" t="s">
        <v>150</v>
      </c>
      <c r="U669" s="78">
        <v>11</v>
      </c>
      <c r="V669" s="80" t="s">
        <v>156</v>
      </c>
      <c r="W669" s="78">
        <v>79</v>
      </c>
      <c r="X669" s="78">
        <v>5</v>
      </c>
    </row>
    <row r="670" spans="1:24" x14ac:dyDescent="0.25">
      <c r="A670" s="67"/>
      <c r="B670" s="67">
        <v>562</v>
      </c>
      <c r="C670" s="67" t="s">
        <v>735</v>
      </c>
      <c r="D670" s="109">
        <v>354256</v>
      </c>
      <c r="E670" s="89" t="s">
        <v>268</v>
      </c>
      <c r="F670" s="72">
        <v>611110</v>
      </c>
      <c r="G670" s="86" t="s">
        <v>258</v>
      </c>
      <c r="H670" s="87">
        <v>171445.02999999997</v>
      </c>
      <c r="I670" s="87">
        <v>114026.57</v>
      </c>
      <c r="J670" s="87">
        <v>144245</v>
      </c>
      <c r="K670" s="87">
        <v>71978.61</v>
      </c>
      <c r="L670" s="80">
        <v>144532</v>
      </c>
      <c r="M670" s="80"/>
      <c r="N670" s="80"/>
      <c r="O670" s="80"/>
      <c r="P670" s="80"/>
      <c r="Q670" s="78">
        <v>110010</v>
      </c>
      <c r="R670" s="79" t="s">
        <v>150</v>
      </c>
      <c r="S670" s="78">
        <v>10</v>
      </c>
      <c r="T670" s="79" t="s">
        <v>150</v>
      </c>
      <c r="U670" s="78">
        <v>11</v>
      </c>
      <c r="V670" s="80" t="s">
        <v>156</v>
      </c>
      <c r="W670" s="78">
        <v>61</v>
      </c>
      <c r="X670" s="78">
        <v>2</v>
      </c>
    </row>
    <row r="671" spans="1:24" x14ac:dyDescent="0.25">
      <c r="A671" s="67"/>
      <c r="B671" s="67">
        <v>563</v>
      </c>
      <c r="C671" s="67" t="s">
        <v>735</v>
      </c>
      <c r="D671" s="109">
        <v>354256</v>
      </c>
      <c r="E671" s="89" t="s">
        <v>268</v>
      </c>
      <c r="F671" s="72">
        <v>611115</v>
      </c>
      <c r="G671" s="86" t="s">
        <v>259</v>
      </c>
      <c r="H671" s="87">
        <v>4388.66</v>
      </c>
      <c r="I671" s="87">
        <v>3084.42</v>
      </c>
      <c r="J671" s="87">
        <v>3092</v>
      </c>
      <c r="K671" s="87">
        <v>3052</v>
      </c>
      <c r="L671" s="80">
        <v>1050</v>
      </c>
      <c r="M671" s="80"/>
      <c r="N671" s="80"/>
      <c r="O671" s="80"/>
      <c r="P671" s="80"/>
      <c r="Q671" s="78">
        <v>110010</v>
      </c>
      <c r="R671" s="79" t="s">
        <v>150</v>
      </c>
      <c r="S671" s="78">
        <v>10</v>
      </c>
      <c r="T671" s="79" t="s">
        <v>150</v>
      </c>
      <c r="U671" s="78">
        <v>11</v>
      </c>
      <c r="V671" s="80" t="s">
        <v>156</v>
      </c>
      <c r="W671" s="78">
        <v>61</v>
      </c>
      <c r="X671" s="78">
        <v>2</v>
      </c>
    </row>
    <row r="672" spans="1:24" x14ac:dyDescent="0.25">
      <c r="A672" s="67"/>
      <c r="B672" s="67">
        <v>564</v>
      </c>
      <c r="C672" s="67" t="s">
        <v>735</v>
      </c>
      <c r="D672" s="109">
        <v>354256</v>
      </c>
      <c r="E672" s="89" t="s">
        <v>268</v>
      </c>
      <c r="F672" s="72">
        <v>611120</v>
      </c>
      <c r="G672" s="86" t="s">
        <v>229</v>
      </c>
      <c r="H672" s="87">
        <v>77236.41</v>
      </c>
      <c r="I672" s="87">
        <v>70020.53</v>
      </c>
      <c r="J672" s="87">
        <v>79037</v>
      </c>
      <c r="K672" s="87">
        <v>43048</v>
      </c>
      <c r="L672" s="80">
        <v>0</v>
      </c>
      <c r="M672" s="80"/>
      <c r="N672" s="80"/>
      <c r="O672" s="80"/>
      <c r="P672" s="80"/>
      <c r="Q672" s="78">
        <v>110010</v>
      </c>
      <c r="R672" s="79" t="s">
        <v>150</v>
      </c>
      <c r="S672" s="78">
        <v>10</v>
      </c>
      <c r="T672" s="79" t="s">
        <v>150</v>
      </c>
      <c r="U672" s="78">
        <v>11</v>
      </c>
      <c r="V672" s="80" t="s">
        <v>156</v>
      </c>
      <c r="W672" s="78">
        <v>61</v>
      </c>
      <c r="X672" s="78">
        <v>2</v>
      </c>
    </row>
    <row r="673" spans="1:24" x14ac:dyDescent="0.25">
      <c r="A673" s="67"/>
      <c r="B673" s="67">
        <v>565</v>
      </c>
      <c r="C673" s="67" t="s">
        <v>735</v>
      </c>
      <c r="D673" s="109">
        <v>354256</v>
      </c>
      <c r="E673" s="89" t="s">
        <v>268</v>
      </c>
      <c r="F673" s="72">
        <v>611130</v>
      </c>
      <c r="G673" s="86" t="s">
        <v>261</v>
      </c>
      <c r="H673" s="87">
        <v>0</v>
      </c>
      <c r="I673" s="87">
        <v>2244</v>
      </c>
      <c r="J673" s="87">
        <v>0</v>
      </c>
      <c r="K673" s="87">
        <v>0</v>
      </c>
      <c r="L673" s="80">
        <v>0</v>
      </c>
      <c r="M673" s="80"/>
      <c r="N673" s="80"/>
      <c r="O673" s="80"/>
      <c r="P673" s="80"/>
      <c r="Q673" s="78">
        <v>110010</v>
      </c>
      <c r="R673" s="79" t="s">
        <v>150</v>
      </c>
      <c r="S673" s="78">
        <v>10</v>
      </c>
      <c r="T673" s="79" t="s">
        <v>150</v>
      </c>
      <c r="U673" s="78">
        <v>11</v>
      </c>
      <c r="V673" s="80" t="s">
        <v>156</v>
      </c>
      <c r="W673" s="78">
        <v>61</v>
      </c>
      <c r="X673" s="78">
        <v>2</v>
      </c>
    </row>
    <row r="674" spans="1:24" s="66" customFormat="1" x14ac:dyDescent="0.25">
      <c r="A674" s="67"/>
      <c r="B674" s="67">
        <v>566</v>
      </c>
      <c r="C674" s="67" t="s">
        <v>735</v>
      </c>
      <c r="D674" s="109">
        <v>354256</v>
      </c>
      <c r="E674" s="89" t="s">
        <v>268</v>
      </c>
      <c r="F674" s="72">
        <v>611150</v>
      </c>
      <c r="G674" s="86" t="s">
        <v>262</v>
      </c>
      <c r="H674" s="87">
        <v>23050.120000000003</v>
      </c>
      <c r="I674" s="87">
        <v>6313.7</v>
      </c>
      <c r="J674" s="87">
        <v>20833</v>
      </c>
      <c r="K674" s="87">
        <v>0</v>
      </c>
      <c r="L674" s="80">
        <v>16815</v>
      </c>
      <c r="M674" s="80"/>
      <c r="N674" s="80"/>
      <c r="O674" s="80"/>
      <c r="P674" s="80"/>
      <c r="Q674" s="78">
        <v>110010</v>
      </c>
      <c r="R674" s="79" t="s">
        <v>150</v>
      </c>
      <c r="S674" s="78">
        <v>10</v>
      </c>
      <c r="T674" s="79" t="s">
        <v>150</v>
      </c>
      <c r="U674" s="78">
        <v>11</v>
      </c>
      <c r="V674" s="80" t="s">
        <v>156</v>
      </c>
      <c r="W674" s="78">
        <v>61</v>
      </c>
      <c r="X674" s="78">
        <v>2</v>
      </c>
    </row>
    <row r="675" spans="1:24" x14ac:dyDescent="0.25">
      <c r="A675" s="67"/>
      <c r="B675" s="67">
        <v>567</v>
      </c>
      <c r="C675" s="67" t="s">
        <v>735</v>
      </c>
      <c r="D675" s="109">
        <v>354256</v>
      </c>
      <c r="E675" s="89" t="s">
        <v>268</v>
      </c>
      <c r="F675" s="72">
        <v>611160</v>
      </c>
      <c r="G675" s="86" t="s">
        <v>230</v>
      </c>
      <c r="H675" s="87">
        <v>0</v>
      </c>
      <c r="I675" s="87">
        <v>3290</v>
      </c>
      <c r="J675" s="87">
        <v>6975</v>
      </c>
      <c r="K675" s="87">
        <v>0</v>
      </c>
      <c r="L675" s="80">
        <v>0</v>
      </c>
      <c r="M675" s="80"/>
      <c r="N675" s="80"/>
      <c r="O675" s="80"/>
      <c r="P675" s="80"/>
      <c r="Q675" s="78">
        <v>110010</v>
      </c>
      <c r="R675" s="79" t="s">
        <v>150</v>
      </c>
      <c r="S675" s="78">
        <v>10</v>
      </c>
      <c r="T675" s="79" t="s">
        <v>150</v>
      </c>
      <c r="U675" s="78">
        <v>11</v>
      </c>
      <c r="V675" s="80" t="s">
        <v>156</v>
      </c>
      <c r="W675" s="78">
        <v>61</v>
      </c>
      <c r="X675" s="78">
        <v>2</v>
      </c>
    </row>
    <row r="676" spans="1:24" x14ac:dyDescent="0.25">
      <c r="A676" s="67"/>
      <c r="B676" s="67">
        <v>568</v>
      </c>
      <c r="C676" s="67" t="s">
        <v>735</v>
      </c>
      <c r="D676" s="109">
        <v>354256</v>
      </c>
      <c r="E676" s="89" t="s">
        <v>268</v>
      </c>
      <c r="F676" s="72">
        <v>611410</v>
      </c>
      <c r="G676" s="86" t="s">
        <v>209</v>
      </c>
      <c r="H676" s="87">
        <v>39289.80999999999</v>
      </c>
      <c r="I676" s="87">
        <v>43226.52</v>
      </c>
      <c r="J676" s="87">
        <v>44956</v>
      </c>
      <c r="K676" s="87">
        <v>22477.8</v>
      </c>
      <c r="L676" s="80">
        <v>44956</v>
      </c>
      <c r="M676" s="80"/>
      <c r="N676" s="80"/>
      <c r="O676" s="80"/>
      <c r="P676" s="80"/>
      <c r="Q676" s="78">
        <v>110010</v>
      </c>
      <c r="R676" s="79" t="s">
        <v>150</v>
      </c>
      <c r="S676" s="78">
        <v>10</v>
      </c>
      <c r="T676" s="79" t="s">
        <v>150</v>
      </c>
      <c r="U676" s="78">
        <v>11</v>
      </c>
      <c r="V676" s="80" t="s">
        <v>156</v>
      </c>
      <c r="W676" s="78">
        <v>61</v>
      </c>
      <c r="X676" s="78">
        <v>2</v>
      </c>
    </row>
    <row r="677" spans="1:24" x14ac:dyDescent="0.25">
      <c r="A677" s="67"/>
      <c r="B677" s="67">
        <v>569</v>
      </c>
      <c r="C677" s="67" t="s">
        <v>735</v>
      </c>
      <c r="D677" s="109">
        <v>354256</v>
      </c>
      <c r="E677" s="89" t="s">
        <v>268</v>
      </c>
      <c r="F677" s="72">
        <v>611420</v>
      </c>
      <c r="G677" s="86" t="s">
        <v>181</v>
      </c>
      <c r="H677" s="87">
        <v>23435.87</v>
      </c>
      <c r="I677" s="87">
        <v>28663.760000000006</v>
      </c>
      <c r="J677" s="87">
        <v>29807</v>
      </c>
      <c r="K677" s="87">
        <v>14903.339999999998</v>
      </c>
      <c r="L677" s="80">
        <v>29807</v>
      </c>
      <c r="M677" s="80"/>
      <c r="N677" s="80"/>
      <c r="O677" s="80"/>
      <c r="P677" s="80"/>
      <c r="Q677" s="78">
        <v>110010</v>
      </c>
      <c r="R677" s="79" t="s">
        <v>150</v>
      </c>
      <c r="S677" s="78">
        <v>10</v>
      </c>
      <c r="T677" s="79" t="s">
        <v>150</v>
      </c>
      <c r="U677" s="78">
        <v>11</v>
      </c>
      <c r="V677" s="80" t="s">
        <v>156</v>
      </c>
      <c r="W677" s="78">
        <v>61</v>
      </c>
      <c r="X677" s="78">
        <v>2</v>
      </c>
    </row>
    <row r="678" spans="1:24" x14ac:dyDescent="0.25">
      <c r="A678" s="67"/>
      <c r="B678" s="67">
        <v>570</v>
      </c>
      <c r="C678" s="67" t="s">
        <v>735</v>
      </c>
      <c r="D678" s="109">
        <v>354256</v>
      </c>
      <c r="E678" s="89" t="s">
        <v>268</v>
      </c>
      <c r="F678" s="72">
        <v>611460</v>
      </c>
      <c r="G678" s="86" t="s">
        <v>182</v>
      </c>
      <c r="H678" s="87">
        <v>7444.079999999999</v>
      </c>
      <c r="I678" s="87">
        <v>2122.41</v>
      </c>
      <c r="J678" s="87">
        <v>0</v>
      </c>
      <c r="K678" s="87">
        <v>0</v>
      </c>
      <c r="L678" s="80">
        <v>0</v>
      </c>
      <c r="M678" s="80"/>
      <c r="N678" s="80"/>
      <c r="O678" s="80"/>
      <c r="P678" s="80"/>
      <c r="Q678" s="78">
        <v>110010</v>
      </c>
      <c r="R678" s="79" t="s">
        <v>150</v>
      </c>
      <c r="S678" s="78">
        <v>10</v>
      </c>
      <c r="T678" s="79" t="s">
        <v>150</v>
      </c>
      <c r="U678" s="78">
        <v>11</v>
      </c>
      <c r="V678" s="80" t="s">
        <v>156</v>
      </c>
      <c r="W678" s="78">
        <v>61</v>
      </c>
      <c r="X678" s="78">
        <v>2</v>
      </c>
    </row>
    <row r="679" spans="1:24" s="66" customFormat="1" x14ac:dyDescent="0.25">
      <c r="A679" s="67"/>
      <c r="B679" s="67">
        <v>571</v>
      </c>
      <c r="C679" s="67" t="s">
        <v>735</v>
      </c>
      <c r="D679" s="109">
        <v>354256</v>
      </c>
      <c r="E679" s="89" t="s">
        <v>268</v>
      </c>
      <c r="F679" s="72">
        <v>611476</v>
      </c>
      <c r="G679" s="86" t="s">
        <v>211</v>
      </c>
      <c r="H679" s="87">
        <v>0</v>
      </c>
      <c r="I679" s="87">
        <v>7122.6500000000005</v>
      </c>
      <c r="J679" s="87">
        <v>22070</v>
      </c>
      <c r="K679" s="87">
        <v>11172.32</v>
      </c>
      <c r="L679" s="80">
        <v>22766</v>
      </c>
      <c r="M679" s="80"/>
      <c r="N679" s="80"/>
      <c r="O679" s="80"/>
      <c r="P679" s="80"/>
      <c r="Q679" s="78">
        <v>110010</v>
      </c>
      <c r="R679" s="79" t="s">
        <v>150</v>
      </c>
      <c r="S679" s="78">
        <v>10</v>
      </c>
      <c r="T679" s="79" t="s">
        <v>150</v>
      </c>
      <c r="U679" s="78">
        <v>11</v>
      </c>
      <c r="V679" s="80" t="s">
        <v>156</v>
      </c>
      <c r="W679" s="78">
        <v>61</v>
      </c>
      <c r="X679" s="78">
        <v>2</v>
      </c>
    </row>
    <row r="680" spans="1:24" x14ac:dyDescent="0.25">
      <c r="A680" s="67"/>
      <c r="B680" s="67">
        <v>572</v>
      </c>
      <c r="C680" s="67" t="s">
        <v>735</v>
      </c>
      <c r="D680" s="109">
        <v>354256</v>
      </c>
      <c r="E680" s="89" t="s">
        <v>268</v>
      </c>
      <c r="F680" s="72">
        <v>611489</v>
      </c>
      <c r="G680" s="86" t="s">
        <v>733</v>
      </c>
      <c r="H680" s="87">
        <v>0</v>
      </c>
      <c r="I680" s="87">
        <v>12.08</v>
      </c>
      <c r="J680" s="87">
        <v>492</v>
      </c>
      <c r="K680" s="87">
        <v>267.35000000000002</v>
      </c>
      <c r="L680" s="80">
        <v>0</v>
      </c>
      <c r="M680" s="80"/>
      <c r="N680" s="80"/>
      <c r="O680" s="80"/>
      <c r="P680" s="80"/>
      <c r="Q680" s="78">
        <v>110010</v>
      </c>
      <c r="R680" s="79" t="s">
        <v>150</v>
      </c>
      <c r="S680" s="78">
        <v>10</v>
      </c>
      <c r="T680" s="79" t="s">
        <v>150</v>
      </c>
      <c r="U680" s="78">
        <v>11</v>
      </c>
      <c r="V680" s="80" t="s">
        <v>156</v>
      </c>
      <c r="W680" s="78">
        <v>61</v>
      </c>
      <c r="X680" s="78">
        <v>2</v>
      </c>
    </row>
    <row r="681" spans="1:24" x14ac:dyDescent="0.25">
      <c r="A681" s="67"/>
      <c r="B681" s="67">
        <v>573</v>
      </c>
      <c r="C681" s="67" t="s">
        <v>735</v>
      </c>
      <c r="D681" s="109">
        <v>354256</v>
      </c>
      <c r="E681" s="89" t="s">
        <v>268</v>
      </c>
      <c r="F681" s="72">
        <v>611491</v>
      </c>
      <c r="G681" s="86" t="s">
        <v>233</v>
      </c>
      <c r="H681" s="87">
        <v>3285.52</v>
      </c>
      <c r="I681" s="87">
        <v>143.01</v>
      </c>
      <c r="J681" s="87">
        <v>0</v>
      </c>
      <c r="K681" s="87">
        <v>0</v>
      </c>
      <c r="L681" s="80">
        <v>0</v>
      </c>
      <c r="M681" s="80"/>
      <c r="N681" s="80"/>
      <c r="O681" s="80"/>
      <c r="P681" s="80"/>
      <c r="Q681" s="78">
        <v>110010</v>
      </c>
      <c r="R681" s="79" t="s">
        <v>150</v>
      </c>
      <c r="S681" s="78">
        <v>10</v>
      </c>
      <c r="T681" s="79" t="s">
        <v>150</v>
      </c>
      <c r="U681" s="78">
        <v>11</v>
      </c>
      <c r="V681" s="80" t="s">
        <v>156</v>
      </c>
      <c r="W681" s="78">
        <v>61</v>
      </c>
      <c r="X681" s="78">
        <v>2</v>
      </c>
    </row>
    <row r="682" spans="1:24" x14ac:dyDescent="0.25">
      <c r="A682" s="67"/>
      <c r="B682" s="67">
        <v>574</v>
      </c>
      <c r="C682" s="67" t="s">
        <v>735</v>
      </c>
      <c r="D682" s="109">
        <v>354256</v>
      </c>
      <c r="E682" s="89" t="s">
        <v>268</v>
      </c>
      <c r="F682" s="72">
        <v>611492</v>
      </c>
      <c r="G682" s="86" t="s">
        <v>183</v>
      </c>
      <c r="H682" s="87">
        <v>1678.3799999999999</v>
      </c>
      <c r="I682" s="87">
        <v>1260.4000000000003</v>
      </c>
      <c r="J682" s="87">
        <v>640</v>
      </c>
      <c r="K682" s="87">
        <v>450.55</v>
      </c>
      <c r="L682" s="80">
        <v>800</v>
      </c>
      <c r="M682" s="80"/>
      <c r="N682" s="80"/>
      <c r="O682" s="80"/>
      <c r="P682" s="80"/>
      <c r="Q682" s="78">
        <v>110010</v>
      </c>
      <c r="R682" s="79" t="s">
        <v>150</v>
      </c>
      <c r="S682" s="78">
        <v>10</v>
      </c>
      <c r="T682" s="79" t="s">
        <v>150</v>
      </c>
      <c r="U682" s="78">
        <v>11</v>
      </c>
      <c r="V682" s="80" t="s">
        <v>156</v>
      </c>
      <c r="W682" s="78">
        <v>61</v>
      </c>
      <c r="X682" s="78">
        <v>2</v>
      </c>
    </row>
    <row r="683" spans="1:24" x14ac:dyDescent="0.25">
      <c r="A683" s="67"/>
      <c r="B683" s="67">
        <v>575</v>
      </c>
      <c r="C683" s="67" t="s">
        <v>735</v>
      </c>
      <c r="D683" s="109">
        <v>354256</v>
      </c>
      <c r="E683" s="89" t="s">
        <v>268</v>
      </c>
      <c r="F683" s="72">
        <v>611493</v>
      </c>
      <c r="G683" s="86" t="s">
        <v>218</v>
      </c>
      <c r="H683" s="87">
        <v>3060.98</v>
      </c>
      <c r="I683" s="87">
        <v>0</v>
      </c>
      <c r="J683" s="87">
        <v>0</v>
      </c>
      <c r="K683" s="87">
        <v>0</v>
      </c>
      <c r="L683" s="80">
        <v>0</v>
      </c>
      <c r="M683" s="80"/>
      <c r="N683" s="80"/>
      <c r="O683" s="80"/>
      <c r="P683" s="80"/>
      <c r="Q683" s="78">
        <v>110010</v>
      </c>
      <c r="R683" s="79" t="s">
        <v>150</v>
      </c>
      <c r="S683" s="78">
        <v>10</v>
      </c>
      <c r="T683" s="79" t="s">
        <v>150</v>
      </c>
      <c r="U683" s="78">
        <v>11</v>
      </c>
      <c r="V683" s="80" t="s">
        <v>156</v>
      </c>
      <c r="W683" s="78">
        <v>61</v>
      </c>
      <c r="X683" s="78">
        <v>2</v>
      </c>
    </row>
    <row r="684" spans="1:24" x14ac:dyDescent="0.25">
      <c r="A684" s="67"/>
      <c r="B684" s="67">
        <v>576</v>
      </c>
      <c r="C684" s="67" t="s">
        <v>735</v>
      </c>
      <c r="D684" s="109">
        <v>354256</v>
      </c>
      <c r="E684" s="89" t="s">
        <v>268</v>
      </c>
      <c r="F684" s="72">
        <v>611510</v>
      </c>
      <c r="G684" s="86" t="s">
        <v>212</v>
      </c>
      <c r="H684" s="87">
        <v>19173.98</v>
      </c>
      <c r="I684" s="87">
        <v>17705.07</v>
      </c>
      <c r="J684" s="87">
        <v>8631</v>
      </c>
      <c r="K684" s="87">
        <v>7731.8799999999992</v>
      </c>
      <c r="L684" s="80">
        <v>8610</v>
      </c>
      <c r="M684" s="80"/>
      <c r="N684" s="80"/>
      <c r="O684" s="80"/>
      <c r="P684" s="80"/>
      <c r="Q684" s="78">
        <v>110010</v>
      </c>
      <c r="R684" s="79" t="s">
        <v>150</v>
      </c>
      <c r="S684" s="78">
        <v>10</v>
      </c>
      <c r="T684" s="79" t="s">
        <v>150</v>
      </c>
      <c r="U684" s="78">
        <v>11</v>
      </c>
      <c r="V684" s="80" t="s">
        <v>156</v>
      </c>
      <c r="W684" s="78">
        <v>61</v>
      </c>
      <c r="X684" s="78">
        <v>2</v>
      </c>
    </row>
    <row r="685" spans="1:24" x14ac:dyDescent="0.25">
      <c r="A685" s="67"/>
      <c r="B685" s="67">
        <v>577</v>
      </c>
      <c r="C685" s="67" t="s">
        <v>735</v>
      </c>
      <c r="D685" s="109">
        <v>354256</v>
      </c>
      <c r="E685" s="89" t="s">
        <v>268</v>
      </c>
      <c r="F685" s="72">
        <v>712630</v>
      </c>
      <c r="G685" s="86" t="s">
        <v>270</v>
      </c>
      <c r="H685" s="87">
        <v>1846.66</v>
      </c>
      <c r="I685" s="87">
        <v>0</v>
      </c>
      <c r="J685" s="87">
        <v>250</v>
      </c>
      <c r="K685" s="87">
        <v>0</v>
      </c>
      <c r="L685" s="80">
        <v>500</v>
      </c>
      <c r="M685" s="80">
        <f t="shared" ref="M685:M698" si="21">+L685-J685</f>
        <v>250</v>
      </c>
      <c r="N685" s="80"/>
      <c r="O685" s="80"/>
      <c r="P685" s="80"/>
      <c r="Q685" s="78">
        <v>110010</v>
      </c>
      <c r="R685" s="79" t="s">
        <v>150</v>
      </c>
      <c r="S685" s="78">
        <v>10</v>
      </c>
      <c r="T685" s="79" t="s">
        <v>150</v>
      </c>
      <c r="U685" s="78">
        <v>11</v>
      </c>
      <c r="V685" s="80" t="s">
        <v>156</v>
      </c>
      <c r="W685" s="78">
        <v>71</v>
      </c>
      <c r="X685" s="78">
        <v>5</v>
      </c>
    </row>
    <row r="686" spans="1:24" s="66" customFormat="1" x14ac:dyDescent="0.25">
      <c r="A686" s="67"/>
      <c r="B686" s="67">
        <v>578</v>
      </c>
      <c r="C686" s="67" t="s">
        <v>735</v>
      </c>
      <c r="D686" s="109">
        <v>354256</v>
      </c>
      <c r="E686" s="89" t="s">
        <v>268</v>
      </c>
      <c r="F686" s="72">
        <v>712655</v>
      </c>
      <c r="G686" s="86" t="s">
        <v>237</v>
      </c>
      <c r="H686" s="87">
        <v>0</v>
      </c>
      <c r="I686" s="87">
        <v>0</v>
      </c>
      <c r="J686" s="87">
        <v>100</v>
      </c>
      <c r="K686" s="87">
        <v>0</v>
      </c>
      <c r="L686" s="80">
        <v>0</v>
      </c>
      <c r="M686" s="80">
        <f t="shared" si="21"/>
        <v>-100</v>
      </c>
      <c r="N686" s="80"/>
      <c r="O686" s="80"/>
      <c r="P686" s="80"/>
      <c r="Q686" s="78">
        <v>110010</v>
      </c>
      <c r="R686" s="79" t="s">
        <v>150</v>
      </c>
      <c r="S686" s="78">
        <v>10</v>
      </c>
      <c r="T686" s="79" t="s">
        <v>150</v>
      </c>
      <c r="U686" s="78">
        <v>11</v>
      </c>
      <c r="V686" s="80" t="s">
        <v>156</v>
      </c>
      <c r="W686" s="78">
        <v>71</v>
      </c>
      <c r="X686" s="78">
        <v>5</v>
      </c>
    </row>
    <row r="687" spans="1:24" x14ac:dyDescent="0.25">
      <c r="A687" s="67"/>
      <c r="B687" s="67">
        <v>579</v>
      </c>
      <c r="C687" s="67" t="s">
        <v>735</v>
      </c>
      <c r="D687" s="109">
        <v>354256</v>
      </c>
      <c r="E687" s="89" t="s">
        <v>268</v>
      </c>
      <c r="F687" s="72">
        <v>733110</v>
      </c>
      <c r="G687" s="86" t="s">
        <v>214</v>
      </c>
      <c r="H687" s="87">
        <v>102063.11</v>
      </c>
      <c r="I687" s="87">
        <v>91076.13</v>
      </c>
      <c r="J687" s="87">
        <v>126250</v>
      </c>
      <c r="K687" s="87">
        <v>59283.12</v>
      </c>
      <c r="L687" s="80">
        <v>129000</v>
      </c>
      <c r="M687" s="80">
        <f t="shared" si="21"/>
        <v>2750</v>
      </c>
      <c r="N687" s="80"/>
      <c r="O687" s="80"/>
      <c r="P687" s="80"/>
      <c r="Q687" s="78">
        <v>110010</v>
      </c>
      <c r="R687" s="79" t="s">
        <v>150</v>
      </c>
      <c r="S687" s="78">
        <v>10</v>
      </c>
      <c r="T687" s="79" t="s">
        <v>150</v>
      </c>
      <c r="U687" s="78">
        <v>11</v>
      </c>
      <c r="V687" s="80" t="s">
        <v>156</v>
      </c>
      <c r="W687" s="78">
        <v>73</v>
      </c>
      <c r="X687" s="78">
        <v>5</v>
      </c>
    </row>
    <row r="688" spans="1:24" x14ac:dyDescent="0.25">
      <c r="A688" s="67"/>
      <c r="B688" s="67">
        <v>580</v>
      </c>
      <c r="C688" s="67" t="s">
        <v>735</v>
      </c>
      <c r="D688" s="109">
        <v>354256</v>
      </c>
      <c r="E688" s="89" t="s">
        <v>268</v>
      </c>
      <c r="F688" s="72">
        <v>744210</v>
      </c>
      <c r="G688" s="86" t="s">
        <v>190</v>
      </c>
      <c r="H688" s="87">
        <v>1660.5700000000002</v>
      </c>
      <c r="I688" s="87">
        <v>1350.16</v>
      </c>
      <c r="J688" s="87">
        <v>1500</v>
      </c>
      <c r="K688" s="87">
        <v>801.68999999999994</v>
      </c>
      <c r="L688" s="80">
        <v>1500</v>
      </c>
      <c r="M688" s="80">
        <f t="shared" si="21"/>
        <v>0</v>
      </c>
      <c r="N688" s="80"/>
      <c r="O688" s="80"/>
      <c r="P688" s="80"/>
      <c r="Q688" s="78">
        <v>110010</v>
      </c>
      <c r="R688" s="79" t="s">
        <v>150</v>
      </c>
      <c r="S688" s="78">
        <v>10</v>
      </c>
      <c r="T688" s="79" t="s">
        <v>150</v>
      </c>
      <c r="U688" s="78">
        <v>11</v>
      </c>
      <c r="V688" s="80" t="s">
        <v>156</v>
      </c>
      <c r="W688" s="78">
        <v>74</v>
      </c>
      <c r="X688" s="78">
        <v>5</v>
      </c>
    </row>
    <row r="689" spans="1:24" x14ac:dyDescent="0.25">
      <c r="A689" s="67"/>
      <c r="B689" s="67">
        <v>581</v>
      </c>
      <c r="C689" s="67" t="s">
        <v>735</v>
      </c>
      <c r="D689" s="109">
        <v>354256</v>
      </c>
      <c r="E689" s="89" t="s">
        <v>268</v>
      </c>
      <c r="F689" s="72">
        <v>744220</v>
      </c>
      <c r="G689" s="86" t="s">
        <v>191</v>
      </c>
      <c r="H689" s="87">
        <v>2926.17</v>
      </c>
      <c r="I689" s="87">
        <v>1914.81</v>
      </c>
      <c r="J689" s="87">
        <v>3000</v>
      </c>
      <c r="K689" s="87">
        <v>0</v>
      </c>
      <c r="L689" s="80">
        <v>3900</v>
      </c>
      <c r="M689" s="80">
        <f t="shared" si="21"/>
        <v>900</v>
      </c>
      <c r="N689" s="80"/>
      <c r="O689" s="80"/>
      <c r="P689" s="80"/>
      <c r="Q689" s="78">
        <v>110010</v>
      </c>
      <c r="R689" s="79" t="s">
        <v>150</v>
      </c>
      <c r="S689" s="78">
        <v>10</v>
      </c>
      <c r="T689" s="79" t="s">
        <v>150</v>
      </c>
      <c r="U689" s="78">
        <v>11</v>
      </c>
      <c r="V689" s="80" t="s">
        <v>156</v>
      </c>
      <c r="W689" s="78">
        <v>74</v>
      </c>
      <c r="X689" s="78">
        <v>5</v>
      </c>
    </row>
    <row r="690" spans="1:24" x14ac:dyDescent="0.25">
      <c r="A690" s="67"/>
      <c r="B690" s="67">
        <v>582</v>
      </c>
      <c r="C690" s="67" t="s">
        <v>735</v>
      </c>
      <c r="D690" s="109">
        <v>354256</v>
      </c>
      <c r="E690" s="89" t="s">
        <v>268</v>
      </c>
      <c r="F690" s="72">
        <v>755310</v>
      </c>
      <c r="G690" s="86" t="s">
        <v>194</v>
      </c>
      <c r="H690" s="87">
        <v>2581.38</v>
      </c>
      <c r="I690" s="87">
        <v>46.820000000000164</v>
      </c>
      <c r="J690" s="87">
        <v>3000</v>
      </c>
      <c r="K690" s="87">
        <v>2650.2</v>
      </c>
      <c r="L690" s="80">
        <v>3000</v>
      </c>
      <c r="M690" s="80">
        <f t="shared" si="21"/>
        <v>0</v>
      </c>
      <c r="N690" s="80"/>
      <c r="O690" s="80"/>
      <c r="P690" s="80"/>
      <c r="Q690" s="78">
        <v>110010</v>
      </c>
      <c r="R690" s="79" t="s">
        <v>150</v>
      </c>
      <c r="S690" s="78">
        <v>10</v>
      </c>
      <c r="T690" s="79" t="s">
        <v>150</v>
      </c>
      <c r="U690" s="78">
        <v>11</v>
      </c>
      <c r="V690" s="80" t="s">
        <v>156</v>
      </c>
      <c r="W690" s="78">
        <v>75</v>
      </c>
      <c r="X690" s="78">
        <v>5</v>
      </c>
    </row>
    <row r="691" spans="1:24" x14ac:dyDescent="0.25">
      <c r="A691" s="67"/>
      <c r="B691" s="67">
        <v>583</v>
      </c>
      <c r="C691" s="67" t="s">
        <v>735</v>
      </c>
      <c r="D691" s="109">
        <v>354256</v>
      </c>
      <c r="E691" s="89" t="s">
        <v>268</v>
      </c>
      <c r="F691" s="72">
        <v>755330</v>
      </c>
      <c r="G691" s="86" t="s">
        <v>238</v>
      </c>
      <c r="H691" s="87">
        <v>450</v>
      </c>
      <c r="I691" s="87">
        <v>0</v>
      </c>
      <c r="J691" s="87">
        <v>750</v>
      </c>
      <c r="K691" s="87">
        <v>567.70000000000005</v>
      </c>
      <c r="L691" s="80">
        <v>0</v>
      </c>
      <c r="M691" s="80">
        <f t="shared" si="21"/>
        <v>-750</v>
      </c>
      <c r="N691" s="80"/>
      <c r="O691" s="80"/>
      <c r="P691" s="80"/>
      <c r="Q691" s="78">
        <v>110010</v>
      </c>
      <c r="R691" s="79" t="s">
        <v>150</v>
      </c>
      <c r="S691" s="78">
        <v>10</v>
      </c>
      <c r="T691" s="79" t="s">
        <v>150</v>
      </c>
      <c r="U691" s="78">
        <v>11</v>
      </c>
      <c r="V691" s="80" t="s">
        <v>156</v>
      </c>
      <c r="W691" s="78">
        <v>75</v>
      </c>
      <c r="X691" s="78">
        <v>5</v>
      </c>
    </row>
    <row r="692" spans="1:24" x14ac:dyDescent="0.25">
      <c r="A692" s="67"/>
      <c r="B692" s="67">
        <v>584</v>
      </c>
      <c r="C692" s="67" t="s">
        <v>735</v>
      </c>
      <c r="D692" s="109">
        <v>354256</v>
      </c>
      <c r="E692" s="89" t="s">
        <v>268</v>
      </c>
      <c r="F692" s="72">
        <v>755360</v>
      </c>
      <c r="G692" s="86" t="s">
        <v>225</v>
      </c>
      <c r="H692" s="87">
        <v>289.10000000000002</v>
      </c>
      <c r="I692" s="87">
        <v>608.35</v>
      </c>
      <c r="J692" s="87">
        <v>500</v>
      </c>
      <c r="K692" s="87">
        <v>57.699999999999996</v>
      </c>
      <c r="L692" s="80">
        <v>250</v>
      </c>
      <c r="M692" s="80">
        <f t="shared" si="21"/>
        <v>-250</v>
      </c>
      <c r="N692" s="80"/>
      <c r="O692" s="80"/>
      <c r="P692" s="80"/>
      <c r="Q692" s="78">
        <v>110010</v>
      </c>
      <c r="R692" s="79" t="s">
        <v>150</v>
      </c>
      <c r="S692" s="78">
        <v>10</v>
      </c>
      <c r="T692" s="79" t="s">
        <v>150</v>
      </c>
      <c r="U692" s="78">
        <v>11</v>
      </c>
      <c r="V692" s="80" t="s">
        <v>156</v>
      </c>
      <c r="W692" s="78">
        <v>75</v>
      </c>
      <c r="X692" s="78">
        <v>5</v>
      </c>
    </row>
    <row r="693" spans="1:24" x14ac:dyDescent="0.25">
      <c r="A693" s="67"/>
      <c r="B693" s="67">
        <v>585</v>
      </c>
      <c r="C693" s="67" t="s">
        <v>735</v>
      </c>
      <c r="D693" s="109">
        <v>354256</v>
      </c>
      <c r="E693" s="89" t="s">
        <v>268</v>
      </c>
      <c r="F693" s="72">
        <v>755510</v>
      </c>
      <c r="G693" s="86" t="s">
        <v>195</v>
      </c>
      <c r="H693" s="87">
        <v>0</v>
      </c>
      <c r="I693" s="87">
        <v>350</v>
      </c>
      <c r="J693" s="87">
        <v>5000</v>
      </c>
      <c r="K693" s="87">
        <v>0</v>
      </c>
      <c r="L693" s="80">
        <v>5000</v>
      </c>
      <c r="M693" s="80">
        <f t="shared" si="21"/>
        <v>0</v>
      </c>
      <c r="N693" s="80"/>
      <c r="O693" s="80"/>
      <c r="P693" s="80"/>
      <c r="Q693" s="78">
        <v>110010</v>
      </c>
      <c r="R693" s="79" t="s">
        <v>150</v>
      </c>
      <c r="S693" s="78">
        <v>10</v>
      </c>
      <c r="T693" s="79" t="s">
        <v>150</v>
      </c>
      <c r="U693" s="78">
        <v>11</v>
      </c>
      <c r="V693" s="80" t="s">
        <v>156</v>
      </c>
      <c r="W693" s="78">
        <v>75</v>
      </c>
      <c r="X693" s="78">
        <v>5</v>
      </c>
    </row>
    <row r="694" spans="1:24" x14ac:dyDescent="0.25">
      <c r="A694" s="67"/>
      <c r="B694" s="67">
        <v>586</v>
      </c>
      <c r="C694" s="67" t="s">
        <v>735</v>
      </c>
      <c r="D694" s="109">
        <v>354256</v>
      </c>
      <c r="E694" s="89" t="s">
        <v>268</v>
      </c>
      <c r="F694" s="72">
        <v>755705</v>
      </c>
      <c r="G694" s="86" t="s">
        <v>196</v>
      </c>
      <c r="H694" s="87">
        <v>83.86</v>
      </c>
      <c r="I694" s="87">
        <v>165.32000000000002</v>
      </c>
      <c r="J694" s="87">
        <v>97</v>
      </c>
      <c r="K694" s="87">
        <v>57.32</v>
      </c>
      <c r="L694" s="80">
        <v>0</v>
      </c>
      <c r="M694" s="80">
        <f t="shared" si="21"/>
        <v>-97</v>
      </c>
      <c r="N694" s="80"/>
      <c r="O694" s="80"/>
      <c r="P694" s="80"/>
      <c r="Q694" s="78">
        <v>110010</v>
      </c>
      <c r="R694" s="79" t="s">
        <v>150</v>
      </c>
      <c r="S694" s="78">
        <v>10</v>
      </c>
      <c r="T694" s="79" t="s">
        <v>150</v>
      </c>
      <c r="U694" s="78">
        <v>11</v>
      </c>
      <c r="V694" s="80" t="s">
        <v>156</v>
      </c>
      <c r="W694" s="78">
        <v>75</v>
      </c>
      <c r="X694" s="78">
        <v>5</v>
      </c>
    </row>
    <row r="695" spans="1:24" x14ac:dyDescent="0.25">
      <c r="A695" s="67"/>
      <c r="B695" s="67">
        <v>587</v>
      </c>
      <c r="C695" s="67" t="s">
        <v>735</v>
      </c>
      <c r="D695" s="109">
        <v>354256</v>
      </c>
      <c r="E695" s="89" t="s">
        <v>268</v>
      </c>
      <c r="F695" s="72">
        <v>755730</v>
      </c>
      <c r="G695" s="86" t="s">
        <v>197</v>
      </c>
      <c r="H695" s="87">
        <v>900</v>
      </c>
      <c r="I695" s="87">
        <v>1250</v>
      </c>
      <c r="J695" s="87">
        <v>1071</v>
      </c>
      <c r="K695" s="87">
        <v>650</v>
      </c>
      <c r="L695" s="80">
        <v>1200</v>
      </c>
      <c r="M695" s="80">
        <f t="shared" si="21"/>
        <v>129</v>
      </c>
      <c r="N695" s="80"/>
      <c r="O695" s="80"/>
      <c r="P695" s="80"/>
      <c r="Q695" s="78">
        <v>110010</v>
      </c>
      <c r="R695" s="79" t="s">
        <v>150</v>
      </c>
      <c r="S695" s="78">
        <v>10</v>
      </c>
      <c r="T695" s="79" t="s">
        <v>150</v>
      </c>
      <c r="U695" s="78">
        <v>11</v>
      </c>
      <c r="V695" s="80" t="s">
        <v>156</v>
      </c>
      <c r="W695" s="78">
        <v>75</v>
      </c>
      <c r="X695" s="78">
        <v>5</v>
      </c>
    </row>
    <row r="696" spans="1:24" s="66" customFormat="1" x14ac:dyDescent="0.25">
      <c r="A696" s="67"/>
      <c r="B696" s="67">
        <v>588</v>
      </c>
      <c r="C696" s="67" t="s">
        <v>735</v>
      </c>
      <c r="D696" s="109">
        <v>354256</v>
      </c>
      <c r="E696" s="89" t="s">
        <v>268</v>
      </c>
      <c r="F696" s="72">
        <v>755745</v>
      </c>
      <c r="G696" s="86" t="s">
        <v>252</v>
      </c>
      <c r="H696" s="87">
        <v>563</v>
      </c>
      <c r="I696" s="87">
        <v>0</v>
      </c>
      <c r="J696" s="87">
        <v>0</v>
      </c>
      <c r="K696" s="87">
        <v>0</v>
      </c>
      <c r="L696" s="80">
        <v>0</v>
      </c>
      <c r="M696" s="80">
        <f t="shared" si="21"/>
        <v>0</v>
      </c>
      <c r="N696" s="80"/>
      <c r="O696" s="80"/>
      <c r="P696" s="80"/>
      <c r="Q696" s="78">
        <v>110010</v>
      </c>
      <c r="R696" s="79" t="s">
        <v>150</v>
      </c>
      <c r="S696" s="78">
        <v>10</v>
      </c>
      <c r="T696" s="79" t="s">
        <v>150</v>
      </c>
      <c r="U696" s="78">
        <v>11</v>
      </c>
      <c r="V696" s="80" t="s">
        <v>156</v>
      </c>
      <c r="W696" s="78">
        <v>75</v>
      </c>
      <c r="X696" s="78">
        <v>5</v>
      </c>
    </row>
    <row r="697" spans="1:24" x14ac:dyDescent="0.25">
      <c r="A697" s="67"/>
      <c r="B697" s="67">
        <v>589</v>
      </c>
      <c r="C697" s="67" t="s">
        <v>735</v>
      </c>
      <c r="D697" s="109">
        <v>354256</v>
      </c>
      <c r="E697" s="89" t="s">
        <v>268</v>
      </c>
      <c r="F697" s="72">
        <v>787410</v>
      </c>
      <c r="G697" s="86" t="s">
        <v>227</v>
      </c>
      <c r="H697" s="87">
        <v>0</v>
      </c>
      <c r="I697" s="87">
        <v>4392.96</v>
      </c>
      <c r="J697" s="87">
        <v>1250</v>
      </c>
      <c r="K697" s="87">
        <v>1250</v>
      </c>
      <c r="L697" s="80">
        <v>0</v>
      </c>
      <c r="M697" s="80">
        <f t="shared" si="21"/>
        <v>-1250</v>
      </c>
      <c r="N697" s="80"/>
      <c r="O697" s="80"/>
      <c r="P697" s="80"/>
      <c r="Q697" s="78">
        <v>110010</v>
      </c>
      <c r="R697" s="79" t="s">
        <v>150</v>
      </c>
      <c r="S697" s="78">
        <v>10</v>
      </c>
      <c r="T697" s="79" t="s">
        <v>150</v>
      </c>
      <c r="U697" s="78">
        <v>11</v>
      </c>
      <c r="V697" s="80" t="s">
        <v>156</v>
      </c>
      <c r="W697" s="78">
        <v>78</v>
      </c>
      <c r="X697" s="78">
        <v>5</v>
      </c>
    </row>
    <row r="698" spans="1:24" x14ac:dyDescent="0.25">
      <c r="A698" s="67"/>
      <c r="B698" s="67"/>
      <c r="C698" s="67" t="s">
        <v>735</v>
      </c>
      <c r="D698" s="109">
        <v>354256</v>
      </c>
      <c r="E698" s="89" t="s">
        <v>268</v>
      </c>
      <c r="F698" s="66">
        <v>798142</v>
      </c>
      <c r="G698" s="66" t="s">
        <v>839</v>
      </c>
      <c r="H698" s="87"/>
      <c r="I698" s="87"/>
      <c r="J698" s="87"/>
      <c r="K698" s="87"/>
      <c r="L698" s="80">
        <v>-14996</v>
      </c>
      <c r="M698" s="80">
        <f t="shared" si="21"/>
        <v>-14996</v>
      </c>
      <c r="N698" s="80"/>
      <c r="O698" s="80"/>
      <c r="P698" s="80"/>
      <c r="Q698" s="78">
        <v>110010</v>
      </c>
      <c r="R698" s="79" t="s">
        <v>150</v>
      </c>
      <c r="S698" s="78">
        <v>10</v>
      </c>
      <c r="T698" s="79" t="s">
        <v>150</v>
      </c>
      <c r="U698" s="78">
        <v>11</v>
      </c>
      <c r="V698" s="80" t="s">
        <v>156</v>
      </c>
      <c r="W698" s="78">
        <v>79</v>
      </c>
      <c r="X698" s="78">
        <v>5</v>
      </c>
    </row>
    <row r="699" spans="1:24" x14ac:dyDescent="0.25">
      <c r="A699" s="67"/>
      <c r="B699" s="67">
        <v>590</v>
      </c>
      <c r="C699" s="67" t="s">
        <v>735</v>
      </c>
      <c r="D699" s="109">
        <v>354266</v>
      </c>
      <c r="E699" s="89" t="s">
        <v>271</v>
      </c>
      <c r="F699" s="72">
        <v>611110</v>
      </c>
      <c r="G699" s="86" t="s">
        <v>258</v>
      </c>
      <c r="H699" s="87">
        <v>55501.62</v>
      </c>
      <c r="I699" s="87">
        <v>89141.92</v>
      </c>
      <c r="J699" s="87">
        <v>111981</v>
      </c>
      <c r="K699" s="87">
        <v>76296.899999999994</v>
      </c>
      <c r="L699" s="80">
        <v>88086</v>
      </c>
      <c r="M699" s="80"/>
      <c r="N699" s="80"/>
      <c r="O699" s="80"/>
      <c r="P699" s="80"/>
      <c r="Q699" s="78">
        <v>110010</v>
      </c>
      <c r="R699" s="79" t="s">
        <v>150</v>
      </c>
      <c r="S699" s="78">
        <v>10</v>
      </c>
      <c r="T699" s="79" t="s">
        <v>150</v>
      </c>
      <c r="U699" s="78">
        <v>11</v>
      </c>
      <c r="V699" s="80" t="s">
        <v>156</v>
      </c>
      <c r="W699" s="78">
        <v>61</v>
      </c>
      <c r="X699" s="78">
        <v>2</v>
      </c>
    </row>
    <row r="700" spans="1:24" x14ac:dyDescent="0.25">
      <c r="A700" s="67"/>
      <c r="B700" s="67">
        <v>591</v>
      </c>
      <c r="C700" s="67" t="s">
        <v>735</v>
      </c>
      <c r="D700" s="109">
        <v>354266</v>
      </c>
      <c r="E700" s="89" t="s">
        <v>271</v>
      </c>
      <c r="F700" s="72">
        <v>611115</v>
      </c>
      <c r="G700" s="86" t="s">
        <v>259</v>
      </c>
      <c r="H700" s="87">
        <v>873.55</v>
      </c>
      <c r="I700" s="87">
        <v>1093.8900000000001</v>
      </c>
      <c r="J700" s="87">
        <v>728</v>
      </c>
      <c r="K700" s="87">
        <v>0</v>
      </c>
      <c r="L700" s="80">
        <v>700</v>
      </c>
      <c r="M700" s="80"/>
      <c r="N700" s="80"/>
      <c r="O700" s="80"/>
      <c r="P700" s="80"/>
      <c r="Q700" s="78">
        <v>110010</v>
      </c>
      <c r="R700" s="79" t="s">
        <v>150</v>
      </c>
      <c r="S700" s="78">
        <v>10</v>
      </c>
      <c r="T700" s="79" t="s">
        <v>150</v>
      </c>
      <c r="U700" s="78">
        <v>11</v>
      </c>
      <c r="V700" s="80" t="s">
        <v>156</v>
      </c>
      <c r="W700" s="78">
        <v>61</v>
      </c>
      <c r="X700" s="78">
        <v>2</v>
      </c>
    </row>
    <row r="701" spans="1:24" x14ac:dyDescent="0.25">
      <c r="A701" s="67"/>
      <c r="B701" s="67">
        <v>592</v>
      </c>
      <c r="C701" s="67" t="s">
        <v>735</v>
      </c>
      <c r="D701" s="109">
        <v>354266</v>
      </c>
      <c r="E701" s="89" t="s">
        <v>271</v>
      </c>
      <c r="F701" s="72">
        <v>611120</v>
      </c>
      <c r="G701" s="86" t="s">
        <v>229</v>
      </c>
      <c r="H701" s="87">
        <v>38636.5</v>
      </c>
      <c r="I701" s="87">
        <v>34573.97</v>
      </c>
      <c r="J701" s="87">
        <v>42816</v>
      </c>
      <c r="K701" s="87">
        <v>15383.5</v>
      </c>
      <c r="L701" s="80">
        <v>0</v>
      </c>
      <c r="M701" s="80"/>
      <c r="N701" s="80"/>
      <c r="O701" s="80"/>
      <c r="P701" s="80"/>
      <c r="Q701" s="78">
        <v>110010</v>
      </c>
      <c r="R701" s="79" t="s">
        <v>150</v>
      </c>
      <c r="S701" s="78">
        <v>10</v>
      </c>
      <c r="T701" s="79" t="s">
        <v>150</v>
      </c>
      <c r="U701" s="78">
        <v>11</v>
      </c>
      <c r="V701" s="80" t="s">
        <v>156</v>
      </c>
      <c r="W701" s="78">
        <v>61</v>
      </c>
      <c r="X701" s="78">
        <v>2</v>
      </c>
    </row>
    <row r="702" spans="1:24" x14ac:dyDescent="0.25">
      <c r="A702" s="67"/>
      <c r="B702" s="67">
        <v>593</v>
      </c>
      <c r="C702" s="67" t="s">
        <v>735</v>
      </c>
      <c r="D702" s="109">
        <v>354266</v>
      </c>
      <c r="E702" s="89" t="s">
        <v>271</v>
      </c>
      <c r="F702" s="72">
        <v>611125</v>
      </c>
      <c r="G702" s="86" t="s">
        <v>260</v>
      </c>
      <c r="H702" s="87">
        <v>5752.2</v>
      </c>
      <c r="I702" s="87">
        <v>5982.3</v>
      </c>
      <c r="J702" s="87">
        <v>6322</v>
      </c>
      <c r="K702" s="87">
        <v>0</v>
      </c>
      <c r="L702" s="80">
        <v>12643</v>
      </c>
      <c r="M702" s="80"/>
      <c r="N702" s="80"/>
      <c r="O702" s="80"/>
      <c r="P702" s="80"/>
      <c r="Q702" s="78">
        <v>110010</v>
      </c>
      <c r="R702" s="79" t="s">
        <v>150</v>
      </c>
      <c r="S702" s="78">
        <v>10</v>
      </c>
      <c r="T702" s="79" t="s">
        <v>150</v>
      </c>
      <c r="U702" s="78">
        <v>11</v>
      </c>
      <c r="V702" s="80" t="s">
        <v>156</v>
      </c>
      <c r="W702" s="78">
        <v>61</v>
      </c>
      <c r="X702" s="78">
        <v>2</v>
      </c>
    </row>
    <row r="703" spans="1:24" x14ac:dyDescent="0.25">
      <c r="A703" s="67"/>
      <c r="B703" s="67">
        <v>594</v>
      </c>
      <c r="C703" s="67" t="s">
        <v>735</v>
      </c>
      <c r="D703" s="109">
        <v>354266</v>
      </c>
      <c r="E703" s="89" t="s">
        <v>271</v>
      </c>
      <c r="F703" s="72">
        <v>611130</v>
      </c>
      <c r="G703" s="86" t="s">
        <v>261</v>
      </c>
      <c r="H703" s="87">
        <v>12296</v>
      </c>
      <c r="I703" s="87">
        <v>14286.960000000001</v>
      </c>
      <c r="J703" s="87">
        <v>14287</v>
      </c>
      <c r="K703" s="87">
        <v>6262.5</v>
      </c>
      <c r="L703" s="80">
        <v>15476</v>
      </c>
      <c r="M703" s="80"/>
      <c r="N703" s="80"/>
      <c r="O703" s="80"/>
      <c r="P703" s="80"/>
      <c r="Q703" s="78">
        <v>110010</v>
      </c>
      <c r="R703" s="79" t="s">
        <v>150</v>
      </c>
      <c r="S703" s="78">
        <v>10</v>
      </c>
      <c r="T703" s="79" t="s">
        <v>150</v>
      </c>
      <c r="U703" s="78">
        <v>11</v>
      </c>
      <c r="V703" s="80" t="s">
        <v>156</v>
      </c>
      <c r="W703" s="78">
        <v>61</v>
      </c>
      <c r="X703" s="78">
        <v>2</v>
      </c>
    </row>
    <row r="704" spans="1:24" x14ac:dyDescent="0.25">
      <c r="A704" s="67"/>
      <c r="B704" s="67">
        <v>595</v>
      </c>
      <c r="C704" s="67" t="s">
        <v>735</v>
      </c>
      <c r="D704" s="109">
        <v>354266</v>
      </c>
      <c r="E704" s="89" t="s">
        <v>271</v>
      </c>
      <c r="F704" s="72">
        <v>611135</v>
      </c>
      <c r="G704" s="86" t="s">
        <v>265</v>
      </c>
      <c r="H704" s="87">
        <v>10641.589999999998</v>
      </c>
      <c r="I704" s="87">
        <v>11964.59</v>
      </c>
      <c r="J704" s="87">
        <v>12644</v>
      </c>
      <c r="K704" s="87">
        <v>6321.6</v>
      </c>
      <c r="L704" s="80">
        <v>12643</v>
      </c>
      <c r="M704" s="80"/>
      <c r="N704" s="80"/>
      <c r="O704" s="80"/>
      <c r="P704" s="80"/>
      <c r="Q704" s="78">
        <v>110010</v>
      </c>
      <c r="R704" s="79" t="s">
        <v>150</v>
      </c>
      <c r="S704" s="78">
        <v>10</v>
      </c>
      <c r="T704" s="79" t="s">
        <v>150</v>
      </c>
      <c r="U704" s="78">
        <v>11</v>
      </c>
      <c r="V704" s="80" t="s">
        <v>156</v>
      </c>
      <c r="W704" s="78">
        <v>61</v>
      </c>
      <c r="X704" s="78">
        <v>2</v>
      </c>
    </row>
    <row r="705" spans="1:24" x14ac:dyDescent="0.25">
      <c r="A705" s="67"/>
      <c r="B705" s="67">
        <v>596</v>
      </c>
      <c r="C705" s="67" t="s">
        <v>735</v>
      </c>
      <c r="D705" s="109">
        <v>354266</v>
      </c>
      <c r="E705" s="89" t="s">
        <v>271</v>
      </c>
      <c r="F705" s="72">
        <v>611150</v>
      </c>
      <c r="G705" s="86" t="s">
        <v>262</v>
      </c>
      <c r="H705" s="87">
        <v>7207.9</v>
      </c>
      <c r="I705" s="87">
        <v>11217.199999999999</v>
      </c>
      <c r="J705" s="87">
        <v>15593</v>
      </c>
      <c r="K705" s="87">
        <v>0</v>
      </c>
      <c r="L705" s="80">
        <v>12361</v>
      </c>
      <c r="M705" s="80"/>
      <c r="N705" s="80"/>
      <c r="O705" s="80"/>
      <c r="P705" s="80"/>
      <c r="Q705" s="78">
        <v>110010</v>
      </c>
      <c r="R705" s="79" t="s">
        <v>150</v>
      </c>
      <c r="S705" s="78">
        <v>10</v>
      </c>
      <c r="T705" s="79" t="s">
        <v>150</v>
      </c>
      <c r="U705" s="78">
        <v>11</v>
      </c>
      <c r="V705" s="80" t="s">
        <v>156</v>
      </c>
      <c r="W705" s="78">
        <v>61</v>
      </c>
      <c r="X705" s="78">
        <v>2</v>
      </c>
    </row>
    <row r="706" spans="1:24" x14ac:dyDescent="0.25">
      <c r="A706" s="67"/>
      <c r="B706" s="67">
        <v>597</v>
      </c>
      <c r="C706" s="67" t="s">
        <v>735</v>
      </c>
      <c r="D706" s="109">
        <v>354266</v>
      </c>
      <c r="E706" s="89" t="s">
        <v>271</v>
      </c>
      <c r="F706" s="72">
        <v>611160</v>
      </c>
      <c r="G706" s="86" t="s">
        <v>230</v>
      </c>
      <c r="H706" s="87">
        <v>0</v>
      </c>
      <c r="I706" s="87">
        <v>0</v>
      </c>
      <c r="J706" s="87">
        <v>4758</v>
      </c>
      <c r="K706" s="87">
        <v>0</v>
      </c>
      <c r="L706" s="80">
        <v>0</v>
      </c>
      <c r="M706" s="80"/>
      <c r="N706" s="80"/>
      <c r="O706" s="80"/>
      <c r="P706" s="80"/>
      <c r="Q706" s="78">
        <v>110010</v>
      </c>
      <c r="R706" s="79" t="s">
        <v>150</v>
      </c>
      <c r="S706" s="78">
        <v>10</v>
      </c>
      <c r="T706" s="79" t="s">
        <v>150</v>
      </c>
      <c r="U706" s="78">
        <v>11</v>
      </c>
      <c r="V706" s="80" t="s">
        <v>156</v>
      </c>
      <c r="W706" s="78">
        <v>61</v>
      </c>
      <c r="X706" s="78">
        <v>2</v>
      </c>
    </row>
    <row r="707" spans="1:24" x14ac:dyDescent="0.25">
      <c r="A707" s="67"/>
      <c r="B707" s="67">
        <v>598</v>
      </c>
      <c r="C707" s="67" t="s">
        <v>735</v>
      </c>
      <c r="D707" s="109">
        <v>354266</v>
      </c>
      <c r="E707" s="89" t="s">
        <v>271</v>
      </c>
      <c r="F707" s="72">
        <v>611510</v>
      </c>
      <c r="G707" s="86" t="s">
        <v>212</v>
      </c>
      <c r="H707" s="87">
        <v>4391.3600000000006</v>
      </c>
      <c r="I707" s="87">
        <v>0</v>
      </c>
      <c r="J707" s="87">
        <v>8631</v>
      </c>
      <c r="K707" s="87">
        <v>0</v>
      </c>
      <c r="L707" s="80">
        <v>8610</v>
      </c>
      <c r="M707" s="80"/>
      <c r="N707" s="80"/>
      <c r="O707" s="80"/>
      <c r="P707" s="80"/>
      <c r="Q707" s="78">
        <v>110010</v>
      </c>
      <c r="R707" s="79" t="s">
        <v>150</v>
      </c>
      <c r="S707" s="78">
        <v>10</v>
      </c>
      <c r="T707" s="79" t="s">
        <v>150</v>
      </c>
      <c r="U707" s="78">
        <v>11</v>
      </c>
      <c r="V707" s="80" t="s">
        <v>156</v>
      </c>
      <c r="W707" s="78">
        <v>61</v>
      </c>
      <c r="X707" s="78">
        <v>2</v>
      </c>
    </row>
    <row r="708" spans="1:24" x14ac:dyDescent="0.25">
      <c r="A708" s="67"/>
      <c r="B708" s="67">
        <v>599</v>
      </c>
      <c r="C708" s="67" t="s">
        <v>735</v>
      </c>
      <c r="D708" s="109">
        <v>354266</v>
      </c>
      <c r="E708" s="89" t="s">
        <v>271</v>
      </c>
      <c r="F708" s="72">
        <v>712630</v>
      </c>
      <c r="G708" s="86" t="s">
        <v>270</v>
      </c>
      <c r="H708" s="87">
        <v>0</v>
      </c>
      <c r="I708" s="87">
        <v>0</v>
      </c>
      <c r="J708" s="87">
        <v>2500</v>
      </c>
      <c r="K708" s="87">
        <v>0</v>
      </c>
      <c r="L708" s="80">
        <v>3000</v>
      </c>
      <c r="M708" s="80">
        <f t="shared" ref="M708:M717" si="22">+L708-J708</f>
        <v>500</v>
      </c>
      <c r="N708" s="80"/>
      <c r="O708" s="80"/>
      <c r="P708" s="80"/>
      <c r="Q708" s="78">
        <v>110010</v>
      </c>
      <c r="R708" s="79" t="s">
        <v>150</v>
      </c>
      <c r="S708" s="78">
        <v>10</v>
      </c>
      <c r="T708" s="79" t="s">
        <v>150</v>
      </c>
      <c r="U708" s="78">
        <v>11</v>
      </c>
      <c r="V708" s="80" t="s">
        <v>156</v>
      </c>
      <c r="W708" s="78">
        <v>71</v>
      </c>
      <c r="X708" s="78">
        <v>5</v>
      </c>
    </row>
    <row r="709" spans="1:24" x14ac:dyDescent="0.25">
      <c r="A709" s="67"/>
      <c r="B709" s="67">
        <v>600</v>
      </c>
      <c r="C709" s="67" t="s">
        <v>735</v>
      </c>
      <c r="D709" s="109">
        <v>354266</v>
      </c>
      <c r="E709" s="89" t="s">
        <v>271</v>
      </c>
      <c r="F709" s="72">
        <v>733110</v>
      </c>
      <c r="G709" s="86" t="s">
        <v>214</v>
      </c>
      <c r="H709" s="87">
        <v>107.92</v>
      </c>
      <c r="I709" s="87">
        <v>661.79</v>
      </c>
      <c r="J709" s="87">
        <v>750</v>
      </c>
      <c r="K709" s="87">
        <v>24.63</v>
      </c>
      <c r="L709" s="80">
        <v>200</v>
      </c>
      <c r="M709" s="80">
        <f t="shared" si="22"/>
        <v>-550</v>
      </c>
      <c r="N709" s="80"/>
      <c r="O709" s="80"/>
      <c r="P709" s="80"/>
      <c r="Q709" s="78">
        <v>110010</v>
      </c>
      <c r="R709" s="79" t="s">
        <v>150</v>
      </c>
      <c r="S709" s="78">
        <v>10</v>
      </c>
      <c r="T709" s="79" t="s">
        <v>150</v>
      </c>
      <c r="U709" s="78">
        <v>11</v>
      </c>
      <c r="V709" s="80" t="s">
        <v>156</v>
      </c>
      <c r="W709" s="78">
        <v>73</v>
      </c>
      <c r="X709" s="78">
        <v>5</v>
      </c>
    </row>
    <row r="710" spans="1:24" x14ac:dyDescent="0.25">
      <c r="A710" s="67"/>
      <c r="B710" s="67">
        <v>601</v>
      </c>
      <c r="C710" s="67" t="s">
        <v>735</v>
      </c>
      <c r="D710" s="109">
        <v>354266</v>
      </c>
      <c r="E710" s="89" t="s">
        <v>271</v>
      </c>
      <c r="F710" s="72">
        <v>744210</v>
      </c>
      <c r="G710" s="86" t="s">
        <v>190</v>
      </c>
      <c r="H710" s="87">
        <v>826.25</v>
      </c>
      <c r="I710" s="87">
        <v>534.80000000000007</v>
      </c>
      <c r="J710" s="87">
        <v>500</v>
      </c>
      <c r="K710" s="87">
        <v>353.78</v>
      </c>
      <c r="L710" s="80">
        <v>1000</v>
      </c>
      <c r="M710" s="80">
        <f t="shared" si="22"/>
        <v>500</v>
      </c>
      <c r="N710" s="80"/>
      <c r="O710" s="80"/>
      <c r="P710" s="80"/>
      <c r="Q710" s="78">
        <v>110010</v>
      </c>
      <c r="R710" s="79" t="s">
        <v>150</v>
      </c>
      <c r="S710" s="78">
        <v>10</v>
      </c>
      <c r="T710" s="79" t="s">
        <v>150</v>
      </c>
      <c r="U710" s="78">
        <v>11</v>
      </c>
      <c r="V710" s="80" t="s">
        <v>156</v>
      </c>
      <c r="W710" s="78">
        <v>74</v>
      </c>
      <c r="X710" s="78">
        <v>5</v>
      </c>
    </row>
    <row r="711" spans="1:24" s="66" customFormat="1" x14ac:dyDescent="0.25">
      <c r="A711" s="67"/>
      <c r="B711" s="67">
        <v>602</v>
      </c>
      <c r="C711" s="67" t="s">
        <v>735</v>
      </c>
      <c r="D711" s="109">
        <v>354266</v>
      </c>
      <c r="E711" s="89" t="s">
        <v>271</v>
      </c>
      <c r="F711" s="72">
        <v>744220</v>
      </c>
      <c r="G711" s="86" t="s">
        <v>191</v>
      </c>
      <c r="H711" s="87">
        <v>2330.9299999999998</v>
      </c>
      <c r="I711" s="87">
        <v>3996.8</v>
      </c>
      <c r="J711" s="87">
        <v>1000</v>
      </c>
      <c r="K711" s="87">
        <v>38.04</v>
      </c>
      <c r="L711" s="80">
        <v>1000</v>
      </c>
      <c r="M711" s="80">
        <f t="shared" si="22"/>
        <v>0</v>
      </c>
      <c r="N711" s="80"/>
      <c r="O711" s="80"/>
      <c r="P711" s="80"/>
      <c r="Q711" s="78">
        <v>110010</v>
      </c>
      <c r="R711" s="79" t="s">
        <v>150</v>
      </c>
      <c r="S711" s="78">
        <v>10</v>
      </c>
      <c r="T711" s="79" t="s">
        <v>150</v>
      </c>
      <c r="U711" s="78">
        <v>11</v>
      </c>
      <c r="V711" s="80" t="s">
        <v>156</v>
      </c>
      <c r="W711" s="78">
        <v>74</v>
      </c>
      <c r="X711" s="78">
        <v>5</v>
      </c>
    </row>
    <row r="712" spans="1:24" x14ac:dyDescent="0.25">
      <c r="A712" s="67"/>
      <c r="B712" s="67">
        <v>603</v>
      </c>
      <c r="C712" s="67" t="s">
        <v>735</v>
      </c>
      <c r="D712" s="109">
        <v>354266</v>
      </c>
      <c r="E712" s="89" t="s">
        <v>271</v>
      </c>
      <c r="F712" s="72">
        <v>755310</v>
      </c>
      <c r="G712" s="86" t="s">
        <v>194</v>
      </c>
      <c r="H712" s="87">
        <v>597.38</v>
      </c>
      <c r="I712" s="87">
        <v>777.30000000000007</v>
      </c>
      <c r="J712" s="87">
        <v>1000</v>
      </c>
      <c r="K712" s="87">
        <v>353.58000000000004</v>
      </c>
      <c r="L712" s="80">
        <v>750</v>
      </c>
      <c r="M712" s="80">
        <f t="shared" si="22"/>
        <v>-250</v>
      </c>
      <c r="N712" s="80"/>
      <c r="O712" s="80"/>
      <c r="P712" s="80"/>
      <c r="Q712" s="78">
        <v>110010</v>
      </c>
      <c r="R712" s="79" t="s">
        <v>150</v>
      </c>
      <c r="S712" s="78">
        <v>10</v>
      </c>
      <c r="T712" s="79" t="s">
        <v>150</v>
      </c>
      <c r="U712" s="78">
        <v>11</v>
      </c>
      <c r="V712" s="80" t="s">
        <v>156</v>
      </c>
      <c r="W712" s="78">
        <v>75</v>
      </c>
      <c r="X712" s="78">
        <v>5</v>
      </c>
    </row>
    <row r="713" spans="1:24" x14ac:dyDescent="0.25">
      <c r="A713" s="67"/>
      <c r="B713" s="67">
        <v>604</v>
      </c>
      <c r="C713" s="67" t="s">
        <v>735</v>
      </c>
      <c r="D713" s="109">
        <v>354266</v>
      </c>
      <c r="E713" s="89" t="s">
        <v>271</v>
      </c>
      <c r="F713" s="72">
        <v>755330</v>
      </c>
      <c r="G713" s="86" t="s">
        <v>238</v>
      </c>
      <c r="H713" s="87">
        <v>0</v>
      </c>
      <c r="I713" s="87">
        <v>0</v>
      </c>
      <c r="J713" s="87">
        <v>0</v>
      </c>
      <c r="K713" s="87">
        <v>0</v>
      </c>
      <c r="L713" s="80">
        <v>1000</v>
      </c>
      <c r="M713" s="80">
        <f t="shared" si="22"/>
        <v>1000</v>
      </c>
      <c r="N713" s="80"/>
      <c r="O713" s="80"/>
      <c r="P713" s="80"/>
      <c r="Q713" s="78">
        <v>110010</v>
      </c>
      <c r="R713" s="79" t="s">
        <v>150</v>
      </c>
      <c r="S713" s="78">
        <v>10</v>
      </c>
      <c r="T713" s="79" t="s">
        <v>150</v>
      </c>
      <c r="U713" s="78">
        <v>11</v>
      </c>
      <c r="V713" s="80" t="s">
        <v>156</v>
      </c>
      <c r="W713" s="78">
        <v>75</v>
      </c>
      <c r="X713" s="78">
        <v>5</v>
      </c>
    </row>
    <row r="714" spans="1:24" x14ac:dyDescent="0.25">
      <c r="A714" s="67"/>
      <c r="B714" s="67">
        <v>605</v>
      </c>
      <c r="C714" s="67" t="s">
        <v>735</v>
      </c>
      <c r="D714" s="109">
        <v>354266</v>
      </c>
      <c r="E714" s="89" t="s">
        <v>271</v>
      </c>
      <c r="F714" s="72">
        <v>755705</v>
      </c>
      <c r="G714" s="86" t="s">
        <v>196</v>
      </c>
      <c r="H714" s="87">
        <v>0.88</v>
      </c>
      <c r="I714" s="87">
        <v>8.77</v>
      </c>
      <c r="J714" s="87">
        <v>3</v>
      </c>
      <c r="K714" s="87">
        <v>2.2400000000000002</v>
      </c>
      <c r="L714" s="80">
        <v>0</v>
      </c>
      <c r="M714" s="80">
        <f t="shared" si="22"/>
        <v>-3</v>
      </c>
      <c r="N714" s="80"/>
      <c r="O714" s="80"/>
      <c r="P714" s="80"/>
      <c r="Q714" s="78">
        <v>110010</v>
      </c>
      <c r="R714" s="79" t="s">
        <v>150</v>
      </c>
      <c r="S714" s="78">
        <v>10</v>
      </c>
      <c r="T714" s="79" t="s">
        <v>150</v>
      </c>
      <c r="U714" s="78">
        <v>11</v>
      </c>
      <c r="V714" s="80" t="s">
        <v>156</v>
      </c>
      <c r="W714" s="78">
        <v>75</v>
      </c>
      <c r="X714" s="78">
        <v>5</v>
      </c>
    </row>
    <row r="715" spans="1:24" x14ac:dyDescent="0.25">
      <c r="A715" s="67"/>
      <c r="B715" s="67">
        <v>606</v>
      </c>
      <c r="C715" s="67" t="s">
        <v>735</v>
      </c>
      <c r="D715" s="109">
        <v>354266</v>
      </c>
      <c r="E715" s="89" t="s">
        <v>271</v>
      </c>
      <c r="F715" s="72">
        <v>755730</v>
      </c>
      <c r="G715" s="86" t="s">
        <v>197</v>
      </c>
      <c r="H715" s="87">
        <v>865</v>
      </c>
      <c r="I715" s="87">
        <v>860</v>
      </c>
      <c r="J715" s="87">
        <v>1329</v>
      </c>
      <c r="K715" s="87">
        <v>1214</v>
      </c>
      <c r="L715" s="80">
        <v>1300</v>
      </c>
      <c r="M715" s="80">
        <f t="shared" si="22"/>
        <v>-29</v>
      </c>
      <c r="N715" s="80"/>
      <c r="O715" s="80"/>
      <c r="P715" s="80"/>
      <c r="Q715" s="78">
        <v>110010</v>
      </c>
      <c r="R715" s="79" t="s">
        <v>150</v>
      </c>
      <c r="S715" s="78">
        <v>10</v>
      </c>
      <c r="T715" s="79" t="s">
        <v>150</v>
      </c>
      <c r="U715" s="78">
        <v>11</v>
      </c>
      <c r="V715" s="80" t="s">
        <v>156</v>
      </c>
      <c r="W715" s="78">
        <v>75</v>
      </c>
      <c r="X715" s="78">
        <v>5</v>
      </c>
    </row>
    <row r="716" spans="1:24" x14ac:dyDescent="0.25">
      <c r="A716" s="67"/>
      <c r="B716" s="67">
        <v>607</v>
      </c>
      <c r="C716" s="67" t="s">
        <v>735</v>
      </c>
      <c r="D716" s="109">
        <v>354266</v>
      </c>
      <c r="E716" s="89" t="s">
        <v>271</v>
      </c>
      <c r="F716" s="72">
        <v>755745</v>
      </c>
      <c r="G716" s="86" t="s">
        <v>252</v>
      </c>
      <c r="H716" s="87">
        <v>0</v>
      </c>
      <c r="I716" s="87">
        <v>577</v>
      </c>
      <c r="J716" s="87">
        <v>500</v>
      </c>
      <c r="K716" s="87">
        <v>0</v>
      </c>
      <c r="L716" s="80">
        <v>0</v>
      </c>
      <c r="M716" s="80">
        <f t="shared" si="22"/>
        <v>-500</v>
      </c>
      <c r="N716" s="80"/>
      <c r="O716" s="80"/>
      <c r="P716" s="80"/>
      <c r="Q716" s="78">
        <v>110010</v>
      </c>
      <c r="R716" s="79" t="s">
        <v>150</v>
      </c>
      <c r="S716" s="78">
        <v>10</v>
      </c>
      <c r="T716" s="79" t="s">
        <v>150</v>
      </c>
      <c r="U716" s="78">
        <v>11</v>
      </c>
      <c r="V716" s="80" t="s">
        <v>156</v>
      </c>
      <c r="W716" s="78">
        <v>75</v>
      </c>
      <c r="X716" s="78">
        <v>5</v>
      </c>
    </row>
    <row r="717" spans="1:24" x14ac:dyDescent="0.25">
      <c r="A717" s="67"/>
      <c r="B717" s="67"/>
      <c r="C717" s="67" t="s">
        <v>735</v>
      </c>
      <c r="D717" s="109">
        <v>354266</v>
      </c>
      <c r="E717" s="89" t="s">
        <v>271</v>
      </c>
      <c r="F717" s="66">
        <v>798142</v>
      </c>
      <c r="G717" s="66" t="s">
        <v>839</v>
      </c>
      <c r="H717" s="87"/>
      <c r="I717" s="87"/>
      <c r="J717" s="87"/>
      <c r="K717" s="87"/>
      <c r="L717" s="80">
        <v>-1611</v>
      </c>
      <c r="M717" s="80">
        <f t="shared" si="22"/>
        <v>-1611</v>
      </c>
      <c r="N717" s="80"/>
      <c r="O717" s="80"/>
      <c r="P717" s="80"/>
      <c r="Q717" s="78">
        <v>110010</v>
      </c>
      <c r="R717" s="79" t="s">
        <v>150</v>
      </c>
      <c r="S717" s="78">
        <v>10</v>
      </c>
      <c r="T717" s="79" t="s">
        <v>150</v>
      </c>
      <c r="U717" s="78">
        <v>11</v>
      </c>
      <c r="V717" s="80" t="s">
        <v>156</v>
      </c>
      <c r="W717" s="78">
        <v>79</v>
      </c>
      <c r="X717" s="78">
        <v>5</v>
      </c>
    </row>
    <row r="718" spans="1:24" x14ac:dyDescent="0.25">
      <c r="A718" s="67"/>
      <c r="B718" s="67">
        <v>608</v>
      </c>
      <c r="C718" s="67" t="s">
        <v>735</v>
      </c>
      <c r="D718" s="109">
        <v>356210</v>
      </c>
      <c r="E718" s="89" t="s">
        <v>272</v>
      </c>
      <c r="F718" s="72">
        <v>611115</v>
      </c>
      <c r="G718" s="86" t="s">
        <v>259</v>
      </c>
      <c r="H718" s="87">
        <v>202.23</v>
      </c>
      <c r="I718" s="87">
        <v>0</v>
      </c>
      <c r="J718" s="87">
        <v>0</v>
      </c>
      <c r="K718" s="87">
        <v>0</v>
      </c>
      <c r="L718" s="80">
        <v>0</v>
      </c>
      <c r="M718" s="80"/>
      <c r="N718" s="80"/>
      <c r="O718" s="80"/>
      <c r="P718" s="80"/>
      <c r="Q718" s="78">
        <v>110010</v>
      </c>
      <c r="R718" s="79" t="s">
        <v>150</v>
      </c>
      <c r="S718" s="78">
        <v>10</v>
      </c>
      <c r="T718" s="79" t="s">
        <v>150</v>
      </c>
      <c r="U718" s="78">
        <v>11</v>
      </c>
      <c r="V718" s="80" t="s">
        <v>156</v>
      </c>
      <c r="W718" s="78">
        <v>61</v>
      </c>
      <c r="X718" s="78">
        <v>1</v>
      </c>
    </row>
    <row r="719" spans="1:24" s="66" customFormat="1" x14ac:dyDescent="0.25">
      <c r="A719" s="67"/>
      <c r="B719" s="67">
        <v>609</v>
      </c>
      <c r="C719" s="67" t="s">
        <v>735</v>
      </c>
      <c r="D719" s="109">
        <v>356210</v>
      </c>
      <c r="E719" s="89" t="s">
        <v>272</v>
      </c>
      <c r="F719" s="72">
        <v>611120</v>
      </c>
      <c r="G719" s="86" t="s">
        <v>229</v>
      </c>
      <c r="H719" s="87">
        <v>4179.18</v>
      </c>
      <c r="I719" s="87">
        <v>4532.9400000000005</v>
      </c>
      <c r="J719" s="87">
        <v>4758</v>
      </c>
      <c r="K719" s="87">
        <v>2899.41</v>
      </c>
      <c r="L719" s="80">
        <v>0</v>
      </c>
      <c r="M719" s="80"/>
      <c r="N719" s="80"/>
      <c r="O719" s="80"/>
      <c r="P719" s="80"/>
      <c r="Q719" s="78">
        <v>110010</v>
      </c>
      <c r="R719" s="79" t="s">
        <v>150</v>
      </c>
      <c r="S719" s="78">
        <v>10</v>
      </c>
      <c r="T719" s="79" t="s">
        <v>150</v>
      </c>
      <c r="U719" s="78">
        <v>11</v>
      </c>
      <c r="V719" s="80" t="s">
        <v>156</v>
      </c>
      <c r="W719" s="78">
        <v>61</v>
      </c>
      <c r="X719" s="78">
        <v>1</v>
      </c>
    </row>
    <row r="720" spans="1:24" x14ac:dyDescent="0.25">
      <c r="A720" s="67"/>
      <c r="B720" s="67">
        <v>610</v>
      </c>
      <c r="C720" s="67" t="s">
        <v>735</v>
      </c>
      <c r="D720" s="109">
        <v>356210</v>
      </c>
      <c r="E720" s="89" t="s">
        <v>272</v>
      </c>
      <c r="F720" s="72">
        <v>611160</v>
      </c>
      <c r="G720" s="86" t="s">
        <v>230</v>
      </c>
      <c r="H720" s="87">
        <v>0</v>
      </c>
      <c r="I720" s="87">
        <v>0</v>
      </c>
      <c r="J720" s="87">
        <v>2379</v>
      </c>
      <c r="K720" s="87">
        <v>0</v>
      </c>
      <c r="L720" s="80">
        <v>0</v>
      </c>
      <c r="M720" s="80"/>
      <c r="N720" s="80"/>
      <c r="O720" s="80"/>
      <c r="P720" s="80"/>
      <c r="Q720" s="78">
        <v>110010</v>
      </c>
      <c r="R720" s="79" t="s">
        <v>150</v>
      </c>
      <c r="S720" s="78">
        <v>10</v>
      </c>
      <c r="T720" s="79" t="s">
        <v>150</v>
      </c>
      <c r="U720" s="78">
        <v>11</v>
      </c>
      <c r="V720" s="80" t="s">
        <v>156</v>
      </c>
      <c r="W720" s="78">
        <v>61</v>
      </c>
      <c r="X720" s="78">
        <v>1</v>
      </c>
    </row>
    <row r="721" spans="1:24" x14ac:dyDescent="0.25">
      <c r="A721" s="67"/>
      <c r="B721" s="67">
        <v>611</v>
      </c>
      <c r="C721" s="67" t="s">
        <v>735</v>
      </c>
      <c r="D721" s="109">
        <v>356210</v>
      </c>
      <c r="E721" s="89" t="s">
        <v>272</v>
      </c>
      <c r="F721" s="72">
        <v>755310</v>
      </c>
      <c r="G721" s="86" t="s">
        <v>194</v>
      </c>
      <c r="H721" s="87">
        <v>464.28</v>
      </c>
      <c r="I721" s="87">
        <v>796.79999999999984</v>
      </c>
      <c r="J721" s="87">
        <v>1450</v>
      </c>
      <c r="K721" s="87">
        <v>1366.56</v>
      </c>
      <c r="L721" s="80">
        <v>750</v>
      </c>
      <c r="M721" s="80">
        <f>+L721-J721</f>
        <v>-700</v>
      </c>
      <c r="N721" s="80"/>
      <c r="O721" s="80"/>
      <c r="P721" s="80"/>
      <c r="Q721" s="78">
        <v>110010</v>
      </c>
      <c r="R721" s="79" t="s">
        <v>150</v>
      </c>
      <c r="S721" s="78">
        <v>10</v>
      </c>
      <c r="T721" s="79" t="s">
        <v>150</v>
      </c>
      <c r="U721" s="78">
        <v>11</v>
      </c>
      <c r="V721" s="80" t="s">
        <v>156</v>
      </c>
      <c r="W721" s="78">
        <v>75</v>
      </c>
      <c r="X721" s="78">
        <v>4</v>
      </c>
    </row>
    <row r="722" spans="1:24" x14ac:dyDescent="0.25">
      <c r="A722" s="67"/>
      <c r="B722" s="67"/>
      <c r="C722" s="67" t="s">
        <v>735</v>
      </c>
      <c r="D722" s="109">
        <v>356210</v>
      </c>
      <c r="E722" s="89" t="s">
        <v>272</v>
      </c>
      <c r="F722" s="66">
        <v>798142</v>
      </c>
      <c r="G722" s="66" t="s">
        <v>839</v>
      </c>
      <c r="H722" s="87"/>
      <c r="I722" s="87"/>
      <c r="J722" s="87"/>
      <c r="K722" s="87"/>
      <c r="L722" s="80">
        <v>0</v>
      </c>
      <c r="M722" s="80">
        <f>+L722-J722</f>
        <v>0</v>
      </c>
      <c r="N722" s="80"/>
      <c r="O722" s="80"/>
      <c r="P722" s="80"/>
      <c r="Q722" s="78">
        <v>110010</v>
      </c>
      <c r="R722" s="79" t="s">
        <v>150</v>
      </c>
      <c r="S722" s="78">
        <v>10</v>
      </c>
      <c r="T722" s="79" t="s">
        <v>150</v>
      </c>
      <c r="U722" s="78">
        <v>11</v>
      </c>
      <c r="V722" s="80" t="s">
        <v>156</v>
      </c>
      <c r="W722" s="78">
        <v>79</v>
      </c>
      <c r="X722" s="78">
        <v>4</v>
      </c>
    </row>
    <row r="723" spans="1:24" x14ac:dyDescent="0.25">
      <c r="A723" s="67"/>
      <c r="B723" s="67">
        <v>612</v>
      </c>
      <c r="C723" s="67" t="s">
        <v>735</v>
      </c>
      <c r="D723" s="109">
        <v>356212</v>
      </c>
      <c r="E723" s="89" t="s">
        <v>272</v>
      </c>
      <c r="F723" s="72">
        <v>611110</v>
      </c>
      <c r="G723" s="86" t="s">
        <v>258</v>
      </c>
      <c r="H723" s="87">
        <v>64066.770000000011</v>
      </c>
      <c r="I723" s="87">
        <v>68426.02</v>
      </c>
      <c r="J723" s="87">
        <v>49285</v>
      </c>
      <c r="K723" s="87">
        <v>34199.530000000006</v>
      </c>
      <c r="L723" s="80">
        <v>141833</v>
      </c>
      <c r="M723" s="80"/>
      <c r="N723" s="80"/>
      <c r="O723" s="80"/>
      <c r="P723" s="80"/>
      <c r="Q723" s="78">
        <v>110010</v>
      </c>
      <c r="R723" s="79" t="s">
        <v>150</v>
      </c>
      <c r="S723" s="78">
        <v>10</v>
      </c>
      <c r="T723" s="79" t="s">
        <v>150</v>
      </c>
      <c r="U723" s="78">
        <v>11</v>
      </c>
      <c r="V723" s="80" t="s">
        <v>156</v>
      </c>
      <c r="W723" s="78">
        <v>61</v>
      </c>
      <c r="X723" s="78">
        <v>1</v>
      </c>
    </row>
    <row r="724" spans="1:24" x14ac:dyDescent="0.25">
      <c r="A724" s="67"/>
      <c r="B724" s="67">
        <v>613</v>
      </c>
      <c r="C724" s="67" t="s">
        <v>735</v>
      </c>
      <c r="D724" s="109">
        <v>356212</v>
      </c>
      <c r="E724" s="89" t="s">
        <v>272</v>
      </c>
      <c r="F724" s="72">
        <v>611115</v>
      </c>
      <c r="G724" s="86" t="s">
        <v>259</v>
      </c>
      <c r="H724" s="87">
        <v>921.27</v>
      </c>
      <c r="I724" s="87">
        <v>560.88</v>
      </c>
      <c r="J724" s="87">
        <v>728</v>
      </c>
      <c r="K724" s="87">
        <v>148.68</v>
      </c>
      <c r="L724" s="80">
        <v>700</v>
      </c>
      <c r="M724" s="80"/>
      <c r="N724" s="80"/>
      <c r="O724" s="80"/>
      <c r="P724" s="80"/>
      <c r="Q724" s="78">
        <v>110010</v>
      </c>
      <c r="R724" s="79" t="s">
        <v>150</v>
      </c>
      <c r="S724" s="78">
        <v>10</v>
      </c>
      <c r="T724" s="79" t="s">
        <v>150</v>
      </c>
      <c r="U724" s="78">
        <v>11</v>
      </c>
      <c r="V724" s="80" t="s">
        <v>156</v>
      </c>
      <c r="W724" s="78">
        <v>61</v>
      </c>
      <c r="X724" s="78">
        <v>1</v>
      </c>
    </row>
    <row r="725" spans="1:24" x14ac:dyDescent="0.25">
      <c r="A725" s="67"/>
      <c r="B725" s="67">
        <v>614</v>
      </c>
      <c r="C725" s="67" t="s">
        <v>735</v>
      </c>
      <c r="D725" s="109">
        <v>356212</v>
      </c>
      <c r="E725" s="89" t="s">
        <v>272</v>
      </c>
      <c r="F725" s="72">
        <v>611120</v>
      </c>
      <c r="G725" s="86" t="s">
        <v>229</v>
      </c>
      <c r="H725" s="87">
        <v>25502.010000000002</v>
      </c>
      <c r="I725" s="87">
        <v>24495.239999999998</v>
      </c>
      <c r="J725" s="87">
        <v>28544</v>
      </c>
      <c r="K725" s="87">
        <v>19032</v>
      </c>
      <c r="L725" s="80">
        <v>0</v>
      </c>
      <c r="M725" s="80"/>
      <c r="N725" s="80"/>
      <c r="O725" s="80"/>
      <c r="P725" s="80"/>
      <c r="Q725" s="78">
        <v>110010</v>
      </c>
      <c r="R725" s="79" t="s">
        <v>150</v>
      </c>
      <c r="S725" s="78">
        <v>10</v>
      </c>
      <c r="T725" s="79" t="s">
        <v>150</v>
      </c>
      <c r="U725" s="78">
        <v>11</v>
      </c>
      <c r="V725" s="80" t="s">
        <v>156</v>
      </c>
      <c r="W725" s="78">
        <v>61</v>
      </c>
      <c r="X725" s="78">
        <v>1</v>
      </c>
    </row>
    <row r="726" spans="1:24" x14ac:dyDescent="0.25">
      <c r="A726" s="67"/>
      <c r="B726" s="67">
        <v>615</v>
      </c>
      <c r="C726" s="67" t="s">
        <v>735</v>
      </c>
      <c r="D726" s="109">
        <v>356212</v>
      </c>
      <c r="E726" s="89" t="s">
        <v>272</v>
      </c>
      <c r="F726" s="72">
        <v>611130</v>
      </c>
      <c r="G726" s="86" t="s">
        <v>261</v>
      </c>
      <c r="H726" s="87">
        <v>0</v>
      </c>
      <c r="I726" s="87">
        <v>0</v>
      </c>
      <c r="J726" s="87">
        <v>0</v>
      </c>
      <c r="K726" s="87">
        <v>0</v>
      </c>
      <c r="L726" s="80">
        <v>2450</v>
      </c>
      <c r="M726" s="80"/>
      <c r="N726" s="80"/>
      <c r="O726" s="80"/>
      <c r="P726" s="80"/>
      <c r="Q726" s="78">
        <v>110010</v>
      </c>
      <c r="R726" s="79" t="s">
        <v>150</v>
      </c>
      <c r="S726" s="78">
        <v>10</v>
      </c>
      <c r="T726" s="79" t="s">
        <v>150</v>
      </c>
      <c r="U726" s="78">
        <v>11</v>
      </c>
      <c r="V726" s="80" t="s">
        <v>156</v>
      </c>
      <c r="W726" s="78">
        <v>61</v>
      </c>
      <c r="X726" s="78">
        <v>1</v>
      </c>
    </row>
    <row r="727" spans="1:24" x14ac:dyDescent="0.25">
      <c r="A727" s="67"/>
      <c r="B727" s="67">
        <v>616</v>
      </c>
      <c r="C727" s="67" t="s">
        <v>735</v>
      </c>
      <c r="D727" s="109">
        <v>356212</v>
      </c>
      <c r="E727" s="89" t="s">
        <v>272</v>
      </c>
      <c r="F727" s="72">
        <v>611150</v>
      </c>
      <c r="G727" s="86" t="s">
        <v>262</v>
      </c>
      <c r="H727" s="87">
        <v>0</v>
      </c>
      <c r="I727" s="87">
        <v>0</v>
      </c>
      <c r="J727" s="87">
        <v>18138</v>
      </c>
      <c r="K727" s="87">
        <v>0</v>
      </c>
      <c r="L727" s="80">
        <v>0</v>
      </c>
      <c r="M727" s="80"/>
      <c r="N727" s="80"/>
      <c r="O727" s="80"/>
      <c r="P727" s="80"/>
      <c r="Q727" s="78">
        <v>110010</v>
      </c>
      <c r="R727" s="79" t="s">
        <v>150</v>
      </c>
      <c r="S727" s="78">
        <v>10</v>
      </c>
      <c r="T727" s="79" t="s">
        <v>150</v>
      </c>
      <c r="U727" s="78">
        <v>11</v>
      </c>
      <c r="V727" s="80" t="s">
        <v>156</v>
      </c>
      <c r="W727" s="78">
        <v>61</v>
      </c>
      <c r="X727" s="78">
        <v>1</v>
      </c>
    </row>
    <row r="728" spans="1:24" x14ac:dyDescent="0.25">
      <c r="A728" s="67"/>
      <c r="B728" s="67">
        <v>617</v>
      </c>
      <c r="C728" s="67" t="s">
        <v>735</v>
      </c>
      <c r="D728" s="109">
        <v>356212</v>
      </c>
      <c r="E728" s="89" t="s">
        <v>272</v>
      </c>
      <c r="F728" s="72">
        <v>611160</v>
      </c>
      <c r="G728" s="86" t="s">
        <v>230</v>
      </c>
      <c r="H728" s="87">
        <v>4403.88</v>
      </c>
      <c r="I728" s="87">
        <v>2244</v>
      </c>
      <c r="J728" s="87">
        <v>9515</v>
      </c>
      <c r="K728" s="87">
        <v>0</v>
      </c>
      <c r="L728" s="80">
        <v>0</v>
      </c>
      <c r="M728" s="80"/>
      <c r="N728" s="80"/>
      <c r="O728" s="80"/>
      <c r="P728" s="80"/>
      <c r="Q728" s="78">
        <v>110010</v>
      </c>
      <c r="R728" s="79" t="s">
        <v>150</v>
      </c>
      <c r="S728" s="78">
        <v>10</v>
      </c>
      <c r="T728" s="79" t="s">
        <v>150</v>
      </c>
      <c r="U728" s="78">
        <v>11</v>
      </c>
      <c r="V728" s="80" t="s">
        <v>156</v>
      </c>
      <c r="W728" s="78">
        <v>61</v>
      </c>
      <c r="X728" s="78">
        <v>1</v>
      </c>
    </row>
    <row r="729" spans="1:24" x14ac:dyDescent="0.25">
      <c r="A729" s="67"/>
      <c r="B729" s="67">
        <v>618</v>
      </c>
      <c r="C729" s="67" t="s">
        <v>735</v>
      </c>
      <c r="D729" s="109">
        <v>356212</v>
      </c>
      <c r="E729" s="89" t="s">
        <v>272</v>
      </c>
      <c r="F729" s="72">
        <v>733110</v>
      </c>
      <c r="G729" s="86" t="s">
        <v>214</v>
      </c>
      <c r="H729" s="87">
        <v>0</v>
      </c>
      <c r="I729" s="87">
        <v>6.78</v>
      </c>
      <c r="J729" s="87">
        <v>125</v>
      </c>
      <c r="K729" s="87">
        <v>102.99</v>
      </c>
      <c r="L729" s="80">
        <v>150</v>
      </c>
      <c r="M729" s="80">
        <f t="shared" ref="M729:M735" si="23">+L729-J729</f>
        <v>25</v>
      </c>
      <c r="N729" s="80"/>
      <c r="O729" s="80"/>
      <c r="P729" s="80"/>
      <c r="Q729" s="78">
        <v>110010</v>
      </c>
      <c r="R729" s="79" t="s">
        <v>150</v>
      </c>
      <c r="S729" s="78">
        <v>10</v>
      </c>
      <c r="T729" s="79" t="s">
        <v>150</v>
      </c>
      <c r="U729" s="78">
        <v>11</v>
      </c>
      <c r="V729" s="80" t="s">
        <v>156</v>
      </c>
      <c r="W729" s="78">
        <v>73</v>
      </c>
      <c r="X729" s="78">
        <v>4</v>
      </c>
    </row>
    <row r="730" spans="1:24" x14ac:dyDescent="0.25">
      <c r="A730" s="67"/>
      <c r="B730" s="67">
        <v>619</v>
      </c>
      <c r="C730" s="67" t="s">
        <v>735</v>
      </c>
      <c r="D730" s="109">
        <v>356212</v>
      </c>
      <c r="E730" s="89" t="s">
        <v>272</v>
      </c>
      <c r="F730" s="72">
        <v>744210</v>
      </c>
      <c r="G730" s="86" t="s">
        <v>190</v>
      </c>
      <c r="H730" s="87">
        <v>0</v>
      </c>
      <c r="I730" s="87">
        <v>0</v>
      </c>
      <c r="J730" s="87">
        <v>250</v>
      </c>
      <c r="K730" s="87">
        <v>0</v>
      </c>
      <c r="L730" s="80">
        <v>0</v>
      </c>
      <c r="M730" s="80">
        <f t="shared" si="23"/>
        <v>-250</v>
      </c>
      <c r="N730" s="80"/>
      <c r="O730" s="80"/>
      <c r="P730" s="80"/>
      <c r="Q730" s="78">
        <v>110010</v>
      </c>
      <c r="R730" s="79" t="s">
        <v>150</v>
      </c>
      <c r="S730" s="78">
        <v>10</v>
      </c>
      <c r="T730" s="79" t="s">
        <v>150</v>
      </c>
      <c r="U730" s="78">
        <v>11</v>
      </c>
      <c r="V730" s="80" t="s">
        <v>156</v>
      </c>
      <c r="W730" s="78">
        <v>74</v>
      </c>
      <c r="X730" s="78">
        <v>4</v>
      </c>
    </row>
    <row r="731" spans="1:24" s="66" customFormat="1" x14ac:dyDescent="0.25">
      <c r="A731" s="67"/>
      <c r="B731" s="67">
        <v>620</v>
      </c>
      <c r="C731" s="67" t="s">
        <v>735</v>
      </c>
      <c r="D731" s="109">
        <v>356212</v>
      </c>
      <c r="E731" s="89" t="s">
        <v>272</v>
      </c>
      <c r="F731" s="72">
        <v>744220</v>
      </c>
      <c r="G731" s="86" t="s">
        <v>191</v>
      </c>
      <c r="H731" s="87">
        <v>3570</v>
      </c>
      <c r="I731" s="87">
        <v>0</v>
      </c>
      <c r="J731" s="87">
        <v>1000</v>
      </c>
      <c r="K731" s="87">
        <v>0</v>
      </c>
      <c r="L731" s="80">
        <v>1000</v>
      </c>
      <c r="M731" s="80">
        <f t="shared" si="23"/>
        <v>0</v>
      </c>
      <c r="N731" s="80"/>
      <c r="O731" s="80"/>
      <c r="P731" s="80"/>
      <c r="Q731" s="78">
        <v>110010</v>
      </c>
      <c r="R731" s="79" t="s">
        <v>150</v>
      </c>
      <c r="S731" s="78">
        <v>10</v>
      </c>
      <c r="T731" s="79" t="s">
        <v>150</v>
      </c>
      <c r="U731" s="78">
        <v>11</v>
      </c>
      <c r="V731" s="80" t="s">
        <v>156</v>
      </c>
      <c r="W731" s="78">
        <v>74</v>
      </c>
      <c r="X731" s="78">
        <v>4</v>
      </c>
    </row>
    <row r="732" spans="1:24" x14ac:dyDescent="0.25">
      <c r="A732" s="67"/>
      <c r="B732" s="67">
        <v>621</v>
      </c>
      <c r="C732" s="67" t="s">
        <v>735</v>
      </c>
      <c r="D732" s="109">
        <v>356212</v>
      </c>
      <c r="E732" s="89" t="s">
        <v>272</v>
      </c>
      <c r="F732" s="72">
        <v>755310</v>
      </c>
      <c r="G732" s="86" t="s">
        <v>194</v>
      </c>
      <c r="H732" s="87">
        <v>432.84000000000003</v>
      </c>
      <c r="I732" s="87">
        <v>685.07999999999993</v>
      </c>
      <c r="J732" s="87">
        <v>300</v>
      </c>
      <c r="K732" s="87">
        <v>206.21999999999997</v>
      </c>
      <c r="L732" s="80">
        <v>500</v>
      </c>
      <c r="M732" s="80">
        <f t="shared" si="23"/>
        <v>200</v>
      </c>
      <c r="N732" s="80"/>
      <c r="O732" s="80"/>
      <c r="P732" s="80"/>
      <c r="Q732" s="78">
        <v>110010</v>
      </c>
      <c r="R732" s="79" t="s">
        <v>150</v>
      </c>
      <c r="S732" s="78">
        <v>10</v>
      </c>
      <c r="T732" s="79" t="s">
        <v>150</v>
      </c>
      <c r="U732" s="78">
        <v>11</v>
      </c>
      <c r="V732" s="80" t="s">
        <v>156</v>
      </c>
      <c r="W732" s="78">
        <v>75</v>
      </c>
      <c r="X732" s="78">
        <v>4</v>
      </c>
    </row>
    <row r="733" spans="1:24" x14ac:dyDescent="0.25">
      <c r="A733" s="67"/>
      <c r="B733" s="67">
        <v>622</v>
      </c>
      <c r="C733" s="67" t="s">
        <v>735</v>
      </c>
      <c r="D733" s="109">
        <v>356212</v>
      </c>
      <c r="E733" s="89" t="s">
        <v>272</v>
      </c>
      <c r="F733" s="72">
        <v>755360</v>
      </c>
      <c r="G733" s="86" t="s">
        <v>225</v>
      </c>
      <c r="H733" s="87">
        <v>409.7</v>
      </c>
      <c r="I733" s="87">
        <v>593.98</v>
      </c>
      <c r="J733" s="87">
        <v>250</v>
      </c>
      <c r="K733" s="87">
        <v>72.599999999999994</v>
      </c>
      <c r="L733" s="80">
        <v>250</v>
      </c>
      <c r="M733" s="80">
        <f t="shared" si="23"/>
        <v>0</v>
      </c>
      <c r="N733" s="80"/>
      <c r="O733" s="80"/>
      <c r="P733" s="80"/>
      <c r="Q733" s="78">
        <v>110010</v>
      </c>
      <c r="R733" s="79" t="s">
        <v>150</v>
      </c>
      <c r="S733" s="78">
        <v>10</v>
      </c>
      <c r="T733" s="79" t="s">
        <v>150</v>
      </c>
      <c r="U733" s="78">
        <v>11</v>
      </c>
      <c r="V733" s="80" t="s">
        <v>156</v>
      </c>
      <c r="W733" s="78">
        <v>75</v>
      </c>
      <c r="X733" s="78">
        <v>4</v>
      </c>
    </row>
    <row r="734" spans="1:24" x14ac:dyDescent="0.25">
      <c r="A734" s="67"/>
      <c r="B734" s="67">
        <v>623</v>
      </c>
      <c r="C734" s="67" t="s">
        <v>735</v>
      </c>
      <c r="D734" s="109">
        <v>356212</v>
      </c>
      <c r="E734" s="89" t="s">
        <v>272</v>
      </c>
      <c r="F734" s="72">
        <v>755705</v>
      </c>
      <c r="G734" s="86" t="s">
        <v>196</v>
      </c>
      <c r="H734" s="87">
        <v>0.92</v>
      </c>
      <c r="I734" s="87">
        <v>0.96</v>
      </c>
      <c r="J734" s="87">
        <v>0</v>
      </c>
      <c r="K734" s="87">
        <v>0</v>
      </c>
      <c r="L734" s="80">
        <v>0</v>
      </c>
      <c r="M734" s="80">
        <f t="shared" si="23"/>
        <v>0</v>
      </c>
      <c r="N734" s="80"/>
      <c r="O734" s="80"/>
      <c r="P734" s="80"/>
      <c r="Q734" s="78">
        <v>110010</v>
      </c>
      <c r="R734" s="79" t="s">
        <v>150</v>
      </c>
      <c r="S734" s="78">
        <v>10</v>
      </c>
      <c r="T734" s="79" t="s">
        <v>150</v>
      </c>
      <c r="U734" s="78">
        <v>11</v>
      </c>
      <c r="V734" s="80" t="s">
        <v>156</v>
      </c>
      <c r="W734" s="78">
        <v>75</v>
      </c>
      <c r="X734" s="78">
        <v>4</v>
      </c>
    </row>
    <row r="735" spans="1:24" x14ac:dyDescent="0.25">
      <c r="A735" s="67"/>
      <c r="B735" s="67"/>
      <c r="C735" s="67" t="s">
        <v>735</v>
      </c>
      <c r="D735" s="109">
        <v>356212</v>
      </c>
      <c r="E735" s="89" t="s">
        <v>272</v>
      </c>
      <c r="F735" s="66">
        <v>798142</v>
      </c>
      <c r="G735" s="66" t="s">
        <v>839</v>
      </c>
      <c r="H735" s="87"/>
      <c r="I735" s="87"/>
      <c r="J735" s="87"/>
      <c r="K735" s="87"/>
      <c r="L735" s="80">
        <v>-140</v>
      </c>
      <c r="M735" s="80">
        <f t="shared" si="23"/>
        <v>-140</v>
      </c>
      <c r="N735" s="80"/>
      <c r="O735" s="80"/>
      <c r="P735" s="80"/>
      <c r="Q735" s="78">
        <v>110010</v>
      </c>
      <c r="R735" s="79" t="s">
        <v>150</v>
      </c>
      <c r="S735" s="78">
        <v>10</v>
      </c>
      <c r="T735" s="79" t="s">
        <v>150</v>
      </c>
      <c r="U735" s="78">
        <v>11</v>
      </c>
      <c r="V735" s="80" t="s">
        <v>156</v>
      </c>
      <c r="W735" s="78">
        <v>79</v>
      </c>
      <c r="X735" s="78">
        <v>4</v>
      </c>
    </row>
    <row r="736" spans="1:24" x14ac:dyDescent="0.25">
      <c r="A736" s="67"/>
      <c r="B736" s="67">
        <v>624</v>
      </c>
      <c r="C736" s="67" t="s">
        <v>735</v>
      </c>
      <c r="D736" s="109">
        <v>356213</v>
      </c>
      <c r="E736" s="89" t="s">
        <v>272</v>
      </c>
      <c r="F736" s="72">
        <v>611110</v>
      </c>
      <c r="G736" s="86" t="s">
        <v>258</v>
      </c>
      <c r="H736" s="87">
        <v>56132.4</v>
      </c>
      <c r="I736" s="87">
        <v>65527.020000000004</v>
      </c>
      <c r="J736" s="87">
        <v>68194</v>
      </c>
      <c r="K736" s="87">
        <v>37919.46</v>
      </c>
      <c r="L736" s="80">
        <v>45256</v>
      </c>
      <c r="M736" s="80"/>
      <c r="N736" s="80"/>
      <c r="O736" s="80"/>
      <c r="P736" s="80"/>
      <c r="Q736" s="78">
        <v>110010</v>
      </c>
      <c r="R736" s="79" t="s">
        <v>150</v>
      </c>
      <c r="S736" s="78">
        <v>10</v>
      </c>
      <c r="T736" s="79" t="s">
        <v>150</v>
      </c>
      <c r="U736" s="78">
        <v>11</v>
      </c>
      <c r="V736" s="80" t="s">
        <v>156</v>
      </c>
      <c r="W736" s="78">
        <v>61</v>
      </c>
      <c r="X736" s="78">
        <v>1</v>
      </c>
    </row>
    <row r="737" spans="1:24" x14ac:dyDescent="0.25">
      <c r="A737" s="67"/>
      <c r="B737" s="67">
        <v>625</v>
      </c>
      <c r="C737" s="67" t="s">
        <v>735</v>
      </c>
      <c r="D737" s="109">
        <v>356213</v>
      </c>
      <c r="E737" s="89" t="s">
        <v>272</v>
      </c>
      <c r="F737" s="72">
        <v>611120</v>
      </c>
      <c r="G737" s="86" t="s">
        <v>229</v>
      </c>
      <c r="H737" s="87">
        <v>17256</v>
      </c>
      <c r="I737" s="87">
        <v>17952</v>
      </c>
      <c r="J737" s="87">
        <v>19029</v>
      </c>
      <c r="K737" s="87">
        <v>11671.98</v>
      </c>
      <c r="L737" s="80">
        <v>0</v>
      </c>
      <c r="M737" s="80"/>
      <c r="N737" s="80"/>
      <c r="O737" s="80"/>
      <c r="P737" s="80"/>
      <c r="Q737" s="78">
        <v>110010</v>
      </c>
      <c r="R737" s="79" t="s">
        <v>150</v>
      </c>
      <c r="S737" s="78">
        <v>10</v>
      </c>
      <c r="T737" s="79" t="s">
        <v>150</v>
      </c>
      <c r="U737" s="78">
        <v>11</v>
      </c>
      <c r="V737" s="80" t="s">
        <v>156</v>
      </c>
      <c r="W737" s="78">
        <v>61</v>
      </c>
      <c r="X737" s="78">
        <v>1</v>
      </c>
    </row>
    <row r="738" spans="1:24" x14ac:dyDescent="0.25">
      <c r="A738" s="67"/>
      <c r="B738" s="67">
        <v>626</v>
      </c>
      <c r="C738" s="67" t="s">
        <v>735</v>
      </c>
      <c r="D738" s="109">
        <v>356213</v>
      </c>
      <c r="E738" s="89" t="s">
        <v>272</v>
      </c>
      <c r="F738" s="72">
        <v>611150</v>
      </c>
      <c r="G738" s="86" t="s">
        <v>262</v>
      </c>
      <c r="H738" s="87">
        <v>23298.899999999998</v>
      </c>
      <c r="I738" s="87">
        <v>20168.95</v>
      </c>
      <c r="J738" s="87">
        <v>0</v>
      </c>
      <c r="K738" s="87">
        <v>0</v>
      </c>
      <c r="L738" s="80">
        <v>0</v>
      </c>
      <c r="M738" s="80"/>
      <c r="N738" s="80"/>
      <c r="O738" s="80"/>
      <c r="P738" s="80"/>
      <c r="Q738" s="78">
        <v>110010</v>
      </c>
      <c r="R738" s="79" t="s">
        <v>150</v>
      </c>
      <c r="S738" s="78">
        <v>10</v>
      </c>
      <c r="T738" s="79" t="s">
        <v>150</v>
      </c>
      <c r="U738" s="78">
        <v>11</v>
      </c>
      <c r="V738" s="80" t="s">
        <v>156</v>
      </c>
      <c r="W738" s="78">
        <v>61</v>
      </c>
      <c r="X738" s="78">
        <v>1</v>
      </c>
    </row>
    <row r="739" spans="1:24" x14ac:dyDescent="0.25">
      <c r="A739" s="67"/>
      <c r="B739" s="67">
        <v>627</v>
      </c>
      <c r="C739" s="67" t="s">
        <v>735</v>
      </c>
      <c r="D739" s="109">
        <v>356213</v>
      </c>
      <c r="E739" s="89" t="s">
        <v>272</v>
      </c>
      <c r="F739" s="72">
        <v>611160</v>
      </c>
      <c r="G739" s="86" t="s">
        <v>230</v>
      </c>
      <c r="H739" s="87">
        <v>0</v>
      </c>
      <c r="I739" s="87">
        <v>0</v>
      </c>
      <c r="J739" s="87">
        <v>4758</v>
      </c>
      <c r="K739" s="87">
        <v>0</v>
      </c>
      <c r="L739" s="80">
        <v>0</v>
      </c>
      <c r="M739" s="80"/>
      <c r="N739" s="80"/>
      <c r="O739" s="80"/>
      <c r="P739" s="80"/>
      <c r="Q739" s="78">
        <v>110010</v>
      </c>
      <c r="R739" s="79" t="s">
        <v>150</v>
      </c>
      <c r="S739" s="78">
        <v>10</v>
      </c>
      <c r="T739" s="79" t="s">
        <v>150</v>
      </c>
      <c r="U739" s="78">
        <v>11</v>
      </c>
      <c r="V739" s="80" t="s">
        <v>156</v>
      </c>
      <c r="W739" s="78">
        <v>61</v>
      </c>
      <c r="X739" s="78">
        <v>1</v>
      </c>
    </row>
    <row r="740" spans="1:24" x14ac:dyDescent="0.25">
      <c r="A740" s="67"/>
      <c r="B740" s="67"/>
      <c r="C740" s="67" t="s">
        <v>735</v>
      </c>
      <c r="D740" s="109">
        <v>356213</v>
      </c>
      <c r="E740" s="89" t="s">
        <v>272</v>
      </c>
      <c r="F740" s="66">
        <v>798142</v>
      </c>
      <c r="G740" s="66" t="s">
        <v>839</v>
      </c>
      <c r="H740" s="87"/>
      <c r="I740" s="87"/>
      <c r="J740" s="87"/>
      <c r="K740" s="87"/>
      <c r="L740" s="80">
        <v>0</v>
      </c>
      <c r="M740" s="80">
        <f>+L740-J740</f>
        <v>0</v>
      </c>
      <c r="N740" s="80"/>
      <c r="O740" s="80"/>
      <c r="P740" s="80"/>
      <c r="Q740" s="78">
        <v>110010</v>
      </c>
      <c r="R740" s="79" t="s">
        <v>150</v>
      </c>
      <c r="S740" s="78">
        <v>10</v>
      </c>
      <c r="T740" s="79" t="s">
        <v>150</v>
      </c>
      <c r="U740" s="78">
        <v>11</v>
      </c>
      <c r="V740" s="80" t="s">
        <v>156</v>
      </c>
      <c r="W740" s="78">
        <v>79</v>
      </c>
      <c r="X740" s="78">
        <v>1</v>
      </c>
    </row>
    <row r="741" spans="1:24" x14ac:dyDescent="0.25">
      <c r="A741" s="67"/>
      <c r="B741" s="67">
        <v>628</v>
      </c>
      <c r="C741" s="67" t="s">
        <v>735</v>
      </c>
      <c r="D741" s="109">
        <v>356216</v>
      </c>
      <c r="E741" s="89" t="s">
        <v>272</v>
      </c>
      <c r="F741" s="72">
        <v>611115</v>
      </c>
      <c r="G741" s="86" t="s">
        <v>259</v>
      </c>
      <c r="H741" s="87">
        <v>943.7399999999999</v>
      </c>
      <c r="I741" s="87">
        <v>280.44</v>
      </c>
      <c r="J741" s="87">
        <v>100</v>
      </c>
      <c r="K741" s="87">
        <v>74.34</v>
      </c>
      <c r="L741" s="80">
        <v>0</v>
      </c>
      <c r="M741" s="80"/>
      <c r="N741" s="80"/>
      <c r="O741" s="80"/>
      <c r="P741" s="80"/>
      <c r="Q741" s="78">
        <v>110010</v>
      </c>
      <c r="R741" s="79" t="s">
        <v>150</v>
      </c>
      <c r="S741" s="78">
        <v>10</v>
      </c>
      <c r="T741" s="79" t="s">
        <v>150</v>
      </c>
      <c r="U741" s="78">
        <v>11</v>
      </c>
      <c r="V741" s="80" t="s">
        <v>156</v>
      </c>
      <c r="W741" s="78">
        <v>61</v>
      </c>
      <c r="X741" s="78">
        <v>1</v>
      </c>
    </row>
    <row r="742" spans="1:24" x14ac:dyDescent="0.25">
      <c r="A742" s="67"/>
      <c r="B742" s="67">
        <v>629</v>
      </c>
      <c r="C742" s="67" t="s">
        <v>735</v>
      </c>
      <c r="D742" s="109">
        <v>356216</v>
      </c>
      <c r="E742" s="89" t="s">
        <v>272</v>
      </c>
      <c r="F742" s="72">
        <v>611120</v>
      </c>
      <c r="G742" s="86" t="s">
        <v>229</v>
      </c>
      <c r="H742" s="87">
        <v>25030.140000000003</v>
      </c>
      <c r="I742" s="87">
        <v>26974.739999999998</v>
      </c>
      <c r="J742" s="87">
        <v>28444</v>
      </c>
      <c r="K742" s="87">
        <v>15463.5</v>
      </c>
      <c r="L742" s="80">
        <v>0</v>
      </c>
      <c r="M742" s="80"/>
      <c r="N742" s="80"/>
      <c r="O742" s="80"/>
      <c r="P742" s="80"/>
      <c r="Q742" s="78">
        <v>110010</v>
      </c>
      <c r="R742" s="79" t="s">
        <v>150</v>
      </c>
      <c r="S742" s="78">
        <v>10</v>
      </c>
      <c r="T742" s="79" t="s">
        <v>150</v>
      </c>
      <c r="U742" s="78">
        <v>11</v>
      </c>
      <c r="V742" s="80" t="s">
        <v>156</v>
      </c>
      <c r="W742" s="78">
        <v>61</v>
      </c>
      <c r="X742" s="78">
        <v>1</v>
      </c>
    </row>
    <row r="743" spans="1:24" x14ac:dyDescent="0.25">
      <c r="A743" s="67"/>
      <c r="B743" s="67">
        <v>630</v>
      </c>
      <c r="C743" s="67" t="s">
        <v>735</v>
      </c>
      <c r="D743" s="109">
        <v>356216</v>
      </c>
      <c r="E743" s="89" t="s">
        <v>272</v>
      </c>
      <c r="F743" s="72">
        <v>611150</v>
      </c>
      <c r="G743" s="86" t="s">
        <v>262</v>
      </c>
      <c r="H743" s="87">
        <v>0</v>
      </c>
      <c r="I743" s="87">
        <v>0</v>
      </c>
      <c r="J743" s="87">
        <v>0</v>
      </c>
      <c r="K743" s="87">
        <v>0</v>
      </c>
      <c r="L743" s="80">
        <v>18120</v>
      </c>
      <c r="M743" s="80"/>
      <c r="N743" s="80"/>
      <c r="O743" s="80"/>
      <c r="P743" s="80"/>
      <c r="Q743" s="78">
        <v>110010</v>
      </c>
      <c r="R743" s="79" t="s">
        <v>150</v>
      </c>
      <c r="S743" s="78">
        <v>10</v>
      </c>
      <c r="T743" s="79" t="s">
        <v>150</v>
      </c>
      <c r="U743" s="78">
        <v>11</v>
      </c>
      <c r="V743" s="80" t="s">
        <v>156</v>
      </c>
      <c r="W743" s="78">
        <v>61</v>
      </c>
      <c r="X743" s="78">
        <v>1</v>
      </c>
    </row>
    <row r="744" spans="1:24" x14ac:dyDescent="0.25">
      <c r="A744" s="67"/>
      <c r="B744" s="67">
        <v>631</v>
      </c>
      <c r="C744" s="67" t="s">
        <v>735</v>
      </c>
      <c r="D744" s="109">
        <v>356216</v>
      </c>
      <c r="E744" s="89" t="s">
        <v>272</v>
      </c>
      <c r="F744" s="72">
        <v>611160</v>
      </c>
      <c r="G744" s="86" t="s">
        <v>230</v>
      </c>
      <c r="H744" s="87">
        <v>2157</v>
      </c>
      <c r="I744" s="87">
        <v>2244</v>
      </c>
      <c r="J744" s="87">
        <v>4758</v>
      </c>
      <c r="K744" s="87">
        <v>0</v>
      </c>
      <c r="L744" s="80">
        <v>0</v>
      </c>
      <c r="M744" s="80"/>
      <c r="N744" s="80"/>
      <c r="O744" s="80"/>
      <c r="P744" s="80"/>
      <c r="Q744" s="78">
        <v>110010</v>
      </c>
      <c r="R744" s="79" t="s">
        <v>150</v>
      </c>
      <c r="S744" s="78">
        <v>10</v>
      </c>
      <c r="T744" s="79" t="s">
        <v>150</v>
      </c>
      <c r="U744" s="78">
        <v>11</v>
      </c>
      <c r="V744" s="80" t="s">
        <v>156</v>
      </c>
      <c r="W744" s="78">
        <v>61</v>
      </c>
      <c r="X744" s="78">
        <v>1</v>
      </c>
    </row>
    <row r="745" spans="1:24" x14ac:dyDescent="0.25">
      <c r="A745" s="67"/>
      <c r="B745" s="67">
        <v>632</v>
      </c>
      <c r="C745" s="67" t="s">
        <v>735</v>
      </c>
      <c r="D745" s="109">
        <v>356216</v>
      </c>
      <c r="E745" s="89" t="s">
        <v>272</v>
      </c>
      <c r="F745" s="72">
        <v>733110</v>
      </c>
      <c r="G745" s="86" t="s">
        <v>214</v>
      </c>
      <c r="H745" s="87">
        <v>0</v>
      </c>
      <c r="I745" s="87">
        <v>0</v>
      </c>
      <c r="J745" s="87">
        <v>50</v>
      </c>
      <c r="K745" s="87">
        <v>0</v>
      </c>
      <c r="L745" s="80">
        <v>50</v>
      </c>
      <c r="M745" s="80">
        <f>+L745-J745</f>
        <v>0</v>
      </c>
      <c r="N745" s="80"/>
      <c r="O745" s="80"/>
      <c r="P745" s="80"/>
      <c r="Q745" s="78">
        <v>110010</v>
      </c>
      <c r="R745" s="79" t="s">
        <v>150</v>
      </c>
      <c r="S745" s="78">
        <v>10</v>
      </c>
      <c r="T745" s="79" t="s">
        <v>150</v>
      </c>
      <c r="U745" s="78">
        <v>11</v>
      </c>
      <c r="V745" s="80" t="s">
        <v>156</v>
      </c>
      <c r="W745" s="78">
        <v>73</v>
      </c>
      <c r="X745" s="78">
        <v>4</v>
      </c>
    </row>
    <row r="746" spans="1:24" x14ac:dyDescent="0.25">
      <c r="A746" s="67"/>
      <c r="B746" s="67">
        <v>633</v>
      </c>
      <c r="C746" s="67" t="s">
        <v>735</v>
      </c>
      <c r="D746" s="109">
        <v>356216</v>
      </c>
      <c r="E746" s="89" t="s">
        <v>272</v>
      </c>
      <c r="F746" s="72">
        <v>755310</v>
      </c>
      <c r="G746" s="86" t="s">
        <v>194</v>
      </c>
      <c r="H746" s="87">
        <v>521.08000000000004</v>
      </c>
      <c r="I746" s="87">
        <v>857.88000000000022</v>
      </c>
      <c r="J746" s="87">
        <v>750</v>
      </c>
      <c r="K746" s="87">
        <v>643.5</v>
      </c>
      <c r="L746" s="80">
        <v>750</v>
      </c>
      <c r="M746" s="80">
        <f>+L746-J746</f>
        <v>0</v>
      </c>
      <c r="N746" s="80"/>
      <c r="O746" s="80"/>
      <c r="P746" s="80"/>
      <c r="Q746" s="78">
        <v>110010</v>
      </c>
      <c r="R746" s="79" t="s">
        <v>150</v>
      </c>
      <c r="S746" s="78">
        <v>10</v>
      </c>
      <c r="T746" s="79" t="s">
        <v>150</v>
      </c>
      <c r="U746" s="78">
        <v>11</v>
      </c>
      <c r="V746" s="80" t="s">
        <v>156</v>
      </c>
      <c r="W746" s="78">
        <v>75</v>
      </c>
      <c r="X746" s="78">
        <v>4</v>
      </c>
    </row>
    <row r="747" spans="1:24" s="66" customFormat="1" x14ac:dyDescent="0.25">
      <c r="A747" s="67"/>
      <c r="B747" s="67"/>
      <c r="C747" s="67" t="s">
        <v>735</v>
      </c>
      <c r="D747" s="109">
        <v>356216</v>
      </c>
      <c r="E747" s="89" t="s">
        <v>272</v>
      </c>
      <c r="F747" s="66">
        <v>798142</v>
      </c>
      <c r="G747" s="66" t="s">
        <v>839</v>
      </c>
      <c r="H747" s="87"/>
      <c r="I747" s="87"/>
      <c r="J747" s="87"/>
      <c r="K747" s="87"/>
      <c r="L747" s="80">
        <v>-5</v>
      </c>
      <c r="M747" s="80">
        <f>+L747-J747</f>
        <v>-5</v>
      </c>
      <c r="N747" s="80"/>
      <c r="O747" s="80"/>
      <c r="P747" s="80"/>
      <c r="Q747" s="78">
        <v>110010</v>
      </c>
      <c r="R747" s="79" t="s">
        <v>150</v>
      </c>
      <c r="S747" s="78">
        <v>10</v>
      </c>
      <c r="T747" s="79" t="s">
        <v>150</v>
      </c>
      <c r="U747" s="78">
        <v>11</v>
      </c>
      <c r="V747" s="80" t="s">
        <v>156</v>
      </c>
      <c r="W747" s="78">
        <v>79</v>
      </c>
      <c r="X747" s="78">
        <v>4</v>
      </c>
    </row>
    <row r="748" spans="1:24" x14ac:dyDescent="0.25">
      <c r="A748" s="67"/>
      <c r="B748" s="67">
        <v>634</v>
      </c>
      <c r="C748" s="67" t="s">
        <v>735</v>
      </c>
      <c r="D748" s="109">
        <v>356230</v>
      </c>
      <c r="E748" s="89" t="s">
        <v>273</v>
      </c>
      <c r="F748" s="72">
        <v>611110</v>
      </c>
      <c r="G748" s="86" t="s">
        <v>258</v>
      </c>
      <c r="H748" s="87">
        <v>12935.699999999997</v>
      </c>
      <c r="I748" s="87">
        <v>30270.280000000002</v>
      </c>
      <c r="J748" s="87">
        <v>30508</v>
      </c>
      <c r="K748" s="87">
        <v>18026.87</v>
      </c>
      <c r="L748" s="80">
        <v>37440</v>
      </c>
      <c r="M748" s="80"/>
      <c r="N748" s="80"/>
      <c r="O748" s="80"/>
      <c r="P748" s="80"/>
      <c r="Q748" s="78">
        <v>110010</v>
      </c>
      <c r="R748" s="79" t="s">
        <v>150</v>
      </c>
      <c r="S748" s="78">
        <v>10</v>
      </c>
      <c r="T748" s="79" t="s">
        <v>150</v>
      </c>
      <c r="U748" s="78">
        <v>11</v>
      </c>
      <c r="V748" s="80" t="s">
        <v>156</v>
      </c>
      <c r="W748" s="78">
        <v>61</v>
      </c>
      <c r="X748" s="78">
        <v>1</v>
      </c>
    </row>
    <row r="749" spans="1:24" x14ac:dyDescent="0.25">
      <c r="A749" s="67"/>
      <c r="B749" s="67">
        <v>635</v>
      </c>
      <c r="C749" s="67" t="s">
        <v>735</v>
      </c>
      <c r="D749" s="109">
        <v>356230</v>
      </c>
      <c r="E749" s="89" t="s">
        <v>273</v>
      </c>
      <c r="F749" s="72">
        <v>611115</v>
      </c>
      <c r="G749" s="86" t="s">
        <v>259</v>
      </c>
      <c r="H749" s="87">
        <v>0</v>
      </c>
      <c r="I749" s="87">
        <v>177.63</v>
      </c>
      <c r="J749" s="87">
        <v>364</v>
      </c>
      <c r="K749" s="87">
        <v>0</v>
      </c>
      <c r="L749" s="80">
        <v>350</v>
      </c>
      <c r="M749" s="80"/>
      <c r="N749" s="80"/>
      <c r="O749" s="80"/>
      <c r="P749" s="80"/>
      <c r="Q749" s="78">
        <v>110010</v>
      </c>
      <c r="R749" s="79" t="s">
        <v>150</v>
      </c>
      <c r="S749" s="78">
        <v>10</v>
      </c>
      <c r="T749" s="79" t="s">
        <v>150</v>
      </c>
      <c r="U749" s="78">
        <v>11</v>
      </c>
      <c r="V749" s="80" t="s">
        <v>156</v>
      </c>
      <c r="W749" s="78">
        <v>61</v>
      </c>
      <c r="X749" s="78">
        <v>1</v>
      </c>
    </row>
    <row r="750" spans="1:24" s="66" customFormat="1" x14ac:dyDescent="0.25">
      <c r="A750" s="67"/>
      <c r="B750" s="67">
        <v>636</v>
      </c>
      <c r="C750" s="67" t="s">
        <v>735</v>
      </c>
      <c r="D750" s="109">
        <v>356230</v>
      </c>
      <c r="E750" s="89" t="s">
        <v>273</v>
      </c>
      <c r="F750" s="72">
        <v>611120</v>
      </c>
      <c r="G750" s="86" t="s">
        <v>229</v>
      </c>
      <c r="H750" s="87">
        <v>2732</v>
      </c>
      <c r="I750" s="87">
        <v>7993.07</v>
      </c>
      <c r="J750" s="87">
        <v>6023</v>
      </c>
      <c r="K750" s="87">
        <v>2259.81</v>
      </c>
      <c r="L750" s="80">
        <v>0</v>
      </c>
      <c r="M750" s="80"/>
      <c r="N750" s="80"/>
      <c r="O750" s="80"/>
      <c r="P750" s="80"/>
      <c r="Q750" s="78">
        <v>110010</v>
      </c>
      <c r="R750" s="79" t="s">
        <v>150</v>
      </c>
      <c r="S750" s="78">
        <v>10</v>
      </c>
      <c r="T750" s="79" t="s">
        <v>150</v>
      </c>
      <c r="U750" s="78">
        <v>11</v>
      </c>
      <c r="V750" s="80" t="s">
        <v>156</v>
      </c>
      <c r="W750" s="78">
        <v>61</v>
      </c>
      <c r="X750" s="78">
        <v>1</v>
      </c>
    </row>
    <row r="751" spans="1:24" x14ac:dyDescent="0.25">
      <c r="A751" s="67"/>
      <c r="B751" s="67">
        <v>637</v>
      </c>
      <c r="C751" s="67" t="s">
        <v>735</v>
      </c>
      <c r="D751" s="109">
        <v>356230</v>
      </c>
      <c r="E751" s="89" t="s">
        <v>273</v>
      </c>
      <c r="F751" s="72">
        <v>611150</v>
      </c>
      <c r="G751" s="86" t="s">
        <v>262</v>
      </c>
      <c r="H751" s="87">
        <v>0</v>
      </c>
      <c r="I751" s="87">
        <v>0</v>
      </c>
      <c r="J751" s="87">
        <v>7717</v>
      </c>
      <c r="K751" s="87">
        <v>0</v>
      </c>
      <c r="L751" s="80">
        <v>0</v>
      </c>
      <c r="M751" s="80"/>
      <c r="N751" s="80"/>
      <c r="O751" s="80"/>
      <c r="P751" s="80"/>
      <c r="Q751" s="78">
        <v>110010</v>
      </c>
      <c r="R751" s="79" t="s">
        <v>150</v>
      </c>
      <c r="S751" s="78">
        <v>10</v>
      </c>
      <c r="T751" s="79" t="s">
        <v>150</v>
      </c>
      <c r="U751" s="78">
        <v>11</v>
      </c>
      <c r="V751" s="80" t="s">
        <v>156</v>
      </c>
      <c r="W751" s="78">
        <v>61</v>
      </c>
      <c r="X751" s="78">
        <v>1</v>
      </c>
    </row>
    <row r="752" spans="1:24" x14ac:dyDescent="0.25">
      <c r="A752" s="67"/>
      <c r="B752" s="67">
        <v>638</v>
      </c>
      <c r="C752" s="67" t="s">
        <v>735</v>
      </c>
      <c r="D752" s="109">
        <v>356230</v>
      </c>
      <c r="E752" s="89" t="s">
        <v>273</v>
      </c>
      <c r="F752" s="72">
        <v>611160</v>
      </c>
      <c r="G752" s="86" t="s">
        <v>230</v>
      </c>
      <c r="H752" s="87">
        <v>0</v>
      </c>
      <c r="I752" s="87">
        <v>0</v>
      </c>
      <c r="J752" s="87">
        <v>3012</v>
      </c>
      <c r="K752" s="87">
        <v>0</v>
      </c>
      <c r="L752" s="80">
        <v>0</v>
      </c>
      <c r="M752" s="80"/>
      <c r="N752" s="80"/>
      <c r="O752" s="80"/>
      <c r="P752" s="80"/>
      <c r="Q752" s="78">
        <v>110010</v>
      </c>
      <c r="R752" s="79" t="s">
        <v>150</v>
      </c>
      <c r="S752" s="78">
        <v>10</v>
      </c>
      <c r="T752" s="79" t="s">
        <v>150</v>
      </c>
      <c r="U752" s="78">
        <v>11</v>
      </c>
      <c r="V752" s="80" t="s">
        <v>156</v>
      </c>
      <c r="W752" s="78">
        <v>61</v>
      </c>
      <c r="X752" s="78">
        <v>1</v>
      </c>
    </row>
    <row r="753" spans="1:24" x14ac:dyDescent="0.25">
      <c r="A753" s="67"/>
      <c r="B753" s="67">
        <v>639</v>
      </c>
      <c r="C753" s="67" t="s">
        <v>735</v>
      </c>
      <c r="D753" s="109">
        <v>356230</v>
      </c>
      <c r="E753" s="89" t="s">
        <v>273</v>
      </c>
      <c r="F753" s="72">
        <v>733110</v>
      </c>
      <c r="G753" s="86" t="s">
        <v>214</v>
      </c>
      <c r="H753" s="87">
        <v>0</v>
      </c>
      <c r="I753" s="87">
        <v>0</v>
      </c>
      <c r="J753" s="87">
        <v>50</v>
      </c>
      <c r="K753" s="87">
        <v>0</v>
      </c>
      <c r="L753" s="80">
        <v>50</v>
      </c>
      <c r="M753" s="80">
        <f>+L753-J753</f>
        <v>0</v>
      </c>
      <c r="N753" s="80"/>
      <c r="O753" s="80"/>
      <c r="P753" s="80"/>
      <c r="Q753" s="78">
        <v>110010</v>
      </c>
      <c r="R753" s="79" t="s">
        <v>150</v>
      </c>
      <c r="S753" s="78">
        <v>10</v>
      </c>
      <c r="T753" s="79" t="s">
        <v>150</v>
      </c>
      <c r="U753" s="78">
        <v>11</v>
      </c>
      <c r="V753" s="80" t="s">
        <v>156</v>
      </c>
      <c r="W753" s="78">
        <v>73</v>
      </c>
      <c r="X753" s="78">
        <v>4</v>
      </c>
    </row>
    <row r="754" spans="1:24" x14ac:dyDescent="0.25">
      <c r="A754" s="67"/>
      <c r="B754" s="67">
        <v>640</v>
      </c>
      <c r="C754" s="67" t="s">
        <v>735</v>
      </c>
      <c r="D754" s="109">
        <v>356230</v>
      </c>
      <c r="E754" s="89" t="s">
        <v>273</v>
      </c>
      <c r="F754" s="72">
        <v>744210</v>
      </c>
      <c r="G754" s="86" t="s">
        <v>190</v>
      </c>
      <c r="H754" s="87">
        <v>0</v>
      </c>
      <c r="I754" s="87">
        <v>0</v>
      </c>
      <c r="J754" s="87">
        <v>1000</v>
      </c>
      <c r="K754" s="87">
        <v>1051.4699999999998</v>
      </c>
      <c r="L754" s="80">
        <v>1400</v>
      </c>
      <c r="M754" s="80">
        <f>+L754-J754</f>
        <v>400</v>
      </c>
      <c r="N754" s="80"/>
      <c r="O754" s="80"/>
      <c r="P754" s="80"/>
      <c r="Q754" s="78">
        <v>110010</v>
      </c>
      <c r="R754" s="79" t="s">
        <v>150</v>
      </c>
      <c r="S754" s="78">
        <v>10</v>
      </c>
      <c r="T754" s="79" t="s">
        <v>150</v>
      </c>
      <c r="U754" s="78">
        <v>11</v>
      </c>
      <c r="V754" s="80" t="s">
        <v>156</v>
      </c>
      <c r="W754" s="78">
        <v>74</v>
      </c>
      <c r="X754" s="78">
        <v>4</v>
      </c>
    </row>
    <row r="755" spans="1:24" x14ac:dyDescent="0.25">
      <c r="A755" s="67"/>
      <c r="B755" s="67">
        <v>641</v>
      </c>
      <c r="C755" s="67" t="s">
        <v>735</v>
      </c>
      <c r="D755" s="109">
        <v>356230</v>
      </c>
      <c r="E755" s="89" t="s">
        <v>273</v>
      </c>
      <c r="F755" s="72">
        <v>744220</v>
      </c>
      <c r="G755" s="86" t="s">
        <v>191</v>
      </c>
      <c r="H755" s="87">
        <v>0</v>
      </c>
      <c r="I755" s="87">
        <v>0</v>
      </c>
      <c r="J755" s="87">
        <v>1000</v>
      </c>
      <c r="K755" s="87">
        <v>0</v>
      </c>
      <c r="L755" s="80">
        <v>1000</v>
      </c>
      <c r="M755" s="80">
        <f>+L755-J755</f>
        <v>0</v>
      </c>
      <c r="N755" s="80"/>
      <c r="O755" s="80"/>
      <c r="P755" s="80"/>
      <c r="Q755" s="78">
        <v>110010</v>
      </c>
      <c r="R755" s="79" t="s">
        <v>150</v>
      </c>
      <c r="S755" s="78">
        <v>10</v>
      </c>
      <c r="T755" s="79" t="s">
        <v>150</v>
      </c>
      <c r="U755" s="78">
        <v>11</v>
      </c>
      <c r="V755" s="80" t="s">
        <v>156</v>
      </c>
      <c r="W755" s="78">
        <v>74</v>
      </c>
      <c r="X755" s="78">
        <v>4</v>
      </c>
    </row>
    <row r="756" spans="1:24" x14ac:dyDescent="0.25">
      <c r="A756" s="67"/>
      <c r="B756" s="67">
        <v>642</v>
      </c>
      <c r="C756" s="67" t="s">
        <v>735</v>
      </c>
      <c r="D756" s="109">
        <v>356230</v>
      </c>
      <c r="E756" s="89" t="s">
        <v>273</v>
      </c>
      <c r="F756" s="72">
        <v>755310</v>
      </c>
      <c r="G756" s="86" t="s">
        <v>194</v>
      </c>
      <c r="H756" s="87">
        <v>132.72</v>
      </c>
      <c r="I756" s="87">
        <v>420.90000000000009</v>
      </c>
      <c r="J756" s="87">
        <v>450</v>
      </c>
      <c r="K756" s="87">
        <v>310.62</v>
      </c>
      <c r="L756" s="80">
        <v>500</v>
      </c>
      <c r="M756" s="80">
        <f>+L756-J756</f>
        <v>50</v>
      </c>
      <c r="N756" s="80"/>
      <c r="O756" s="80"/>
      <c r="P756" s="80"/>
      <c r="Q756" s="78">
        <v>110010</v>
      </c>
      <c r="R756" s="79" t="s">
        <v>150</v>
      </c>
      <c r="S756" s="78">
        <v>10</v>
      </c>
      <c r="T756" s="79" t="s">
        <v>150</v>
      </c>
      <c r="U756" s="78">
        <v>11</v>
      </c>
      <c r="V756" s="80" t="s">
        <v>156</v>
      </c>
      <c r="W756" s="78">
        <v>75</v>
      </c>
      <c r="X756" s="78">
        <v>4</v>
      </c>
    </row>
    <row r="757" spans="1:24" x14ac:dyDescent="0.25">
      <c r="A757" s="67"/>
      <c r="B757" s="67"/>
      <c r="C757" s="67" t="s">
        <v>735</v>
      </c>
      <c r="D757" s="109">
        <v>356230</v>
      </c>
      <c r="E757" s="89" t="s">
        <v>273</v>
      </c>
      <c r="F757" s="66">
        <v>798142</v>
      </c>
      <c r="G757" s="66" t="s">
        <v>839</v>
      </c>
      <c r="H757" s="87"/>
      <c r="I757" s="87"/>
      <c r="J757" s="87"/>
      <c r="K757" s="87"/>
      <c r="L757" s="80">
        <v>-245</v>
      </c>
      <c r="M757" s="80">
        <f>+L757-J757</f>
        <v>-245</v>
      </c>
      <c r="N757" s="80"/>
      <c r="O757" s="80"/>
      <c r="P757" s="80"/>
      <c r="Q757" s="78">
        <v>110010</v>
      </c>
      <c r="R757" s="79" t="s">
        <v>150</v>
      </c>
      <c r="S757" s="78">
        <v>10</v>
      </c>
      <c r="T757" s="79" t="s">
        <v>150</v>
      </c>
      <c r="U757" s="78">
        <v>11</v>
      </c>
      <c r="V757" s="80" t="s">
        <v>156</v>
      </c>
      <c r="W757" s="78">
        <v>79</v>
      </c>
      <c r="X757" s="78">
        <v>4</v>
      </c>
    </row>
    <row r="758" spans="1:24" x14ac:dyDescent="0.25">
      <c r="A758" s="67"/>
      <c r="B758" s="67">
        <v>643</v>
      </c>
      <c r="C758" s="67" t="s">
        <v>735</v>
      </c>
      <c r="D758" s="109">
        <v>356232</v>
      </c>
      <c r="E758" s="89" t="s">
        <v>273</v>
      </c>
      <c r="F758" s="72">
        <v>611110</v>
      </c>
      <c r="G758" s="86" t="s">
        <v>258</v>
      </c>
      <c r="H758" s="87">
        <v>106859.79</v>
      </c>
      <c r="I758" s="87">
        <v>82606.930000000008</v>
      </c>
      <c r="J758" s="87">
        <v>94020</v>
      </c>
      <c r="K758" s="87">
        <v>52556.32</v>
      </c>
      <c r="L758" s="80">
        <v>87086</v>
      </c>
      <c r="M758" s="80"/>
      <c r="N758" s="80"/>
      <c r="O758" s="80"/>
      <c r="P758" s="80"/>
      <c r="Q758" s="78">
        <v>110010</v>
      </c>
      <c r="R758" s="79" t="s">
        <v>150</v>
      </c>
      <c r="S758" s="78">
        <v>10</v>
      </c>
      <c r="T758" s="79" t="s">
        <v>150</v>
      </c>
      <c r="U758" s="78">
        <v>11</v>
      </c>
      <c r="V758" s="80" t="s">
        <v>156</v>
      </c>
      <c r="W758" s="78">
        <v>61</v>
      </c>
      <c r="X758" s="78">
        <v>1</v>
      </c>
    </row>
    <row r="759" spans="1:24" x14ac:dyDescent="0.25">
      <c r="A759" s="67"/>
      <c r="B759" s="67">
        <v>644</v>
      </c>
      <c r="C759" s="67" t="s">
        <v>735</v>
      </c>
      <c r="D759" s="109">
        <v>356232</v>
      </c>
      <c r="E759" s="89" t="s">
        <v>273</v>
      </c>
      <c r="F759" s="72">
        <v>611115</v>
      </c>
      <c r="G759" s="86" t="s">
        <v>259</v>
      </c>
      <c r="H759" s="87">
        <v>990.36</v>
      </c>
      <c r="I759" s="87">
        <v>444.05</v>
      </c>
      <c r="J759" s="87">
        <v>728</v>
      </c>
      <c r="K759" s="87">
        <v>564.93000000000006</v>
      </c>
      <c r="L759" s="80">
        <v>700</v>
      </c>
      <c r="M759" s="80"/>
      <c r="N759" s="80"/>
      <c r="O759" s="80"/>
      <c r="P759" s="80"/>
      <c r="Q759" s="78">
        <v>110010</v>
      </c>
      <c r="R759" s="79" t="s">
        <v>150</v>
      </c>
      <c r="S759" s="78">
        <v>10</v>
      </c>
      <c r="T759" s="79" t="s">
        <v>150</v>
      </c>
      <c r="U759" s="78">
        <v>11</v>
      </c>
      <c r="V759" s="80" t="s">
        <v>156</v>
      </c>
      <c r="W759" s="78">
        <v>61</v>
      </c>
      <c r="X759" s="78">
        <v>1</v>
      </c>
    </row>
    <row r="760" spans="1:24" x14ac:dyDescent="0.25">
      <c r="A760" s="67"/>
      <c r="B760" s="67">
        <v>645</v>
      </c>
      <c r="C760" s="67" t="s">
        <v>735</v>
      </c>
      <c r="D760" s="109">
        <v>356232</v>
      </c>
      <c r="E760" s="89" t="s">
        <v>273</v>
      </c>
      <c r="F760" s="72">
        <v>611120</v>
      </c>
      <c r="G760" s="86" t="s">
        <v>229</v>
      </c>
      <c r="H760" s="87">
        <v>32145.84</v>
      </c>
      <c r="I760" s="87">
        <v>39978.089999999997</v>
      </c>
      <c r="J760" s="87">
        <v>45172</v>
      </c>
      <c r="K760" s="87">
        <v>28058.63</v>
      </c>
      <c r="L760" s="80">
        <v>0</v>
      </c>
      <c r="M760" s="80"/>
      <c r="N760" s="80"/>
      <c r="O760" s="80"/>
      <c r="P760" s="80"/>
      <c r="Q760" s="78">
        <v>110010</v>
      </c>
      <c r="R760" s="79" t="s">
        <v>150</v>
      </c>
      <c r="S760" s="78">
        <v>10</v>
      </c>
      <c r="T760" s="79" t="s">
        <v>150</v>
      </c>
      <c r="U760" s="78">
        <v>11</v>
      </c>
      <c r="V760" s="80" t="s">
        <v>156</v>
      </c>
      <c r="W760" s="78">
        <v>61</v>
      </c>
      <c r="X760" s="78">
        <v>1</v>
      </c>
    </row>
    <row r="761" spans="1:24" x14ac:dyDescent="0.25">
      <c r="A761" s="67"/>
      <c r="B761" s="67">
        <v>646</v>
      </c>
      <c r="C761" s="67" t="s">
        <v>735</v>
      </c>
      <c r="D761" s="109">
        <v>356232</v>
      </c>
      <c r="E761" s="89" t="s">
        <v>273</v>
      </c>
      <c r="F761" s="72">
        <v>611130</v>
      </c>
      <c r="G761" s="86" t="s">
        <v>261</v>
      </c>
      <c r="H761" s="87">
        <v>0</v>
      </c>
      <c r="I761" s="87">
        <v>0</v>
      </c>
      <c r="J761" s="87">
        <v>0</v>
      </c>
      <c r="K761" s="87">
        <v>0</v>
      </c>
      <c r="L761" s="80">
        <v>14697</v>
      </c>
      <c r="M761" s="80"/>
      <c r="N761" s="80"/>
      <c r="O761" s="80"/>
      <c r="P761" s="80"/>
      <c r="Q761" s="78">
        <v>110010</v>
      </c>
      <c r="R761" s="79" t="s">
        <v>150</v>
      </c>
      <c r="S761" s="78">
        <v>10</v>
      </c>
      <c r="T761" s="79" t="s">
        <v>150</v>
      </c>
      <c r="U761" s="78">
        <v>11</v>
      </c>
      <c r="V761" s="80" t="s">
        <v>156</v>
      </c>
      <c r="W761" s="78">
        <v>61</v>
      </c>
      <c r="X761" s="78">
        <v>1</v>
      </c>
    </row>
    <row r="762" spans="1:24" x14ac:dyDescent="0.25">
      <c r="A762" s="67"/>
      <c r="B762" s="67">
        <v>647</v>
      </c>
      <c r="C762" s="67" t="s">
        <v>735</v>
      </c>
      <c r="D762" s="109">
        <v>356232</v>
      </c>
      <c r="E762" s="89" t="s">
        <v>273</v>
      </c>
      <c r="F762" s="72">
        <v>611150</v>
      </c>
      <c r="G762" s="86" t="s">
        <v>262</v>
      </c>
      <c r="H762" s="87">
        <v>3266.64</v>
      </c>
      <c r="I762" s="87">
        <v>5684</v>
      </c>
      <c r="J762" s="87">
        <v>20610</v>
      </c>
      <c r="K762" s="87">
        <v>0</v>
      </c>
      <c r="L762" s="80">
        <v>6989</v>
      </c>
      <c r="M762" s="80"/>
      <c r="N762" s="80"/>
      <c r="O762" s="80"/>
      <c r="P762" s="80"/>
      <c r="Q762" s="78">
        <v>110010</v>
      </c>
      <c r="R762" s="79" t="s">
        <v>150</v>
      </c>
      <c r="S762" s="78">
        <v>10</v>
      </c>
      <c r="T762" s="79" t="s">
        <v>150</v>
      </c>
      <c r="U762" s="78">
        <v>11</v>
      </c>
      <c r="V762" s="80" t="s">
        <v>156</v>
      </c>
      <c r="W762" s="78">
        <v>61</v>
      </c>
      <c r="X762" s="78">
        <v>1</v>
      </c>
    </row>
    <row r="763" spans="1:24" x14ac:dyDescent="0.25">
      <c r="A763" s="67"/>
      <c r="B763" s="67">
        <v>648</v>
      </c>
      <c r="C763" s="67" t="s">
        <v>735</v>
      </c>
      <c r="D763" s="109">
        <v>356232</v>
      </c>
      <c r="E763" s="89" t="s">
        <v>273</v>
      </c>
      <c r="F763" s="72">
        <v>611160</v>
      </c>
      <c r="G763" s="86" t="s">
        <v>230</v>
      </c>
      <c r="H763" s="87">
        <v>16255.4</v>
      </c>
      <c r="I763" s="87">
        <v>14167.93</v>
      </c>
      <c r="J763" s="87">
        <v>12046</v>
      </c>
      <c r="K763" s="87">
        <v>0</v>
      </c>
      <c r="L763" s="80">
        <v>0</v>
      </c>
      <c r="M763" s="80"/>
      <c r="N763" s="80"/>
      <c r="O763" s="80"/>
      <c r="P763" s="80"/>
      <c r="Q763" s="78">
        <v>110010</v>
      </c>
      <c r="R763" s="79" t="s">
        <v>150</v>
      </c>
      <c r="S763" s="78">
        <v>10</v>
      </c>
      <c r="T763" s="79" t="s">
        <v>150</v>
      </c>
      <c r="U763" s="78">
        <v>11</v>
      </c>
      <c r="V763" s="80" t="s">
        <v>156</v>
      </c>
      <c r="W763" s="78">
        <v>61</v>
      </c>
      <c r="X763" s="78">
        <v>1</v>
      </c>
    </row>
    <row r="764" spans="1:24" x14ac:dyDescent="0.25">
      <c r="A764" s="67"/>
      <c r="B764" s="67">
        <v>649</v>
      </c>
      <c r="C764" s="67" t="s">
        <v>735</v>
      </c>
      <c r="D764" s="109">
        <v>356232</v>
      </c>
      <c r="E764" s="89" t="s">
        <v>273</v>
      </c>
      <c r="F764" s="72">
        <v>611485</v>
      </c>
      <c r="G764" s="86" t="s">
        <v>263</v>
      </c>
      <c r="H764" s="87">
        <v>0</v>
      </c>
      <c r="I764" s="87">
        <v>0</v>
      </c>
      <c r="J764" s="87">
        <v>5200</v>
      </c>
      <c r="K764" s="87">
        <v>1058.1500000000001</v>
      </c>
      <c r="L764" s="80">
        <v>4000</v>
      </c>
      <c r="M764" s="80"/>
      <c r="N764" s="80"/>
      <c r="O764" s="80"/>
      <c r="P764" s="80"/>
      <c r="Q764" s="78">
        <v>110010</v>
      </c>
      <c r="R764" s="79" t="s">
        <v>150</v>
      </c>
      <c r="S764" s="78">
        <v>10</v>
      </c>
      <c r="T764" s="79" t="s">
        <v>150</v>
      </c>
      <c r="U764" s="78">
        <v>11</v>
      </c>
      <c r="V764" s="80" t="s">
        <v>156</v>
      </c>
      <c r="W764" s="78">
        <v>61</v>
      </c>
      <c r="X764" s="78">
        <v>1</v>
      </c>
    </row>
    <row r="765" spans="1:24" x14ac:dyDescent="0.25">
      <c r="A765" s="67"/>
      <c r="B765" s="67">
        <v>650</v>
      </c>
      <c r="C765" s="67" t="s">
        <v>735</v>
      </c>
      <c r="D765" s="109">
        <v>356232</v>
      </c>
      <c r="E765" s="89" t="s">
        <v>273</v>
      </c>
      <c r="F765" s="72">
        <v>712655</v>
      </c>
      <c r="G765" s="86" t="s">
        <v>237</v>
      </c>
      <c r="H765" s="87">
        <v>0</v>
      </c>
      <c r="I765" s="87">
        <v>46.94</v>
      </c>
      <c r="J765" s="87">
        <v>0</v>
      </c>
      <c r="K765" s="87">
        <v>0</v>
      </c>
      <c r="L765" s="80">
        <v>0</v>
      </c>
      <c r="M765" s="80">
        <f t="shared" ref="M765:M772" si="24">+L765-J765</f>
        <v>0</v>
      </c>
      <c r="N765" s="80"/>
      <c r="O765" s="80"/>
      <c r="P765" s="80"/>
      <c r="Q765" s="78">
        <v>110010</v>
      </c>
      <c r="R765" s="79" t="s">
        <v>150</v>
      </c>
      <c r="S765" s="78">
        <v>10</v>
      </c>
      <c r="T765" s="79" t="s">
        <v>150</v>
      </c>
      <c r="U765" s="78">
        <v>11</v>
      </c>
      <c r="V765" s="80" t="s">
        <v>156</v>
      </c>
      <c r="W765" s="78">
        <v>71</v>
      </c>
      <c r="X765" s="78">
        <v>4</v>
      </c>
    </row>
    <row r="766" spans="1:24" x14ac:dyDescent="0.25">
      <c r="A766" s="67"/>
      <c r="B766" s="67">
        <v>651</v>
      </c>
      <c r="C766" s="67" t="s">
        <v>735</v>
      </c>
      <c r="D766" s="109">
        <v>356232</v>
      </c>
      <c r="E766" s="89" t="s">
        <v>273</v>
      </c>
      <c r="F766" s="72">
        <v>733110</v>
      </c>
      <c r="G766" s="86" t="s">
        <v>214</v>
      </c>
      <c r="H766" s="87">
        <v>0</v>
      </c>
      <c r="I766" s="87">
        <v>0</v>
      </c>
      <c r="J766" s="87">
        <v>50</v>
      </c>
      <c r="K766" s="87">
        <v>0</v>
      </c>
      <c r="L766" s="80">
        <v>50</v>
      </c>
      <c r="M766" s="80">
        <f t="shared" si="24"/>
        <v>0</v>
      </c>
      <c r="N766" s="80"/>
      <c r="O766" s="80"/>
      <c r="P766" s="80"/>
      <c r="Q766" s="78">
        <v>110010</v>
      </c>
      <c r="R766" s="79" t="s">
        <v>150</v>
      </c>
      <c r="S766" s="78">
        <v>10</v>
      </c>
      <c r="T766" s="79" t="s">
        <v>150</v>
      </c>
      <c r="U766" s="78">
        <v>11</v>
      </c>
      <c r="V766" s="80" t="s">
        <v>156</v>
      </c>
      <c r="W766" s="78">
        <v>73</v>
      </c>
      <c r="X766" s="78">
        <v>4</v>
      </c>
    </row>
    <row r="767" spans="1:24" s="66" customFormat="1" x14ac:dyDescent="0.25">
      <c r="A767" s="67"/>
      <c r="B767" s="67">
        <v>652</v>
      </c>
      <c r="C767" s="67" t="s">
        <v>735</v>
      </c>
      <c r="D767" s="109">
        <v>356232</v>
      </c>
      <c r="E767" s="89" t="s">
        <v>273</v>
      </c>
      <c r="F767" s="72">
        <v>744210</v>
      </c>
      <c r="G767" s="86" t="s">
        <v>190</v>
      </c>
      <c r="H767" s="87">
        <v>153.72</v>
      </c>
      <c r="I767" s="87">
        <v>52.08</v>
      </c>
      <c r="J767" s="87">
        <v>120</v>
      </c>
      <c r="K767" s="87">
        <v>117.6</v>
      </c>
      <c r="L767" s="80">
        <v>200</v>
      </c>
      <c r="M767" s="80">
        <f t="shared" si="24"/>
        <v>80</v>
      </c>
      <c r="N767" s="80"/>
      <c r="O767" s="80"/>
      <c r="P767" s="80"/>
      <c r="Q767" s="78">
        <v>110010</v>
      </c>
      <c r="R767" s="79" t="s">
        <v>150</v>
      </c>
      <c r="S767" s="78">
        <v>10</v>
      </c>
      <c r="T767" s="79" t="s">
        <v>150</v>
      </c>
      <c r="U767" s="78">
        <v>11</v>
      </c>
      <c r="V767" s="80" t="s">
        <v>156</v>
      </c>
      <c r="W767" s="78">
        <v>74</v>
      </c>
      <c r="X767" s="78">
        <v>4</v>
      </c>
    </row>
    <row r="768" spans="1:24" x14ac:dyDescent="0.25">
      <c r="A768" s="67"/>
      <c r="B768" s="67">
        <v>653</v>
      </c>
      <c r="C768" s="67" t="s">
        <v>735</v>
      </c>
      <c r="D768" s="109">
        <v>356232</v>
      </c>
      <c r="E768" s="89" t="s">
        <v>273</v>
      </c>
      <c r="F768" s="72">
        <v>744220</v>
      </c>
      <c r="G768" s="86" t="s">
        <v>191</v>
      </c>
      <c r="H768" s="87">
        <v>1518.1</v>
      </c>
      <c r="I768" s="87">
        <v>1922.93</v>
      </c>
      <c r="J768" s="87">
        <v>1880</v>
      </c>
      <c r="K768" s="87">
        <v>0</v>
      </c>
      <c r="L768" s="80">
        <v>2000</v>
      </c>
      <c r="M768" s="80">
        <f t="shared" si="24"/>
        <v>120</v>
      </c>
      <c r="N768" s="80"/>
      <c r="O768" s="80"/>
      <c r="P768" s="80"/>
      <c r="Q768" s="78">
        <v>110010</v>
      </c>
      <c r="R768" s="79" t="s">
        <v>150</v>
      </c>
      <c r="S768" s="78">
        <v>10</v>
      </c>
      <c r="T768" s="79" t="s">
        <v>150</v>
      </c>
      <c r="U768" s="78">
        <v>11</v>
      </c>
      <c r="V768" s="80" t="s">
        <v>156</v>
      </c>
      <c r="W768" s="78">
        <v>74</v>
      </c>
      <c r="X768" s="78">
        <v>4</v>
      </c>
    </row>
    <row r="769" spans="1:24" x14ac:dyDescent="0.25">
      <c r="A769" s="67"/>
      <c r="B769" s="67">
        <v>654</v>
      </c>
      <c r="C769" s="67" t="s">
        <v>735</v>
      </c>
      <c r="D769" s="109">
        <v>356232</v>
      </c>
      <c r="E769" s="89" t="s">
        <v>273</v>
      </c>
      <c r="F769" s="72">
        <v>755310</v>
      </c>
      <c r="G769" s="86" t="s">
        <v>194</v>
      </c>
      <c r="H769" s="87">
        <v>3020.66</v>
      </c>
      <c r="I769" s="87">
        <v>59.360000000001492</v>
      </c>
      <c r="J769" s="87">
        <v>2199</v>
      </c>
      <c r="K769" s="87">
        <v>1752.24</v>
      </c>
      <c r="L769" s="80">
        <v>2000</v>
      </c>
      <c r="M769" s="80">
        <f t="shared" si="24"/>
        <v>-199</v>
      </c>
      <c r="N769" s="80"/>
      <c r="O769" s="80"/>
      <c r="P769" s="80"/>
      <c r="Q769" s="78">
        <v>110010</v>
      </c>
      <c r="R769" s="79" t="s">
        <v>150</v>
      </c>
      <c r="S769" s="78">
        <v>10</v>
      </c>
      <c r="T769" s="79" t="s">
        <v>150</v>
      </c>
      <c r="U769" s="78">
        <v>11</v>
      </c>
      <c r="V769" s="80" t="s">
        <v>156</v>
      </c>
      <c r="W769" s="78">
        <v>75</v>
      </c>
      <c r="X769" s="78">
        <v>4</v>
      </c>
    </row>
    <row r="770" spans="1:24" x14ac:dyDescent="0.25">
      <c r="A770" s="67"/>
      <c r="B770" s="67">
        <v>655</v>
      </c>
      <c r="C770" s="67" t="s">
        <v>735</v>
      </c>
      <c r="D770" s="109">
        <v>356232</v>
      </c>
      <c r="E770" s="89" t="s">
        <v>273</v>
      </c>
      <c r="F770" s="72">
        <v>755360</v>
      </c>
      <c r="G770" s="86" t="s">
        <v>225</v>
      </c>
      <c r="H770" s="87">
        <v>1332.54</v>
      </c>
      <c r="I770" s="87">
        <v>1059</v>
      </c>
      <c r="J770" s="87">
        <v>950</v>
      </c>
      <c r="K770" s="87">
        <v>895.9</v>
      </c>
      <c r="L770" s="80">
        <v>1000</v>
      </c>
      <c r="M770" s="80">
        <f t="shared" si="24"/>
        <v>50</v>
      </c>
      <c r="N770" s="80"/>
      <c r="O770" s="80"/>
      <c r="P770" s="80"/>
      <c r="Q770" s="78">
        <v>110010</v>
      </c>
      <c r="R770" s="79" t="s">
        <v>150</v>
      </c>
      <c r="S770" s="78">
        <v>10</v>
      </c>
      <c r="T770" s="79" t="s">
        <v>150</v>
      </c>
      <c r="U770" s="78">
        <v>11</v>
      </c>
      <c r="V770" s="80" t="s">
        <v>156</v>
      </c>
      <c r="W770" s="78">
        <v>75</v>
      </c>
      <c r="X770" s="78">
        <v>4</v>
      </c>
    </row>
    <row r="771" spans="1:24" s="66" customFormat="1" x14ac:dyDescent="0.25">
      <c r="A771" s="67"/>
      <c r="B771" s="67">
        <v>656</v>
      </c>
      <c r="C771" s="67" t="s">
        <v>735</v>
      </c>
      <c r="D771" s="109">
        <v>356232</v>
      </c>
      <c r="E771" s="89" t="s">
        <v>273</v>
      </c>
      <c r="F771" s="72">
        <v>755705</v>
      </c>
      <c r="G771" s="86" t="s">
        <v>196</v>
      </c>
      <c r="H771" s="87">
        <v>0</v>
      </c>
      <c r="I771" s="87">
        <v>0</v>
      </c>
      <c r="J771" s="87">
        <v>1</v>
      </c>
      <c r="K771" s="87">
        <v>0.48</v>
      </c>
      <c r="L771" s="80">
        <v>0</v>
      </c>
      <c r="M771" s="80">
        <f t="shared" si="24"/>
        <v>-1</v>
      </c>
      <c r="N771" s="80"/>
      <c r="O771" s="80"/>
      <c r="P771" s="80"/>
      <c r="Q771" s="78">
        <v>110010</v>
      </c>
      <c r="R771" s="79" t="s">
        <v>150</v>
      </c>
      <c r="S771" s="78">
        <v>10</v>
      </c>
      <c r="T771" s="79" t="s">
        <v>150</v>
      </c>
      <c r="U771" s="78">
        <v>11</v>
      </c>
      <c r="V771" s="80" t="s">
        <v>156</v>
      </c>
      <c r="W771" s="78">
        <v>75</v>
      </c>
      <c r="X771" s="78">
        <v>4</v>
      </c>
    </row>
    <row r="772" spans="1:24" x14ac:dyDescent="0.25">
      <c r="A772" s="67"/>
      <c r="B772" s="67"/>
      <c r="C772" s="67" t="s">
        <v>735</v>
      </c>
      <c r="D772" s="109">
        <v>356232</v>
      </c>
      <c r="E772" s="89" t="s">
        <v>273</v>
      </c>
      <c r="F772" s="66">
        <v>798142</v>
      </c>
      <c r="G772" s="66" t="s">
        <v>839</v>
      </c>
      <c r="H772" s="87"/>
      <c r="I772" s="87"/>
      <c r="J772" s="87"/>
      <c r="K772" s="87"/>
      <c r="L772" s="80">
        <v>-325</v>
      </c>
      <c r="M772" s="80">
        <f t="shared" si="24"/>
        <v>-325</v>
      </c>
      <c r="N772" s="80"/>
      <c r="O772" s="80"/>
      <c r="P772" s="80"/>
      <c r="Q772" s="78">
        <v>110010</v>
      </c>
      <c r="R772" s="79" t="s">
        <v>150</v>
      </c>
      <c r="S772" s="78">
        <v>10</v>
      </c>
      <c r="T772" s="79" t="s">
        <v>150</v>
      </c>
      <c r="U772" s="78">
        <v>11</v>
      </c>
      <c r="V772" s="80" t="s">
        <v>156</v>
      </c>
      <c r="W772" s="78">
        <v>79</v>
      </c>
      <c r="X772" s="78">
        <v>4</v>
      </c>
    </row>
    <row r="773" spans="1:24" x14ac:dyDescent="0.25">
      <c r="A773" s="67"/>
      <c r="B773" s="67">
        <v>657</v>
      </c>
      <c r="C773" s="67" t="s">
        <v>735</v>
      </c>
      <c r="D773" s="109">
        <v>356233</v>
      </c>
      <c r="E773" s="89" t="s">
        <v>273</v>
      </c>
      <c r="F773" s="72">
        <v>611110</v>
      </c>
      <c r="G773" s="86" t="s">
        <v>258</v>
      </c>
      <c r="H773" s="87">
        <v>68052.60000000002</v>
      </c>
      <c r="I773" s="87">
        <v>70774.75</v>
      </c>
      <c r="J773" s="87">
        <v>74606</v>
      </c>
      <c r="K773" s="87">
        <v>37302.870000000003</v>
      </c>
      <c r="L773" s="80">
        <v>74606</v>
      </c>
      <c r="M773" s="80"/>
      <c r="N773" s="80"/>
      <c r="O773" s="80"/>
      <c r="P773" s="80"/>
      <c r="Q773" s="78">
        <v>110010</v>
      </c>
      <c r="R773" s="79" t="s">
        <v>150</v>
      </c>
      <c r="S773" s="78">
        <v>10</v>
      </c>
      <c r="T773" s="79" t="s">
        <v>150</v>
      </c>
      <c r="U773" s="78">
        <v>11</v>
      </c>
      <c r="V773" s="80" t="s">
        <v>156</v>
      </c>
      <c r="W773" s="78">
        <v>61</v>
      </c>
      <c r="X773" s="78">
        <v>1</v>
      </c>
    </row>
    <row r="774" spans="1:24" s="66" customFormat="1" x14ac:dyDescent="0.25">
      <c r="A774" s="67"/>
      <c r="B774" s="67">
        <v>658</v>
      </c>
      <c r="C774" s="67" t="s">
        <v>735</v>
      </c>
      <c r="D774" s="109">
        <v>356233</v>
      </c>
      <c r="E774" s="89" t="s">
        <v>273</v>
      </c>
      <c r="F774" s="72">
        <v>611120</v>
      </c>
      <c r="G774" s="86" t="s">
        <v>229</v>
      </c>
      <c r="H774" s="87">
        <v>10928</v>
      </c>
      <c r="I774" s="87">
        <v>14210</v>
      </c>
      <c r="J774" s="87">
        <v>11865</v>
      </c>
      <c r="K774" s="87">
        <v>7532.5</v>
      </c>
      <c r="L774" s="80">
        <v>0</v>
      </c>
      <c r="M774" s="80"/>
      <c r="N774" s="80"/>
      <c r="O774" s="80"/>
      <c r="P774" s="80"/>
      <c r="Q774" s="78">
        <v>110010</v>
      </c>
      <c r="R774" s="79" t="s">
        <v>150</v>
      </c>
      <c r="S774" s="78">
        <v>10</v>
      </c>
      <c r="T774" s="79" t="s">
        <v>150</v>
      </c>
      <c r="U774" s="78">
        <v>11</v>
      </c>
      <c r="V774" s="80" t="s">
        <v>156</v>
      </c>
      <c r="W774" s="78">
        <v>61</v>
      </c>
      <c r="X774" s="78">
        <v>1</v>
      </c>
    </row>
    <row r="775" spans="1:24" x14ac:dyDescent="0.25">
      <c r="A775" s="67"/>
      <c r="B775" s="67">
        <v>659</v>
      </c>
      <c r="C775" s="67" t="s">
        <v>735</v>
      </c>
      <c r="D775" s="109">
        <v>356233</v>
      </c>
      <c r="E775" s="89" t="s">
        <v>273</v>
      </c>
      <c r="F775" s="72">
        <v>611150</v>
      </c>
      <c r="G775" s="86" t="s">
        <v>262</v>
      </c>
      <c r="H775" s="87">
        <v>24792.75</v>
      </c>
      <c r="I775" s="87">
        <v>31556.9</v>
      </c>
      <c r="J775" s="87">
        <v>0</v>
      </c>
      <c r="K775" s="87">
        <v>0</v>
      </c>
      <c r="L775" s="80">
        <v>20890</v>
      </c>
      <c r="M775" s="80"/>
      <c r="N775" s="80"/>
      <c r="O775" s="80"/>
      <c r="P775" s="80"/>
      <c r="Q775" s="78">
        <v>110010</v>
      </c>
      <c r="R775" s="79" t="s">
        <v>150</v>
      </c>
      <c r="S775" s="78">
        <v>10</v>
      </c>
      <c r="T775" s="79" t="s">
        <v>150</v>
      </c>
      <c r="U775" s="78">
        <v>11</v>
      </c>
      <c r="V775" s="80" t="s">
        <v>156</v>
      </c>
      <c r="W775" s="78">
        <v>61</v>
      </c>
      <c r="X775" s="78">
        <v>1</v>
      </c>
    </row>
    <row r="776" spans="1:24" x14ac:dyDescent="0.25">
      <c r="A776" s="67"/>
      <c r="B776" s="67">
        <v>660</v>
      </c>
      <c r="C776" s="67" t="s">
        <v>735</v>
      </c>
      <c r="D776" s="109">
        <v>356233</v>
      </c>
      <c r="E776" s="89" t="s">
        <v>273</v>
      </c>
      <c r="F776" s="72">
        <v>611160</v>
      </c>
      <c r="G776" s="86" t="s">
        <v>230</v>
      </c>
      <c r="H776" s="87">
        <v>0</v>
      </c>
      <c r="I776" s="87">
        <v>0</v>
      </c>
      <c r="J776" s="87">
        <v>6023</v>
      </c>
      <c r="K776" s="87">
        <v>0</v>
      </c>
      <c r="L776" s="80">
        <v>0</v>
      </c>
      <c r="M776" s="80"/>
      <c r="N776" s="80"/>
      <c r="O776" s="80"/>
      <c r="P776" s="80"/>
      <c r="Q776" s="78">
        <v>110010</v>
      </c>
      <c r="R776" s="79" t="s">
        <v>150</v>
      </c>
      <c r="S776" s="78">
        <v>10</v>
      </c>
      <c r="T776" s="79" t="s">
        <v>150</v>
      </c>
      <c r="U776" s="78">
        <v>11</v>
      </c>
      <c r="V776" s="80" t="s">
        <v>156</v>
      </c>
      <c r="W776" s="78">
        <v>61</v>
      </c>
      <c r="X776" s="78">
        <v>1</v>
      </c>
    </row>
    <row r="777" spans="1:24" x14ac:dyDescent="0.25">
      <c r="A777" s="67"/>
      <c r="B777" s="67">
        <v>661</v>
      </c>
      <c r="C777" s="67" t="s">
        <v>735</v>
      </c>
      <c r="D777" s="109">
        <v>356233</v>
      </c>
      <c r="E777" s="89" t="s">
        <v>273</v>
      </c>
      <c r="F777" s="72">
        <v>611485</v>
      </c>
      <c r="G777" s="86" t="s">
        <v>263</v>
      </c>
      <c r="H777" s="87">
        <v>0</v>
      </c>
      <c r="I777" s="87">
        <v>2031.4400000000003</v>
      </c>
      <c r="J777" s="87">
        <v>0</v>
      </c>
      <c r="K777" s="87">
        <v>2.2737367544323206E-13</v>
      </c>
      <c r="L777" s="80">
        <v>0</v>
      </c>
      <c r="M777" s="80"/>
      <c r="N777" s="80"/>
      <c r="O777" s="80"/>
      <c r="P777" s="80"/>
      <c r="Q777" s="78">
        <v>110010</v>
      </c>
      <c r="R777" s="79" t="s">
        <v>150</v>
      </c>
      <c r="S777" s="78">
        <v>10</v>
      </c>
      <c r="T777" s="79" t="s">
        <v>150</v>
      </c>
      <c r="U777" s="78">
        <v>11</v>
      </c>
      <c r="V777" s="80" t="s">
        <v>156</v>
      </c>
      <c r="W777" s="78">
        <v>61</v>
      </c>
      <c r="X777" s="78">
        <v>1</v>
      </c>
    </row>
    <row r="778" spans="1:24" x14ac:dyDescent="0.25">
      <c r="A778" s="67"/>
      <c r="B778" s="67">
        <v>662</v>
      </c>
      <c r="C778" s="67" t="s">
        <v>735</v>
      </c>
      <c r="D778" s="109">
        <v>356233</v>
      </c>
      <c r="E778" s="89" t="s">
        <v>273</v>
      </c>
      <c r="F778" s="72">
        <v>755310</v>
      </c>
      <c r="G778" s="86" t="s">
        <v>194</v>
      </c>
      <c r="H778" s="87">
        <v>0</v>
      </c>
      <c r="I778" s="87">
        <v>18.36</v>
      </c>
      <c r="J778" s="87">
        <v>0</v>
      </c>
      <c r="K778" s="87">
        <v>0</v>
      </c>
      <c r="L778" s="80">
        <v>0</v>
      </c>
      <c r="M778" s="80">
        <f>+L778-J778</f>
        <v>0</v>
      </c>
      <c r="N778" s="80"/>
      <c r="O778" s="80"/>
      <c r="P778" s="80"/>
      <c r="Q778" s="78">
        <v>110010</v>
      </c>
      <c r="R778" s="79" t="s">
        <v>150</v>
      </c>
      <c r="S778" s="78">
        <v>10</v>
      </c>
      <c r="T778" s="79" t="s">
        <v>150</v>
      </c>
      <c r="U778" s="78">
        <v>11</v>
      </c>
      <c r="V778" s="80" t="s">
        <v>156</v>
      </c>
      <c r="W778" s="78">
        <v>75</v>
      </c>
      <c r="X778" s="78">
        <v>4</v>
      </c>
    </row>
    <row r="779" spans="1:24" x14ac:dyDescent="0.25">
      <c r="A779" s="67"/>
      <c r="B779" s="67">
        <v>663</v>
      </c>
      <c r="C779" s="67" t="s">
        <v>735</v>
      </c>
      <c r="D779" s="109">
        <v>356233</v>
      </c>
      <c r="E779" s="89" t="s">
        <v>273</v>
      </c>
      <c r="F779" s="72">
        <v>755360</v>
      </c>
      <c r="G779" s="86" t="s">
        <v>225</v>
      </c>
      <c r="H779" s="87">
        <v>0</v>
      </c>
      <c r="I779" s="87">
        <v>0</v>
      </c>
      <c r="J779" s="87">
        <v>100</v>
      </c>
      <c r="K779" s="87">
        <v>22.75</v>
      </c>
      <c r="L779" s="80">
        <v>0</v>
      </c>
      <c r="M779" s="80">
        <f>+L779-J779</f>
        <v>-100</v>
      </c>
      <c r="N779" s="80"/>
      <c r="O779" s="80"/>
      <c r="P779" s="80"/>
      <c r="Q779" s="78">
        <v>110010</v>
      </c>
      <c r="R779" s="79" t="s">
        <v>150</v>
      </c>
      <c r="S779" s="78">
        <v>10</v>
      </c>
      <c r="T779" s="79" t="s">
        <v>150</v>
      </c>
      <c r="U779" s="78">
        <v>11</v>
      </c>
      <c r="V779" s="80" t="s">
        <v>156</v>
      </c>
      <c r="W779" s="78">
        <v>75</v>
      </c>
      <c r="X779" s="78">
        <v>4</v>
      </c>
    </row>
    <row r="780" spans="1:24" x14ac:dyDescent="0.25">
      <c r="A780" s="67"/>
      <c r="B780" s="67"/>
      <c r="C780" s="67" t="s">
        <v>735</v>
      </c>
      <c r="D780" s="109">
        <v>356233</v>
      </c>
      <c r="E780" s="89" t="s">
        <v>273</v>
      </c>
      <c r="F780" s="66">
        <v>798142</v>
      </c>
      <c r="G780" s="66" t="s">
        <v>839</v>
      </c>
      <c r="H780" s="87"/>
      <c r="I780" s="87"/>
      <c r="J780" s="87"/>
      <c r="K780" s="87"/>
      <c r="L780" s="80">
        <v>0</v>
      </c>
      <c r="M780" s="80">
        <f>+L780-J780</f>
        <v>0</v>
      </c>
      <c r="N780" s="80"/>
      <c r="O780" s="80"/>
      <c r="P780" s="80"/>
      <c r="Q780" s="78">
        <v>110010</v>
      </c>
      <c r="R780" s="79" t="s">
        <v>150</v>
      </c>
      <c r="S780" s="78">
        <v>10</v>
      </c>
      <c r="T780" s="79" t="s">
        <v>150</v>
      </c>
      <c r="U780" s="78">
        <v>11</v>
      </c>
      <c r="V780" s="80" t="s">
        <v>156</v>
      </c>
      <c r="W780" s="78">
        <v>79</v>
      </c>
      <c r="X780" s="78">
        <v>4</v>
      </c>
    </row>
    <row r="781" spans="1:24" x14ac:dyDescent="0.25">
      <c r="A781" s="67"/>
      <c r="B781" s="67">
        <v>664</v>
      </c>
      <c r="C781" s="67" t="s">
        <v>735</v>
      </c>
      <c r="D781" s="109">
        <v>356236</v>
      </c>
      <c r="E781" s="89" t="s">
        <v>273</v>
      </c>
      <c r="F781" s="72">
        <v>611110</v>
      </c>
      <c r="G781" s="86" t="s">
        <v>258</v>
      </c>
      <c r="H781" s="87">
        <v>46666.32</v>
      </c>
      <c r="I781" s="87">
        <v>48533.039999999986</v>
      </c>
      <c r="J781" s="87">
        <v>49339</v>
      </c>
      <c r="K781" s="87">
        <v>24669.060000000005</v>
      </c>
      <c r="L781" s="80">
        <v>49338</v>
      </c>
      <c r="M781" s="80"/>
      <c r="N781" s="80"/>
      <c r="O781" s="80"/>
      <c r="P781" s="80"/>
      <c r="Q781" s="78">
        <v>110010</v>
      </c>
      <c r="R781" s="79" t="s">
        <v>150</v>
      </c>
      <c r="S781" s="78">
        <v>10</v>
      </c>
      <c r="T781" s="79" t="s">
        <v>150</v>
      </c>
      <c r="U781" s="78">
        <v>11</v>
      </c>
      <c r="V781" s="80" t="s">
        <v>156</v>
      </c>
      <c r="W781" s="78">
        <v>61</v>
      </c>
      <c r="X781" s="78">
        <v>1</v>
      </c>
    </row>
    <row r="782" spans="1:24" x14ac:dyDescent="0.25">
      <c r="A782" s="67"/>
      <c r="B782" s="67">
        <v>665</v>
      </c>
      <c r="C782" s="67" t="s">
        <v>735</v>
      </c>
      <c r="D782" s="109">
        <v>356236</v>
      </c>
      <c r="E782" s="89" t="s">
        <v>273</v>
      </c>
      <c r="F782" s="72">
        <v>611115</v>
      </c>
      <c r="G782" s="86" t="s">
        <v>259</v>
      </c>
      <c r="H782" s="87">
        <v>683.01</v>
      </c>
      <c r="I782" s="87">
        <v>1112.54</v>
      </c>
      <c r="J782" s="87">
        <v>364</v>
      </c>
      <c r="K782" s="87">
        <v>282.46000000000004</v>
      </c>
      <c r="L782" s="80">
        <v>350</v>
      </c>
      <c r="M782" s="80"/>
      <c r="N782" s="80"/>
      <c r="O782" s="80"/>
      <c r="P782" s="80"/>
      <c r="Q782" s="78">
        <v>110010</v>
      </c>
      <c r="R782" s="79" t="s">
        <v>150</v>
      </c>
      <c r="S782" s="78">
        <v>10</v>
      </c>
      <c r="T782" s="79" t="s">
        <v>150</v>
      </c>
      <c r="U782" s="78">
        <v>11</v>
      </c>
      <c r="V782" s="80" t="s">
        <v>156</v>
      </c>
      <c r="W782" s="78">
        <v>61</v>
      </c>
      <c r="X782" s="78">
        <v>1</v>
      </c>
    </row>
    <row r="783" spans="1:24" x14ac:dyDescent="0.25">
      <c r="A783" s="67"/>
      <c r="B783" s="67">
        <v>666</v>
      </c>
      <c r="C783" s="67" t="s">
        <v>735</v>
      </c>
      <c r="D783" s="109">
        <v>356236</v>
      </c>
      <c r="E783" s="89" t="s">
        <v>273</v>
      </c>
      <c r="F783" s="72">
        <v>611120</v>
      </c>
      <c r="G783" s="86" t="s">
        <v>229</v>
      </c>
      <c r="H783" s="87">
        <v>24246.5</v>
      </c>
      <c r="I783" s="87">
        <v>22824.83</v>
      </c>
      <c r="J783" s="87">
        <v>27103</v>
      </c>
      <c r="K783" s="87">
        <v>16194.880000000001</v>
      </c>
      <c r="L783" s="80">
        <v>0</v>
      </c>
      <c r="M783" s="80"/>
      <c r="N783" s="80"/>
      <c r="O783" s="80"/>
      <c r="P783" s="80"/>
      <c r="Q783" s="78">
        <v>110010</v>
      </c>
      <c r="R783" s="79" t="s">
        <v>150</v>
      </c>
      <c r="S783" s="78">
        <v>10</v>
      </c>
      <c r="T783" s="79" t="s">
        <v>150</v>
      </c>
      <c r="U783" s="78">
        <v>11</v>
      </c>
      <c r="V783" s="80" t="s">
        <v>156</v>
      </c>
      <c r="W783" s="78">
        <v>61</v>
      </c>
      <c r="X783" s="78">
        <v>1</v>
      </c>
    </row>
    <row r="784" spans="1:24" x14ac:dyDescent="0.25">
      <c r="A784" s="67"/>
      <c r="B784" s="67">
        <v>667</v>
      </c>
      <c r="C784" s="67" t="s">
        <v>735</v>
      </c>
      <c r="D784" s="109">
        <v>356236</v>
      </c>
      <c r="E784" s="89" t="s">
        <v>273</v>
      </c>
      <c r="F784" s="72">
        <v>611150</v>
      </c>
      <c r="G784" s="86" t="s">
        <v>262</v>
      </c>
      <c r="H784" s="87">
        <v>0</v>
      </c>
      <c r="I784" s="87">
        <v>2244</v>
      </c>
      <c r="J784" s="87">
        <v>0</v>
      </c>
      <c r="K784" s="87">
        <v>0</v>
      </c>
      <c r="L784" s="80">
        <v>6907</v>
      </c>
      <c r="M784" s="80"/>
      <c r="N784" s="80"/>
      <c r="O784" s="80"/>
      <c r="P784" s="80"/>
      <c r="Q784" s="78">
        <v>110010</v>
      </c>
      <c r="R784" s="79" t="s">
        <v>150</v>
      </c>
      <c r="S784" s="78">
        <v>10</v>
      </c>
      <c r="T784" s="79" t="s">
        <v>150</v>
      </c>
      <c r="U784" s="78">
        <v>11</v>
      </c>
      <c r="V784" s="80" t="s">
        <v>156</v>
      </c>
      <c r="W784" s="78">
        <v>61</v>
      </c>
      <c r="X784" s="78">
        <v>1</v>
      </c>
    </row>
    <row r="785" spans="1:24" x14ac:dyDescent="0.25">
      <c r="A785" s="67"/>
      <c r="B785" s="67">
        <v>668</v>
      </c>
      <c r="C785" s="67" t="s">
        <v>735</v>
      </c>
      <c r="D785" s="109">
        <v>356236</v>
      </c>
      <c r="E785" s="89" t="s">
        <v>273</v>
      </c>
      <c r="F785" s="72">
        <v>611160</v>
      </c>
      <c r="G785" s="86" t="s">
        <v>230</v>
      </c>
      <c r="H785" s="87">
        <v>8196</v>
      </c>
      <c r="I785" s="87">
        <v>15304.739999999998</v>
      </c>
      <c r="J785" s="87">
        <v>9034</v>
      </c>
      <c r="K785" s="87">
        <v>0</v>
      </c>
      <c r="L785" s="80">
        <v>0</v>
      </c>
      <c r="M785" s="80"/>
      <c r="N785" s="80"/>
      <c r="O785" s="80"/>
      <c r="P785" s="80"/>
      <c r="Q785" s="78">
        <v>110010</v>
      </c>
      <c r="R785" s="79" t="s">
        <v>150</v>
      </c>
      <c r="S785" s="78">
        <v>10</v>
      </c>
      <c r="T785" s="79" t="s">
        <v>150</v>
      </c>
      <c r="U785" s="78">
        <v>11</v>
      </c>
      <c r="V785" s="80" t="s">
        <v>156</v>
      </c>
      <c r="W785" s="78">
        <v>61</v>
      </c>
      <c r="X785" s="78">
        <v>1</v>
      </c>
    </row>
    <row r="786" spans="1:24" x14ac:dyDescent="0.25">
      <c r="A786" s="67"/>
      <c r="B786" s="67">
        <v>669</v>
      </c>
      <c r="C786" s="67" t="s">
        <v>735</v>
      </c>
      <c r="D786" s="109">
        <v>356236</v>
      </c>
      <c r="E786" s="89" t="s">
        <v>273</v>
      </c>
      <c r="F786" s="72">
        <v>611485</v>
      </c>
      <c r="G786" s="86" t="s">
        <v>263</v>
      </c>
      <c r="H786" s="87">
        <v>3869.06</v>
      </c>
      <c r="I786" s="87">
        <v>2746.1400000000003</v>
      </c>
      <c r="J786" s="87">
        <v>5200</v>
      </c>
      <c r="K786" s="87">
        <v>1832.8400000000001</v>
      </c>
      <c r="L786" s="80">
        <v>4000</v>
      </c>
      <c r="M786" s="80"/>
      <c r="N786" s="80"/>
      <c r="O786" s="80"/>
      <c r="P786" s="80"/>
      <c r="Q786" s="78">
        <v>110010</v>
      </c>
      <c r="R786" s="79" t="s">
        <v>150</v>
      </c>
      <c r="S786" s="78">
        <v>10</v>
      </c>
      <c r="T786" s="79" t="s">
        <v>150</v>
      </c>
      <c r="U786" s="78">
        <v>11</v>
      </c>
      <c r="V786" s="80" t="s">
        <v>156</v>
      </c>
      <c r="W786" s="78">
        <v>61</v>
      </c>
      <c r="X786" s="78">
        <v>1</v>
      </c>
    </row>
    <row r="787" spans="1:24" x14ac:dyDescent="0.25">
      <c r="A787" s="67"/>
      <c r="B787" s="67">
        <v>670</v>
      </c>
      <c r="C787" s="67" t="s">
        <v>735</v>
      </c>
      <c r="D787" s="109">
        <v>356236</v>
      </c>
      <c r="E787" s="89" t="s">
        <v>273</v>
      </c>
      <c r="F787" s="72">
        <v>733110</v>
      </c>
      <c r="G787" s="86" t="s">
        <v>214</v>
      </c>
      <c r="H787" s="87">
        <v>0</v>
      </c>
      <c r="I787" s="87">
        <v>0</v>
      </c>
      <c r="J787" s="87">
        <v>50</v>
      </c>
      <c r="K787" s="87">
        <v>0</v>
      </c>
      <c r="L787" s="80">
        <v>50</v>
      </c>
      <c r="M787" s="80">
        <f t="shared" ref="M787:M792" si="25">+L787-J787</f>
        <v>0</v>
      </c>
      <c r="N787" s="80"/>
      <c r="O787" s="80"/>
      <c r="P787" s="80"/>
      <c r="Q787" s="78">
        <v>110010</v>
      </c>
      <c r="R787" s="79" t="s">
        <v>150</v>
      </c>
      <c r="S787" s="78">
        <v>10</v>
      </c>
      <c r="T787" s="79" t="s">
        <v>150</v>
      </c>
      <c r="U787" s="78">
        <v>11</v>
      </c>
      <c r="V787" s="80" t="s">
        <v>156</v>
      </c>
      <c r="W787" s="78">
        <v>73</v>
      </c>
      <c r="X787" s="78">
        <v>4</v>
      </c>
    </row>
    <row r="788" spans="1:24" x14ac:dyDescent="0.25">
      <c r="A788" s="67"/>
      <c r="B788" s="67">
        <v>671</v>
      </c>
      <c r="C788" s="67" t="s">
        <v>735</v>
      </c>
      <c r="D788" s="109">
        <v>356236</v>
      </c>
      <c r="E788" s="89" t="s">
        <v>273</v>
      </c>
      <c r="F788" s="72">
        <v>744220</v>
      </c>
      <c r="G788" s="86" t="s">
        <v>191</v>
      </c>
      <c r="H788" s="87">
        <v>0</v>
      </c>
      <c r="I788" s="87">
        <v>0</v>
      </c>
      <c r="J788" s="87">
        <v>1000</v>
      </c>
      <c r="K788" s="87">
        <v>0</v>
      </c>
      <c r="L788" s="80">
        <v>1000</v>
      </c>
      <c r="M788" s="80">
        <f t="shared" si="25"/>
        <v>0</v>
      </c>
      <c r="N788" s="80"/>
      <c r="O788" s="80"/>
      <c r="P788" s="80"/>
      <c r="Q788" s="78">
        <v>110010</v>
      </c>
      <c r="R788" s="79" t="s">
        <v>150</v>
      </c>
      <c r="S788" s="78">
        <v>10</v>
      </c>
      <c r="T788" s="79" t="s">
        <v>150</v>
      </c>
      <c r="U788" s="78">
        <v>11</v>
      </c>
      <c r="V788" s="80" t="s">
        <v>156</v>
      </c>
      <c r="W788" s="78">
        <v>74</v>
      </c>
      <c r="X788" s="78">
        <v>4</v>
      </c>
    </row>
    <row r="789" spans="1:24" x14ac:dyDescent="0.25">
      <c r="A789" s="67"/>
      <c r="B789" s="67">
        <v>672</v>
      </c>
      <c r="C789" s="67" t="s">
        <v>735</v>
      </c>
      <c r="D789" s="109">
        <v>356236</v>
      </c>
      <c r="E789" s="89" t="s">
        <v>273</v>
      </c>
      <c r="F789" s="72">
        <v>755310</v>
      </c>
      <c r="G789" s="86" t="s">
        <v>194</v>
      </c>
      <c r="H789" s="87">
        <v>1673.29</v>
      </c>
      <c r="I789" s="87">
        <v>40.919999999999618</v>
      </c>
      <c r="J789" s="87">
        <v>2100</v>
      </c>
      <c r="K789" s="87">
        <v>2044.8600000000001</v>
      </c>
      <c r="L789" s="80">
        <v>2500</v>
      </c>
      <c r="M789" s="80">
        <f t="shared" si="25"/>
        <v>400</v>
      </c>
      <c r="N789" s="80"/>
      <c r="O789" s="80"/>
      <c r="P789" s="80"/>
      <c r="Q789" s="78">
        <v>110010</v>
      </c>
      <c r="R789" s="79" t="s">
        <v>150</v>
      </c>
      <c r="S789" s="78">
        <v>10</v>
      </c>
      <c r="T789" s="79" t="s">
        <v>150</v>
      </c>
      <c r="U789" s="78">
        <v>11</v>
      </c>
      <c r="V789" s="80" t="s">
        <v>156</v>
      </c>
      <c r="W789" s="78">
        <v>75</v>
      </c>
      <c r="X789" s="78">
        <v>4</v>
      </c>
    </row>
    <row r="790" spans="1:24" s="66" customFormat="1" x14ac:dyDescent="0.25">
      <c r="A790" s="67"/>
      <c r="B790" s="67">
        <v>673</v>
      </c>
      <c r="C790" s="67" t="s">
        <v>735</v>
      </c>
      <c r="D790" s="109">
        <v>356236</v>
      </c>
      <c r="E790" s="89" t="s">
        <v>273</v>
      </c>
      <c r="F790" s="72">
        <v>755360</v>
      </c>
      <c r="G790" s="86" t="s">
        <v>225</v>
      </c>
      <c r="H790" s="87">
        <v>842.87999999999988</v>
      </c>
      <c r="I790" s="87">
        <v>541.96</v>
      </c>
      <c r="J790" s="87">
        <v>400</v>
      </c>
      <c r="K790" s="87">
        <v>52.9</v>
      </c>
      <c r="L790" s="80">
        <v>500</v>
      </c>
      <c r="M790" s="80">
        <f t="shared" si="25"/>
        <v>100</v>
      </c>
      <c r="N790" s="80"/>
      <c r="O790" s="80"/>
      <c r="P790" s="80"/>
      <c r="Q790" s="78">
        <v>110010</v>
      </c>
      <c r="R790" s="79" t="s">
        <v>150</v>
      </c>
      <c r="S790" s="78">
        <v>10</v>
      </c>
      <c r="T790" s="79" t="s">
        <v>150</v>
      </c>
      <c r="U790" s="78">
        <v>11</v>
      </c>
      <c r="V790" s="80" t="s">
        <v>156</v>
      </c>
      <c r="W790" s="78">
        <v>75</v>
      </c>
      <c r="X790" s="78">
        <v>4</v>
      </c>
    </row>
    <row r="791" spans="1:24" x14ac:dyDescent="0.25">
      <c r="A791" s="67"/>
      <c r="B791" s="67">
        <v>674</v>
      </c>
      <c r="C791" s="67" t="s">
        <v>735</v>
      </c>
      <c r="D791" s="109">
        <v>356236</v>
      </c>
      <c r="E791" s="89" t="s">
        <v>273</v>
      </c>
      <c r="F791" s="72">
        <v>755705</v>
      </c>
      <c r="G791" s="86" t="s">
        <v>196</v>
      </c>
      <c r="H791" s="87">
        <v>0.45</v>
      </c>
      <c r="I791" s="87">
        <v>0</v>
      </c>
      <c r="J791" s="87">
        <v>0</v>
      </c>
      <c r="K791" s="87">
        <v>0</v>
      </c>
      <c r="L791" s="80">
        <v>0</v>
      </c>
      <c r="M791" s="80">
        <f t="shared" si="25"/>
        <v>0</v>
      </c>
      <c r="N791" s="80"/>
      <c r="O791" s="80"/>
      <c r="P791" s="80"/>
      <c r="Q791" s="78">
        <v>110010</v>
      </c>
      <c r="R791" s="79" t="s">
        <v>150</v>
      </c>
      <c r="S791" s="78">
        <v>10</v>
      </c>
      <c r="T791" s="79" t="s">
        <v>150</v>
      </c>
      <c r="U791" s="78">
        <v>11</v>
      </c>
      <c r="V791" s="80" t="s">
        <v>156</v>
      </c>
      <c r="W791" s="78">
        <v>75</v>
      </c>
      <c r="X791" s="78">
        <v>4</v>
      </c>
    </row>
    <row r="792" spans="1:24" x14ac:dyDescent="0.25">
      <c r="A792" s="67"/>
      <c r="B792" s="67"/>
      <c r="C792" s="67" t="s">
        <v>735</v>
      </c>
      <c r="D792" s="109">
        <v>356236</v>
      </c>
      <c r="E792" s="89" t="s">
        <v>273</v>
      </c>
      <c r="F792" s="66">
        <v>798142</v>
      </c>
      <c r="G792" s="66" t="s">
        <v>839</v>
      </c>
      <c r="H792" s="87"/>
      <c r="I792" s="87"/>
      <c r="J792" s="87"/>
      <c r="K792" s="87"/>
      <c r="L792" s="80">
        <v>-155</v>
      </c>
      <c r="M792" s="80">
        <f t="shared" si="25"/>
        <v>-155</v>
      </c>
      <c r="N792" s="80"/>
      <c r="O792" s="80"/>
      <c r="P792" s="80"/>
      <c r="Q792" s="78">
        <v>110010</v>
      </c>
      <c r="R792" s="79" t="s">
        <v>150</v>
      </c>
      <c r="S792" s="78">
        <v>10</v>
      </c>
      <c r="T792" s="79" t="s">
        <v>150</v>
      </c>
      <c r="U792" s="78">
        <v>11</v>
      </c>
      <c r="V792" s="80" t="s">
        <v>156</v>
      </c>
      <c r="W792" s="78">
        <v>79</v>
      </c>
      <c r="X792" s="78">
        <v>4</v>
      </c>
    </row>
    <row r="793" spans="1:24" x14ac:dyDescent="0.25">
      <c r="A793" s="67"/>
      <c r="B793" s="67">
        <v>675</v>
      </c>
      <c r="C793" s="67" t="s">
        <v>735</v>
      </c>
      <c r="D793" s="109">
        <v>356406</v>
      </c>
      <c r="E793" s="89" t="s">
        <v>274</v>
      </c>
      <c r="F793" s="72">
        <v>611120</v>
      </c>
      <c r="G793" s="86" t="s">
        <v>229</v>
      </c>
      <c r="H793" s="87">
        <v>18360</v>
      </c>
      <c r="I793" s="87">
        <v>20856</v>
      </c>
      <c r="J793" s="87">
        <v>19899</v>
      </c>
      <c r="K793" s="87">
        <v>8470</v>
      </c>
      <c r="L793" s="80">
        <v>0</v>
      </c>
      <c r="M793" s="80"/>
      <c r="N793" s="80"/>
      <c r="O793" s="80"/>
      <c r="P793" s="80"/>
      <c r="Q793" s="78">
        <v>110010</v>
      </c>
      <c r="R793" s="79" t="s">
        <v>150</v>
      </c>
      <c r="S793" s="78">
        <v>10</v>
      </c>
      <c r="T793" s="79" t="s">
        <v>150</v>
      </c>
      <c r="U793" s="78">
        <v>11</v>
      </c>
      <c r="V793" s="80" t="s">
        <v>156</v>
      </c>
      <c r="W793" s="78">
        <v>61</v>
      </c>
      <c r="X793" s="78">
        <v>2</v>
      </c>
    </row>
    <row r="794" spans="1:24" x14ac:dyDescent="0.25">
      <c r="A794" s="67"/>
      <c r="B794" s="67">
        <v>676</v>
      </c>
      <c r="C794" s="67" t="s">
        <v>735</v>
      </c>
      <c r="D794" s="109">
        <v>356406</v>
      </c>
      <c r="E794" s="89" t="s">
        <v>274</v>
      </c>
      <c r="F794" s="72">
        <v>611420</v>
      </c>
      <c r="G794" s="86" t="s">
        <v>181</v>
      </c>
      <c r="H794" s="87">
        <v>45993.960000000014</v>
      </c>
      <c r="I794" s="87">
        <v>47609.72</v>
      </c>
      <c r="J794" s="87">
        <v>49390</v>
      </c>
      <c r="K794" s="87">
        <v>24694.560000000005</v>
      </c>
      <c r="L794" s="80">
        <v>49389</v>
      </c>
      <c r="M794" s="80"/>
      <c r="N794" s="80"/>
      <c r="O794" s="80"/>
      <c r="P794" s="80"/>
      <c r="Q794" s="78">
        <v>110010</v>
      </c>
      <c r="R794" s="79" t="s">
        <v>150</v>
      </c>
      <c r="S794" s="78">
        <v>10</v>
      </c>
      <c r="T794" s="79" t="s">
        <v>150</v>
      </c>
      <c r="U794" s="78">
        <v>11</v>
      </c>
      <c r="V794" s="80" t="s">
        <v>156</v>
      </c>
      <c r="W794" s="78">
        <v>61</v>
      </c>
      <c r="X794" s="78">
        <v>2</v>
      </c>
    </row>
    <row r="795" spans="1:24" x14ac:dyDescent="0.25">
      <c r="A795" s="67"/>
      <c r="B795" s="67">
        <v>677</v>
      </c>
      <c r="C795" s="67" t="s">
        <v>735</v>
      </c>
      <c r="D795" s="109">
        <v>356406</v>
      </c>
      <c r="E795" s="89" t="s">
        <v>274</v>
      </c>
      <c r="F795" s="72">
        <v>611489</v>
      </c>
      <c r="G795" s="86" t="s">
        <v>733</v>
      </c>
      <c r="H795" s="87">
        <v>0</v>
      </c>
      <c r="I795" s="87">
        <v>0</v>
      </c>
      <c r="J795" s="87">
        <v>200</v>
      </c>
      <c r="K795" s="87">
        <v>178.09</v>
      </c>
      <c r="L795" s="80">
        <v>0</v>
      </c>
      <c r="M795" s="80"/>
      <c r="N795" s="80"/>
      <c r="O795" s="80"/>
      <c r="P795" s="80"/>
      <c r="Q795" s="78">
        <v>110010</v>
      </c>
      <c r="R795" s="79" t="s">
        <v>150</v>
      </c>
      <c r="S795" s="78">
        <v>10</v>
      </c>
      <c r="T795" s="79" t="s">
        <v>150</v>
      </c>
      <c r="U795" s="78">
        <v>11</v>
      </c>
      <c r="V795" s="80" t="s">
        <v>156</v>
      </c>
      <c r="W795" s="78">
        <v>61</v>
      </c>
      <c r="X795" s="78">
        <v>2</v>
      </c>
    </row>
    <row r="796" spans="1:24" s="66" customFormat="1" x14ac:dyDescent="0.25">
      <c r="A796" s="67"/>
      <c r="B796" s="67">
        <v>678</v>
      </c>
      <c r="C796" s="67" t="s">
        <v>735</v>
      </c>
      <c r="D796" s="109">
        <v>356406</v>
      </c>
      <c r="E796" s="89" t="s">
        <v>274</v>
      </c>
      <c r="F796" s="72">
        <v>611491</v>
      </c>
      <c r="G796" s="86" t="s">
        <v>233</v>
      </c>
      <c r="H796" s="87">
        <v>873.68</v>
      </c>
      <c r="I796" s="87">
        <v>60.19</v>
      </c>
      <c r="J796" s="87">
        <v>0</v>
      </c>
      <c r="K796" s="87">
        <v>0</v>
      </c>
      <c r="L796" s="80">
        <v>0</v>
      </c>
      <c r="M796" s="80"/>
      <c r="N796" s="80"/>
      <c r="O796" s="80"/>
      <c r="P796" s="80"/>
      <c r="Q796" s="78">
        <v>110010</v>
      </c>
      <c r="R796" s="79" t="s">
        <v>150</v>
      </c>
      <c r="S796" s="78">
        <v>10</v>
      </c>
      <c r="T796" s="79" t="s">
        <v>150</v>
      </c>
      <c r="U796" s="78">
        <v>11</v>
      </c>
      <c r="V796" s="80" t="s">
        <v>156</v>
      </c>
      <c r="W796" s="78">
        <v>61</v>
      </c>
      <c r="X796" s="78">
        <v>2</v>
      </c>
    </row>
    <row r="797" spans="1:24" x14ac:dyDescent="0.25">
      <c r="A797" s="67"/>
      <c r="B797" s="67">
        <v>679</v>
      </c>
      <c r="C797" s="67" t="s">
        <v>735</v>
      </c>
      <c r="D797" s="109">
        <v>356406</v>
      </c>
      <c r="E797" s="89" t="s">
        <v>274</v>
      </c>
      <c r="F797" s="72">
        <v>611492</v>
      </c>
      <c r="G797" s="86" t="s">
        <v>183</v>
      </c>
      <c r="H797" s="87">
        <v>0</v>
      </c>
      <c r="I797" s="87">
        <v>300.40000000000003</v>
      </c>
      <c r="J797" s="87">
        <v>320</v>
      </c>
      <c r="K797" s="87">
        <v>62.33</v>
      </c>
      <c r="L797" s="80">
        <v>500</v>
      </c>
      <c r="M797" s="80"/>
      <c r="N797" s="80"/>
      <c r="O797" s="80"/>
      <c r="P797" s="80"/>
      <c r="Q797" s="78">
        <v>110010</v>
      </c>
      <c r="R797" s="79" t="s">
        <v>150</v>
      </c>
      <c r="S797" s="78">
        <v>10</v>
      </c>
      <c r="T797" s="79" t="s">
        <v>150</v>
      </c>
      <c r="U797" s="78">
        <v>11</v>
      </c>
      <c r="V797" s="80" t="s">
        <v>156</v>
      </c>
      <c r="W797" s="78">
        <v>61</v>
      </c>
      <c r="X797" s="78">
        <v>2</v>
      </c>
    </row>
    <row r="798" spans="1:24" x14ac:dyDescent="0.25">
      <c r="A798" s="67"/>
      <c r="B798" s="67">
        <v>680</v>
      </c>
      <c r="C798" s="67" t="s">
        <v>735</v>
      </c>
      <c r="D798" s="109">
        <v>356406</v>
      </c>
      <c r="E798" s="89" t="s">
        <v>274</v>
      </c>
      <c r="F798" s="72">
        <v>611510</v>
      </c>
      <c r="G798" s="86" t="s">
        <v>212</v>
      </c>
      <c r="H798" s="87">
        <v>4202</v>
      </c>
      <c r="I798" s="87">
        <v>3703.96</v>
      </c>
      <c r="J798" s="87">
        <v>8433</v>
      </c>
      <c r="K798" s="87">
        <v>4188.12</v>
      </c>
      <c r="L798" s="80">
        <v>8610</v>
      </c>
      <c r="M798" s="80"/>
      <c r="N798" s="80"/>
      <c r="O798" s="80"/>
      <c r="P798" s="80"/>
      <c r="Q798" s="78">
        <v>110010</v>
      </c>
      <c r="R798" s="79" t="s">
        <v>150</v>
      </c>
      <c r="S798" s="78">
        <v>10</v>
      </c>
      <c r="T798" s="79" t="s">
        <v>150</v>
      </c>
      <c r="U798" s="78">
        <v>11</v>
      </c>
      <c r="V798" s="80" t="s">
        <v>156</v>
      </c>
      <c r="W798" s="78">
        <v>61</v>
      </c>
      <c r="X798" s="78">
        <v>2</v>
      </c>
    </row>
    <row r="799" spans="1:24" x14ac:dyDescent="0.25">
      <c r="A799" s="67"/>
      <c r="B799" s="67">
        <v>681</v>
      </c>
      <c r="C799" s="67" t="s">
        <v>735</v>
      </c>
      <c r="D799" s="109">
        <v>356406</v>
      </c>
      <c r="E799" s="89" t="s">
        <v>274</v>
      </c>
      <c r="F799" s="72">
        <v>712655</v>
      </c>
      <c r="G799" s="86" t="s">
        <v>237</v>
      </c>
      <c r="H799" s="87">
        <v>0</v>
      </c>
      <c r="I799" s="87">
        <v>0</v>
      </c>
      <c r="J799" s="87">
        <v>100</v>
      </c>
      <c r="K799" s="87">
        <v>0</v>
      </c>
      <c r="L799" s="80">
        <v>100</v>
      </c>
      <c r="M799" s="80">
        <f t="shared" ref="M799:M808" si="26">+L799-J799</f>
        <v>0</v>
      </c>
      <c r="N799" s="80"/>
      <c r="O799" s="80"/>
      <c r="P799" s="80"/>
      <c r="Q799" s="78">
        <v>110010</v>
      </c>
      <c r="R799" s="79" t="s">
        <v>150</v>
      </c>
      <c r="S799" s="78">
        <v>10</v>
      </c>
      <c r="T799" s="79" t="s">
        <v>150</v>
      </c>
      <c r="U799" s="78">
        <v>11</v>
      </c>
      <c r="V799" s="80" t="s">
        <v>156</v>
      </c>
      <c r="W799" s="78">
        <v>71</v>
      </c>
      <c r="X799" s="78">
        <v>5</v>
      </c>
    </row>
    <row r="800" spans="1:24" x14ac:dyDescent="0.25">
      <c r="A800" s="67"/>
      <c r="B800" s="67">
        <v>682</v>
      </c>
      <c r="C800" s="67" t="s">
        <v>735</v>
      </c>
      <c r="D800" s="109">
        <v>356406</v>
      </c>
      <c r="E800" s="89" t="s">
        <v>274</v>
      </c>
      <c r="F800" s="72">
        <v>733110</v>
      </c>
      <c r="G800" s="86" t="s">
        <v>214</v>
      </c>
      <c r="H800" s="87">
        <v>116.44</v>
      </c>
      <c r="I800" s="87">
        <v>91.28</v>
      </c>
      <c r="J800" s="87">
        <v>31</v>
      </c>
      <c r="K800" s="87">
        <v>30.21</v>
      </c>
      <c r="L800" s="80">
        <v>0</v>
      </c>
      <c r="M800" s="80">
        <f t="shared" si="26"/>
        <v>-31</v>
      </c>
      <c r="N800" s="80"/>
      <c r="O800" s="80"/>
      <c r="P800" s="80"/>
      <c r="Q800" s="78">
        <v>110010</v>
      </c>
      <c r="R800" s="79" t="s">
        <v>150</v>
      </c>
      <c r="S800" s="78">
        <v>10</v>
      </c>
      <c r="T800" s="79" t="s">
        <v>150</v>
      </c>
      <c r="U800" s="78">
        <v>11</v>
      </c>
      <c r="V800" s="80" t="s">
        <v>156</v>
      </c>
      <c r="W800" s="78">
        <v>73</v>
      </c>
      <c r="X800" s="78">
        <v>5</v>
      </c>
    </row>
    <row r="801" spans="1:24" x14ac:dyDescent="0.25">
      <c r="A801" s="67"/>
      <c r="B801" s="67">
        <v>683</v>
      </c>
      <c r="C801" s="67" t="s">
        <v>735</v>
      </c>
      <c r="D801" s="109">
        <v>356406</v>
      </c>
      <c r="E801" s="89" t="s">
        <v>274</v>
      </c>
      <c r="F801" s="72">
        <v>733120</v>
      </c>
      <c r="G801" s="86" t="s">
        <v>188</v>
      </c>
      <c r="H801" s="87">
        <v>0</v>
      </c>
      <c r="I801" s="87">
        <v>0</v>
      </c>
      <c r="J801" s="87">
        <v>19</v>
      </c>
      <c r="K801" s="87">
        <v>0</v>
      </c>
      <c r="L801" s="80">
        <v>50</v>
      </c>
      <c r="M801" s="80">
        <f t="shared" si="26"/>
        <v>31</v>
      </c>
      <c r="N801" s="80"/>
      <c r="O801" s="80"/>
      <c r="P801" s="80"/>
      <c r="Q801" s="78">
        <v>110010</v>
      </c>
      <c r="R801" s="79" t="s">
        <v>150</v>
      </c>
      <c r="S801" s="78">
        <v>10</v>
      </c>
      <c r="T801" s="79" t="s">
        <v>150</v>
      </c>
      <c r="U801" s="78">
        <v>11</v>
      </c>
      <c r="V801" s="80" t="s">
        <v>156</v>
      </c>
      <c r="W801" s="78">
        <v>73</v>
      </c>
      <c r="X801" s="78">
        <v>5</v>
      </c>
    </row>
    <row r="802" spans="1:24" x14ac:dyDescent="0.25">
      <c r="A802" s="67"/>
      <c r="B802" s="67">
        <v>684</v>
      </c>
      <c r="C802" s="67" t="s">
        <v>735</v>
      </c>
      <c r="D802" s="109">
        <v>356406</v>
      </c>
      <c r="E802" s="89" t="s">
        <v>274</v>
      </c>
      <c r="F802" s="72">
        <v>744210</v>
      </c>
      <c r="G802" s="86" t="s">
        <v>190</v>
      </c>
      <c r="H802" s="87">
        <v>351.73</v>
      </c>
      <c r="I802" s="87">
        <v>155.51999999999998</v>
      </c>
      <c r="J802" s="87">
        <v>500</v>
      </c>
      <c r="K802" s="87">
        <v>57.120000000000005</v>
      </c>
      <c r="L802" s="80">
        <v>500</v>
      </c>
      <c r="M802" s="80">
        <f t="shared" si="26"/>
        <v>0</v>
      </c>
      <c r="N802" s="80"/>
      <c r="O802" s="80"/>
      <c r="P802" s="80"/>
      <c r="Q802" s="78">
        <v>110010</v>
      </c>
      <c r="R802" s="79" t="s">
        <v>150</v>
      </c>
      <c r="S802" s="78">
        <v>10</v>
      </c>
      <c r="T802" s="79" t="s">
        <v>150</v>
      </c>
      <c r="U802" s="78">
        <v>11</v>
      </c>
      <c r="V802" s="80" t="s">
        <v>156</v>
      </c>
      <c r="W802" s="78">
        <v>74</v>
      </c>
      <c r="X802" s="78">
        <v>5</v>
      </c>
    </row>
    <row r="803" spans="1:24" x14ac:dyDescent="0.25">
      <c r="A803" s="67"/>
      <c r="B803" s="67">
        <v>685</v>
      </c>
      <c r="C803" s="67" t="s">
        <v>735</v>
      </c>
      <c r="D803" s="109">
        <v>356406</v>
      </c>
      <c r="E803" s="89" t="s">
        <v>274</v>
      </c>
      <c r="F803" s="72">
        <v>744220</v>
      </c>
      <c r="G803" s="86" t="s">
        <v>191</v>
      </c>
      <c r="H803" s="87">
        <v>0</v>
      </c>
      <c r="I803" s="87">
        <v>641.45000000000005</v>
      </c>
      <c r="J803" s="87">
        <v>1000</v>
      </c>
      <c r="K803" s="87">
        <v>0</v>
      </c>
      <c r="L803" s="80">
        <v>1200</v>
      </c>
      <c r="M803" s="80">
        <f t="shared" si="26"/>
        <v>200</v>
      </c>
      <c r="N803" s="80"/>
      <c r="O803" s="80"/>
      <c r="P803" s="80"/>
      <c r="Q803" s="78">
        <v>110010</v>
      </c>
      <c r="R803" s="79" t="s">
        <v>150</v>
      </c>
      <c r="S803" s="78">
        <v>10</v>
      </c>
      <c r="T803" s="79" t="s">
        <v>150</v>
      </c>
      <c r="U803" s="78">
        <v>11</v>
      </c>
      <c r="V803" s="80" t="s">
        <v>156</v>
      </c>
      <c r="W803" s="78">
        <v>74</v>
      </c>
      <c r="X803" s="78">
        <v>5</v>
      </c>
    </row>
    <row r="804" spans="1:24" x14ac:dyDescent="0.25">
      <c r="A804" s="67"/>
      <c r="B804" s="67">
        <v>686</v>
      </c>
      <c r="C804" s="67" t="s">
        <v>735</v>
      </c>
      <c r="D804" s="109">
        <v>356406</v>
      </c>
      <c r="E804" s="89" t="s">
        <v>274</v>
      </c>
      <c r="F804" s="72">
        <v>755310</v>
      </c>
      <c r="G804" s="86" t="s">
        <v>194</v>
      </c>
      <c r="H804" s="87">
        <v>242.44</v>
      </c>
      <c r="I804" s="87">
        <v>337.5</v>
      </c>
      <c r="J804" s="87">
        <v>300</v>
      </c>
      <c r="K804" s="87">
        <v>278.10000000000002</v>
      </c>
      <c r="L804" s="80">
        <v>500</v>
      </c>
      <c r="M804" s="80">
        <f t="shared" si="26"/>
        <v>200</v>
      </c>
      <c r="N804" s="80"/>
      <c r="O804" s="80"/>
      <c r="P804" s="80"/>
      <c r="Q804" s="78">
        <v>110010</v>
      </c>
      <c r="R804" s="79" t="s">
        <v>150</v>
      </c>
      <c r="S804" s="78">
        <v>10</v>
      </c>
      <c r="T804" s="79" t="s">
        <v>150</v>
      </c>
      <c r="U804" s="78">
        <v>11</v>
      </c>
      <c r="V804" s="80" t="s">
        <v>156</v>
      </c>
      <c r="W804" s="78">
        <v>75</v>
      </c>
      <c r="X804" s="78">
        <v>5</v>
      </c>
    </row>
    <row r="805" spans="1:24" x14ac:dyDescent="0.25">
      <c r="A805" s="67"/>
      <c r="B805" s="67">
        <v>687</v>
      </c>
      <c r="C805" s="67" t="s">
        <v>735</v>
      </c>
      <c r="D805" s="109">
        <v>356406</v>
      </c>
      <c r="E805" s="89" t="s">
        <v>274</v>
      </c>
      <c r="F805" s="72">
        <v>755330</v>
      </c>
      <c r="G805" s="86" t="s">
        <v>238</v>
      </c>
      <c r="H805" s="87">
        <v>0</v>
      </c>
      <c r="I805" s="87">
        <v>0</v>
      </c>
      <c r="J805" s="87">
        <v>750</v>
      </c>
      <c r="K805" s="87">
        <v>0</v>
      </c>
      <c r="L805" s="80">
        <v>1000</v>
      </c>
      <c r="M805" s="80">
        <f t="shared" si="26"/>
        <v>250</v>
      </c>
      <c r="N805" s="80"/>
      <c r="O805" s="80"/>
      <c r="P805" s="80"/>
      <c r="Q805" s="78">
        <v>110010</v>
      </c>
      <c r="R805" s="79" t="s">
        <v>150</v>
      </c>
      <c r="S805" s="78">
        <v>10</v>
      </c>
      <c r="T805" s="79" t="s">
        <v>150</v>
      </c>
      <c r="U805" s="78">
        <v>11</v>
      </c>
      <c r="V805" s="80" t="s">
        <v>156</v>
      </c>
      <c r="W805" s="78">
        <v>75</v>
      </c>
      <c r="X805" s="78">
        <v>5</v>
      </c>
    </row>
    <row r="806" spans="1:24" x14ac:dyDescent="0.25">
      <c r="A806" s="67"/>
      <c r="B806" s="67">
        <v>688</v>
      </c>
      <c r="C806" s="67" t="s">
        <v>735</v>
      </c>
      <c r="D806" s="109">
        <v>356406</v>
      </c>
      <c r="E806" s="89" t="s">
        <v>274</v>
      </c>
      <c r="F806" s="72">
        <v>755360</v>
      </c>
      <c r="G806" s="86" t="s">
        <v>225</v>
      </c>
      <c r="H806" s="87">
        <v>228.8</v>
      </c>
      <c r="I806" s="87">
        <v>117.35</v>
      </c>
      <c r="J806" s="87">
        <v>200</v>
      </c>
      <c r="K806" s="87">
        <v>45.2</v>
      </c>
      <c r="L806" s="80">
        <v>200</v>
      </c>
      <c r="M806" s="80">
        <f t="shared" si="26"/>
        <v>0</v>
      </c>
      <c r="N806" s="80"/>
      <c r="O806" s="80"/>
      <c r="P806" s="80"/>
      <c r="Q806" s="78">
        <v>110010</v>
      </c>
      <c r="R806" s="79" t="s">
        <v>150</v>
      </c>
      <c r="S806" s="78">
        <v>10</v>
      </c>
      <c r="T806" s="79" t="s">
        <v>150</v>
      </c>
      <c r="U806" s="78">
        <v>11</v>
      </c>
      <c r="V806" s="80" t="s">
        <v>156</v>
      </c>
      <c r="W806" s="78">
        <v>75</v>
      </c>
      <c r="X806" s="78">
        <v>5</v>
      </c>
    </row>
    <row r="807" spans="1:24" s="66" customFormat="1" x14ac:dyDescent="0.25">
      <c r="A807" s="67"/>
      <c r="B807" s="67">
        <v>689</v>
      </c>
      <c r="C807" s="67" t="s">
        <v>735</v>
      </c>
      <c r="D807" s="109">
        <v>356406</v>
      </c>
      <c r="E807" s="89" t="s">
        <v>274</v>
      </c>
      <c r="F807" s="72">
        <v>755730</v>
      </c>
      <c r="G807" s="86" t="s">
        <v>197</v>
      </c>
      <c r="H807" s="87">
        <v>0</v>
      </c>
      <c r="I807" s="87">
        <v>0</v>
      </c>
      <c r="J807" s="87">
        <v>400</v>
      </c>
      <c r="K807" s="87">
        <v>0</v>
      </c>
      <c r="L807" s="80">
        <v>500</v>
      </c>
      <c r="M807" s="80">
        <f t="shared" si="26"/>
        <v>100</v>
      </c>
      <c r="N807" s="80"/>
      <c r="O807" s="80"/>
      <c r="P807" s="80"/>
      <c r="Q807" s="78">
        <v>110010</v>
      </c>
      <c r="R807" s="79" t="s">
        <v>150</v>
      </c>
      <c r="S807" s="78">
        <v>10</v>
      </c>
      <c r="T807" s="79" t="s">
        <v>150</v>
      </c>
      <c r="U807" s="78">
        <v>11</v>
      </c>
      <c r="V807" s="80" t="s">
        <v>156</v>
      </c>
      <c r="W807" s="78">
        <v>75</v>
      </c>
      <c r="X807" s="78">
        <v>5</v>
      </c>
    </row>
    <row r="808" spans="1:24" x14ac:dyDescent="0.25">
      <c r="A808" s="67"/>
      <c r="B808" s="67"/>
      <c r="C808" s="67" t="s">
        <v>735</v>
      </c>
      <c r="D808" s="109">
        <v>356406</v>
      </c>
      <c r="E808" s="89" t="s">
        <v>274</v>
      </c>
      <c r="F808" s="66">
        <v>798142</v>
      </c>
      <c r="G808" s="66" t="s">
        <v>839</v>
      </c>
      <c r="H808" s="87"/>
      <c r="I808" s="87"/>
      <c r="J808" s="87"/>
      <c r="K808" s="87"/>
      <c r="L808" s="80">
        <v>-1216</v>
      </c>
      <c r="M808" s="80">
        <f t="shared" si="26"/>
        <v>-1216</v>
      </c>
      <c r="N808" s="80"/>
      <c r="O808" s="80"/>
      <c r="P808" s="80"/>
      <c r="Q808" s="78">
        <v>110010</v>
      </c>
      <c r="R808" s="79" t="s">
        <v>150</v>
      </c>
      <c r="S808" s="78">
        <v>10</v>
      </c>
      <c r="T808" s="79" t="s">
        <v>150</v>
      </c>
      <c r="U808" s="78">
        <v>11</v>
      </c>
      <c r="V808" s="80" t="s">
        <v>156</v>
      </c>
      <c r="W808" s="78">
        <v>79</v>
      </c>
      <c r="X808" s="78">
        <v>5</v>
      </c>
    </row>
    <row r="809" spans="1:24" x14ac:dyDescent="0.25">
      <c r="A809" s="67"/>
      <c r="B809" s="67">
        <v>690</v>
      </c>
      <c r="C809" s="67" t="s">
        <v>735</v>
      </c>
      <c r="D809" s="109">
        <v>356600</v>
      </c>
      <c r="E809" s="89" t="s">
        <v>277</v>
      </c>
      <c r="F809" s="72">
        <v>611120</v>
      </c>
      <c r="G809" s="86" t="s">
        <v>229</v>
      </c>
      <c r="H809" s="87">
        <v>0</v>
      </c>
      <c r="I809" s="87">
        <v>0</v>
      </c>
      <c r="J809" s="87">
        <v>2377</v>
      </c>
      <c r="K809" s="87">
        <v>594.75</v>
      </c>
      <c r="L809" s="80">
        <v>0</v>
      </c>
      <c r="M809" s="80"/>
      <c r="N809" s="80"/>
      <c r="O809" s="80"/>
      <c r="P809" s="80"/>
      <c r="Q809" s="78">
        <v>110010</v>
      </c>
      <c r="R809" s="79" t="s">
        <v>150</v>
      </c>
      <c r="S809" s="78">
        <v>10</v>
      </c>
      <c r="T809" s="79" t="s">
        <v>150</v>
      </c>
      <c r="U809" s="78">
        <v>11</v>
      </c>
      <c r="V809" s="80" t="s">
        <v>156</v>
      </c>
      <c r="W809" s="78">
        <v>61</v>
      </c>
      <c r="X809" s="78">
        <v>1</v>
      </c>
    </row>
    <row r="810" spans="1:24" x14ac:dyDescent="0.25">
      <c r="A810" s="67"/>
      <c r="B810" s="67">
        <v>691</v>
      </c>
      <c r="C810" s="67" t="s">
        <v>735</v>
      </c>
      <c r="D810" s="109">
        <v>356600</v>
      </c>
      <c r="E810" s="89" t="s">
        <v>277</v>
      </c>
      <c r="F810" s="72">
        <v>611160</v>
      </c>
      <c r="G810" s="86" t="s">
        <v>230</v>
      </c>
      <c r="H810" s="87">
        <v>0</v>
      </c>
      <c r="I810" s="87">
        <v>0</v>
      </c>
      <c r="J810" s="87">
        <v>2379</v>
      </c>
      <c r="K810" s="87">
        <v>0</v>
      </c>
      <c r="L810" s="80">
        <v>0</v>
      </c>
      <c r="M810" s="80"/>
      <c r="N810" s="80"/>
      <c r="O810" s="80"/>
      <c r="P810" s="80"/>
      <c r="Q810" s="78">
        <v>110010</v>
      </c>
      <c r="R810" s="79" t="s">
        <v>150</v>
      </c>
      <c r="S810" s="78">
        <v>10</v>
      </c>
      <c r="T810" s="79" t="s">
        <v>150</v>
      </c>
      <c r="U810" s="78">
        <v>11</v>
      </c>
      <c r="V810" s="80" t="s">
        <v>156</v>
      </c>
      <c r="W810" s="78">
        <v>61</v>
      </c>
      <c r="X810" s="78">
        <v>1</v>
      </c>
    </row>
    <row r="811" spans="1:24" x14ac:dyDescent="0.25">
      <c r="A811" s="67"/>
      <c r="B811" s="67"/>
      <c r="C811" s="67" t="s">
        <v>735</v>
      </c>
      <c r="D811" s="109">
        <v>356600</v>
      </c>
      <c r="E811" s="89" t="s">
        <v>277</v>
      </c>
      <c r="F811" s="66">
        <v>798142</v>
      </c>
      <c r="G811" s="66" t="s">
        <v>839</v>
      </c>
      <c r="H811" s="87"/>
      <c r="I811" s="87"/>
      <c r="J811" s="87"/>
      <c r="K811" s="87"/>
      <c r="L811" s="80">
        <v>0</v>
      </c>
      <c r="M811" s="80">
        <f>+L811-J811</f>
        <v>0</v>
      </c>
      <c r="N811" s="80"/>
      <c r="O811" s="80"/>
      <c r="P811" s="80"/>
      <c r="Q811" s="78">
        <v>110010</v>
      </c>
      <c r="R811" s="79" t="s">
        <v>150</v>
      </c>
      <c r="S811" s="78">
        <v>10</v>
      </c>
      <c r="T811" s="79" t="s">
        <v>150</v>
      </c>
      <c r="U811" s="78">
        <v>11</v>
      </c>
      <c r="V811" s="80" t="s">
        <v>156</v>
      </c>
      <c r="W811" s="78">
        <v>79</v>
      </c>
      <c r="X811" s="78">
        <v>1</v>
      </c>
    </row>
    <row r="812" spans="1:24" s="66" customFormat="1" x14ac:dyDescent="0.25">
      <c r="A812" s="67"/>
      <c r="B812" s="67">
        <v>692</v>
      </c>
      <c r="C812" s="67" t="s">
        <v>735</v>
      </c>
      <c r="D812" s="109">
        <v>356602</v>
      </c>
      <c r="E812" s="89" t="s">
        <v>277</v>
      </c>
      <c r="F812" s="72">
        <v>611110</v>
      </c>
      <c r="G812" s="86" t="s">
        <v>258</v>
      </c>
      <c r="H812" s="87">
        <v>81244.920000000027</v>
      </c>
      <c r="I812" s="87">
        <v>45063.869999999988</v>
      </c>
      <c r="J812" s="87">
        <v>50697</v>
      </c>
      <c r="K812" s="87">
        <v>16898.939999999999</v>
      </c>
      <c r="L812" s="80">
        <v>67596</v>
      </c>
      <c r="M812" s="80"/>
      <c r="N812" s="80"/>
      <c r="O812" s="80"/>
      <c r="P812" s="80"/>
      <c r="Q812" s="78">
        <v>110010</v>
      </c>
      <c r="R812" s="79" t="s">
        <v>150</v>
      </c>
      <c r="S812" s="78">
        <v>10</v>
      </c>
      <c r="T812" s="79" t="s">
        <v>150</v>
      </c>
      <c r="U812" s="78">
        <v>11</v>
      </c>
      <c r="V812" s="80" t="s">
        <v>156</v>
      </c>
      <c r="W812" s="78">
        <v>61</v>
      </c>
      <c r="X812" s="78">
        <v>1</v>
      </c>
    </row>
    <row r="813" spans="1:24" x14ac:dyDescent="0.25">
      <c r="A813" s="67"/>
      <c r="B813" s="67">
        <v>693</v>
      </c>
      <c r="C813" s="67" t="s">
        <v>735</v>
      </c>
      <c r="D813" s="109">
        <v>356602</v>
      </c>
      <c r="E813" s="89" t="s">
        <v>277</v>
      </c>
      <c r="F813" s="72">
        <v>611115</v>
      </c>
      <c r="G813" s="86" t="s">
        <v>259</v>
      </c>
      <c r="H813" s="87">
        <v>0</v>
      </c>
      <c r="I813" s="87">
        <v>0</v>
      </c>
      <c r="J813" s="87">
        <v>364</v>
      </c>
      <c r="K813" s="87">
        <v>0</v>
      </c>
      <c r="L813" s="80">
        <v>350</v>
      </c>
      <c r="M813" s="80"/>
      <c r="N813" s="80"/>
      <c r="O813" s="80"/>
      <c r="P813" s="80"/>
      <c r="Q813" s="78">
        <v>110010</v>
      </c>
      <c r="R813" s="79" t="s">
        <v>150</v>
      </c>
      <c r="S813" s="78">
        <v>10</v>
      </c>
      <c r="T813" s="79" t="s">
        <v>150</v>
      </c>
      <c r="U813" s="78">
        <v>11</v>
      </c>
      <c r="V813" s="80" t="s">
        <v>156</v>
      </c>
      <c r="W813" s="78">
        <v>61</v>
      </c>
      <c r="X813" s="78">
        <v>1</v>
      </c>
    </row>
    <row r="814" spans="1:24" x14ac:dyDescent="0.25">
      <c r="A814" s="67"/>
      <c r="B814" s="67">
        <v>694</v>
      </c>
      <c r="C814" s="67" t="s">
        <v>735</v>
      </c>
      <c r="D814" s="109">
        <v>356602</v>
      </c>
      <c r="E814" s="89" t="s">
        <v>277</v>
      </c>
      <c r="F814" s="72">
        <v>611120</v>
      </c>
      <c r="G814" s="86" t="s">
        <v>229</v>
      </c>
      <c r="H814" s="87">
        <v>12419.43</v>
      </c>
      <c r="I814" s="87">
        <v>23624.850000000002</v>
      </c>
      <c r="J814" s="87">
        <v>23642</v>
      </c>
      <c r="K814" s="87">
        <v>12935.82</v>
      </c>
      <c r="L814" s="80">
        <v>0</v>
      </c>
      <c r="M814" s="80"/>
      <c r="N814" s="80"/>
      <c r="O814" s="80"/>
      <c r="P814" s="80"/>
      <c r="Q814" s="78">
        <v>110010</v>
      </c>
      <c r="R814" s="79" t="s">
        <v>150</v>
      </c>
      <c r="S814" s="78">
        <v>10</v>
      </c>
      <c r="T814" s="79" t="s">
        <v>150</v>
      </c>
      <c r="U814" s="78">
        <v>11</v>
      </c>
      <c r="V814" s="80" t="s">
        <v>156</v>
      </c>
      <c r="W814" s="78">
        <v>61</v>
      </c>
      <c r="X814" s="78">
        <v>1</v>
      </c>
    </row>
    <row r="815" spans="1:24" x14ac:dyDescent="0.25">
      <c r="A815" s="67"/>
      <c r="B815" s="67">
        <v>695</v>
      </c>
      <c r="C815" s="67" t="s">
        <v>735</v>
      </c>
      <c r="D815" s="109">
        <v>356602</v>
      </c>
      <c r="E815" s="89" t="s">
        <v>277</v>
      </c>
      <c r="F815" s="72">
        <v>611130</v>
      </c>
      <c r="G815" s="86" t="s">
        <v>261</v>
      </c>
      <c r="H815" s="87">
        <v>0</v>
      </c>
      <c r="I815" s="87">
        <v>0</v>
      </c>
      <c r="J815" s="87">
        <v>2244</v>
      </c>
      <c r="K815" s="87">
        <v>2244</v>
      </c>
      <c r="L815" s="80">
        <v>2450</v>
      </c>
      <c r="M815" s="80"/>
      <c r="N815" s="80"/>
      <c r="O815" s="80"/>
      <c r="P815" s="80"/>
      <c r="Q815" s="78">
        <v>110010</v>
      </c>
      <c r="R815" s="79" t="s">
        <v>150</v>
      </c>
      <c r="S815" s="78">
        <v>10</v>
      </c>
      <c r="T815" s="79" t="s">
        <v>150</v>
      </c>
      <c r="U815" s="78">
        <v>11</v>
      </c>
      <c r="V815" s="80" t="s">
        <v>156</v>
      </c>
      <c r="W815" s="78">
        <v>61</v>
      </c>
      <c r="X815" s="78">
        <v>1</v>
      </c>
    </row>
    <row r="816" spans="1:24" x14ac:dyDescent="0.25">
      <c r="A816" s="67"/>
      <c r="B816" s="67">
        <v>696</v>
      </c>
      <c r="C816" s="67" t="s">
        <v>735</v>
      </c>
      <c r="D816" s="109">
        <v>356602</v>
      </c>
      <c r="E816" s="89" t="s">
        <v>277</v>
      </c>
      <c r="F816" s="72">
        <v>611140</v>
      </c>
      <c r="G816" s="86" t="s">
        <v>269</v>
      </c>
      <c r="H816" s="87">
        <v>2157</v>
      </c>
      <c r="I816" s="87">
        <v>0</v>
      </c>
      <c r="J816" s="87">
        <v>0</v>
      </c>
      <c r="K816" s="87">
        <v>0</v>
      </c>
      <c r="L816" s="80">
        <v>0</v>
      </c>
      <c r="M816" s="80"/>
      <c r="N816" s="80"/>
      <c r="O816" s="80"/>
      <c r="P816" s="80"/>
      <c r="Q816" s="78">
        <v>110010</v>
      </c>
      <c r="R816" s="79" t="s">
        <v>150</v>
      </c>
      <c r="S816" s="78">
        <v>10</v>
      </c>
      <c r="T816" s="79" t="s">
        <v>150</v>
      </c>
      <c r="U816" s="78">
        <v>11</v>
      </c>
      <c r="V816" s="80" t="s">
        <v>156</v>
      </c>
      <c r="W816" s="78">
        <v>61</v>
      </c>
      <c r="X816" s="78">
        <v>1</v>
      </c>
    </row>
    <row r="817" spans="1:24" x14ac:dyDescent="0.25">
      <c r="A817" s="67"/>
      <c r="B817" s="67">
        <v>697</v>
      </c>
      <c r="C817" s="67" t="s">
        <v>735</v>
      </c>
      <c r="D817" s="109">
        <v>356602</v>
      </c>
      <c r="E817" s="89" t="s">
        <v>277</v>
      </c>
      <c r="F817" s="72">
        <v>611150</v>
      </c>
      <c r="G817" s="86" t="s">
        <v>262</v>
      </c>
      <c r="H817" s="87">
        <v>7582.86</v>
      </c>
      <c r="I817" s="87">
        <v>7886.18</v>
      </c>
      <c r="J817" s="87">
        <v>12303</v>
      </c>
      <c r="K817" s="87">
        <v>0</v>
      </c>
      <c r="L817" s="80">
        <v>0</v>
      </c>
      <c r="M817" s="80"/>
      <c r="N817" s="80"/>
      <c r="O817" s="80"/>
      <c r="P817" s="80"/>
      <c r="Q817" s="78">
        <v>110010</v>
      </c>
      <c r="R817" s="79" t="s">
        <v>150</v>
      </c>
      <c r="S817" s="78">
        <v>10</v>
      </c>
      <c r="T817" s="79" t="s">
        <v>150</v>
      </c>
      <c r="U817" s="78">
        <v>11</v>
      </c>
      <c r="V817" s="80" t="s">
        <v>156</v>
      </c>
      <c r="W817" s="78">
        <v>61</v>
      </c>
      <c r="X817" s="78">
        <v>1</v>
      </c>
    </row>
    <row r="818" spans="1:24" x14ac:dyDescent="0.25">
      <c r="A818" s="67"/>
      <c r="B818" s="67">
        <v>698</v>
      </c>
      <c r="C818" s="67" t="s">
        <v>735</v>
      </c>
      <c r="D818" s="109">
        <v>356602</v>
      </c>
      <c r="E818" s="89" t="s">
        <v>277</v>
      </c>
      <c r="F818" s="72">
        <v>611160</v>
      </c>
      <c r="G818" s="86" t="s">
        <v>230</v>
      </c>
      <c r="H818" s="87">
        <v>2157</v>
      </c>
      <c r="I818" s="87">
        <v>0</v>
      </c>
      <c r="J818" s="87">
        <v>0</v>
      </c>
      <c r="K818" s="87">
        <v>0</v>
      </c>
      <c r="L818" s="80">
        <v>0</v>
      </c>
      <c r="M818" s="80"/>
      <c r="N818" s="80"/>
      <c r="O818" s="80"/>
      <c r="P818" s="80"/>
      <c r="Q818" s="78">
        <v>110010</v>
      </c>
      <c r="R818" s="79" t="s">
        <v>150</v>
      </c>
      <c r="S818" s="78">
        <v>10</v>
      </c>
      <c r="T818" s="79" t="s">
        <v>150</v>
      </c>
      <c r="U818" s="78">
        <v>11</v>
      </c>
      <c r="V818" s="80" t="s">
        <v>156</v>
      </c>
      <c r="W818" s="78">
        <v>61</v>
      </c>
      <c r="X818" s="78">
        <v>1</v>
      </c>
    </row>
    <row r="819" spans="1:24" x14ac:dyDescent="0.25">
      <c r="A819" s="67"/>
      <c r="B819" s="67">
        <v>699</v>
      </c>
      <c r="C819" s="67" t="s">
        <v>735</v>
      </c>
      <c r="D819" s="109">
        <v>356602</v>
      </c>
      <c r="E819" s="89" t="s">
        <v>277</v>
      </c>
      <c r="F819" s="72">
        <v>712655</v>
      </c>
      <c r="G819" s="86" t="s">
        <v>237</v>
      </c>
      <c r="H819" s="87">
        <v>0</v>
      </c>
      <c r="I819" s="87">
        <v>207.8</v>
      </c>
      <c r="J819" s="87">
        <v>0</v>
      </c>
      <c r="K819" s="87">
        <v>0</v>
      </c>
      <c r="L819" s="80">
        <v>0</v>
      </c>
      <c r="M819" s="80">
        <f t="shared" ref="M819:M828" si="27">+L819-J819</f>
        <v>0</v>
      </c>
      <c r="N819" s="80"/>
      <c r="O819" s="80"/>
      <c r="P819" s="80"/>
      <c r="Q819" s="78">
        <v>110010</v>
      </c>
      <c r="R819" s="79" t="s">
        <v>150</v>
      </c>
      <c r="S819" s="78">
        <v>10</v>
      </c>
      <c r="T819" s="79" t="s">
        <v>150</v>
      </c>
      <c r="U819" s="78">
        <v>11</v>
      </c>
      <c r="V819" s="80" t="s">
        <v>156</v>
      </c>
      <c r="W819" s="78">
        <v>71</v>
      </c>
      <c r="X819" s="78">
        <v>4</v>
      </c>
    </row>
    <row r="820" spans="1:24" x14ac:dyDescent="0.25">
      <c r="A820" s="67"/>
      <c r="B820" s="67">
        <v>700</v>
      </c>
      <c r="C820" s="67" t="s">
        <v>735</v>
      </c>
      <c r="D820" s="109">
        <v>356602</v>
      </c>
      <c r="E820" s="89" t="s">
        <v>277</v>
      </c>
      <c r="F820" s="72">
        <v>733110</v>
      </c>
      <c r="G820" s="86" t="s">
        <v>214</v>
      </c>
      <c r="H820" s="87">
        <v>271.16000000000003</v>
      </c>
      <c r="I820" s="87">
        <v>309.22000000000003</v>
      </c>
      <c r="J820" s="87">
        <v>275</v>
      </c>
      <c r="K820" s="87">
        <v>220.6</v>
      </c>
      <c r="L820" s="80">
        <v>2490</v>
      </c>
      <c r="M820" s="80">
        <f t="shared" si="27"/>
        <v>2215</v>
      </c>
      <c r="N820" s="80"/>
      <c r="O820" s="80"/>
      <c r="P820" s="80"/>
      <c r="Q820" s="78">
        <v>110010</v>
      </c>
      <c r="R820" s="79" t="s">
        <v>150</v>
      </c>
      <c r="S820" s="78">
        <v>10</v>
      </c>
      <c r="T820" s="79" t="s">
        <v>150</v>
      </c>
      <c r="U820" s="78">
        <v>11</v>
      </c>
      <c r="V820" s="80" t="s">
        <v>156</v>
      </c>
      <c r="W820" s="78">
        <v>73</v>
      </c>
      <c r="X820" s="78">
        <v>4</v>
      </c>
    </row>
    <row r="821" spans="1:24" x14ac:dyDescent="0.25">
      <c r="A821" s="67"/>
      <c r="B821" s="67">
        <v>701</v>
      </c>
      <c r="C821" s="67" t="s">
        <v>735</v>
      </c>
      <c r="D821" s="109">
        <v>356602</v>
      </c>
      <c r="E821" s="89" t="s">
        <v>277</v>
      </c>
      <c r="F821" s="72">
        <v>733220</v>
      </c>
      <c r="G821" s="86" t="s">
        <v>256</v>
      </c>
      <c r="H821" s="87">
        <v>99</v>
      </c>
      <c r="I821" s="87">
        <v>119</v>
      </c>
      <c r="J821" s="87">
        <v>200</v>
      </c>
      <c r="K821" s="87">
        <v>0</v>
      </c>
      <c r="L821" s="80">
        <v>150</v>
      </c>
      <c r="M821" s="80">
        <f t="shared" si="27"/>
        <v>-50</v>
      </c>
      <c r="N821" s="80"/>
      <c r="O821" s="80"/>
      <c r="P821" s="80"/>
      <c r="Q821" s="78">
        <v>110010</v>
      </c>
      <c r="R821" s="79" t="s">
        <v>150</v>
      </c>
      <c r="S821" s="78">
        <v>10</v>
      </c>
      <c r="T821" s="79" t="s">
        <v>150</v>
      </c>
      <c r="U821" s="78">
        <v>11</v>
      </c>
      <c r="V821" s="80" t="s">
        <v>156</v>
      </c>
      <c r="W821" s="78">
        <v>73</v>
      </c>
      <c r="X821" s="78">
        <v>4</v>
      </c>
    </row>
    <row r="822" spans="1:24" x14ac:dyDescent="0.25">
      <c r="A822" s="67"/>
      <c r="B822" s="67">
        <v>702</v>
      </c>
      <c r="C822" s="67" t="s">
        <v>735</v>
      </c>
      <c r="D822" s="109">
        <v>356602</v>
      </c>
      <c r="E822" s="89" t="s">
        <v>277</v>
      </c>
      <c r="F822" s="72">
        <v>744210</v>
      </c>
      <c r="G822" s="86" t="s">
        <v>190</v>
      </c>
      <c r="H822" s="87">
        <v>62.7</v>
      </c>
      <c r="I822" s="87">
        <v>57.41</v>
      </c>
      <c r="J822" s="87">
        <v>50</v>
      </c>
      <c r="K822" s="87">
        <v>30.48</v>
      </c>
      <c r="L822" s="80">
        <v>200</v>
      </c>
      <c r="M822" s="80">
        <f t="shared" si="27"/>
        <v>150</v>
      </c>
      <c r="N822" s="80"/>
      <c r="O822" s="80"/>
      <c r="P822" s="80"/>
      <c r="Q822" s="78">
        <v>110010</v>
      </c>
      <c r="R822" s="79" t="s">
        <v>150</v>
      </c>
      <c r="S822" s="78">
        <v>10</v>
      </c>
      <c r="T822" s="79" t="s">
        <v>150</v>
      </c>
      <c r="U822" s="78">
        <v>11</v>
      </c>
      <c r="V822" s="80" t="s">
        <v>156</v>
      </c>
      <c r="W822" s="78">
        <v>74</v>
      </c>
      <c r="X822" s="78">
        <v>4</v>
      </c>
    </row>
    <row r="823" spans="1:24" x14ac:dyDescent="0.25">
      <c r="A823" s="67"/>
      <c r="B823" s="67">
        <v>703</v>
      </c>
      <c r="C823" s="67" t="s">
        <v>735</v>
      </c>
      <c r="D823" s="109">
        <v>356602</v>
      </c>
      <c r="E823" s="89" t="s">
        <v>277</v>
      </c>
      <c r="F823" s="72">
        <v>744220</v>
      </c>
      <c r="G823" s="86" t="s">
        <v>191</v>
      </c>
      <c r="H823" s="87">
        <v>0</v>
      </c>
      <c r="I823" s="87">
        <v>0</v>
      </c>
      <c r="J823" s="87">
        <v>500</v>
      </c>
      <c r="K823" s="87">
        <v>0</v>
      </c>
      <c r="L823" s="80">
        <v>500</v>
      </c>
      <c r="M823" s="80">
        <f t="shared" si="27"/>
        <v>0</v>
      </c>
      <c r="N823" s="80"/>
      <c r="O823" s="80"/>
      <c r="P823" s="80"/>
      <c r="Q823" s="78">
        <v>110010</v>
      </c>
      <c r="R823" s="79" t="s">
        <v>150</v>
      </c>
      <c r="S823" s="78">
        <v>10</v>
      </c>
      <c r="T823" s="79" t="s">
        <v>150</v>
      </c>
      <c r="U823" s="78">
        <v>11</v>
      </c>
      <c r="V823" s="80" t="s">
        <v>156</v>
      </c>
      <c r="W823" s="78">
        <v>74</v>
      </c>
      <c r="X823" s="78">
        <v>4</v>
      </c>
    </row>
    <row r="824" spans="1:24" x14ac:dyDescent="0.25">
      <c r="A824" s="67"/>
      <c r="B824" s="67">
        <v>704</v>
      </c>
      <c r="C824" s="67" t="s">
        <v>735</v>
      </c>
      <c r="D824" s="109">
        <v>356602</v>
      </c>
      <c r="E824" s="89" t="s">
        <v>277</v>
      </c>
      <c r="F824" s="72">
        <v>755310</v>
      </c>
      <c r="G824" s="86" t="s">
        <v>194</v>
      </c>
      <c r="H824" s="87">
        <v>272.11</v>
      </c>
      <c r="I824" s="87">
        <v>340.92</v>
      </c>
      <c r="J824" s="87">
        <v>250</v>
      </c>
      <c r="K824" s="87">
        <v>50.879999999999995</v>
      </c>
      <c r="L824" s="80">
        <v>300</v>
      </c>
      <c r="M824" s="80">
        <f t="shared" si="27"/>
        <v>50</v>
      </c>
      <c r="N824" s="80"/>
      <c r="O824" s="80"/>
      <c r="P824" s="80"/>
      <c r="Q824" s="78">
        <v>110010</v>
      </c>
      <c r="R824" s="79" t="s">
        <v>150</v>
      </c>
      <c r="S824" s="78">
        <v>10</v>
      </c>
      <c r="T824" s="79" t="s">
        <v>150</v>
      </c>
      <c r="U824" s="78">
        <v>11</v>
      </c>
      <c r="V824" s="80" t="s">
        <v>156</v>
      </c>
      <c r="W824" s="78">
        <v>75</v>
      </c>
      <c r="X824" s="78">
        <v>4</v>
      </c>
    </row>
    <row r="825" spans="1:24" x14ac:dyDescent="0.25">
      <c r="A825" s="67"/>
      <c r="B825" s="67">
        <v>705</v>
      </c>
      <c r="C825" s="67" t="s">
        <v>735</v>
      </c>
      <c r="D825" s="109">
        <v>356602</v>
      </c>
      <c r="E825" s="89" t="s">
        <v>277</v>
      </c>
      <c r="F825" s="72">
        <v>755360</v>
      </c>
      <c r="G825" s="86" t="s">
        <v>225</v>
      </c>
      <c r="H825" s="87">
        <v>243.36</v>
      </c>
      <c r="I825" s="87">
        <v>573.96</v>
      </c>
      <c r="J825" s="87">
        <v>500</v>
      </c>
      <c r="K825" s="87">
        <v>217.95</v>
      </c>
      <c r="L825" s="80">
        <v>250</v>
      </c>
      <c r="M825" s="80">
        <f t="shared" si="27"/>
        <v>-250</v>
      </c>
      <c r="N825" s="80"/>
      <c r="O825" s="80"/>
      <c r="P825" s="80"/>
      <c r="Q825" s="78">
        <v>110010</v>
      </c>
      <c r="R825" s="79" t="s">
        <v>150</v>
      </c>
      <c r="S825" s="78">
        <v>10</v>
      </c>
      <c r="T825" s="79" t="s">
        <v>150</v>
      </c>
      <c r="U825" s="78">
        <v>11</v>
      </c>
      <c r="V825" s="80" t="s">
        <v>156</v>
      </c>
      <c r="W825" s="78">
        <v>75</v>
      </c>
      <c r="X825" s="78">
        <v>4</v>
      </c>
    </row>
    <row r="826" spans="1:24" x14ac:dyDescent="0.25">
      <c r="A826" s="67"/>
      <c r="B826" s="67">
        <v>706</v>
      </c>
      <c r="C826" s="67" t="s">
        <v>735</v>
      </c>
      <c r="D826" s="109">
        <v>356602</v>
      </c>
      <c r="E826" s="89" t="s">
        <v>277</v>
      </c>
      <c r="F826" s="72">
        <v>755730</v>
      </c>
      <c r="G826" s="86" t="s">
        <v>197</v>
      </c>
      <c r="H826" s="87">
        <v>0</v>
      </c>
      <c r="I826" s="87">
        <v>295</v>
      </c>
      <c r="J826" s="87">
        <v>300</v>
      </c>
      <c r="K826" s="87">
        <v>275</v>
      </c>
      <c r="L826" s="80">
        <v>1200</v>
      </c>
      <c r="M826" s="80">
        <f t="shared" si="27"/>
        <v>900</v>
      </c>
      <c r="N826" s="80"/>
      <c r="O826" s="80"/>
      <c r="P826" s="80"/>
      <c r="Q826" s="78">
        <v>110010</v>
      </c>
      <c r="R826" s="79" t="s">
        <v>150</v>
      </c>
      <c r="S826" s="78">
        <v>10</v>
      </c>
      <c r="T826" s="79" t="s">
        <v>150</v>
      </c>
      <c r="U826" s="78">
        <v>11</v>
      </c>
      <c r="V826" s="80" t="s">
        <v>156</v>
      </c>
      <c r="W826" s="78">
        <v>75</v>
      </c>
      <c r="X826" s="78">
        <v>4</v>
      </c>
    </row>
    <row r="827" spans="1:24" x14ac:dyDescent="0.25">
      <c r="A827" s="67"/>
      <c r="B827" s="67">
        <v>707</v>
      </c>
      <c r="C827" s="67" t="s">
        <v>735</v>
      </c>
      <c r="D827" s="109">
        <v>356602</v>
      </c>
      <c r="E827" s="89" t="s">
        <v>277</v>
      </c>
      <c r="F827" s="72">
        <v>787430</v>
      </c>
      <c r="G827" s="86" t="s">
        <v>207</v>
      </c>
      <c r="H827" s="87">
        <v>1053.8599999999999</v>
      </c>
      <c r="I827" s="87">
        <v>0</v>
      </c>
      <c r="J827" s="87">
        <v>0</v>
      </c>
      <c r="K827" s="87">
        <v>0</v>
      </c>
      <c r="L827" s="80">
        <v>0</v>
      </c>
      <c r="M827" s="80">
        <f t="shared" si="27"/>
        <v>0</v>
      </c>
      <c r="N827" s="80"/>
      <c r="O827" s="80"/>
      <c r="P827" s="80"/>
      <c r="Q827" s="78">
        <v>110010</v>
      </c>
      <c r="R827" s="79" t="s">
        <v>150</v>
      </c>
      <c r="S827" s="78">
        <v>10</v>
      </c>
      <c r="T827" s="79" t="s">
        <v>150</v>
      </c>
      <c r="U827" s="78">
        <v>11</v>
      </c>
      <c r="V827" s="80" t="s">
        <v>156</v>
      </c>
      <c r="W827" s="78">
        <v>78</v>
      </c>
      <c r="X827" s="78">
        <v>4</v>
      </c>
    </row>
    <row r="828" spans="1:24" x14ac:dyDescent="0.25">
      <c r="A828" s="67"/>
      <c r="B828" s="67"/>
      <c r="C828" s="67" t="s">
        <v>735</v>
      </c>
      <c r="D828" s="109">
        <v>356602</v>
      </c>
      <c r="E828" s="89" t="s">
        <v>277</v>
      </c>
      <c r="F828" s="66">
        <v>798142</v>
      </c>
      <c r="G828" s="66" t="s">
        <v>839</v>
      </c>
      <c r="H828" s="87"/>
      <c r="I828" s="87"/>
      <c r="J828" s="87"/>
      <c r="K828" s="87"/>
      <c r="L828" s="80">
        <v>-479</v>
      </c>
      <c r="M828" s="80">
        <f t="shared" si="27"/>
        <v>-479</v>
      </c>
      <c r="N828" s="80"/>
      <c r="O828" s="80"/>
      <c r="P828" s="80"/>
      <c r="Q828" s="78">
        <v>110010</v>
      </c>
      <c r="R828" s="79" t="s">
        <v>150</v>
      </c>
      <c r="S828" s="78">
        <v>10</v>
      </c>
      <c r="T828" s="79" t="s">
        <v>150</v>
      </c>
      <c r="U828" s="78">
        <v>11</v>
      </c>
      <c r="V828" s="80" t="s">
        <v>156</v>
      </c>
      <c r="W828" s="78">
        <v>79</v>
      </c>
      <c r="X828" s="78">
        <v>4</v>
      </c>
    </row>
    <row r="829" spans="1:24" s="66" customFormat="1" x14ac:dyDescent="0.25">
      <c r="A829" s="67"/>
      <c r="B829" s="67">
        <v>708</v>
      </c>
      <c r="C829" s="67" t="s">
        <v>735</v>
      </c>
      <c r="D829" s="109">
        <v>356606</v>
      </c>
      <c r="E829" s="89" t="s">
        <v>277</v>
      </c>
      <c r="F829" s="72">
        <v>611120</v>
      </c>
      <c r="G829" s="86" t="s">
        <v>229</v>
      </c>
      <c r="H829" s="87">
        <v>6471</v>
      </c>
      <c r="I829" s="87">
        <v>2244</v>
      </c>
      <c r="J829" s="87">
        <v>4759</v>
      </c>
      <c r="K829" s="87">
        <v>2973.75</v>
      </c>
      <c r="L829" s="80">
        <v>0</v>
      </c>
      <c r="M829" s="80"/>
      <c r="N829" s="80"/>
      <c r="O829" s="80"/>
      <c r="P829" s="80"/>
      <c r="Q829" s="78">
        <v>110010</v>
      </c>
      <c r="R829" s="79" t="s">
        <v>150</v>
      </c>
      <c r="S829" s="78">
        <v>10</v>
      </c>
      <c r="T829" s="79" t="s">
        <v>150</v>
      </c>
      <c r="U829" s="78">
        <v>11</v>
      </c>
      <c r="V829" s="80" t="s">
        <v>156</v>
      </c>
      <c r="W829" s="78">
        <v>61</v>
      </c>
      <c r="X829" s="78">
        <v>1</v>
      </c>
    </row>
    <row r="830" spans="1:24" x14ac:dyDescent="0.25">
      <c r="A830" s="67"/>
      <c r="B830" s="67">
        <v>709</v>
      </c>
      <c r="C830" s="67" t="s">
        <v>735</v>
      </c>
      <c r="D830" s="109">
        <v>356606</v>
      </c>
      <c r="E830" s="89" t="s">
        <v>277</v>
      </c>
      <c r="F830" s="72">
        <v>611160</v>
      </c>
      <c r="G830" s="86" t="s">
        <v>230</v>
      </c>
      <c r="H830" s="87">
        <v>0</v>
      </c>
      <c r="I830" s="87">
        <v>0</v>
      </c>
      <c r="J830" s="87">
        <v>2379</v>
      </c>
      <c r="K830" s="87">
        <v>0</v>
      </c>
      <c r="L830" s="80">
        <v>0</v>
      </c>
      <c r="M830" s="80"/>
      <c r="N830" s="80"/>
      <c r="O830" s="80"/>
      <c r="P830" s="80"/>
      <c r="Q830" s="78">
        <v>110010</v>
      </c>
      <c r="R830" s="79" t="s">
        <v>150</v>
      </c>
      <c r="S830" s="78">
        <v>10</v>
      </c>
      <c r="T830" s="79" t="s">
        <v>150</v>
      </c>
      <c r="U830" s="78">
        <v>11</v>
      </c>
      <c r="V830" s="80" t="s">
        <v>156</v>
      </c>
      <c r="W830" s="78">
        <v>61</v>
      </c>
      <c r="X830" s="78">
        <v>1</v>
      </c>
    </row>
    <row r="831" spans="1:24" x14ac:dyDescent="0.25">
      <c r="A831" s="67"/>
      <c r="B831" s="67">
        <v>710</v>
      </c>
      <c r="C831" s="67" t="s">
        <v>735</v>
      </c>
      <c r="D831" s="109">
        <v>356606</v>
      </c>
      <c r="E831" s="89" t="s">
        <v>277</v>
      </c>
      <c r="F831" s="72">
        <v>755310</v>
      </c>
      <c r="G831" s="86" t="s">
        <v>194</v>
      </c>
      <c r="H831" s="87">
        <v>135.83000000000001</v>
      </c>
      <c r="I831" s="87">
        <v>228.18</v>
      </c>
      <c r="J831" s="87">
        <v>350</v>
      </c>
      <c r="K831" s="87">
        <v>272.22000000000003</v>
      </c>
      <c r="L831" s="80">
        <v>300</v>
      </c>
      <c r="M831" s="80">
        <f>+L831-J831</f>
        <v>-50</v>
      </c>
      <c r="N831" s="80"/>
      <c r="O831" s="80"/>
      <c r="P831" s="80"/>
      <c r="Q831" s="78">
        <v>110010</v>
      </c>
      <c r="R831" s="79" t="s">
        <v>150</v>
      </c>
      <c r="S831" s="78">
        <v>10</v>
      </c>
      <c r="T831" s="79" t="s">
        <v>150</v>
      </c>
      <c r="U831" s="78">
        <v>11</v>
      </c>
      <c r="V831" s="80" t="s">
        <v>156</v>
      </c>
      <c r="W831" s="78">
        <v>75</v>
      </c>
      <c r="X831" s="78">
        <v>4</v>
      </c>
    </row>
    <row r="832" spans="1:24" x14ac:dyDescent="0.25">
      <c r="A832" s="67"/>
      <c r="B832" s="67"/>
      <c r="C832" s="67" t="s">
        <v>735</v>
      </c>
      <c r="D832" s="109">
        <v>356606</v>
      </c>
      <c r="E832" s="89" t="s">
        <v>277</v>
      </c>
      <c r="F832" s="66">
        <v>798142</v>
      </c>
      <c r="G832" s="66" t="s">
        <v>839</v>
      </c>
      <c r="H832" s="87"/>
      <c r="I832" s="87"/>
      <c r="J832" s="87"/>
      <c r="K832" s="87"/>
      <c r="L832" s="80">
        <v>0</v>
      </c>
      <c r="M832" s="80">
        <f>+L832-J832</f>
        <v>0</v>
      </c>
      <c r="N832" s="80"/>
      <c r="O832" s="80"/>
      <c r="P832" s="80"/>
      <c r="Q832" s="78">
        <v>110010</v>
      </c>
      <c r="R832" s="79" t="s">
        <v>150</v>
      </c>
      <c r="S832" s="78">
        <v>10</v>
      </c>
      <c r="T832" s="79" t="s">
        <v>150</v>
      </c>
      <c r="U832" s="78">
        <v>11</v>
      </c>
      <c r="V832" s="80" t="s">
        <v>156</v>
      </c>
      <c r="W832" s="78">
        <v>79</v>
      </c>
      <c r="X832" s="78">
        <v>4</v>
      </c>
    </row>
    <row r="833" spans="1:24" x14ac:dyDescent="0.25">
      <c r="A833" s="67"/>
      <c r="B833" s="67">
        <v>711</v>
      </c>
      <c r="C833" s="67" t="s">
        <v>735</v>
      </c>
      <c r="D833" s="109">
        <v>358240</v>
      </c>
      <c r="E833" s="89" t="s">
        <v>278</v>
      </c>
      <c r="F833" s="72">
        <v>611115</v>
      </c>
      <c r="G833" s="86" t="s">
        <v>259</v>
      </c>
      <c r="H833" s="87">
        <v>0</v>
      </c>
      <c r="I833" s="87">
        <v>186.96</v>
      </c>
      <c r="J833" s="87">
        <v>400</v>
      </c>
      <c r="K833" s="87">
        <v>396.48</v>
      </c>
      <c r="L833" s="80">
        <v>0</v>
      </c>
      <c r="M833" s="80"/>
      <c r="N833" s="80"/>
      <c r="O833" s="80"/>
      <c r="P833" s="80"/>
      <c r="Q833" s="78">
        <v>110010</v>
      </c>
      <c r="R833" s="79" t="s">
        <v>150</v>
      </c>
      <c r="S833" s="78">
        <v>10</v>
      </c>
      <c r="T833" s="79" t="s">
        <v>150</v>
      </c>
      <c r="U833" s="78">
        <v>11</v>
      </c>
      <c r="V833" s="80" t="s">
        <v>156</v>
      </c>
      <c r="W833" s="78">
        <v>61</v>
      </c>
      <c r="X833" s="78">
        <v>2</v>
      </c>
    </row>
    <row r="834" spans="1:24" x14ac:dyDescent="0.25">
      <c r="A834" s="67"/>
      <c r="B834" s="67">
        <v>712</v>
      </c>
      <c r="C834" s="67" t="s">
        <v>735</v>
      </c>
      <c r="D834" s="109">
        <v>358240</v>
      </c>
      <c r="E834" s="89" t="s">
        <v>278</v>
      </c>
      <c r="F834" s="72">
        <v>744220</v>
      </c>
      <c r="G834" s="86" t="s">
        <v>191</v>
      </c>
      <c r="H834" s="87">
        <v>1510.66</v>
      </c>
      <c r="I834" s="87">
        <v>0</v>
      </c>
      <c r="J834" s="87">
        <v>0</v>
      </c>
      <c r="K834" s="87">
        <v>0</v>
      </c>
      <c r="L834" s="80">
        <v>0</v>
      </c>
      <c r="M834" s="80">
        <f>+L834-J834</f>
        <v>0</v>
      </c>
      <c r="N834" s="80"/>
      <c r="O834" s="80"/>
      <c r="P834" s="80"/>
      <c r="Q834" s="78">
        <v>110010</v>
      </c>
      <c r="R834" s="79" t="s">
        <v>150</v>
      </c>
      <c r="S834" s="78">
        <v>10</v>
      </c>
      <c r="T834" s="79" t="s">
        <v>150</v>
      </c>
      <c r="U834" s="78">
        <v>11</v>
      </c>
      <c r="V834" s="80" t="s">
        <v>156</v>
      </c>
      <c r="W834" s="78">
        <v>74</v>
      </c>
      <c r="X834" s="78">
        <v>5</v>
      </c>
    </row>
    <row r="835" spans="1:24" x14ac:dyDescent="0.25">
      <c r="A835" s="67"/>
      <c r="B835" s="67"/>
      <c r="C835" s="67" t="s">
        <v>735</v>
      </c>
      <c r="D835" s="109">
        <v>358240</v>
      </c>
      <c r="E835" s="89" t="s">
        <v>278</v>
      </c>
      <c r="F835" s="66">
        <v>798142</v>
      </c>
      <c r="G835" s="66" t="s">
        <v>839</v>
      </c>
      <c r="H835" s="87"/>
      <c r="I835" s="87"/>
      <c r="J835" s="87"/>
      <c r="K835" s="87"/>
      <c r="L835" s="80">
        <v>0</v>
      </c>
      <c r="M835" s="80">
        <f>+L835-J835</f>
        <v>0</v>
      </c>
      <c r="N835" s="80"/>
      <c r="O835" s="80"/>
      <c r="P835" s="80"/>
      <c r="Q835" s="78">
        <v>110010</v>
      </c>
      <c r="R835" s="79" t="s">
        <v>150</v>
      </c>
      <c r="S835" s="78">
        <v>10</v>
      </c>
      <c r="T835" s="79" t="s">
        <v>150</v>
      </c>
      <c r="U835" s="78">
        <v>11</v>
      </c>
      <c r="V835" s="80" t="s">
        <v>156</v>
      </c>
      <c r="W835" s="78">
        <v>79</v>
      </c>
      <c r="X835" s="78">
        <v>5</v>
      </c>
    </row>
    <row r="836" spans="1:24" x14ac:dyDescent="0.25">
      <c r="A836" s="67"/>
      <c r="B836" s="67">
        <v>713</v>
      </c>
      <c r="C836" s="67" t="s">
        <v>735</v>
      </c>
      <c r="D836" s="109">
        <v>358242</v>
      </c>
      <c r="E836" s="89" t="s">
        <v>278</v>
      </c>
      <c r="F836" s="72">
        <v>611110</v>
      </c>
      <c r="G836" s="86" t="s">
        <v>258</v>
      </c>
      <c r="H836" s="87">
        <v>38736.319999999992</v>
      </c>
      <c r="I836" s="87">
        <v>35890.55999999999</v>
      </c>
      <c r="J836" s="87">
        <v>39285</v>
      </c>
      <c r="K836" s="87">
        <v>19642.32</v>
      </c>
      <c r="L836" s="80">
        <v>54000</v>
      </c>
      <c r="M836" s="80"/>
      <c r="N836" s="80"/>
      <c r="O836" s="80"/>
      <c r="P836" s="80"/>
      <c r="Q836" s="78">
        <v>110010</v>
      </c>
      <c r="R836" s="79" t="s">
        <v>150</v>
      </c>
      <c r="S836" s="78">
        <v>10</v>
      </c>
      <c r="T836" s="79" t="s">
        <v>150</v>
      </c>
      <c r="U836" s="78">
        <v>11</v>
      </c>
      <c r="V836" s="80" t="s">
        <v>156</v>
      </c>
      <c r="W836" s="78">
        <v>61</v>
      </c>
      <c r="X836" s="78">
        <v>2</v>
      </c>
    </row>
    <row r="837" spans="1:24" x14ac:dyDescent="0.25">
      <c r="A837" s="67"/>
      <c r="B837" s="67">
        <v>714</v>
      </c>
      <c r="C837" s="67" t="s">
        <v>735</v>
      </c>
      <c r="D837" s="109">
        <v>358242</v>
      </c>
      <c r="E837" s="89" t="s">
        <v>278</v>
      </c>
      <c r="F837" s="72">
        <v>611115</v>
      </c>
      <c r="G837" s="86" t="s">
        <v>259</v>
      </c>
      <c r="H837" s="87">
        <v>719.04</v>
      </c>
      <c r="I837" s="87">
        <v>1869.6</v>
      </c>
      <c r="J837" s="87">
        <v>728</v>
      </c>
      <c r="K837" s="87">
        <v>396.48</v>
      </c>
      <c r="L837" s="80">
        <v>700</v>
      </c>
      <c r="M837" s="80"/>
      <c r="N837" s="80"/>
      <c r="O837" s="80"/>
      <c r="P837" s="80"/>
      <c r="Q837" s="78">
        <v>110010</v>
      </c>
      <c r="R837" s="79" t="s">
        <v>150</v>
      </c>
      <c r="S837" s="78">
        <v>10</v>
      </c>
      <c r="T837" s="79" t="s">
        <v>150</v>
      </c>
      <c r="U837" s="78">
        <v>11</v>
      </c>
      <c r="V837" s="80" t="s">
        <v>156</v>
      </c>
      <c r="W837" s="78">
        <v>61</v>
      </c>
      <c r="X837" s="78">
        <v>2</v>
      </c>
    </row>
    <row r="838" spans="1:24" s="66" customFormat="1" x14ac:dyDescent="0.25">
      <c r="A838" s="67"/>
      <c r="B838" s="67">
        <v>715</v>
      </c>
      <c r="C838" s="67" t="s">
        <v>735</v>
      </c>
      <c r="D838" s="109">
        <v>358242</v>
      </c>
      <c r="E838" s="89" t="s">
        <v>278</v>
      </c>
      <c r="F838" s="72">
        <v>611120</v>
      </c>
      <c r="G838" s="86" t="s">
        <v>229</v>
      </c>
      <c r="H838" s="87">
        <v>46584</v>
      </c>
      <c r="I838" s="87">
        <v>48456</v>
      </c>
      <c r="J838" s="87">
        <v>50964</v>
      </c>
      <c r="K838" s="87">
        <v>25686</v>
      </c>
      <c r="L838" s="80">
        <v>0</v>
      </c>
      <c r="M838" s="80"/>
      <c r="N838" s="80"/>
      <c r="O838" s="80"/>
      <c r="P838" s="80"/>
      <c r="Q838" s="78">
        <v>110010</v>
      </c>
      <c r="R838" s="79" t="s">
        <v>150</v>
      </c>
      <c r="S838" s="78">
        <v>10</v>
      </c>
      <c r="T838" s="79" t="s">
        <v>150</v>
      </c>
      <c r="U838" s="78">
        <v>11</v>
      </c>
      <c r="V838" s="80" t="s">
        <v>156</v>
      </c>
      <c r="W838" s="78">
        <v>61</v>
      </c>
      <c r="X838" s="78">
        <v>2</v>
      </c>
    </row>
    <row r="839" spans="1:24" x14ac:dyDescent="0.25">
      <c r="A839" s="67"/>
      <c r="B839" s="67">
        <v>716</v>
      </c>
      <c r="C839" s="67" t="s">
        <v>735</v>
      </c>
      <c r="D839" s="109">
        <v>358242</v>
      </c>
      <c r="E839" s="89" t="s">
        <v>278</v>
      </c>
      <c r="F839" s="72">
        <v>611130</v>
      </c>
      <c r="G839" s="86" t="s">
        <v>261</v>
      </c>
      <c r="H839" s="87">
        <v>6471</v>
      </c>
      <c r="I839" s="87">
        <v>4488</v>
      </c>
      <c r="J839" s="87">
        <v>0</v>
      </c>
      <c r="K839" s="87">
        <v>0</v>
      </c>
      <c r="L839" s="80">
        <v>0</v>
      </c>
      <c r="M839" s="80"/>
      <c r="N839" s="80"/>
      <c r="O839" s="80"/>
      <c r="P839" s="80"/>
      <c r="Q839" s="78">
        <v>110010</v>
      </c>
      <c r="R839" s="79" t="s">
        <v>150</v>
      </c>
      <c r="S839" s="78">
        <v>10</v>
      </c>
      <c r="T839" s="79" t="s">
        <v>150</v>
      </c>
      <c r="U839" s="78">
        <v>11</v>
      </c>
      <c r="V839" s="80" t="s">
        <v>156</v>
      </c>
      <c r="W839" s="78">
        <v>61</v>
      </c>
      <c r="X839" s="78">
        <v>2</v>
      </c>
    </row>
    <row r="840" spans="1:24" x14ac:dyDescent="0.25">
      <c r="A840" s="67"/>
      <c r="B840" s="67">
        <v>717</v>
      </c>
      <c r="C840" s="67" t="s">
        <v>735</v>
      </c>
      <c r="D840" s="109">
        <v>358242</v>
      </c>
      <c r="E840" s="89" t="s">
        <v>278</v>
      </c>
      <c r="F840" s="72">
        <v>611150</v>
      </c>
      <c r="G840" s="86" t="s">
        <v>262</v>
      </c>
      <c r="H840" s="87">
        <v>2588.0099999999998</v>
      </c>
      <c r="I840" s="87">
        <v>0</v>
      </c>
      <c r="J840" s="87">
        <v>19987</v>
      </c>
      <c r="K840" s="87">
        <v>0</v>
      </c>
      <c r="L840" s="80">
        <v>0</v>
      </c>
      <c r="M840" s="80"/>
      <c r="N840" s="80"/>
      <c r="O840" s="80"/>
      <c r="P840" s="80"/>
      <c r="Q840" s="78">
        <v>110010</v>
      </c>
      <c r="R840" s="79" t="s">
        <v>150</v>
      </c>
      <c r="S840" s="78">
        <v>10</v>
      </c>
      <c r="T840" s="79" t="s">
        <v>150</v>
      </c>
      <c r="U840" s="78">
        <v>11</v>
      </c>
      <c r="V840" s="80" t="s">
        <v>156</v>
      </c>
      <c r="W840" s="78">
        <v>61</v>
      </c>
      <c r="X840" s="78">
        <v>2</v>
      </c>
    </row>
    <row r="841" spans="1:24" x14ac:dyDescent="0.25">
      <c r="A841" s="67"/>
      <c r="B841" s="67">
        <v>718</v>
      </c>
      <c r="C841" s="67" t="s">
        <v>735</v>
      </c>
      <c r="D841" s="109">
        <v>358242</v>
      </c>
      <c r="E841" s="89" t="s">
        <v>278</v>
      </c>
      <c r="F841" s="72">
        <v>611160</v>
      </c>
      <c r="G841" s="86" t="s">
        <v>230</v>
      </c>
      <c r="H841" s="87">
        <v>2588.0099999999998</v>
      </c>
      <c r="I841" s="87">
        <v>0</v>
      </c>
      <c r="J841" s="87">
        <v>9144</v>
      </c>
      <c r="K841" s="87">
        <v>0</v>
      </c>
      <c r="L841" s="80">
        <v>0</v>
      </c>
      <c r="M841" s="80"/>
      <c r="N841" s="80"/>
      <c r="O841" s="80"/>
      <c r="P841" s="80"/>
      <c r="Q841" s="78">
        <v>110010</v>
      </c>
      <c r="R841" s="79" t="s">
        <v>150</v>
      </c>
      <c r="S841" s="78">
        <v>10</v>
      </c>
      <c r="T841" s="79" t="s">
        <v>150</v>
      </c>
      <c r="U841" s="78">
        <v>11</v>
      </c>
      <c r="V841" s="80" t="s">
        <v>156</v>
      </c>
      <c r="W841" s="78">
        <v>61</v>
      </c>
      <c r="X841" s="78">
        <v>2</v>
      </c>
    </row>
    <row r="842" spans="1:24" x14ac:dyDescent="0.25">
      <c r="A842" s="67"/>
      <c r="B842" s="67">
        <v>719</v>
      </c>
      <c r="C842" s="67" t="s">
        <v>735</v>
      </c>
      <c r="D842" s="109">
        <v>358242</v>
      </c>
      <c r="E842" s="89" t="s">
        <v>278</v>
      </c>
      <c r="F842" s="72">
        <v>611460</v>
      </c>
      <c r="G842" s="86" t="s">
        <v>182</v>
      </c>
      <c r="H842" s="87">
        <v>18716.29</v>
      </c>
      <c r="I842" s="87">
        <v>19418.66</v>
      </c>
      <c r="J842" s="87">
        <v>25494</v>
      </c>
      <c r="K842" s="87">
        <v>7537.14</v>
      </c>
      <c r="L842" s="80">
        <v>0</v>
      </c>
      <c r="M842" s="80"/>
      <c r="N842" s="80"/>
      <c r="O842" s="80"/>
      <c r="P842" s="80"/>
      <c r="Q842" s="78">
        <v>110010</v>
      </c>
      <c r="R842" s="79" t="s">
        <v>150</v>
      </c>
      <c r="S842" s="78">
        <v>10</v>
      </c>
      <c r="T842" s="79" t="s">
        <v>150</v>
      </c>
      <c r="U842" s="78">
        <v>11</v>
      </c>
      <c r="V842" s="80" t="s">
        <v>156</v>
      </c>
      <c r="W842" s="78">
        <v>61</v>
      </c>
      <c r="X842" s="78">
        <v>2</v>
      </c>
    </row>
    <row r="843" spans="1:24" x14ac:dyDescent="0.25">
      <c r="A843" s="67"/>
      <c r="B843" s="67">
        <v>720</v>
      </c>
      <c r="C843" s="67" t="s">
        <v>735</v>
      </c>
      <c r="D843" s="109">
        <v>358242</v>
      </c>
      <c r="E843" s="89" t="s">
        <v>278</v>
      </c>
      <c r="F843" s="72">
        <v>611476</v>
      </c>
      <c r="G843" s="86" t="s">
        <v>211</v>
      </c>
      <c r="H843" s="87">
        <v>0</v>
      </c>
      <c r="I843" s="87">
        <v>0</v>
      </c>
      <c r="J843" s="87">
        <v>1200</v>
      </c>
      <c r="K843" s="87">
        <v>1105.8499999999999</v>
      </c>
      <c r="L843" s="80">
        <v>0</v>
      </c>
      <c r="M843" s="80"/>
      <c r="N843" s="80"/>
      <c r="O843" s="80"/>
      <c r="P843" s="80"/>
      <c r="Q843" s="78">
        <v>110010</v>
      </c>
      <c r="R843" s="79" t="s">
        <v>150</v>
      </c>
      <c r="S843" s="78">
        <v>10</v>
      </c>
      <c r="T843" s="79" t="s">
        <v>150</v>
      </c>
      <c r="U843" s="78">
        <v>11</v>
      </c>
      <c r="V843" s="80" t="s">
        <v>156</v>
      </c>
      <c r="W843" s="78">
        <v>61</v>
      </c>
      <c r="X843" s="78">
        <v>2</v>
      </c>
    </row>
    <row r="844" spans="1:24" x14ac:dyDescent="0.25">
      <c r="A844" s="67"/>
      <c r="B844" s="67">
        <v>721</v>
      </c>
      <c r="C844" s="67" t="s">
        <v>735</v>
      </c>
      <c r="D844" s="109">
        <v>358242</v>
      </c>
      <c r="E844" s="89" t="s">
        <v>278</v>
      </c>
      <c r="F844" s="72">
        <v>712655</v>
      </c>
      <c r="G844" s="86" t="s">
        <v>237</v>
      </c>
      <c r="H844" s="87">
        <v>0</v>
      </c>
      <c r="I844" s="87">
        <v>0</v>
      </c>
      <c r="J844" s="87">
        <v>100</v>
      </c>
      <c r="K844" s="87">
        <v>0</v>
      </c>
      <c r="L844" s="80">
        <v>100</v>
      </c>
      <c r="M844" s="80">
        <f t="shared" ref="M844:M851" si="28">+L844-J844</f>
        <v>0</v>
      </c>
      <c r="N844" s="80"/>
      <c r="O844" s="80"/>
      <c r="P844" s="80"/>
      <c r="Q844" s="78">
        <v>110010</v>
      </c>
      <c r="R844" s="79" t="s">
        <v>150</v>
      </c>
      <c r="S844" s="78">
        <v>10</v>
      </c>
      <c r="T844" s="79" t="s">
        <v>150</v>
      </c>
      <c r="U844" s="78">
        <v>11</v>
      </c>
      <c r="V844" s="80" t="s">
        <v>156</v>
      </c>
      <c r="W844" s="78">
        <v>71</v>
      </c>
      <c r="X844" s="78">
        <v>5</v>
      </c>
    </row>
    <row r="845" spans="1:24" x14ac:dyDescent="0.25">
      <c r="A845" s="67"/>
      <c r="B845" s="67">
        <v>722</v>
      </c>
      <c r="C845" s="67" t="s">
        <v>735</v>
      </c>
      <c r="D845" s="109">
        <v>358242</v>
      </c>
      <c r="E845" s="89" t="s">
        <v>278</v>
      </c>
      <c r="F845" s="72">
        <v>733110</v>
      </c>
      <c r="G845" s="86" t="s">
        <v>214</v>
      </c>
      <c r="H845" s="87">
        <v>608.29</v>
      </c>
      <c r="I845" s="87">
        <v>266.78999999999996</v>
      </c>
      <c r="J845" s="87">
        <v>517</v>
      </c>
      <c r="K845" s="87">
        <v>516.62</v>
      </c>
      <c r="L845" s="80">
        <v>200</v>
      </c>
      <c r="M845" s="80">
        <f t="shared" si="28"/>
        <v>-317</v>
      </c>
      <c r="N845" s="80"/>
      <c r="O845" s="80"/>
      <c r="P845" s="80"/>
      <c r="Q845" s="78">
        <v>110010</v>
      </c>
      <c r="R845" s="79" t="s">
        <v>150</v>
      </c>
      <c r="S845" s="78">
        <v>10</v>
      </c>
      <c r="T845" s="79" t="s">
        <v>150</v>
      </c>
      <c r="U845" s="78">
        <v>11</v>
      </c>
      <c r="V845" s="80" t="s">
        <v>156</v>
      </c>
      <c r="W845" s="78">
        <v>73</v>
      </c>
      <c r="X845" s="78">
        <v>5</v>
      </c>
    </row>
    <row r="846" spans="1:24" x14ac:dyDescent="0.25">
      <c r="A846" s="67"/>
      <c r="B846" s="67">
        <v>723</v>
      </c>
      <c r="C846" s="67" t="s">
        <v>735</v>
      </c>
      <c r="D846" s="109">
        <v>358242</v>
      </c>
      <c r="E846" s="89" t="s">
        <v>278</v>
      </c>
      <c r="F846" s="72">
        <v>744210</v>
      </c>
      <c r="G846" s="86" t="s">
        <v>190</v>
      </c>
      <c r="H846" s="87">
        <v>165.6</v>
      </c>
      <c r="I846" s="87">
        <v>105.28</v>
      </c>
      <c r="J846" s="87">
        <v>250</v>
      </c>
      <c r="K846" s="87">
        <v>135.36000000000001</v>
      </c>
      <c r="L846" s="80">
        <v>250</v>
      </c>
      <c r="M846" s="80">
        <f t="shared" si="28"/>
        <v>0</v>
      </c>
      <c r="N846" s="80"/>
      <c r="O846" s="80"/>
      <c r="P846" s="80"/>
      <c r="Q846" s="78">
        <v>110010</v>
      </c>
      <c r="R846" s="79" t="s">
        <v>150</v>
      </c>
      <c r="S846" s="78">
        <v>10</v>
      </c>
      <c r="T846" s="79" t="s">
        <v>150</v>
      </c>
      <c r="U846" s="78">
        <v>11</v>
      </c>
      <c r="V846" s="80" t="s">
        <v>156</v>
      </c>
      <c r="W846" s="78">
        <v>74</v>
      </c>
      <c r="X846" s="78">
        <v>5</v>
      </c>
    </row>
    <row r="847" spans="1:24" x14ac:dyDescent="0.25">
      <c r="A847" s="67"/>
      <c r="B847" s="67">
        <v>724</v>
      </c>
      <c r="C847" s="67" t="s">
        <v>735</v>
      </c>
      <c r="D847" s="109">
        <v>358242</v>
      </c>
      <c r="E847" s="89" t="s">
        <v>278</v>
      </c>
      <c r="F847" s="72">
        <v>744220</v>
      </c>
      <c r="G847" s="86" t="s">
        <v>191</v>
      </c>
      <c r="H847" s="87">
        <v>1223.53</v>
      </c>
      <c r="I847" s="87">
        <v>2003.92</v>
      </c>
      <c r="J847" s="87">
        <v>1000</v>
      </c>
      <c r="K847" s="87">
        <v>0</v>
      </c>
      <c r="L847" s="80">
        <v>1000</v>
      </c>
      <c r="M847" s="80">
        <f t="shared" si="28"/>
        <v>0</v>
      </c>
      <c r="N847" s="80"/>
      <c r="O847" s="80"/>
      <c r="P847" s="80"/>
      <c r="Q847" s="78">
        <v>110010</v>
      </c>
      <c r="R847" s="79" t="s">
        <v>150</v>
      </c>
      <c r="S847" s="78">
        <v>10</v>
      </c>
      <c r="T847" s="79" t="s">
        <v>150</v>
      </c>
      <c r="U847" s="78">
        <v>11</v>
      </c>
      <c r="V847" s="80" t="s">
        <v>156</v>
      </c>
      <c r="W847" s="78">
        <v>74</v>
      </c>
      <c r="X847" s="78">
        <v>5</v>
      </c>
    </row>
    <row r="848" spans="1:24" x14ac:dyDescent="0.25">
      <c r="A848" s="67"/>
      <c r="B848" s="67">
        <v>725</v>
      </c>
      <c r="C848" s="67" t="s">
        <v>735</v>
      </c>
      <c r="D848" s="109">
        <v>358242</v>
      </c>
      <c r="E848" s="89" t="s">
        <v>278</v>
      </c>
      <c r="F848" s="72">
        <v>755310</v>
      </c>
      <c r="G848" s="86" t="s">
        <v>194</v>
      </c>
      <c r="H848" s="87">
        <v>214.36</v>
      </c>
      <c r="I848" s="87">
        <v>231.96</v>
      </c>
      <c r="J848" s="87">
        <v>300</v>
      </c>
      <c r="K848" s="87">
        <v>244.8</v>
      </c>
      <c r="L848" s="80">
        <v>250</v>
      </c>
      <c r="M848" s="80">
        <f t="shared" si="28"/>
        <v>-50</v>
      </c>
      <c r="N848" s="80"/>
      <c r="O848" s="80"/>
      <c r="P848" s="80"/>
      <c r="Q848" s="78">
        <v>110010</v>
      </c>
      <c r="R848" s="79" t="s">
        <v>150</v>
      </c>
      <c r="S848" s="78">
        <v>10</v>
      </c>
      <c r="T848" s="79" t="s">
        <v>150</v>
      </c>
      <c r="U848" s="78">
        <v>11</v>
      </c>
      <c r="V848" s="80" t="s">
        <v>156</v>
      </c>
      <c r="W848" s="78">
        <v>75</v>
      </c>
      <c r="X848" s="78">
        <v>5</v>
      </c>
    </row>
    <row r="849" spans="1:24" x14ac:dyDescent="0.25">
      <c r="A849" s="67"/>
      <c r="B849" s="67">
        <v>726</v>
      </c>
      <c r="C849" s="67" t="s">
        <v>735</v>
      </c>
      <c r="D849" s="109">
        <v>358242</v>
      </c>
      <c r="E849" s="89" t="s">
        <v>278</v>
      </c>
      <c r="F849" s="72">
        <v>755330</v>
      </c>
      <c r="G849" s="86" t="s">
        <v>238</v>
      </c>
      <c r="H849" s="87">
        <v>0</v>
      </c>
      <c r="I849" s="87">
        <v>808</v>
      </c>
      <c r="J849" s="87">
        <v>700</v>
      </c>
      <c r="K849" s="87">
        <v>0</v>
      </c>
      <c r="L849" s="80">
        <v>500</v>
      </c>
      <c r="M849" s="80">
        <f t="shared" si="28"/>
        <v>-200</v>
      </c>
      <c r="N849" s="80"/>
      <c r="O849" s="80"/>
      <c r="P849" s="80"/>
      <c r="Q849" s="78">
        <v>110010</v>
      </c>
      <c r="R849" s="79" t="s">
        <v>150</v>
      </c>
      <c r="S849" s="78">
        <v>10</v>
      </c>
      <c r="T849" s="79" t="s">
        <v>150</v>
      </c>
      <c r="U849" s="78">
        <v>11</v>
      </c>
      <c r="V849" s="80" t="s">
        <v>156</v>
      </c>
      <c r="W849" s="78">
        <v>75</v>
      </c>
      <c r="X849" s="78">
        <v>5</v>
      </c>
    </row>
    <row r="850" spans="1:24" x14ac:dyDescent="0.25">
      <c r="A850" s="67"/>
      <c r="B850" s="67">
        <v>727</v>
      </c>
      <c r="C850" s="67" t="s">
        <v>735</v>
      </c>
      <c r="D850" s="109">
        <v>358242</v>
      </c>
      <c r="E850" s="89" t="s">
        <v>278</v>
      </c>
      <c r="F850" s="72">
        <v>755360</v>
      </c>
      <c r="G850" s="86" t="s">
        <v>225</v>
      </c>
      <c r="H850" s="87">
        <v>1156.8499999999999</v>
      </c>
      <c r="I850" s="87">
        <v>1600.12</v>
      </c>
      <c r="J850" s="87">
        <v>933</v>
      </c>
      <c r="K850" s="87">
        <v>592.49</v>
      </c>
      <c r="L850" s="80">
        <v>250</v>
      </c>
      <c r="M850" s="80">
        <f t="shared" si="28"/>
        <v>-683</v>
      </c>
      <c r="N850" s="80"/>
      <c r="O850" s="80"/>
      <c r="P850" s="80"/>
      <c r="Q850" s="78">
        <v>110010</v>
      </c>
      <c r="R850" s="79" t="s">
        <v>150</v>
      </c>
      <c r="S850" s="78">
        <v>10</v>
      </c>
      <c r="T850" s="79" t="s">
        <v>150</v>
      </c>
      <c r="U850" s="78">
        <v>11</v>
      </c>
      <c r="V850" s="80" t="s">
        <v>156</v>
      </c>
      <c r="W850" s="78">
        <v>75</v>
      </c>
      <c r="X850" s="78">
        <v>5</v>
      </c>
    </row>
    <row r="851" spans="1:24" x14ac:dyDescent="0.25">
      <c r="A851" s="67"/>
      <c r="B851" s="67"/>
      <c r="C851" s="67" t="s">
        <v>735</v>
      </c>
      <c r="D851" s="109">
        <v>358242</v>
      </c>
      <c r="E851" s="89" t="s">
        <v>278</v>
      </c>
      <c r="F851" s="66">
        <v>798142</v>
      </c>
      <c r="G851" s="66" t="s">
        <v>839</v>
      </c>
      <c r="H851" s="87"/>
      <c r="I851" s="87"/>
      <c r="J851" s="87"/>
      <c r="K851" s="87"/>
      <c r="L851" s="80">
        <v>-230</v>
      </c>
      <c r="M851" s="80">
        <f t="shared" si="28"/>
        <v>-230</v>
      </c>
      <c r="N851" s="80"/>
      <c r="O851" s="80"/>
      <c r="P851" s="80"/>
      <c r="Q851" s="78">
        <v>110010</v>
      </c>
      <c r="R851" s="79" t="s">
        <v>150</v>
      </c>
      <c r="S851" s="78">
        <v>10</v>
      </c>
      <c r="T851" s="79" t="s">
        <v>150</v>
      </c>
      <c r="U851" s="78">
        <v>11</v>
      </c>
      <c r="V851" s="80" t="s">
        <v>156</v>
      </c>
      <c r="W851" s="78">
        <v>79</v>
      </c>
      <c r="X851" s="78">
        <v>5</v>
      </c>
    </row>
    <row r="852" spans="1:24" x14ac:dyDescent="0.25">
      <c r="A852" s="67"/>
      <c r="B852" s="67">
        <v>728</v>
      </c>
      <c r="C852" s="67" t="s">
        <v>735</v>
      </c>
      <c r="D852" s="109">
        <v>358243</v>
      </c>
      <c r="E852" s="89" t="s">
        <v>278</v>
      </c>
      <c r="F852" s="72">
        <v>611110</v>
      </c>
      <c r="G852" s="86" t="s">
        <v>258</v>
      </c>
      <c r="H852" s="87">
        <v>107298.45999999998</v>
      </c>
      <c r="I852" s="87">
        <v>115985.61</v>
      </c>
      <c r="J852" s="87">
        <v>98463</v>
      </c>
      <c r="K852" s="87">
        <v>49231.439999999995</v>
      </c>
      <c r="L852" s="80">
        <v>88642</v>
      </c>
      <c r="M852" s="80"/>
      <c r="N852" s="80"/>
      <c r="O852" s="80"/>
      <c r="P852" s="80"/>
      <c r="Q852" s="78">
        <v>110010</v>
      </c>
      <c r="R852" s="79" t="s">
        <v>150</v>
      </c>
      <c r="S852" s="78">
        <v>10</v>
      </c>
      <c r="T852" s="79" t="s">
        <v>150</v>
      </c>
      <c r="U852" s="78">
        <v>11</v>
      </c>
      <c r="V852" s="80" t="s">
        <v>156</v>
      </c>
      <c r="W852" s="78">
        <v>61</v>
      </c>
      <c r="X852" s="78">
        <v>2</v>
      </c>
    </row>
    <row r="853" spans="1:24" x14ac:dyDescent="0.25">
      <c r="A853" s="67"/>
      <c r="B853" s="67">
        <v>729</v>
      </c>
      <c r="C853" s="67" t="s">
        <v>735</v>
      </c>
      <c r="D853" s="109">
        <v>358243</v>
      </c>
      <c r="E853" s="89" t="s">
        <v>278</v>
      </c>
      <c r="F853" s="72">
        <v>611115</v>
      </c>
      <c r="G853" s="86" t="s">
        <v>259</v>
      </c>
      <c r="H853" s="87">
        <v>0</v>
      </c>
      <c r="I853" s="87">
        <v>179.76</v>
      </c>
      <c r="J853" s="87">
        <v>0</v>
      </c>
      <c r="K853" s="87">
        <v>0</v>
      </c>
      <c r="L853" s="80">
        <v>0</v>
      </c>
      <c r="M853" s="80"/>
      <c r="N853" s="80"/>
      <c r="O853" s="80"/>
      <c r="P853" s="80"/>
      <c r="Q853" s="78">
        <v>110010</v>
      </c>
      <c r="R853" s="79" t="s">
        <v>150</v>
      </c>
      <c r="S853" s="78">
        <v>10</v>
      </c>
      <c r="T853" s="79" t="s">
        <v>150</v>
      </c>
      <c r="U853" s="78">
        <v>11</v>
      </c>
      <c r="V853" s="80" t="s">
        <v>156</v>
      </c>
      <c r="W853" s="78">
        <v>61</v>
      </c>
      <c r="X853" s="78">
        <v>2</v>
      </c>
    </row>
    <row r="854" spans="1:24" x14ac:dyDescent="0.25">
      <c r="A854" s="67"/>
      <c r="B854" s="67">
        <v>730</v>
      </c>
      <c r="C854" s="67" t="s">
        <v>735</v>
      </c>
      <c r="D854" s="109">
        <v>358243</v>
      </c>
      <c r="E854" s="89" t="s">
        <v>278</v>
      </c>
      <c r="F854" s="72">
        <v>611120</v>
      </c>
      <c r="G854" s="86" t="s">
        <v>229</v>
      </c>
      <c r="H854" s="87">
        <v>10352</v>
      </c>
      <c r="I854" s="87">
        <v>8076</v>
      </c>
      <c r="J854" s="87">
        <v>17121</v>
      </c>
      <c r="K854" s="87">
        <v>7135</v>
      </c>
      <c r="L854" s="80">
        <v>0</v>
      </c>
      <c r="M854" s="80"/>
      <c r="N854" s="80"/>
      <c r="O854" s="80"/>
      <c r="P854" s="80"/>
      <c r="Q854" s="78">
        <v>110010</v>
      </c>
      <c r="R854" s="79" t="s">
        <v>150</v>
      </c>
      <c r="S854" s="78">
        <v>10</v>
      </c>
      <c r="T854" s="79" t="s">
        <v>150</v>
      </c>
      <c r="U854" s="78">
        <v>11</v>
      </c>
      <c r="V854" s="80" t="s">
        <v>156</v>
      </c>
      <c r="W854" s="78">
        <v>61</v>
      </c>
      <c r="X854" s="78">
        <v>2</v>
      </c>
    </row>
    <row r="855" spans="1:24" x14ac:dyDescent="0.25">
      <c r="A855" s="67"/>
      <c r="B855" s="67">
        <v>731</v>
      </c>
      <c r="C855" s="67" t="s">
        <v>735</v>
      </c>
      <c r="D855" s="109">
        <v>358243</v>
      </c>
      <c r="E855" s="89" t="s">
        <v>278</v>
      </c>
      <c r="F855" s="72">
        <v>611150</v>
      </c>
      <c r="G855" s="86" t="s">
        <v>262</v>
      </c>
      <c r="H855" s="87">
        <v>14772.75</v>
      </c>
      <c r="I855" s="87">
        <v>23954.61</v>
      </c>
      <c r="J855" s="87">
        <v>0</v>
      </c>
      <c r="K855" s="87">
        <v>0</v>
      </c>
      <c r="L855" s="80">
        <v>19970</v>
      </c>
      <c r="M855" s="80"/>
      <c r="N855" s="80"/>
      <c r="O855" s="80"/>
      <c r="P855" s="80"/>
      <c r="Q855" s="78">
        <v>110010</v>
      </c>
      <c r="R855" s="79" t="s">
        <v>150</v>
      </c>
      <c r="S855" s="78">
        <v>10</v>
      </c>
      <c r="T855" s="79" t="s">
        <v>150</v>
      </c>
      <c r="U855" s="78">
        <v>11</v>
      </c>
      <c r="V855" s="80" t="s">
        <v>156</v>
      </c>
      <c r="W855" s="78">
        <v>61</v>
      </c>
      <c r="X855" s="78">
        <v>2</v>
      </c>
    </row>
    <row r="856" spans="1:24" x14ac:dyDescent="0.25">
      <c r="A856" s="67"/>
      <c r="B856" s="67">
        <v>732</v>
      </c>
      <c r="C856" s="67" t="s">
        <v>735</v>
      </c>
      <c r="D856" s="109">
        <v>358243</v>
      </c>
      <c r="E856" s="89" t="s">
        <v>278</v>
      </c>
      <c r="F856" s="72">
        <v>611160</v>
      </c>
      <c r="G856" s="86" t="s">
        <v>230</v>
      </c>
      <c r="H856" s="87">
        <v>0</v>
      </c>
      <c r="I856" s="87">
        <v>0</v>
      </c>
      <c r="J856" s="87">
        <v>5707</v>
      </c>
      <c r="K856" s="87">
        <v>0</v>
      </c>
      <c r="L856" s="80">
        <v>0</v>
      </c>
      <c r="M856" s="80"/>
      <c r="N856" s="80"/>
      <c r="O856" s="80"/>
      <c r="P856" s="80"/>
      <c r="Q856" s="78">
        <v>110010</v>
      </c>
      <c r="R856" s="79" t="s">
        <v>150</v>
      </c>
      <c r="S856" s="78">
        <v>10</v>
      </c>
      <c r="T856" s="79" t="s">
        <v>150</v>
      </c>
      <c r="U856" s="78">
        <v>11</v>
      </c>
      <c r="V856" s="80" t="s">
        <v>156</v>
      </c>
      <c r="W856" s="78">
        <v>61</v>
      </c>
      <c r="X856" s="78">
        <v>2</v>
      </c>
    </row>
    <row r="857" spans="1:24" x14ac:dyDescent="0.25">
      <c r="A857" s="67"/>
      <c r="B857" s="67"/>
      <c r="C857" s="67" t="s">
        <v>735</v>
      </c>
      <c r="D857" s="109">
        <v>358243</v>
      </c>
      <c r="E857" s="89" t="s">
        <v>278</v>
      </c>
      <c r="F857" s="66">
        <v>798142</v>
      </c>
      <c r="G857" s="66" t="s">
        <v>839</v>
      </c>
      <c r="H857" s="87"/>
      <c r="I857" s="87"/>
      <c r="J857" s="87"/>
      <c r="K857" s="87"/>
      <c r="L857" s="80">
        <v>0</v>
      </c>
      <c r="M857" s="80">
        <f>+L857-J857</f>
        <v>0</v>
      </c>
      <c r="N857" s="80"/>
      <c r="O857" s="80"/>
      <c r="P857" s="80"/>
      <c r="Q857" s="78">
        <v>110010</v>
      </c>
      <c r="R857" s="79" t="s">
        <v>150</v>
      </c>
      <c r="S857" s="78">
        <v>10</v>
      </c>
      <c r="T857" s="79" t="s">
        <v>150</v>
      </c>
      <c r="U857" s="78">
        <v>11</v>
      </c>
      <c r="V857" s="80" t="s">
        <v>156</v>
      </c>
      <c r="W857" s="78">
        <v>79</v>
      </c>
      <c r="X857" s="78">
        <v>2</v>
      </c>
    </row>
    <row r="858" spans="1:24" x14ac:dyDescent="0.25">
      <c r="A858" s="67"/>
      <c r="B858" s="67">
        <v>733</v>
      </c>
      <c r="C858" s="67" t="s">
        <v>735</v>
      </c>
      <c r="D858" s="109">
        <v>358282</v>
      </c>
      <c r="E858" s="89" t="s">
        <v>279</v>
      </c>
      <c r="F858" s="72">
        <v>611110</v>
      </c>
      <c r="G858" s="86" t="s">
        <v>258</v>
      </c>
      <c r="H858" s="87">
        <v>35277.869999999995</v>
      </c>
      <c r="I858" s="87">
        <v>33138.42</v>
      </c>
      <c r="J858" s="87">
        <v>40520</v>
      </c>
      <c r="K858" s="87">
        <v>23235.79</v>
      </c>
      <c r="L858" s="80">
        <v>34567</v>
      </c>
      <c r="M858" s="80"/>
      <c r="N858" s="80"/>
      <c r="O858" s="80"/>
      <c r="P858" s="80"/>
      <c r="Q858" s="78">
        <v>110010</v>
      </c>
      <c r="R858" s="79" t="s">
        <v>150</v>
      </c>
      <c r="S858" s="78">
        <v>10</v>
      </c>
      <c r="T858" s="79" t="s">
        <v>150</v>
      </c>
      <c r="U858" s="78">
        <v>11</v>
      </c>
      <c r="V858" s="80" t="s">
        <v>156</v>
      </c>
      <c r="W858" s="78">
        <v>61</v>
      </c>
      <c r="X858" s="78">
        <v>2</v>
      </c>
    </row>
    <row r="859" spans="1:24" x14ac:dyDescent="0.25">
      <c r="A859" s="67"/>
      <c r="B859" s="67">
        <v>734</v>
      </c>
      <c r="C859" s="67" t="s">
        <v>735</v>
      </c>
      <c r="D859" s="109">
        <v>358282</v>
      </c>
      <c r="E859" s="89" t="s">
        <v>279</v>
      </c>
      <c r="F859" s="72">
        <v>611115</v>
      </c>
      <c r="G859" s="86" t="s">
        <v>259</v>
      </c>
      <c r="H859" s="87">
        <v>471.86999999999995</v>
      </c>
      <c r="I859" s="87">
        <v>836.69</v>
      </c>
      <c r="J859" s="87">
        <v>264</v>
      </c>
      <c r="K859" s="87">
        <v>148.68</v>
      </c>
      <c r="L859" s="80">
        <v>350</v>
      </c>
      <c r="M859" s="80"/>
      <c r="N859" s="80"/>
      <c r="O859" s="80"/>
      <c r="P859" s="80"/>
      <c r="Q859" s="78">
        <v>110010</v>
      </c>
      <c r="R859" s="79" t="s">
        <v>150</v>
      </c>
      <c r="S859" s="78">
        <v>10</v>
      </c>
      <c r="T859" s="79" t="s">
        <v>150</v>
      </c>
      <c r="U859" s="78">
        <v>11</v>
      </c>
      <c r="V859" s="80" t="s">
        <v>156</v>
      </c>
      <c r="W859" s="78">
        <v>61</v>
      </c>
      <c r="X859" s="78">
        <v>2</v>
      </c>
    </row>
    <row r="860" spans="1:24" x14ac:dyDescent="0.25">
      <c r="A860" s="67"/>
      <c r="B860" s="67">
        <v>735</v>
      </c>
      <c r="C860" s="67" t="s">
        <v>735</v>
      </c>
      <c r="D860" s="109">
        <v>358282</v>
      </c>
      <c r="E860" s="89" t="s">
        <v>279</v>
      </c>
      <c r="F860" s="72">
        <v>611120</v>
      </c>
      <c r="G860" s="86" t="s">
        <v>229</v>
      </c>
      <c r="H860" s="87">
        <v>24760.54</v>
      </c>
      <c r="I860" s="87">
        <v>36526.49</v>
      </c>
      <c r="J860" s="87">
        <v>29171</v>
      </c>
      <c r="K860" s="87">
        <v>14274.029999999999</v>
      </c>
      <c r="L860" s="80">
        <v>0</v>
      </c>
      <c r="M860" s="80"/>
      <c r="N860" s="80"/>
      <c r="O860" s="80"/>
      <c r="P860" s="80"/>
      <c r="Q860" s="78">
        <v>110010</v>
      </c>
      <c r="R860" s="79" t="s">
        <v>150</v>
      </c>
      <c r="S860" s="78">
        <v>10</v>
      </c>
      <c r="T860" s="79" t="s">
        <v>150</v>
      </c>
      <c r="U860" s="78">
        <v>11</v>
      </c>
      <c r="V860" s="80" t="s">
        <v>156</v>
      </c>
      <c r="W860" s="78">
        <v>61</v>
      </c>
      <c r="X860" s="78">
        <v>2</v>
      </c>
    </row>
    <row r="861" spans="1:24" x14ac:dyDescent="0.25">
      <c r="A861" s="67"/>
      <c r="B861" s="67">
        <v>736</v>
      </c>
      <c r="C861" s="67" t="s">
        <v>735</v>
      </c>
      <c r="D861" s="109">
        <v>358282</v>
      </c>
      <c r="E861" s="89" t="s">
        <v>279</v>
      </c>
      <c r="F861" s="72">
        <v>611150</v>
      </c>
      <c r="G861" s="86" t="s">
        <v>262</v>
      </c>
      <c r="H861" s="87">
        <v>7169.4000000000005</v>
      </c>
      <c r="I861" s="87">
        <v>0</v>
      </c>
      <c r="J861" s="87">
        <v>0</v>
      </c>
      <c r="K861" s="87">
        <v>0</v>
      </c>
      <c r="L861" s="80">
        <v>0</v>
      </c>
      <c r="M861" s="80"/>
      <c r="N861" s="80"/>
      <c r="O861" s="80"/>
      <c r="P861" s="80"/>
      <c r="Q861" s="78">
        <v>110010</v>
      </c>
      <c r="R861" s="79" t="s">
        <v>150</v>
      </c>
      <c r="S861" s="78">
        <v>10</v>
      </c>
      <c r="T861" s="79" t="s">
        <v>150</v>
      </c>
      <c r="U861" s="78">
        <v>11</v>
      </c>
      <c r="V861" s="80" t="s">
        <v>156</v>
      </c>
      <c r="W861" s="78">
        <v>61</v>
      </c>
      <c r="X861" s="78">
        <v>2</v>
      </c>
    </row>
    <row r="862" spans="1:24" x14ac:dyDescent="0.25">
      <c r="A862" s="67"/>
      <c r="B862" s="67">
        <v>737</v>
      </c>
      <c r="C862" s="67" t="s">
        <v>735</v>
      </c>
      <c r="D862" s="109">
        <v>358282</v>
      </c>
      <c r="E862" s="89" t="s">
        <v>279</v>
      </c>
      <c r="F862" s="72">
        <v>611160</v>
      </c>
      <c r="G862" s="86" t="s">
        <v>230</v>
      </c>
      <c r="H862" s="87">
        <v>3523.1</v>
      </c>
      <c r="I862" s="87">
        <v>2131.8000000000002</v>
      </c>
      <c r="J862" s="87">
        <v>7136</v>
      </c>
      <c r="K862" s="87">
        <v>0</v>
      </c>
      <c r="L862" s="80">
        <v>0</v>
      </c>
      <c r="M862" s="80"/>
      <c r="N862" s="80"/>
      <c r="O862" s="80"/>
      <c r="P862" s="80"/>
      <c r="Q862" s="78">
        <v>110010</v>
      </c>
      <c r="R862" s="79" t="s">
        <v>150</v>
      </c>
      <c r="S862" s="78">
        <v>10</v>
      </c>
      <c r="T862" s="79" t="s">
        <v>150</v>
      </c>
      <c r="U862" s="78">
        <v>11</v>
      </c>
      <c r="V862" s="80" t="s">
        <v>156</v>
      </c>
      <c r="W862" s="78">
        <v>61</v>
      </c>
      <c r="X862" s="78">
        <v>2</v>
      </c>
    </row>
    <row r="863" spans="1:24" s="66" customFormat="1" x14ac:dyDescent="0.25">
      <c r="A863" s="67"/>
      <c r="B863" s="67">
        <v>738</v>
      </c>
      <c r="C863" s="67" t="s">
        <v>735</v>
      </c>
      <c r="D863" s="109">
        <v>358282</v>
      </c>
      <c r="E863" s="89" t="s">
        <v>279</v>
      </c>
      <c r="F863" s="72">
        <v>733110</v>
      </c>
      <c r="G863" s="86" t="s">
        <v>214</v>
      </c>
      <c r="H863" s="87">
        <v>7.71</v>
      </c>
      <c r="I863" s="87">
        <v>265.35000000000002</v>
      </c>
      <c r="J863" s="87">
        <v>200</v>
      </c>
      <c r="K863" s="87">
        <v>0</v>
      </c>
      <c r="L863" s="80">
        <v>50</v>
      </c>
      <c r="M863" s="80">
        <f t="shared" ref="M863:M868" si="29">+L863-J863</f>
        <v>-150</v>
      </c>
      <c r="N863" s="80"/>
      <c r="O863" s="80"/>
      <c r="P863" s="80"/>
      <c r="Q863" s="78">
        <v>110010</v>
      </c>
      <c r="R863" s="79" t="s">
        <v>150</v>
      </c>
      <c r="S863" s="78">
        <v>10</v>
      </c>
      <c r="T863" s="79" t="s">
        <v>150</v>
      </c>
      <c r="U863" s="78">
        <v>11</v>
      </c>
      <c r="V863" s="80" t="s">
        <v>156</v>
      </c>
      <c r="W863" s="78">
        <v>73</v>
      </c>
      <c r="X863" s="78">
        <v>5</v>
      </c>
    </row>
    <row r="864" spans="1:24" x14ac:dyDescent="0.25">
      <c r="A864" s="67"/>
      <c r="B864" s="67">
        <v>739</v>
      </c>
      <c r="C864" s="67" t="s">
        <v>735</v>
      </c>
      <c r="D864" s="109">
        <v>358282</v>
      </c>
      <c r="E864" s="89" t="s">
        <v>279</v>
      </c>
      <c r="F864" s="72">
        <v>744210</v>
      </c>
      <c r="G864" s="86" t="s">
        <v>190</v>
      </c>
      <c r="H864" s="87">
        <v>0</v>
      </c>
      <c r="I864" s="87">
        <v>0</v>
      </c>
      <c r="J864" s="87">
        <v>0</v>
      </c>
      <c r="K864" s="87">
        <v>0</v>
      </c>
      <c r="L864" s="80">
        <v>200</v>
      </c>
      <c r="M864" s="80">
        <f t="shared" si="29"/>
        <v>200</v>
      </c>
      <c r="N864" s="80"/>
      <c r="O864" s="80"/>
      <c r="P864" s="80"/>
      <c r="Q864" s="78">
        <v>110010</v>
      </c>
      <c r="R864" s="79" t="s">
        <v>150</v>
      </c>
      <c r="S864" s="78">
        <v>10</v>
      </c>
      <c r="T864" s="79" t="s">
        <v>150</v>
      </c>
      <c r="U864" s="78">
        <v>11</v>
      </c>
      <c r="V864" s="80" t="s">
        <v>156</v>
      </c>
      <c r="W864" s="78">
        <v>74</v>
      </c>
      <c r="X864" s="78">
        <v>5</v>
      </c>
    </row>
    <row r="865" spans="1:24" x14ac:dyDescent="0.25">
      <c r="A865" s="67"/>
      <c r="B865" s="67">
        <v>740</v>
      </c>
      <c r="C865" s="67" t="s">
        <v>735</v>
      </c>
      <c r="D865" s="109">
        <v>358282</v>
      </c>
      <c r="E865" s="89" t="s">
        <v>279</v>
      </c>
      <c r="F865" s="72">
        <v>744220</v>
      </c>
      <c r="G865" s="86" t="s">
        <v>191</v>
      </c>
      <c r="H865" s="87">
        <v>0</v>
      </c>
      <c r="I865" s="87">
        <v>0</v>
      </c>
      <c r="J865" s="87">
        <v>1000</v>
      </c>
      <c r="K865" s="87">
        <v>490</v>
      </c>
      <c r="L865" s="80">
        <v>1000</v>
      </c>
      <c r="M865" s="80">
        <f t="shared" si="29"/>
        <v>0</v>
      </c>
      <c r="N865" s="80"/>
      <c r="O865" s="80"/>
      <c r="P865" s="80"/>
      <c r="Q865" s="78">
        <v>110010</v>
      </c>
      <c r="R865" s="79" t="s">
        <v>150</v>
      </c>
      <c r="S865" s="78">
        <v>10</v>
      </c>
      <c r="T865" s="79" t="s">
        <v>150</v>
      </c>
      <c r="U865" s="78">
        <v>11</v>
      </c>
      <c r="V865" s="80" t="s">
        <v>156</v>
      </c>
      <c r="W865" s="78">
        <v>74</v>
      </c>
      <c r="X865" s="78">
        <v>5</v>
      </c>
    </row>
    <row r="866" spans="1:24" x14ac:dyDescent="0.25">
      <c r="A866" s="67"/>
      <c r="B866" s="67">
        <v>741</v>
      </c>
      <c r="C866" s="67" t="s">
        <v>735</v>
      </c>
      <c r="D866" s="109">
        <v>358282</v>
      </c>
      <c r="E866" s="89" t="s">
        <v>279</v>
      </c>
      <c r="F866" s="72">
        <v>755310</v>
      </c>
      <c r="G866" s="86" t="s">
        <v>194</v>
      </c>
      <c r="H866" s="87">
        <v>988.96</v>
      </c>
      <c r="I866" s="87">
        <v>1596.3000000000002</v>
      </c>
      <c r="J866" s="87">
        <v>1050</v>
      </c>
      <c r="K866" s="87">
        <v>1014.1199999999999</v>
      </c>
      <c r="L866" s="80">
        <v>1250</v>
      </c>
      <c r="M866" s="80">
        <f t="shared" si="29"/>
        <v>200</v>
      </c>
      <c r="N866" s="80"/>
      <c r="O866" s="80"/>
      <c r="P866" s="80"/>
      <c r="Q866" s="78">
        <v>110010</v>
      </c>
      <c r="R866" s="79" t="s">
        <v>150</v>
      </c>
      <c r="S866" s="78">
        <v>10</v>
      </c>
      <c r="T866" s="79" t="s">
        <v>150</v>
      </c>
      <c r="U866" s="78">
        <v>11</v>
      </c>
      <c r="V866" s="80" t="s">
        <v>156</v>
      </c>
      <c r="W866" s="78">
        <v>75</v>
      </c>
      <c r="X866" s="78">
        <v>5</v>
      </c>
    </row>
    <row r="867" spans="1:24" x14ac:dyDescent="0.25">
      <c r="A867" s="67"/>
      <c r="B867" s="67">
        <v>742</v>
      </c>
      <c r="C867" s="67" t="s">
        <v>735</v>
      </c>
      <c r="D867" s="109">
        <v>358282</v>
      </c>
      <c r="E867" s="89" t="s">
        <v>279</v>
      </c>
      <c r="F867" s="72">
        <v>755360</v>
      </c>
      <c r="G867" s="86" t="s">
        <v>225</v>
      </c>
      <c r="H867" s="87">
        <v>15.6</v>
      </c>
      <c r="I867" s="87">
        <v>42.66</v>
      </c>
      <c r="J867" s="87">
        <v>250</v>
      </c>
      <c r="K867" s="87">
        <v>220.24</v>
      </c>
      <c r="L867" s="80">
        <v>250</v>
      </c>
      <c r="M867" s="80">
        <f t="shared" si="29"/>
        <v>0</v>
      </c>
      <c r="N867" s="80"/>
      <c r="O867" s="80"/>
      <c r="P867" s="80"/>
      <c r="Q867" s="78">
        <v>110010</v>
      </c>
      <c r="R867" s="79" t="s">
        <v>150</v>
      </c>
      <c r="S867" s="78">
        <v>10</v>
      </c>
      <c r="T867" s="79" t="s">
        <v>150</v>
      </c>
      <c r="U867" s="78">
        <v>11</v>
      </c>
      <c r="V867" s="80" t="s">
        <v>156</v>
      </c>
      <c r="W867" s="78">
        <v>75</v>
      </c>
      <c r="X867" s="78">
        <v>5</v>
      </c>
    </row>
    <row r="868" spans="1:24" s="66" customFormat="1" x14ac:dyDescent="0.25">
      <c r="A868" s="67"/>
      <c r="B868" s="67"/>
      <c r="C868" s="67" t="s">
        <v>735</v>
      </c>
      <c r="D868" s="109">
        <v>358282</v>
      </c>
      <c r="E868" s="89" t="s">
        <v>279</v>
      </c>
      <c r="F868" s="66">
        <v>798142</v>
      </c>
      <c r="G868" s="66" t="s">
        <v>839</v>
      </c>
      <c r="H868" s="87"/>
      <c r="I868" s="87"/>
      <c r="J868" s="87"/>
      <c r="K868" s="87"/>
      <c r="L868" s="80">
        <v>-150</v>
      </c>
      <c r="M868" s="80">
        <f t="shared" si="29"/>
        <v>-150</v>
      </c>
      <c r="N868" s="80"/>
      <c r="O868" s="80"/>
      <c r="P868" s="80"/>
      <c r="Q868" s="78">
        <v>110010</v>
      </c>
      <c r="R868" s="79" t="s">
        <v>150</v>
      </c>
      <c r="S868" s="78">
        <v>10</v>
      </c>
      <c r="T868" s="79" t="s">
        <v>150</v>
      </c>
      <c r="U868" s="78">
        <v>11</v>
      </c>
      <c r="V868" s="80" t="s">
        <v>156</v>
      </c>
      <c r="W868" s="78">
        <v>79</v>
      </c>
      <c r="X868" s="78">
        <v>5</v>
      </c>
    </row>
    <row r="869" spans="1:24" x14ac:dyDescent="0.25">
      <c r="A869" s="67"/>
      <c r="B869" s="67">
        <v>743</v>
      </c>
      <c r="C869" s="67" t="s">
        <v>735</v>
      </c>
      <c r="D869" s="109">
        <v>358283</v>
      </c>
      <c r="E869" s="89" t="s">
        <v>279</v>
      </c>
      <c r="F869" s="72">
        <v>611110</v>
      </c>
      <c r="G869" s="86" t="s">
        <v>258</v>
      </c>
      <c r="H869" s="87">
        <v>24729.689999999995</v>
      </c>
      <c r="I869" s="87">
        <v>12438.900000000001</v>
      </c>
      <c r="J869" s="87">
        <v>23997</v>
      </c>
      <c r="K869" s="87">
        <v>16102.069999999998</v>
      </c>
      <c r="L869" s="80">
        <v>23683</v>
      </c>
      <c r="M869" s="80"/>
      <c r="N869" s="80"/>
      <c r="O869" s="80"/>
      <c r="P869" s="80"/>
      <c r="Q869" s="78">
        <v>110010</v>
      </c>
      <c r="R869" s="79" t="s">
        <v>150</v>
      </c>
      <c r="S869" s="78">
        <v>10</v>
      </c>
      <c r="T869" s="79" t="s">
        <v>150</v>
      </c>
      <c r="U869" s="78">
        <v>11</v>
      </c>
      <c r="V869" s="80" t="s">
        <v>156</v>
      </c>
      <c r="W869" s="78">
        <v>61</v>
      </c>
      <c r="X869" s="78">
        <v>2</v>
      </c>
    </row>
    <row r="870" spans="1:24" x14ac:dyDescent="0.25">
      <c r="A870" s="67"/>
      <c r="B870" s="67">
        <v>744</v>
      </c>
      <c r="C870" s="67" t="s">
        <v>735</v>
      </c>
      <c r="D870" s="109">
        <v>358283</v>
      </c>
      <c r="E870" s="89" t="s">
        <v>279</v>
      </c>
      <c r="F870" s="72">
        <v>611120</v>
      </c>
      <c r="G870" s="86" t="s">
        <v>229</v>
      </c>
      <c r="H870" s="87">
        <v>0</v>
      </c>
      <c r="I870" s="87">
        <v>0</v>
      </c>
      <c r="J870" s="87">
        <v>4758</v>
      </c>
      <c r="K870" s="87">
        <v>0</v>
      </c>
      <c r="L870" s="80">
        <v>0</v>
      </c>
      <c r="M870" s="80"/>
      <c r="N870" s="80"/>
      <c r="O870" s="80"/>
      <c r="P870" s="80"/>
      <c r="Q870" s="78">
        <v>110010</v>
      </c>
      <c r="R870" s="79" t="s">
        <v>150</v>
      </c>
      <c r="S870" s="78">
        <v>10</v>
      </c>
      <c r="T870" s="79" t="s">
        <v>150</v>
      </c>
      <c r="U870" s="78">
        <v>11</v>
      </c>
      <c r="V870" s="80" t="s">
        <v>156</v>
      </c>
      <c r="W870" s="78">
        <v>61</v>
      </c>
      <c r="X870" s="78">
        <v>2</v>
      </c>
    </row>
    <row r="871" spans="1:24" x14ac:dyDescent="0.25">
      <c r="A871" s="67"/>
      <c r="B871" s="67">
        <v>745</v>
      </c>
      <c r="C871" s="67" t="s">
        <v>735</v>
      </c>
      <c r="D871" s="109">
        <v>358283</v>
      </c>
      <c r="E871" s="89" t="s">
        <v>279</v>
      </c>
      <c r="F871" s="72">
        <v>611130</v>
      </c>
      <c r="G871" s="86" t="s">
        <v>261</v>
      </c>
      <c r="H871" s="87">
        <v>-466.17</v>
      </c>
      <c r="I871" s="87">
        <v>0</v>
      </c>
      <c r="J871" s="87">
        <v>0</v>
      </c>
      <c r="K871" s="87">
        <v>0</v>
      </c>
      <c r="L871" s="80">
        <v>0</v>
      </c>
      <c r="M871" s="80"/>
      <c r="N871" s="80"/>
      <c r="O871" s="80"/>
      <c r="P871" s="80"/>
      <c r="Q871" s="78">
        <v>110010</v>
      </c>
      <c r="R871" s="79" t="s">
        <v>150</v>
      </c>
      <c r="S871" s="78">
        <v>10</v>
      </c>
      <c r="T871" s="79" t="s">
        <v>150</v>
      </c>
      <c r="U871" s="78">
        <v>11</v>
      </c>
      <c r="V871" s="80" t="s">
        <v>156</v>
      </c>
      <c r="W871" s="78">
        <v>61</v>
      </c>
      <c r="X871" s="78">
        <v>2</v>
      </c>
    </row>
    <row r="872" spans="1:24" x14ac:dyDescent="0.25">
      <c r="A872" s="67"/>
      <c r="B872" s="67">
        <v>746</v>
      </c>
      <c r="C872" s="67" t="s">
        <v>735</v>
      </c>
      <c r="D872" s="109">
        <v>358283</v>
      </c>
      <c r="E872" s="89" t="s">
        <v>279</v>
      </c>
      <c r="F872" s="72">
        <v>611150</v>
      </c>
      <c r="G872" s="86" t="s">
        <v>262</v>
      </c>
      <c r="H872" s="87">
        <v>4121.6099999999997</v>
      </c>
      <c r="I872" s="87">
        <v>7456.14</v>
      </c>
      <c r="J872" s="87">
        <v>0</v>
      </c>
      <c r="K872" s="87">
        <v>0</v>
      </c>
      <c r="L872" s="80">
        <v>0</v>
      </c>
      <c r="M872" s="80"/>
      <c r="N872" s="80"/>
      <c r="O872" s="80"/>
      <c r="P872" s="80"/>
      <c r="Q872" s="78">
        <v>110010</v>
      </c>
      <c r="R872" s="79" t="s">
        <v>150</v>
      </c>
      <c r="S872" s="78">
        <v>10</v>
      </c>
      <c r="T872" s="79" t="s">
        <v>150</v>
      </c>
      <c r="U872" s="78">
        <v>11</v>
      </c>
      <c r="V872" s="80" t="s">
        <v>156</v>
      </c>
      <c r="W872" s="78">
        <v>61</v>
      </c>
      <c r="X872" s="78">
        <v>2</v>
      </c>
    </row>
    <row r="873" spans="1:24" x14ac:dyDescent="0.25">
      <c r="A873" s="67"/>
      <c r="B873" s="67"/>
      <c r="C873" s="67" t="s">
        <v>735</v>
      </c>
      <c r="D873" s="109">
        <v>358283</v>
      </c>
      <c r="E873" s="89" t="s">
        <v>279</v>
      </c>
      <c r="F873" s="66">
        <v>798142</v>
      </c>
      <c r="G873" s="66" t="s">
        <v>839</v>
      </c>
      <c r="H873" s="87"/>
      <c r="I873" s="87"/>
      <c r="J873" s="87"/>
      <c r="K873" s="87"/>
      <c r="L873" s="80">
        <v>0</v>
      </c>
      <c r="M873" s="80">
        <f>+L873-J873</f>
        <v>0</v>
      </c>
      <c r="N873" s="80"/>
      <c r="O873" s="80"/>
      <c r="P873" s="80"/>
      <c r="Q873" s="78">
        <v>110010</v>
      </c>
      <c r="R873" s="79" t="s">
        <v>150</v>
      </c>
      <c r="S873" s="78">
        <v>10</v>
      </c>
      <c r="T873" s="79" t="s">
        <v>150</v>
      </c>
      <c r="U873" s="78">
        <v>11</v>
      </c>
      <c r="V873" s="80" t="s">
        <v>156</v>
      </c>
      <c r="W873" s="78">
        <v>79</v>
      </c>
      <c r="X873" s="78">
        <v>2</v>
      </c>
    </row>
    <row r="874" spans="1:24" x14ac:dyDescent="0.25">
      <c r="A874" s="67"/>
      <c r="B874" s="67">
        <v>747</v>
      </c>
      <c r="C874" s="67" t="s">
        <v>735</v>
      </c>
      <c r="D874" s="109">
        <v>358286</v>
      </c>
      <c r="E874" s="89" t="s">
        <v>279</v>
      </c>
      <c r="F874" s="72">
        <v>611110</v>
      </c>
      <c r="G874" s="86" t="s">
        <v>258</v>
      </c>
      <c r="H874" s="87">
        <v>43540.250000000007</v>
      </c>
      <c r="I874" s="87">
        <v>24163.730000000003</v>
      </c>
      <c r="J874" s="87">
        <v>34010</v>
      </c>
      <c r="K874" s="87">
        <v>18727.66</v>
      </c>
      <c r="L874" s="80">
        <v>34323</v>
      </c>
      <c r="M874" s="80"/>
      <c r="N874" s="80"/>
      <c r="O874" s="80"/>
      <c r="P874" s="80"/>
      <c r="Q874" s="78">
        <v>110010</v>
      </c>
      <c r="R874" s="79" t="s">
        <v>150</v>
      </c>
      <c r="S874" s="78">
        <v>10</v>
      </c>
      <c r="T874" s="79" t="s">
        <v>150</v>
      </c>
      <c r="U874" s="78">
        <v>11</v>
      </c>
      <c r="V874" s="80" t="s">
        <v>156</v>
      </c>
      <c r="W874" s="78">
        <v>61</v>
      </c>
      <c r="X874" s="78">
        <v>2</v>
      </c>
    </row>
    <row r="875" spans="1:24" x14ac:dyDescent="0.25">
      <c r="A875" s="67"/>
      <c r="B875" s="67">
        <v>748</v>
      </c>
      <c r="C875" s="67" t="s">
        <v>735</v>
      </c>
      <c r="D875" s="109">
        <v>358286</v>
      </c>
      <c r="E875" s="89" t="s">
        <v>279</v>
      </c>
      <c r="F875" s="72">
        <v>611115</v>
      </c>
      <c r="G875" s="86" t="s">
        <v>259</v>
      </c>
      <c r="H875" s="87">
        <v>1456.0400000000002</v>
      </c>
      <c r="I875" s="87">
        <v>841.32</v>
      </c>
      <c r="J875" s="87">
        <v>464</v>
      </c>
      <c r="K875" s="87">
        <v>445.68</v>
      </c>
      <c r="L875" s="80">
        <v>350</v>
      </c>
      <c r="M875" s="80"/>
      <c r="N875" s="80"/>
      <c r="O875" s="80"/>
      <c r="P875" s="80"/>
      <c r="Q875" s="78">
        <v>110010</v>
      </c>
      <c r="R875" s="79" t="s">
        <v>150</v>
      </c>
      <c r="S875" s="78">
        <v>10</v>
      </c>
      <c r="T875" s="79" t="s">
        <v>150</v>
      </c>
      <c r="U875" s="78">
        <v>11</v>
      </c>
      <c r="V875" s="80" t="s">
        <v>156</v>
      </c>
      <c r="W875" s="78">
        <v>61</v>
      </c>
      <c r="X875" s="78">
        <v>2</v>
      </c>
    </row>
    <row r="876" spans="1:24" x14ac:dyDescent="0.25">
      <c r="A876" s="67"/>
      <c r="B876" s="67">
        <v>749</v>
      </c>
      <c r="C876" s="67" t="s">
        <v>735</v>
      </c>
      <c r="D876" s="109">
        <v>358286</v>
      </c>
      <c r="E876" s="89" t="s">
        <v>279</v>
      </c>
      <c r="F876" s="72">
        <v>611120</v>
      </c>
      <c r="G876" s="86" t="s">
        <v>229</v>
      </c>
      <c r="H876" s="87">
        <v>15930.31</v>
      </c>
      <c r="I876" s="87">
        <v>19962.300000000003</v>
      </c>
      <c r="J876" s="87">
        <v>20780</v>
      </c>
      <c r="K876" s="87">
        <v>13642.8</v>
      </c>
      <c r="L876" s="80">
        <v>0</v>
      </c>
      <c r="M876" s="80"/>
      <c r="N876" s="80"/>
      <c r="O876" s="80"/>
      <c r="P876" s="80"/>
      <c r="Q876" s="78">
        <v>110010</v>
      </c>
      <c r="R876" s="79" t="s">
        <v>150</v>
      </c>
      <c r="S876" s="78">
        <v>10</v>
      </c>
      <c r="T876" s="79" t="s">
        <v>150</v>
      </c>
      <c r="U876" s="78">
        <v>11</v>
      </c>
      <c r="V876" s="80" t="s">
        <v>156</v>
      </c>
      <c r="W876" s="78">
        <v>61</v>
      </c>
      <c r="X876" s="78">
        <v>2</v>
      </c>
    </row>
    <row r="877" spans="1:24" x14ac:dyDescent="0.25">
      <c r="A877" s="67"/>
      <c r="B877" s="67">
        <v>750</v>
      </c>
      <c r="C877" s="67" t="s">
        <v>735</v>
      </c>
      <c r="D877" s="109">
        <v>358286</v>
      </c>
      <c r="E877" s="89" t="s">
        <v>279</v>
      </c>
      <c r="F877" s="72">
        <v>611125</v>
      </c>
      <c r="G877" s="86" t="s">
        <v>260</v>
      </c>
      <c r="H877" s="87">
        <v>6542.26</v>
      </c>
      <c r="I877" s="87">
        <v>11098.95</v>
      </c>
      <c r="J877" s="87">
        <v>15476</v>
      </c>
      <c r="K877" s="87">
        <v>8333</v>
      </c>
      <c r="L877" s="80">
        <v>21428</v>
      </c>
      <c r="M877" s="80"/>
      <c r="N877" s="80"/>
      <c r="O877" s="80"/>
      <c r="P877" s="80"/>
      <c r="Q877" s="78">
        <v>110010</v>
      </c>
      <c r="R877" s="79" t="s">
        <v>150</v>
      </c>
      <c r="S877" s="78">
        <v>10</v>
      </c>
      <c r="T877" s="79" t="s">
        <v>150</v>
      </c>
      <c r="U877" s="78">
        <v>11</v>
      </c>
      <c r="V877" s="80" t="s">
        <v>156</v>
      </c>
      <c r="W877" s="78">
        <v>61</v>
      </c>
      <c r="X877" s="78">
        <v>2</v>
      </c>
    </row>
    <row r="878" spans="1:24" s="66" customFormat="1" x14ac:dyDescent="0.25">
      <c r="A878" s="67"/>
      <c r="B878" s="67">
        <v>751</v>
      </c>
      <c r="C878" s="67" t="s">
        <v>735</v>
      </c>
      <c r="D878" s="109">
        <v>358286</v>
      </c>
      <c r="E878" s="89" t="s">
        <v>279</v>
      </c>
      <c r="F878" s="72">
        <v>611130</v>
      </c>
      <c r="G878" s="86" t="s">
        <v>261</v>
      </c>
      <c r="H878" s="87">
        <v>10200.14</v>
      </c>
      <c r="I878" s="87">
        <v>13148.219999999996</v>
      </c>
      <c r="J878" s="87">
        <v>13588</v>
      </c>
      <c r="K878" s="87">
        <v>7066.02</v>
      </c>
      <c r="L878" s="80">
        <v>13026</v>
      </c>
      <c r="M878" s="80"/>
      <c r="N878" s="80"/>
      <c r="O878" s="80"/>
      <c r="P878" s="80"/>
      <c r="Q878" s="78">
        <v>110010</v>
      </c>
      <c r="R878" s="79" t="s">
        <v>150</v>
      </c>
      <c r="S878" s="78">
        <v>10</v>
      </c>
      <c r="T878" s="79" t="s">
        <v>150</v>
      </c>
      <c r="U878" s="78">
        <v>11</v>
      </c>
      <c r="V878" s="80" t="s">
        <v>156</v>
      </c>
      <c r="W878" s="78">
        <v>61</v>
      </c>
      <c r="X878" s="78">
        <v>2</v>
      </c>
    </row>
    <row r="879" spans="1:24" x14ac:dyDescent="0.25">
      <c r="A879" s="67"/>
      <c r="B879" s="67">
        <v>752</v>
      </c>
      <c r="C879" s="67" t="s">
        <v>735</v>
      </c>
      <c r="D879" s="109">
        <v>358286</v>
      </c>
      <c r="E879" s="89" t="s">
        <v>279</v>
      </c>
      <c r="F879" s="72">
        <v>611150</v>
      </c>
      <c r="G879" s="86" t="s">
        <v>262</v>
      </c>
      <c r="H879" s="87">
        <v>4121.62</v>
      </c>
      <c r="I879" s="87">
        <v>0</v>
      </c>
      <c r="J879" s="87">
        <v>15472</v>
      </c>
      <c r="K879" s="87">
        <v>0</v>
      </c>
      <c r="L879" s="80">
        <v>15960</v>
      </c>
      <c r="M879" s="80"/>
      <c r="N879" s="80"/>
      <c r="O879" s="80"/>
      <c r="P879" s="80"/>
      <c r="Q879" s="78">
        <v>110010</v>
      </c>
      <c r="R879" s="79" t="s">
        <v>150</v>
      </c>
      <c r="S879" s="78">
        <v>10</v>
      </c>
      <c r="T879" s="79" t="s">
        <v>150</v>
      </c>
      <c r="U879" s="78">
        <v>11</v>
      </c>
      <c r="V879" s="80" t="s">
        <v>156</v>
      </c>
      <c r="W879" s="78">
        <v>61</v>
      </c>
      <c r="X879" s="78">
        <v>2</v>
      </c>
    </row>
    <row r="880" spans="1:24" x14ac:dyDescent="0.25">
      <c r="A880" s="67"/>
      <c r="B880" s="67">
        <v>753</v>
      </c>
      <c r="C880" s="67" t="s">
        <v>735</v>
      </c>
      <c r="D880" s="109">
        <v>358286</v>
      </c>
      <c r="E880" s="89" t="s">
        <v>279</v>
      </c>
      <c r="F880" s="72">
        <v>611160</v>
      </c>
      <c r="G880" s="86" t="s">
        <v>230</v>
      </c>
      <c r="H880" s="87">
        <v>0</v>
      </c>
      <c r="I880" s="87">
        <v>5871.8099999999995</v>
      </c>
      <c r="J880" s="87">
        <v>4758</v>
      </c>
      <c r="K880" s="87">
        <v>0</v>
      </c>
      <c r="L880" s="80">
        <v>0</v>
      </c>
      <c r="M880" s="80"/>
      <c r="N880" s="80"/>
      <c r="O880" s="80"/>
      <c r="P880" s="80"/>
      <c r="Q880" s="78">
        <v>110010</v>
      </c>
      <c r="R880" s="79" t="s">
        <v>150</v>
      </c>
      <c r="S880" s="78">
        <v>10</v>
      </c>
      <c r="T880" s="79" t="s">
        <v>150</v>
      </c>
      <c r="U880" s="78">
        <v>11</v>
      </c>
      <c r="V880" s="80" t="s">
        <v>156</v>
      </c>
      <c r="W880" s="78">
        <v>61</v>
      </c>
      <c r="X880" s="78">
        <v>2</v>
      </c>
    </row>
    <row r="881" spans="1:24" x14ac:dyDescent="0.25">
      <c r="A881" s="67"/>
      <c r="B881" s="67">
        <v>754</v>
      </c>
      <c r="C881" s="67" t="s">
        <v>735</v>
      </c>
      <c r="D881" s="109">
        <v>358286</v>
      </c>
      <c r="E881" s="89" t="s">
        <v>279</v>
      </c>
      <c r="F881" s="72">
        <v>712630</v>
      </c>
      <c r="G881" s="86" t="s">
        <v>270</v>
      </c>
      <c r="H881" s="87">
        <v>2500</v>
      </c>
      <c r="I881" s="87">
        <v>0</v>
      </c>
      <c r="J881" s="87">
        <v>5000</v>
      </c>
      <c r="K881" s="87">
        <v>0</v>
      </c>
      <c r="L881" s="80">
        <v>5000</v>
      </c>
      <c r="M881" s="80">
        <f t="shared" ref="M881:M890" si="30">+L881-J881</f>
        <v>0</v>
      </c>
      <c r="N881" s="80"/>
      <c r="O881" s="80"/>
      <c r="P881" s="80"/>
      <c r="Q881" s="78">
        <v>110010</v>
      </c>
      <c r="R881" s="79" t="s">
        <v>150</v>
      </c>
      <c r="S881" s="78">
        <v>10</v>
      </c>
      <c r="T881" s="79" t="s">
        <v>150</v>
      </c>
      <c r="U881" s="78">
        <v>11</v>
      </c>
      <c r="V881" s="80" t="s">
        <v>156</v>
      </c>
      <c r="W881" s="78">
        <v>71</v>
      </c>
      <c r="X881" s="78">
        <v>5</v>
      </c>
    </row>
    <row r="882" spans="1:24" x14ac:dyDescent="0.25">
      <c r="A882" s="67"/>
      <c r="B882" s="67">
        <v>755</v>
      </c>
      <c r="C882" s="67" t="s">
        <v>735</v>
      </c>
      <c r="D882" s="109">
        <v>358286</v>
      </c>
      <c r="E882" s="89" t="s">
        <v>279</v>
      </c>
      <c r="F882" s="72">
        <v>712655</v>
      </c>
      <c r="G882" s="86" t="s">
        <v>237</v>
      </c>
      <c r="H882" s="87">
        <v>0</v>
      </c>
      <c r="I882" s="87">
        <v>0</v>
      </c>
      <c r="J882" s="87">
        <v>500</v>
      </c>
      <c r="K882" s="87">
        <v>0</v>
      </c>
      <c r="L882" s="80">
        <v>500</v>
      </c>
      <c r="M882" s="80">
        <f t="shared" si="30"/>
        <v>0</v>
      </c>
      <c r="N882" s="80"/>
      <c r="O882" s="80"/>
      <c r="P882" s="80"/>
      <c r="Q882" s="78">
        <v>110010</v>
      </c>
      <c r="R882" s="79" t="s">
        <v>150</v>
      </c>
      <c r="S882" s="78">
        <v>10</v>
      </c>
      <c r="T882" s="79" t="s">
        <v>150</v>
      </c>
      <c r="U882" s="78">
        <v>11</v>
      </c>
      <c r="V882" s="80" t="s">
        <v>156</v>
      </c>
      <c r="W882" s="78">
        <v>71</v>
      </c>
      <c r="X882" s="78">
        <v>5</v>
      </c>
    </row>
    <row r="883" spans="1:24" x14ac:dyDescent="0.25">
      <c r="A883" s="67"/>
      <c r="B883" s="67">
        <v>756</v>
      </c>
      <c r="C883" s="67" t="s">
        <v>735</v>
      </c>
      <c r="D883" s="109">
        <v>358286</v>
      </c>
      <c r="E883" s="89" t="s">
        <v>279</v>
      </c>
      <c r="F883" s="72">
        <v>733110</v>
      </c>
      <c r="G883" s="86" t="s">
        <v>214</v>
      </c>
      <c r="H883" s="87">
        <v>0</v>
      </c>
      <c r="I883" s="87">
        <v>0</v>
      </c>
      <c r="J883" s="87">
        <v>200</v>
      </c>
      <c r="K883" s="87">
        <v>0</v>
      </c>
      <c r="L883" s="80">
        <v>50</v>
      </c>
      <c r="M883" s="80">
        <f t="shared" si="30"/>
        <v>-150</v>
      </c>
      <c r="N883" s="80"/>
      <c r="O883" s="80"/>
      <c r="P883" s="80"/>
      <c r="Q883" s="78">
        <v>110010</v>
      </c>
      <c r="R883" s="79" t="s">
        <v>150</v>
      </c>
      <c r="S883" s="78">
        <v>10</v>
      </c>
      <c r="T883" s="79" t="s">
        <v>150</v>
      </c>
      <c r="U883" s="78">
        <v>11</v>
      </c>
      <c r="V883" s="80" t="s">
        <v>156</v>
      </c>
      <c r="W883" s="78">
        <v>73</v>
      </c>
      <c r="X883" s="78">
        <v>5</v>
      </c>
    </row>
    <row r="884" spans="1:24" s="66" customFormat="1" x14ac:dyDescent="0.25">
      <c r="A884" s="67"/>
      <c r="B884" s="67">
        <v>757</v>
      </c>
      <c r="C884" s="67" t="s">
        <v>735</v>
      </c>
      <c r="D884" s="109">
        <v>358286</v>
      </c>
      <c r="E884" s="89" t="s">
        <v>279</v>
      </c>
      <c r="F884" s="72">
        <v>744210</v>
      </c>
      <c r="G884" s="86" t="s">
        <v>190</v>
      </c>
      <c r="H884" s="87">
        <v>102.56</v>
      </c>
      <c r="I884" s="87">
        <v>0</v>
      </c>
      <c r="J884" s="87">
        <v>0</v>
      </c>
      <c r="K884" s="87">
        <v>0</v>
      </c>
      <c r="L884" s="80">
        <v>200</v>
      </c>
      <c r="M884" s="80">
        <f t="shared" si="30"/>
        <v>200</v>
      </c>
      <c r="N884" s="80"/>
      <c r="O884" s="80"/>
      <c r="P884" s="80"/>
      <c r="Q884" s="78">
        <v>110010</v>
      </c>
      <c r="R884" s="79" t="s">
        <v>150</v>
      </c>
      <c r="S884" s="78">
        <v>10</v>
      </c>
      <c r="T884" s="79" t="s">
        <v>150</v>
      </c>
      <c r="U884" s="78">
        <v>11</v>
      </c>
      <c r="V884" s="80" t="s">
        <v>156</v>
      </c>
      <c r="W884" s="78">
        <v>74</v>
      </c>
      <c r="X884" s="78">
        <v>5</v>
      </c>
    </row>
    <row r="885" spans="1:24" x14ac:dyDescent="0.25">
      <c r="A885" s="67"/>
      <c r="B885" s="67">
        <v>758</v>
      </c>
      <c r="C885" s="67" t="s">
        <v>735</v>
      </c>
      <c r="D885" s="109">
        <v>358286</v>
      </c>
      <c r="E885" s="89" t="s">
        <v>279</v>
      </c>
      <c r="F885" s="72">
        <v>744220</v>
      </c>
      <c r="G885" s="86" t="s">
        <v>191</v>
      </c>
      <c r="H885" s="87">
        <v>470</v>
      </c>
      <c r="I885" s="87">
        <v>0</v>
      </c>
      <c r="J885" s="87">
        <v>1000</v>
      </c>
      <c r="K885" s="87">
        <v>0</v>
      </c>
      <c r="L885" s="80">
        <v>1000</v>
      </c>
      <c r="M885" s="80">
        <f t="shared" si="30"/>
        <v>0</v>
      </c>
      <c r="N885" s="80"/>
      <c r="O885" s="80"/>
      <c r="P885" s="80"/>
      <c r="Q885" s="78">
        <v>110010</v>
      </c>
      <c r="R885" s="79" t="s">
        <v>150</v>
      </c>
      <c r="S885" s="78">
        <v>10</v>
      </c>
      <c r="T885" s="79" t="s">
        <v>150</v>
      </c>
      <c r="U885" s="78">
        <v>11</v>
      </c>
      <c r="V885" s="80" t="s">
        <v>156</v>
      </c>
      <c r="W885" s="78">
        <v>74</v>
      </c>
      <c r="X885" s="78">
        <v>5</v>
      </c>
    </row>
    <row r="886" spans="1:24" x14ac:dyDescent="0.25">
      <c r="A886" s="67"/>
      <c r="B886" s="67">
        <v>759</v>
      </c>
      <c r="C886" s="67" t="s">
        <v>735</v>
      </c>
      <c r="D886" s="109">
        <v>358286</v>
      </c>
      <c r="E886" s="89" t="s">
        <v>279</v>
      </c>
      <c r="F886" s="72">
        <v>755310</v>
      </c>
      <c r="G886" s="86" t="s">
        <v>194</v>
      </c>
      <c r="H886" s="87">
        <v>663.78000000000009</v>
      </c>
      <c r="I886" s="87">
        <v>1097.5199999999998</v>
      </c>
      <c r="J886" s="87">
        <v>900</v>
      </c>
      <c r="K886" s="87">
        <v>513.17999999999995</v>
      </c>
      <c r="L886" s="80">
        <v>1250</v>
      </c>
      <c r="M886" s="80">
        <f t="shared" si="30"/>
        <v>350</v>
      </c>
      <c r="N886" s="80"/>
      <c r="O886" s="80"/>
      <c r="P886" s="80"/>
      <c r="Q886" s="78">
        <v>110010</v>
      </c>
      <c r="R886" s="79" t="s">
        <v>150</v>
      </c>
      <c r="S886" s="78">
        <v>10</v>
      </c>
      <c r="T886" s="79" t="s">
        <v>150</v>
      </c>
      <c r="U886" s="78">
        <v>11</v>
      </c>
      <c r="V886" s="80" t="s">
        <v>156</v>
      </c>
      <c r="W886" s="78">
        <v>75</v>
      </c>
      <c r="X886" s="78">
        <v>5</v>
      </c>
    </row>
    <row r="887" spans="1:24" x14ac:dyDescent="0.25">
      <c r="A887" s="67"/>
      <c r="B887" s="67">
        <v>760</v>
      </c>
      <c r="C887" s="67" t="s">
        <v>735</v>
      </c>
      <c r="D887" s="109">
        <v>358286</v>
      </c>
      <c r="E887" s="89" t="s">
        <v>279</v>
      </c>
      <c r="F887" s="72">
        <v>755330</v>
      </c>
      <c r="G887" s="86" t="s">
        <v>238</v>
      </c>
      <c r="H887" s="87">
        <v>0</v>
      </c>
      <c r="I887" s="87">
        <v>0</v>
      </c>
      <c r="J887" s="87">
        <v>750</v>
      </c>
      <c r="K887" s="87">
        <v>0</v>
      </c>
      <c r="L887" s="80">
        <v>1000</v>
      </c>
      <c r="M887" s="80">
        <f t="shared" si="30"/>
        <v>250</v>
      </c>
      <c r="N887" s="80"/>
      <c r="O887" s="80"/>
      <c r="P887" s="80"/>
      <c r="Q887" s="78">
        <v>110010</v>
      </c>
      <c r="R887" s="79" t="s">
        <v>150</v>
      </c>
      <c r="S887" s="78">
        <v>10</v>
      </c>
      <c r="T887" s="79" t="s">
        <v>150</v>
      </c>
      <c r="U887" s="78">
        <v>11</v>
      </c>
      <c r="V887" s="80" t="s">
        <v>156</v>
      </c>
      <c r="W887" s="78">
        <v>75</v>
      </c>
      <c r="X887" s="78">
        <v>5</v>
      </c>
    </row>
    <row r="888" spans="1:24" x14ac:dyDescent="0.25">
      <c r="A888" s="67"/>
      <c r="B888" s="67">
        <v>761</v>
      </c>
      <c r="C888" s="67" t="s">
        <v>735</v>
      </c>
      <c r="D888" s="109">
        <v>358286</v>
      </c>
      <c r="E888" s="89" t="s">
        <v>279</v>
      </c>
      <c r="F888" s="72">
        <v>755360</v>
      </c>
      <c r="G888" s="86" t="s">
        <v>225</v>
      </c>
      <c r="H888" s="87">
        <v>26.31</v>
      </c>
      <c r="I888" s="87">
        <v>23.44</v>
      </c>
      <c r="J888" s="87">
        <v>0</v>
      </c>
      <c r="K888" s="87">
        <v>0</v>
      </c>
      <c r="L888" s="80">
        <v>0</v>
      </c>
      <c r="M888" s="80">
        <f t="shared" si="30"/>
        <v>0</v>
      </c>
      <c r="N888" s="80"/>
      <c r="O888" s="80"/>
      <c r="P888" s="80"/>
      <c r="Q888" s="78">
        <v>110010</v>
      </c>
      <c r="R888" s="79" t="s">
        <v>150</v>
      </c>
      <c r="S888" s="78">
        <v>10</v>
      </c>
      <c r="T888" s="79" t="s">
        <v>150</v>
      </c>
      <c r="U888" s="78">
        <v>11</v>
      </c>
      <c r="V888" s="80" t="s">
        <v>156</v>
      </c>
      <c r="W888" s="78">
        <v>75</v>
      </c>
      <c r="X888" s="78">
        <v>5</v>
      </c>
    </row>
    <row r="889" spans="1:24" x14ac:dyDescent="0.25">
      <c r="A889" s="67"/>
      <c r="B889" s="67">
        <v>762</v>
      </c>
      <c r="C889" s="67" t="s">
        <v>735</v>
      </c>
      <c r="D889" s="109">
        <v>358286</v>
      </c>
      <c r="E889" s="89" t="s">
        <v>279</v>
      </c>
      <c r="F889" s="72">
        <v>755705</v>
      </c>
      <c r="G889" s="86" t="s">
        <v>196</v>
      </c>
      <c r="H889" s="87">
        <v>0.85</v>
      </c>
      <c r="I889" s="87">
        <v>0</v>
      </c>
      <c r="J889" s="87">
        <v>0</v>
      </c>
      <c r="K889" s="87">
        <v>0</v>
      </c>
      <c r="L889" s="80">
        <v>0</v>
      </c>
      <c r="M889" s="80">
        <f t="shared" si="30"/>
        <v>0</v>
      </c>
      <c r="N889" s="80"/>
      <c r="O889" s="80"/>
      <c r="P889" s="80"/>
      <c r="Q889" s="78">
        <v>110010</v>
      </c>
      <c r="R889" s="79" t="s">
        <v>150</v>
      </c>
      <c r="S889" s="78">
        <v>10</v>
      </c>
      <c r="T889" s="79" t="s">
        <v>150</v>
      </c>
      <c r="U889" s="78">
        <v>11</v>
      </c>
      <c r="V889" s="80" t="s">
        <v>156</v>
      </c>
      <c r="W889" s="78">
        <v>75</v>
      </c>
      <c r="X889" s="78">
        <v>5</v>
      </c>
    </row>
    <row r="890" spans="1:24" x14ac:dyDescent="0.25">
      <c r="A890" s="67"/>
      <c r="B890" s="67"/>
      <c r="C890" s="67" t="s">
        <v>735</v>
      </c>
      <c r="D890" s="109">
        <v>358286</v>
      </c>
      <c r="E890" s="89" t="s">
        <v>279</v>
      </c>
      <c r="F890" s="66">
        <v>798142</v>
      </c>
      <c r="G890" s="66" t="s">
        <v>839</v>
      </c>
      <c r="H890" s="87"/>
      <c r="I890" s="87"/>
      <c r="J890" s="87"/>
      <c r="K890" s="87"/>
      <c r="L890" s="80">
        <v>-775</v>
      </c>
      <c r="M890" s="80">
        <f t="shared" si="30"/>
        <v>-775</v>
      </c>
      <c r="N890" s="80"/>
      <c r="O890" s="80"/>
      <c r="P890" s="80"/>
      <c r="Q890" s="78">
        <v>110010</v>
      </c>
      <c r="R890" s="79" t="s">
        <v>150</v>
      </c>
      <c r="S890" s="78">
        <v>10</v>
      </c>
      <c r="T890" s="79" t="s">
        <v>150</v>
      </c>
      <c r="U890" s="78">
        <v>11</v>
      </c>
      <c r="V890" s="80" t="s">
        <v>156</v>
      </c>
      <c r="W890" s="78">
        <v>79</v>
      </c>
      <c r="X890" s="78">
        <v>5</v>
      </c>
    </row>
    <row r="891" spans="1:24" x14ac:dyDescent="0.25">
      <c r="A891" s="67"/>
      <c r="B891" s="67">
        <v>763</v>
      </c>
      <c r="C891" s="67" t="s">
        <v>735</v>
      </c>
      <c r="D891" s="109">
        <v>360212</v>
      </c>
      <c r="E891" s="89" t="s">
        <v>280</v>
      </c>
      <c r="F891" s="72">
        <v>611110</v>
      </c>
      <c r="G891" s="86" t="s">
        <v>258</v>
      </c>
      <c r="H891" s="87">
        <v>6846.75</v>
      </c>
      <c r="I891" s="87">
        <v>0</v>
      </c>
      <c r="J891" s="87">
        <v>21349</v>
      </c>
      <c r="K891" s="87">
        <v>13843.39</v>
      </c>
      <c r="L891" s="80">
        <v>15011</v>
      </c>
      <c r="M891" s="80"/>
      <c r="N891" s="80"/>
      <c r="O891" s="80"/>
      <c r="P891" s="80"/>
      <c r="Q891" s="78">
        <v>110010</v>
      </c>
      <c r="R891" s="79" t="s">
        <v>150</v>
      </c>
      <c r="S891" s="78">
        <v>10</v>
      </c>
      <c r="T891" s="79" t="s">
        <v>150</v>
      </c>
      <c r="U891" s="78">
        <v>11</v>
      </c>
      <c r="V891" s="80" t="s">
        <v>156</v>
      </c>
      <c r="W891" s="78">
        <v>61</v>
      </c>
      <c r="X891" s="78">
        <v>2</v>
      </c>
    </row>
    <row r="892" spans="1:24" x14ac:dyDescent="0.25">
      <c r="A892" s="67"/>
      <c r="B892" s="67">
        <v>764</v>
      </c>
      <c r="C892" s="67" t="s">
        <v>735</v>
      </c>
      <c r="D892" s="109">
        <v>360212</v>
      </c>
      <c r="E892" s="89" t="s">
        <v>280</v>
      </c>
      <c r="F892" s="72">
        <v>611115</v>
      </c>
      <c r="G892" s="86" t="s">
        <v>259</v>
      </c>
      <c r="H892" s="87">
        <v>224.7</v>
      </c>
      <c r="I892" s="87">
        <v>0</v>
      </c>
      <c r="J892" s="87">
        <v>364</v>
      </c>
      <c r="K892" s="87">
        <v>0</v>
      </c>
      <c r="L892" s="80">
        <v>350</v>
      </c>
      <c r="M892" s="80"/>
      <c r="N892" s="80"/>
      <c r="O892" s="80"/>
      <c r="P892" s="80"/>
      <c r="Q892" s="78">
        <v>110010</v>
      </c>
      <c r="R892" s="79" t="s">
        <v>150</v>
      </c>
      <c r="S892" s="78">
        <v>10</v>
      </c>
      <c r="T892" s="79" t="s">
        <v>150</v>
      </c>
      <c r="U892" s="78">
        <v>11</v>
      </c>
      <c r="V892" s="80" t="s">
        <v>156</v>
      </c>
      <c r="W892" s="78">
        <v>61</v>
      </c>
      <c r="X892" s="78">
        <v>2</v>
      </c>
    </row>
    <row r="893" spans="1:24" x14ac:dyDescent="0.25">
      <c r="A893" s="67"/>
      <c r="B893" s="67">
        <v>765</v>
      </c>
      <c r="C893" s="67" t="s">
        <v>735</v>
      </c>
      <c r="D893" s="109">
        <v>360212</v>
      </c>
      <c r="E893" s="89" t="s">
        <v>280</v>
      </c>
      <c r="F893" s="72">
        <v>611120</v>
      </c>
      <c r="G893" s="86" t="s">
        <v>229</v>
      </c>
      <c r="H893" s="87">
        <v>8757.119999999999</v>
      </c>
      <c r="I893" s="87">
        <v>0</v>
      </c>
      <c r="J893" s="87">
        <v>714</v>
      </c>
      <c r="K893" s="87">
        <v>0</v>
      </c>
      <c r="L893" s="80">
        <v>0</v>
      </c>
      <c r="M893" s="80"/>
      <c r="N893" s="80"/>
      <c r="O893" s="80"/>
      <c r="P893" s="80"/>
      <c r="Q893" s="78">
        <v>110010</v>
      </c>
      <c r="R893" s="79" t="s">
        <v>150</v>
      </c>
      <c r="S893" s="78">
        <v>10</v>
      </c>
      <c r="T893" s="79" t="s">
        <v>150</v>
      </c>
      <c r="U893" s="78">
        <v>11</v>
      </c>
      <c r="V893" s="80" t="s">
        <v>156</v>
      </c>
      <c r="W893" s="78">
        <v>61</v>
      </c>
      <c r="X893" s="78">
        <v>2</v>
      </c>
    </row>
    <row r="894" spans="1:24" x14ac:dyDescent="0.25">
      <c r="A894" s="67"/>
      <c r="B894" s="67">
        <v>766</v>
      </c>
      <c r="C894" s="67" t="s">
        <v>735</v>
      </c>
      <c r="D894" s="109">
        <v>360212</v>
      </c>
      <c r="E894" s="89" t="s">
        <v>280</v>
      </c>
      <c r="F894" s="72">
        <v>611130</v>
      </c>
      <c r="G894" s="86" t="s">
        <v>261</v>
      </c>
      <c r="H894" s="87">
        <v>0</v>
      </c>
      <c r="I894" s="87">
        <v>0</v>
      </c>
      <c r="J894" s="87">
        <v>0</v>
      </c>
      <c r="K894" s="87">
        <v>0</v>
      </c>
      <c r="L894" s="80">
        <v>2450</v>
      </c>
      <c r="M894" s="80"/>
      <c r="N894" s="80"/>
      <c r="O894" s="80"/>
      <c r="P894" s="80"/>
      <c r="Q894" s="78">
        <v>110010</v>
      </c>
      <c r="R894" s="79" t="s">
        <v>150</v>
      </c>
      <c r="S894" s="78">
        <v>10</v>
      </c>
      <c r="T894" s="79" t="s">
        <v>150</v>
      </c>
      <c r="U894" s="78">
        <v>11</v>
      </c>
      <c r="V894" s="80" t="s">
        <v>156</v>
      </c>
      <c r="W894" s="78">
        <v>61</v>
      </c>
      <c r="X894" s="78">
        <v>2</v>
      </c>
    </row>
    <row r="895" spans="1:24" x14ac:dyDescent="0.25">
      <c r="A895" s="67"/>
      <c r="B895" s="67">
        <v>767</v>
      </c>
      <c r="C895" s="67" t="s">
        <v>735</v>
      </c>
      <c r="D895" s="109">
        <v>360212</v>
      </c>
      <c r="E895" s="89" t="s">
        <v>280</v>
      </c>
      <c r="F895" s="72">
        <v>611160</v>
      </c>
      <c r="G895" s="86" t="s">
        <v>230</v>
      </c>
      <c r="H895" s="87">
        <v>0</v>
      </c>
      <c r="I895" s="87">
        <v>0</v>
      </c>
      <c r="J895" s="87">
        <v>2854</v>
      </c>
      <c r="K895" s="87">
        <v>0</v>
      </c>
      <c r="L895" s="80">
        <v>0</v>
      </c>
      <c r="M895" s="80"/>
      <c r="N895" s="80"/>
      <c r="O895" s="80"/>
      <c r="P895" s="80"/>
      <c r="Q895" s="78">
        <v>110010</v>
      </c>
      <c r="R895" s="79" t="s">
        <v>150</v>
      </c>
      <c r="S895" s="78">
        <v>10</v>
      </c>
      <c r="T895" s="79" t="s">
        <v>150</v>
      </c>
      <c r="U895" s="78">
        <v>11</v>
      </c>
      <c r="V895" s="80" t="s">
        <v>156</v>
      </c>
      <c r="W895" s="78">
        <v>61</v>
      </c>
      <c r="X895" s="78">
        <v>2</v>
      </c>
    </row>
    <row r="896" spans="1:24" x14ac:dyDescent="0.25">
      <c r="A896" s="67"/>
      <c r="B896" s="67">
        <v>768</v>
      </c>
      <c r="C896" s="67" t="s">
        <v>735</v>
      </c>
      <c r="D896" s="109">
        <v>360212</v>
      </c>
      <c r="E896" s="89" t="s">
        <v>280</v>
      </c>
      <c r="F896" s="72">
        <v>733110</v>
      </c>
      <c r="G896" s="86" t="s">
        <v>214</v>
      </c>
      <c r="H896" s="87">
        <v>0</v>
      </c>
      <c r="I896" s="87">
        <v>0</v>
      </c>
      <c r="J896" s="87">
        <v>250</v>
      </c>
      <c r="K896" s="87">
        <v>0</v>
      </c>
      <c r="L896" s="80">
        <v>0</v>
      </c>
      <c r="M896" s="80">
        <f>+L896-J896</f>
        <v>-250</v>
      </c>
      <c r="N896" s="80"/>
      <c r="O896" s="80"/>
      <c r="P896" s="80"/>
      <c r="Q896" s="78">
        <v>110010</v>
      </c>
      <c r="R896" s="79" t="s">
        <v>150</v>
      </c>
      <c r="S896" s="78">
        <v>10</v>
      </c>
      <c r="T896" s="79" t="s">
        <v>150</v>
      </c>
      <c r="U896" s="78">
        <v>11</v>
      </c>
      <c r="V896" s="80" t="s">
        <v>156</v>
      </c>
      <c r="W896" s="78">
        <v>73</v>
      </c>
      <c r="X896" s="78">
        <v>4</v>
      </c>
    </row>
    <row r="897" spans="1:24" x14ac:dyDescent="0.25">
      <c r="A897" s="67"/>
      <c r="B897" s="67">
        <v>769</v>
      </c>
      <c r="C897" s="67" t="s">
        <v>735</v>
      </c>
      <c r="D897" s="109">
        <v>360212</v>
      </c>
      <c r="E897" s="89" t="s">
        <v>280</v>
      </c>
      <c r="F897" s="72">
        <v>744220</v>
      </c>
      <c r="G897" s="86" t="s">
        <v>191</v>
      </c>
      <c r="H897" s="87">
        <v>755.44</v>
      </c>
      <c r="I897" s="87">
        <v>892.66</v>
      </c>
      <c r="J897" s="87">
        <v>500</v>
      </c>
      <c r="K897" s="87">
        <v>0</v>
      </c>
      <c r="L897" s="80">
        <v>0</v>
      </c>
      <c r="M897" s="80">
        <f>+L897-J897</f>
        <v>-500</v>
      </c>
      <c r="N897" s="80"/>
      <c r="O897" s="80"/>
      <c r="P897" s="80"/>
      <c r="Q897" s="78">
        <v>110010</v>
      </c>
      <c r="R897" s="79" t="s">
        <v>150</v>
      </c>
      <c r="S897" s="78">
        <v>10</v>
      </c>
      <c r="T897" s="79" t="s">
        <v>150</v>
      </c>
      <c r="U897" s="78">
        <v>11</v>
      </c>
      <c r="V897" s="80" t="s">
        <v>156</v>
      </c>
      <c r="W897" s="78">
        <v>74</v>
      </c>
      <c r="X897" s="78">
        <v>4</v>
      </c>
    </row>
    <row r="898" spans="1:24" x14ac:dyDescent="0.25">
      <c r="A898" s="67"/>
      <c r="B898" s="67">
        <v>770</v>
      </c>
      <c r="C898" s="67" t="s">
        <v>735</v>
      </c>
      <c r="D898" s="109">
        <v>360212</v>
      </c>
      <c r="E898" s="89" t="s">
        <v>280</v>
      </c>
      <c r="F898" s="72">
        <v>755310</v>
      </c>
      <c r="G898" s="86" t="s">
        <v>194</v>
      </c>
      <c r="H898" s="87">
        <v>0</v>
      </c>
      <c r="I898" s="87">
        <v>0</v>
      </c>
      <c r="J898" s="87">
        <v>250</v>
      </c>
      <c r="K898" s="87">
        <v>0</v>
      </c>
      <c r="L898" s="80">
        <v>200</v>
      </c>
      <c r="M898" s="80">
        <f>+L898-J898</f>
        <v>-50</v>
      </c>
      <c r="N898" s="80"/>
      <c r="O898" s="80"/>
      <c r="P898" s="80"/>
      <c r="Q898" s="78">
        <v>110010</v>
      </c>
      <c r="R898" s="79" t="s">
        <v>150</v>
      </c>
      <c r="S898" s="78">
        <v>10</v>
      </c>
      <c r="T898" s="79" t="s">
        <v>150</v>
      </c>
      <c r="U898" s="78">
        <v>11</v>
      </c>
      <c r="V898" s="80" t="s">
        <v>156</v>
      </c>
      <c r="W898" s="78">
        <v>75</v>
      </c>
      <c r="X898" s="78">
        <v>4</v>
      </c>
    </row>
    <row r="899" spans="1:24" x14ac:dyDescent="0.25">
      <c r="A899" s="67"/>
      <c r="B899" s="67"/>
      <c r="C899" s="67" t="s">
        <v>735</v>
      </c>
      <c r="D899" s="109">
        <v>360212</v>
      </c>
      <c r="E899" s="89" t="s">
        <v>280</v>
      </c>
      <c r="F899" s="66">
        <v>798142</v>
      </c>
      <c r="G899" s="66" t="s">
        <v>839</v>
      </c>
      <c r="H899" s="87"/>
      <c r="I899" s="87"/>
      <c r="J899" s="87"/>
      <c r="K899" s="87"/>
      <c r="L899" s="80">
        <v>0</v>
      </c>
      <c r="M899" s="80">
        <f>+L899-J899</f>
        <v>0</v>
      </c>
      <c r="N899" s="80"/>
      <c r="O899" s="80"/>
      <c r="P899" s="80"/>
      <c r="Q899" s="78">
        <v>110010</v>
      </c>
      <c r="R899" s="79" t="s">
        <v>150</v>
      </c>
      <c r="S899" s="78">
        <v>10</v>
      </c>
      <c r="T899" s="79" t="s">
        <v>150</v>
      </c>
      <c r="U899" s="78">
        <v>11</v>
      </c>
      <c r="V899" s="80" t="s">
        <v>156</v>
      </c>
      <c r="W899" s="78">
        <v>79</v>
      </c>
      <c r="X899" s="78">
        <v>4</v>
      </c>
    </row>
    <row r="900" spans="1:24" s="66" customFormat="1" x14ac:dyDescent="0.25">
      <c r="A900" s="67"/>
      <c r="B900" s="67">
        <v>771</v>
      </c>
      <c r="C900" s="67" t="s">
        <v>735</v>
      </c>
      <c r="D900" s="109">
        <v>360213</v>
      </c>
      <c r="E900" s="89" t="s">
        <v>280</v>
      </c>
      <c r="F900" s="72">
        <v>611110</v>
      </c>
      <c r="G900" s="86" t="s">
        <v>258</v>
      </c>
      <c r="H900" s="87">
        <v>114074.61000000002</v>
      </c>
      <c r="I900" s="87">
        <v>53352.36</v>
      </c>
      <c r="J900" s="87">
        <v>46470</v>
      </c>
      <c r="K900" s="87">
        <v>39387</v>
      </c>
      <c r="L900" s="80">
        <v>14165</v>
      </c>
      <c r="M900" s="80"/>
      <c r="N900" s="80"/>
      <c r="O900" s="80"/>
      <c r="P900" s="80"/>
      <c r="Q900" s="78">
        <v>110010</v>
      </c>
      <c r="R900" s="79" t="s">
        <v>150</v>
      </c>
      <c r="S900" s="78">
        <v>10</v>
      </c>
      <c r="T900" s="79" t="s">
        <v>150</v>
      </c>
      <c r="U900" s="78">
        <v>11</v>
      </c>
      <c r="V900" s="80" t="s">
        <v>156</v>
      </c>
      <c r="W900" s="78">
        <v>61</v>
      </c>
      <c r="X900" s="78">
        <v>2</v>
      </c>
    </row>
    <row r="901" spans="1:24" x14ac:dyDescent="0.25">
      <c r="A901" s="67"/>
      <c r="B901" s="67">
        <v>772</v>
      </c>
      <c r="C901" s="67" t="s">
        <v>735</v>
      </c>
      <c r="D901" s="109">
        <v>360213</v>
      </c>
      <c r="E901" s="89" t="s">
        <v>280</v>
      </c>
      <c r="F901" s="72">
        <v>611120</v>
      </c>
      <c r="G901" s="86" t="s">
        <v>229</v>
      </c>
      <c r="H901" s="87">
        <v>33778</v>
      </c>
      <c r="I901" s="87">
        <v>24943</v>
      </c>
      <c r="J901" s="87">
        <v>22828</v>
      </c>
      <c r="K901" s="87">
        <v>8174.25</v>
      </c>
      <c r="L901" s="80">
        <v>0</v>
      </c>
      <c r="M901" s="80"/>
      <c r="N901" s="80"/>
      <c r="O901" s="80"/>
      <c r="P901" s="80"/>
      <c r="Q901" s="78">
        <v>110010</v>
      </c>
      <c r="R901" s="79" t="s">
        <v>150</v>
      </c>
      <c r="S901" s="78">
        <v>10</v>
      </c>
      <c r="T901" s="79" t="s">
        <v>150</v>
      </c>
      <c r="U901" s="78">
        <v>11</v>
      </c>
      <c r="V901" s="80" t="s">
        <v>156</v>
      </c>
      <c r="W901" s="78">
        <v>61</v>
      </c>
      <c r="X901" s="78">
        <v>2</v>
      </c>
    </row>
    <row r="902" spans="1:24" x14ac:dyDescent="0.25">
      <c r="A902" s="67"/>
      <c r="B902" s="67">
        <v>773</v>
      </c>
      <c r="C902" s="67" t="s">
        <v>735</v>
      </c>
      <c r="D902" s="109">
        <v>360213</v>
      </c>
      <c r="E902" s="89" t="s">
        <v>280</v>
      </c>
      <c r="F902" s="72">
        <v>611130</v>
      </c>
      <c r="G902" s="86" t="s">
        <v>261</v>
      </c>
      <c r="H902" s="87">
        <v>0</v>
      </c>
      <c r="I902" s="87">
        <v>810</v>
      </c>
      <c r="J902" s="87">
        <v>0</v>
      </c>
      <c r="K902" s="87">
        <v>0</v>
      </c>
      <c r="L902" s="80">
        <v>0</v>
      </c>
      <c r="M902" s="80"/>
      <c r="N902" s="80"/>
      <c r="O902" s="80"/>
      <c r="P902" s="80"/>
      <c r="Q902" s="78">
        <v>110010</v>
      </c>
      <c r="R902" s="79" t="s">
        <v>150</v>
      </c>
      <c r="S902" s="78">
        <v>10</v>
      </c>
      <c r="T902" s="79" t="s">
        <v>150</v>
      </c>
      <c r="U902" s="78">
        <v>11</v>
      </c>
      <c r="V902" s="80" t="s">
        <v>156</v>
      </c>
      <c r="W902" s="78">
        <v>61</v>
      </c>
      <c r="X902" s="78">
        <v>2</v>
      </c>
    </row>
    <row r="903" spans="1:24" x14ac:dyDescent="0.25">
      <c r="A903" s="67"/>
      <c r="B903" s="67">
        <v>774</v>
      </c>
      <c r="C903" s="67" t="s">
        <v>735</v>
      </c>
      <c r="D903" s="109">
        <v>360213</v>
      </c>
      <c r="E903" s="89" t="s">
        <v>280</v>
      </c>
      <c r="F903" s="72">
        <v>611150</v>
      </c>
      <c r="G903" s="86" t="s">
        <v>262</v>
      </c>
      <c r="H903" s="87">
        <v>7531.8</v>
      </c>
      <c r="I903" s="87">
        <v>17631.54</v>
      </c>
      <c r="J903" s="87">
        <v>0</v>
      </c>
      <c r="K903" s="87">
        <v>0</v>
      </c>
      <c r="L903" s="80">
        <v>0</v>
      </c>
      <c r="M903" s="80"/>
      <c r="N903" s="80"/>
      <c r="O903" s="80"/>
      <c r="P903" s="80"/>
      <c r="Q903" s="78">
        <v>110010</v>
      </c>
      <c r="R903" s="79" t="s">
        <v>150</v>
      </c>
      <c r="S903" s="78">
        <v>10</v>
      </c>
      <c r="T903" s="79" t="s">
        <v>150</v>
      </c>
      <c r="U903" s="78">
        <v>11</v>
      </c>
      <c r="V903" s="80" t="s">
        <v>156</v>
      </c>
      <c r="W903" s="78">
        <v>61</v>
      </c>
      <c r="X903" s="78">
        <v>2</v>
      </c>
    </row>
    <row r="904" spans="1:24" x14ac:dyDescent="0.25">
      <c r="A904" s="67"/>
      <c r="B904" s="67">
        <v>775</v>
      </c>
      <c r="C904" s="67" t="s">
        <v>735</v>
      </c>
      <c r="D904" s="109">
        <v>360213</v>
      </c>
      <c r="E904" s="89" t="s">
        <v>280</v>
      </c>
      <c r="F904" s="72">
        <v>611160</v>
      </c>
      <c r="G904" s="86" t="s">
        <v>230</v>
      </c>
      <c r="H904" s="87">
        <v>0</v>
      </c>
      <c r="I904" s="87">
        <v>0</v>
      </c>
      <c r="J904" s="87">
        <v>2854</v>
      </c>
      <c r="K904" s="87">
        <v>0</v>
      </c>
      <c r="L904" s="80">
        <v>0</v>
      </c>
      <c r="M904" s="80"/>
      <c r="N904" s="80"/>
      <c r="O904" s="80"/>
      <c r="P904" s="80"/>
      <c r="Q904" s="78">
        <v>110010</v>
      </c>
      <c r="R904" s="79" t="s">
        <v>150</v>
      </c>
      <c r="S904" s="78">
        <v>10</v>
      </c>
      <c r="T904" s="79" t="s">
        <v>150</v>
      </c>
      <c r="U904" s="78">
        <v>11</v>
      </c>
      <c r="V904" s="80" t="s">
        <v>156</v>
      </c>
      <c r="W904" s="78">
        <v>61</v>
      </c>
      <c r="X904" s="78">
        <v>2</v>
      </c>
    </row>
    <row r="905" spans="1:24" x14ac:dyDescent="0.25">
      <c r="A905" s="67"/>
      <c r="B905" s="67">
        <v>776</v>
      </c>
      <c r="C905" s="67" t="s">
        <v>735</v>
      </c>
      <c r="D905" s="109">
        <v>360213</v>
      </c>
      <c r="E905" s="89" t="s">
        <v>280</v>
      </c>
      <c r="F905" s="72">
        <v>744210</v>
      </c>
      <c r="G905" s="86" t="s">
        <v>190</v>
      </c>
      <c r="H905" s="87">
        <v>0</v>
      </c>
      <c r="I905" s="87">
        <v>27.44</v>
      </c>
      <c r="J905" s="87">
        <v>0</v>
      </c>
      <c r="K905" s="87">
        <v>0</v>
      </c>
      <c r="L905" s="80">
        <v>0</v>
      </c>
      <c r="M905" s="80">
        <f>+L905-J905</f>
        <v>0</v>
      </c>
      <c r="N905" s="80"/>
      <c r="O905" s="80"/>
      <c r="P905" s="80"/>
      <c r="Q905" s="78">
        <v>110010</v>
      </c>
      <c r="R905" s="79" t="s">
        <v>150</v>
      </c>
      <c r="S905" s="78">
        <v>10</v>
      </c>
      <c r="T905" s="79" t="s">
        <v>150</v>
      </c>
      <c r="U905" s="78">
        <v>11</v>
      </c>
      <c r="V905" s="80" t="s">
        <v>156</v>
      </c>
      <c r="W905" s="78">
        <v>74</v>
      </c>
      <c r="X905" s="78">
        <v>4</v>
      </c>
    </row>
    <row r="906" spans="1:24" x14ac:dyDescent="0.25">
      <c r="A906" s="67"/>
      <c r="B906" s="67">
        <v>777</v>
      </c>
      <c r="C906" s="67" t="s">
        <v>735</v>
      </c>
      <c r="D906" s="109">
        <v>360213</v>
      </c>
      <c r="E906" s="89" t="s">
        <v>280</v>
      </c>
      <c r="F906" s="72">
        <v>755310</v>
      </c>
      <c r="G906" s="86" t="s">
        <v>194</v>
      </c>
      <c r="H906" s="87">
        <v>2.5900000000000003</v>
      </c>
      <c r="I906" s="87">
        <v>0</v>
      </c>
      <c r="J906" s="87">
        <v>0</v>
      </c>
      <c r="K906" s="87">
        <v>0</v>
      </c>
      <c r="L906" s="80">
        <v>0</v>
      </c>
      <c r="M906" s="80">
        <f>+L906-J906</f>
        <v>0</v>
      </c>
      <c r="N906" s="80"/>
      <c r="O906" s="80"/>
      <c r="P906" s="80"/>
      <c r="Q906" s="78">
        <v>110010</v>
      </c>
      <c r="R906" s="79" t="s">
        <v>150</v>
      </c>
      <c r="S906" s="78">
        <v>10</v>
      </c>
      <c r="T906" s="79" t="s">
        <v>150</v>
      </c>
      <c r="U906" s="78">
        <v>11</v>
      </c>
      <c r="V906" s="80" t="s">
        <v>156</v>
      </c>
      <c r="W906" s="78">
        <v>75</v>
      </c>
      <c r="X906" s="78">
        <v>4</v>
      </c>
    </row>
    <row r="907" spans="1:24" x14ac:dyDescent="0.25">
      <c r="A907" s="67"/>
      <c r="B907" s="67">
        <v>778</v>
      </c>
      <c r="C907" s="67" t="s">
        <v>735</v>
      </c>
      <c r="D907" s="109">
        <v>360216</v>
      </c>
      <c r="E907" s="89" t="s">
        <v>280</v>
      </c>
      <c r="F907" s="72">
        <v>611110</v>
      </c>
      <c r="G907" s="86" t="s">
        <v>258</v>
      </c>
      <c r="H907" s="87">
        <v>40281.93</v>
      </c>
      <c r="I907" s="87">
        <v>30064.26</v>
      </c>
      <c r="J907" s="87">
        <v>19826</v>
      </c>
      <c r="K907" s="87">
        <v>12319.92</v>
      </c>
      <c r="L907" s="80">
        <v>15011</v>
      </c>
      <c r="M907" s="80"/>
      <c r="N907" s="80"/>
      <c r="O907" s="80"/>
      <c r="P907" s="80"/>
      <c r="Q907" s="78">
        <v>110010</v>
      </c>
      <c r="R907" s="79" t="s">
        <v>150</v>
      </c>
      <c r="S907" s="78">
        <v>10</v>
      </c>
      <c r="T907" s="79" t="s">
        <v>150</v>
      </c>
      <c r="U907" s="78">
        <v>11</v>
      </c>
      <c r="V907" s="80" t="s">
        <v>156</v>
      </c>
      <c r="W907" s="78">
        <v>61</v>
      </c>
      <c r="X907" s="78">
        <v>2</v>
      </c>
    </row>
    <row r="908" spans="1:24" x14ac:dyDescent="0.25">
      <c r="A908" s="67"/>
      <c r="B908" s="67">
        <v>779</v>
      </c>
      <c r="C908" s="67" t="s">
        <v>735</v>
      </c>
      <c r="D908" s="109">
        <v>360216</v>
      </c>
      <c r="E908" s="89" t="s">
        <v>280</v>
      </c>
      <c r="F908" s="72">
        <v>611115</v>
      </c>
      <c r="G908" s="86" t="s">
        <v>259</v>
      </c>
      <c r="H908" s="87">
        <v>80.88</v>
      </c>
      <c r="I908" s="87">
        <v>0</v>
      </c>
      <c r="J908" s="87">
        <v>364</v>
      </c>
      <c r="K908" s="87">
        <v>74.34</v>
      </c>
      <c r="L908" s="80">
        <v>350</v>
      </c>
      <c r="M908" s="80"/>
      <c r="N908" s="80"/>
      <c r="O908" s="80"/>
      <c r="P908" s="80"/>
      <c r="Q908" s="78">
        <v>110010</v>
      </c>
      <c r="R908" s="79" t="s">
        <v>150</v>
      </c>
      <c r="S908" s="78">
        <v>10</v>
      </c>
      <c r="T908" s="79" t="s">
        <v>150</v>
      </c>
      <c r="U908" s="78">
        <v>11</v>
      </c>
      <c r="V908" s="80" t="s">
        <v>156</v>
      </c>
      <c r="W908" s="78">
        <v>61</v>
      </c>
      <c r="X908" s="78">
        <v>2</v>
      </c>
    </row>
    <row r="909" spans="1:24" x14ac:dyDescent="0.25">
      <c r="A909" s="67"/>
      <c r="B909" s="67">
        <v>780</v>
      </c>
      <c r="C909" s="67" t="s">
        <v>735</v>
      </c>
      <c r="D909" s="109">
        <v>360216</v>
      </c>
      <c r="E909" s="89" t="s">
        <v>280</v>
      </c>
      <c r="F909" s="72">
        <v>611120</v>
      </c>
      <c r="G909" s="86" t="s">
        <v>229</v>
      </c>
      <c r="H909" s="87">
        <v>5594</v>
      </c>
      <c r="I909" s="87">
        <v>0</v>
      </c>
      <c r="J909" s="87">
        <v>4993</v>
      </c>
      <c r="K909" s="87">
        <v>0</v>
      </c>
      <c r="L909" s="80">
        <v>0</v>
      </c>
      <c r="M909" s="80"/>
      <c r="N909" s="80"/>
      <c r="O909" s="80"/>
      <c r="P909" s="80"/>
      <c r="Q909" s="78">
        <v>110010</v>
      </c>
      <c r="R909" s="79" t="s">
        <v>150</v>
      </c>
      <c r="S909" s="78">
        <v>10</v>
      </c>
      <c r="T909" s="79" t="s">
        <v>150</v>
      </c>
      <c r="U909" s="78">
        <v>11</v>
      </c>
      <c r="V909" s="80" t="s">
        <v>156</v>
      </c>
      <c r="W909" s="78">
        <v>61</v>
      </c>
      <c r="X909" s="78">
        <v>2</v>
      </c>
    </row>
    <row r="910" spans="1:24" x14ac:dyDescent="0.25">
      <c r="A910" s="67"/>
      <c r="B910" s="67">
        <v>781</v>
      </c>
      <c r="C910" s="67" t="s">
        <v>735</v>
      </c>
      <c r="D910" s="109">
        <v>360216</v>
      </c>
      <c r="E910" s="89" t="s">
        <v>280</v>
      </c>
      <c r="F910" s="72">
        <v>611130</v>
      </c>
      <c r="G910" s="86" t="s">
        <v>261</v>
      </c>
      <c r="H910" s="87">
        <v>2157</v>
      </c>
      <c r="I910" s="87">
        <v>0</v>
      </c>
      <c r="J910" s="87">
        <v>0</v>
      </c>
      <c r="K910" s="87">
        <v>0</v>
      </c>
      <c r="L910" s="80">
        <v>0</v>
      </c>
      <c r="M910" s="80"/>
      <c r="N910" s="80"/>
      <c r="O910" s="80"/>
      <c r="P910" s="80"/>
      <c r="Q910" s="78">
        <v>110010</v>
      </c>
      <c r="R910" s="79" t="s">
        <v>150</v>
      </c>
      <c r="S910" s="78">
        <v>10</v>
      </c>
      <c r="T910" s="79" t="s">
        <v>150</v>
      </c>
      <c r="U910" s="78">
        <v>11</v>
      </c>
      <c r="V910" s="80" t="s">
        <v>156</v>
      </c>
      <c r="W910" s="78">
        <v>61</v>
      </c>
      <c r="X910" s="78">
        <v>2</v>
      </c>
    </row>
    <row r="911" spans="1:24" x14ac:dyDescent="0.25">
      <c r="A911" s="67"/>
      <c r="B911" s="67">
        <v>782</v>
      </c>
      <c r="C911" s="67" t="s">
        <v>735</v>
      </c>
      <c r="D911" s="109">
        <v>360216</v>
      </c>
      <c r="E911" s="89" t="s">
        <v>280</v>
      </c>
      <c r="F911" s="72">
        <v>611150</v>
      </c>
      <c r="G911" s="86" t="s">
        <v>262</v>
      </c>
      <c r="H911" s="87">
        <v>273.99</v>
      </c>
      <c r="I911" s="87">
        <v>0</v>
      </c>
      <c r="J911" s="87">
        <v>8874</v>
      </c>
      <c r="K911" s="87">
        <v>0</v>
      </c>
      <c r="L911" s="80">
        <v>0</v>
      </c>
      <c r="M911" s="80"/>
      <c r="N911" s="80"/>
      <c r="O911" s="80"/>
      <c r="P911" s="80"/>
      <c r="Q911" s="78">
        <v>110010</v>
      </c>
      <c r="R911" s="79" t="s">
        <v>150</v>
      </c>
      <c r="S911" s="78">
        <v>10</v>
      </c>
      <c r="T911" s="79" t="s">
        <v>150</v>
      </c>
      <c r="U911" s="78">
        <v>11</v>
      </c>
      <c r="V911" s="80" t="s">
        <v>156</v>
      </c>
      <c r="W911" s="78">
        <v>61</v>
      </c>
      <c r="X911" s="78">
        <v>2</v>
      </c>
    </row>
    <row r="912" spans="1:24" x14ac:dyDescent="0.25">
      <c r="A912" s="67"/>
      <c r="B912" s="67">
        <v>783</v>
      </c>
      <c r="C912" s="67" t="s">
        <v>735</v>
      </c>
      <c r="D912" s="109">
        <v>360216</v>
      </c>
      <c r="E912" s="89" t="s">
        <v>280</v>
      </c>
      <c r="F912" s="72">
        <v>611160</v>
      </c>
      <c r="G912" s="86" t="s">
        <v>230</v>
      </c>
      <c r="H912" s="87">
        <v>0</v>
      </c>
      <c r="I912" s="87">
        <v>0</v>
      </c>
      <c r="J912" s="87">
        <v>2854</v>
      </c>
      <c r="K912" s="87">
        <v>0</v>
      </c>
      <c r="L912" s="80">
        <v>0</v>
      </c>
      <c r="M912" s="80"/>
      <c r="N912" s="80"/>
      <c r="O912" s="80"/>
      <c r="P912" s="80"/>
      <c r="Q912" s="78">
        <v>110010</v>
      </c>
      <c r="R912" s="79" t="s">
        <v>150</v>
      </c>
      <c r="S912" s="78">
        <v>10</v>
      </c>
      <c r="T912" s="79" t="s">
        <v>150</v>
      </c>
      <c r="U912" s="78">
        <v>11</v>
      </c>
      <c r="V912" s="80" t="s">
        <v>156</v>
      </c>
      <c r="W912" s="78">
        <v>61</v>
      </c>
      <c r="X912" s="78">
        <v>2</v>
      </c>
    </row>
    <row r="913" spans="1:24" x14ac:dyDescent="0.25">
      <c r="A913" s="67"/>
      <c r="B913" s="67">
        <v>784</v>
      </c>
      <c r="C913" s="67" t="s">
        <v>735</v>
      </c>
      <c r="D913" s="109">
        <v>360216</v>
      </c>
      <c r="E913" s="89" t="s">
        <v>280</v>
      </c>
      <c r="F913" s="72">
        <v>611485</v>
      </c>
      <c r="G913" s="86" t="s">
        <v>263</v>
      </c>
      <c r="H913" s="87">
        <v>0</v>
      </c>
      <c r="I913" s="87">
        <v>0</v>
      </c>
      <c r="J913" s="87">
        <v>4160</v>
      </c>
      <c r="K913" s="87">
        <v>0</v>
      </c>
      <c r="L913" s="80">
        <v>0</v>
      </c>
      <c r="M913" s="80"/>
      <c r="N913" s="80"/>
      <c r="O913" s="80"/>
      <c r="P913" s="80"/>
      <c r="Q913" s="78">
        <v>110010</v>
      </c>
      <c r="R913" s="79" t="s">
        <v>150</v>
      </c>
      <c r="S913" s="78">
        <v>10</v>
      </c>
      <c r="T913" s="79" t="s">
        <v>150</v>
      </c>
      <c r="U913" s="78">
        <v>11</v>
      </c>
      <c r="V913" s="80" t="s">
        <v>156</v>
      </c>
      <c r="W913" s="78">
        <v>61</v>
      </c>
      <c r="X913" s="78">
        <v>2</v>
      </c>
    </row>
    <row r="914" spans="1:24" s="66" customFormat="1" x14ac:dyDescent="0.25">
      <c r="A914" s="67"/>
      <c r="B914" s="67">
        <v>785</v>
      </c>
      <c r="C914" s="67" t="s">
        <v>735</v>
      </c>
      <c r="D914" s="109">
        <v>360216</v>
      </c>
      <c r="E914" s="89" t="s">
        <v>280</v>
      </c>
      <c r="F914" s="72">
        <v>611515</v>
      </c>
      <c r="G914" s="86" t="s">
        <v>213</v>
      </c>
      <c r="H914" s="87">
        <v>0</v>
      </c>
      <c r="I914" s="87">
        <v>0</v>
      </c>
      <c r="J914" s="87">
        <v>520</v>
      </c>
      <c r="K914" s="87">
        <v>0</v>
      </c>
      <c r="L914" s="80">
        <v>0</v>
      </c>
      <c r="M914" s="80"/>
      <c r="N914" s="80"/>
      <c r="O914" s="80"/>
      <c r="P914" s="80"/>
      <c r="Q914" s="78">
        <v>110010</v>
      </c>
      <c r="R914" s="79" t="s">
        <v>150</v>
      </c>
      <c r="S914" s="78">
        <v>10</v>
      </c>
      <c r="T914" s="79" t="s">
        <v>150</v>
      </c>
      <c r="U914" s="78">
        <v>11</v>
      </c>
      <c r="V914" s="80" t="s">
        <v>156</v>
      </c>
      <c r="W914" s="78">
        <v>61</v>
      </c>
      <c r="X914" s="78">
        <v>2</v>
      </c>
    </row>
    <row r="915" spans="1:24" x14ac:dyDescent="0.25">
      <c r="A915" s="67"/>
      <c r="B915" s="67">
        <v>786</v>
      </c>
      <c r="C915" s="67" t="s">
        <v>735</v>
      </c>
      <c r="D915" s="109">
        <v>360216</v>
      </c>
      <c r="E915" s="89" t="s">
        <v>280</v>
      </c>
      <c r="F915" s="72">
        <v>712655</v>
      </c>
      <c r="G915" s="86" t="s">
        <v>237</v>
      </c>
      <c r="H915" s="87">
        <v>325.20000000000005</v>
      </c>
      <c r="I915" s="87">
        <v>200</v>
      </c>
      <c r="J915" s="87">
        <v>250</v>
      </c>
      <c r="K915" s="87">
        <v>155.88</v>
      </c>
      <c r="L915" s="80">
        <v>500</v>
      </c>
      <c r="M915" s="80">
        <f t="shared" ref="M915:M925" si="31">+L915-J915</f>
        <v>250</v>
      </c>
      <c r="N915" s="80"/>
      <c r="O915" s="80"/>
      <c r="P915" s="80"/>
      <c r="Q915" s="78">
        <v>110010</v>
      </c>
      <c r="R915" s="79" t="s">
        <v>150</v>
      </c>
      <c r="S915" s="78">
        <v>10</v>
      </c>
      <c r="T915" s="79" t="s">
        <v>150</v>
      </c>
      <c r="U915" s="78">
        <v>11</v>
      </c>
      <c r="V915" s="80" t="s">
        <v>156</v>
      </c>
      <c r="W915" s="78">
        <v>71</v>
      </c>
      <c r="X915" s="78">
        <v>4</v>
      </c>
    </row>
    <row r="916" spans="1:24" x14ac:dyDescent="0.25">
      <c r="A916" s="67"/>
      <c r="B916" s="67">
        <v>787</v>
      </c>
      <c r="C916" s="67" t="s">
        <v>735</v>
      </c>
      <c r="D916" s="109">
        <v>360216</v>
      </c>
      <c r="E916" s="89" t="s">
        <v>280</v>
      </c>
      <c r="F916" s="72">
        <v>733110</v>
      </c>
      <c r="G916" s="86" t="s">
        <v>214</v>
      </c>
      <c r="H916" s="87">
        <v>66.12</v>
      </c>
      <c r="I916" s="87">
        <v>529.57000000000005</v>
      </c>
      <c r="J916" s="87">
        <v>250</v>
      </c>
      <c r="K916" s="87">
        <v>0</v>
      </c>
      <c r="L916" s="80">
        <v>600</v>
      </c>
      <c r="M916" s="80">
        <f t="shared" si="31"/>
        <v>350</v>
      </c>
      <c r="N916" s="80"/>
      <c r="O916" s="80"/>
      <c r="P916" s="80"/>
      <c r="Q916" s="78">
        <v>110010</v>
      </c>
      <c r="R916" s="79" t="s">
        <v>150</v>
      </c>
      <c r="S916" s="78">
        <v>10</v>
      </c>
      <c r="T916" s="79" t="s">
        <v>150</v>
      </c>
      <c r="U916" s="78">
        <v>11</v>
      </c>
      <c r="V916" s="80" t="s">
        <v>156</v>
      </c>
      <c r="W916" s="78">
        <v>73</v>
      </c>
      <c r="X916" s="78">
        <v>4</v>
      </c>
    </row>
    <row r="917" spans="1:24" x14ac:dyDescent="0.25">
      <c r="A917" s="67"/>
      <c r="B917" s="67">
        <v>788</v>
      </c>
      <c r="C917" s="67" t="s">
        <v>735</v>
      </c>
      <c r="D917" s="109">
        <v>360216</v>
      </c>
      <c r="E917" s="89" t="s">
        <v>280</v>
      </c>
      <c r="F917" s="72">
        <v>744210</v>
      </c>
      <c r="G917" s="86" t="s">
        <v>190</v>
      </c>
      <c r="H917" s="87">
        <v>0</v>
      </c>
      <c r="I917" s="87">
        <v>0</v>
      </c>
      <c r="J917" s="87">
        <v>500</v>
      </c>
      <c r="K917" s="87">
        <v>0</v>
      </c>
      <c r="L917" s="80">
        <v>200</v>
      </c>
      <c r="M917" s="80">
        <f t="shared" si="31"/>
        <v>-300</v>
      </c>
      <c r="N917" s="80"/>
      <c r="O917" s="80"/>
      <c r="P917" s="80"/>
      <c r="Q917" s="78">
        <v>110010</v>
      </c>
      <c r="R917" s="79" t="s">
        <v>150</v>
      </c>
      <c r="S917" s="78">
        <v>10</v>
      </c>
      <c r="T917" s="79" t="s">
        <v>150</v>
      </c>
      <c r="U917" s="78">
        <v>11</v>
      </c>
      <c r="V917" s="80" t="s">
        <v>156</v>
      </c>
      <c r="W917" s="78">
        <v>74</v>
      </c>
      <c r="X917" s="78">
        <v>4</v>
      </c>
    </row>
    <row r="918" spans="1:24" x14ac:dyDescent="0.25">
      <c r="A918" s="67"/>
      <c r="B918" s="67">
        <v>789</v>
      </c>
      <c r="C918" s="67" t="s">
        <v>735</v>
      </c>
      <c r="D918" s="109">
        <v>360216</v>
      </c>
      <c r="E918" s="89" t="s">
        <v>280</v>
      </c>
      <c r="F918" s="72">
        <v>744220</v>
      </c>
      <c r="G918" s="86" t="s">
        <v>191</v>
      </c>
      <c r="H918" s="87">
        <v>3203.45</v>
      </c>
      <c r="I918" s="87">
        <v>771.61</v>
      </c>
      <c r="J918" s="87">
        <v>0</v>
      </c>
      <c r="K918" s="87">
        <v>0</v>
      </c>
      <c r="L918" s="80">
        <v>1000</v>
      </c>
      <c r="M918" s="80">
        <f t="shared" si="31"/>
        <v>1000</v>
      </c>
      <c r="N918" s="80"/>
      <c r="O918" s="80"/>
      <c r="P918" s="80"/>
      <c r="Q918" s="78">
        <v>110010</v>
      </c>
      <c r="R918" s="79" t="s">
        <v>150</v>
      </c>
      <c r="S918" s="78">
        <v>10</v>
      </c>
      <c r="T918" s="79" t="s">
        <v>150</v>
      </c>
      <c r="U918" s="78">
        <v>11</v>
      </c>
      <c r="V918" s="80" t="s">
        <v>156</v>
      </c>
      <c r="W918" s="78">
        <v>74</v>
      </c>
      <c r="X918" s="78">
        <v>4</v>
      </c>
    </row>
    <row r="919" spans="1:24" x14ac:dyDescent="0.25">
      <c r="A919" s="67"/>
      <c r="B919" s="67">
        <v>790</v>
      </c>
      <c r="C919" s="67" t="s">
        <v>735</v>
      </c>
      <c r="D919" s="109">
        <v>360216</v>
      </c>
      <c r="E919" s="89" t="s">
        <v>280</v>
      </c>
      <c r="F919" s="72">
        <v>755240</v>
      </c>
      <c r="G919" s="86" t="s">
        <v>193</v>
      </c>
      <c r="H919" s="87">
        <v>0</v>
      </c>
      <c r="I919" s="87">
        <v>0</v>
      </c>
      <c r="J919" s="87">
        <v>250</v>
      </c>
      <c r="K919" s="87">
        <v>0</v>
      </c>
      <c r="L919" s="80">
        <v>0</v>
      </c>
      <c r="M919" s="80">
        <f t="shared" si="31"/>
        <v>-250</v>
      </c>
      <c r="N919" s="80"/>
      <c r="O919" s="80"/>
      <c r="P919" s="80"/>
      <c r="Q919" s="78">
        <v>110010</v>
      </c>
      <c r="R919" s="79" t="s">
        <v>150</v>
      </c>
      <c r="S919" s="78">
        <v>10</v>
      </c>
      <c r="T919" s="79" t="s">
        <v>150</v>
      </c>
      <c r="U919" s="78">
        <v>11</v>
      </c>
      <c r="V919" s="80" t="s">
        <v>156</v>
      </c>
      <c r="W919" s="78">
        <v>75</v>
      </c>
      <c r="X919" s="78">
        <v>4</v>
      </c>
    </row>
    <row r="920" spans="1:24" x14ac:dyDescent="0.25">
      <c r="A920" s="67"/>
      <c r="B920" s="67">
        <v>791</v>
      </c>
      <c r="C920" s="67" t="s">
        <v>735</v>
      </c>
      <c r="D920" s="109">
        <v>360216</v>
      </c>
      <c r="E920" s="89" t="s">
        <v>280</v>
      </c>
      <c r="F920" s="72">
        <v>755310</v>
      </c>
      <c r="G920" s="86" t="s">
        <v>194</v>
      </c>
      <c r="H920" s="87">
        <v>0.52</v>
      </c>
      <c r="I920" s="87">
        <v>5.52</v>
      </c>
      <c r="J920" s="87">
        <v>395</v>
      </c>
      <c r="K920" s="87">
        <v>0</v>
      </c>
      <c r="L920" s="80">
        <v>200</v>
      </c>
      <c r="M920" s="80">
        <f t="shared" si="31"/>
        <v>-195</v>
      </c>
      <c r="N920" s="80"/>
      <c r="O920" s="80"/>
      <c r="P920" s="80"/>
      <c r="Q920" s="78">
        <v>110010</v>
      </c>
      <c r="R920" s="79" t="s">
        <v>150</v>
      </c>
      <c r="S920" s="78">
        <v>10</v>
      </c>
      <c r="T920" s="79" t="s">
        <v>150</v>
      </c>
      <c r="U920" s="78">
        <v>11</v>
      </c>
      <c r="V920" s="80" t="s">
        <v>156</v>
      </c>
      <c r="W920" s="78">
        <v>75</v>
      </c>
      <c r="X920" s="78">
        <v>4</v>
      </c>
    </row>
    <row r="921" spans="1:24" x14ac:dyDescent="0.25">
      <c r="A921" s="67"/>
      <c r="B921" s="67">
        <v>792</v>
      </c>
      <c r="C921" s="67" t="s">
        <v>735</v>
      </c>
      <c r="D921" s="109">
        <v>360216</v>
      </c>
      <c r="E921" s="89" t="s">
        <v>280</v>
      </c>
      <c r="F921" s="72">
        <v>755330</v>
      </c>
      <c r="G921" s="86" t="s">
        <v>238</v>
      </c>
      <c r="H921" s="87">
        <v>0</v>
      </c>
      <c r="I921" s="87">
        <v>0</v>
      </c>
      <c r="J921" s="87">
        <v>0</v>
      </c>
      <c r="K921" s="87">
        <v>0</v>
      </c>
      <c r="L921" s="80">
        <v>1000</v>
      </c>
      <c r="M921" s="80">
        <f t="shared" si="31"/>
        <v>1000</v>
      </c>
      <c r="N921" s="80"/>
      <c r="O921" s="80"/>
      <c r="P921" s="80"/>
      <c r="Q921" s="78">
        <v>110010</v>
      </c>
      <c r="R921" s="79" t="s">
        <v>150</v>
      </c>
      <c r="S921" s="78">
        <v>10</v>
      </c>
      <c r="T921" s="79" t="s">
        <v>150</v>
      </c>
      <c r="U921" s="78">
        <v>11</v>
      </c>
      <c r="V921" s="80" t="s">
        <v>156</v>
      </c>
      <c r="W921" s="78">
        <v>75</v>
      </c>
      <c r="X921" s="78">
        <v>4</v>
      </c>
    </row>
    <row r="922" spans="1:24" x14ac:dyDescent="0.25">
      <c r="A922" s="67"/>
      <c r="B922" s="67">
        <v>793</v>
      </c>
      <c r="C922" s="67" t="s">
        <v>735</v>
      </c>
      <c r="D922" s="109">
        <v>360216</v>
      </c>
      <c r="E922" s="89" t="s">
        <v>280</v>
      </c>
      <c r="F922" s="72">
        <v>755360</v>
      </c>
      <c r="G922" s="86" t="s">
        <v>225</v>
      </c>
      <c r="H922" s="87">
        <v>18</v>
      </c>
      <c r="I922" s="87">
        <v>0</v>
      </c>
      <c r="J922" s="87">
        <v>0</v>
      </c>
      <c r="K922" s="87">
        <v>0</v>
      </c>
      <c r="L922" s="80">
        <v>0</v>
      </c>
      <c r="M922" s="80">
        <f t="shared" si="31"/>
        <v>0</v>
      </c>
      <c r="N922" s="80"/>
      <c r="O922" s="80"/>
      <c r="P922" s="80"/>
      <c r="Q922" s="78">
        <v>110010</v>
      </c>
      <c r="R922" s="79" t="s">
        <v>150</v>
      </c>
      <c r="S922" s="78">
        <v>10</v>
      </c>
      <c r="T922" s="79" t="s">
        <v>150</v>
      </c>
      <c r="U922" s="78">
        <v>11</v>
      </c>
      <c r="V922" s="80" t="s">
        <v>156</v>
      </c>
      <c r="W922" s="78">
        <v>75</v>
      </c>
      <c r="X922" s="78">
        <v>4</v>
      </c>
    </row>
    <row r="923" spans="1:24" s="66" customFormat="1" x14ac:dyDescent="0.25">
      <c r="A923" s="67"/>
      <c r="B923" s="67">
        <v>794</v>
      </c>
      <c r="C923" s="67" t="s">
        <v>735</v>
      </c>
      <c r="D923" s="109">
        <v>360216</v>
      </c>
      <c r="E923" s="89" t="s">
        <v>280</v>
      </c>
      <c r="F923" s="72">
        <v>755705</v>
      </c>
      <c r="G923" s="86" t="s">
        <v>196</v>
      </c>
      <c r="H923" s="87">
        <v>0.67</v>
      </c>
      <c r="I923" s="87">
        <v>0</v>
      </c>
      <c r="J923" s="87">
        <v>0</v>
      </c>
      <c r="K923" s="87">
        <v>0</v>
      </c>
      <c r="L923" s="80">
        <v>0</v>
      </c>
      <c r="M923" s="80">
        <f t="shared" si="31"/>
        <v>0</v>
      </c>
      <c r="N923" s="80"/>
      <c r="O923" s="80"/>
      <c r="P923" s="80"/>
      <c r="Q923" s="78">
        <v>110010</v>
      </c>
      <c r="R923" s="79" t="s">
        <v>150</v>
      </c>
      <c r="S923" s="78">
        <v>10</v>
      </c>
      <c r="T923" s="79" t="s">
        <v>150</v>
      </c>
      <c r="U923" s="78">
        <v>11</v>
      </c>
      <c r="V923" s="80" t="s">
        <v>156</v>
      </c>
      <c r="W923" s="78">
        <v>75</v>
      </c>
      <c r="X923" s="78">
        <v>4</v>
      </c>
    </row>
    <row r="924" spans="1:24" x14ac:dyDescent="0.25">
      <c r="A924" s="67"/>
      <c r="B924" s="67"/>
      <c r="C924" s="67" t="s">
        <v>735</v>
      </c>
      <c r="D924" s="109">
        <v>360216</v>
      </c>
      <c r="E924" s="89" t="s">
        <v>280</v>
      </c>
      <c r="F924" s="72">
        <v>787430</v>
      </c>
      <c r="G924" s="86" t="s">
        <v>207</v>
      </c>
      <c r="H924" s="87"/>
      <c r="I924" s="87"/>
      <c r="J924" s="87"/>
      <c r="K924" s="87"/>
      <c r="L924" s="80">
        <v>2800</v>
      </c>
      <c r="M924" s="80">
        <f t="shared" si="31"/>
        <v>2800</v>
      </c>
      <c r="N924" s="80"/>
      <c r="O924" s="80">
        <v>2800</v>
      </c>
      <c r="P924" s="80"/>
      <c r="Q924" s="78">
        <v>110010</v>
      </c>
      <c r="R924" s="79" t="s">
        <v>150</v>
      </c>
      <c r="S924" s="78">
        <v>10</v>
      </c>
      <c r="T924" s="79" t="s">
        <v>150</v>
      </c>
      <c r="U924" s="78">
        <v>11</v>
      </c>
      <c r="V924" s="80" t="s">
        <v>156</v>
      </c>
      <c r="W924" s="78">
        <v>78</v>
      </c>
      <c r="X924" s="78">
        <v>4</v>
      </c>
    </row>
    <row r="925" spans="1:24" x14ac:dyDescent="0.25">
      <c r="A925" s="67"/>
      <c r="B925" s="67"/>
      <c r="C925" s="67" t="s">
        <v>735</v>
      </c>
      <c r="D925" s="109">
        <v>360216</v>
      </c>
      <c r="E925" s="89" t="s">
        <v>280</v>
      </c>
      <c r="F925" s="66">
        <v>798142</v>
      </c>
      <c r="G925" s="66" t="s">
        <v>839</v>
      </c>
      <c r="H925" s="87"/>
      <c r="I925" s="87"/>
      <c r="J925" s="87"/>
      <c r="K925" s="87"/>
      <c r="L925" s="80">
        <v>-330</v>
      </c>
      <c r="M925" s="80">
        <f t="shared" si="31"/>
        <v>-330</v>
      </c>
      <c r="N925" s="80"/>
      <c r="O925" s="80"/>
      <c r="P925" s="80"/>
      <c r="Q925" s="78">
        <v>110010</v>
      </c>
      <c r="R925" s="79" t="s">
        <v>150</v>
      </c>
      <c r="S925" s="78">
        <v>10</v>
      </c>
      <c r="T925" s="79" t="s">
        <v>150</v>
      </c>
      <c r="U925" s="78">
        <v>11</v>
      </c>
      <c r="V925" s="80" t="s">
        <v>156</v>
      </c>
      <c r="W925" s="78">
        <v>79</v>
      </c>
      <c r="X925" s="78">
        <v>4</v>
      </c>
    </row>
    <row r="926" spans="1:24" x14ac:dyDescent="0.25">
      <c r="A926" s="67"/>
      <c r="B926" s="67">
        <v>795</v>
      </c>
      <c r="C926" s="67" t="s">
        <v>735</v>
      </c>
      <c r="D926" s="109">
        <v>386100</v>
      </c>
      <c r="E926" s="89" t="s">
        <v>281</v>
      </c>
      <c r="F926" s="72">
        <v>611120</v>
      </c>
      <c r="G926" s="86" t="s">
        <v>229</v>
      </c>
      <c r="H926" s="87">
        <v>6471</v>
      </c>
      <c r="I926" s="87">
        <v>4488</v>
      </c>
      <c r="J926" s="87">
        <v>7136</v>
      </c>
      <c r="K926" s="87">
        <v>4758</v>
      </c>
      <c r="L926" s="80">
        <v>0</v>
      </c>
      <c r="M926" s="80"/>
      <c r="N926" s="80"/>
      <c r="O926" s="80"/>
      <c r="P926" s="80"/>
      <c r="Q926" s="78">
        <v>110010</v>
      </c>
      <c r="R926" s="79" t="s">
        <v>150</v>
      </c>
      <c r="S926" s="78">
        <v>10</v>
      </c>
      <c r="T926" s="79" t="s">
        <v>150</v>
      </c>
      <c r="U926" s="78">
        <v>11</v>
      </c>
      <c r="V926" s="80" t="s">
        <v>156</v>
      </c>
      <c r="W926" s="78">
        <v>61</v>
      </c>
      <c r="X926" s="78">
        <v>1</v>
      </c>
    </row>
    <row r="927" spans="1:24" s="66" customFormat="1" x14ac:dyDescent="0.25">
      <c r="A927" s="67"/>
      <c r="B927" s="67">
        <v>796</v>
      </c>
      <c r="C927" s="67" t="s">
        <v>735</v>
      </c>
      <c r="D927" s="109">
        <v>386100</v>
      </c>
      <c r="E927" s="89" t="s">
        <v>281</v>
      </c>
      <c r="F927" s="72">
        <v>611160</v>
      </c>
      <c r="G927" s="86" t="s">
        <v>230</v>
      </c>
      <c r="H927" s="87">
        <v>0</v>
      </c>
      <c r="I927" s="87">
        <v>0</v>
      </c>
      <c r="J927" s="87">
        <v>4758</v>
      </c>
      <c r="K927" s="87">
        <v>0</v>
      </c>
      <c r="L927" s="80">
        <v>0</v>
      </c>
      <c r="M927" s="80"/>
      <c r="N927" s="80"/>
      <c r="O927" s="80"/>
      <c r="P927" s="80"/>
      <c r="Q927" s="78">
        <v>110010</v>
      </c>
      <c r="R927" s="79" t="s">
        <v>150</v>
      </c>
      <c r="S927" s="78">
        <v>10</v>
      </c>
      <c r="T927" s="79" t="s">
        <v>150</v>
      </c>
      <c r="U927" s="78">
        <v>11</v>
      </c>
      <c r="V927" s="80" t="s">
        <v>156</v>
      </c>
      <c r="W927" s="78">
        <v>61</v>
      </c>
      <c r="X927" s="78">
        <v>1</v>
      </c>
    </row>
    <row r="928" spans="1:24" x14ac:dyDescent="0.25">
      <c r="A928" s="67"/>
      <c r="B928" s="67">
        <v>797</v>
      </c>
      <c r="C928" s="67" t="s">
        <v>735</v>
      </c>
      <c r="D928" s="109">
        <v>386100</v>
      </c>
      <c r="E928" s="89" t="s">
        <v>281</v>
      </c>
      <c r="F928" s="72">
        <v>744220</v>
      </c>
      <c r="G928" s="86" t="s">
        <v>191</v>
      </c>
      <c r="H928" s="87">
        <v>838.52</v>
      </c>
      <c r="I928" s="87">
        <v>0</v>
      </c>
      <c r="J928" s="87">
        <v>0</v>
      </c>
      <c r="K928" s="87">
        <v>0</v>
      </c>
      <c r="L928" s="80">
        <v>0</v>
      </c>
      <c r="M928" s="80">
        <f>+L928-J928</f>
        <v>0</v>
      </c>
      <c r="N928" s="80"/>
      <c r="O928" s="80"/>
      <c r="P928" s="80"/>
      <c r="Q928" s="78">
        <v>110010</v>
      </c>
      <c r="R928" s="79" t="s">
        <v>150</v>
      </c>
      <c r="S928" s="78">
        <v>10</v>
      </c>
      <c r="T928" s="79" t="s">
        <v>150</v>
      </c>
      <c r="U928" s="78">
        <v>11</v>
      </c>
      <c r="V928" s="80" t="s">
        <v>156</v>
      </c>
      <c r="W928" s="78">
        <v>74</v>
      </c>
      <c r="X928" s="78">
        <v>4</v>
      </c>
    </row>
    <row r="929" spans="1:24" x14ac:dyDescent="0.25">
      <c r="A929" s="67"/>
      <c r="B929" s="67">
        <v>798</v>
      </c>
      <c r="C929" s="67" t="s">
        <v>735</v>
      </c>
      <c r="D929" s="109">
        <v>386100</v>
      </c>
      <c r="E929" s="89" t="s">
        <v>281</v>
      </c>
      <c r="F929" s="72">
        <v>755310</v>
      </c>
      <c r="G929" s="86" t="s">
        <v>194</v>
      </c>
      <c r="H929" s="87">
        <v>0</v>
      </c>
      <c r="I929" s="87">
        <v>0</v>
      </c>
      <c r="J929" s="87">
        <v>250</v>
      </c>
      <c r="K929" s="87">
        <v>0</v>
      </c>
      <c r="L929" s="80">
        <v>200</v>
      </c>
      <c r="M929" s="80">
        <f>+L929-J929</f>
        <v>-50</v>
      </c>
      <c r="N929" s="80"/>
      <c r="O929" s="80"/>
      <c r="P929" s="80"/>
      <c r="Q929" s="78">
        <v>110010</v>
      </c>
      <c r="R929" s="79" t="s">
        <v>150</v>
      </c>
      <c r="S929" s="78">
        <v>10</v>
      </c>
      <c r="T929" s="79" t="s">
        <v>150</v>
      </c>
      <c r="U929" s="78">
        <v>11</v>
      </c>
      <c r="V929" s="80" t="s">
        <v>156</v>
      </c>
      <c r="W929" s="78">
        <v>75</v>
      </c>
      <c r="X929" s="78">
        <v>4</v>
      </c>
    </row>
    <row r="930" spans="1:24" x14ac:dyDescent="0.25">
      <c r="A930" s="67"/>
      <c r="B930" s="67"/>
      <c r="C930" s="67" t="s">
        <v>735</v>
      </c>
      <c r="D930" s="109">
        <v>386100</v>
      </c>
      <c r="E930" s="89" t="s">
        <v>281</v>
      </c>
      <c r="F930" s="66">
        <v>798142</v>
      </c>
      <c r="G930" s="66" t="s">
        <v>839</v>
      </c>
      <c r="H930" s="87"/>
      <c r="I930" s="87"/>
      <c r="J930" s="87"/>
      <c r="K930" s="87"/>
      <c r="L930" s="80">
        <v>0</v>
      </c>
      <c r="M930" s="80">
        <f>+L930-J930</f>
        <v>0</v>
      </c>
      <c r="N930" s="80"/>
      <c r="O930" s="80"/>
      <c r="P930" s="80"/>
      <c r="Q930" s="78">
        <v>110010</v>
      </c>
      <c r="R930" s="79" t="s">
        <v>150</v>
      </c>
      <c r="S930" s="78">
        <v>10</v>
      </c>
      <c r="T930" s="79" t="s">
        <v>150</v>
      </c>
      <c r="U930" s="78">
        <v>11</v>
      </c>
      <c r="V930" s="80" t="s">
        <v>156</v>
      </c>
      <c r="W930" s="78">
        <v>79</v>
      </c>
      <c r="X930" s="78">
        <v>4</v>
      </c>
    </row>
    <row r="931" spans="1:24" x14ac:dyDescent="0.25">
      <c r="A931" s="67"/>
      <c r="B931" s="67">
        <v>799</v>
      </c>
      <c r="C931" s="67" t="s">
        <v>735</v>
      </c>
      <c r="D931" s="109">
        <v>386102</v>
      </c>
      <c r="E931" s="89" t="s">
        <v>281</v>
      </c>
      <c r="F931" s="72">
        <v>611110</v>
      </c>
      <c r="G931" s="86" t="s">
        <v>258</v>
      </c>
      <c r="H931" s="87">
        <v>21693.120000000003</v>
      </c>
      <c r="I931" s="87">
        <v>30819.16</v>
      </c>
      <c r="J931" s="87">
        <v>30767</v>
      </c>
      <c r="K931" s="87">
        <v>7880.74</v>
      </c>
      <c r="L931" s="80">
        <v>45771</v>
      </c>
      <c r="M931" s="80"/>
      <c r="N931" s="80"/>
      <c r="O931" s="80"/>
      <c r="P931" s="80"/>
      <c r="Q931" s="78">
        <v>110010</v>
      </c>
      <c r="R931" s="79" t="s">
        <v>150</v>
      </c>
      <c r="S931" s="78">
        <v>10</v>
      </c>
      <c r="T931" s="79" t="s">
        <v>150</v>
      </c>
      <c r="U931" s="78">
        <v>11</v>
      </c>
      <c r="V931" s="80" t="s">
        <v>156</v>
      </c>
      <c r="W931" s="78">
        <v>61</v>
      </c>
      <c r="X931" s="78">
        <v>1</v>
      </c>
    </row>
    <row r="932" spans="1:24" x14ac:dyDescent="0.25">
      <c r="A932" s="67"/>
      <c r="B932" s="67">
        <v>800</v>
      </c>
      <c r="C932" s="67" t="s">
        <v>735</v>
      </c>
      <c r="D932" s="109">
        <v>386102</v>
      </c>
      <c r="E932" s="89" t="s">
        <v>281</v>
      </c>
      <c r="F932" s="72">
        <v>611115</v>
      </c>
      <c r="G932" s="86" t="s">
        <v>259</v>
      </c>
      <c r="H932" s="87">
        <v>0</v>
      </c>
      <c r="I932" s="87">
        <v>93.48</v>
      </c>
      <c r="J932" s="87">
        <v>200</v>
      </c>
      <c r="K932" s="87">
        <v>148.68</v>
      </c>
      <c r="L932" s="80">
        <v>0</v>
      </c>
      <c r="M932" s="80"/>
      <c r="N932" s="80"/>
      <c r="O932" s="80"/>
      <c r="P932" s="80"/>
      <c r="Q932" s="78">
        <v>110010</v>
      </c>
      <c r="R932" s="79" t="s">
        <v>150</v>
      </c>
      <c r="S932" s="78">
        <v>10</v>
      </c>
      <c r="T932" s="79" t="s">
        <v>150</v>
      </c>
      <c r="U932" s="78">
        <v>11</v>
      </c>
      <c r="V932" s="80" t="s">
        <v>156</v>
      </c>
      <c r="W932" s="78">
        <v>61</v>
      </c>
      <c r="X932" s="78">
        <v>1</v>
      </c>
    </row>
    <row r="933" spans="1:24" s="66" customFormat="1" x14ac:dyDescent="0.25">
      <c r="A933" s="67"/>
      <c r="B933" s="67">
        <v>801</v>
      </c>
      <c r="C933" s="67" t="s">
        <v>735</v>
      </c>
      <c r="D933" s="109">
        <v>386102</v>
      </c>
      <c r="E933" s="89" t="s">
        <v>281</v>
      </c>
      <c r="F933" s="72">
        <v>611120</v>
      </c>
      <c r="G933" s="86" t="s">
        <v>229</v>
      </c>
      <c r="H933" s="87">
        <v>23727</v>
      </c>
      <c r="I933" s="87">
        <v>29620</v>
      </c>
      <c r="J933" s="87">
        <v>34050</v>
      </c>
      <c r="K933" s="87">
        <v>19032</v>
      </c>
      <c r="L933" s="80">
        <v>0</v>
      </c>
      <c r="M933" s="80"/>
      <c r="N933" s="80"/>
      <c r="O933" s="80"/>
      <c r="P933" s="80"/>
      <c r="Q933" s="78">
        <v>110010</v>
      </c>
      <c r="R933" s="79" t="s">
        <v>150</v>
      </c>
      <c r="S933" s="78">
        <v>10</v>
      </c>
      <c r="T933" s="79" t="s">
        <v>150</v>
      </c>
      <c r="U933" s="78">
        <v>11</v>
      </c>
      <c r="V933" s="80" t="s">
        <v>156</v>
      </c>
      <c r="W933" s="78">
        <v>61</v>
      </c>
      <c r="X933" s="78">
        <v>1</v>
      </c>
    </row>
    <row r="934" spans="1:24" x14ac:dyDescent="0.25">
      <c r="A934" s="67"/>
      <c r="B934" s="67">
        <v>802</v>
      </c>
      <c r="C934" s="67" t="s">
        <v>735</v>
      </c>
      <c r="D934" s="109">
        <v>386102</v>
      </c>
      <c r="E934" s="89" t="s">
        <v>281</v>
      </c>
      <c r="F934" s="72">
        <v>611160</v>
      </c>
      <c r="G934" s="86" t="s">
        <v>230</v>
      </c>
      <c r="H934" s="87">
        <v>6471</v>
      </c>
      <c r="I934" s="87">
        <v>4488</v>
      </c>
      <c r="J934" s="87">
        <v>7136</v>
      </c>
      <c r="K934" s="87">
        <v>0</v>
      </c>
      <c r="L934" s="80">
        <v>0</v>
      </c>
      <c r="M934" s="80"/>
      <c r="N934" s="80"/>
      <c r="O934" s="80"/>
      <c r="P934" s="80"/>
      <c r="Q934" s="78">
        <v>110010</v>
      </c>
      <c r="R934" s="79" t="s">
        <v>150</v>
      </c>
      <c r="S934" s="78">
        <v>10</v>
      </c>
      <c r="T934" s="79" t="s">
        <v>150</v>
      </c>
      <c r="U934" s="78">
        <v>11</v>
      </c>
      <c r="V934" s="80" t="s">
        <v>156</v>
      </c>
      <c r="W934" s="78">
        <v>61</v>
      </c>
      <c r="X934" s="78">
        <v>1</v>
      </c>
    </row>
    <row r="935" spans="1:24" x14ac:dyDescent="0.25">
      <c r="A935" s="67"/>
      <c r="B935" s="67">
        <v>803</v>
      </c>
      <c r="C935" s="67" t="s">
        <v>735</v>
      </c>
      <c r="D935" s="109">
        <v>386102</v>
      </c>
      <c r="E935" s="89" t="s">
        <v>281</v>
      </c>
      <c r="F935" s="72">
        <v>611485</v>
      </c>
      <c r="G935" s="86" t="s">
        <v>263</v>
      </c>
      <c r="H935" s="87">
        <v>6327.2199999999993</v>
      </c>
      <c r="I935" s="87">
        <v>6101.42</v>
      </c>
      <c r="J935" s="87">
        <v>4680</v>
      </c>
      <c r="K935" s="87">
        <v>2938.25</v>
      </c>
      <c r="L935" s="80">
        <v>4500</v>
      </c>
      <c r="M935" s="80"/>
      <c r="N935" s="80"/>
      <c r="O935" s="80"/>
      <c r="P935" s="80"/>
      <c r="Q935" s="78">
        <v>110010</v>
      </c>
      <c r="R935" s="79" t="s">
        <v>150</v>
      </c>
      <c r="S935" s="78">
        <v>10</v>
      </c>
      <c r="T935" s="79" t="s">
        <v>150</v>
      </c>
      <c r="U935" s="78">
        <v>11</v>
      </c>
      <c r="V935" s="80" t="s">
        <v>156</v>
      </c>
      <c r="W935" s="78">
        <v>61</v>
      </c>
      <c r="X935" s="78">
        <v>1</v>
      </c>
    </row>
    <row r="936" spans="1:24" x14ac:dyDescent="0.25">
      <c r="A936" s="67"/>
      <c r="B936" s="67">
        <v>804</v>
      </c>
      <c r="C936" s="67" t="s">
        <v>735</v>
      </c>
      <c r="D936" s="109">
        <v>386102</v>
      </c>
      <c r="E936" s="89" t="s">
        <v>281</v>
      </c>
      <c r="F936" s="72">
        <v>733110</v>
      </c>
      <c r="G936" s="86" t="s">
        <v>214</v>
      </c>
      <c r="H936" s="87">
        <v>0</v>
      </c>
      <c r="I936" s="87">
        <v>0</v>
      </c>
      <c r="J936" s="87">
        <v>100</v>
      </c>
      <c r="K936" s="87">
        <v>0</v>
      </c>
      <c r="L936" s="80">
        <v>200</v>
      </c>
      <c r="M936" s="80">
        <f>+L936-J936</f>
        <v>100</v>
      </c>
      <c r="N936" s="80"/>
      <c r="O936" s="80"/>
      <c r="P936" s="80"/>
      <c r="Q936" s="78">
        <v>110010</v>
      </c>
      <c r="R936" s="79" t="s">
        <v>150</v>
      </c>
      <c r="S936" s="78">
        <v>10</v>
      </c>
      <c r="T936" s="79" t="s">
        <v>150</v>
      </c>
      <c r="U936" s="78">
        <v>11</v>
      </c>
      <c r="V936" s="80" t="s">
        <v>156</v>
      </c>
      <c r="W936" s="78">
        <v>73</v>
      </c>
      <c r="X936" s="78">
        <v>4</v>
      </c>
    </row>
    <row r="937" spans="1:24" x14ac:dyDescent="0.25">
      <c r="A937" s="67"/>
      <c r="B937" s="67">
        <v>805</v>
      </c>
      <c r="C937" s="67" t="s">
        <v>735</v>
      </c>
      <c r="D937" s="109">
        <v>386102</v>
      </c>
      <c r="E937" s="89" t="s">
        <v>281</v>
      </c>
      <c r="F937" s="72">
        <v>744210</v>
      </c>
      <c r="G937" s="86" t="s">
        <v>190</v>
      </c>
      <c r="H937" s="87">
        <v>0</v>
      </c>
      <c r="I937" s="87">
        <v>0</v>
      </c>
      <c r="J937" s="87">
        <v>0</v>
      </c>
      <c r="K937" s="87">
        <v>0</v>
      </c>
      <c r="L937" s="80">
        <v>200</v>
      </c>
      <c r="M937" s="80">
        <f>+L937-J937</f>
        <v>200</v>
      </c>
      <c r="N937" s="80"/>
      <c r="O937" s="80"/>
      <c r="P937" s="80"/>
      <c r="Q937" s="78">
        <v>110010</v>
      </c>
      <c r="R937" s="79" t="s">
        <v>150</v>
      </c>
      <c r="S937" s="78">
        <v>10</v>
      </c>
      <c r="T937" s="79" t="s">
        <v>150</v>
      </c>
      <c r="U937" s="78">
        <v>11</v>
      </c>
      <c r="V937" s="80" t="s">
        <v>156</v>
      </c>
      <c r="W937" s="78">
        <v>74</v>
      </c>
      <c r="X937" s="78">
        <v>4</v>
      </c>
    </row>
    <row r="938" spans="1:24" x14ac:dyDescent="0.25">
      <c r="A938" s="67"/>
      <c r="B938" s="67">
        <v>806</v>
      </c>
      <c r="C938" s="67" t="s">
        <v>735</v>
      </c>
      <c r="D938" s="109">
        <v>386102</v>
      </c>
      <c r="E938" s="89" t="s">
        <v>281</v>
      </c>
      <c r="F938" s="72">
        <v>755310</v>
      </c>
      <c r="G938" s="86" t="s">
        <v>194</v>
      </c>
      <c r="H938" s="87">
        <v>374.76</v>
      </c>
      <c r="I938" s="87">
        <v>1072.0800000000002</v>
      </c>
      <c r="J938" s="87">
        <v>600</v>
      </c>
      <c r="K938" s="87">
        <v>537.48</v>
      </c>
      <c r="L938" s="80">
        <v>750</v>
      </c>
      <c r="M938" s="80">
        <f>+L938-J938</f>
        <v>150</v>
      </c>
      <c r="N938" s="80"/>
      <c r="O938" s="80"/>
      <c r="P938" s="80"/>
      <c r="Q938" s="78">
        <v>110010</v>
      </c>
      <c r="R938" s="79" t="s">
        <v>150</v>
      </c>
      <c r="S938" s="78">
        <v>10</v>
      </c>
      <c r="T938" s="79" t="s">
        <v>150</v>
      </c>
      <c r="U938" s="78">
        <v>11</v>
      </c>
      <c r="V938" s="80" t="s">
        <v>156</v>
      </c>
      <c r="W938" s="78">
        <v>75</v>
      </c>
      <c r="X938" s="78">
        <v>4</v>
      </c>
    </row>
    <row r="939" spans="1:24" x14ac:dyDescent="0.25">
      <c r="A939" s="67"/>
      <c r="B939" s="67">
        <v>807</v>
      </c>
      <c r="C939" s="67" t="s">
        <v>735</v>
      </c>
      <c r="D939" s="109">
        <v>386102</v>
      </c>
      <c r="E939" s="89" t="s">
        <v>281</v>
      </c>
      <c r="F939" s="72">
        <v>755360</v>
      </c>
      <c r="G939" s="86" t="s">
        <v>225</v>
      </c>
      <c r="H939" s="87">
        <v>326.68</v>
      </c>
      <c r="I939" s="87">
        <v>548.0200000000001</v>
      </c>
      <c r="J939" s="87">
        <v>300</v>
      </c>
      <c r="K939" s="87">
        <v>277.14</v>
      </c>
      <c r="L939" s="80">
        <v>250</v>
      </c>
      <c r="M939" s="80">
        <f>+L939-J939</f>
        <v>-50</v>
      </c>
      <c r="N939" s="80"/>
      <c r="O939" s="80"/>
      <c r="P939" s="80"/>
      <c r="Q939" s="78">
        <v>110010</v>
      </c>
      <c r="R939" s="79" t="s">
        <v>150</v>
      </c>
      <c r="S939" s="78">
        <v>10</v>
      </c>
      <c r="T939" s="79" t="s">
        <v>150</v>
      </c>
      <c r="U939" s="78">
        <v>11</v>
      </c>
      <c r="V939" s="80" t="s">
        <v>156</v>
      </c>
      <c r="W939" s="78">
        <v>75</v>
      </c>
      <c r="X939" s="78">
        <v>4</v>
      </c>
    </row>
    <row r="940" spans="1:24" x14ac:dyDescent="0.25">
      <c r="A940" s="67"/>
      <c r="B940" s="67"/>
      <c r="C940" s="67" t="s">
        <v>735</v>
      </c>
      <c r="D940" s="109">
        <v>386102</v>
      </c>
      <c r="E940" s="89" t="s">
        <v>281</v>
      </c>
      <c r="F940" s="66">
        <v>798142</v>
      </c>
      <c r="G940" s="66" t="s">
        <v>839</v>
      </c>
      <c r="H940" s="87"/>
      <c r="I940" s="87"/>
      <c r="J940" s="87"/>
      <c r="K940" s="87"/>
      <c r="L940" s="80">
        <v>-65</v>
      </c>
      <c r="M940" s="80">
        <f>+L940-J940</f>
        <v>-65</v>
      </c>
      <c r="N940" s="80"/>
      <c r="O940" s="80"/>
      <c r="P940" s="80"/>
      <c r="Q940" s="78">
        <v>110010</v>
      </c>
      <c r="R940" s="79" t="s">
        <v>150</v>
      </c>
      <c r="S940" s="78">
        <v>10</v>
      </c>
      <c r="T940" s="79" t="s">
        <v>150</v>
      </c>
      <c r="U940" s="78">
        <v>11</v>
      </c>
      <c r="V940" s="80" t="s">
        <v>156</v>
      </c>
      <c r="W940" s="78">
        <v>79</v>
      </c>
      <c r="X940" s="78">
        <v>4</v>
      </c>
    </row>
    <row r="941" spans="1:24" x14ac:dyDescent="0.25">
      <c r="A941" s="67"/>
      <c r="B941" s="67">
        <v>808</v>
      </c>
      <c r="C941" s="67" t="s">
        <v>735</v>
      </c>
      <c r="D941" s="109">
        <v>386103</v>
      </c>
      <c r="E941" s="89" t="s">
        <v>281</v>
      </c>
      <c r="F941" s="72">
        <v>611110</v>
      </c>
      <c r="G941" s="86" t="s">
        <v>258</v>
      </c>
      <c r="H941" s="87">
        <v>60145.67</v>
      </c>
      <c r="I941" s="87">
        <v>93314.99</v>
      </c>
      <c r="J941" s="87">
        <v>100972</v>
      </c>
      <c r="K941" s="87">
        <v>43365.04</v>
      </c>
      <c r="L941" s="80">
        <v>115213</v>
      </c>
      <c r="M941" s="80"/>
      <c r="N941" s="80"/>
      <c r="O941" s="80"/>
      <c r="P941" s="80"/>
      <c r="Q941" s="78">
        <v>110010</v>
      </c>
      <c r="R941" s="79" t="s">
        <v>150</v>
      </c>
      <c r="S941" s="78">
        <v>10</v>
      </c>
      <c r="T941" s="79" t="s">
        <v>150</v>
      </c>
      <c r="U941" s="78">
        <v>11</v>
      </c>
      <c r="V941" s="80" t="s">
        <v>156</v>
      </c>
      <c r="W941" s="78">
        <v>61</v>
      </c>
      <c r="X941" s="78">
        <v>1</v>
      </c>
    </row>
    <row r="942" spans="1:24" x14ac:dyDescent="0.25">
      <c r="A942" s="67"/>
      <c r="B942" s="67">
        <v>809</v>
      </c>
      <c r="C942" s="67" t="s">
        <v>735</v>
      </c>
      <c r="D942" s="109">
        <v>386103</v>
      </c>
      <c r="E942" s="89" t="s">
        <v>281</v>
      </c>
      <c r="F942" s="72">
        <v>611120</v>
      </c>
      <c r="G942" s="86" t="s">
        <v>229</v>
      </c>
      <c r="H942" s="87">
        <v>48747</v>
      </c>
      <c r="I942" s="87">
        <v>52543</v>
      </c>
      <c r="J942" s="87">
        <v>52330</v>
      </c>
      <c r="K942" s="87">
        <v>26999.25</v>
      </c>
      <c r="L942" s="80">
        <v>0</v>
      </c>
      <c r="M942" s="80"/>
      <c r="N942" s="80"/>
      <c r="O942" s="80"/>
      <c r="P942" s="80"/>
      <c r="Q942" s="78">
        <v>110010</v>
      </c>
      <c r="R942" s="79" t="s">
        <v>150</v>
      </c>
      <c r="S942" s="78">
        <v>10</v>
      </c>
      <c r="T942" s="79" t="s">
        <v>150</v>
      </c>
      <c r="U942" s="78">
        <v>11</v>
      </c>
      <c r="V942" s="80" t="s">
        <v>156</v>
      </c>
      <c r="W942" s="78">
        <v>61</v>
      </c>
      <c r="X942" s="78">
        <v>1</v>
      </c>
    </row>
    <row r="943" spans="1:24" x14ac:dyDescent="0.25">
      <c r="A943" s="67"/>
      <c r="B943" s="67">
        <v>810</v>
      </c>
      <c r="C943" s="67" t="s">
        <v>735</v>
      </c>
      <c r="D943" s="109">
        <v>386103</v>
      </c>
      <c r="E943" s="89" t="s">
        <v>281</v>
      </c>
      <c r="F943" s="72">
        <v>611150</v>
      </c>
      <c r="G943" s="86" t="s">
        <v>262</v>
      </c>
      <c r="H943" s="87">
        <v>30293.24</v>
      </c>
      <c r="I943" s="87">
        <v>20165.47</v>
      </c>
      <c r="J943" s="87">
        <v>0</v>
      </c>
      <c r="K943" s="87">
        <v>0</v>
      </c>
      <c r="L943" s="80">
        <v>19522</v>
      </c>
      <c r="M943" s="80"/>
      <c r="N943" s="80"/>
      <c r="O943" s="80"/>
      <c r="P943" s="80"/>
      <c r="Q943" s="78">
        <v>110010</v>
      </c>
      <c r="R943" s="79" t="s">
        <v>150</v>
      </c>
      <c r="S943" s="78">
        <v>10</v>
      </c>
      <c r="T943" s="79" t="s">
        <v>150</v>
      </c>
      <c r="U943" s="78">
        <v>11</v>
      </c>
      <c r="V943" s="80" t="s">
        <v>156</v>
      </c>
      <c r="W943" s="78">
        <v>61</v>
      </c>
      <c r="X943" s="78">
        <v>1</v>
      </c>
    </row>
    <row r="944" spans="1:24" x14ac:dyDescent="0.25">
      <c r="A944" s="67"/>
      <c r="B944" s="67">
        <v>811</v>
      </c>
      <c r="C944" s="67" t="s">
        <v>735</v>
      </c>
      <c r="D944" s="109">
        <v>386103</v>
      </c>
      <c r="E944" s="89" t="s">
        <v>281</v>
      </c>
      <c r="F944" s="72">
        <v>611160</v>
      </c>
      <c r="G944" s="86" t="s">
        <v>230</v>
      </c>
      <c r="H944" s="87">
        <v>2157</v>
      </c>
      <c r="I944" s="87">
        <v>2917.2</v>
      </c>
      <c r="J944" s="87">
        <v>9515</v>
      </c>
      <c r="K944" s="87">
        <v>0</v>
      </c>
      <c r="L944" s="80">
        <v>0</v>
      </c>
      <c r="M944" s="80"/>
      <c r="N944" s="80"/>
      <c r="O944" s="80"/>
      <c r="P944" s="80"/>
      <c r="Q944" s="78">
        <v>110010</v>
      </c>
      <c r="R944" s="79" t="s">
        <v>150</v>
      </c>
      <c r="S944" s="78">
        <v>10</v>
      </c>
      <c r="T944" s="79" t="s">
        <v>150</v>
      </c>
      <c r="U944" s="78">
        <v>11</v>
      </c>
      <c r="V944" s="80" t="s">
        <v>156</v>
      </c>
      <c r="W944" s="78">
        <v>61</v>
      </c>
      <c r="X944" s="78">
        <v>1</v>
      </c>
    </row>
    <row r="945" spans="1:24" x14ac:dyDescent="0.25">
      <c r="A945" s="67"/>
      <c r="B945" s="67">
        <v>812</v>
      </c>
      <c r="C945" s="67" t="s">
        <v>735</v>
      </c>
      <c r="D945" s="109">
        <v>386103</v>
      </c>
      <c r="E945" s="89" t="s">
        <v>281</v>
      </c>
      <c r="F945" s="72">
        <v>755310</v>
      </c>
      <c r="G945" s="86" t="s">
        <v>194</v>
      </c>
      <c r="H945" s="87">
        <v>15.3</v>
      </c>
      <c r="I945" s="87">
        <v>0</v>
      </c>
      <c r="J945" s="87">
        <v>0</v>
      </c>
      <c r="K945" s="87">
        <v>0</v>
      </c>
      <c r="L945" s="80">
        <v>0</v>
      </c>
      <c r="M945" s="80">
        <f>+L945-J945</f>
        <v>0</v>
      </c>
      <c r="N945" s="80"/>
      <c r="O945" s="80"/>
      <c r="P945" s="80"/>
      <c r="Q945" s="78">
        <v>110010</v>
      </c>
      <c r="R945" s="79" t="s">
        <v>150</v>
      </c>
      <c r="S945" s="78">
        <v>10</v>
      </c>
      <c r="T945" s="79" t="s">
        <v>150</v>
      </c>
      <c r="U945" s="78">
        <v>11</v>
      </c>
      <c r="V945" s="80" t="s">
        <v>156</v>
      </c>
      <c r="W945" s="78">
        <v>75</v>
      </c>
      <c r="X945" s="78">
        <v>4</v>
      </c>
    </row>
    <row r="946" spans="1:24" x14ac:dyDescent="0.25">
      <c r="A946" s="67"/>
      <c r="B946" s="67"/>
      <c r="C946" s="67" t="s">
        <v>735</v>
      </c>
      <c r="D946" s="109">
        <v>386103</v>
      </c>
      <c r="E946" s="89" t="s">
        <v>281</v>
      </c>
      <c r="F946" s="66">
        <v>798142</v>
      </c>
      <c r="G946" s="66" t="s">
        <v>839</v>
      </c>
      <c r="H946" s="87"/>
      <c r="I946" s="87"/>
      <c r="J946" s="87"/>
      <c r="K946" s="87"/>
      <c r="L946" s="80">
        <v>0</v>
      </c>
      <c r="M946" s="80">
        <f>+L946-J946</f>
        <v>0</v>
      </c>
      <c r="N946" s="80"/>
      <c r="O946" s="80"/>
      <c r="P946" s="80"/>
      <c r="Q946" s="78">
        <v>110010</v>
      </c>
      <c r="R946" s="79" t="s">
        <v>150</v>
      </c>
      <c r="S946" s="78">
        <v>10</v>
      </c>
      <c r="T946" s="79" t="s">
        <v>150</v>
      </c>
      <c r="U946" s="78">
        <v>11</v>
      </c>
      <c r="V946" s="80" t="s">
        <v>156</v>
      </c>
      <c r="W946" s="78">
        <v>79</v>
      </c>
      <c r="X946" s="78">
        <v>4</v>
      </c>
    </row>
    <row r="947" spans="1:24" x14ac:dyDescent="0.25">
      <c r="A947" s="67"/>
      <c r="B947" s="67">
        <v>813</v>
      </c>
      <c r="C947" s="67" t="s">
        <v>735</v>
      </c>
      <c r="D947" s="109">
        <v>386106</v>
      </c>
      <c r="E947" s="89" t="s">
        <v>281</v>
      </c>
      <c r="F947" s="72">
        <v>611110</v>
      </c>
      <c r="G947" s="86" t="s">
        <v>258</v>
      </c>
      <c r="H947" s="87">
        <v>27310.760000000006</v>
      </c>
      <c r="I947" s="87">
        <v>54585.270000000004</v>
      </c>
      <c r="J947" s="87">
        <v>59741</v>
      </c>
      <c r="K947" s="87">
        <v>26514.57</v>
      </c>
      <c r="L947" s="80">
        <v>66451</v>
      </c>
      <c r="M947" s="80"/>
      <c r="N947" s="80"/>
      <c r="O947" s="80"/>
      <c r="P947" s="80"/>
      <c r="Q947" s="78">
        <v>110010</v>
      </c>
      <c r="R947" s="79" t="s">
        <v>150</v>
      </c>
      <c r="S947" s="78">
        <v>10</v>
      </c>
      <c r="T947" s="79" t="s">
        <v>150</v>
      </c>
      <c r="U947" s="78">
        <v>11</v>
      </c>
      <c r="V947" s="80" t="s">
        <v>156</v>
      </c>
      <c r="W947" s="78">
        <v>61</v>
      </c>
      <c r="X947" s="78">
        <v>1</v>
      </c>
    </row>
    <row r="948" spans="1:24" x14ac:dyDescent="0.25">
      <c r="A948" s="67"/>
      <c r="B948" s="67">
        <v>814</v>
      </c>
      <c r="C948" s="67" t="s">
        <v>735</v>
      </c>
      <c r="D948" s="109">
        <v>386106</v>
      </c>
      <c r="E948" s="89" t="s">
        <v>281</v>
      </c>
      <c r="F948" s="72">
        <v>611115</v>
      </c>
      <c r="G948" s="86" t="s">
        <v>259</v>
      </c>
      <c r="H948" s="87">
        <v>0</v>
      </c>
      <c r="I948" s="87">
        <v>112.2</v>
      </c>
      <c r="J948" s="87">
        <v>1092</v>
      </c>
      <c r="K948" s="87">
        <v>0</v>
      </c>
      <c r="L948" s="80">
        <v>1050</v>
      </c>
      <c r="M948" s="80"/>
      <c r="N948" s="80"/>
      <c r="O948" s="80"/>
      <c r="P948" s="80"/>
      <c r="Q948" s="78">
        <v>110010</v>
      </c>
      <c r="R948" s="79" t="s">
        <v>150</v>
      </c>
      <c r="S948" s="78">
        <v>10</v>
      </c>
      <c r="T948" s="79" t="s">
        <v>150</v>
      </c>
      <c r="U948" s="78">
        <v>11</v>
      </c>
      <c r="V948" s="80" t="s">
        <v>156</v>
      </c>
      <c r="W948" s="78">
        <v>61</v>
      </c>
      <c r="X948" s="78">
        <v>1</v>
      </c>
    </row>
    <row r="949" spans="1:24" x14ac:dyDescent="0.25">
      <c r="A949" s="67"/>
      <c r="B949" s="67">
        <v>815</v>
      </c>
      <c r="C949" s="67" t="s">
        <v>735</v>
      </c>
      <c r="D949" s="109">
        <v>386106</v>
      </c>
      <c r="E949" s="89" t="s">
        <v>281</v>
      </c>
      <c r="F949" s="72">
        <v>611120</v>
      </c>
      <c r="G949" s="86" t="s">
        <v>229</v>
      </c>
      <c r="H949" s="87">
        <v>15054.06</v>
      </c>
      <c r="I949" s="87">
        <v>16588</v>
      </c>
      <c r="J949" s="87">
        <v>4956</v>
      </c>
      <c r="K949" s="87">
        <v>2955.51</v>
      </c>
      <c r="L949" s="80">
        <v>0</v>
      </c>
      <c r="M949" s="80"/>
      <c r="N949" s="80"/>
      <c r="O949" s="80"/>
      <c r="P949" s="80"/>
      <c r="Q949" s="78">
        <v>110010</v>
      </c>
      <c r="R949" s="79" t="s">
        <v>150</v>
      </c>
      <c r="S949" s="78">
        <v>10</v>
      </c>
      <c r="T949" s="79" t="s">
        <v>150</v>
      </c>
      <c r="U949" s="78">
        <v>11</v>
      </c>
      <c r="V949" s="80" t="s">
        <v>156</v>
      </c>
      <c r="W949" s="78">
        <v>61</v>
      </c>
      <c r="X949" s="78">
        <v>1</v>
      </c>
    </row>
    <row r="950" spans="1:24" s="66" customFormat="1" x14ac:dyDescent="0.25">
      <c r="A950" s="67"/>
      <c r="B950" s="67">
        <v>816</v>
      </c>
      <c r="C950" s="67" t="s">
        <v>735</v>
      </c>
      <c r="D950" s="109">
        <v>386106</v>
      </c>
      <c r="E950" s="89" t="s">
        <v>281</v>
      </c>
      <c r="F950" s="72">
        <v>611130</v>
      </c>
      <c r="G950" s="86" t="s">
        <v>261</v>
      </c>
      <c r="H950" s="87">
        <v>0</v>
      </c>
      <c r="I950" s="87">
        <v>0</v>
      </c>
      <c r="J950" s="87">
        <v>2244</v>
      </c>
      <c r="K950" s="87">
        <v>0</v>
      </c>
      <c r="L950" s="80">
        <v>17147</v>
      </c>
      <c r="M950" s="80"/>
      <c r="N950" s="80"/>
      <c r="O950" s="80"/>
      <c r="P950" s="80"/>
      <c r="Q950" s="78">
        <v>110010</v>
      </c>
      <c r="R950" s="79" t="s">
        <v>150</v>
      </c>
      <c r="S950" s="78">
        <v>10</v>
      </c>
      <c r="T950" s="79" t="s">
        <v>150</v>
      </c>
      <c r="U950" s="78">
        <v>11</v>
      </c>
      <c r="V950" s="80" t="s">
        <v>156</v>
      </c>
      <c r="W950" s="78">
        <v>61</v>
      </c>
      <c r="X950" s="78">
        <v>1</v>
      </c>
    </row>
    <row r="951" spans="1:24" x14ac:dyDescent="0.25">
      <c r="A951" s="67"/>
      <c r="B951" s="67">
        <v>817</v>
      </c>
      <c r="C951" s="67" t="s">
        <v>735</v>
      </c>
      <c r="D951" s="109">
        <v>386106</v>
      </c>
      <c r="E951" s="89" t="s">
        <v>281</v>
      </c>
      <c r="F951" s="72">
        <v>611150</v>
      </c>
      <c r="G951" s="86" t="s">
        <v>262</v>
      </c>
      <c r="H951" s="87">
        <v>0</v>
      </c>
      <c r="I951" s="87">
        <v>2528.0100000000002</v>
      </c>
      <c r="J951" s="87">
        <v>29294</v>
      </c>
      <c r="K951" s="87">
        <v>0</v>
      </c>
      <c r="L951" s="80">
        <v>26334</v>
      </c>
      <c r="M951" s="80"/>
      <c r="N951" s="80"/>
      <c r="O951" s="80"/>
      <c r="P951" s="80"/>
      <c r="Q951" s="78">
        <v>110010</v>
      </c>
      <c r="R951" s="79" t="s">
        <v>150</v>
      </c>
      <c r="S951" s="78">
        <v>10</v>
      </c>
      <c r="T951" s="79" t="s">
        <v>150</v>
      </c>
      <c r="U951" s="78">
        <v>11</v>
      </c>
      <c r="V951" s="80" t="s">
        <v>156</v>
      </c>
      <c r="W951" s="78">
        <v>61</v>
      </c>
      <c r="X951" s="78">
        <v>1</v>
      </c>
    </row>
    <row r="952" spans="1:24" x14ac:dyDescent="0.25">
      <c r="A952" s="67"/>
      <c r="B952" s="67">
        <v>818</v>
      </c>
      <c r="C952" s="67" t="s">
        <v>735</v>
      </c>
      <c r="D952" s="109">
        <v>386106</v>
      </c>
      <c r="E952" s="89" t="s">
        <v>281</v>
      </c>
      <c r="F952" s="72">
        <v>611160</v>
      </c>
      <c r="G952" s="86" t="s">
        <v>230</v>
      </c>
      <c r="H952" s="87">
        <v>6515.94</v>
      </c>
      <c r="I952" s="87">
        <v>4375.8</v>
      </c>
      <c r="J952" s="87">
        <v>7136</v>
      </c>
      <c r="K952" s="87">
        <v>0</v>
      </c>
      <c r="L952" s="80">
        <v>0</v>
      </c>
      <c r="M952" s="80"/>
      <c r="N952" s="80"/>
      <c r="O952" s="80"/>
      <c r="P952" s="80"/>
      <c r="Q952" s="78">
        <v>110010</v>
      </c>
      <c r="R952" s="79" t="s">
        <v>150</v>
      </c>
      <c r="S952" s="78">
        <v>10</v>
      </c>
      <c r="T952" s="79" t="s">
        <v>150</v>
      </c>
      <c r="U952" s="78">
        <v>11</v>
      </c>
      <c r="V952" s="80" t="s">
        <v>156</v>
      </c>
      <c r="W952" s="78">
        <v>61</v>
      </c>
      <c r="X952" s="78">
        <v>1</v>
      </c>
    </row>
    <row r="953" spans="1:24" x14ac:dyDescent="0.25">
      <c r="A953" s="67"/>
      <c r="B953" s="67">
        <v>819</v>
      </c>
      <c r="C953" s="67" t="s">
        <v>735</v>
      </c>
      <c r="D953" s="109">
        <v>386106</v>
      </c>
      <c r="E953" s="89" t="s">
        <v>281</v>
      </c>
      <c r="F953" s="72">
        <v>611485</v>
      </c>
      <c r="G953" s="86" t="s">
        <v>263</v>
      </c>
      <c r="H953" s="87">
        <v>0</v>
      </c>
      <c r="I953" s="87">
        <v>0</v>
      </c>
      <c r="J953" s="87">
        <v>0</v>
      </c>
      <c r="K953" s="87">
        <v>0</v>
      </c>
      <c r="L953" s="80">
        <v>3000</v>
      </c>
      <c r="M953" s="80"/>
      <c r="N953" s="80"/>
      <c r="O953" s="80"/>
      <c r="P953" s="80"/>
      <c r="Q953" s="78">
        <v>110010</v>
      </c>
      <c r="R953" s="79" t="s">
        <v>150</v>
      </c>
      <c r="S953" s="78">
        <v>10</v>
      </c>
      <c r="T953" s="79" t="s">
        <v>150</v>
      </c>
      <c r="U953" s="78">
        <v>11</v>
      </c>
      <c r="V953" s="80" t="s">
        <v>156</v>
      </c>
      <c r="W953" s="78">
        <v>61</v>
      </c>
      <c r="X953" s="78">
        <v>1</v>
      </c>
    </row>
    <row r="954" spans="1:24" x14ac:dyDescent="0.25">
      <c r="A954" s="67"/>
      <c r="B954" s="67">
        <v>820</v>
      </c>
      <c r="C954" s="67" t="s">
        <v>735</v>
      </c>
      <c r="D954" s="109">
        <v>386106</v>
      </c>
      <c r="E954" s="89" t="s">
        <v>281</v>
      </c>
      <c r="F954" s="72">
        <v>712655</v>
      </c>
      <c r="G954" s="86" t="s">
        <v>237</v>
      </c>
      <c r="H954" s="87">
        <v>222.5</v>
      </c>
      <c r="I954" s="87">
        <v>563.05999999999995</v>
      </c>
      <c r="J954" s="87">
        <v>500</v>
      </c>
      <c r="K954" s="87">
        <v>0</v>
      </c>
      <c r="L954" s="80">
        <v>1000</v>
      </c>
      <c r="M954" s="80">
        <f t="shared" ref="M954:M962" si="32">+L954-J954</f>
        <v>500</v>
      </c>
      <c r="N954" s="80"/>
      <c r="O954" s="80"/>
      <c r="P954" s="80"/>
      <c r="Q954" s="78">
        <v>110010</v>
      </c>
      <c r="R954" s="79" t="s">
        <v>150</v>
      </c>
      <c r="S954" s="78">
        <v>10</v>
      </c>
      <c r="T954" s="79" t="s">
        <v>150</v>
      </c>
      <c r="U954" s="78">
        <v>11</v>
      </c>
      <c r="V954" s="80" t="s">
        <v>156</v>
      </c>
      <c r="W954" s="78">
        <v>71</v>
      </c>
      <c r="X954" s="78">
        <v>4</v>
      </c>
    </row>
    <row r="955" spans="1:24" x14ac:dyDescent="0.25">
      <c r="A955" s="67"/>
      <c r="B955" s="67">
        <v>821</v>
      </c>
      <c r="C955" s="67" t="s">
        <v>735</v>
      </c>
      <c r="D955" s="109">
        <v>386106</v>
      </c>
      <c r="E955" s="89" t="s">
        <v>281</v>
      </c>
      <c r="F955" s="72">
        <v>733110</v>
      </c>
      <c r="G955" s="86" t="s">
        <v>214</v>
      </c>
      <c r="H955" s="87">
        <v>210.8</v>
      </c>
      <c r="I955" s="87">
        <v>0</v>
      </c>
      <c r="J955" s="87">
        <v>1250</v>
      </c>
      <c r="K955" s="87">
        <v>178</v>
      </c>
      <c r="L955" s="80">
        <v>1200</v>
      </c>
      <c r="M955" s="80">
        <f t="shared" si="32"/>
        <v>-50</v>
      </c>
      <c r="N955" s="80"/>
      <c r="O955" s="80"/>
      <c r="P955" s="80"/>
      <c r="Q955" s="78">
        <v>110010</v>
      </c>
      <c r="R955" s="79" t="s">
        <v>150</v>
      </c>
      <c r="S955" s="78">
        <v>10</v>
      </c>
      <c r="T955" s="79" t="s">
        <v>150</v>
      </c>
      <c r="U955" s="78">
        <v>11</v>
      </c>
      <c r="V955" s="80" t="s">
        <v>156</v>
      </c>
      <c r="W955" s="78">
        <v>73</v>
      </c>
      <c r="X955" s="78">
        <v>4</v>
      </c>
    </row>
    <row r="956" spans="1:24" x14ac:dyDescent="0.25">
      <c r="A956" s="67"/>
      <c r="B956" s="67">
        <v>822</v>
      </c>
      <c r="C956" s="67" t="s">
        <v>735</v>
      </c>
      <c r="D956" s="109">
        <v>386106</v>
      </c>
      <c r="E956" s="89" t="s">
        <v>281</v>
      </c>
      <c r="F956" s="72">
        <v>744210</v>
      </c>
      <c r="G956" s="86" t="s">
        <v>190</v>
      </c>
      <c r="H956" s="87">
        <v>114</v>
      </c>
      <c r="I956" s="87">
        <v>0</v>
      </c>
      <c r="J956" s="87">
        <v>250</v>
      </c>
      <c r="K956" s="87">
        <v>0</v>
      </c>
      <c r="L956" s="80">
        <v>500</v>
      </c>
      <c r="M956" s="80">
        <f t="shared" si="32"/>
        <v>250</v>
      </c>
      <c r="N956" s="80"/>
      <c r="O956" s="80"/>
      <c r="P956" s="80"/>
      <c r="Q956" s="78">
        <v>110010</v>
      </c>
      <c r="R956" s="79" t="s">
        <v>150</v>
      </c>
      <c r="S956" s="78">
        <v>10</v>
      </c>
      <c r="T956" s="79" t="s">
        <v>150</v>
      </c>
      <c r="U956" s="78">
        <v>11</v>
      </c>
      <c r="V956" s="80" t="s">
        <v>156</v>
      </c>
      <c r="W956" s="78">
        <v>74</v>
      </c>
      <c r="X956" s="78">
        <v>4</v>
      </c>
    </row>
    <row r="957" spans="1:24" x14ac:dyDescent="0.25">
      <c r="A957" s="67"/>
      <c r="B957" s="67">
        <v>823</v>
      </c>
      <c r="C957" s="67" t="s">
        <v>735</v>
      </c>
      <c r="D957" s="109">
        <v>386106</v>
      </c>
      <c r="E957" s="89" t="s">
        <v>281</v>
      </c>
      <c r="F957" s="72">
        <v>744220</v>
      </c>
      <c r="G957" s="86" t="s">
        <v>191</v>
      </c>
      <c r="H957" s="87">
        <v>1201.3399999999999</v>
      </c>
      <c r="I957" s="87">
        <v>1084.81</v>
      </c>
      <c r="J957" s="87">
        <v>1500</v>
      </c>
      <c r="K957" s="87">
        <v>0</v>
      </c>
      <c r="L957" s="80">
        <v>1500</v>
      </c>
      <c r="M957" s="80">
        <f t="shared" si="32"/>
        <v>0</v>
      </c>
      <c r="N957" s="80"/>
      <c r="O957" s="80"/>
      <c r="P957" s="80"/>
      <c r="Q957" s="78">
        <v>110010</v>
      </c>
      <c r="R957" s="79" t="s">
        <v>150</v>
      </c>
      <c r="S957" s="78">
        <v>10</v>
      </c>
      <c r="T957" s="79" t="s">
        <v>150</v>
      </c>
      <c r="U957" s="78">
        <v>11</v>
      </c>
      <c r="V957" s="80" t="s">
        <v>156</v>
      </c>
      <c r="W957" s="78">
        <v>74</v>
      </c>
      <c r="X957" s="78">
        <v>4</v>
      </c>
    </row>
    <row r="958" spans="1:24" x14ac:dyDescent="0.25">
      <c r="A958" s="67"/>
      <c r="B958" s="67">
        <v>824</v>
      </c>
      <c r="C958" s="67" t="s">
        <v>735</v>
      </c>
      <c r="D958" s="109">
        <v>386106</v>
      </c>
      <c r="E958" s="89" t="s">
        <v>281</v>
      </c>
      <c r="F958" s="72">
        <v>755310</v>
      </c>
      <c r="G958" s="86" t="s">
        <v>194</v>
      </c>
      <c r="H958" s="87">
        <v>461.84000000000003</v>
      </c>
      <c r="I958" s="87">
        <v>446.76</v>
      </c>
      <c r="J958" s="87">
        <v>650</v>
      </c>
      <c r="K958" s="87">
        <v>283.02</v>
      </c>
      <c r="L958" s="80">
        <v>750</v>
      </c>
      <c r="M958" s="80">
        <f t="shared" si="32"/>
        <v>100</v>
      </c>
      <c r="N958" s="80"/>
      <c r="O958" s="80"/>
      <c r="P958" s="80"/>
      <c r="Q958" s="78">
        <v>110010</v>
      </c>
      <c r="R958" s="79" t="s">
        <v>150</v>
      </c>
      <c r="S958" s="78">
        <v>10</v>
      </c>
      <c r="T958" s="79" t="s">
        <v>150</v>
      </c>
      <c r="U958" s="78">
        <v>11</v>
      </c>
      <c r="V958" s="80" t="s">
        <v>156</v>
      </c>
      <c r="W958" s="78">
        <v>75</v>
      </c>
      <c r="X958" s="78">
        <v>4</v>
      </c>
    </row>
    <row r="959" spans="1:24" x14ac:dyDescent="0.25">
      <c r="A959" s="67"/>
      <c r="B959" s="67">
        <v>825</v>
      </c>
      <c r="C959" s="67" t="s">
        <v>735</v>
      </c>
      <c r="D959" s="109">
        <v>386106</v>
      </c>
      <c r="E959" s="89" t="s">
        <v>281</v>
      </c>
      <c r="F959" s="72">
        <v>755330</v>
      </c>
      <c r="G959" s="86" t="s">
        <v>238</v>
      </c>
      <c r="H959" s="87">
        <v>521</v>
      </c>
      <c r="I959" s="87">
        <v>0</v>
      </c>
      <c r="J959" s="87">
        <v>555</v>
      </c>
      <c r="K959" s="87">
        <v>0</v>
      </c>
      <c r="L959" s="80">
        <v>1000</v>
      </c>
      <c r="M959" s="80">
        <f t="shared" si="32"/>
        <v>445</v>
      </c>
      <c r="N959" s="80"/>
      <c r="O959" s="80"/>
      <c r="P959" s="80"/>
      <c r="Q959" s="78">
        <v>110010</v>
      </c>
      <c r="R959" s="79" t="s">
        <v>150</v>
      </c>
      <c r="S959" s="78">
        <v>10</v>
      </c>
      <c r="T959" s="79" t="s">
        <v>150</v>
      </c>
      <c r="U959" s="78">
        <v>11</v>
      </c>
      <c r="V959" s="80" t="s">
        <v>156</v>
      </c>
      <c r="W959" s="78">
        <v>75</v>
      </c>
      <c r="X959" s="78">
        <v>4</v>
      </c>
    </row>
    <row r="960" spans="1:24" x14ac:dyDescent="0.25">
      <c r="A960" s="67"/>
      <c r="B960" s="67">
        <v>826</v>
      </c>
      <c r="C960" s="67" t="s">
        <v>735</v>
      </c>
      <c r="D960" s="109">
        <v>386106</v>
      </c>
      <c r="E960" s="89" t="s">
        <v>281</v>
      </c>
      <c r="F960" s="72">
        <v>755360</v>
      </c>
      <c r="G960" s="86" t="s">
        <v>225</v>
      </c>
      <c r="H960" s="87">
        <v>0</v>
      </c>
      <c r="I960" s="87">
        <v>0</v>
      </c>
      <c r="J960" s="87">
        <v>0</v>
      </c>
      <c r="K960" s="87">
        <v>0</v>
      </c>
      <c r="L960" s="80">
        <v>250</v>
      </c>
      <c r="M960" s="80">
        <f t="shared" si="32"/>
        <v>250</v>
      </c>
      <c r="N960" s="80"/>
      <c r="O960" s="80"/>
      <c r="P960" s="80"/>
      <c r="Q960" s="78">
        <v>110010</v>
      </c>
      <c r="R960" s="79" t="s">
        <v>150</v>
      </c>
      <c r="S960" s="78">
        <v>10</v>
      </c>
      <c r="T960" s="79" t="s">
        <v>150</v>
      </c>
      <c r="U960" s="78">
        <v>11</v>
      </c>
      <c r="V960" s="80" t="s">
        <v>156</v>
      </c>
      <c r="W960" s="78">
        <v>75</v>
      </c>
      <c r="X960" s="78">
        <v>4</v>
      </c>
    </row>
    <row r="961" spans="1:24" x14ac:dyDescent="0.25">
      <c r="A961" s="67"/>
      <c r="B961" s="67">
        <v>827</v>
      </c>
      <c r="C961" s="67" t="s">
        <v>735</v>
      </c>
      <c r="D961" s="109">
        <v>386106</v>
      </c>
      <c r="E961" s="89" t="s">
        <v>281</v>
      </c>
      <c r="F961" s="72">
        <v>755510</v>
      </c>
      <c r="G961" s="86" t="s">
        <v>195</v>
      </c>
      <c r="H961" s="87">
        <v>0</v>
      </c>
      <c r="I961" s="87">
        <v>0</v>
      </c>
      <c r="J961" s="87">
        <v>0</v>
      </c>
      <c r="K961" s="87">
        <v>0</v>
      </c>
      <c r="L961" s="80">
        <v>2000</v>
      </c>
      <c r="M961" s="80">
        <f t="shared" si="32"/>
        <v>2000</v>
      </c>
      <c r="N961" s="80"/>
      <c r="O961" s="80"/>
      <c r="P961" s="80"/>
      <c r="Q961" s="78">
        <v>110010</v>
      </c>
      <c r="R961" s="79" t="s">
        <v>150</v>
      </c>
      <c r="S961" s="78">
        <v>10</v>
      </c>
      <c r="T961" s="79" t="s">
        <v>150</v>
      </c>
      <c r="U961" s="78">
        <v>11</v>
      </c>
      <c r="V961" s="80" t="s">
        <v>156</v>
      </c>
      <c r="W961" s="78">
        <v>75</v>
      </c>
      <c r="X961" s="78">
        <v>4</v>
      </c>
    </row>
    <row r="962" spans="1:24" x14ac:dyDescent="0.25">
      <c r="A962" s="67"/>
      <c r="B962" s="67"/>
      <c r="C962" s="67" t="s">
        <v>735</v>
      </c>
      <c r="D962" s="109">
        <v>386106</v>
      </c>
      <c r="E962" s="89" t="s">
        <v>281</v>
      </c>
      <c r="F962" s="66">
        <v>798142</v>
      </c>
      <c r="G962" s="66" t="s">
        <v>839</v>
      </c>
      <c r="H962" s="87"/>
      <c r="I962" s="87"/>
      <c r="J962" s="87"/>
      <c r="K962" s="87"/>
      <c r="L962" s="80">
        <v>-745</v>
      </c>
      <c r="M962" s="80">
        <f t="shared" si="32"/>
        <v>-745</v>
      </c>
      <c r="N962" s="80"/>
      <c r="O962" s="80"/>
      <c r="P962" s="80"/>
      <c r="Q962" s="78">
        <v>110010</v>
      </c>
      <c r="R962" s="79" t="s">
        <v>150</v>
      </c>
      <c r="S962" s="78">
        <v>10</v>
      </c>
      <c r="T962" s="79" t="s">
        <v>150</v>
      </c>
      <c r="U962" s="78">
        <v>11</v>
      </c>
      <c r="V962" s="80" t="s">
        <v>156</v>
      </c>
      <c r="W962" s="78">
        <v>79</v>
      </c>
      <c r="X962" s="78">
        <v>4</v>
      </c>
    </row>
    <row r="963" spans="1:24" x14ac:dyDescent="0.25">
      <c r="A963" s="67"/>
      <c r="B963" s="67">
        <v>828</v>
      </c>
      <c r="C963" s="67" t="s">
        <v>735</v>
      </c>
      <c r="D963" s="109">
        <v>386120</v>
      </c>
      <c r="E963" s="89" t="s">
        <v>282</v>
      </c>
      <c r="F963" s="72">
        <v>611110</v>
      </c>
      <c r="G963" s="86" t="s">
        <v>258</v>
      </c>
      <c r="H963" s="87">
        <v>0</v>
      </c>
      <c r="I963" s="87">
        <v>37832.15</v>
      </c>
      <c r="J963" s="87">
        <v>17356</v>
      </c>
      <c r="K963" s="87">
        <v>17355.289999999997</v>
      </c>
      <c r="L963" s="80">
        <v>0</v>
      </c>
      <c r="M963" s="80"/>
      <c r="N963" s="80"/>
      <c r="O963" s="80"/>
      <c r="P963" s="80"/>
      <c r="Q963" s="78">
        <v>110010</v>
      </c>
      <c r="R963" s="79" t="s">
        <v>150</v>
      </c>
      <c r="S963" s="78">
        <v>10</v>
      </c>
      <c r="T963" s="79" t="s">
        <v>150</v>
      </c>
      <c r="U963" s="78">
        <v>11</v>
      </c>
      <c r="V963" s="80" t="s">
        <v>156</v>
      </c>
      <c r="W963" s="78">
        <v>61</v>
      </c>
      <c r="X963" s="78">
        <v>1</v>
      </c>
    </row>
    <row r="964" spans="1:24" x14ac:dyDescent="0.25">
      <c r="A964" s="67"/>
      <c r="B964" s="67">
        <v>829</v>
      </c>
      <c r="C964" s="67" t="s">
        <v>735</v>
      </c>
      <c r="D964" s="109">
        <v>386120</v>
      </c>
      <c r="E964" s="89" t="s">
        <v>282</v>
      </c>
      <c r="F964" s="72">
        <v>611115</v>
      </c>
      <c r="G964" s="86" t="s">
        <v>259</v>
      </c>
      <c r="H964" s="87">
        <v>89.88</v>
      </c>
      <c r="I964" s="87">
        <v>0</v>
      </c>
      <c r="J964" s="87">
        <v>364</v>
      </c>
      <c r="K964" s="87">
        <v>0</v>
      </c>
      <c r="L964" s="80">
        <v>350</v>
      </c>
      <c r="M964" s="80"/>
      <c r="N964" s="80"/>
      <c r="O964" s="80"/>
      <c r="P964" s="80"/>
      <c r="Q964" s="78">
        <v>110010</v>
      </c>
      <c r="R964" s="79" t="s">
        <v>150</v>
      </c>
      <c r="S964" s="78">
        <v>10</v>
      </c>
      <c r="T964" s="79" t="s">
        <v>150</v>
      </c>
      <c r="U964" s="78">
        <v>11</v>
      </c>
      <c r="V964" s="80" t="s">
        <v>156</v>
      </c>
      <c r="W964" s="78">
        <v>61</v>
      </c>
      <c r="X964" s="78">
        <v>1</v>
      </c>
    </row>
    <row r="965" spans="1:24" x14ac:dyDescent="0.25">
      <c r="A965" s="67"/>
      <c r="B965" s="67">
        <v>830</v>
      </c>
      <c r="C965" s="67" t="s">
        <v>735</v>
      </c>
      <c r="D965" s="109">
        <v>386120</v>
      </c>
      <c r="E965" s="89" t="s">
        <v>282</v>
      </c>
      <c r="F965" s="72">
        <v>611120</v>
      </c>
      <c r="G965" s="86" t="s">
        <v>229</v>
      </c>
      <c r="H965" s="87">
        <v>19390.53</v>
      </c>
      <c r="I965" s="87">
        <v>9396.75</v>
      </c>
      <c r="J965" s="87">
        <v>16150</v>
      </c>
      <c r="K965" s="87">
        <v>8921.25</v>
      </c>
      <c r="L965" s="80">
        <v>0</v>
      </c>
      <c r="M965" s="80"/>
      <c r="N965" s="80"/>
      <c r="O965" s="80"/>
      <c r="P965" s="80"/>
      <c r="Q965" s="78">
        <v>110010</v>
      </c>
      <c r="R965" s="79" t="s">
        <v>150</v>
      </c>
      <c r="S965" s="78">
        <v>10</v>
      </c>
      <c r="T965" s="79" t="s">
        <v>150</v>
      </c>
      <c r="U965" s="78">
        <v>11</v>
      </c>
      <c r="V965" s="80" t="s">
        <v>156</v>
      </c>
      <c r="W965" s="78">
        <v>61</v>
      </c>
      <c r="X965" s="78">
        <v>1</v>
      </c>
    </row>
    <row r="966" spans="1:24" x14ac:dyDescent="0.25">
      <c r="A966" s="67"/>
      <c r="B966" s="67">
        <v>831</v>
      </c>
      <c r="C966" s="67" t="s">
        <v>735</v>
      </c>
      <c r="D966" s="109">
        <v>386120</v>
      </c>
      <c r="E966" s="89" t="s">
        <v>282</v>
      </c>
      <c r="F966" s="72">
        <v>611130</v>
      </c>
      <c r="G966" s="86" t="s">
        <v>261</v>
      </c>
      <c r="H966" s="87">
        <v>0</v>
      </c>
      <c r="I966" s="87">
        <v>0</v>
      </c>
      <c r="J966" s="87">
        <v>4488</v>
      </c>
      <c r="K966" s="87">
        <v>0</v>
      </c>
      <c r="L966" s="80">
        <v>0</v>
      </c>
      <c r="M966" s="80"/>
      <c r="N966" s="80"/>
      <c r="O966" s="80"/>
      <c r="P966" s="80"/>
      <c r="Q966" s="78">
        <v>110010</v>
      </c>
      <c r="R966" s="79" t="s">
        <v>150</v>
      </c>
      <c r="S966" s="78">
        <v>10</v>
      </c>
      <c r="T966" s="79" t="s">
        <v>150</v>
      </c>
      <c r="U966" s="78">
        <v>11</v>
      </c>
      <c r="V966" s="80" t="s">
        <v>156</v>
      </c>
      <c r="W966" s="78">
        <v>61</v>
      </c>
      <c r="X966" s="78">
        <v>1</v>
      </c>
    </row>
    <row r="967" spans="1:24" x14ac:dyDescent="0.25">
      <c r="A967" s="67"/>
      <c r="B967" s="67">
        <v>832</v>
      </c>
      <c r="C967" s="67" t="s">
        <v>735</v>
      </c>
      <c r="D967" s="109">
        <v>386120</v>
      </c>
      <c r="E967" s="89" t="s">
        <v>282</v>
      </c>
      <c r="F967" s="72">
        <v>611135</v>
      </c>
      <c r="G967" s="86" t="s">
        <v>265</v>
      </c>
      <c r="H967" s="87">
        <v>0</v>
      </c>
      <c r="I967" s="87">
        <v>0</v>
      </c>
      <c r="J967" s="87">
        <v>28604</v>
      </c>
      <c r="K967" s="87">
        <v>11441.58</v>
      </c>
      <c r="L967" s="80">
        <v>34325</v>
      </c>
      <c r="M967" s="80"/>
      <c r="N967" s="80"/>
      <c r="O967" s="80"/>
      <c r="P967" s="80"/>
      <c r="Q967" s="78">
        <v>110010</v>
      </c>
      <c r="R967" s="79" t="s">
        <v>150</v>
      </c>
      <c r="S967" s="78">
        <v>10</v>
      </c>
      <c r="T967" s="79" t="s">
        <v>150</v>
      </c>
      <c r="U967" s="78">
        <v>11</v>
      </c>
      <c r="V967" s="80" t="s">
        <v>156</v>
      </c>
      <c r="W967" s="78">
        <v>61</v>
      </c>
      <c r="X967" s="78">
        <v>1</v>
      </c>
    </row>
    <row r="968" spans="1:24" x14ac:dyDescent="0.25">
      <c r="A968" s="67"/>
      <c r="B968" s="67">
        <v>833</v>
      </c>
      <c r="C968" s="67" t="s">
        <v>735</v>
      </c>
      <c r="D968" s="109">
        <v>386120</v>
      </c>
      <c r="E968" s="89" t="s">
        <v>282</v>
      </c>
      <c r="F968" s="72">
        <v>611150</v>
      </c>
      <c r="G968" s="86" t="s">
        <v>262</v>
      </c>
      <c r="H968" s="87">
        <v>0</v>
      </c>
      <c r="I968" s="87">
        <v>0</v>
      </c>
      <c r="J968" s="87">
        <v>7870</v>
      </c>
      <c r="K968" s="87">
        <v>0</v>
      </c>
      <c r="L968" s="80">
        <v>0</v>
      </c>
      <c r="M968" s="80"/>
      <c r="N968" s="80"/>
      <c r="O968" s="80"/>
      <c r="P968" s="80"/>
      <c r="Q968" s="78">
        <v>110010</v>
      </c>
      <c r="R968" s="79" t="s">
        <v>150</v>
      </c>
      <c r="S968" s="78">
        <v>10</v>
      </c>
      <c r="T968" s="79" t="s">
        <v>150</v>
      </c>
      <c r="U968" s="78">
        <v>11</v>
      </c>
      <c r="V968" s="80" t="s">
        <v>156</v>
      </c>
      <c r="W968" s="78">
        <v>61</v>
      </c>
      <c r="X968" s="78">
        <v>1</v>
      </c>
    </row>
    <row r="969" spans="1:24" x14ac:dyDescent="0.25">
      <c r="A969" s="67"/>
      <c r="B969" s="67">
        <v>834</v>
      </c>
      <c r="C969" s="67" t="s">
        <v>735</v>
      </c>
      <c r="D969" s="109">
        <v>386120</v>
      </c>
      <c r="E969" s="89" t="s">
        <v>282</v>
      </c>
      <c r="F969" s="72">
        <v>611160</v>
      </c>
      <c r="G969" s="86" t="s">
        <v>230</v>
      </c>
      <c r="H969" s="87">
        <v>0</v>
      </c>
      <c r="I969" s="87">
        <v>0</v>
      </c>
      <c r="J969" s="87">
        <v>4758</v>
      </c>
      <c r="K969" s="87">
        <v>0</v>
      </c>
      <c r="L969" s="80">
        <v>0</v>
      </c>
      <c r="M969" s="80"/>
      <c r="N969" s="80"/>
      <c r="O969" s="80"/>
      <c r="P969" s="80"/>
      <c r="Q969" s="78">
        <v>110010</v>
      </c>
      <c r="R969" s="79" t="s">
        <v>150</v>
      </c>
      <c r="S969" s="78">
        <v>10</v>
      </c>
      <c r="T969" s="79" t="s">
        <v>150</v>
      </c>
      <c r="U969" s="78">
        <v>11</v>
      </c>
      <c r="V969" s="80" t="s">
        <v>156</v>
      </c>
      <c r="W969" s="78">
        <v>61</v>
      </c>
      <c r="X969" s="78">
        <v>1</v>
      </c>
    </row>
    <row r="970" spans="1:24" x14ac:dyDescent="0.25">
      <c r="A970" s="67"/>
      <c r="B970" s="67">
        <v>835</v>
      </c>
      <c r="C970" s="67" t="s">
        <v>735</v>
      </c>
      <c r="D970" s="109">
        <v>386120</v>
      </c>
      <c r="E970" s="89" t="s">
        <v>282</v>
      </c>
      <c r="F970" s="72">
        <v>712655</v>
      </c>
      <c r="G970" s="86" t="s">
        <v>237</v>
      </c>
      <c r="H970" s="87">
        <v>0</v>
      </c>
      <c r="I970" s="87">
        <v>250</v>
      </c>
      <c r="J970" s="87">
        <v>0</v>
      </c>
      <c r="K970" s="87">
        <v>0</v>
      </c>
      <c r="L970" s="80">
        <v>0</v>
      </c>
      <c r="M970" s="80">
        <f t="shared" ref="M970:M976" si="33">+L970-J970</f>
        <v>0</v>
      </c>
      <c r="N970" s="80"/>
      <c r="O970" s="80"/>
      <c r="P970" s="80"/>
      <c r="Q970" s="78">
        <v>110010</v>
      </c>
      <c r="R970" s="79" t="s">
        <v>150</v>
      </c>
      <c r="S970" s="78">
        <v>10</v>
      </c>
      <c r="T970" s="79" t="s">
        <v>150</v>
      </c>
      <c r="U970" s="78">
        <v>11</v>
      </c>
      <c r="V970" s="80" t="s">
        <v>156</v>
      </c>
      <c r="W970" s="78">
        <v>71</v>
      </c>
      <c r="X970" s="78">
        <v>4</v>
      </c>
    </row>
    <row r="971" spans="1:24" x14ac:dyDescent="0.25">
      <c r="A971" s="67"/>
      <c r="B971" s="67">
        <v>836</v>
      </c>
      <c r="C971" s="67" t="s">
        <v>735</v>
      </c>
      <c r="D971" s="109">
        <v>386120</v>
      </c>
      <c r="E971" s="89" t="s">
        <v>282</v>
      </c>
      <c r="F971" s="72">
        <v>733110</v>
      </c>
      <c r="G971" s="86" t="s">
        <v>214</v>
      </c>
      <c r="H971" s="87">
        <v>0</v>
      </c>
      <c r="I971" s="87">
        <v>205.34</v>
      </c>
      <c r="J971" s="87">
        <v>625</v>
      </c>
      <c r="K971" s="87">
        <v>411</v>
      </c>
      <c r="L971" s="80">
        <v>0</v>
      </c>
      <c r="M971" s="80">
        <f t="shared" si="33"/>
        <v>-625</v>
      </c>
      <c r="N971" s="80"/>
      <c r="O971" s="80"/>
      <c r="P971" s="80"/>
      <c r="Q971" s="78">
        <v>110010</v>
      </c>
      <c r="R971" s="79" t="s">
        <v>150</v>
      </c>
      <c r="S971" s="78">
        <v>10</v>
      </c>
      <c r="T971" s="79" t="s">
        <v>150</v>
      </c>
      <c r="U971" s="78">
        <v>11</v>
      </c>
      <c r="V971" s="80" t="s">
        <v>156</v>
      </c>
      <c r="W971" s="78">
        <v>73</v>
      </c>
      <c r="X971" s="78">
        <v>4</v>
      </c>
    </row>
    <row r="972" spans="1:24" x14ac:dyDescent="0.25">
      <c r="A972" s="67"/>
      <c r="B972" s="67">
        <v>837</v>
      </c>
      <c r="C972" s="67" t="s">
        <v>735</v>
      </c>
      <c r="D972" s="109">
        <v>386120</v>
      </c>
      <c r="E972" s="89" t="s">
        <v>282</v>
      </c>
      <c r="F972" s="72">
        <v>744210</v>
      </c>
      <c r="G972" s="86" t="s">
        <v>190</v>
      </c>
      <c r="H972" s="87">
        <v>0</v>
      </c>
      <c r="I972" s="87">
        <v>0</v>
      </c>
      <c r="J972" s="87">
        <v>-175</v>
      </c>
      <c r="K972" s="87">
        <v>0</v>
      </c>
      <c r="L972" s="80">
        <v>250</v>
      </c>
      <c r="M972" s="80">
        <f t="shared" si="33"/>
        <v>425</v>
      </c>
      <c r="N972" s="80"/>
      <c r="O972" s="80"/>
      <c r="P972" s="80"/>
      <c r="Q972" s="78">
        <v>110010</v>
      </c>
      <c r="R972" s="79" t="s">
        <v>150</v>
      </c>
      <c r="S972" s="78">
        <v>10</v>
      </c>
      <c r="T972" s="79" t="s">
        <v>150</v>
      </c>
      <c r="U972" s="78">
        <v>11</v>
      </c>
      <c r="V972" s="80" t="s">
        <v>156</v>
      </c>
      <c r="W972" s="78">
        <v>74</v>
      </c>
      <c r="X972" s="78">
        <v>4</v>
      </c>
    </row>
    <row r="973" spans="1:24" x14ac:dyDescent="0.25">
      <c r="A973" s="67"/>
      <c r="B973" s="67">
        <v>838</v>
      </c>
      <c r="C973" s="67" t="s">
        <v>735</v>
      </c>
      <c r="D973" s="109">
        <v>386120</v>
      </c>
      <c r="E973" s="89" t="s">
        <v>282</v>
      </c>
      <c r="F973" s="72">
        <v>744220</v>
      </c>
      <c r="G973" s="86" t="s">
        <v>191</v>
      </c>
      <c r="H973" s="87">
        <v>0</v>
      </c>
      <c r="I973" s="87">
        <v>0</v>
      </c>
      <c r="J973" s="87">
        <v>500</v>
      </c>
      <c r="K973" s="87">
        <v>0</v>
      </c>
      <c r="L973" s="80">
        <v>500</v>
      </c>
      <c r="M973" s="80">
        <f t="shared" si="33"/>
        <v>0</v>
      </c>
      <c r="N973" s="80"/>
      <c r="O973" s="80"/>
      <c r="P973" s="80"/>
      <c r="Q973" s="78">
        <v>110010</v>
      </c>
      <c r="R973" s="79" t="s">
        <v>150</v>
      </c>
      <c r="S973" s="78">
        <v>10</v>
      </c>
      <c r="T973" s="79" t="s">
        <v>150</v>
      </c>
      <c r="U973" s="78">
        <v>11</v>
      </c>
      <c r="V973" s="80" t="s">
        <v>156</v>
      </c>
      <c r="W973" s="78">
        <v>74</v>
      </c>
      <c r="X973" s="78">
        <v>4</v>
      </c>
    </row>
    <row r="974" spans="1:24" x14ac:dyDescent="0.25">
      <c r="A974" s="67"/>
      <c r="B974" s="67">
        <v>839</v>
      </c>
      <c r="C974" s="67" t="s">
        <v>735</v>
      </c>
      <c r="D974" s="109">
        <v>386120</v>
      </c>
      <c r="E974" s="89" t="s">
        <v>282</v>
      </c>
      <c r="F974" s="72">
        <v>755310</v>
      </c>
      <c r="G974" s="86" t="s">
        <v>194</v>
      </c>
      <c r="H974" s="87">
        <v>743.97</v>
      </c>
      <c r="I974" s="87">
        <v>1116.42</v>
      </c>
      <c r="J974" s="87">
        <v>1000</v>
      </c>
      <c r="K974" s="87">
        <v>205.92000000000002</v>
      </c>
      <c r="L974" s="80">
        <v>750</v>
      </c>
      <c r="M974" s="80">
        <f t="shared" si="33"/>
        <v>-250</v>
      </c>
      <c r="N974" s="80"/>
      <c r="O974" s="80"/>
      <c r="P974" s="80"/>
      <c r="Q974" s="78">
        <v>110010</v>
      </c>
      <c r="R974" s="79" t="s">
        <v>150</v>
      </c>
      <c r="S974" s="78">
        <v>10</v>
      </c>
      <c r="T974" s="79" t="s">
        <v>150</v>
      </c>
      <c r="U974" s="78">
        <v>11</v>
      </c>
      <c r="V974" s="80" t="s">
        <v>156</v>
      </c>
      <c r="W974" s="78">
        <v>75</v>
      </c>
      <c r="X974" s="78">
        <v>4</v>
      </c>
    </row>
    <row r="975" spans="1:24" x14ac:dyDescent="0.25">
      <c r="A975" s="67"/>
      <c r="B975" s="67">
        <v>840</v>
      </c>
      <c r="C975" s="67" t="s">
        <v>735</v>
      </c>
      <c r="D975" s="109">
        <v>386120</v>
      </c>
      <c r="E975" s="89" t="s">
        <v>282</v>
      </c>
      <c r="F975" s="72">
        <v>755360</v>
      </c>
      <c r="G975" s="86" t="s">
        <v>225</v>
      </c>
      <c r="H975" s="87">
        <v>0</v>
      </c>
      <c r="I975" s="87">
        <v>17.899999999999999</v>
      </c>
      <c r="J975" s="87">
        <v>0</v>
      </c>
      <c r="K975" s="87">
        <v>0</v>
      </c>
      <c r="L975" s="80">
        <v>500</v>
      </c>
      <c r="M975" s="80">
        <f t="shared" si="33"/>
        <v>500</v>
      </c>
      <c r="N975" s="80"/>
      <c r="O975" s="80"/>
      <c r="P975" s="80"/>
      <c r="Q975" s="78">
        <v>110010</v>
      </c>
      <c r="R975" s="79" t="s">
        <v>150</v>
      </c>
      <c r="S975" s="78">
        <v>10</v>
      </c>
      <c r="T975" s="79" t="s">
        <v>150</v>
      </c>
      <c r="U975" s="78">
        <v>11</v>
      </c>
      <c r="V975" s="80" t="s">
        <v>156</v>
      </c>
      <c r="W975" s="78">
        <v>75</v>
      </c>
      <c r="X975" s="78">
        <v>4</v>
      </c>
    </row>
    <row r="976" spans="1:24" x14ac:dyDescent="0.25">
      <c r="A976" s="67"/>
      <c r="B976" s="67"/>
      <c r="C976" s="67" t="s">
        <v>735</v>
      </c>
      <c r="D976" s="109">
        <v>386120</v>
      </c>
      <c r="E976" s="89" t="s">
        <v>282</v>
      </c>
      <c r="F976" s="66">
        <v>798142</v>
      </c>
      <c r="G976" s="66" t="s">
        <v>839</v>
      </c>
      <c r="H976" s="87"/>
      <c r="I976" s="87"/>
      <c r="J976" s="87"/>
      <c r="K976" s="87"/>
      <c r="L976" s="80">
        <v>-125</v>
      </c>
      <c r="M976" s="80">
        <f t="shared" si="33"/>
        <v>-125</v>
      </c>
      <c r="N976" s="80"/>
      <c r="O976" s="80"/>
      <c r="P976" s="80"/>
      <c r="Q976" s="78">
        <v>110010</v>
      </c>
      <c r="R976" s="79" t="s">
        <v>150</v>
      </c>
      <c r="S976" s="78">
        <v>10</v>
      </c>
      <c r="T976" s="79" t="s">
        <v>150</v>
      </c>
      <c r="U976" s="78">
        <v>11</v>
      </c>
      <c r="V976" s="80" t="s">
        <v>156</v>
      </c>
      <c r="W976" s="78">
        <v>79</v>
      </c>
      <c r="X976" s="78">
        <v>4</v>
      </c>
    </row>
    <row r="977" spans="1:24" x14ac:dyDescent="0.25">
      <c r="A977" s="67"/>
      <c r="B977" s="67">
        <v>841</v>
      </c>
      <c r="C977" s="67" t="s">
        <v>735</v>
      </c>
      <c r="D977" s="109">
        <v>386122</v>
      </c>
      <c r="E977" s="89" t="s">
        <v>282</v>
      </c>
      <c r="F977" s="72">
        <v>611110</v>
      </c>
      <c r="G977" s="86" t="s">
        <v>258</v>
      </c>
      <c r="H977" s="87">
        <v>0</v>
      </c>
      <c r="I977" s="87">
        <v>30753.029999999992</v>
      </c>
      <c r="J977" s="87">
        <v>28727</v>
      </c>
      <c r="K977" s="87">
        <v>16898.939999999999</v>
      </c>
      <c r="L977" s="80">
        <v>23655</v>
      </c>
      <c r="M977" s="80"/>
      <c r="N977" s="80"/>
      <c r="O977" s="80"/>
      <c r="P977" s="80"/>
      <c r="Q977" s="78">
        <v>110010</v>
      </c>
      <c r="R977" s="79" t="s">
        <v>150</v>
      </c>
      <c r="S977" s="78">
        <v>10</v>
      </c>
      <c r="T977" s="79" t="s">
        <v>150</v>
      </c>
      <c r="U977" s="78">
        <v>11</v>
      </c>
      <c r="V977" s="80" t="s">
        <v>156</v>
      </c>
      <c r="W977" s="78">
        <v>61</v>
      </c>
      <c r="X977" s="78">
        <v>1</v>
      </c>
    </row>
    <row r="978" spans="1:24" x14ac:dyDescent="0.25">
      <c r="A978" s="67"/>
      <c r="B978" s="67">
        <v>842</v>
      </c>
      <c r="C978" s="67" t="s">
        <v>735</v>
      </c>
      <c r="D978" s="109">
        <v>386122</v>
      </c>
      <c r="E978" s="89" t="s">
        <v>282</v>
      </c>
      <c r="F978" s="72">
        <v>611115</v>
      </c>
      <c r="G978" s="86" t="s">
        <v>259</v>
      </c>
      <c r="H978" s="87">
        <v>202.23</v>
      </c>
      <c r="I978" s="87">
        <v>140.22</v>
      </c>
      <c r="J978" s="87">
        <v>0</v>
      </c>
      <c r="K978" s="87">
        <v>0</v>
      </c>
      <c r="L978" s="80">
        <v>350</v>
      </c>
      <c r="M978" s="80"/>
      <c r="N978" s="80"/>
      <c r="O978" s="80"/>
      <c r="P978" s="80"/>
      <c r="Q978" s="78">
        <v>110010</v>
      </c>
      <c r="R978" s="79" t="s">
        <v>150</v>
      </c>
      <c r="S978" s="78">
        <v>10</v>
      </c>
      <c r="T978" s="79" t="s">
        <v>150</v>
      </c>
      <c r="U978" s="78">
        <v>11</v>
      </c>
      <c r="V978" s="80" t="s">
        <v>156</v>
      </c>
      <c r="W978" s="78">
        <v>61</v>
      </c>
      <c r="X978" s="78">
        <v>1</v>
      </c>
    </row>
    <row r="979" spans="1:24" x14ac:dyDescent="0.25">
      <c r="A979" s="67"/>
      <c r="B979" s="67">
        <v>843</v>
      </c>
      <c r="C979" s="67" t="s">
        <v>735</v>
      </c>
      <c r="D979" s="109">
        <v>386122</v>
      </c>
      <c r="E979" s="89" t="s">
        <v>282</v>
      </c>
      <c r="F979" s="72">
        <v>611120</v>
      </c>
      <c r="G979" s="86" t="s">
        <v>229</v>
      </c>
      <c r="H979" s="87">
        <v>38736.119999999995</v>
      </c>
      <c r="I979" s="87">
        <v>40251.78</v>
      </c>
      <c r="J979" s="87">
        <v>28689</v>
      </c>
      <c r="K979" s="87">
        <v>14868.75</v>
      </c>
      <c r="L979" s="80">
        <v>0</v>
      </c>
      <c r="M979" s="80"/>
      <c r="N979" s="80"/>
      <c r="O979" s="80"/>
      <c r="P979" s="80"/>
      <c r="Q979" s="78">
        <v>110010</v>
      </c>
      <c r="R979" s="79" t="s">
        <v>150</v>
      </c>
      <c r="S979" s="78">
        <v>10</v>
      </c>
      <c r="T979" s="79" t="s">
        <v>150</v>
      </c>
      <c r="U979" s="78">
        <v>11</v>
      </c>
      <c r="V979" s="80" t="s">
        <v>156</v>
      </c>
      <c r="W979" s="78">
        <v>61</v>
      </c>
      <c r="X979" s="78">
        <v>1</v>
      </c>
    </row>
    <row r="980" spans="1:24" x14ac:dyDescent="0.25">
      <c r="A980" s="67"/>
      <c r="B980" s="67">
        <v>844</v>
      </c>
      <c r="C980" s="67" t="s">
        <v>735</v>
      </c>
      <c r="D980" s="109">
        <v>386122</v>
      </c>
      <c r="E980" s="89" t="s">
        <v>282</v>
      </c>
      <c r="F980" s="72">
        <v>611135</v>
      </c>
      <c r="G980" s="86" t="s">
        <v>265</v>
      </c>
      <c r="H980" s="87">
        <v>0</v>
      </c>
      <c r="I980" s="87">
        <v>0</v>
      </c>
      <c r="J980" s="87">
        <v>15292</v>
      </c>
      <c r="K980" s="87">
        <v>3822.83</v>
      </c>
      <c r="L980" s="80">
        <v>0</v>
      </c>
      <c r="M980" s="80"/>
      <c r="N980" s="80"/>
      <c r="O980" s="80"/>
      <c r="P980" s="80"/>
      <c r="Q980" s="78">
        <v>110010</v>
      </c>
      <c r="R980" s="79" t="s">
        <v>150</v>
      </c>
      <c r="S980" s="78">
        <v>10</v>
      </c>
      <c r="T980" s="79" t="s">
        <v>150</v>
      </c>
      <c r="U980" s="78">
        <v>11</v>
      </c>
      <c r="V980" s="80" t="s">
        <v>156</v>
      </c>
      <c r="W980" s="78">
        <v>61</v>
      </c>
      <c r="X980" s="78">
        <v>1</v>
      </c>
    </row>
    <row r="981" spans="1:24" x14ac:dyDescent="0.25">
      <c r="A981" s="67"/>
      <c r="B981" s="67">
        <v>845</v>
      </c>
      <c r="C981" s="67" t="s">
        <v>735</v>
      </c>
      <c r="D981" s="109">
        <v>386122</v>
      </c>
      <c r="E981" s="89" t="s">
        <v>282</v>
      </c>
      <c r="F981" s="72">
        <v>611150</v>
      </c>
      <c r="G981" s="86" t="s">
        <v>262</v>
      </c>
      <c r="H981" s="87">
        <v>0</v>
      </c>
      <c r="I981" s="87">
        <v>0</v>
      </c>
      <c r="J981" s="87">
        <v>0</v>
      </c>
      <c r="K981" s="87">
        <v>0</v>
      </c>
      <c r="L981" s="80">
        <v>8028</v>
      </c>
      <c r="M981" s="80"/>
      <c r="N981" s="80"/>
      <c r="O981" s="80"/>
      <c r="P981" s="80"/>
      <c r="Q981" s="78">
        <v>110010</v>
      </c>
      <c r="R981" s="79" t="s">
        <v>150</v>
      </c>
      <c r="S981" s="78">
        <v>10</v>
      </c>
      <c r="T981" s="79" t="s">
        <v>150</v>
      </c>
      <c r="U981" s="78">
        <v>11</v>
      </c>
      <c r="V981" s="80" t="s">
        <v>156</v>
      </c>
      <c r="W981" s="78">
        <v>61</v>
      </c>
      <c r="X981" s="78">
        <v>1</v>
      </c>
    </row>
    <row r="982" spans="1:24" x14ac:dyDescent="0.25">
      <c r="A982" s="67"/>
      <c r="B982" s="67">
        <v>846</v>
      </c>
      <c r="C982" s="67" t="s">
        <v>735</v>
      </c>
      <c r="D982" s="109">
        <v>386122</v>
      </c>
      <c r="E982" s="89" t="s">
        <v>282</v>
      </c>
      <c r="F982" s="72">
        <v>611160</v>
      </c>
      <c r="G982" s="86" t="s">
        <v>230</v>
      </c>
      <c r="H982" s="87">
        <v>4314</v>
      </c>
      <c r="I982" s="87">
        <v>6732.0000000000009</v>
      </c>
      <c r="J982" s="87">
        <v>2379</v>
      </c>
      <c r="K982" s="87">
        <v>0</v>
      </c>
      <c r="L982" s="80">
        <v>0</v>
      </c>
      <c r="M982" s="80"/>
      <c r="N982" s="80"/>
      <c r="O982" s="80"/>
      <c r="P982" s="80"/>
      <c r="Q982" s="78">
        <v>110010</v>
      </c>
      <c r="R982" s="79" t="s">
        <v>150</v>
      </c>
      <c r="S982" s="78">
        <v>10</v>
      </c>
      <c r="T982" s="79" t="s">
        <v>150</v>
      </c>
      <c r="U982" s="78">
        <v>11</v>
      </c>
      <c r="V982" s="80" t="s">
        <v>156</v>
      </c>
      <c r="W982" s="78">
        <v>61</v>
      </c>
      <c r="X982" s="78">
        <v>1</v>
      </c>
    </row>
    <row r="983" spans="1:24" x14ac:dyDescent="0.25">
      <c r="A983" s="67"/>
      <c r="B983" s="67">
        <v>847</v>
      </c>
      <c r="C983" s="67" t="s">
        <v>735</v>
      </c>
      <c r="D983" s="109">
        <v>386122</v>
      </c>
      <c r="E983" s="89" t="s">
        <v>282</v>
      </c>
      <c r="F983" s="72">
        <v>611520</v>
      </c>
      <c r="G983" s="86" t="s">
        <v>275</v>
      </c>
      <c r="H983" s="87">
        <v>4523.08</v>
      </c>
      <c r="I983" s="87">
        <v>0</v>
      </c>
      <c r="J983" s="87">
        <v>0</v>
      </c>
      <c r="K983" s="87">
        <v>0</v>
      </c>
      <c r="L983" s="80">
        <v>0</v>
      </c>
      <c r="M983" s="80"/>
      <c r="N983" s="80"/>
      <c r="O983" s="80"/>
      <c r="P983" s="80"/>
      <c r="Q983" s="78">
        <v>110010</v>
      </c>
      <c r="R983" s="79" t="s">
        <v>150</v>
      </c>
      <c r="S983" s="78">
        <v>10</v>
      </c>
      <c r="T983" s="79" t="s">
        <v>150</v>
      </c>
      <c r="U983" s="78">
        <v>11</v>
      </c>
      <c r="V983" s="80" t="s">
        <v>156</v>
      </c>
      <c r="W983" s="78">
        <v>61</v>
      </c>
      <c r="X983" s="78">
        <v>1</v>
      </c>
    </row>
    <row r="984" spans="1:24" x14ac:dyDescent="0.25">
      <c r="A984" s="67"/>
      <c r="B984" s="67">
        <v>848</v>
      </c>
      <c r="C984" s="67" t="s">
        <v>735</v>
      </c>
      <c r="D984" s="109">
        <v>386122</v>
      </c>
      <c r="E984" s="89" t="s">
        <v>282</v>
      </c>
      <c r="F984" s="72">
        <v>733110</v>
      </c>
      <c r="G984" s="86" t="s">
        <v>214</v>
      </c>
      <c r="H984" s="87">
        <v>0</v>
      </c>
      <c r="I984" s="87">
        <v>184.35</v>
      </c>
      <c r="J984" s="87">
        <v>0</v>
      </c>
      <c r="K984" s="87">
        <v>0</v>
      </c>
      <c r="L984" s="80">
        <v>100</v>
      </c>
      <c r="M984" s="80">
        <f>+L984-J984</f>
        <v>100</v>
      </c>
      <c r="N984" s="80"/>
      <c r="O984" s="80"/>
      <c r="P984" s="80"/>
      <c r="Q984" s="78">
        <v>110010</v>
      </c>
      <c r="R984" s="79" t="s">
        <v>150</v>
      </c>
      <c r="S984" s="78">
        <v>10</v>
      </c>
      <c r="T984" s="79" t="s">
        <v>150</v>
      </c>
      <c r="U984" s="78">
        <v>11</v>
      </c>
      <c r="V984" s="80" t="s">
        <v>156</v>
      </c>
      <c r="W984" s="78">
        <v>73</v>
      </c>
      <c r="X984" s="78">
        <v>4</v>
      </c>
    </row>
    <row r="985" spans="1:24" x14ac:dyDescent="0.25">
      <c r="A985" s="67"/>
      <c r="B985" s="67">
        <v>849</v>
      </c>
      <c r="C985" s="67" t="s">
        <v>735</v>
      </c>
      <c r="D985" s="109">
        <v>386122</v>
      </c>
      <c r="E985" s="89" t="s">
        <v>282</v>
      </c>
      <c r="F985" s="72">
        <v>755310</v>
      </c>
      <c r="G985" s="86" t="s">
        <v>194</v>
      </c>
      <c r="H985" s="87">
        <v>815.33999999999992</v>
      </c>
      <c r="I985" s="87">
        <v>1103.4000000000001</v>
      </c>
      <c r="J985" s="87">
        <v>700</v>
      </c>
      <c r="K985" s="87">
        <v>678.36000000000013</v>
      </c>
      <c r="L985" s="80">
        <v>750</v>
      </c>
      <c r="M985" s="80">
        <f>+L985-J985</f>
        <v>50</v>
      </c>
      <c r="N985" s="80"/>
      <c r="O985" s="80"/>
      <c r="P985" s="80"/>
      <c r="Q985" s="78">
        <v>110010</v>
      </c>
      <c r="R985" s="79" t="s">
        <v>150</v>
      </c>
      <c r="S985" s="78">
        <v>10</v>
      </c>
      <c r="T985" s="79" t="s">
        <v>150</v>
      </c>
      <c r="U985" s="78">
        <v>11</v>
      </c>
      <c r="V985" s="80" t="s">
        <v>156</v>
      </c>
      <c r="W985" s="78">
        <v>75</v>
      </c>
      <c r="X985" s="78">
        <v>4</v>
      </c>
    </row>
    <row r="986" spans="1:24" s="66" customFormat="1" x14ac:dyDescent="0.25">
      <c r="A986" s="67"/>
      <c r="B986" s="67">
        <v>850</v>
      </c>
      <c r="C986" s="67" t="s">
        <v>735</v>
      </c>
      <c r="D986" s="109">
        <v>386122</v>
      </c>
      <c r="E986" s="89" t="s">
        <v>282</v>
      </c>
      <c r="F986" s="72">
        <v>755330</v>
      </c>
      <c r="G986" s="86" t="s">
        <v>238</v>
      </c>
      <c r="H986" s="87">
        <v>0</v>
      </c>
      <c r="I986" s="87">
        <v>0</v>
      </c>
      <c r="J986" s="87">
        <v>0</v>
      </c>
      <c r="K986" s="87">
        <v>0</v>
      </c>
      <c r="L986" s="80">
        <v>1000</v>
      </c>
      <c r="M986" s="80">
        <f>+L986-J986</f>
        <v>1000</v>
      </c>
      <c r="N986" s="80"/>
      <c r="O986" s="80"/>
      <c r="P986" s="80"/>
      <c r="Q986" s="78">
        <v>110010</v>
      </c>
      <c r="R986" s="79" t="s">
        <v>150</v>
      </c>
      <c r="S986" s="78">
        <v>10</v>
      </c>
      <c r="T986" s="79" t="s">
        <v>150</v>
      </c>
      <c r="U986" s="78">
        <v>11</v>
      </c>
      <c r="V986" s="80" t="s">
        <v>156</v>
      </c>
      <c r="W986" s="78">
        <v>75</v>
      </c>
      <c r="X986" s="78">
        <v>4</v>
      </c>
    </row>
    <row r="987" spans="1:24" x14ac:dyDescent="0.25">
      <c r="A987" s="67"/>
      <c r="B987" s="67">
        <v>851</v>
      </c>
      <c r="C987" s="67" t="s">
        <v>735</v>
      </c>
      <c r="D987" s="109">
        <v>386122</v>
      </c>
      <c r="E987" s="89" t="s">
        <v>282</v>
      </c>
      <c r="F987" s="72">
        <v>755360</v>
      </c>
      <c r="G987" s="86" t="s">
        <v>225</v>
      </c>
      <c r="H987" s="87">
        <v>20.94</v>
      </c>
      <c r="I987" s="87">
        <v>92.88</v>
      </c>
      <c r="J987" s="87">
        <v>50</v>
      </c>
      <c r="K987" s="87">
        <v>28.01</v>
      </c>
      <c r="L987" s="80">
        <v>0</v>
      </c>
      <c r="M987" s="80">
        <f>+L987-J987</f>
        <v>-50</v>
      </c>
      <c r="N987" s="80"/>
      <c r="O987" s="80"/>
      <c r="P987" s="80"/>
      <c r="Q987" s="78">
        <v>110010</v>
      </c>
      <c r="R987" s="79" t="s">
        <v>150</v>
      </c>
      <c r="S987" s="78">
        <v>10</v>
      </c>
      <c r="T987" s="79" t="s">
        <v>150</v>
      </c>
      <c r="U987" s="78">
        <v>11</v>
      </c>
      <c r="V987" s="80" t="s">
        <v>156</v>
      </c>
      <c r="W987" s="78">
        <v>75</v>
      </c>
      <c r="X987" s="78">
        <v>4</v>
      </c>
    </row>
    <row r="988" spans="1:24" x14ac:dyDescent="0.25">
      <c r="A988" s="67"/>
      <c r="B988" s="67"/>
      <c r="C988" s="67" t="s">
        <v>735</v>
      </c>
      <c r="D988" s="109">
        <v>386122</v>
      </c>
      <c r="E988" s="89" t="s">
        <v>282</v>
      </c>
      <c r="F988" s="66">
        <v>798142</v>
      </c>
      <c r="G988" s="66" t="s">
        <v>839</v>
      </c>
      <c r="H988" s="87"/>
      <c r="I988" s="87"/>
      <c r="J988" s="87"/>
      <c r="K988" s="87"/>
      <c r="L988" s="80">
        <v>-110</v>
      </c>
      <c r="M988" s="80">
        <f>+L988-J988</f>
        <v>-110</v>
      </c>
      <c r="N988" s="80"/>
      <c r="O988" s="80"/>
      <c r="P988" s="80"/>
      <c r="Q988" s="78">
        <v>110010</v>
      </c>
      <c r="R988" s="79" t="s">
        <v>150</v>
      </c>
      <c r="S988" s="78">
        <v>10</v>
      </c>
      <c r="T988" s="79" t="s">
        <v>150</v>
      </c>
      <c r="U988" s="78">
        <v>11</v>
      </c>
      <c r="V988" s="80" t="s">
        <v>156</v>
      </c>
      <c r="W988" s="78">
        <v>79</v>
      </c>
      <c r="X988" s="78">
        <v>4</v>
      </c>
    </row>
    <row r="989" spans="1:24" x14ac:dyDescent="0.25">
      <c r="A989" s="67"/>
      <c r="B989" s="67">
        <v>852</v>
      </c>
      <c r="C989" s="67" t="s">
        <v>735</v>
      </c>
      <c r="D989" s="109">
        <v>386123</v>
      </c>
      <c r="E989" s="89" t="s">
        <v>282</v>
      </c>
      <c r="F989" s="72">
        <v>611110</v>
      </c>
      <c r="G989" s="86" t="s">
        <v>258</v>
      </c>
      <c r="H989" s="87">
        <v>26875.500000000004</v>
      </c>
      <c r="I989" s="87">
        <v>44349.820000000007</v>
      </c>
      <c r="J989" s="87">
        <v>55181</v>
      </c>
      <c r="K989" s="87">
        <v>23461.870000000003</v>
      </c>
      <c r="L989" s="80">
        <v>63437</v>
      </c>
      <c r="M989" s="80"/>
      <c r="N989" s="80"/>
      <c r="O989" s="80"/>
      <c r="P989" s="80"/>
      <c r="Q989" s="78">
        <v>110010</v>
      </c>
      <c r="R989" s="79" t="s">
        <v>150</v>
      </c>
      <c r="S989" s="78">
        <v>10</v>
      </c>
      <c r="T989" s="79" t="s">
        <v>150</v>
      </c>
      <c r="U989" s="78">
        <v>11</v>
      </c>
      <c r="V989" s="80" t="s">
        <v>156</v>
      </c>
      <c r="W989" s="78">
        <v>61</v>
      </c>
      <c r="X989" s="78">
        <v>1</v>
      </c>
    </row>
    <row r="990" spans="1:24" x14ac:dyDescent="0.25">
      <c r="A990" s="67"/>
      <c r="B990" s="67">
        <v>853</v>
      </c>
      <c r="C990" s="67" t="s">
        <v>735</v>
      </c>
      <c r="D990" s="109">
        <v>386123</v>
      </c>
      <c r="E990" s="89" t="s">
        <v>282</v>
      </c>
      <c r="F990" s="72">
        <v>611120</v>
      </c>
      <c r="G990" s="86" t="s">
        <v>229</v>
      </c>
      <c r="H990" s="87">
        <v>864</v>
      </c>
      <c r="I990" s="87">
        <v>0</v>
      </c>
      <c r="J990" s="87">
        <v>600</v>
      </c>
      <c r="K990" s="87">
        <v>546</v>
      </c>
      <c r="L990" s="80">
        <v>0</v>
      </c>
      <c r="M990" s="80"/>
      <c r="N990" s="80"/>
      <c r="O990" s="80"/>
      <c r="P990" s="80"/>
      <c r="Q990" s="78">
        <v>110010</v>
      </c>
      <c r="R990" s="79" t="s">
        <v>150</v>
      </c>
      <c r="S990" s="78">
        <v>10</v>
      </c>
      <c r="T990" s="79" t="s">
        <v>150</v>
      </c>
      <c r="U990" s="78">
        <v>11</v>
      </c>
      <c r="V990" s="80" t="s">
        <v>156</v>
      </c>
      <c r="W990" s="78">
        <v>61</v>
      </c>
      <c r="X990" s="78">
        <v>1</v>
      </c>
    </row>
    <row r="991" spans="1:24" x14ac:dyDescent="0.25">
      <c r="A991" s="67"/>
      <c r="B991" s="67">
        <v>854</v>
      </c>
      <c r="C991" s="67" t="s">
        <v>735</v>
      </c>
      <c r="D991" s="109">
        <v>386123</v>
      </c>
      <c r="E991" s="89" t="s">
        <v>282</v>
      </c>
      <c r="F991" s="72">
        <v>611150</v>
      </c>
      <c r="G991" s="86" t="s">
        <v>262</v>
      </c>
      <c r="H991" s="87">
        <v>7741.14</v>
      </c>
      <c r="I991" s="87">
        <v>15616.57</v>
      </c>
      <c r="J991" s="87">
        <v>0</v>
      </c>
      <c r="K991" s="87">
        <v>0</v>
      </c>
      <c r="L991" s="80">
        <v>19838</v>
      </c>
      <c r="M991" s="80"/>
      <c r="N991" s="80"/>
      <c r="O991" s="80"/>
      <c r="P991" s="80"/>
      <c r="Q991" s="78">
        <v>110010</v>
      </c>
      <c r="R991" s="79" t="s">
        <v>150</v>
      </c>
      <c r="S991" s="78">
        <v>10</v>
      </c>
      <c r="T991" s="79" t="s">
        <v>150</v>
      </c>
      <c r="U991" s="78">
        <v>11</v>
      </c>
      <c r="V991" s="80" t="s">
        <v>156</v>
      </c>
      <c r="W991" s="78">
        <v>61</v>
      </c>
      <c r="X991" s="78">
        <v>1</v>
      </c>
    </row>
    <row r="992" spans="1:24" x14ac:dyDescent="0.25">
      <c r="A992" s="67"/>
      <c r="B992" s="67">
        <v>855</v>
      </c>
      <c r="C992" s="67" t="s">
        <v>735</v>
      </c>
      <c r="D992" s="109">
        <v>386123</v>
      </c>
      <c r="E992" s="89" t="s">
        <v>282</v>
      </c>
      <c r="F992" s="72">
        <v>611155</v>
      </c>
      <c r="G992" s="86" t="s">
        <v>266</v>
      </c>
      <c r="H992" s="87">
        <v>0</v>
      </c>
      <c r="I992" s="87">
        <v>2244</v>
      </c>
      <c r="J992" s="87">
        <v>0</v>
      </c>
      <c r="K992" s="87">
        <v>0</v>
      </c>
      <c r="L992" s="80">
        <v>0</v>
      </c>
      <c r="M992" s="80"/>
      <c r="N992" s="80"/>
      <c r="O992" s="80"/>
      <c r="P992" s="80"/>
      <c r="Q992" s="78">
        <v>110010</v>
      </c>
      <c r="R992" s="79" t="s">
        <v>150</v>
      </c>
      <c r="S992" s="78">
        <v>10</v>
      </c>
      <c r="T992" s="79" t="s">
        <v>150</v>
      </c>
      <c r="U992" s="78">
        <v>11</v>
      </c>
      <c r="V992" s="80" t="s">
        <v>156</v>
      </c>
      <c r="W992" s="78">
        <v>61</v>
      </c>
      <c r="X992" s="78">
        <v>1</v>
      </c>
    </row>
    <row r="993" spans="1:24" x14ac:dyDescent="0.25">
      <c r="A993" s="67"/>
      <c r="B993" s="67">
        <v>856</v>
      </c>
      <c r="C993" s="67" t="s">
        <v>735</v>
      </c>
      <c r="D993" s="109">
        <v>386123</v>
      </c>
      <c r="E993" s="89" t="s">
        <v>282</v>
      </c>
      <c r="F993" s="72">
        <v>611160</v>
      </c>
      <c r="G993" s="86" t="s">
        <v>230</v>
      </c>
      <c r="H993" s="87">
        <v>2589</v>
      </c>
      <c r="I993" s="87">
        <v>0</v>
      </c>
      <c r="J993" s="87">
        <v>2379</v>
      </c>
      <c r="K993" s="87">
        <v>0</v>
      </c>
      <c r="L993" s="80">
        <v>0</v>
      </c>
      <c r="M993" s="80"/>
      <c r="N993" s="80"/>
      <c r="O993" s="80"/>
      <c r="P993" s="80"/>
      <c r="Q993" s="78">
        <v>110010</v>
      </c>
      <c r="R993" s="79" t="s">
        <v>150</v>
      </c>
      <c r="S993" s="78">
        <v>10</v>
      </c>
      <c r="T993" s="79" t="s">
        <v>150</v>
      </c>
      <c r="U993" s="78">
        <v>11</v>
      </c>
      <c r="V993" s="80" t="s">
        <v>156</v>
      </c>
      <c r="W993" s="78">
        <v>61</v>
      </c>
      <c r="X993" s="78">
        <v>1</v>
      </c>
    </row>
    <row r="994" spans="1:24" x14ac:dyDescent="0.25">
      <c r="A994" s="67"/>
      <c r="B994" s="67"/>
      <c r="C994" s="67" t="s">
        <v>735</v>
      </c>
      <c r="D994" s="109">
        <v>386123</v>
      </c>
      <c r="E994" s="89" t="s">
        <v>282</v>
      </c>
      <c r="F994" s="66">
        <v>798142</v>
      </c>
      <c r="G994" s="66" t="s">
        <v>839</v>
      </c>
      <c r="H994" s="87"/>
      <c r="I994" s="87"/>
      <c r="J994" s="87"/>
      <c r="K994" s="87"/>
      <c r="L994" s="80">
        <v>0</v>
      </c>
      <c r="M994" s="80">
        <f>+L994-J994</f>
        <v>0</v>
      </c>
      <c r="N994" s="80"/>
      <c r="O994" s="80"/>
      <c r="P994" s="80"/>
      <c r="Q994" s="78">
        <v>110010</v>
      </c>
      <c r="R994" s="79" t="s">
        <v>150</v>
      </c>
      <c r="S994" s="78">
        <v>10</v>
      </c>
      <c r="T994" s="79" t="s">
        <v>150</v>
      </c>
      <c r="U994" s="78">
        <v>11</v>
      </c>
      <c r="V994" s="80" t="s">
        <v>156</v>
      </c>
      <c r="W994" s="78">
        <v>79</v>
      </c>
      <c r="X994" s="78">
        <v>1</v>
      </c>
    </row>
    <row r="995" spans="1:24" x14ac:dyDescent="0.25">
      <c r="A995" s="67"/>
      <c r="B995" s="67">
        <v>857</v>
      </c>
      <c r="C995" s="67" t="s">
        <v>735</v>
      </c>
      <c r="D995" s="109">
        <v>386126</v>
      </c>
      <c r="E995" s="89" t="s">
        <v>282</v>
      </c>
      <c r="F995" s="72">
        <v>611110</v>
      </c>
      <c r="G995" s="86" t="s">
        <v>258</v>
      </c>
      <c r="H995" s="87">
        <v>10750.2</v>
      </c>
      <c r="I995" s="87">
        <v>5590.09</v>
      </c>
      <c r="J995" s="87">
        <v>0</v>
      </c>
      <c r="K995" s="87">
        <v>0</v>
      </c>
      <c r="L995" s="80">
        <v>11827</v>
      </c>
      <c r="M995" s="80"/>
      <c r="N995" s="80"/>
      <c r="O995" s="80">
        <v>29644099</v>
      </c>
      <c r="P995" s="80"/>
      <c r="Q995" s="78">
        <v>110010</v>
      </c>
      <c r="R995" s="79" t="s">
        <v>150</v>
      </c>
      <c r="S995" s="78">
        <v>10</v>
      </c>
      <c r="T995" s="79" t="s">
        <v>150</v>
      </c>
      <c r="U995" s="78">
        <v>11</v>
      </c>
      <c r="V995" s="80" t="s">
        <v>156</v>
      </c>
      <c r="W995" s="78">
        <v>61</v>
      </c>
      <c r="X995" s="78">
        <v>1</v>
      </c>
    </row>
    <row r="996" spans="1:24" x14ac:dyDescent="0.25">
      <c r="A996" s="67"/>
      <c r="B996" s="67">
        <v>858</v>
      </c>
      <c r="C996" s="67" t="s">
        <v>735</v>
      </c>
      <c r="D996" s="109">
        <v>386126</v>
      </c>
      <c r="E996" s="89" t="s">
        <v>282</v>
      </c>
      <c r="F996" s="72">
        <v>611115</v>
      </c>
      <c r="G996" s="86" t="s">
        <v>259</v>
      </c>
      <c r="H996" s="87">
        <v>0</v>
      </c>
      <c r="I996" s="87">
        <v>210.32999999999998</v>
      </c>
      <c r="J996" s="87">
        <v>364</v>
      </c>
      <c r="K996" s="87">
        <v>0</v>
      </c>
      <c r="L996" s="80">
        <v>350</v>
      </c>
      <c r="M996" s="80"/>
      <c r="N996" s="80"/>
      <c r="O996" s="80">
        <v>-12350013</v>
      </c>
      <c r="P996" s="80"/>
      <c r="Q996" s="78">
        <v>110010</v>
      </c>
      <c r="R996" s="79" t="s">
        <v>150</v>
      </c>
      <c r="S996" s="78">
        <v>10</v>
      </c>
      <c r="T996" s="79" t="s">
        <v>150</v>
      </c>
      <c r="U996" s="78">
        <v>11</v>
      </c>
      <c r="V996" s="80" t="s">
        <v>156</v>
      </c>
      <c r="W996" s="78">
        <v>61</v>
      </c>
      <c r="X996" s="78">
        <v>1</v>
      </c>
    </row>
    <row r="997" spans="1:24" x14ac:dyDescent="0.25">
      <c r="A997" s="67"/>
      <c r="B997" s="67">
        <v>859</v>
      </c>
      <c r="C997" s="67" t="s">
        <v>735</v>
      </c>
      <c r="D997" s="109">
        <v>386126</v>
      </c>
      <c r="E997" s="89" t="s">
        <v>282</v>
      </c>
      <c r="F997" s="72">
        <v>611120</v>
      </c>
      <c r="G997" s="86" t="s">
        <v>229</v>
      </c>
      <c r="H997" s="87">
        <v>30198</v>
      </c>
      <c r="I997" s="87">
        <v>41301.67</v>
      </c>
      <c r="J997" s="87">
        <v>40337</v>
      </c>
      <c r="K997" s="87">
        <v>29142.75</v>
      </c>
      <c r="L997" s="80">
        <v>0</v>
      </c>
      <c r="M997" s="80"/>
      <c r="N997" s="80"/>
      <c r="O997" s="80">
        <f>SUBTOTAL(9,O995:O996)</f>
        <v>17294086</v>
      </c>
      <c r="P997" s="80"/>
      <c r="Q997" s="78">
        <v>110010</v>
      </c>
      <c r="R997" s="79" t="s">
        <v>150</v>
      </c>
      <c r="S997" s="78">
        <v>10</v>
      </c>
      <c r="T997" s="79" t="s">
        <v>150</v>
      </c>
      <c r="U997" s="78">
        <v>11</v>
      </c>
      <c r="V997" s="80" t="s">
        <v>156</v>
      </c>
      <c r="W997" s="78">
        <v>61</v>
      </c>
      <c r="X997" s="78">
        <v>1</v>
      </c>
    </row>
    <row r="998" spans="1:24" x14ac:dyDescent="0.25">
      <c r="A998" s="67"/>
      <c r="B998" s="67">
        <v>860</v>
      </c>
      <c r="C998" s="67" t="s">
        <v>735</v>
      </c>
      <c r="D998" s="109">
        <v>386126</v>
      </c>
      <c r="E998" s="89" t="s">
        <v>282</v>
      </c>
      <c r="F998" s="72">
        <v>611125</v>
      </c>
      <c r="G998" s="86" t="s">
        <v>260</v>
      </c>
      <c r="H998" s="87">
        <v>16125.300000000003</v>
      </c>
      <c r="I998" s="87">
        <v>16770.34</v>
      </c>
      <c r="J998" s="87">
        <v>11828</v>
      </c>
      <c r="K998" s="87">
        <v>5913.72</v>
      </c>
      <c r="L998" s="80">
        <v>0</v>
      </c>
      <c r="M998" s="80"/>
      <c r="N998" s="80"/>
      <c r="O998" s="80"/>
      <c r="P998" s="80"/>
      <c r="Q998" s="78">
        <v>110010</v>
      </c>
      <c r="R998" s="79" t="s">
        <v>150</v>
      </c>
      <c r="S998" s="78">
        <v>10</v>
      </c>
      <c r="T998" s="79" t="s">
        <v>150</v>
      </c>
      <c r="U998" s="78">
        <v>11</v>
      </c>
      <c r="V998" s="80" t="s">
        <v>156</v>
      </c>
      <c r="W998" s="78">
        <v>61</v>
      </c>
      <c r="X998" s="78">
        <v>1</v>
      </c>
    </row>
    <row r="999" spans="1:24" x14ac:dyDescent="0.25">
      <c r="A999" s="67"/>
      <c r="B999" s="67">
        <v>861</v>
      </c>
      <c r="C999" s="67" t="s">
        <v>735</v>
      </c>
      <c r="D999" s="109">
        <v>386126</v>
      </c>
      <c r="E999" s="89" t="s">
        <v>282</v>
      </c>
      <c r="F999" s="72">
        <v>611130</v>
      </c>
      <c r="G999" s="86" t="s">
        <v>261</v>
      </c>
      <c r="H999" s="87">
        <v>13065</v>
      </c>
      <c r="I999" s="87">
        <v>15831.96</v>
      </c>
      <c r="J999" s="87">
        <v>15832</v>
      </c>
      <c r="K999" s="87">
        <v>7405.88</v>
      </c>
      <c r="L999" s="80">
        <v>0</v>
      </c>
      <c r="M999" s="80"/>
      <c r="N999" s="80"/>
      <c r="O999" s="80"/>
      <c r="P999" s="80"/>
      <c r="Q999" s="78">
        <v>110010</v>
      </c>
      <c r="R999" s="79" t="s">
        <v>150</v>
      </c>
      <c r="S999" s="78">
        <v>10</v>
      </c>
      <c r="T999" s="79" t="s">
        <v>150</v>
      </c>
      <c r="U999" s="78">
        <v>11</v>
      </c>
      <c r="V999" s="80" t="s">
        <v>156</v>
      </c>
      <c r="W999" s="78">
        <v>61</v>
      </c>
      <c r="X999" s="78">
        <v>1</v>
      </c>
    </row>
    <row r="1000" spans="1:24" x14ac:dyDescent="0.25">
      <c r="A1000" s="67"/>
      <c r="B1000" s="67">
        <v>862</v>
      </c>
      <c r="C1000" s="67" t="s">
        <v>735</v>
      </c>
      <c r="D1000" s="109">
        <v>386126</v>
      </c>
      <c r="E1000" s="89" t="s">
        <v>282</v>
      </c>
      <c r="F1000" s="72">
        <v>611150</v>
      </c>
      <c r="G1000" s="86" t="s">
        <v>262</v>
      </c>
      <c r="H1000" s="87">
        <v>0</v>
      </c>
      <c r="I1000" s="87">
        <v>0</v>
      </c>
      <c r="J1000" s="87">
        <v>8140</v>
      </c>
      <c r="K1000" s="87">
        <v>0</v>
      </c>
      <c r="L1000" s="80">
        <v>8279</v>
      </c>
      <c r="M1000" s="80"/>
      <c r="N1000" s="80"/>
      <c r="O1000" s="80"/>
      <c r="P1000" s="80"/>
      <c r="Q1000" s="78">
        <v>110010</v>
      </c>
      <c r="R1000" s="79" t="s">
        <v>150</v>
      </c>
      <c r="S1000" s="78">
        <v>10</v>
      </c>
      <c r="T1000" s="79" t="s">
        <v>150</v>
      </c>
      <c r="U1000" s="78">
        <v>11</v>
      </c>
      <c r="V1000" s="80" t="s">
        <v>156</v>
      </c>
      <c r="W1000" s="78">
        <v>61</v>
      </c>
      <c r="X1000" s="78">
        <v>1</v>
      </c>
    </row>
    <row r="1001" spans="1:24" x14ac:dyDescent="0.25">
      <c r="A1001" s="67"/>
      <c r="B1001" s="67">
        <v>863</v>
      </c>
      <c r="C1001" s="67" t="s">
        <v>735</v>
      </c>
      <c r="D1001" s="109">
        <v>386126</v>
      </c>
      <c r="E1001" s="89" t="s">
        <v>282</v>
      </c>
      <c r="F1001" s="72">
        <v>611155</v>
      </c>
      <c r="G1001" s="86" t="s">
        <v>266</v>
      </c>
      <c r="H1001" s="87">
        <v>2157</v>
      </c>
      <c r="I1001" s="87">
        <v>0</v>
      </c>
      <c r="J1001" s="87">
        <v>0</v>
      </c>
      <c r="K1001" s="87">
        <v>0</v>
      </c>
      <c r="L1001" s="80">
        <v>0</v>
      </c>
      <c r="M1001" s="80"/>
      <c r="N1001" s="80"/>
      <c r="O1001" s="80"/>
      <c r="P1001" s="80"/>
      <c r="Q1001" s="78">
        <v>110010</v>
      </c>
      <c r="R1001" s="79" t="s">
        <v>150</v>
      </c>
      <c r="S1001" s="78">
        <v>10</v>
      </c>
      <c r="T1001" s="79" t="s">
        <v>150</v>
      </c>
      <c r="U1001" s="78">
        <v>11</v>
      </c>
      <c r="V1001" s="80" t="s">
        <v>156</v>
      </c>
      <c r="W1001" s="78">
        <v>61</v>
      </c>
      <c r="X1001" s="78">
        <v>1</v>
      </c>
    </row>
    <row r="1002" spans="1:24" x14ac:dyDescent="0.25">
      <c r="A1002" s="67"/>
      <c r="B1002" s="67">
        <v>864</v>
      </c>
      <c r="C1002" s="67" t="s">
        <v>735</v>
      </c>
      <c r="D1002" s="109">
        <v>386126</v>
      </c>
      <c r="E1002" s="89" t="s">
        <v>282</v>
      </c>
      <c r="F1002" s="72">
        <v>611160</v>
      </c>
      <c r="G1002" s="86" t="s">
        <v>230</v>
      </c>
      <c r="H1002" s="87">
        <v>4314</v>
      </c>
      <c r="I1002" s="87">
        <v>2244</v>
      </c>
      <c r="J1002" s="87">
        <v>4758</v>
      </c>
      <c r="K1002" s="87">
        <v>0</v>
      </c>
      <c r="L1002" s="80">
        <v>0</v>
      </c>
      <c r="M1002" s="80"/>
      <c r="N1002" s="80"/>
      <c r="O1002" s="80"/>
      <c r="P1002" s="80"/>
      <c r="Q1002" s="78">
        <v>110010</v>
      </c>
      <c r="R1002" s="79" t="s">
        <v>150</v>
      </c>
      <c r="S1002" s="78">
        <v>10</v>
      </c>
      <c r="T1002" s="79" t="s">
        <v>150</v>
      </c>
      <c r="U1002" s="78">
        <v>11</v>
      </c>
      <c r="V1002" s="80" t="s">
        <v>156</v>
      </c>
      <c r="W1002" s="78">
        <v>61</v>
      </c>
      <c r="X1002" s="78">
        <v>1</v>
      </c>
    </row>
    <row r="1003" spans="1:24" x14ac:dyDescent="0.25">
      <c r="A1003" s="67"/>
      <c r="B1003" s="67">
        <v>865</v>
      </c>
      <c r="C1003" s="67" t="s">
        <v>735</v>
      </c>
      <c r="D1003" s="109">
        <v>386126</v>
      </c>
      <c r="E1003" s="89" t="s">
        <v>282</v>
      </c>
      <c r="F1003" s="72">
        <v>611460</v>
      </c>
      <c r="G1003" s="86" t="s">
        <v>182</v>
      </c>
      <c r="H1003" s="87">
        <v>0</v>
      </c>
      <c r="I1003" s="87">
        <v>0</v>
      </c>
      <c r="J1003" s="87">
        <v>0</v>
      </c>
      <c r="K1003" s="87">
        <v>0</v>
      </c>
      <c r="L1003" s="80">
        <v>11144</v>
      </c>
      <c r="M1003" s="80"/>
      <c r="N1003" s="80"/>
      <c r="O1003" s="80"/>
      <c r="P1003" s="80"/>
      <c r="Q1003" s="78">
        <v>110010</v>
      </c>
      <c r="R1003" s="79" t="s">
        <v>150</v>
      </c>
      <c r="S1003" s="78">
        <v>10</v>
      </c>
      <c r="T1003" s="79" t="s">
        <v>150</v>
      </c>
      <c r="U1003" s="78">
        <v>11</v>
      </c>
      <c r="V1003" s="80" t="s">
        <v>156</v>
      </c>
      <c r="W1003" s="78">
        <v>61</v>
      </c>
      <c r="X1003" s="78">
        <v>1</v>
      </c>
    </row>
    <row r="1004" spans="1:24" x14ac:dyDescent="0.25">
      <c r="A1004" s="67"/>
      <c r="B1004" s="67">
        <v>866</v>
      </c>
      <c r="C1004" s="67" t="s">
        <v>735</v>
      </c>
      <c r="D1004" s="109">
        <v>386126</v>
      </c>
      <c r="E1004" s="89" t="s">
        <v>282</v>
      </c>
      <c r="F1004" s="72">
        <v>611520</v>
      </c>
      <c r="G1004" s="86" t="s">
        <v>275</v>
      </c>
      <c r="H1004" s="87">
        <v>0</v>
      </c>
      <c r="I1004" s="87">
        <v>1672.19</v>
      </c>
      <c r="J1004" s="87">
        <v>0</v>
      </c>
      <c r="K1004" s="87">
        <v>0</v>
      </c>
      <c r="L1004" s="80">
        <v>0</v>
      </c>
      <c r="M1004" s="80"/>
      <c r="N1004" s="80"/>
      <c r="O1004" s="80"/>
      <c r="P1004" s="80"/>
      <c r="Q1004" s="78">
        <v>110010</v>
      </c>
      <c r="R1004" s="79" t="s">
        <v>150</v>
      </c>
      <c r="S1004" s="78">
        <v>10</v>
      </c>
      <c r="T1004" s="79" t="s">
        <v>150</v>
      </c>
      <c r="U1004" s="78">
        <v>11</v>
      </c>
      <c r="V1004" s="80" t="s">
        <v>156</v>
      </c>
      <c r="W1004" s="78">
        <v>61</v>
      </c>
      <c r="X1004" s="78">
        <v>1</v>
      </c>
    </row>
    <row r="1005" spans="1:24" x14ac:dyDescent="0.25">
      <c r="A1005" s="67"/>
      <c r="B1005" s="67">
        <v>867</v>
      </c>
      <c r="C1005" s="67" t="s">
        <v>735</v>
      </c>
      <c r="D1005" s="109">
        <v>386126</v>
      </c>
      <c r="E1005" s="89" t="s">
        <v>282</v>
      </c>
      <c r="F1005" s="72">
        <v>712655</v>
      </c>
      <c r="G1005" s="86" t="s">
        <v>237</v>
      </c>
      <c r="H1005" s="87">
        <v>185.74</v>
      </c>
      <c r="I1005" s="87">
        <v>228.98</v>
      </c>
      <c r="J1005" s="87">
        <v>500</v>
      </c>
      <c r="K1005" s="87">
        <v>200.64</v>
      </c>
      <c r="L1005" s="80">
        <v>500</v>
      </c>
      <c r="M1005" s="80">
        <f t="shared" ref="M1005:M1011" si="34">+L1005-J1005</f>
        <v>0</v>
      </c>
      <c r="N1005" s="80"/>
      <c r="O1005" s="80"/>
      <c r="P1005" s="80"/>
      <c r="Q1005" s="78">
        <v>110010</v>
      </c>
      <c r="R1005" s="79" t="s">
        <v>150</v>
      </c>
      <c r="S1005" s="78">
        <v>10</v>
      </c>
      <c r="T1005" s="79" t="s">
        <v>150</v>
      </c>
      <c r="U1005" s="78">
        <v>11</v>
      </c>
      <c r="V1005" s="80" t="s">
        <v>156</v>
      </c>
      <c r="W1005" s="78">
        <v>71</v>
      </c>
      <c r="X1005" s="78">
        <v>4</v>
      </c>
    </row>
    <row r="1006" spans="1:24" x14ac:dyDescent="0.25">
      <c r="A1006" s="67"/>
      <c r="B1006" s="67">
        <v>868</v>
      </c>
      <c r="C1006" s="67" t="s">
        <v>735</v>
      </c>
      <c r="D1006" s="109">
        <v>386126</v>
      </c>
      <c r="E1006" s="89" t="s">
        <v>282</v>
      </c>
      <c r="F1006" s="72">
        <v>733110</v>
      </c>
      <c r="G1006" s="86" t="s">
        <v>214</v>
      </c>
      <c r="H1006" s="87">
        <v>78.789999999999992</v>
      </c>
      <c r="I1006" s="87">
        <v>0</v>
      </c>
      <c r="J1006" s="87">
        <v>100</v>
      </c>
      <c r="K1006" s="87">
        <v>84.55</v>
      </c>
      <c r="L1006" s="80">
        <v>100</v>
      </c>
      <c r="M1006" s="80">
        <f t="shared" si="34"/>
        <v>0</v>
      </c>
      <c r="N1006" s="80"/>
      <c r="O1006" s="80"/>
      <c r="P1006" s="80"/>
      <c r="Q1006" s="78">
        <v>110010</v>
      </c>
      <c r="R1006" s="79" t="s">
        <v>150</v>
      </c>
      <c r="S1006" s="78">
        <v>10</v>
      </c>
      <c r="T1006" s="79" t="s">
        <v>150</v>
      </c>
      <c r="U1006" s="78">
        <v>11</v>
      </c>
      <c r="V1006" s="80" t="s">
        <v>156</v>
      </c>
      <c r="W1006" s="78">
        <v>73</v>
      </c>
      <c r="X1006" s="78">
        <v>4</v>
      </c>
    </row>
    <row r="1007" spans="1:24" x14ac:dyDescent="0.25">
      <c r="A1007" s="67"/>
      <c r="B1007" s="67">
        <v>869</v>
      </c>
      <c r="C1007" s="67" t="s">
        <v>735</v>
      </c>
      <c r="D1007" s="109">
        <v>386126</v>
      </c>
      <c r="E1007" s="89" t="s">
        <v>282</v>
      </c>
      <c r="F1007" s="72">
        <v>744210</v>
      </c>
      <c r="G1007" s="86" t="s">
        <v>190</v>
      </c>
      <c r="H1007" s="87">
        <v>353.24</v>
      </c>
      <c r="I1007" s="87">
        <v>64.959999999999994</v>
      </c>
      <c r="J1007" s="87">
        <v>250</v>
      </c>
      <c r="K1007" s="87">
        <v>0</v>
      </c>
      <c r="L1007" s="80">
        <v>250</v>
      </c>
      <c r="M1007" s="80">
        <f t="shared" si="34"/>
        <v>0</v>
      </c>
      <c r="N1007" s="80"/>
      <c r="O1007" s="80"/>
      <c r="P1007" s="80"/>
      <c r="Q1007" s="78">
        <v>110010</v>
      </c>
      <c r="R1007" s="79" t="s">
        <v>150</v>
      </c>
      <c r="S1007" s="78">
        <v>10</v>
      </c>
      <c r="T1007" s="79" t="s">
        <v>150</v>
      </c>
      <c r="U1007" s="78">
        <v>11</v>
      </c>
      <c r="V1007" s="80" t="s">
        <v>156</v>
      </c>
      <c r="W1007" s="78">
        <v>74</v>
      </c>
      <c r="X1007" s="78">
        <v>4</v>
      </c>
    </row>
    <row r="1008" spans="1:24" s="66" customFormat="1" x14ac:dyDescent="0.25">
      <c r="A1008" s="67"/>
      <c r="B1008" s="67">
        <v>870</v>
      </c>
      <c r="C1008" s="67" t="s">
        <v>735</v>
      </c>
      <c r="D1008" s="109">
        <v>386126</v>
      </c>
      <c r="E1008" s="89" t="s">
        <v>282</v>
      </c>
      <c r="F1008" s="72">
        <v>744220</v>
      </c>
      <c r="G1008" s="86" t="s">
        <v>191</v>
      </c>
      <c r="H1008" s="87">
        <v>0</v>
      </c>
      <c r="I1008" s="87">
        <v>0</v>
      </c>
      <c r="J1008" s="87">
        <v>500</v>
      </c>
      <c r="K1008" s="87">
        <v>0</v>
      </c>
      <c r="L1008" s="80">
        <v>500</v>
      </c>
      <c r="M1008" s="80">
        <f t="shared" si="34"/>
        <v>0</v>
      </c>
      <c r="N1008" s="80"/>
      <c r="O1008" s="80"/>
      <c r="P1008" s="80"/>
      <c r="Q1008" s="78">
        <v>110010</v>
      </c>
      <c r="R1008" s="79" t="s">
        <v>150</v>
      </c>
      <c r="S1008" s="78">
        <v>10</v>
      </c>
      <c r="T1008" s="79" t="s">
        <v>150</v>
      </c>
      <c r="U1008" s="78">
        <v>11</v>
      </c>
      <c r="V1008" s="80" t="s">
        <v>156</v>
      </c>
      <c r="W1008" s="78">
        <v>74</v>
      </c>
      <c r="X1008" s="78">
        <v>4</v>
      </c>
    </row>
    <row r="1009" spans="1:24" x14ac:dyDescent="0.25">
      <c r="A1009" s="67"/>
      <c r="B1009" s="67">
        <v>871</v>
      </c>
      <c r="C1009" s="67" t="s">
        <v>735</v>
      </c>
      <c r="D1009" s="109">
        <v>386126</v>
      </c>
      <c r="E1009" s="89" t="s">
        <v>282</v>
      </c>
      <c r="F1009" s="72">
        <v>755310</v>
      </c>
      <c r="G1009" s="86" t="s">
        <v>194</v>
      </c>
      <c r="H1009" s="87">
        <v>1619.59</v>
      </c>
      <c r="I1009" s="87">
        <v>1625.7</v>
      </c>
      <c r="J1009" s="87">
        <v>1350</v>
      </c>
      <c r="K1009" s="87">
        <v>745.02</v>
      </c>
      <c r="L1009" s="80">
        <v>1000</v>
      </c>
      <c r="M1009" s="80">
        <f t="shared" si="34"/>
        <v>-350</v>
      </c>
      <c r="N1009" s="80"/>
      <c r="O1009" s="80"/>
      <c r="P1009" s="80"/>
      <c r="Q1009" s="78">
        <v>110010</v>
      </c>
      <c r="R1009" s="79" t="s">
        <v>150</v>
      </c>
      <c r="S1009" s="78">
        <v>10</v>
      </c>
      <c r="T1009" s="79" t="s">
        <v>150</v>
      </c>
      <c r="U1009" s="78">
        <v>11</v>
      </c>
      <c r="V1009" s="80" t="s">
        <v>156</v>
      </c>
      <c r="W1009" s="78">
        <v>75</v>
      </c>
      <c r="X1009" s="78">
        <v>4</v>
      </c>
    </row>
    <row r="1010" spans="1:24" x14ac:dyDescent="0.25">
      <c r="A1010" s="67"/>
      <c r="B1010" s="67">
        <v>872</v>
      </c>
      <c r="C1010" s="67" t="s">
        <v>735</v>
      </c>
      <c r="D1010" s="109">
        <v>386126</v>
      </c>
      <c r="E1010" s="89" t="s">
        <v>282</v>
      </c>
      <c r="F1010" s="72">
        <v>755360</v>
      </c>
      <c r="G1010" s="86" t="s">
        <v>225</v>
      </c>
      <c r="H1010" s="87">
        <v>0</v>
      </c>
      <c r="I1010" s="87">
        <v>0</v>
      </c>
      <c r="J1010" s="87">
        <v>150</v>
      </c>
      <c r="K1010" s="87">
        <v>132.6</v>
      </c>
      <c r="L1010" s="80">
        <v>250</v>
      </c>
      <c r="M1010" s="80">
        <f t="shared" si="34"/>
        <v>100</v>
      </c>
      <c r="N1010" s="80"/>
      <c r="O1010" s="80"/>
      <c r="P1010" s="80"/>
      <c r="Q1010" s="78">
        <v>110010</v>
      </c>
      <c r="R1010" s="79" t="s">
        <v>150</v>
      </c>
      <c r="S1010" s="78">
        <v>10</v>
      </c>
      <c r="T1010" s="79" t="s">
        <v>150</v>
      </c>
      <c r="U1010" s="78">
        <v>11</v>
      </c>
      <c r="V1010" s="80" t="s">
        <v>156</v>
      </c>
      <c r="W1010" s="78">
        <v>75</v>
      </c>
      <c r="X1010" s="78">
        <v>4</v>
      </c>
    </row>
    <row r="1011" spans="1:24" x14ac:dyDescent="0.25">
      <c r="A1011" s="67"/>
      <c r="B1011" s="67"/>
      <c r="C1011" s="67" t="s">
        <v>735</v>
      </c>
      <c r="D1011" s="109">
        <v>386126</v>
      </c>
      <c r="E1011" s="89" t="s">
        <v>282</v>
      </c>
      <c r="F1011" s="66">
        <v>798142</v>
      </c>
      <c r="G1011" s="66" t="s">
        <v>839</v>
      </c>
      <c r="H1011" s="87"/>
      <c r="I1011" s="87"/>
      <c r="J1011" s="87"/>
      <c r="K1011" s="87"/>
      <c r="L1011" s="80">
        <v>-160</v>
      </c>
      <c r="M1011" s="80">
        <f t="shared" si="34"/>
        <v>-160</v>
      </c>
      <c r="N1011" s="80"/>
      <c r="O1011" s="80"/>
      <c r="P1011" s="80"/>
      <c r="Q1011" s="78">
        <v>110010</v>
      </c>
      <c r="R1011" s="79" t="s">
        <v>150</v>
      </c>
      <c r="S1011" s="78">
        <v>10</v>
      </c>
      <c r="T1011" s="79" t="s">
        <v>150</v>
      </c>
      <c r="U1011" s="78">
        <v>11</v>
      </c>
      <c r="V1011" s="80" t="s">
        <v>156</v>
      </c>
      <c r="W1011" s="78">
        <v>79</v>
      </c>
      <c r="X1011" s="78">
        <v>4</v>
      </c>
    </row>
    <row r="1012" spans="1:24" x14ac:dyDescent="0.25">
      <c r="A1012" s="67"/>
      <c r="B1012" s="67">
        <v>873</v>
      </c>
      <c r="C1012" s="67" t="s">
        <v>736</v>
      </c>
      <c r="D1012" s="107">
        <v>211505</v>
      </c>
      <c r="E1012" s="75" t="s">
        <v>283</v>
      </c>
      <c r="F1012" s="76">
        <v>611210</v>
      </c>
      <c r="G1012" s="75" t="s">
        <v>221</v>
      </c>
      <c r="H1012" s="77">
        <v>106680.36</v>
      </c>
      <c r="I1012" s="77">
        <v>124181.75999999997</v>
      </c>
      <c r="J1012" s="77">
        <v>129130</v>
      </c>
      <c r="K1012" s="77">
        <v>64564.92</v>
      </c>
      <c r="L1012" s="80">
        <v>129130</v>
      </c>
      <c r="M1012" s="80"/>
      <c r="N1012" s="80"/>
      <c r="O1012" s="80"/>
      <c r="P1012" s="80"/>
      <c r="Q1012" s="78">
        <v>110010</v>
      </c>
      <c r="R1012" s="79" t="s">
        <v>44</v>
      </c>
      <c r="S1012" s="78">
        <v>35</v>
      </c>
      <c r="T1012" s="79" t="s">
        <v>44</v>
      </c>
      <c r="U1012" s="78">
        <v>11</v>
      </c>
      <c r="V1012" s="80" t="s">
        <v>156</v>
      </c>
      <c r="W1012" s="78">
        <v>61</v>
      </c>
      <c r="X1012" s="78">
        <v>9</v>
      </c>
    </row>
    <row r="1013" spans="1:24" x14ac:dyDescent="0.25">
      <c r="A1013" s="67"/>
      <c r="B1013" s="67">
        <v>874</v>
      </c>
      <c r="C1013" s="67" t="s">
        <v>736</v>
      </c>
      <c r="D1013" s="107">
        <v>211505</v>
      </c>
      <c r="E1013" s="75" t="s">
        <v>283</v>
      </c>
      <c r="F1013" s="76">
        <v>611310</v>
      </c>
      <c r="G1013" s="75" t="s">
        <v>179</v>
      </c>
      <c r="H1013" s="77">
        <v>174341.28</v>
      </c>
      <c r="I1013" s="77">
        <v>185272.56999999995</v>
      </c>
      <c r="J1013" s="77">
        <v>188568</v>
      </c>
      <c r="K1013" s="77">
        <v>94283.75999999998</v>
      </c>
      <c r="L1013" s="80">
        <v>188568</v>
      </c>
      <c r="M1013" s="80"/>
      <c r="N1013" s="80"/>
      <c r="O1013" s="80"/>
      <c r="P1013" s="80"/>
      <c r="Q1013" s="78">
        <v>110010</v>
      </c>
      <c r="R1013" s="79" t="s">
        <v>44</v>
      </c>
      <c r="S1013" s="78">
        <v>35</v>
      </c>
      <c r="T1013" s="79" t="s">
        <v>44</v>
      </c>
      <c r="U1013" s="78">
        <v>11</v>
      </c>
      <c r="V1013" s="80" t="s">
        <v>156</v>
      </c>
      <c r="W1013" s="78">
        <v>61</v>
      </c>
      <c r="X1013" s="78">
        <v>9</v>
      </c>
    </row>
    <row r="1014" spans="1:24" x14ac:dyDescent="0.25">
      <c r="A1014" s="67"/>
      <c r="B1014" s="67">
        <v>875</v>
      </c>
      <c r="C1014" s="67" t="s">
        <v>736</v>
      </c>
      <c r="D1014" s="107">
        <v>211505</v>
      </c>
      <c r="E1014" s="75" t="s">
        <v>283</v>
      </c>
      <c r="F1014" s="76">
        <v>611320</v>
      </c>
      <c r="G1014" s="75" t="s">
        <v>180</v>
      </c>
      <c r="H1014" s="77">
        <v>279813.12000000005</v>
      </c>
      <c r="I1014" s="77">
        <v>291005.64</v>
      </c>
      <c r="J1014" s="77">
        <v>295689</v>
      </c>
      <c r="K1014" s="77">
        <v>144828.04999999999</v>
      </c>
      <c r="L1014" s="80">
        <v>301720</v>
      </c>
      <c r="M1014" s="80"/>
      <c r="N1014" s="80"/>
      <c r="O1014" s="80"/>
      <c r="P1014" s="80"/>
      <c r="Q1014" s="78">
        <v>110010</v>
      </c>
      <c r="R1014" s="79" t="s">
        <v>44</v>
      </c>
      <c r="S1014" s="78">
        <v>35</v>
      </c>
      <c r="T1014" s="79" t="s">
        <v>44</v>
      </c>
      <c r="U1014" s="78">
        <v>11</v>
      </c>
      <c r="V1014" s="80" t="s">
        <v>156</v>
      </c>
      <c r="W1014" s="78">
        <v>61</v>
      </c>
      <c r="X1014" s="78">
        <v>9</v>
      </c>
    </row>
    <row r="1015" spans="1:24" x14ac:dyDescent="0.25">
      <c r="A1015" s="67"/>
      <c r="B1015" s="67">
        <v>876</v>
      </c>
      <c r="C1015" s="67" t="s">
        <v>736</v>
      </c>
      <c r="D1015" s="107">
        <v>211505</v>
      </c>
      <c r="E1015" s="75" t="s">
        <v>283</v>
      </c>
      <c r="F1015" s="76">
        <v>611340</v>
      </c>
      <c r="G1015" s="75" t="s">
        <v>333</v>
      </c>
      <c r="H1015" s="77">
        <v>0</v>
      </c>
      <c r="I1015" s="77">
        <v>6110</v>
      </c>
      <c r="J1015" s="77">
        <v>0</v>
      </c>
      <c r="K1015" s="77">
        <v>0</v>
      </c>
      <c r="L1015" s="80">
        <v>0</v>
      </c>
      <c r="M1015" s="80"/>
      <c r="N1015" s="80"/>
      <c r="O1015" s="80"/>
      <c r="P1015" s="80"/>
      <c r="Q1015" s="78">
        <v>110010</v>
      </c>
      <c r="R1015" s="79" t="s">
        <v>44</v>
      </c>
      <c r="S1015" s="78">
        <v>35</v>
      </c>
      <c r="T1015" s="79" t="s">
        <v>44</v>
      </c>
      <c r="U1015" s="78">
        <v>11</v>
      </c>
      <c r="V1015" s="80" t="s">
        <v>156</v>
      </c>
      <c r="W1015" s="78">
        <v>61</v>
      </c>
      <c r="X1015" s="78">
        <v>9</v>
      </c>
    </row>
    <row r="1016" spans="1:24" x14ac:dyDescent="0.25">
      <c r="A1016" s="67"/>
      <c r="B1016" s="67">
        <v>877</v>
      </c>
      <c r="C1016" s="67" t="s">
        <v>736</v>
      </c>
      <c r="D1016" s="107">
        <v>211505</v>
      </c>
      <c r="E1016" s="75" t="s">
        <v>283</v>
      </c>
      <c r="F1016" s="76">
        <v>611420</v>
      </c>
      <c r="G1016" s="75" t="s">
        <v>181</v>
      </c>
      <c r="H1016" s="77">
        <v>37375.919999999998</v>
      </c>
      <c r="I1016" s="77">
        <v>49919.06</v>
      </c>
      <c r="J1016" s="77">
        <v>87009</v>
      </c>
      <c r="K1016" s="77">
        <v>43504.2</v>
      </c>
      <c r="L1016" s="80">
        <v>87008</v>
      </c>
      <c r="M1016" s="80"/>
      <c r="N1016" s="80"/>
      <c r="O1016" s="80"/>
      <c r="P1016" s="80"/>
      <c r="Q1016" s="78">
        <v>110010</v>
      </c>
      <c r="R1016" s="79" t="s">
        <v>44</v>
      </c>
      <c r="S1016" s="78">
        <v>35</v>
      </c>
      <c r="T1016" s="79" t="s">
        <v>44</v>
      </c>
      <c r="U1016" s="78">
        <v>11</v>
      </c>
      <c r="V1016" s="80" t="s">
        <v>156</v>
      </c>
      <c r="W1016" s="78">
        <v>61</v>
      </c>
      <c r="X1016" s="78">
        <v>9</v>
      </c>
    </row>
    <row r="1017" spans="1:24" x14ac:dyDescent="0.25">
      <c r="A1017" s="67"/>
      <c r="B1017" s="67">
        <v>878</v>
      </c>
      <c r="C1017" s="67" t="s">
        <v>736</v>
      </c>
      <c r="D1017" s="107">
        <v>211505</v>
      </c>
      <c r="E1017" s="75" t="s">
        <v>283</v>
      </c>
      <c r="F1017" s="76">
        <v>611460</v>
      </c>
      <c r="G1017" s="75" t="s">
        <v>182</v>
      </c>
      <c r="H1017" s="77">
        <v>0</v>
      </c>
      <c r="I1017" s="77">
        <v>0</v>
      </c>
      <c r="J1017" s="77">
        <v>4281</v>
      </c>
      <c r="K1017" s="77">
        <v>0</v>
      </c>
      <c r="L1017" s="80">
        <v>0</v>
      </c>
      <c r="M1017" s="80"/>
      <c r="N1017" s="80"/>
      <c r="O1017" s="80"/>
      <c r="P1017" s="80"/>
      <c r="Q1017" s="78">
        <v>110010</v>
      </c>
      <c r="R1017" s="79" t="s">
        <v>44</v>
      </c>
      <c r="S1017" s="78">
        <v>35</v>
      </c>
      <c r="T1017" s="79" t="s">
        <v>44</v>
      </c>
      <c r="U1017" s="78">
        <v>11</v>
      </c>
      <c r="V1017" s="80" t="s">
        <v>156</v>
      </c>
      <c r="W1017" s="78">
        <v>61</v>
      </c>
      <c r="X1017" s="78">
        <v>9</v>
      </c>
    </row>
    <row r="1018" spans="1:24" x14ac:dyDescent="0.25">
      <c r="A1018" s="67"/>
      <c r="B1018" s="67">
        <v>879</v>
      </c>
      <c r="C1018" s="67" t="s">
        <v>736</v>
      </c>
      <c r="D1018" s="107">
        <v>211505</v>
      </c>
      <c r="E1018" s="75" t="s">
        <v>283</v>
      </c>
      <c r="F1018" s="76">
        <v>611489</v>
      </c>
      <c r="G1018" s="75" t="s">
        <v>733</v>
      </c>
      <c r="H1018" s="77">
        <v>0</v>
      </c>
      <c r="I1018" s="77">
        <v>20.11</v>
      </c>
      <c r="J1018" s="77">
        <v>250</v>
      </c>
      <c r="K1018" s="77">
        <v>94.12</v>
      </c>
      <c r="L1018" s="80">
        <v>250</v>
      </c>
      <c r="M1018" s="80"/>
      <c r="N1018" s="80"/>
      <c r="O1018" s="80"/>
      <c r="P1018" s="80"/>
      <c r="Q1018" s="78">
        <v>110010</v>
      </c>
      <c r="R1018" s="79" t="s">
        <v>44</v>
      </c>
      <c r="S1018" s="78">
        <v>35</v>
      </c>
      <c r="T1018" s="79" t="s">
        <v>44</v>
      </c>
      <c r="U1018" s="78">
        <v>11</v>
      </c>
      <c r="V1018" s="80" t="s">
        <v>156</v>
      </c>
      <c r="W1018" s="78">
        <v>61</v>
      </c>
      <c r="X1018" s="78">
        <v>9</v>
      </c>
    </row>
    <row r="1019" spans="1:24" x14ac:dyDescent="0.25">
      <c r="A1019" s="67"/>
      <c r="B1019" s="67">
        <v>880</v>
      </c>
      <c r="C1019" s="67" t="s">
        <v>736</v>
      </c>
      <c r="D1019" s="107">
        <v>211505</v>
      </c>
      <c r="E1019" s="75" t="s">
        <v>283</v>
      </c>
      <c r="F1019" s="76">
        <v>611491</v>
      </c>
      <c r="G1019" s="75" t="s">
        <v>233</v>
      </c>
      <c r="H1019" s="77">
        <v>0</v>
      </c>
      <c r="I1019" s="77">
        <v>45.45</v>
      </c>
      <c r="J1019" s="77">
        <v>0</v>
      </c>
      <c r="K1019" s="77">
        <v>0</v>
      </c>
      <c r="L1019" s="80">
        <v>0</v>
      </c>
      <c r="M1019" s="80"/>
      <c r="N1019" s="80"/>
      <c r="O1019" s="80"/>
      <c r="P1019" s="80"/>
      <c r="Q1019" s="78">
        <v>110010</v>
      </c>
      <c r="R1019" s="79" t="s">
        <v>44</v>
      </c>
      <c r="S1019" s="78">
        <v>35</v>
      </c>
      <c r="T1019" s="79" t="s">
        <v>44</v>
      </c>
      <c r="U1019" s="78">
        <v>11</v>
      </c>
      <c r="V1019" s="80" t="s">
        <v>156</v>
      </c>
      <c r="W1019" s="78">
        <v>61</v>
      </c>
      <c r="X1019" s="78">
        <v>9</v>
      </c>
    </row>
    <row r="1020" spans="1:24" x14ac:dyDescent="0.25">
      <c r="A1020" s="67"/>
      <c r="B1020" s="67">
        <v>881</v>
      </c>
      <c r="C1020" s="67" t="s">
        <v>736</v>
      </c>
      <c r="D1020" s="107">
        <v>211505</v>
      </c>
      <c r="E1020" s="75" t="s">
        <v>283</v>
      </c>
      <c r="F1020" s="76">
        <v>611492</v>
      </c>
      <c r="G1020" s="75" t="s">
        <v>183</v>
      </c>
      <c r="H1020" s="77">
        <v>0</v>
      </c>
      <c r="I1020" s="77">
        <v>60.33</v>
      </c>
      <c r="J1020" s="77">
        <v>894</v>
      </c>
      <c r="K1020" s="77">
        <v>0</v>
      </c>
      <c r="L1020" s="80">
        <v>0</v>
      </c>
      <c r="M1020" s="80"/>
      <c r="N1020" s="80"/>
      <c r="O1020" s="80"/>
      <c r="P1020" s="80"/>
      <c r="Q1020" s="78">
        <v>110010</v>
      </c>
      <c r="R1020" s="79" t="s">
        <v>44</v>
      </c>
      <c r="S1020" s="78">
        <v>35</v>
      </c>
      <c r="T1020" s="79" t="s">
        <v>44</v>
      </c>
      <c r="U1020" s="78">
        <v>11</v>
      </c>
      <c r="V1020" s="80" t="s">
        <v>156</v>
      </c>
      <c r="W1020" s="78">
        <v>61</v>
      </c>
      <c r="X1020" s="78">
        <v>9</v>
      </c>
    </row>
    <row r="1021" spans="1:24" x14ac:dyDescent="0.25">
      <c r="A1021" s="67"/>
      <c r="B1021" s="67">
        <v>882</v>
      </c>
      <c r="C1021" s="67" t="s">
        <v>736</v>
      </c>
      <c r="D1021" s="107">
        <v>211505</v>
      </c>
      <c r="E1021" s="75" t="s">
        <v>283</v>
      </c>
      <c r="F1021" s="76">
        <v>611493</v>
      </c>
      <c r="G1021" s="75" t="s">
        <v>218</v>
      </c>
      <c r="H1021" s="77">
        <v>0</v>
      </c>
      <c r="I1021" s="77">
        <v>1122.2</v>
      </c>
      <c r="J1021" s="77">
        <v>0</v>
      </c>
      <c r="K1021" s="77">
        <v>0</v>
      </c>
      <c r="L1021" s="80">
        <v>0</v>
      </c>
      <c r="M1021" s="80"/>
      <c r="N1021" s="80"/>
      <c r="O1021" s="80"/>
      <c r="P1021" s="80"/>
      <c r="Q1021" s="78">
        <v>110010</v>
      </c>
      <c r="R1021" s="79" t="s">
        <v>44</v>
      </c>
      <c r="S1021" s="78">
        <v>35</v>
      </c>
      <c r="T1021" s="79" t="s">
        <v>44</v>
      </c>
      <c r="U1021" s="78">
        <v>11</v>
      </c>
      <c r="V1021" s="80" t="s">
        <v>156</v>
      </c>
      <c r="W1021" s="78">
        <v>61</v>
      </c>
      <c r="X1021" s="78">
        <v>9</v>
      </c>
    </row>
    <row r="1022" spans="1:24" x14ac:dyDescent="0.25">
      <c r="A1022" s="67"/>
      <c r="B1022" s="67">
        <v>883</v>
      </c>
      <c r="C1022" s="67" t="s">
        <v>736</v>
      </c>
      <c r="D1022" s="107">
        <v>211505</v>
      </c>
      <c r="E1022" s="75" t="s">
        <v>283</v>
      </c>
      <c r="F1022" s="76">
        <v>712310</v>
      </c>
      <c r="G1022" s="75" t="s">
        <v>222</v>
      </c>
      <c r="H1022" s="77">
        <v>0</v>
      </c>
      <c r="I1022" s="77">
        <v>13090</v>
      </c>
      <c r="J1022" s="77">
        <v>1910</v>
      </c>
      <c r="K1022" s="77">
        <v>935</v>
      </c>
      <c r="L1022" s="80">
        <v>1910</v>
      </c>
      <c r="M1022" s="80"/>
      <c r="N1022" s="80"/>
      <c r="O1022" s="80"/>
      <c r="P1022" s="80"/>
      <c r="Q1022" s="78">
        <v>110010</v>
      </c>
      <c r="R1022" s="79" t="s">
        <v>44</v>
      </c>
      <c r="S1022" s="78">
        <v>35</v>
      </c>
      <c r="T1022" s="79" t="s">
        <v>44</v>
      </c>
      <c r="U1022" s="78">
        <v>11</v>
      </c>
      <c r="V1022" s="80" t="s">
        <v>156</v>
      </c>
      <c r="W1022" s="78">
        <v>71</v>
      </c>
      <c r="X1022" s="78">
        <v>9</v>
      </c>
    </row>
    <row r="1023" spans="1:24" x14ac:dyDescent="0.25">
      <c r="A1023" s="67"/>
      <c r="B1023" s="67">
        <v>884</v>
      </c>
      <c r="C1023" s="67" t="s">
        <v>736</v>
      </c>
      <c r="D1023" s="107">
        <v>211505</v>
      </c>
      <c r="E1023" s="75" t="s">
        <v>283</v>
      </c>
      <c r="F1023" s="76">
        <v>712355</v>
      </c>
      <c r="G1023" s="75" t="s">
        <v>376</v>
      </c>
      <c r="H1023" s="77">
        <v>0</v>
      </c>
      <c r="I1023" s="77">
        <v>0</v>
      </c>
      <c r="J1023" s="77">
        <v>5069</v>
      </c>
      <c r="K1023" s="77">
        <v>4086.7200000000003</v>
      </c>
      <c r="L1023" s="80">
        <v>5069</v>
      </c>
      <c r="M1023" s="80"/>
      <c r="N1023" s="80"/>
      <c r="O1023" s="80"/>
      <c r="P1023" s="80"/>
      <c r="Q1023" s="78">
        <v>110010</v>
      </c>
      <c r="R1023" s="79" t="s">
        <v>44</v>
      </c>
      <c r="S1023" s="78">
        <v>35</v>
      </c>
      <c r="T1023" s="79" t="s">
        <v>44</v>
      </c>
      <c r="U1023" s="78">
        <v>11</v>
      </c>
      <c r="V1023" s="80" t="s">
        <v>156</v>
      </c>
      <c r="W1023" s="78">
        <v>71</v>
      </c>
      <c r="X1023" s="78">
        <v>9</v>
      </c>
    </row>
    <row r="1024" spans="1:24" x14ac:dyDescent="0.25">
      <c r="A1024" s="67"/>
      <c r="B1024" s="67">
        <v>885</v>
      </c>
      <c r="C1024" s="67" t="s">
        <v>736</v>
      </c>
      <c r="D1024" s="107">
        <v>211505</v>
      </c>
      <c r="E1024" s="75" t="s">
        <v>283</v>
      </c>
      <c r="F1024" s="76">
        <v>712370</v>
      </c>
      <c r="G1024" s="75" t="s">
        <v>184</v>
      </c>
      <c r="H1024" s="77">
        <v>7764.84</v>
      </c>
      <c r="I1024" s="77">
        <v>200</v>
      </c>
      <c r="J1024" s="77">
        <v>2090</v>
      </c>
      <c r="K1024" s="77">
        <v>66.5</v>
      </c>
      <c r="L1024" s="80">
        <v>2090</v>
      </c>
      <c r="M1024" s="80"/>
      <c r="N1024" s="80"/>
      <c r="O1024" s="80"/>
      <c r="P1024" s="80"/>
      <c r="Q1024" s="78">
        <v>110010</v>
      </c>
      <c r="R1024" s="79" t="s">
        <v>44</v>
      </c>
      <c r="S1024" s="78">
        <v>35</v>
      </c>
      <c r="T1024" s="79" t="s">
        <v>44</v>
      </c>
      <c r="U1024" s="78">
        <v>11</v>
      </c>
      <c r="V1024" s="80" t="s">
        <v>156</v>
      </c>
      <c r="W1024" s="78">
        <v>71</v>
      </c>
      <c r="X1024" s="78">
        <v>9</v>
      </c>
    </row>
    <row r="1025" spans="1:24" x14ac:dyDescent="0.25">
      <c r="A1025" s="67"/>
      <c r="B1025" s="67">
        <v>886</v>
      </c>
      <c r="C1025" s="67" t="s">
        <v>736</v>
      </c>
      <c r="D1025" s="107">
        <v>211505</v>
      </c>
      <c r="E1025" s="75" t="s">
        <v>283</v>
      </c>
      <c r="F1025" s="76">
        <v>712510</v>
      </c>
      <c r="G1025" s="75" t="s">
        <v>186</v>
      </c>
      <c r="H1025" s="77">
        <v>0</v>
      </c>
      <c r="I1025" s="77">
        <v>-0.6</v>
      </c>
      <c r="J1025" s="77">
        <v>100</v>
      </c>
      <c r="K1025" s="77">
        <v>0</v>
      </c>
      <c r="L1025" s="80">
        <v>0</v>
      </c>
      <c r="M1025" s="80"/>
      <c r="N1025" s="80"/>
      <c r="O1025" s="80"/>
      <c r="P1025" s="80"/>
      <c r="Q1025" s="78">
        <v>110010</v>
      </c>
      <c r="R1025" s="79" t="s">
        <v>44</v>
      </c>
      <c r="S1025" s="78">
        <v>35</v>
      </c>
      <c r="T1025" s="79" t="s">
        <v>44</v>
      </c>
      <c r="U1025" s="78">
        <v>11</v>
      </c>
      <c r="V1025" s="80" t="s">
        <v>156</v>
      </c>
      <c r="W1025" s="78">
        <v>71</v>
      </c>
      <c r="X1025" s="78">
        <v>9</v>
      </c>
    </row>
    <row r="1026" spans="1:24" x14ac:dyDescent="0.25">
      <c r="A1026" s="67"/>
      <c r="B1026" s="67">
        <v>887</v>
      </c>
      <c r="C1026" s="67" t="s">
        <v>736</v>
      </c>
      <c r="D1026" s="107">
        <v>211505</v>
      </c>
      <c r="E1026" s="75" t="s">
        <v>283</v>
      </c>
      <c r="F1026" s="76">
        <v>712550</v>
      </c>
      <c r="G1026" s="75" t="s">
        <v>187</v>
      </c>
      <c r="H1026" s="77">
        <v>9361.7999999999993</v>
      </c>
      <c r="I1026" s="77">
        <v>10215.799999999999</v>
      </c>
      <c r="J1026" s="77">
        <v>12303</v>
      </c>
      <c r="K1026" s="77">
        <v>12302.64</v>
      </c>
      <c r="L1026" s="80">
        <v>12303</v>
      </c>
      <c r="M1026" s="80"/>
      <c r="N1026" s="80"/>
      <c r="O1026" s="80"/>
      <c r="P1026" s="80"/>
      <c r="Q1026" s="78">
        <v>110010</v>
      </c>
      <c r="R1026" s="79" t="s">
        <v>44</v>
      </c>
      <c r="S1026" s="78">
        <v>35</v>
      </c>
      <c r="T1026" s="79" t="s">
        <v>44</v>
      </c>
      <c r="U1026" s="78">
        <v>11</v>
      </c>
      <c r="V1026" s="80" t="s">
        <v>156</v>
      </c>
      <c r="W1026" s="78">
        <v>71</v>
      </c>
      <c r="X1026" s="78">
        <v>9</v>
      </c>
    </row>
    <row r="1027" spans="1:24" s="66" customFormat="1" x14ac:dyDescent="0.25">
      <c r="A1027" s="67"/>
      <c r="B1027" s="67">
        <v>888</v>
      </c>
      <c r="C1027" s="67" t="s">
        <v>736</v>
      </c>
      <c r="D1027" s="107">
        <v>211505</v>
      </c>
      <c r="E1027" s="75" t="s">
        <v>283</v>
      </c>
      <c r="F1027" s="76">
        <v>712655</v>
      </c>
      <c r="G1027" s="75" t="s">
        <v>237</v>
      </c>
      <c r="H1027" s="77">
        <v>1106.8899999999999</v>
      </c>
      <c r="I1027" s="77">
        <v>402.73</v>
      </c>
      <c r="J1027" s="77">
        <v>500</v>
      </c>
      <c r="K1027" s="77">
        <v>85.88</v>
      </c>
      <c r="L1027" s="80">
        <v>500</v>
      </c>
      <c r="M1027" s="80"/>
      <c r="N1027" s="80"/>
      <c r="O1027" s="80"/>
      <c r="P1027" s="80"/>
      <c r="Q1027" s="78">
        <v>110010</v>
      </c>
      <c r="R1027" s="79" t="s">
        <v>44</v>
      </c>
      <c r="S1027" s="78">
        <v>35</v>
      </c>
      <c r="T1027" s="79" t="s">
        <v>44</v>
      </c>
      <c r="U1027" s="78">
        <v>11</v>
      </c>
      <c r="V1027" s="80" t="s">
        <v>156</v>
      </c>
      <c r="W1027" s="78">
        <v>71</v>
      </c>
      <c r="X1027" s="78">
        <v>9</v>
      </c>
    </row>
    <row r="1028" spans="1:24" x14ac:dyDescent="0.25">
      <c r="A1028" s="67"/>
      <c r="B1028" s="67">
        <v>889</v>
      </c>
      <c r="C1028" s="67" t="s">
        <v>736</v>
      </c>
      <c r="D1028" s="107">
        <v>211505</v>
      </c>
      <c r="E1028" s="75" t="s">
        <v>283</v>
      </c>
      <c r="F1028" s="76">
        <v>733120</v>
      </c>
      <c r="G1028" s="75" t="s">
        <v>188</v>
      </c>
      <c r="H1028" s="77">
        <v>968.2700000000001</v>
      </c>
      <c r="I1028" s="77">
        <v>3722.49</v>
      </c>
      <c r="J1028" s="77">
        <v>3941</v>
      </c>
      <c r="K1028" s="77">
        <v>1656.16</v>
      </c>
      <c r="L1028" s="80">
        <v>3941</v>
      </c>
      <c r="M1028" s="80"/>
      <c r="N1028" s="80"/>
      <c r="O1028" s="80"/>
      <c r="P1028" s="80"/>
      <c r="Q1028" s="78">
        <v>110010</v>
      </c>
      <c r="R1028" s="79" t="s">
        <v>44</v>
      </c>
      <c r="S1028" s="78">
        <v>35</v>
      </c>
      <c r="T1028" s="79" t="s">
        <v>44</v>
      </c>
      <c r="U1028" s="78">
        <v>11</v>
      </c>
      <c r="V1028" s="80" t="s">
        <v>156</v>
      </c>
      <c r="W1028" s="78">
        <v>73</v>
      </c>
      <c r="X1028" s="78">
        <v>9</v>
      </c>
    </row>
    <row r="1029" spans="1:24" x14ac:dyDescent="0.25">
      <c r="A1029" s="67"/>
      <c r="B1029" s="67">
        <v>890</v>
      </c>
      <c r="C1029" s="67" t="s">
        <v>736</v>
      </c>
      <c r="D1029" s="107">
        <v>211505</v>
      </c>
      <c r="E1029" s="75" t="s">
        <v>283</v>
      </c>
      <c r="F1029" s="76">
        <v>733210</v>
      </c>
      <c r="G1029" s="75" t="s">
        <v>251</v>
      </c>
      <c r="H1029" s="77">
        <v>32.950000000000003</v>
      </c>
      <c r="I1029" s="77">
        <v>0</v>
      </c>
      <c r="J1029" s="77">
        <v>119</v>
      </c>
      <c r="K1029" s="77">
        <v>0</v>
      </c>
      <c r="L1029" s="80">
        <v>119</v>
      </c>
      <c r="M1029" s="80"/>
      <c r="N1029" s="80"/>
      <c r="O1029" s="80"/>
      <c r="P1029" s="80"/>
      <c r="Q1029" s="78">
        <v>110010</v>
      </c>
      <c r="R1029" s="79" t="s">
        <v>44</v>
      </c>
      <c r="S1029" s="78">
        <v>35</v>
      </c>
      <c r="T1029" s="79" t="s">
        <v>44</v>
      </c>
      <c r="U1029" s="78">
        <v>11</v>
      </c>
      <c r="V1029" s="80" t="s">
        <v>156</v>
      </c>
      <c r="W1029" s="78">
        <v>73</v>
      </c>
      <c r="X1029" s="78">
        <v>9</v>
      </c>
    </row>
    <row r="1030" spans="1:24" x14ac:dyDescent="0.25">
      <c r="A1030" s="67"/>
      <c r="B1030" s="67">
        <v>891</v>
      </c>
      <c r="C1030" s="67" t="s">
        <v>736</v>
      </c>
      <c r="D1030" s="107">
        <v>211505</v>
      </c>
      <c r="E1030" s="75" t="s">
        <v>283</v>
      </c>
      <c r="F1030" s="76">
        <v>733220</v>
      </c>
      <c r="G1030" s="75" t="s">
        <v>256</v>
      </c>
      <c r="H1030" s="77">
        <v>2864.5</v>
      </c>
      <c r="I1030" s="77">
        <v>1043</v>
      </c>
      <c r="J1030" s="77">
        <v>2500</v>
      </c>
      <c r="K1030" s="77">
        <v>499</v>
      </c>
      <c r="L1030" s="80">
        <v>2500</v>
      </c>
      <c r="M1030" s="80"/>
      <c r="N1030" s="80"/>
      <c r="O1030" s="80"/>
      <c r="P1030" s="80"/>
      <c r="Q1030" s="78">
        <v>110010</v>
      </c>
      <c r="R1030" s="79" t="s">
        <v>44</v>
      </c>
      <c r="S1030" s="78">
        <v>35</v>
      </c>
      <c r="T1030" s="79" t="s">
        <v>44</v>
      </c>
      <c r="U1030" s="78">
        <v>11</v>
      </c>
      <c r="V1030" s="80" t="s">
        <v>156</v>
      </c>
      <c r="W1030" s="78">
        <v>73</v>
      </c>
      <c r="X1030" s="78">
        <v>9</v>
      </c>
    </row>
    <row r="1031" spans="1:24" x14ac:dyDescent="0.25">
      <c r="A1031" s="67"/>
      <c r="B1031" s="67">
        <v>892</v>
      </c>
      <c r="C1031" s="67" t="s">
        <v>736</v>
      </c>
      <c r="D1031" s="107">
        <v>211505</v>
      </c>
      <c r="E1031" s="75" t="s">
        <v>283</v>
      </c>
      <c r="F1031" s="76">
        <v>744210</v>
      </c>
      <c r="G1031" s="75" t="s">
        <v>190</v>
      </c>
      <c r="H1031" s="77">
        <v>142.6</v>
      </c>
      <c r="I1031" s="77">
        <v>532</v>
      </c>
      <c r="J1031" s="77">
        <v>500</v>
      </c>
      <c r="K1031" s="77">
        <v>14.56</v>
      </c>
      <c r="L1031" s="80">
        <v>500</v>
      </c>
      <c r="M1031" s="80"/>
      <c r="N1031" s="80"/>
      <c r="O1031" s="80"/>
      <c r="P1031" s="80"/>
      <c r="Q1031" s="78">
        <v>110010</v>
      </c>
      <c r="R1031" s="79" t="s">
        <v>44</v>
      </c>
      <c r="S1031" s="78">
        <v>35</v>
      </c>
      <c r="T1031" s="79" t="s">
        <v>44</v>
      </c>
      <c r="U1031" s="78">
        <v>11</v>
      </c>
      <c r="V1031" s="80" t="s">
        <v>156</v>
      </c>
      <c r="W1031" s="78">
        <v>74</v>
      </c>
      <c r="X1031" s="78">
        <v>9</v>
      </c>
    </row>
    <row r="1032" spans="1:24" x14ac:dyDescent="0.25">
      <c r="A1032" s="67"/>
      <c r="B1032" s="67">
        <v>893</v>
      </c>
      <c r="C1032" s="67" t="s">
        <v>736</v>
      </c>
      <c r="D1032" s="107">
        <v>211505</v>
      </c>
      <c r="E1032" s="75" t="s">
        <v>283</v>
      </c>
      <c r="F1032" s="76">
        <v>744220</v>
      </c>
      <c r="G1032" s="75" t="s">
        <v>191</v>
      </c>
      <c r="H1032" s="77">
        <v>4340.45</v>
      </c>
      <c r="I1032" s="77">
        <v>5058.87</v>
      </c>
      <c r="J1032" s="77">
        <v>15000</v>
      </c>
      <c r="K1032" s="77">
        <v>4905.08</v>
      </c>
      <c r="L1032" s="80">
        <v>22176</v>
      </c>
      <c r="M1032" s="80"/>
      <c r="N1032" s="80"/>
      <c r="O1032" s="80"/>
      <c r="P1032" s="80"/>
      <c r="Q1032" s="78">
        <v>110010</v>
      </c>
      <c r="R1032" s="79" t="s">
        <v>44</v>
      </c>
      <c r="S1032" s="78">
        <v>35</v>
      </c>
      <c r="T1032" s="79" t="s">
        <v>44</v>
      </c>
      <c r="U1032" s="78">
        <v>11</v>
      </c>
      <c r="V1032" s="80" t="s">
        <v>156</v>
      </c>
      <c r="W1032" s="78">
        <v>74</v>
      </c>
      <c r="X1032" s="78">
        <v>9</v>
      </c>
    </row>
    <row r="1033" spans="1:24" x14ac:dyDescent="0.25">
      <c r="A1033" s="67"/>
      <c r="B1033" s="67">
        <v>894</v>
      </c>
      <c r="C1033" s="67" t="s">
        <v>736</v>
      </c>
      <c r="D1033" s="107">
        <v>211505</v>
      </c>
      <c r="E1033" s="75" t="s">
        <v>283</v>
      </c>
      <c r="F1033" s="76">
        <v>744230</v>
      </c>
      <c r="G1033" s="75" t="s">
        <v>234</v>
      </c>
      <c r="H1033" s="77">
        <v>8750</v>
      </c>
      <c r="I1033" s="77">
        <v>0</v>
      </c>
      <c r="J1033" s="77">
        <v>3000</v>
      </c>
      <c r="K1033" s="77">
        <v>249</v>
      </c>
      <c r="L1033" s="80">
        <v>3000</v>
      </c>
      <c r="M1033" s="80"/>
      <c r="N1033" s="80"/>
      <c r="O1033" s="80"/>
      <c r="P1033" s="80"/>
      <c r="Q1033" s="78">
        <v>110010</v>
      </c>
      <c r="R1033" s="79" t="s">
        <v>44</v>
      </c>
      <c r="S1033" s="78">
        <v>35</v>
      </c>
      <c r="T1033" s="79" t="s">
        <v>44</v>
      </c>
      <c r="U1033" s="78">
        <v>11</v>
      </c>
      <c r="V1033" s="80" t="s">
        <v>156</v>
      </c>
      <c r="W1033" s="78">
        <v>74</v>
      </c>
      <c r="X1033" s="78">
        <v>9</v>
      </c>
    </row>
    <row r="1034" spans="1:24" x14ac:dyDescent="0.25">
      <c r="A1034" s="67"/>
      <c r="B1034" s="67">
        <v>895</v>
      </c>
      <c r="C1034" s="67" t="s">
        <v>736</v>
      </c>
      <c r="D1034" s="107">
        <v>211505</v>
      </c>
      <c r="E1034" s="75" t="s">
        <v>283</v>
      </c>
      <c r="F1034" s="76">
        <v>755240</v>
      </c>
      <c r="G1034" s="75" t="s">
        <v>193</v>
      </c>
      <c r="H1034" s="77">
        <v>47775.519999999997</v>
      </c>
      <c r="I1034" s="77">
        <v>29251.83</v>
      </c>
      <c r="J1034" s="77">
        <v>28697</v>
      </c>
      <c r="K1034" s="77">
        <v>15405.36</v>
      </c>
      <c r="L1034" s="80">
        <v>28697</v>
      </c>
      <c r="M1034" s="80"/>
      <c r="N1034" s="80"/>
      <c r="O1034" s="80"/>
      <c r="P1034" s="80"/>
      <c r="Q1034" s="78">
        <v>110010</v>
      </c>
      <c r="R1034" s="79" t="s">
        <v>44</v>
      </c>
      <c r="S1034" s="78">
        <v>35</v>
      </c>
      <c r="T1034" s="79" t="s">
        <v>44</v>
      </c>
      <c r="U1034" s="78">
        <v>11</v>
      </c>
      <c r="V1034" s="80" t="s">
        <v>156</v>
      </c>
      <c r="W1034" s="78">
        <v>75</v>
      </c>
      <c r="X1034" s="78">
        <v>9</v>
      </c>
    </row>
    <row r="1035" spans="1:24" x14ac:dyDescent="0.25">
      <c r="A1035" s="67"/>
      <c r="B1035" s="67">
        <v>896</v>
      </c>
      <c r="C1035" s="67" t="s">
        <v>736</v>
      </c>
      <c r="D1035" s="107">
        <v>211505</v>
      </c>
      <c r="E1035" s="75" t="s">
        <v>283</v>
      </c>
      <c r="F1035" s="76">
        <v>755310</v>
      </c>
      <c r="G1035" s="75" t="s">
        <v>194</v>
      </c>
      <c r="H1035" s="77">
        <v>401.97</v>
      </c>
      <c r="I1035" s="77">
        <v>992.50000000000023</v>
      </c>
      <c r="J1035" s="77">
        <v>1000</v>
      </c>
      <c r="K1035" s="77">
        <v>627.96</v>
      </c>
      <c r="L1035" s="80">
        <v>1000</v>
      </c>
      <c r="M1035" s="80"/>
      <c r="N1035" s="80"/>
      <c r="O1035" s="80"/>
      <c r="P1035" s="80"/>
      <c r="Q1035" s="78">
        <v>110010</v>
      </c>
      <c r="R1035" s="79" t="s">
        <v>44</v>
      </c>
      <c r="S1035" s="78">
        <v>35</v>
      </c>
      <c r="T1035" s="79" t="s">
        <v>44</v>
      </c>
      <c r="U1035" s="78">
        <v>11</v>
      </c>
      <c r="V1035" s="80" t="s">
        <v>156</v>
      </c>
      <c r="W1035" s="78">
        <v>75</v>
      </c>
      <c r="X1035" s="78">
        <v>9</v>
      </c>
    </row>
    <row r="1036" spans="1:24" x14ac:dyDescent="0.25">
      <c r="A1036" s="67"/>
      <c r="B1036" s="67">
        <v>897</v>
      </c>
      <c r="C1036" s="67" t="s">
        <v>736</v>
      </c>
      <c r="D1036" s="107">
        <v>211505</v>
      </c>
      <c r="E1036" s="75" t="s">
        <v>283</v>
      </c>
      <c r="F1036" s="76">
        <v>755330</v>
      </c>
      <c r="G1036" s="75" t="s">
        <v>238</v>
      </c>
      <c r="H1036" s="77">
        <v>0</v>
      </c>
      <c r="I1036" s="77">
        <v>4182</v>
      </c>
      <c r="J1036" s="77">
        <v>6000</v>
      </c>
      <c r="K1036" s="77">
        <v>5742</v>
      </c>
      <c r="L1036" s="80">
        <v>6000</v>
      </c>
      <c r="M1036" s="80"/>
      <c r="N1036" s="80"/>
      <c r="O1036" s="80"/>
      <c r="P1036" s="80"/>
      <c r="Q1036" s="78">
        <v>110010</v>
      </c>
      <c r="R1036" s="79" t="s">
        <v>44</v>
      </c>
      <c r="S1036" s="78">
        <v>35</v>
      </c>
      <c r="T1036" s="79" t="s">
        <v>44</v>
      </c>
      <c r="U1036" s="78">
        <v>11</v>
      </c>
      <c r="V1036" s="80" t="s">
        <v>156</v>
      </c>
      <c r="W1036" s="78">
        <v>75</v>
      </c>
      <c r="X1036" s="78">
        <v>9</v>
      </c>
    </row>
    <row r="1037" spans="1:24" x14ac:dyDescent="0.25">
      <c r="A1037" s="67"/>
      <c r="B1037" s="67">
        <v>898</v>
      </c>
      <c r="C1037" s="67" t="s">
        <v>736</v>
      </c>
      <c r="D1037" s="107">
        <v>211505</v>
      </c>
      <c r="E1037" s="75" t="s">
        <v>283</v>
      </c>
      <c r="F1037" s="76">
        <v>755360</v>
      </c>
      <c r="G1037" s="75" t="s">
        <v>225</v>
      </c>
      <c r="H1037" s="77">
        <v>688.21999999999991</v>
      </c>
      <c r="I1037" s="77">
        <v>959.8</v>
      </c>
      <c r="J1037" s="77">
        <v>693</v>
      </c>
      <c r="K1037" s="77">
        <v>172.7</v>
      </c>
      <c r="L1037" s="80">
        <v>693</v>
      </c>
      <c r="M1037" s="80"/>
      <c r="N1037" s="80"/>
      <c r="O1037" s="80"/>
      <c r="P1037" s="80"/>
      <c r="Q1037" s="78">
        <v>110010</v>
      </c>
      <c r="R1037" s="79" t="s">
        <v>44</v>
      </c>
      <c r="S1037" s="78">
        <v>35</v>
      </c>
      <c r="T1037" s="79" t="s">
        <v>44</v>
      </c>
      <c r="U1037" s="78">
        <v>11</v>
      </c>
      <c r="V1037" s="80" t="s">
        <v>156</v>
      </c>
      <c r="W1037" s="78">
        <v>75</v>
      </c>
      <c r="X1037" s="78">
        <v>9</v>
      </c>
    </row>
    <row r="1038" spans="1:24" x14ac:dyDescent="0.25">
      <c r="A1038" s="67"/>
      <c r="B1038" s="67">
        <v>899</v>
      </c>
      <c r="C1038" s="67" t="s">
        <v>736</v>
      </c>
      <c r="D1038" s="107">
        <v>211505</v>
      </c>
      <c r="E1038" s="75" t="s">
        <v>283</v>
      </c>
      <c r="F1038" s="76">
        <v>755705</v>
      </c>
      <c r="G1038" s="75" t="s">
        <v>196</v>
      </c>
      <c r="H1038" s="77">
        <v>1659.79</v>
      </c>
      <c r="I1038" s="77">
        <v>1491.6200000000001</v>
      </c>
      <c r="J1038" s="77">
        <v>1900</v>
      </c>
      <c r="K1038" s="77">
        <v>1106.25</v>
      </c>
      <c r="L1038" s="80">
        <v>1900</v>
      </c>
      <c r="M1038" s="80"/>
      <c r="N1038" s="80"/>
      <c r="O1038" s="80"/>
      <c r="P1038" s="80"/>
      <c r="Q1038" s="78">
        <v>110010</v>
      </c>
      <c r="R1038" s="79" t="s">
        <v>44</v>
      </c>
      <c r="S1038" s="78">
        <v>35</v>
      </c>
      <c r="T1038" s="79" t="s">
        <v>44</v>
      </c>
      <c r="U1038" s="78">
        <v>11</v>
      </c>
      <c r="V1038" s="80" t="s">
        <v>156</v>
      </c>
      <c r="W1038" s="78">
        <v>75</v>
      </c>
      <c r="X1038" s="78">
        <v>9</v>
      </c>
    </row>
    <row r="1039" spans="1:24" x14ac:dyDescent="0.25">
      <c r="A1039" s="67"/>
      <c r="B1039" s="67">
        <v>900</v>
      </c>
      <c r="C1039" s="67" t="s">
        <v>736</v>
      </c>
      <c r="D1039" s="107">
        <v>211505</v>
      </c>
      <c r="E1039" s="75" t="s">
        <v>283</v>
      </c>
      <c r="F1039" s="76">
        <v>755710</v>
      </c>
      <c r="G1039" s="75" t="s">
        <v>574</v>
      </c>
      <c r="H1039" s="77">
        <v>0</v>
      </c>
      <c r="I1039" s="77">
        <v>0</v>
      </c>
      <c r="J1039" s="77">
        <v>21</v>
      </c>
      <c r="K1039" s="77">
        <v>23.36</v>
      </c>
      <c r="L1039" s="80">
        <v>21</v>
      </c>
      <c r="M1039" s="80"/>
      <c r="N1039" s="80"/>
      <c r="O1039" s="80"/>
      <c r="P1039" s="80"/>
      <c r="Q1039" s="78">
        <v>110010</v>
      </c>
      <c r="R1039" s="79" t="s">
        <v>44</v>
      </c>
      <c r="S1039" s="78">
        <v>35</v>
      </c>
      <c r="T1039" s="79" t="s">
        <v>44</v>
      </c>
      <c r="U1039" s="78">
        <v>11</v>
      </c>
      <c r="V1039" s="80" t="s">
        <v>156</v>
      </c>
      <c r="W1039" s="78">
        <v>75</v>
      </c>
      <c r="X1039" s="78">
        <v>9</v>
      </c>
    </row>
    <row r="1040" spans="1:24" x14ac:dyDescent="0.25">
      <c r="A1040" s="67"/>
      <c r="B1040" s="67">
        <v>901</v>
      </c>
      <c r="C1040" s="67" t="s">
        <v>736</v>
      </c>
      <c r="D1040" s="107">
        <v>211505</v>
      </c>
      <c r="E1040" s="75" t="s">
        <v>283</v>
      </c>
      <c r="F1040" s="76">
        <v>755730</v>
      </c>
      <c r="G1040" s="75" t="s">
        <v>197</v>
      </c>
      <c r="H1040" s="77">
        <v>0</v>
      </c>
      <c r="I1040" s="77">
        <v>75</v>
      </c>
      <c r="J1040" s="77">
        <v>1500</v>
      </c>
      <c r="K1040" s="77">
        <v>0</v>
      </c>
      <c r="L1040" s="80">
        <v>1500</v>
      </c>
      <c r="M1040" s="80"/>
      <c r="N1040" s="80"/>
      <c r="O1040" s="80"/>
      <c r="P1040" s="80"/>
      <c r="Q1040" s="78">
        <v>110010</v>
      </c>
      <c r="R1040" s="79" t="s">
        <v>44</v>
      </c>
      <c r="S1040" s="78">
        <v>35</v>
      </c>
      <c r="T1040" s="79" t="s">
        <v>44</v>
      </c>
      <c r="U1040" s="78">
        <v>11</v>
      </c>
      <c r="V1040" s="80" t="s">
        <v>156</v>
      </c>
      <c r="W1040" s="78">
        <v>75</v>
      </c>
      <c r="X1040" s="78">
        <v>9</v>
      </c>
    </row>
    <row r="1041" spans="1:24" x14ac:dyDescent="0.25">
      <c r="A1041" s="67"/>
      <c r="B1041" s="67">
        <v>902</v>
      </c>
      <c r="C1041" s="67" t="s">
        <v>736</v>
      </c>
      <c r="D1041" s="107">
        <v>211505</v>
      </c>
      <c r="E1041" s="75" t="s">
        <v>283</v>
      </c>
      <c r="F1041" s="76">
        <v>755760</v>
      </c>
      <c r="G1041" s="75" t="s">
        <v>285</v>
      </c>
      <c r="H1041" s="77">
        <v>36894.57</v>
      </c>
      <c r="I1041" s="77">
        <v>29375.040000000001</v>
      </c>
      <c r="J1041" s="77">
        <v>34000</v>
      </c>
      <c r="K1041" s="77">
        <v>7087.2800000000007</v>
      </c>
      <c r="L1041" s="80">
        <v>34000</v>
      </c>
      <c r="M1041" s="80"/>
      <c r="N1041" s="80"/>
      <c r="O1041" s="80"/>
      <c r="P1041" s="80"/>
      <c r="Q1041" s="78">
        <v>110010</v>
      </c>
      <c r="R1041" s="79" t="s">
        <v>44</v>
      </c>
      <c r="S1041" s="78">
        <v>35</v>
      </c>
      <c r="T1041" s="79" t="s">
        <v>44</v>
      </c>
      <c r="U1041" s="78">
        <v>11</v>
      </c>
      <c r="V1041" s="80" t="s">
        <v>156</v>
      </c>
      <c r="W1041" s="78">
        <v>75</v>
      </c>
      <c r="X1041" s="78">
        <v>9</v>
      </c>
    </row>
    <row r="1042" spans="1:24" s="66" customFormat="1" x14ac:dyDescent="0.25">
      <c r="A1042" s="67"/>
      <c r="B1042" s="67">
        <v>903</v>
      </c>
      <c r="C1042" s="67" t="s">
        <v>736</v>
      </c>
      <c r="D1042" s="107">
        <v>211505</v>
      </c>
      <c r="E1042" s="75" t="s">
        <v>283</v>
      </c>
      <c r="F1042" s="76">
        <v>755761</v>
      </c>
      <c r="G1042" s="75" t="s">
        <v>286</v>
      </c>
      <c r="H1042" s="77">
        <v>273032.57999999996</v>
      </c>
      <c r="I1042" s="77">
        <v>323846.73</v>
      </c>
      <c r="J1042" s="77">
        <v>298000</v>
      </c>
      <c r="K1042" s="77">
        <v>99928.51</v>
      </c>
      <c r="L1042" s="80">
        <v>298000</v>
      </c>
      <c r="M1042" s="80"/>
      <c r="N1042" s="80"/>
      <c r="O1042" s="80"/>
      <c r="P1042" s="80"/>
      <c r="Q1042" s="78">
        <v>110010</v>
      </c>
      <c r="R1042" s="79" t="s">
        <v>44</v>
      </c>
      <c r="S1042" s="78">
        <v>35</v>
      </c>
      <c r="T1042" s="79" t="s">
        <v>44</v>
      </c>
      <c r="U1042" s="78">
        <v>11</v>
      </c>
      <c r="V1042" s="80" t="s">
        <v>156</v>
      </c>
      <c r="W1042" s="78">
        <v>75</v>
      </c>
      <c r="X1042" s="78">
        <v>9</v>
      </c>
    </row>
    <row r="1043" spans="1:24" x14ac:dyDescent="0.25">
      <c r="A1043" s="67"/>
      <c r="B1043" s="67">
        <v>904</v>
      </c>
      <c r="C1043" s="67" t="s">
        <v>736</v>
      </c>
      <c r="D1043" s="107">
        <v>211505</v>
      </c>
      <c r="E1043" s="75" t="s">
        <v>283</v>
      </c>
      <c r="F1043" s="76">
        <v>755765</v>
      </c>
      <c r="G1043" s="75" t="s">
        <v>239</v>
      </c>
      <c r="H1043" s="77">
        <v>0</v>
      </c>
      <c r="I1043" s="77">
        <v>21.17</v>
      </c>
      <c r="J1043" s="77">
        <v>17</v>
      </c>
      <c r="K1043" s="77">
        <v>16.25</v>
      </c>
      <c r="L1043" s="80">
        <v>17</v>
      </c>
      <c r="M1043" s="80"/>
      <c r="N1043" s="80"/>
      <c r="O1043" s="80"/>
      <c r="P1043" s="80"/>
      <c r="Q1043" s="78">
        <v>110010</v>
      </c>
      <c r="R1043" s="79" t="s">
        <v>44</v>
      </c>
      <c r="S1043" s="78">
        <v>35</v>
      </c>
      <c r="T1043" s="79" t="s">
        <v>44</v>
      </c>
      <c r="U1043" s="78">
        <v>11</v>
      </c>
      <c r="V1043" s="80" t="s">
        <v>156</v>
      </c>
      <c r="W1043" s="78">
        <v>75</v>
      </c>
      <c r="X1043" s="78">
        <v>9</v>
      </c>
    </row>
    <row r="1044" spans="1:24" x14ac:dyDescent="0.25">
      <c r="A1044" s="67"/>
      <c r="B1044" s="67">
        <v>905</v>
      </c>
      <c r="C1044" s="67" t="s">
        <v>736</v>
      </c>
      <c r="D1044" s="107">
        <v>211505</v>
      </c>
      <c r="E1044" s="75" t="s">
        <v>283</v>
      </c>
      <c r="F1044" s="76">
        <v>765430</v>
      </c>
      <c r="G1044" s="75" t="s">
        <v>202</v>
      </c>
      <c r="H1044" s="77">
        <v>0</v>
      </c>
      <c r="I1044" s="77">
        <v>116.81</v>
      </c>
      <c r="J1044" s="77">
        <v>0</v>
      </c>
      <c r="K1044" s="77">
        <v>0</v>
      </c>
      <c r="L1044" s="80">
        <v>0</v>
      </c>
      <c r="M1044" s="80"/>
      <c r="N1044" s="80"/>
      <c r="O1044" s="80"/>
      <c r="P1044" s="80"/>
      <c r="Q1044" s="78">
        <v>110010</v>
      </c>
      <c r="R1044" s="79" t="s">
        <v>44</v>
      </c>
      <c r="S1044" s="78">
        <v>35</v>
      </c>
      <c r="T1044" s="79" t="s">
        <v>44</v>
      </c>
      <c r="U1044" s="78">
        <v>11</v>
      </c>
      <c r="V1044" s="80" t="s">
        <v>156</v>
      </c>
      <c r="W1044" s="78">
        <v>76</v>
      </c>
      <c r="X1044" s="78">
        <v>9</v>
      </c>
    </row>
    <row r="1045" spans="1:24" x14ac:dyDescent="0.25">
      <c r="A1045" s="67"/>
      <c r="B1045" s="67">
        <v>906</v>
      </c>
      <c r="C1045" s="67" t="s">
        <v>736</v>
      </c>
      <c r="D1045" s="107">
        <v>211505</v>
      </c>
      <c r="E1045" s="75" t="s">
        <v>283</v>
      </c>
      <c r="F1045" s="76">
        <v>787410</v>
      </c>
      <c r="G1045" s="75" t="s">
        <v>227</v>
      </c>
      <c r="H1045" s="77">
        <v>0</v>
      </c>
      <c r="I1045" s="77">
        <v>16888</v>
      </c>
      <c r="J1045" s="77">
        <v>4931</v>
      </c>
      <c r="K1045" s="77">
        <v>0</v>
      </c>
      <c r="L1045" s="80">
        <v>0</v>
      </c>
      <c r="M1045" s="80"/>
      <c r="N1045" s="80"/>
      <c r="O1045" s="80"/>
      <c r="P1045" s="80"/>
      <c r="Q1045" s="78">
        <v>110010</v>
      </c>
      <c r="R1045" s="79" t="s">
        <v>44</v>
      </c>
      <c r="S1045" s="78">
        <v>35</v>
      </c>
      <c r="T1045" s="79" t="s">
        <v>44</v>
      </c>
      <c r="U1045" s="78">
        <v>11</v>
      </c>
      <c r="V1045" s="80" t="s">
        <v>156</v>
      </c>
      <c r="W1045" s="78">
        <v>78</v>
      </c>
      <c r="X1045" s="78">
        <v>9</v>
      </c>
    </row>
    <row r="1046" spans="1:24" x14ac:dyDescent="0.25">
      <c r="A1046" s="67"/>
      <c r="B1046" s="67">
        <v>907</v>
      </c>
      <c r="C1046" s="67" t="s">
        <v>736</v>
      </c>
      <c r="D1046" s="107">
        <v>211505</v>
      </c>
      <c r="E1046" s="75" t="s">
        <v>283</v>
      </c>
      <c r="F1046" s="76">
        <v>787430</v>
      </c>
      <c r="G1046" s="75" t="s">
        <v>207</v>
      </c>
      <c r="H1046" s="77">
        <v>37887.899999999994</v>
      </c>
      <c r="I1046" s="77">
        <v>4551.21</v>
      </c>
      <c r="J1046" s="77">
        <v>3000</v>
      </c>
      <c r="K1046" s="77">
        <v>0</v>
      </c>
      <c r="L1046" s="80">
        <v>0</v>
      </c>
      <c r="M1046" s="80"/>
      <c r="N1046" s="80"/>
      <c r="O1046" s="80"/>
      <c r="P1046" s="80"/>
      <c r="Q1046" s="78">
        <v>110010</v>
      </c>
      <c r="R1046" s="79" t="s">
        <v>44</v>
      </c>
      <c r="S1046" s="78">
        <v>35</v>
      </c>
      <c r="T1046" s="79" t="s">
        <v>44</v>
      </c>
      <c r="U1046" s="78">
        <v>11</v>
      </c>
      <c r="V1046" s="80" t="s">
        <v>156</v>
      </c>
      <c r="W1046" s="78">
        <v>78</v>
      </c>
      <c r="X1046" s="78">
        <v>9</v>
      </c>
    </row>
    <row r="1047" spans="1:24" x14ac:dyDescent="0.25">
      <c r="A1047" s="67"/>
      <c r="B1047" s="67"/>
      <c r="C1047" s="67" t="s">
        <v>736</v>
      </c>
      <c r="D1047" s="107">
        <v>211505</v>
      </c>
      <c r="E1047" s="75" t="s">
        <v>283</v>
      </c>
      <c r="F1047" s="66">
        <v>798142</v>
      </c>
      <c r="G1047" s="66" t="s">
        <v>839</v>
      </c>
      <c r="H1047" s="77"/>
      <c r="I1047" s="77"/>
      <c r="J1047" s="77"/>
      <c r="K1047" s="77"/>
      <c r="L1047" s="80">
        <v>-9294</v>
      </c>
      <c r="M1047" s="80"/>
      <c r="N1047" s="80"/>
      <c r="O1047" s="80"/>
      <c r="P1047" s="80"/>
      <c r="Q1047" s="78">
        <v>110010</v>
      </c>
      <c r="R1047" s="79" t="s">
        <v>44</v>
      </c>
      <c r="S1047" s="78">
        <v>35</v>
      </c>
      <c r="T1047" s="79" t="s">
        <v>44</v>
      </c>
      <c r="U1047" s="78">
        <v>11</v>
      </c>
      <c r="V1047" s="80" t="s">
        <v>156</v>
      </c>
      <c r="W1047" s="78">
        <v>79</v>
      </c>
      <c r="X1047" s="78">
        <v>9</v>
      </c>
    </row>
    <row r="1048" spans="1:24" x14ac:dyDescent="0.25">
      <c r="A1048" s="67"/>
      <c r="B1048" s="67">
        <v>908</v>
      </c>
      <c r="C1048" s="67" t="s">
        <v>737</v>
      </c>
      <c r="D1048" s="107">
        <v>221112</v>
      </c>
      <c r="E1048" s="75" t="s">
        <v>287</v>
      </c>
      <c r="F1048" s="76">
        <v>611210</v>
      </c>
      <c r="G1048" s="75" t="s">
        <v>221</v>
      </c>
      <c r="H1048" s="77">
        <v>92787</v>
      </c>
      <c r="I1048" s="77">
        <v>96498.479999999981</v>
      </c>
      <c r="J1048" s="77">
        <v>100359</v>
      </c>
      <c r="K1048" s="77">
        <v>50179.199999999997</v>
      </c>
      <c r="L1048" s="80">
        <v>100358</v>
      </c>
      <c r="M1048" s="80"/>
      <c r="N1048" s="80"/>
      <c r="O1048" s="80"/>
      <c r="P1048" s="80"/>
      <c r="Q1048" s="78">
        <v>110010</v>
      </c>
      <c r="R1048" s="79" t="s">
        <v>31</v>
      </c>
      <c r="S1048" s="78">
        <v>30</v>
      </c>
      <c r="T1048" s="79" t="s">
        <v>31</v>
      </c>
      <c r="U1048" s="78">
        <v>11</v>
      </c>
      <c r="V1048" s="80" t="s">
        <v>156</v>
      </c>
      <c r="W1048" s="78">
        <v>61</v>
      </c>
      <c r="X1048" s="78">
        <v>9</v>
      </c>
    </row>
    <row r="1049" spans="1:24" x14ac:dyDescent="0.25">
      <c r="A1049" s="67"/>
      <c r="B1049" s="67">
        <v>909</v>
      </c>
      <c r="C1049" s="67" t="s">
        <v>737</v>
      </c>
      <c r="D1049" s="107">
        <v>221112</v>
      </c>
      <c r="E1049" s="75" t="s">
        <v>287</v>
      </c>
      <c r="F1049" s="76">
        <v>611310</v>
      </c>
      <c r="G1049" s="75" t="s">
        <v>179</v>
      </c>
      <c r="H1049" s="77">
        <v>69702.040000000008</v>
      </c>
      <c r="I1049" s="77">
        <v>104468.36</v>
      </c>
      <c r="J1049" s="77">
        <v>77039</v>
      </c>
      <c r="K1049" s="77">
        <v>38519.040000000001</v>
      </c>
      <c r="L1049" s="80">
        <v>77038</v>
      </c>
      <c r="M1049" s="80"/>
      <c r="N1049" s="80"/>
      <c r="O1049" s="80"/>
      <c r="P1049" s="80"/>
      <c r="Q1049" s="78">
        <v>110010</v>
      </c>
      <c r="R1049" s="79" t="s">
        <v>31</v>
      </c>
      <c r="S1049" s="78">
        <v>30</v>
      </c>
      <c r="T1049" s="79" t="s">
        <v>31</v>
      </c>
      <c r="U1049" s="78">
        <v>11</v>
      </c>
      <c r="V1049" s="80" t="s">
        <v>156</v>
      </c>
      <c r="W1049" s="78">
        <v>61</v>
      </c>
      <c r="X1049" s="78">
        <v>9</v>
      </c>
    </row>
    <row r="1050" spans="1:24" x14ac:dyDescent="0.25">
      <c r="A1050" s="67"/>
      <c r="B1050" s="67">
        <v>910</v>
      </c>
      <c r="C1050" s="67" t="s">
        <v>737</v>
      </c>
      <c r="D1050" s="107">
        <v>221112</v>
      </c>
      <c r="E1050" s="75" t="s">
        <v>287</v>
      </c>
      <c r="F1050" s="76">
        <v>611320</v>
      </c>
      <c r="G1050" s="75" t="s">
        <v>180</v>
      </c>
      <c r="H1050" s="77">
        <v>0</v>
      </c>
      <c r="I1050" s="77">
        <v>0</v>
      </c>
      <c r="J1050" s="77">
        <v>0</v>
      </c>
      <c r="K1050" s="77">
        <v>0</v>
      </c>
      <c r="L1050" s="80">
        <v>58002</v>
      </c>
      <c r="M1050" s="80"/>
      <c r="N1050" s="80"/>
      <c r="O1050" s="80"/>
      <c r="P1050" s="80"/>
      <c r="Q1050" s="78">
        <v>110010</v>
      </c>
      <c r="R1050" s="79" t="s">
        <v>31</v>
      </c>
      <c r="S1050" s="78">
        <v>30</v>
      </c>
      <c r="T1050" s="79" t="s">
        <v>31</v>
      </c>
      <c r="U1050" s="78">
        <v>11</v>
      </c>
      <c r="V1050" s="80" t="s">
        <v>156</v>
      </c>
      <c r="W1050" s="78">
        <v>61</v>
      </c>
      <c r="X1050" s="78">
        <v>9</v>
      </c>
    </row>
    <row r="1051" spans="1:24" x14ac:dyDescent="0.25">
      <c r="A1051" s="67"/>
      <c r="B1051" s="67">
        <v>911</v>
      </c>
      <c r="C1051" s="67" t="s">
        <v>737</v>
      </c>
      <c r="D1051" s="107">
        <v>221112</v>
      </c>
      <c r="E1051" s="75" t="s">
        <v>287</v>
      </c>
      <c r="F1051" s="76">
        <v>611420</v>
      </c>
      <c r="G1051" s="75" t="s">
        <v>181</v>
      </c>
      <c r="H1051" s="77">
        <v>37070.640000000007</v>
      </c>
      <c r="I1051" s="77">
        <v>38720.300000000003</v>
      </c>
      <c r="J1051" s="77">
        <v>40096</v>
      </c>
      <c r="K1051" s="77">
        <v>20047.8</v>
      </c>
      <c r="L1051" s="80">
        <v>40096</v>
      </c>
      <c r="M1051" s="80"/>
      <c r="N1051" s="80"/>
      <c r="O1051" s="80"/>
      <c r="P1051" s="80"/>
      <c r="Q1051" s="78">
        <v>110010</v>
      </c>
      <c r="R1051" s="79" t="s">
        <v>31</v>
      </c>
      <c r="S1051" s="78">
        <v>30</v>
      </c>
      <c r="T1051" s="79" t="s">
        <v>31</v>
      </c>
      <c r="U1051" s="78">
        <v>11</v>
      </c>
      <c r="V1051" s="80" t="s">
        <v>156</v>
      </c>
      <c r="W1051" s="78">
        <v>61</v>
      </c>
      <c r="X1051" s="78">
        <v>9</v>
      </c>
    </row>
    <row r="1052" spans="1:24" x14ac:dyDescent="0.25">
      <c r="A1052" s="67"/>
      <c r="B1052" s="67">
        <v>912</v>
      </c>
      <c r="C1052" s="67" t="s">
        <v>737</v>
      </c>
      <c r="D1052" s="107">
        <v>221112</v>
      </c>
      <c r="E1052" s="75" t="s">
        <v>287</v>
      </c>
      <c r="F1052" s="76">
        <v>611430</v>
      </c>
      <c r="G1052" s="75" t="s">
        <v>255</v>
      </c>
      <c r="H1052" s="77">
        <v>26554.58</v>
      </c>
      <c r="I1052" s="77">
        <v>29140.349999999995</v>
      </c>
      <c r="J1052" s="77">
        <v>30277</v>
      </c>
      <c r="K1052" s="77">
        <v>14507.65</v>
      </c>
      <c r="L1052" s="80">
        <v>28950</v>
      </c>
      <c r="M1052" s="80"/>
      <c r="N1052" s="80"/>
      <c r="O1052" s="80"/>
      <c r="P1052" s="80"/>
      <c r="Q1052" s="78">
        <v>110010</v>
      </c>
      <c r="R1052" s="79" t="s">
        <v>31</v>
      </c>
      <c r="S1052" s="78">
        <v>30</v>
      </c>
      <c r="T1052" s="79" t="s">
        <v>31</v>
      </c>
      <c r="U1052" s="78">
        <v>11</v>
      </c>
      <c r="V1052" s="80" t="s">
        <v>156</v>
      </c>
      <c r="W1052" s="78">
        <v>61</v>
      </c>
      <c r="X1052" s="78">
        <v>9</v>
      </c>
    </row>
    <row r="1053" spans="1:24" x14ac:dyDescent="0.25">
      <c r="A1053" s="67"/>
      <c r="B1053" s="67">
        <v>913</v>
      </c>
      <c r="C1053" s="67" t="s">
        <v>737</v>
      </c>
      <c r="D1053" s="107">
        <v>221112</v>
      </c>
      <c r="E1053" s="75" t="s">
        <v>287</v>
      </c>
      <c r="F1053" s="76">
        <v>611489</v>
      </c>
      <c r="G1053" s="75" t="s">
        <v>733</v>
      </c>
      <c r="H1053" s="77">
        <v>0</v>
      </c>
      <c r="I1053" s="77">
        <v>-125.72</v>
      </c>
      <c r="J1053" s="77">
        <v>300</v>
      </c>
      <c r="K1053" s="77">
        <v>15.74</v>
      </c>
      <c r="L1053" s="80">
        <v>300</v>
      </c>
      <c r="M1053" s="80"/>
      <c r="N1053" s="80"/>
      <c r="O1053" s="80"/>
      <c r="P1053" s="80"/>
      <c r="Q1053" s="78">
        <v>110010</v>
      </c>
      <c r="R1053" s="79" t="s">
        <v>31</v>
      </c>
      <c r="S1053" s="78">
        <v>30</v>
      </c>
      <c r="T1053" s="79" t="s">
        <v>31</v>
      </c>
      <c r="U1053" s="78">
        <v>11</v>
      </c>
      <c r="V1053" s="80" t="s">
        <v>156</v>
      </c>
      <c r="W1053" s="78">
        <v>61</v>
      </c>
      <c r="X1053" s="78">
        <v>9</v>
      </c>
    </row>
    <row r="1054" spans="1:24" x14ac:dyDescent="0.25">
      <c r="A1054" s="67"/>
      <c r="B1054" s="67">
        <v>914</v>
      </c>
      <c r="C1054" s="67" t="s">
        <v>737</v>
      </c>
      <c r="D1054" s="107">
        <v>221112</v>
      </c>
      <c r="E1054" s="75" t="s">
        <v>287</v>
      </c>
      <c r="F1054" s="76">
        <v>611491</v>
      </c>
      <c r="G1054" s="75" t="s">
        <v>233</v>
      </c>
      <c r="H1054" s="77">
        <v>372.31</v>
      </c>
      <c r="I1054" s="77">
        <v>173.86</v>
      </c>
      <c r="J1054" s="77">
        <v>3120</v>
      </c>
      <c r="K1054" s="77">
        <v>0</v>
      </c>
      <c r="L1054" s="80">
        <v>3120</v>
      </c>
      <c r="M1054" s="80"/>
      <c r="N1054" s="80"/>
      <c r="O1054" s="80"/>
      <c r="P1054" s="80"/>
      <c r="Q1054" s="78">
        <v>110010</v>
      </c>
      <c r="R1054" s="79" t="s">
        <v>31</v>
      </c>
      <c r="S1054" s="78">
        <v>30</v>
      </c>
      <c r="T1054" s="79" t="s">
        <v>31</v>
      </c>
      <c r="U1054" s="78">
        <v>11</v>
      </c>
      <c r="V1054" s="80" t="s">
        <v>156</v>
      </c>
      <c r="W1054" s="78">
        <v>61</v>
      </c>
      <c r="X1054" s="78">
        <v>9</v>
      </c>
    </row>
    <row r="1055" spans="1:24" x14ac:dyDescent="0.25">
      <c r="A1055" s="67"/>
      <c r="B1055" s="67">
        <v>915</v>
      </c>
      <c r="C1055" s="67" t="s">
        <v>737</v>
      </c>
      <c r="D1055" s="107">
        <v>221112</v>
      </c>
      <c r="E1055" s="75" t="s">
        <v>287</v>
      </c>
      <c r="F1055" s="76">
        <v>611492</v>
      </c>
      <c r="G1055" s="75" t="s">
        <v>183</v>
      </c>
      <c r="H1055" s="77">
        <v>0</v>
      </c>
      <c r="I1055" s="77">
        <v>1361.96</v>
      </c>
      <c r="J1055" s="77">
        <v>2080</v>
      </c>
      <c r="K1055" s="77">
        <v>81.72999999999999</v>
      </c>
      <c r="L1055" s="80">
        <v>2080</v>
      </c>
      <c r="M1055" s="80"/>
      <c r="N1055" s="80"/>
      <c r="O1055" s="80"/>
      <c r="P1055" s="80"/>
      <c r="Q1055" s="78">
        <v>110010</v>
      </c>
      <c r="R1055" s="79" t="s">
        <v>31</v>
      </c>
      <c r="S1055" s="78">
        <v>30</v>
      </c>
      <c r="T1055" s="79" t="s">
        <v>31</v>
      </c>
      <c r="U1055" s="78">
        <v>11</v>
      </c>
      <c r="V1055" s="80" t="s">
        <v>156</v>
      </c>
      <c r="W1055" s="78">
        <v>61</v>
      </c>
      <c r="X1055" s="78">
        <v>9</v>
      </c>
    </row>
    <row r="1056" spans="1:24" x14ac:dyDescent="0.25">
      <c r="A1056" s="67"/>
      <c r="B1056" s="67">
        <v>916</v>
      </c>
      <c r="C1056" s="67" t="s">
        <v>737</v>
      </c>
      <c r="D1056" s="107">
        <v>221112</v>
      </c>
      <c r="E1056" s="75" t="s">
        <v>287</v>
      </c>
      <c r="F1056" s="76">
        <v>611493</v>
      </c>
      <c r="G1056" s="75" t="s">
        <v>218</v>
      </c>
      <c r="H1056" s="77">
        <v>1440.24</v>
      </c>
      <c r="I1056" s="77">
        <v>0</v>
      </c>
      <c r="J1056" s="77">
        <v>0</v>
      </c>
      <c r="K1056" s="77">
        <v>0</v>
      </c>
      <c r="L1056" s="80">
        <v>0</v>
      </c>
      <c r="M1056" s="80"/>
      <c r="N1056" s="80"/>
      <c r="O1056" s="80"/>
      <c r="P1056" s="80"/>
      <c r="Q1056" s="78">
        <v>110010</v>
      </c>
      <c r="R1056" s="79" t="s">
        <v>31</v>
      </c>
      <c r="S1056" s="78">
        <v>30</v>
      </c>
      <c r="T1056" s="79" t="s">
        <v>31</v>
      </c>
      <c r="U1056" s="78">
        <v>11</v>
      </c>
      <c r="V1056" s="80" t="s">
        <v>156</v>
      </c>
      <c r="W1056" s="78">
        <v>61</v>
      </c>
      <c r="X1056" s="78">
        <v>9</v>
      </c>
    </row>
    <row r="1057" spans="1:24" x14ac:dyDescent="0.25">
      <c r="A1057" s="67"/>
      <c r="B1057" s="67">
        <v>917</v>
      </c>
      <c r="C1057" s="67" t="s">
        <v>737</v>
      </c>
      <c r="D1057" s="107">
        <v>221112</v>
      </c>
      <c r="E1057" s="75" t="s">
        <v>287</v>
      </c>
      <c r="F1057" s="76">
        <v>712420</v>
      </c>
      <c r="G1057" s="75" t="s">
        <v>223</v>
      </c>
      <c r="H1057" s="77">
        <v>0</v>
      </c>
      <c r="I1057" s="77">
        <v>3735</v>
      </c>
      <c r="J1057" s="77">
        <v>4000</v>
      </c>
      <c r="K1057" s="77">
        <v>1494</v>
      </c>
      <c r="L1057" s="80">
        <v>4000</v>
      </c>
      <c r="M1057" s="80"/>
      <c r="N1057" s="80"/>
      <c r="O1057" s="80"/>
      <c r="P1057" s="80"/>
      <c r="Q1057" s="78">
        <v>110010</v>
      </c>
      <c r="R1057" s="79" t="s">
        <v>31</v>
      </c>
      <c r="S1057" s="78">
        <v>30</v>
      </c>
      <c r="T1057" s="79" t="s">
        <v>31</v>
      </c>
      <c r="U1057" s="78">
        <v>11</v>
      </c>
      <c r="V1057" s="80" t="s">
        <v>156</v>
      </c>
      <c r="W1057" s="78">
        <v>71</v>
      </c>
      <c r="X1057" s="78">
        <v>9</v>
      </c>
    </row>
    <row r="1058" spans="1:24" x14ac:dyDescent="0.25">
      <c r="A1058" s="67"/>
      <c r="B1058" s="67">
        <v>918</v>
      </c>
      <c r="C1058" s="67" t="s">
        <v>737</v>
      </c>
      <c r="D1058" s="107">
        <v>221112</v>
      </c>
      <c r="E1058" s="75" t="s">
        <v>287</v>
      </c>
      <c r="F1058" s="76">
        <v>712430</v>
      </c>
      <c r="G1058" s="75" t="s">
        <v>696</v>
      </c>
      <c r="H1058" s="77">
        <v>0</v>
      </c>
      <c r="I1058" s="77">
        <v>0</v>
      </c>
      <c r="J1058" s="77">
        <v>1000</v>
      </c>
      <c r="K1058" s="77">
        <v>0</v>
      </c>
      <c r="L1058" s="80">
        <v>1000</v>
      </c>
      <c r="M1058" s="80"/>
      <c r="N1058" s="80"/>
      <c r="O1058" s="80"/>
      <c r="P1058" s="80"/>
      <c r="Q1058" s="78">
        <v>110010</v>
      </c>
      <c r="R1058" s="79" t="s">
        <v>31</v>
      </c>
      <c r="S1058" s="78">
        <v>30</v>
      </c>
      <c r="T1058" s="79" t="s">
        <v>31</v>
      </c>
      <c r="U1058" s="78">
        <v>11</v>
      </c>
      <c r="V1058" s="80" t="s">
        <v>156</v>
      </c>
      <c r="W1058" s="78">
        <v>71</v>
      </c>
      <c r="X1058" s="78">
        <v>9</v>
      </c>
    </row>
    <row r="1059" spans="1:24" x14ac:dyDescent="0.25">
      <c r="A1059" s="67"/>
      <c r="B1059" s="67">
        <v>919</v>
      </c>
      <c r="C1059" s="67" t="s">
        <v>737</v>
      </c>
      <c r="D1059" s="107">
        <v>221112</v>
      </c>
      <c r="E1059" s="75" t="s">
        <v>287</v>
      </c>
      <c r="F1059" s="76">
        <v>712610</v>
      </c>
      <c r="G1059" s="75" t="s">
        <v>626</v>
      </c>
      <c r="H1059" s="77">
        <v>0</v>
      </c>
      <c r="I1059" s="77">
        <v>0</v>
      </c>
      <c r="J1059" s="77">
        <v>2000</v>
      </c>
      <c r="K1059" s="77">
        <v>0</v>
      </c>
      <c r="L1059" s="80">
        <v>0</v>
      </c>
      <c r="M1059" s="80"/>
      <c r="N1059" s="80"/>
      <c r="O1059" s="80"/>
      <c r="P1059" s="80"/>
      <c r="Q1059" s="78">
        <v>110010</v>
      </c>
      <c r="R1059" s="79" t="s">
        <v>31</v>
      </c>
      <c r="S1059" s="78">
        <v>30</v>
      </c>
      <c r="T1059" s="79" t="s">
        <v>31</v>
      </c>
      <c r="U1059" s="78">
        <v>11</v>
      </c>
      <c r="V1059" s="80" t="s">
        <v>156</v>
      </c>
      <c r="W1059" s="78">
        <v>71</v>
      </c>
      <c r="X1059" s="78">
        <v>9</v>
      </c>
    </row>
    <row r="1060" spans="1:24" s="66" customFormat="1" x14ac:dyDescent="0.25">
      <c r="A1060" s="67"/>
      <c r="B1060" s="67">
        <v>920</v>
      </c>
      <c r="C1060" s="67" t="s">
        <v>737</v>
      </c>
      <c r="D1060" s="107">
        <v>221112</v>
      </c>
      <c r="E1060" s="75" t="s">
        <v>287</v>
      </c>
      <c r="F1060" s="76">
        <v>733120</v>
      </c>
      <c r="G1060" s="75" t="s">
        <v>188</v>
      </c>
      <c r="H1060" s="77">
        <v>3555.5800000000004</v>
      </c>
      <c r="I1060" s="77">
        <v>3915.53</v>
      </c>
      <c r="J1060" s="77">
        <v>6925</v>
      </c>
      <c r="K1060" s="77">
        <v>3062.9700000000003</v>
      </c>
      <c r="L1060" s="80">
        <v>6849</v>
      </c>
      <c r="M1060" s="80"/>
      <c r="N1060" s="80"/>
      <c r="O1060" s="80"/>
      <c r="P1060" s="80"/>
      <c r="Q1060" s="78">
        <v>110010</v>
      </c>
      <c r="R1060" s="79" t="s">
        <v>31</v>
      </c>
      <c r="S1060" s="78">
        <v>30</v>
      </c>
      <c r="T1060" s="79" t="s">
        <v>31</v>
      </c>
      <c r="U1060" s="78">
        <v>11</v>
      </c>
      <c r="V1060" s="80" t="s">
        <v>156</v>
      </c>
      <c r="W1060" s="78">
        <v>73</v>
      </c>
      <c r="X1060" s="78">
        <v>9</v>
      </c>
    </row>
    <row r="1061" spans="1:24" x14ac:dyDescent="0.25">
      <c r="A1061" s="67"/>
      <c r="B1061" s="67">
        <v>921</v>
      </c>
      <c r="C1061" s="67" t="s">
        <v>737</v>
      </c>
      <c r="D1061" s="107">
        <v>221112</v>
      </c>
      <c r="E1061" s="75" t="s">
        <v>287</v>
      </c>
      <c r="F1061" s="76">
        <v>733210</v>
      </c>
      <c r="G1061" s="75" t="s">
        <v>251</v>
      </c>
      <c r="H1061" s="77">
        <v>0</v>
      </c>
      <c r="I1061" s="77">
        <v>77.89</v>
      </c>
      <c r="J1061" s="77">
        <v>0</v>
      </c>
      <c r="K1061" s="77">
        <v>0</v>
      </c>
      <c r="L1061" s="80">
        <v>500</v>
      </c>
      <c r="M1061" s="80"/>
      <c r="N1061" s="80"/>
      <c r="O1061" s="80"/>
      <c r="P1061" s="80"/>
      <c r="Q1061" s="78">
        <v>110010</v>
      </c>
      <c r="R1061" s="79" t="s">
        <v>31</v>
      </c>
      <c r="S1061" s="78">
        <v>30</v>
      </c>
      <c r="T1061" s="79" t="s">
        <v>31</v>
      </c>
      <c r="U1061" s="78">
        <v>11</v>
      </c>
      <c r="V1061" s="80" t="s">
        <v>156</v>
      </c>
      <c r="W1061" s="78">
        <v>73</v>
      </c>
      <c r="X1061" s="78">
        <v>9</v>
      </c>
    </row>
    <row r="1062" spans="1:24" x14ac:dyDescent="0.25">
      <c r="A1062" s="67"/>
      <c r="B1062" s="67">
        <v>922</v>
      </c>
      <c r="C1062" s="67" t="s">
        <v>737</v>
      </c>
      <c r="D1062" s="107">
        <v>221112</v>
      </c>
      <c r="E1062" s="75" t="s">
        <v>287</v>
      </c>
      <c r="F1062" s="76">
        <v>744210</v>
      </c>
      <c r="G1062" s="75" t="s">
        <v>190</v>
      </c>
      <c r="H1062" s="77">
        <v>7</v>
      </c>
      <c r="I1062" s="77">
        <v>220.64</v>
      </c>
      <c r="J1062" s="77">
        <v>1000</v>
      </c>
      <c r="K1062" s="77">
        <v>128.80000000000001</v>
      </c>
      <c r="L1062" s="80">
        <v>2000</v>
      </c>
      <c r="M1062" s="80"/>
      <c r="N1062" s="80"/>
      <c r="O1062" s="80"/>
      <c r="P1062" s="80"/>
      <c r="Q1062" s="78">
        <v>110010</v>
      </c>
      <c r="R1062" s="79" t="s">
        <v>31</v>
      </c>
      <c r="S1062" s="78">
        <v>30</v>
      </c>
      <c r="T1062" s="79" t="s">
        <v>31</v>
      </c>
      <c r="U1062" s="78">
        <v>11</v>
      </c>
      <c r="V1062" s="80" t="s">
        <v>156</v>
      </c>
      <c r="W1062" s="78">
        <v>74</v>
      </c>
      <c r="X1062" s="78">
        <v>9</v>
      </c>
    </row>
    <row r="1063" spans="1:24" x14ac:dyDescent="0.25">
      <c r="A1063" s="67"/>
      <c r="B1063" s="67">
        <v>923</v>
      </c>
      <c r="C1063" s="67" t="s">
        <v>737</v>
      </c>
      <c r="D1063" s="107">
        <v>221112</v>
      </c>
      <c r="E1063" s="75" t="s">
        <v>287</v>
      </c>
      <c r="F1063" s="76">
        <v>744220</v>
      </c>
      <c r="G1063" s="75" t="s">
        <v>191</v>
      </c>
      <c r="H1063" s="77">
        <v>850.56</v>
      </c>
      <c r="I1063" s="77">
        <v>1669.5</v>
      </c>
      <c r="J1063" s="77">
        <v>10144</v>
      </c>
      <c r="K1063" s="77">
        <v>1218.53</v>
      </c>
      <c r="L1063" s="80">
        <v>8575</v>
      </c>
      <c r="M1063" s="80"/>
      <c r="N1063" s="80"/>
      <c r="O1063" s="80"/>
      <c r="P1063" s="80"/>
      <c r="Q1063" s="78">
        <v>110010</v>
      </c>
      <c r="R1063" s="79" t="s">
        <v>31</v>
      </c>
      <c r="S1063" s="78">
        <v>30</v>
      </c>
      <c r="T1063" s="79" t="s">
        <v>31</v>
      </c>
      <c r="U1063" s="78">
        <v>11</v>
      </c>
      <c r="V1063" s="80" t="s">
        <v>156</v>
      </c>
      <c r="W1063" s="78">
        <v>74</v>
      </c>
      <c r="X1063" s="78">
        <v>9</v>
      </c>
    </row>
    <row r="1064" spans="1:24" x14ac:dyDescent="0.25">
      <c r="A1064" s="67"/>
      <c r="B1064" s="67">
        <v>924</v>
      </c>
      <c r="C1064" s="67" t="s">
        <v>737</v>
      </c>
      <c r="D1064" s="107">
        <v>221112</v>
      </c>
      <c r="E1064" s="75" t="s">
        <v>287</v>
      </c>
      <c r="F1064" s="76">
        <v>755330</v>
      </c>
      <c r="G1064" s="75" t="s">
        <v>238</v>
      </c>
      <c r="H1064" s="77">
        <v>0</v>
      </c>
      <c r="I1064" s="77">
        <v>0</v>
      </c>
      <c r="J1064" s="77">
        <v>2000</v>
      </c>
      <c r="K1064" s="77">
        <v>0</v>
      </c>
      <c r="L1064" s="80">
        <v>2000</v>
      </c>
      <c r="M1064" s="80"/>
      <c r="N1064" s="80"/>
      <c r="O1064" s="80"/>
      <c r="P1064" s="80"/>
      <c r="Q1064" s="78">
        <v>110010</v>
      </c>
      <c r="R1064" s="79" t="s">
        <v>31</v>
      </c>
      <c r="S1064" s="78">
        <v>30</v>
      </c>
      <c r="T1064" s="79" t="s">
        <v>31</v>
      </c>
      <c r="U1064" s="78">
        <v>11</v>
      </c>
      <c r="V1064" s="80" t="s">
        <v>156</v>
      </c>
      <c r="W1064" s="78">
        <v>75</v>
      </c>
      <c r="X1064" s="78">
        <v>9</v>
      </c>
    </row>
    <row r="1065" spans="1:24" x14ac:dyDescent="0.25">
      <c r="A1065" s="67"/>
      <c r="B1065" s="67">
        <v>925</v>
      </c>
      <c r="C1065" s="67" t="s">
        <v>737</v>
      </c>
      <c r="D1065" s="107">
        <v>221112</v>
      </c>
      <c r="E1065" s="75" t="s">
        <v>287</v>
      </c>
      <c r="F1065" s="76">
        <v>755360</v>
      </c>
      <c r="G1065" s="75" t="s">
        <v>225</v>
      </c>
      <c r="H1065" s="77">
        <v>72</v>
      </c>
      <c r="I1065" s="77">
        <v>386</v>
      </c>
      <c r="J1065" s="77">
        <v>1000</v>
      </c>
      <c r="K1065" s="77">
        <v>32.49</v>
      </c>
      <c r="L1065" s="80">
        <v>2000</v>
      </c>
      <c r="M1065" s="80"/>
      <c r="N1065" s="80"/>
      <c r="O1065" s="80"/>
      <c r="P1065" s="80"/>
      <c r="Q1065" s="78">
        <v>110010</v>
      </c>
      <c r="R1065" s="79" t="s">
        <v>31</v>
      </c>
      <c r="S1065" s="78">
        <v>30</v>
      </c>
      <c r="T1065" s="79" t="s">
        <v>31</v>
      </c>
      <c r="U1065" s="78">
        <v>11</v>
      </c>
      <c r="V1065" s="80" t="s">
        <v>156</v>
      </c>
      <c r="W1065" s="78">
        <v>75</v>
      </c>
      <c r="X1065" s="78">
        <v>9</v>
      </c>
    </row>
    <row r="1066" spans="1:24" x14ac:dyDescent="0.25">
      <c r="A1066" s="67"/>
      <c r="B1066" s="67">
        <v>926</v>
      </c>
      <c r="C1066" s="67" t="s">
        <v>737</v>
      </c>
      <c r="D1066" s="107">
        <v>221112</v>
      </c>
      <c r="E1066" s="75" t="s">
        <v>287</v>
      </c>
      <c r="F1066" s="76">
        <v>755705</v>
      </c>
      <c r="G1066" s="75" t="s">
        <v>196</v>
      </c>
      <c r="H1066" s="77">
        <v>542.79</v>
      </c>
      <c r="I1066" s="77">
        <v>541.93999999999994</v>
      </c>
      <c r="J1066" s="77">
        <v>1100</v>
      </c>
      <c r="K1066" s="77">
        <v>164.6</v>
      </c>
      <c r="L1066" s="80">
        <v>1000</v>
      </c>
      <c r="M1066" s="80"/>
      <c r="N1066" s="80"/>
      <c r="O1066" s="80"/>
      <c r="P1066" s="80"/>
      <c r="Q1066" s="78">
        <v>110010</v>
      </c>
      <c r="R1066" s="79" t="s">
        <v>31</v>
      </c>
      <c r="S1066" s="78">
        <v>30</v>
      </c>
      <c r="T1066" s="79" t="s">
        <v>31</v>
      </c>
      <c r="U1066" s="78">
        <v>11</v>
      </c>
      <c r="V1066" s="80" t="s">
        <v>156</v>
      </c>
      <c r="W1066" s="78">
        <v>75</v>
      </c>
      <c r="X1066" s="78">
        <v>9</v>
      </c>
    </row>
    <row r="1067" spans="1:24" x14ac:dyDescent="0.25">
      <c r="A1067" s="67"/>
      <c r="B1067" s="67">
        <v>927</v>
      </c>
      <c r="C1067" s="67" t="s">
        <v>737</v>
      </c>
      <c r="D1067" s="107">
        <v>221112</v>
      </c>
      <c r="E1067" s="75" t="s">
        <v>287</v>
      </c>
      <c r="F1067" s="76">
        <v>787410</v>
      </c>
      <c r="G1067" s="75" t="s">
        <v>227</v>
      </c>
      <c r="H1067" s="77">
        <v>0</v>
      </c>
      <c r="I1067" s="77">
        <v>1865</v>
      </c>
      <c r="J1067" s="77">
        <v>575</v>
      </c>
      <c r="K1067" s="77">
        <v>574</v>
      </c>
      <c r="L1067" s="80">
        <v>0</v>
      </c>
      <c r="M1067" s="80"/>
      <c r="N1067" s="80"/>
      <c r="O1067" s="80"/>
      <c r="P1067" s="80"/>
      <c r="Q1067" s="78">
        <v>110010</v>
      </c>
      <c r="R1067" s="79" t="s">
        <v>31</v>
      </c>
      <c r="S1067" s="78">
        <v>30</v>
      </c>
      <c r="T1067" s="79" t="s">
        <v>31</v>
      </c>
      <c r="U1067" s="78">
        <v>11</v>
      </c>
      <c r="V1067" s="80" t="s">
        <v>156</v>
      </c>
      <c r="W1067" s="78">
        <v>78</v>
      </c>
      <c r="X1067" s="78">
        <v>9</v>
      </c>
    </row>
    <row r="1068" spans="1:24" x14ac:dyDescent="0.25">
      <c r="A1068" s="67"/>
      <c r="B1068" s="67">
        <v>928</v>
      </c>
      <c r="C1068" s="67" t="s">
        <v>737</v>
      </c>
      <c r="D1068" s="107">
        <v>221112</v>
      </c>
      <c r="E1068" s="75" t="s">
        <v>287</v>
      </c>
      <c r="F1068" s="76">
        <v>787430</v>
      </c>
      <c r="G1068" s="75" t="s">
        <v>207</v>
      </c>
      <c r="H1068" s="77">
        <v>0</v>
      </c>
      <c r="I1068" s="77">
        <v>4374.05</v>
      </c>
      <c r="J1068" s="77">
        <v>1480</v>
      </c>
      <c r="K1068" s="77">
        <v>0</v>
      </c>
      <c r="L1068" s="80">
        <v>3300</v>
      </c>
      <c r="M1068" s="80"/>
      <c r="N1068" s="80"/>
      <c r="O1068" s="80"/>
      <c r="P1068" s="80"/>
      <c r="Q1068" s="78">
        <v>110010</v>
      </c>
      <c r="R1068" s="79" t="s">
        <v>31</v>
      </c>
      <c r="S1068" s="78">
        <v>30</v>
      </c>
      <c r="T1068" s="79" t="s">
        <v>31</v>
      </c>
      <c r="U1068" s="78">
        <v>11</v>
      </c>
      <c r="V1068" s="80" t="s">
        <v>156</v>
      </c>
      <c r="W1068" s="78">
        <v>78</v>
      </c>
      <c r="X1068" s="78">
        <v>9</v>
      </c>
    </row>
    <row r="1069" spans="1:24" x14ac:dyDescent="0.25">
      <c r="A1069" s="67"/>
      <c r="B1069" s="67"/>
      <c r="C1069" s="67" t="s">
        <v>737</v>
      </c>
      <c r="D1069" s="107">
        <v>221112</v>
      </c>
      <c r="E1069" s="75" t="s">
        <v>287</v>
      </c>
      <c r="F1069" s="66">
        <v>798142</v>
      </c>
      <c r="G1069" s="66" t="s">
        <v>839</v>
      </c>
      <c r="H1069" s="77"/>
      <c r="I1069" s="77"/>
      <c r="J1069" s="77"/>
      <c r="K1069" s="77"/>
      <c r="L1069" s="80">
        <v>-3022</v>
      </c>
      <c r="M1069" s="80"/>
      <c r="N1069" s="80"/>
      <c r="O1069" s="80"/>
      <c r="P1069" s="80"/>
      <c r="Q1069" s="78">
        <v>110010</v>
      </c>
      <c r="R1069" s="79" t="s">
        <v>31</v>
      </c>
      <c r="S1069" s="78">
        <v>30</v>
      </c>
      <c r="T1069" s="79" t="s">
        <v>31</v>
      </c>
      <c r="U1069" s="78">
        <v>11</v>
      </c>
      <c r="V1069" s="80" t="s">
        <v>156</v>
      </c>
      <c r="W1069" s="78">
        <v>79</v>
      </c>
      <c r="X1069" s="78">
        <v>9</v>
      </c>
    </row>
    <row r="1070" spans="1:24" x14ac:dyDescent="0.25">
      <c r="A1070" s="67"/>
      <c r="B1070" s="67">
        <v>929</v>
      </c>
      <c r="C1070" s="67" t="s">
        <v>737</v>
      </c>
      <c r="D1070" s="109">
        <v>221302</v>
      </c>
      <c r="E1070" s="75" t="s">
        <v>384</v>
      </c>
      <c r="F1070" s="72">
        <v>611310</v>
      </c>
      <c r="G1070" s="75" t="s">
        <v>179</v>
      </c>
      <c r="H1070" s="77">
        <v>59083.920000000013</v>
      </c>
      <c r="I1070" s="77">
        <v>39504.129999999997</v>
      </c>
      <c r="J1070" s="77">
        <v>26499</v>
      </c>
      <c r="K1070" s="77">
        <v>3622.04</v>
      </c>
      <c r="L1070" s="80">
        <v>45752</v>
      </c>
      <c r="M1070" s="80"/>
      <c r="N1070" s="80"/>
      <c r="O1070" s="80"/>
      <c r="P1070" s="80"/>
      <c r="Q1070" s="78">
        <v>110010</v>
      </c>
      <c r="R1070" s="79" t="s">
        <v>31</v>
      </c>
      <c r="S1070" s="78">
        <v>30</v>
      </c>
      <c r="T1070" s="79" t="s">
        <v>31</v>
      </c>
      <c r="U1070" s="78">
        <v>11</v>
      </c>
      <c r="V1070" s="80" t="s">
        <v>156</v>
      </c>
      <c r="W1070" s="78">
        <v>61</v>
      </c>
      <c r="X1070" s="78">
        <v>9</v>
      </c>
    </row>
    <row r="1071" spans="1:24" x14ac:dyDescent="0.25">
      <c r="A1071" s="67"/>
      <c r="B1071" s="67">
        <v>930</v>
      </c>
      <c r="C1071" s="67" t="s">
        <v>737</v>
      </c>
      <c r="D1071" s="109">
        <v>221302</v>
      </c>
      <c r="E1071" s="75" t="s">
        <v>384</v>
      </c>
      <c r="F1071" s="72">
        <v>611420</v>
      </c>
      <c r="G1071" s="75" t="s">
        <v>181</v>
      </c>
      <c r="H1071" s="77">
        <v>22895.809999999998</v>
      </c>
      <c r="I1071" s="77">
        <v>31603.87999999999</v>
      </c>
      <c r="J1071" s="77">
        <v>32865</v>
      </c>
      <c r="K1071" s="77">
        <v>16432.5</v>
      </c>
      <c r="L1071" s="80">
        <v>32865</v>
      </c>
      <c r="M1071" s="80"/>
      <c r="N1071" s="80"/>
      <c r="O1071" s="80"/>
      <c r="P1071" s="80"/>
      <c r="Q1071" s="78">
        <v>110010</v>
      </c>
      <c r="R1071" s="79" t="s">
        <v>31</v>
      </c>
      <c r="S1071" s="78">
        <v>30</v>
      </c>
      <c r="T1071" s="79" t="s">
        <v>31</v>
      </c>
      <c r="U1071" s="78">
        <v>11</v>
      </c>
      <c r="V1071" s="80" t="s">
        <v>156</v>
      </c>
      <c r="W1071" s="78">
        <v>61</v>
      </c>
      <c r="X1071" s="78">
        <v>9</v>
      </c>
    </row>
    <row r="1072" spans="1:24" x14ac:dyDescent="0.25">
      <c r="A1072" s="67"/>
      <c r="B1072" s="67">
        <v>931</v>
      </c>
      <c r="C1072" s="67" t="s">
        <v>737</v>
      </c>
      <c r="D1072" s="109">
        <v>221302</v>
      </c>
      <c r="E1072" s="75" t="s">
        <v>384</v>
      </c>
      <c r="F1072" s="72">
        <v>611460</v>
      </c>
      <c r="G1072" s="75" t="s">
        <v>182</v>
      </c>
      <c r="H1072" s="77">
        <v>18335.559999999998</v>
      </c>
      <c r="I1072" s="77">
        <v>8718.2199999999993</v>
      </c>
      <c r="J1072" s="77">
        <v>11752</v>
      </c>
      <c r="K1072" s="77">
        <v>3793.14</v>
      </c>
      <c r="L1072" s="80">
        <v>13420</v>
      </c>
      <c r="M1072" s="80"/>
      <c r="N1072" s="80"/>
      <c r="O1072" s="80"/>
      <c r="P1072" s="80"/>
      <c r="Q1072" s="78">
        <v>110010</v>
      </c>
      <c r="R1072" s="79" t="s">
        <v>31</v>
      </c>
      <c r="S1072" s="78">
        <v>30</v>
      </c>
      <c r="T1072" s="79" t="s">
        <v>31</v>
      </c>
      <c r="U1072" s="78">
        <v>11</v>
      </c>
      <c r="V1072" s="80" t="s">
        <v>156</v>
      </c>
      <c r="W1072" s="78">
        <v>61</v>
      </c>
      <c r="X1072" s="78">
        <v>9</v>
      </c>
    </row>
    <row r="1073" spans="1:24" x14ac:dyDescent="0.25">
      <c r="A1073" s="67"/>
      <c r="B1073" s="67">
        <v>932</v>
      </c>
      <c r="C1073" s="67" t="s">
        <v>737</v>
      </c>
      <c r="D1073" s="109">
        <v>221302</v>
      </c>
      <c r="E1073" s="75" t="s">
        <v>384</v>
      </c>
      <c r="F1073" s="72">
        <v>611489</v>
      </c>
      <c r="G1073" s="75" t="s">
        <v>733</v>
      </c>
      <c r="H1073" s="77">
        <v>0</v>
      </c>
      <c r="I1073" s="77">
        <v>102.55000000000001</v>
      </c>
      <c r="J1073" s="77">
        <v>300</v>
      </c>
      <c r="K1073" s="77">
        <v>225.14999999999998</v>
      </c>
      <c r="L1073" s="80">
        <v>190</v>
      </c>
      <c r="M1073" s="80"/>
      <c r="N1073" s="80"/>
      <c r="O1073" s="80"/>
      <c r="P1073" s="80"/>
      <c r="Q1073" s="78">
        <v>110010</v>
      </c>
      <c r="R1073" s="79" t="s">
        <v>31</v>
      </c>
      <c r="S1073" s="78">
        <v>30</v>
      </c>
      <c r="T1073" s="79" t="s">
        <v>31</v>
      </c>
      <c r="U1073" s="78">
        <v>11</v>
      </c>
      <c r="V1073" s="80" t="s">
        <v>156</v>
      </c>
      <c r="W1073" s="78">
        <v>61</v>
      </c>
      <c r="X1073" s="78">
        <v>9</v>
      </c>
    </row>
    <row r="1074" spans="1:24" x14ac:dyDescent="0.25">
      <c r="A1074" s="67"/>
      <c r="B1074" s="67">
        <v>933</v>
      </c>
      <c r="C1074" s="67" t="s">
        <v>737</v>
      </c>
      <c r="D1074" s="109">
        <v>221302</v>
      </c>
      <c r="E1074" s="75" t="s">
        <v>384</v>
      </c>
      <c r="F1074" s="72">
        <v>611491</v>
      </c>
      <c r="G1074" s="75" t="s">
        <v>233</v>
      </c>
      <c r="H1074" s="77">
        <v>0</v>
      </c>
      <c r="I1074" s="77">
        <v>830.15</v>
      </c>
      <c r="J1074" s="77">
        <v>0</v>
      </c>
      <c r="K1074" s="77">
        <v>0</v>
      </c>
      <c r="L1074" s="80">
        <v>800</v>
      </c>
      <c r="M1074" s="80"/>
      <c r="N1074" s="80"/>
      <c r="O1074" s="80"/>
      <c r="P1074" s="80"/>
      <c r="Q1074" s="78">
        <v>110010</v>
      </c>
      <c r="R1074" s="79" t="s">
        <v>31</v>
      </c>
      <c r="S1074" s="78">
        <v>30</v>
      </c>
      <c r="T1074" s="79" t="s">
        <v>31</v>
      </c>
      <c r="U1074" s="78">
        <v>11</v>
      </c>
      <c r="V1074" s="80" t="s">
        <v>156</v>
      </c>
      <c r="W1074" s="78">
        <v>61</v>
      </c>
      <c r="X1074" s="78">
        <v>9</v>
      </c>
    </row>
    <row r="1075" spans="1:24" x14ac:dyDescent="0.25">
      <c r="A1075" s="67"/>
      <c r="B1075" s="67">
        <v>934</v>
      </c>
      <c r="C1075" s="67" t="s">
        <v>737</v>
      </c>
      <c r="D1075" s="109">
        <v>221302</v>
      </c>
      <c r="E1075" s="75" t="s">
        <v>384</v>
      </c>
      <c r="F1075" s="72">
        <v>611492</v>
      </c>
      <c r="G1075" s="75" t="s">
        <v>183</v>
      </c>
      <c r="H1075" s="77">
        <v>334.93</v>
      </c>
      <c r="I1075" s="77">
        <v>358.94</v>
      </c>
      <c r="J1075" s="77">
        <v>0</v>
      </c>
      <c r="K1075" s="77">
        <v>0</v>
      </c>
      <c r="L1075" s="80">
        <v>200</v>
      </c>
      <c r="M1075" s="80"/>
      <c r="N1075" s="80"/>
      <c r="O1075" s="80"/>
      <c r="P1075" s="80"/>
      <c r="Q1075" s="78">
        <v>110010</v>
      </c>
      <c r="R1075" s="79" t="s">
        <v>31</v>
      </c>
      <c r="S1075" s="78">
        <v>30</v>
      </c>
      <c r="T1075" s="79" t="s">
        <v>31</v>
      </c>
      <c r="U1075" s="78">
        <v>11</v>
      </c>
      <c r="V1075" s="80" t="s">
        <v>156</v>
      </c>
      <c r="W1075" s="78">
        <v>61</v>
      </c>
      <c r="X1075" s="78">
        <v>9</v>
      </c>
    </row>
    <row r="1076" spans="1:24" s="66" customFormat="1" x14ac:dyDescent="0.25">
      <c r="A1076" s="67"/>
      <c r="B1076" s="67">
        <v>935</v>
      </c>
      <c r="C1076" s="67" t="s">
        <v>737</v>
      </c>
      <c r="D1076" s="109">
        <v>221302</v>
      </c>
      <c r="E1076" s="75" t="s">
        <v>384</v>
      </c>
      <c r="F1076" s="72">
        <v>611493</v>
      </c>
      <c r="G1076" s="75" t="s">
        <v>218</v>
      </c>
      <c r="H1076" s="77">
        <v>0</v>
      </c>
      <c r="I1076" s="77">
        <v>1267.1400000000001</v>
      </c>
      <c r="J1076" s="77">
        <v>0</v>
      </c>
      <c r="K1076" s="77">
        <v>0</v>
      </c>
      <c r="L1076" s="80">
        <v>0</v>
      </c>
      <c r="M1076" s="80"/>
      <c r="N1076" s="80"/>
      <c r="O1076" s="80"/>
      <c r="P1076" s="80"/>
      <c r="Q1076" s="78">
        <v>110010</v>
      </c>
      <c r="R1076" s="79" t="s">
        <v>31</v>
      </c>
      <c r="S1076" s="78">
        <v>30</v>
      </c>
      <c r="T1076" s="79" t="s">
        <v>31</v>
      </c>
      <c r="U1076" s="78">
        <v>11</v>
      </c>
      <c r="V1076" s="80" t="s">
        <v>156</v>
      </c>
      <c r="W1076" s="78">
        <v>61</v>
      </c>
      <c r="X1076" s="78">
        <v>9</v>
      </c>
    </row>
    <row r="1077" spans="1:24" x14ac:dyDescent="0.25">
      <c r="A1077" s="67"/>
      <c r="B1077" s="67">
        <v>936</v>
      </c>
      <c r="C1077" s="67" t="s">
        <v>737</v>
      </c>
      <c r="D1077" s="109">
        <v>221302</v>
      </c>
      <c r="E1077" s="75" t="s">
        <v>384</v>
      </c>
      <c r="F1077" s="72">
        <v>611510</v>
      </c>
      <c r="G1077" s="75" t="s">
        <v>212</v>
      </c>
      <c r="H1077" s="77">
        <v>23042.510000000002</v>
      </c>
      <c r="I1077" s="77">
        <v>34989.5</v>
      </c>
      <c r="J1077" s="77">
        <v>30104</v>
      </c>
      <c r="K1077" s="77">
        <v>16045.34</v>
      </c>
      <c r="L1077" s="80">
        <v>33000</v>
      </c>
      <c r="M1077" s="80"/>
      <c r="N1077" s="80"/>
      <c r="O1077" s="80"/>
      <c r="P1077" s="80"/>
      <c r="Q1077" s="78">
        <v>110010</v>
      </c>
      <c r="R1077" s="79" t="s">
        <v>31</v>
      </c>
      <c r="S1077" s="78">
        <v>30</v>
      </c>
      <c r="T1077" s="79" t="s">
        <v>31</v>
      </c>
      <c r="U1077" s="78">
        <v>11</v>
      </c>
      <c r="V1077" s="80" t="s">
        <v>156</v>
      </c>
      <c r="W1077" s="78">
        <v>61</v>
      </c>
      <c r="X1077" s="78">
        <v>9</v>
      </c>
    </row>
    <row r="1078" spans="1:24" x14ac:dyDescent="0.25">
      <c r="A1078" s="67"/>
      <c r="B1078" s="67">
        <v>937</v>
      </c>
      <c r="C1078" s="67" t="s">
        <v>737</v>
      </c>
      <c r="D1078" s="109">
        <v>221302</v>
      </c>
      <c r="E1078" s="75" t="s">
        <v>384</v>
      </c>
      <c r="F1078" s="72">
        <v>611515</v>
      </c>
      <c r="G1078" s="75" t="s">
        <v>213</v>
      </c>
      <c r="H1078" s="77">
        <v>0</v>
      </c>
      <c r="I1078" s="77">
        <v>0</v>
      </c>
      <c r="J1078" s="77">
        <v>3501</v>
      </c>
      <c r="K1078" s="77">
        <v>0</v>
      </c>
      <c r="L1078" s="80">
        <v>0</v>
      </c>
      <c r="M1078" s="80"/>
      <c r="N1078" s="80"/>
      <c r="O1078" s="80"/>
      <c r="P1078" s="80"/>
      <c r="Q1078" s="78">
        <v>110010</v>
      </c>
      <c r="R1078" s="79" t="s">
        <v>31</v>
      </c>
      <c r="S1078" s="78">
        <v>30</v>
      </c>
      <c r="T1078" s="79" t="s">
        <v>31</v>
      </c>
      <c r="U1078" s="78">
        <v>11</v>
      </c>
      <c r="V1078" s="80" t="s">
        <v>156</v>
      </c>
      <c r="W1078" s="78">
        <v>61</v>
      </c>
      <c r="X1078" s="78">
        <v>9</v>
      </c>
    </row>
    <row r="1079" spans="1:24" x14ac:dyDescent="0.25">
      <c r="A1079" s="67"/>
      <c r="B1079" s="67">
        <v>938</v>
      </c>
      <c r="C1079" s="67" t="s">
        <v>737</v>
      </c>
      <c r="D1079" s="109">
        <v>221302</v>
      </c>
      <c r="E1079" s="75" t="s">
        <v>384</v>
      </c>
      <c r="F1079" s="72">
        <v>611520</v>
      </c>
      <c r="G1079" s="75" t="s">
        <v>275</v>
      </c>
      <c r="H1079" s="77">
        <v>28095.63</v>
      </c>
      <c r="I1079" s="77">
        <v>13859.22</v>
      </c>
      <c r="J1079" s="77">
        <v>0</v>
      </c>
      <c r="K1079" s="77">
        <v>0</v>
      </c>
      <c r="L1079" s="80">
        <v>0</v>
      </c>
      <c r="M1079" s="80"/>
      <c r="N1079" s="80"/>
      <c r="O1079" s="80"/>
      <c r="P1079" s="80"/>
      <c r="Q1079" s="78">
        <v>110010</v>
      </c>
      <c r="R1079" s="79" t="s">
        <v>31</v>
      </c>
      <c r="S1079" s="78">
        <v>30</v>
      </c>
      <c r="T1079" s="79" t="s">
        <v>31</v>
      </c>
      <c r="U1079" s="78">
        <v>11</v>
      </c>
      <c r="V1079" s="80" t="s">
        <v>156</v>
      </c>
      <c r="W1079" s="78">
        <v>61</v>
      </c>
      <c r="X1079" s="78">
        <v>9</v>
      </c>
    </row>
    <row r="1080" spans="1:24" x14ac:dyDescent="0.25">
      <c r="A1080" s="67"/>
      <c r="B1080" s="67">
        <v>939</v>
      </c>
      <c r="C1080" s="67" t="s">
        <v>737</v>
      </c>
      <c r="D1080" s="109">
        <v>221302</v>
      </c>
      <c r="E1080" s="75" t="s">
        <v>384</v>
      </c>
      <c r="F1080" s="72">
        <v>712510</v>
      </c>
      <c r="G1080" s="75" t="s">
        <v>186</v>
      </c>
      <c r="H1080" s="77">
        <v>0</v>
      </c>
      <c r="I1080" s="77">
        <v>550</v>
      </c>
      <c r="J1080" s="77">
        <v>420</v>
      </c>
      <c r="K1080" s="77">
        <v>0</v>
      </c>
      <c r="L1080" s="80">
        <v>1500</v>
      </c>
      <c r="M1080" s="80"/>
      <c r="N1080" s="80"/>
      <c r="O1080" s="80"/>
      <c r="P1080" s="80"/>
      <c r="Q1080" s="78">
        <v>110010</v>
      </c>
      <c r="R1080" s="79" t="s">
        <v>31</v>
      </c>
      <c r="S1080" s="78">
        <v>30</v>
      </c>
      <c r="T1080" s="79" t="s">
        <v>31</v>
      </c>
      <c r="U1080" s="78">
        <v>11</v>
      </c>
      <c r="V1080" s="80" t="s">
        <v>156</v>
      </c>
      <c r="W1080" s="78">
        <v>71</v>
      </c>
      <c r="X1080" s="78">
        <v>9</v>
      </c>
    </row>
    <row r="1081" spans="1:24" x14ac:dyDescent="0.25">
      <c r="A1081" s="67"/>
      <c r="B1081" s="67">
        <v>940</v>
      </c>
      <c r="C1081" s="67" t="s">
        <v>737</v>
      </c>
      <c r="D1081" s="109">
        <v>221302</v>
      </c>
      <c r="E1081" s="75" t="s">
        <v>384</v>
      </c>
      <c r="F1081" s="72">
        <v>733120</v>
      </c>
      <c r="G1081" s="75" t="s">
        <v>188</v>
      </c>
      <c r="H1081" s="77">
        <v>4773.87</v>
      </c>
      <c r="I1081" s="77">
        <v>268.43000000000006</v>
      </c>
      <c r="J1081" s="77">
        <v>3300</v>
      </c>
      <c r="K1081" s="77">
        <v>256.37</v>
      </c>
      <c r="L1081" s="80">
        <v>3000</v>
      </c>
      <c r="M1081" s="80"/>
      <c r="N1081" s="80"/>
      <c r="O1081" s="80"/>
      <c r="P1081" s="80"/>
      <c r="Q1081" s="78">
        <v>110010</v>
      </c>
      <c r="R1081" s="79" t="s">
        <v>31</v>
      </c>
      <c r="S1081" s="78">
        <v>30</v>
      </c>
      <c r="T1081" s="79" t="s">
        <v>31</v>
      </c>
      <c r="U1081" s="78">
        <v>11</v>
      </c>
      <c r="V1081" s="80" t="s">
        <v>156</v>
      </c>
      <c r="W1081" s="78">
        <v>73</v>
      </c>
      <c r="X1081" s="78">
        <v>9</v>
      </c>
    </row>
    <row r="1082" spans="1:24" x14ac:dyDescent="0.25">
      <c r="A1082" s="67"/>
      <c r="B1082" s="67">
        <v>941</v>
      </c>
      <c r="C1082" s="67" t="s">
        <v>737</v>
      </c>
      <c r="D1082" s="109">
        <v>221302</v>
      </c>
      <c r="E1082" s="75" t="s">
        <v>384</v>
      </c>
      <c r="F1082" s="72">
        <v>744210</v>
      </c>
      <c r="G1082" s="75" t="s">
        <v>190</v>
      </c>
      <c r="H1082" s="77">
        <v>1516.2199999999998</v>
      </c>
      <c r="I1082" s="77">
        <v>1010.8000000000001</v>
      </c>
      <c r="J1082" s="77">
        <v>2000</v>
      </c>
      <c r="K1082" s="77">
        <v>0</v>
      </c>
      <c r="L1082" s="80">
        <v>2000</v>
      </c>
      <c r="M1082" s="80"/>
      <c r="N1082" s="80"/>
      <c r="O1082" s="80"/>
      <c r="P1082" s="80"/>
      <c r="Q1082" s="78">
        <v>110010</v>
      </c>
      <c r="R1082" s="79" t="s">
        <v>31</v>
      </c>
      <c r="S1082" s="78">
        <v>30</v>
      </c>
      <c r="T1082" s="79" t="s">
        <v>31</v>
      </c>
      <c r="U1082" s="78">
        <v>11</v>
      </c>
      <c r="V1082" s="80" t="s">
        <v>156</v>
      </c>
      <c r="W1082" s="78">
        <v>74</v>
      </c>
      <c r="X1082" s="78">
        <v>9</v>
      </c>
    </row>
    <row r="1083" spans="1:24" x14ac:dyDescent="0.25">
      <c r="A1083" s="67"/>
      <c r="B1083" s="67">
        <v>942</v>
      </c>
      <c r="C1083" s="67" t="s">
        <v>737</v>
      </c>
      <c r="D1083" s="109">
        <v>221302</v>
      </c>
      <c r="E1083" s="75" t="s">
        <v>384</v>
      </c>
      <c r="F1083" s="72">
        <v>744220</v>
      </c>
      <c r="G1083" s="75" t="s">
        <v>191</v>
      </c>
      <c r="H1083" s="77">
        <v>0</v>
      </c>
      <c r="I1083" s="77">
        <v>0</v>
      </c>
      <c r="J1083" s="77">
        <v>460</v>
      </c>
      <c r="K1083" s="77">
        <v>0</v>
      </c>
      <c r="L1083" s="80">
        <v>1000</v>
      </c>
      <c r="M1083" s="80"/>
      <c r="N1083" s="80"/>
      <c r="O1083" s="80"/>
      <c r="P1083" s="80"/>
      <c r="Q1083" s="78">
        <v>110010</v>
      </c>
      <c r="R1083" s="79" t="s">
        <v>31</v>
      </c>
      <c r="S1083" s="78">
        <v>30</v>
      </c>
      <c r="T1083" s="79" t="s">
        <v>31</v>
      </c>
      <c r="U1083" s="78">
        <v>11</v>
      </c>
      <c r="V1083" s="80" t="s">
        <v>156</v>
      </c>
      <c r="W1083" s="78">
        <v>74</v>
      </c>
      <c r="X1083" s="78">
        <v>9</v>
      </c>
    </row>
    <row r="1084" spans="1:24" x14ac:dyDescent="0.25">
      <c r="A1084" s="67"/>
      <c r="B1084" s="67">
        <v>943</v>
      </c>
      <c r="C1084" s="67" t="s">
        <v>737</v>
      </c>
      <c r="D1084" s="109">
        <v>221302</v>
      </c>
      <c r="E1084" s="75" t="s">
        <v>384</v>
      </c>
      <c r="F1084" s="72">
        <v>755240</v>
      </c>
      <c r="G1084" s="75" t="s">
        <v>193</v>
      </c>
      <c r="H1084" s="77">
        <v>0</v>
      </c>
      <c r="I1084" s="77">
        <v>0</v>
      </c>
      <c r="J1084" s="77">
        <v>9473</v>
      </c>
      <c r="K1084" s="77">
        <v>0</v>
      </c>
      <c r="L1084" s="80">
        <v>7585</v>
      </c>
      <c r="M1084" s="80"/>
      <c r="N1084" s="80"/>
      <c r="O1084" s="80"/>
      <c r="P1084" s="80"/>
      <c r="Q1084" s="78">
        <v>110010</v>
      </c>
      <c r="R1084" s="79" t="s">
        <v>31</v>
      </c>
      <c r="S1084" s="78">
        <v>30</v>
      </c>
      <c r="T1084" s="79" t="s">
        <v>31</v>
      </c>
      <c r="U1084" s="78">
        <v>11</v>
      </c>
      <c r="V1084" s="80" t="s">
        <v>156</v>
      </c>
      <c r="W1084" s="78">
        <v>75</v>
      </c>
      <c r="X1084" s="78">
        <v>9</v>
      </c>
    </row>
    <row r="1085" spans="1:24" x14ac:dyDescent="0.25">
      <c r="A1085" s="67"/>
      <c r="B1085" s="67">
        <v>944</v>
      </c>
      <c r="C1085" s="67" t="s">
        <v>737</v>
      </c>
      <c r="D1085" s="109">
        <v>221302</v>
      </c>
      <c r="E1085" s="75" t="s">
        <v>384</v>
      </c>
      <c r="F1085" s="72">
        <v>755360</v>
      </c>
      <c r="G1085" s="75" t="s">
        <v>225</v>
      </c>
      <c r="H1085" s="77">
        <v>0</v>
      </c>
      <c r="I1085" s="77">
        <v>93.199999999999989</v>
      </c>
      <c r="J1085" s="77">
        <v>75</v>
      </c>
      <c r="K1085" s="77">
        <v>0</v>
      </c>
      <c r="L1085" s="80">
        <v>80</v>
      </c>
      <c r="M1085" s="80"/>
      <c r="N1085" s="80"/>
      <c r="O1085" s="80"/>
      <c r="P1085" s="80"/>
      <c r="Q1085" s="78">
        <v>110010</v>
      </c>
      <c r="R1085" s="79" t="s">
        <v>31</v>
      </c>
      <c r="S1085" s="78">
        <v>30</v>
      </c>
      <c r="T1085" s="79" t="s">
        <v>31</v>
      </c>
      <c r="U1085" s="78">
        <v>11</v>
      </c>
      <c r="V1085" s="80" t="s">
        <v>156</v>
      </c>
      <c r="W1085" s="78">
        <v>75</v>
      </c>
      <c r="X1085" s="78">
        <v>9</v>
      </c>
    </row>
    <row r="1086" spans="1:24" x14ac:dyDescent="0.25">
      <c r="A1086" s="67"/>
      <c r="B1086" s="67">
        <v>945</v>
      </c>
      <c r="C1086" s="67" t="s">
        <v>737</v>
      </c>
      <c r="D1086" s="109">
        <v>221302</v>
      </c>
      <c r="E1086" s="75" t="s">
        <v>384</v>
      </c>
      <c r="F1086" s="72">
        <v>755510</v>
      </c>
      <c r="G1086" s="75" t="s">
        <v>195</v>
      </c>
      <c r="H1086" s="77">
        <v>0</v>
      </c>
      <c r="I1086" s="77">
        <v>0</v>
      </c>
      <c r="J1086" s="77">
        <v>100</v>
      </c>
      <c r="K1086" s="77">
        <v>0</v>
      </c>
      <c r="L1086" s="80">
        <v>190</v>
      </c>
      <c r="M1086" s="80"/>
      <c r="N1086" s="80"/>
      <c r="O1086" s="80"/>
      <c r="P1086" s="80"/>
      <c r="Q1086" s="78">
        <v>110010</v>
      </c>
      <c r="R1086" s="79" t="s">
        <v>31</v>
      </c>
      <c r="S1086" s="78">
        <v>30</v>
      </c>
      <c r="T1086" s="79" t="s">
        <v>31</v>
      </c>
      <c r="U1086" s="78">
        <v>11</v>
      </c>
      <c r="V1086" s="80" t="s">
        <v>156</v>
      </c>
      <c r="W1086" s="78">
        <v>75</v>
      </c>
      <c r="X1086" s="78">
        <v>9</v>
      </c>
    </row>
    <row r="1087" spans="1:24" x14ac:dyDescent="0.25">
      <c r="A1087" s="67"/>
      <c r="B1087" s="67">
        <v>946</v>
      </c>
      <c r="C1087" s="67" t="s">
        <v>737</v>
      </c>
      <c r="D1087" s="109">
        <v>221302</v>
      </c>
      <c r="E1087" s="75" t="s">
        <v>384</v>
      </c>
      <c r="F1087" s="72">
        <v>787430</v>
      </c>
      <c r="G1087" s="75" t="s">
        <v>207</v>
      </c>
      <c r="H1087" s="77">
        <v>0</v>
      </c>
      <c r="I1087" s="77">
        <v>0</v>
      </c>
      <c r="J1087" s="77">
        <v>1480</v>
      </c>
      <c r="K1087" s="77">
        <v>1478.03</v>
      </c>
      <c r="L1087" s="80">
        <v>0</v>
      </c>
      <c r="M1087" s="80"/>
      <c r="N1087" s="80"/>
      <c r="O1087" s="80"/>
      <c r="P1087" s="80"/>
      <c r="Q1087" s="78">
        <v>110010</v>
      </c>
      <c r="R1087" s="79" t="s">
        <v>31</v>
      </c>
      <c r="S1087" s="78">
        <v>30</v>
      </c>
      <c r="T1087" s="79" t="s">
        <v>31</v>
      </c>
      <c r="U1087" s="78">
        <v>11</v>
      </c>
      <c r="V1087" s="80" t="s">
        <v>156</v>
      </c>
      <c r="W1087" s="78">
        <v>78</v>
      </c>
      <c r="X1087" s="78">
        <v>9</v>
      </c>
    </row>
    <row r="1088" spans="1:24" x14ac:dyDescent="0.25">
      <c r="A1088" s="67"/>
      <c r="B1088" s="67"/>
      <c r="C1088" s="67" t="s">
        <v>737</v>
      </c>
      <c r="D1088" s="109">
        <v>221302</v>
      </c>
      <c r="E1088" s="75" t="s">
        <v>384</v>
      </c>
      <c r="F1088" s="66">
        <v>798142</v>
      </c>
      <c r="G1088" s="66" t="s">
        <v>839</v>
      </c>
      <c r="H1088" s="77"/>
      <c r="I1088" s="77"/>
      <c r="J1088" s="77"/>
      <c r="K1088" s="77"/>
      <c r="L1088" s="80">
        <v>-4836</v>
      </c>
      <c r="M1088" s="80"/>
      <c r="N1088" s="80"/>
      <c r="O1088" s="80"/>
      <c r="P1088" s="80"/>
      <c r="Q1088" s="78">
        <v>110010</v>
      </c>
      <c r="R1088" s="79" t="s">
        <v>31</v>
      </c>
      <c r="S1088" s="78">
        <v>30</v>
      </c>
      <c r="T1088" s="79" t="s">
        <v>31</v>
      </c>
      <c r="U1088" s="78">
        <v>11</v>
      </c>
      <c r="V1088" s="80" t="s">
        <v>156</v>
      </c>
      <c r="W1088" s="78">
        <v>79</v>
      </c>
      <c r="X1088" s="78">
        <v>9</v>
      </c>
    </row>
    <row r="1089" spans="1:24" x14ac:dyDescent="0.25">
      <c r="A1089" s="67"/>
      <c r="B1089" s="67">
        <v>947</v>
      </c>
      <c r="C1089" s="67" t="s">
        <v>738</v>
      </c>
      <c r="D1089" s="107">
        <v>300001</v>
      </c>
      <c r="E1089" s="75" t="s">
        <v>660</v>
      </c>
      <c r="F1089" s="76">
        <v>611210</v>
      </c>
      <c r="G1089" s="75" t="s">
        <v>221</v>
      </c>
      <c r="H1089" s="77">
        <v>14796.34</v>
      </c>
      <c r="I1089" s="77">
        <v>91884.96</v>
      </c>
      <c r="J1089" s="77">
        <v>95561</v>
      </c>
      <c r="K1089" s="77">
        <v>47780.22</v>
      </c>
      <c r="L1089" s="80">
        <v>95560</v>
      </c>
      <c r="M1089" s="80"/>
      <c r="N1089" s="80"/>
      <c r="O1089" s="80"/>
      <c r="P1089" s="80"/>
      <c r="Q1089" s="78">
        <v>110010</v>
      </c>
      <c r="R1089" s="79" t="s">
        <v>31</v>
      </c>
      <c r="S1089" s="78">
        <v>30</v>
      </c>
      <c r="T1089" s="79" t="s">
        <v>31</v>
      </c>
      <c r="U1089" s="78">
        <v>11</v>
      </c>
      <c r="V1089" s="80" t="s">
        <v>156</v>
      </c>
      <c r="W1089" s="78">
        <v>78</v>
      </c>
      <c r="X1089" s="78">
        <v>9</v>
      </c>
    </row>
    <row r="1090" spans="1:24" x14ac:dyDescent="0.25">
      <c r="A1090" s="67"/>
      <c r="B1090" s="67">
        <v>948</v>
      </c>
      <c r="C1090" s="67" t="s">
        <v>738</v>
      </c>
      <c r="D1090" s="107">
        <v>300001</v>
      </c>
      <c r="E1090" s="75" t="s">
        <v>660</v>
      </c>
      <c r="F1090" s="76">
        <v>611420</v>
      </c>
      <c r="G1090" s="75" t="s">
        <v>181</v>
      </c>
      <c r="H1090" s="77">
        <v>9415.619999999999</v>
      </c>
      <c r="I1090" s="77">
        <v>39168.960000000006</v>
      </c>
      <c r="J1090" s="77">
        <v>40736</v>
      </c>
      <c r="K1090" s="77">
        <v>20367.84</v>
      </c>
      <c r="L1090" s="80">
        <v>40736</v>
      </c>
      <c r="M1090" s="80"/>
      <c r="N1090" s="80"/>
      <c r="O1090" s="80"/>
      <c r="P1090" s="80"/>
      <c r="Q1090" s="78">
        <v>110010</v>
      </c>
      <c r="R1090" s="79" t="s">
        <v>45</v>
      </c>
      <c r="S1090" s="78">
        <v>25</v>
      </c>
      <c r="T1090" s="79" t="s">
        <v>45</v>
      </c>
      <c r="U1090" s="78">
        <v>11</v>
      </c>
      <c r="V1090" s="80" t="s">
        <v>156</v>
      </c>
      <c r="W1090" s="78">
        <v>61</v>
      </c>
      <c r="X1090" s="78">
        <v>9</v>
      </c>
    </row>
    <row r="1091" spans="1:24" x14ac:dyDescent="0.25">
      <c r="A1091" s="67"/>
      <c r="B1091" s="67">
        <v>949</v>
      </c>
      <c r="C1091" s="67" t="s">
        <v>738</v>
      </c>
      <c r="D1091" s="107">
        <v>300001</v>
      </c>
      <c r="E1091" s="75" t="s">
        <v>660</v>
      </c>
      <c r="F1091" s="76">
        <v>611491</v>
      </c>
      <c r="G1091" s="75" t="s">
        <v>233</v>
      </c>
      <c r="H1091" s="77">
        <v>0</v>
      </c>
      <c r="I1091" s="77">
        <v>23.73</v>
      </c>
      <c r="J1091" s="77">
        <v>0</v>
      </c>
      <c r="K1091" s="77">
        <v>0</v>
      </c>
      <c r="L1091" s="80">
        <v>0</v>
      </c>
      <c r="M1091" s="80"/>
      <c r="N1091" s="80"/>
      <c r="O1091" s="80"/>
      <c r="P1091" s="80"/>
      <c r="Q1091" s="78">
        <v>110010</v>
      </c>
      <c r="R1091" s="79" t="s">
        <v>45</v>
      </c>
      <c r="S1091" s="78">
        <v>25</v>
      </c>
      <c r="T1091" s="79" t="s">
        <v>45</v>
      </c>
      <c r="U1091" s="78">
        <v>11</v>
      </c>
      <c r="V1091" s="80" t="s">
        <v>156</v>
      </c>
      <c r="W1091" s="78">
        <v>61</v>
      </c>
      <c r="X1091" s="78">
        <v>9</v>
      </c>
    </row>
    <row r="1092" spans="1:24" s="66" customFormat="1" x14ac:dyDescent="0.25">
      <c r="A1092" s="67"/>
      <c r="B1092" s="67">
        <v>950</v>
      </c>
      <c r="C1092" s="67" t="s">
        <v>738</v>
      </c>
      <c r="D1092" s="107">
        <v>300001</v>
      </c>
      <c r="E1092" s="75" t="s">
        <v>660</v>
      </c>
      <c r="F1092" s="76">
        <v>712655</v>
      </c>
      <c r="G1092" s="75" t="s">
        <v>237</v>
      </c>
      <c r="H1092" s="77">
        <v>0</v>
      </c>
      <c r="I1092" s="77">
        <v>3.98</v>
      </c>
      <c r="J1092" s="77">
        <v>0</v>
      </c>
      <c r="K1092" s="77">
        <v>0</v>
      </c>
      <c r="L1092" s="80">
        <v>0</v>
      </c>
      <c r="M1092" s="80"/>
      <c r="N1092" s="80"/>
      <c r="O1092" s="80"/>
      <c r="P1092" s="80"/>
      <c r="Q1092" s="78">
        <v>110010</v>
      </c>
      <c r="R1092" s="79" t="s">
        <v>45</v>
      </c>
      <c r="S1092" s="78">
        <v>25</v>
      </c>
      <c r="T1092" s="79" t="s">
        <v>45</v>
      </c>
      <c r="U1092" s="78">
        <v>11</v>
      </c>
      <c r="V1092" s="80" t="s">
        <v>156</v>
      </c>
      <c r="W1092" s="78">
        <v>71</v>
      </c>
      <c r="X1092" s="78">
        <v>9</v>
      </c>
    </row>
    <row r="1093" spans="1:24" x14ac:dyDescent="0.25">
      <c r="A1093" s="67"/>
      <c r="B1093" s="67">
        <v>951</v>
      </c>
      <c r="C1093" s="67" t="s">
        <v>738</v>
      </c>
      <c r="D1093" s="107">
        <v>300001</v>
      </c>
      <c r="E1093" s="75" t="s">
        <v>660</v>
      </c>
      <c r="F1093" s="76">
        <v>733120</v>
      </c>
      <c r="G1093" s="75" t="s">
        <v>188</v>
      </c>
      <c r="H1093" s="77">
        <v>23.620000000000005</v>
      </c>
      <c r="I1093" s="77">
        <v>979.69</v>
      </c>
      <c r="J1093" s="77">
        <v>2000</v>
      </c>
      <c r="K1093" s="77">
        <v>454.02000000000004</v>
      </c>
      <c r="L1093" s="80">
        <v>2000</v>
      </c>
      <c r="M1093" s="80"/>
      <c r="N1093" s="80"/>
      <c r="O1093" s="80"/>
      <c r="P1093" s="80"/>
      <c r="Q1093" s="78">
        <v>110010</v>
      </c>
      <c r="R1093" s="79" t="s">
        <v>45</v>
      </c>
      <c r="S1093" s="78">
        <v>25</v>
      </c>
      <c r="T1093" s="79" t="s">
        <v>45</v>
      </c>
      <c r="U1093" s="78">
        <v>11</v>
      </c>
      <c r="V1093" s="80" t="s">
        <v>156</v>
      </c>
      <c r="W1093" s="78">
        <v>73</v>
      </c>
      <c r="X1093" s="78">
        <v>9</v>
      </c>
    </row>
    <row r="1094" spans="1:24" x14ac:dyDescent="0.25">
      <c r="A1094" s="67"/>
      <c r="B1094" s="67">
        <v>952</v>
      </c>
      <c r="C1094" s="67" t="s">
        <v>738</v>
      </c>
      <c r="D1094" s="107">
        <v>300001</v>
      </c>
      <c r="E1094" s="75" t="s">
        <v>660</v>
      </c>
      <c r="F1094" s="76">
        <v>744210</v>
      </c>
      <c r="G1094" s="75" t="s">
        <v>190</v>
      </c>
      <c r="H1094" s="77">
        <v>168</v>
      </c>
      <c r="I1094" s="77">
        <v>2035.28</v>
      </c>
      <c r="J1094" s="77">
        <v>2000</v>
      </c>
      <c r="K1094" s="77">
        <v>483.84000000000003</v>
      </c>
      <c r="L1094" s="80">
        <v>2000</v>
      </c>
      <c r="M1094" s="80"/>
      <c r="N1094" s="80"/>
      <c r="O1094" s="80"/>
      <c r="P1094" s="80"/>
      <c r="Q1094" s="78">
        <v>110010</v>
      </c>
      <c r="R1094" s="79" t="s">
        <v>45</v>
      </c>
      <c r="S1094" s="78">
        <v>25</v>
      </c>
      <c r="T1094" s="79" t="s">
        <v>45</v>
      </c>
      <c r="U1094" s="78">
        <v>11</v>
      </c>
      <c r="V1094" s="80" t="s">
        <v>156</v>
      </c>
      <c r="W1094" s="78">
        <v>74</v>
      </c>
      <c r="X1094" s="78">
        <v>9</v>
      </c>
    </row>
    <row r="1095" spans="1:24" x14ac:dyDescent="0.25">
      <c r="A1095" s="67"/>
      <c r="B1095" s="67">
        <v>953</v>
      </c>
      <c r="C1095" s="67" t="s">
        <v>738</v>
      </c>
      <c r="D1095" s="107">
        <v>300001</v>
      </c>
      <c r="E1095" s="75" t="s">
        <v>660</v>
      </c>
      <c r="F1095" s="76">
        <v>744220</v>
      </c>
      <c r="G1095" s="75" t="s">
        <v>191</v>
      </c>
      <c r="H1095" s="77">
        <v>400.27</v>
      </c>
      <c r="I1095" s="77">
        <v>5761.81</v>
      </c>
      <c r="J1095" s="77">
        <v>5100</v>
      </c>
      <c r="K1095" s="77">
        <v>4554.7700000000004</v>
      </c>
      <c r="L1095" s="80">
        <v>5100</v>
      </c>
      <c r="M1095" s="80"/>
      <c r="N1095" s="80"/>
      <c r="O1095" s="80"/>
      <c r="P1095" s="80"/>
      <c r="Q1095" s="78">
        <v>110010</v>
      </c>
      <c r="R1095" s="79" t="s">
        <v>45</v>
      </c>
      <c r="S1095" s="78">
        <v>25</v>
      </c>
      <c r="T1095" s="79" t="s">
        <v>45</v>
      </c>
      <c r="U1095" s="78">
        <v>11</v>
      </c>
      <c r="V1095" s="80" t="s">
        <v>156</v>
      </c>
      <c r="W1095" s="78">
        <v>74</v>
      </c>
      <c r="X1095" s="78">
        <v>9</v>
      </c>
    </row>
    <row r="1096" spans="1:24" x14ac:dyDescent="0.25">
      <c r="A1096" s="67"/>
      <c r="B1096" s="67">
        <v>954</v>
      </c>
      <c r="C1096" s="67" t="s">
        <v>738</v>
      </c>
      <c r="D1096" s="107">
        <v>300001</v>
      </c>
      <c r="E1096" s="75" t="s">
        <v>660</v>
      </c>
      <c r="F1096" s="76">
        <v>755240</v>
      </c>
      <c r="G1096" s="75" t="s">
        <v>193</v>
      </c>
      <c r="H1096" s="77">
        <v>0</v>
      </c>
      <c r="I1096" s="77">
        <v>22000</v>
      </c>
      <c r="J1096" s="77">
        <v>0</v>
      </c>
      <c r="K1096" s="77">
        <v>0</v>
      </c>
      <c r="L1096" s="80">
        <v>0</v>
      </c>
      <c r="M1096" s="80"/>
      <c r="N1096" s="80"/>
      <c r="O1096" s="80"/>
      <c r="P1096" s="80"/>
      <c r="Q1096" s="78">
        <v>110010</v>
      </c>
      <c r="R1096" s="79" t="s">
        <v>45</v>
      </c>
      <c r="S1096" s="78">
        <v>25</v>
      </c>
      <c r="T1096" s="79" t="s">
        <v>45</v>
      </c>
      <c r="U1096" s="78">
        <v>11</v>
      </c>
      <c r="V1096" s="80" t="s">
        <v>156</v>
      </c>
      <c r="W1096" s="78">
        <v>75</v>
      </c>
      <c r="X1096" s="78">
        <v>9</v>
      </c>
    </row>
    <row r="1097" spans="1:24" x14ac:dyDescent="0.25">
      <c r="A1097" s="67"/>
      <c r="B1097" s="67">
        <v>955</v>
      </c>
      <c r="C1097" s="67" t="s">
        <v>738</v>
      </c>
      <c r="D1097" s="107">
        <v>300001</v>
      </c>
      <c r="E1097" s="75" t="s">
        <v>660</v>
      </c>
      <c r="F1097" s="76">
        <v>755310</v>
      </c>
      <c r="G1097" s="75" t="s">
        <v>194</v>
      </c>
      <c r="H1097" s="77">
        <v>0</v>
      </c>
      <c r="I1097" s="77">
        <v>0</v>
      </c>
      <c r="J1097" s="77">
        <v>400</v>
      </c>
      <c r="K1097" s="77">
        <v>0</v>
      </c>
      <c r="L1097" s="80">
        <v>400</v>
      </c>
      <c r="M1097" s="80"/>
      <c r="N1097" s="80"/>
      <c r="O1097" s="80"/>
      <c r="P1097" s="80"/>
      <c r="Q1097" s="78">
        <v>110010</v>
      </c>
      <c r="R1097" s="79" t="s">
        <v>45</v>
      </c>
      <c r="S1097" s="78">
        <v>25</v>
      </c>
      <c r="T1097" s="79" t="s">
        <v>45</v>
      </c>
      <c r="U1097" s="78">
        <v>11</v>
      </c>
      <c r="V1097" s="80" t="s">
        <v>156</v>
      </c>
      <c r="W1097" s="78">
        <v>75</v>
      </c>
      <c r="X1097" s="78">
        <v>9</v>
      </c>
    </row>
    <row r="1098" spans="1:24" x14ac:dyDescent="0.25">
      <c r="A1098" s="67"/>
      <c r="B1098" s="67">
        <v>956</v>
      </c>
      <c r="C1098" s="67" t="s">
        <v>738</v>
      </c>
      <c r="D1098" s="107">
        <v>300001</v>
      </c>
      <c r="E1098" s="75" t="s">
        <v>660</v>
      </c>
      <c r="F1098" s="76">
        <v>755360</v>
      </c>
      <c r="G1098" s="75" t="s">
        <v>225</v>
      </c>
      <c r="H1098" s="77">
        <v>108.6</v>
      </c>
      <c r="I1098" s="77">
        <v>176</v>
      </c>
      <c r="J1098" s="77">
        <v>1000</v>
      </c>
      <c r="K1098" s="77">
        <v>0</v>
      </c>
      <c r="L1098" s="80">
        <v>1000</v>
      </c>
      <c r="M1098" s="80"/>
      <c r="N1098" s="80"/>
      <c r="O1098" s="80"/>
      <c r="P1098" s="80"/>
      <c r="Q1098" s="78">
        <v>110010</v>
      </c>
      <c r="R1098" s="79" t="s">
        <v>45</v>
      </c>
      <c r="S1098" s="78">
        <v>25</v>
      </c>
      <c r="T1098" s="79" t="s">
        <v>45</v>
      </c>
      <c r="U1098" s="78">
        <v>11</v>
      </c>
      <c r="V1098" s="80" t="s">
        <v>156</v>
      </c>
      <c r="W1098" s="78">
        <v>75</v>
      </c>
      <c r="X1098" s="78">
        <v>9</v>
      </c>
    </row>
    <row r="1099" spans="1:24" x14ac:dyDescent="0.25">
      <c r="A1099" s="67"/>
      <c r="B1099" s="67">
        <v>957</v>
      </c>
      <c r="C1099" s="67" t="s">
        <v>738</v>
      </c>
      <c r="D1099" s="107">
        <v>300001</v>
      </c>
      <c r="E1099" s="75" t="s">
        <v>660</v>
      </c>
      <c r="F1099" s="76">
        <v>755705</v>
      </c>
      <c r="G1099" s="75" t="s">
        <v>196</v>
      </c>
      <c r="H1099" s="77">
        <v>0.46</v>
      </c>
      <c r="I1099" s="77">
        <v>2.9</v>
      </c>
      <c r="J1099" s="77">
        <v>700</v>
      </c>
      <c r="K1099" s="77">
        <v>2.88</v>
      </c>
      <c r="L1099" s="80">
        <v>700</v>
      </c>
      <c r="M1099" s="80"/>
      <c r="N1099" s="80"/>
      <c r="O1099" s="80"/>
      <c r="P1099" s="80"/>
      <c r="Q1099" s="78">
        <v>110010</v>
      </c>
      <c r="R1099" s="79" t="s">
        <v>45</v>
      </c>
      <c r="S1099" s="78">
        <v>25</v>
      </c>
      <c r="T1099" s="79" t="s">
        <v>45</v>
      </c>
      <c r="U1099" s="78">
        <v>11</v>
      </c>
      <c r="V1099" s="80" t="s">
        <v>156</v>
      </c>
      <c r="W1099" s="78">
        <v>75</v>
      </c>
      <c r="X1099" s="78">
        <v>9</v>
      </c>
    </row>
    <row r="1100" spans="1:24" x14ac:dyDescent="0.25">
      <c r="A1100" s="67"/>
      <c r="B1100" s="67">
        <v>958</v>
      </c>
      <c r="C1100" s="67" t="s">
        <v>738</v>
      </c>
      <c r="D1100" s="107">
        <v>300001</v>
      </c>
      <c r="E1100" s="75" t="s">
        <v>660</v>
      </c>
      <c r="F1100" s="76">
        <v>755765</v>
      </c>
      <c r="G1100" s="75" t="s">
        <v>239</v>
      </c>
      <c r="H1100" s="77">
        <v>0</v>
      </c>
      <c r="I1100" s="77">
        <v>0</v>
      </c>
      <c r="J1100" s="77">
        <v>1000</v>
      </c>
      <c r="K1100" s="77">
        <v>0</v>
      </c>
      <c r="L1100" s="80">
        <v>1000</v>
      </c>
      <c r="M1100" s="80"/>
      <c r="N1100" s="80"/>
      <c r="O1100" s="80"/>
      <c r="P1100" s="80"/>
      <c r="Q1100" s="78">
        <v>110010</v>
      </c>
      <c r="R1100" s="79" t="s">
        <v>45</v>
      </c>
      <c r="S1100" s="78">
        <v>25</v>
      </c>
      <c r="T1100" s="79" t="s">
        <v>45</v>
      </c>
      <c r="U1100" s="78">
        <v>11</v>
      </c>
      <c r="V1100" s="80" t="s">
        <v>156</v>
      </c>
      <c r="W1100" s="78">
        <v>75</v>
      </c>
      <c r="X1100" s="78">
        <v>9</v>
      </c>
    </row>
    <row r="1101" spans="1:24" x14ac:dyDescent="0.25">
      <c r="A1101" s="67"/>
      <c r="B1101" s="67">
        <v>959</v>
      </c>
      <c r="C1101" s="67" t="s">
        <v>738</v>
      </c>
      <c r="D1101" s="107">
        <v>300001</v>
      </c>
      <c r="E1101" s="75" t="s">
        <v>660</v>
      </c>
      <c r="F1101" s="76">
        <v>787410</v>
      </c>
      <c r="G1101" s="75" t="s">
        <v>227</v>
      </c>
      <c r="H1101" s="77">
        <v>0</v>
      </c>
      <c r="I1101" s="77">
        <v>3330.35</v>
      </c>
      <c r="J1101" s="77">
        <v>1000</v>
      </c>
      <c r="K1101" s="77">
        <v>0</v>
      </c>
      <c r="L1101" s="80">
        <v>1000</v>
      </c>
      <c r="M1101" s="80"/>
      <c r="N1101" s="80"/>
      <c r="O1101" s="80"/>
      <c r="P1101" s="80"/>
      <c r="Q1101" s="78">
        <v>110010</v>
      </c>
      <c r="R1101" s="79" t="s">
        <v>45</v>
      </c>
      <c r="S1101" s="78">
        <v>25</v>
      </c>
      <c r="T1101" s="79" t="s">
        <v>45</v>
      </c>
      <c r="U1101" s="78">
        <v>11</v>
      </c>
      <c r="V1101" s="80" t="s">
        <v>156</v>
      </c>
      <c r="W1101" s="78">
        <v>78</v>
      </c>
      <c r="X1101" s="78">
        <v>9</v>
      </c>
    </row>
    <row r="1102" spans="1:24" x14ac:dyDescent="0.25">
      <c r="A1102" s="67"/>
      <c r="B1102" s="67">
        <v>960</v>
      </c>
      <c r="C1102" s="67" t="s">
        <v>738</v>
      </c>
      <c r="D1102" s="107">
        <v>300001</v>
      </c>
      <c r="E1102" s="75" t="s">
        <v>660</v>
      </c>
      <c r="F1102" s="76">
        <v>787430</v>
      </c>
      <c r="G1102" s="75" t="s">
        <v>207</v>
      </c>
      <c r="H1102" s="77">
        <v>928.09</v>
      </c>
      <c r="I1102" s="77">
        <v>2184.0600000000004</v>
      </c>
      <c r="J1102" s="77">
        <v>5000</v>
      </c>
      <c r="K1102" s="77">
        <v>1156.19</v>
      </c>
      <c r="L1102" s="80">
        <v>5000</v>
      </c>
      <c r="M1102" s="80"/>
      <c r="N1102" s="80"/>
      <c r="O1102" s="80"/>
      <c r="P1102" s="80"/>
      <c r="Q1102" s="78">
        <v>110010</v>
      </c>
      <c r="R1102" s="79" t="s">
        <v>45</v>
      </c>
      <c r="S1102" s="78">
        <v>25</v>
      </c>
      <c r="T1102" s="79" t="s">
        <v>45</v>
      </c>
      <c r="U1102" s="78">
        <v>11</v>
      </c>
      <c r="V1102" s="80" t="s">
        <v>156</v>
      </c>
      <c r="W1102" s="78">
        <v>78</v>
      </c>
      <c r="X1102" s="78">
        <v>9</v>
      </c>
    </row>
    <row r="1103" spans="1:24" x14ac:dyDescent="0.25">
      <c r="A1103" s="67"/>
      <c r="B1103" s="67"/>
      <c r="C1103" s="67" t="s">
        <v>738</v>
      </c>
      <c r="D1103" s="107">
        <v>300001</v>
      </c>
      <c r="E1103" s="75" t="s">
        <v>660</v>
      </c>
      <c r="F1103" s="66">
        <v>798142</v>
      </c>
      <c r="G1103" s="66" t="s">
        <v>839</v>
      </c>
      <c r="H1103" s="77"/>
      <c r="I1103" s="77"/>
      <c r="J1103" s="77"/>
      <c r="K1103" s="77"/>
      <c r="L1103" s="80">
        <v>-1780</v>
      </c>
      <c r="M1103" s="80"/>
      <c r="N1103" s="80"/>
      <c r="O1103" s="80"/>
      <c r="P1103" s="80"/>
      <c r="Q1103" s="78">
        <v>110010</v>
      </c>
      <c r="R1103" s="79" t="s">
        <v>45</v>
      </c>
      <c r="S1103" s="78">
        <v>25</v>
      </c>
      <c r="T1103" s="79" t="s">
        <v>45</v>
      </c>
      <c r="U1103" s="78">
        <v>11</v>
      </c>
      <c r="V1103" s="80" t="s">
        <v>156</v>
      </c>
      <c r="W1103" s="78">
        <v>79</v>
      </c>
      <c r="X1103" s="78">
        <v>9</v>
      </c>
    </row>
    <row r="1104" spans="1:24" x14ac:dyDescent="0.25">
      <c r="A1104" s="67"/>
      <c r="B1104" s="67">
        <v>961</v>
      </c>
      <c r="C1104" s="67" t="s">
        <v>738</v>
      </c>
      <c r="D1104" s="107">
        <v>300007</v>
      </c>
      <c r="E1104" s="75" t="s">
        <v>240</v>
      </c>
      <c r="F1104" s="76">
        <v>611310</v>
      </c>
      <c r="G1104" s="75" t="s">
        <v>179</v>
      </c>
      <c r="H1104" s="77">
        <v>56561.49</v>
      </c>
      <c r="I1104" s="77">
        <v>0</v>
      </c>
      <c r="J1104" s="77">
        <v>0</v>
      </c>
      <c r="K1104" s="77">
        <v>0</v>
      </c>
      <c r="L1104" s="80">
        <v>0</v>
      </c>
      <c r="M1104" s="80"/>
      <c r="N1104" s="80"/>
      <c r="O1104" s="80"/>
      <c r="P1104" s="80"/>
      <c r="Q1104" s="78">
        <v>110010</v>
      </c>
      <c r="R1104" s="79" t="s">
        <v>45</v>
      </c>
      <c r="S1104" s="78">
        <v>25</v>
      </c>
      <c r="T1104" s="79" t="s">
        <v>45</v>
      </c>
      <c r="U1104" s="78">
        <v>11</v>
      </c>
      <c r="V1104" s="80" t="s">
        <v>156</v>
      </c>
      <c r="W1104" s="78">
        <v>61</v>
      </c>
      <c r="X1104" s="78">
        <v>9</v>
      </c>
    </row>
    <row r="1105" spans="1:24" x14ac:dyDescent="0.25">
      <c r="A1105" s="67"/>
      <c r="B1105" s="67">
        <v>962</v>
      </c>
      <c r="C1105" s="67" t="s">
        <v>738</v>
      </c>
      <c r="D1105" s="107">
        <v>300007</v>
      </c>
      <c r="E1105" s="75" t="s">
        <v>240</v>
      </c>
      <c r="F1105" s="76">
        <v>611420</v>
      </c>
      <c r="G1105" s="75" t="s">
        <v>181</v>
      </c>
      <c r="H1105" s="77">
        <v>21421.85</v>
      </c>
      <c r="I1105" s="77">
        <v>0</v>
      </c>
      <c r="J1105" s="77">
        <v>0</v>
      </c>
      <c r="K1105" s="77">
        <v>0</v>
      </c>
      <c r="L1105" s="80">
        <v>0</v>
      </c>
      <c r="M1105" s="80"/>
      <c r="N1105" s="80"/>
      <c r="O1105" s="80"/>
      <c r="P1105" s="80"/>
      <c r="Q1105" s="78">
        <v>110010</v>
      </c>
      <c r="R1105" s="79" t="s">
        <v>45</v>
      </c>
      <c r="S1105" s="78">
        <v>25</v>
      </c>
      <c r="T1105" s="79" t="s">
        <v>45</v>
      </c>
      <c r="U1105" s="78">
        <v>11</v>
      </c>
      <c r="V1105" s="80" t="s">
        <v>156</v>
      </c>
      <c r="W1105" s="78">
        <v>61</v>
      </c>
      <c r="X1105" s="78">
        <v>9</v>
      </c>
    </row>
    <row r="1106" spans="1:24" x14ac:dyDescent="0.25">
      <c r="A1106" s="67"/>
      <c r="B1106" s="67">
        <v>963</v>
      </c>
      <c r="C1106" s="67" t="s">
        <v>738</v>
      </c>
      <c r="D1106" s="107">
        <v>300007</v>
      </c>
      <c r="E1106" s="75" t="s">
        <v>240</v>
      </c>
      <c r="F1106" s="76">
        <v>611460</v>
      </c>
      <c r="G1106" s="75" t="s">
        <v>182</v>
      </c>
      <c r="H1106" s="77">
        <v>13678.960000000001</v>
      </c>
      <c r="I1106" s="77">
        <v>12079.859999999999</v>
      </c>
      <c r="J1106" s="77">
        <v>14497</v>
      </c>
      <c r="K1106" s="77">
        <v>6526.74</v>
      </c>
      <c r="L1106" s="80">
        <v>14497</v>
      </c>
      <c r="M1106" s="80"/>
      <c r="N1106" s="80"/>
      <c r="O1106" s="80"/>
      <c r="P1106" s="80"/>
      <c r="Q1106" s="78">
        <v>110010</v>
      </c>
      <c r="R1106" s="79" t="s">
        <v>45</v>
      </c>
      <c r="S1106" s="78">
        <v>25</v>
      </c>
      <c r="T1106" s="79" t="s">
        <v>45</v>
      </c>
      <c r="U1106" s="78">
        <v>11</v>
      </c>
      <c r="V1106" s="80" t="s">
        <v>156</v>
      </c>
      <c r="W1106" s="78">
        <v>61</v>
      </c>
      <c r="X1106" s="78">
        <v>9</v>
      </c>
    </row>
    <row r="1107" spans="1:24" s="66" customFormat="1" x14ac:dyDescent="0.25">
      <c r="A1107" s="67"/>
      <c r="B1107" s="67">
        <v>964</v>
      </c>
      <c r="C1107" s="67" t="s">
        <v>738</v>
      </c>
      <c r="D1107" s="107">
        <v>300007</v>
      </c>
      <c r="E1107" s="75" t="s">
        <v>240</v>
      </c>
      <c r="F1107" s="76">
        <v>611491</v>
      </c>
      <c r="G1107" s="75" t="s">
        <v>233</v>
      </c>
      <c r="H1107" s="77">
        <v>117.2</v>
      </c>
      <c r="I1107" s="77">
        <v>0</v>
      </c>
      <c r="J1107" s="77">
        <v>0</v>
      </c>
      <c r="K1107" s="77">
        <v>0</v>
      </c>
      <c r="L1107" s="80">
        <v>0</v>
      </c>
      <c r="M1107" s="80"/>
      <c r="N1107" s="80"/>
      <c r="O1107" s="80"/>
      <c r="P1107" s="80"/>
      <c r="Q1107" s="78">
        <v>110010</v>
      </c>
      <c r="R1107" s="79" t="s">
        <v>45</v>
      </c>
      <c r="S1107" s="78">
        <v>25</v>
      </c>
      <c r="T1107" s="79" t="s">
        <v>45</v>
      </c>
      <c r="U1107" s="78">
        <v>11</v>
      </c>
      <c r="V1107" s="80" t="s">
        <v>156</v>
      </c>
      <c r="W1107" s="78">
        <v>61</v>
      </c>
      <c r="X1107" s="78">
        <v>9</v>
      </c>
    </row>
    <row r="1108" spans="1:24" x14ac:dyDescent="0.25">
      <c r="A1108" s="67"/>
      <c r="B1108" s="67">
        <v>965</v>
      </c>
      <c r="C1108" s="67" t="s">
        <v>738</v>
      </c>
      <c r="D1108" s="107">
        <v>300007</v>
      </c>
      <c r="E1108" s="75" t="s">
        <v>240</v>
      </c>
      <c r="F1108" s="76">
        <v>611492</v>
      </c>
      <c r="G1108" s="75" t="s">
        <v>183</v>
      </c>
      <c r="H1108" s="77">
        <v>662.17000000000007</v>
      </c>
      <c r="I1108" s="77">
        <v>0</v>
      </c>
      <c r="J1108" s="77">
        <v>312</v>
      </c>
      <c r="K1108" s="77">
        <v>0</v>
      </c>
      <c r="L1108" s="80">
        <v>312</v>
      </c>
      <c r="M1108" s="80"/>
      <c r="N1108" s="80"/>
      <c r="O1108" s="80"/>
      <c r="P1108" s="80"/>
      <c r="Q1108" s="78">
        <v>110010</v>
      </c>
      <c r="R1108" s="79" t="s">
        <v>45</v>
      </c>
      <c r="S1108" s="78">
        <v>25</v>
      </c>
      <c r="T1108" s="79" t="s">
        <v>45</v>
      </c>
      <c r="U1108" s="78">
        <v>11</v>
      </c>
      <c r="V1108" s="80" t="s">
        <v>156</v>
      </c>
      <c r="W1108" s="78">
        <v>61</v>
      </c>
      <c r="X1108" s="78">
        <v>9</v>
      </c>
    </row>
    <row r="1109" spans="1:24" x14ac:dyDescent="0.25">
      <c r="A1109" s="67"/>
      <c r="B1109" s="67">
        <v>966</v>
      </c>
      <c r="C1109" s="67" t="s">
        <v>738</v>
      </c>
      <c r="D1109" s="107">
        <v>300007</v>
      </c>
      <c r="E1109" s="75" t="s">
        <v>240</v>
      </c>
      <c r="F1109" s="76">
        <v>611493</v>
      </c>
      <c r="G1109" s="75" t="s">
        <v>218</v>
      </c>
      <c r="H1109" s="77">
        <v>832.1</v>
      </c>
      <c r="I1109" s="77">
        <v>0</v>
      </c>
      <c r="J1109" s="77">
        <v>0</v>
      </c>
      <c r="K1109" s="77">
        <v>0</v>
      </c>
      <c r="L1109" s="80">
        <v>0</v>
      </c>
      <c r="M1109" s="80"/>
      <c r="N1109" s="80"/>
      <c r="O1109" s="80"/>
      <c r="P1109" s="80"/>
      <c r="Q1109" s="78">
        <v>110010</v>
      </c>
      <c r="R1109" s="79" t="s">
        <v>45</v>
      </c>
      <c r="S1109" s="78">
        <v>25</v>
      </c>
      <c r="T1109" s="79" t="s">
        <v>45</v>
      </c>
      <c r="U1109" s="78">
        <v>11</v>
      </c>
      <c r="V1109" s="80" t="s">
        <v>156</v>
      </c>
      <c r="W1109" s="78">
        <v>61</v>
      </c>
      <c r="X1109" s="78">
        <v>9</v>
      </c>
    </row>
    <row r="1110" spans="1:24" x14ac:dyDescent="0.25">
      <c r="A1110" s="67"/>
      <c r="B1110" s="67">
        <v>967</v>
      </c>
      <c r="C1110" s="67" t="s">
        <v>738</v>
      </c>
      <c r="D1110" s="107">
        <v>300007</v>
      </c>
      <c r="E1110" s="75" t="s">
        <v>240</v>
      </c>
      <c r="F1110" s="76">
        <v>712655</v>
      </c>
      <c r="G1110" s="75" t="s">
        <v>237</v>
      </c>
      <c r="H1110" s="77">
        <v>705.15000000000009</v>
      </c>
      <c r="I1110" s="77">
        <v>135.44999999999999</v>
      </c>
      <c r="J1110" s="77">
        <v>800</v>
      </c>
      <c r="K1110" s="77">
        <v>85.58</v>
      </c>
      <c r="L1110" s="80">
        <v>800</v>
      </c>
      <c r="M1110" s="80"/>
      <c r="N1110" s="80"/>
      <c r="O1110" s="80"/>
      <c r="P1110" s="80"/>
      <c r="Q1110" s="78">
        <v>110010</v>
      </c>
      <c r="R1110" s="79" t="s">
        <v>45</v>
      </c>
      <c r="S1110" s="78">
        <v>25</v>
      </c>
      <c r="T1110" s="79" t="s">
        <v>45</v>
      </c>
      <c r="U1110" s="78">
        <v>11</v>
      </c>
      <c r="V1110" s="80" t="s">
        <v>156</v>
      </c>
      <c r="W1110" s="78">
        <v>71</v>
      </c>
      <c r="X1110" s="78">
        <v>9</v>
      </c>
    </row>
    <row r="1111" spans="1:24" x14ac:dyDescent="0.25">
      <c r="A1111" s="67"/>
      <c r="B1111" s="67">
        <v>968</v>
      </c>
      <c r="C1111" s="67" t="s">
        <v>738</v>
      </c>
      <c r="D1111" s="107">
        <v>300007</v>
      </c>
      <c r="E1111" s="75" t="s">
        <v>240</v>
      </c>
      <c r="F1111" s="76">
        <v>733120</v>
      </c>
      <c r="G1111" s="75" t="s">
        <v>188</v>
      </c>
      <c r="H1111" s="77">
        <v>5375.87</v>
      </c>
      <c r="I1111" s="77">
        <v>1523.71</v>
      </c>
      <c r="J1111" s="77">
        <v>4600</v>
      </c>
      <c r="K1111" s="77">
        <v>301.87</v>
      </c>
      <c r="L1111" s="80">
        <v>4600</v>
      </c>
      <c r="M1111" s="80"/>
      <c r="N1111" s="80"/>
      <c r="O1111" s="80"/>
      <c r="P1111" s="80"/>
      <c r="Q1111" s="78">
        <v>110010</v>
      </c>
      <c r="R1111" s="79" t="s">
        <v>45</v>
      </c>
      <c r="S1111" s="78">
        <v>25</v>
      </c>
      <c r="T1111" s="79" t="s">
        <v>45</v>
      </c>
      <c r="U1111" s="78">
        <v>11</v>
      </c>
      <c r="V1111" s="80" t="s">
        <v>156</v>
      </c>
      <c r="W1111" s="78">
        <v>73</v>
      </c>
      <c r="X1111" s="78">
        <v>9</v>
      </c>
    </row>
    <row r="1112" spans="1:24" x14ac:dyDescent="0.25">
      <c r="A1112" s="67"/>
      <c r="B1112" s="67">
        <v>969</v>
      </c>
      <c r="C1112" s="67" t="s">
        <v>738</v>
      </c>
      <c r="D1112" s="107">
        <v>300007</v>
      </c>
      <c r="E1112" s="75" t="s">
        <v>240</v>
      </c>
      <c r="F1112" s="76">
        <v>744210</v>
      </c>
      <c r="G1112" s="75" t="s">
        <v>190</v>
      </c>
      <c r="H1112" s="77">
        <v>1173.06</v>
      </c>
      <c r="I1112" s="77">
        <v>0</v>
      </c>
      <c r="J1112" s="77">
        <v>200</v>
      </c>
      <c r="K1112" s="77">
        <v>0</v>
      </c>
      <c r="L1112" s="80">
        <v>200</v>
      </c>
      <c r="M1112" s="80"/>
      <c r="N1112" s="80"/>
      <c r="O1112" s="80"/>
      <c r="P1112" s="80"/>
      <c r="Q1112" s="78">
        <v>110010</v>
      </c>
      <c r="R1112" s="79" t="s">
        <v>45</v>
      </c>
      <c r="S1112" s="78">
        <v>25</v>
      </c>
      <c r="T1112" s="79" t="s">
        <v>45</v>
      </c>
      <c r="U1112" s="78">
        <v>11</v>
      </c>
      <c r="V1112" s="80" t="s">
        <v>156</v>
      </c>
      <c r="W1112" s="78">
        <v>74</v>
      </c>
      <c r="X1112" s="78">
        <v>9</v>
      </c>
    </row>
    <row r="1113" spans="1:24" s="66" customFormat="1" x14ac:dyDescent="0.25">
      <c r="A1113" s="67"/>
      <c r="B1113" s="67">
        <v>970</v>
      </c>
      <c r="C1113" s="67" t="s">
        <v>738</v>
      </c>
      <c r="D1113" s="107">
        <v>300007</v>
      </c>
      <c r="E1113" s="75" t="s">
        <v>240</v>
      </c>
      <c r="F1113" s="76">
        <v>744220</v>
      </c>
      <c r="G1113" s="75" t="s">
        <v>191</v>
      </c>
      <c r="H1113" s="77">
        <v>769.08999999999992</v>
      </c>
      <c r="I1113" s="77">
        <v>0</v>
      </c>
      <c r="J1113" s="77">
        <v>200</v>
      </c>
      <c r="K1113" s="77">
        <v>0</v>
      </c>
      <c r="L1113" s="80">
        <v>200</v>
      </c>
      <c r="M1113" s="80"/>
      <c r="N1113" s="80"/>
      <c r="O1113" s="80"/>
      <c r="P1113" s="80"/>
      <c r="Q1113" s="78">
        <v>110010</v>
      </c>
      <c r="R1113" s="79" t="s">
        <v>45</v>
      </c>
      <c r="S1113" s="78">
        <v>25</v>
      </c>
      <c r="T1113" s="79" t="s">
        <v>45</v>
      </c>
      <c r="U1113" s="78">
        <v>11</v>
      </c>
      <c r="V1113" s="80" t="s">
        <v>156</v>
      </c>
      <c r="W1113" s="78">
        <v>74</v>
      </c>
      <c r="X1113" s="78">
        <v>9</v>
      </c>
    </row>
    <row r="1114" spans="1:24" x14ac:dyDescent="0.25">
      <c r="A1114" s="67"/>
      <c r="B1114" s="67">
        <v>971</v>
      </c>
      <c r="C1114" s="67" t="s">
        <v>738</v>
      </c>
      <c r="D1114" s="107">
        <v>300007</v>
      </c>
      <c r="E1114" s="75" t="s">
        <v>240</v>
      </c>
      <c r="F1114" s="76">
        <v>755310</v>
      </c>
      <c r="G1114" s="75" t="s">
        <v>194</v>
      </c>
      <c r="H1114" s="77">
        <v>227.7</v>
      </c>
      <c r="I1114" s="77">
        <v>429.36000000000007</v>
      </c>
      <c r="J1114" s="77">
        <v>300</v>
      </c>
      <c r="K1114" s="77">
        <v>163.38</v>
      </c>
      <c r="L1114" s="80">
        <v>300</v>
      </c>
      <c r="M1114" s="80"/>
      <c r="N1114" s="80"/>
      <c r="O1114" s="80"/>
      <c r="P1114" s="80"/>
      <c r="Q1114" s="78">
        <v>110010</v>
      </c>
      <c r="R1114" s="79" t="s">
        <v>45</v>
      </c>
      <c r="S1114" s="78">
        <v>25</v>
      </c>
      <c r="T1114" s="79" t="s">
        <v>45</v>
      </c>
      <c r="U1114" s="78">
        <v>11</v>
      </c>
      <c r="V1114" s="80" t="s">
        <v>156</v>
      </c>
      <c r="W1114" s="78">
        <v>75</v>
      </c>
      <c r="X1114" s="78">
        <v>9</v>
      </c>
    </row>
    <row r="1115" spans="1:24" s="66" customFormat="1" x14ac:dyDescent="0.25">
      <c r="A1115" s="67"/>
      <c r="B1115" s="67">
        <v>972</v>
      </c>
      <c r="C1115" s="67" t="s">
        <v>738</v>
      </c>
      <c r="D1115" s="107">
        <v>300007</v>
      </c>
      <c r="E1115" s="75" t="s">
        <v>240</v>
      </c>
      <c r="F1115" s="76">
        <v>755330</v>
      </c>
      <c r="G1115" s="75" t="s">
        <v>238</v>
      </c>
      <c r="H1115" s="77">
        <v>2208</v>
      </c>
      <c r="I1115" s="77">
        <v>0</v>
      </c>
      <c r="J1115" s="77">
        <v>700</v>
      </c>
      <c r="K1115" s="77">
        <v>0</v>
      </c>
      <c r="L1115" s="80">
        <v>700</v>
      </c>
      <c r="M1115" s="80"/>
      <c r="N1115" s="80"/>
      <c r="O1115" s="80"/>
      <c r="P1115" s="80"/>
      <c r="Q1115" s="78">
        <v>110010</v>
      </c>
      <c r="R1115" s="79" t="s">
        <v>45</v>
      </c>
      <c r="S1115" s="78">
        <v>25</v>
      </c>
      <c r="T1115" s="79" t="s">
        <v>45</v>
      </c>
      <c r="U1115" s="78">
        <v>11</v>
      </c>
      <c r="V1115" s="80" t="s">
        <v>156</v>
      </c>
      <c r="W1115" s="78">
        <v>75</v>
      </c>
      <c r="X1115" s="78">
        <v>9</v>
      </c>
    </row>
    <row r="1116" spans="1:24" x14ac:dyDescent="0.25">
      <c r="A1116" s="67"/>
      <c r="B1116" s="67">
        <v>973</v>
      </c>
      <c r="C1116" s="67" t="s">
        <v>738</v>
      </c>
      <c r="D1116" s="107">
        <v>300007</v>
      </c>
      <c r="E1116" s="75" t="s">
        <v>240</v>
      </c>
      <c r="F1116" s="76">
        <v>755360</v>
      </c>
      <c r="G1116" s="75" t="s">
        <v>225</v>
      </c>
      <c r="H1116" s="77">
        <v>342.32</v>
      </c>
      <c r="I1116" s="77">
        <v>1235</v>
      </c>
      <c r="J1116" s="77">
        <v>2700</v>
      </c>
      <c r="K1116" s="77">
        <v>0</v>
      </c>
      <c r="L1116" s="80">
        <v>2700</v>
      </c>
      <c r="M1116" s="80"/>
      <c r="N1116" s="80"/>
      <c r="O1116" s="80"/>
      <c r="P1116" s="80"/>
      <c r="Q1116" s="78">
        <v>110010</v>
      </c>
      <c r="R1116" s="79" t="s">
        <v>45</v>
      </c>
      <c r="S1116" s="78">
        <v>25</v>
      </c>
      <c r="T1116" s="79" t="s">
        <v>45</v>
      </c>
      <c r="U1116" s="78">
        <v>11</v>
      </c>
      <c r="V1116" s="80" t="s">
        <v>156</v>
      </c>
      <c r="W1116" s="78">
        <v>75</v>
      </c>
      <c r="X1116" s="78">
        <v>9</v>
      </c>
    </row>
    <row r="1117" spans="1:24" x14ac:dyDescent="0.25">
      <c r="A1117" s="67"/>
      <c r="B1117" s="67">
        <v>974</v>
      </c>
      <c r="C1117" s="67" t="s">
        <v>738</v>
      </c>
      <c r="D1117" s="107">
        <v>300007</v>
      </c>
      <c r="E1117" s="75" t="s">
        <v>240</v>
      </c>
      <c r="F1117" s="76">
        <v>755545</v>
      </c>
      <c r="G1117" s="75" t="s">
        <v>244</v>
      </c>
      <c r="H1117" s="77">
        <v>273.17</v>
      </c>
      <c r="I1117" s="77">
        <v>0</v>
      </c>
      <c r="J1117" s="77">
        <v>0</v>
      </c>
      <c r="K1117" s="77">
        <v>0</v>
      </c>
      <c r="L1117" s="80">
        <v>0</v>
      </c>
      <c r="M1117" s="80"/>
      <c r="N1117" s="80"/>
      <c r="O1117" s="80"/>
      <c r="P1117" s="80"/>
      <c r="Q1117" s="78">
        <v>110010</v>
      </c>
      <c r="R1117" s="79" t="s">
        <v>45</v>
      </c>
      <c r="S1117" s="78">
        <v>25</v>
      </c>
      <c r="T1117" s="79" t="s">
        <v>45</v>
      </c>
      <c r="U1117" s="78">
        <v>11</v>
      </c>
      <c r="V1117" s="80" t="s">
        <v>156</v>
      </c>
      <c r="W1117" s="78">
        <v>75</v>
      </c>
      <c r="X1117" s="78">
        <v>9</v>
      </c>
    </row>
    <row r="1118" spans="1:24" x14ac:dyDescent="0.25">
      <c r="A1118" s="67"/>
      <c r="B1118" s="67">
        <v>975</v>
      </c>
      <c r="C1118" s="67" t="s">
        <v>738</v>
      </c>
      <c r="D1118" s="107">
        <v>300007</v>
      </c>
      <c r="E1118" s="75" t="s">
        <v>240</v>
      </c>
      <c r="F1118" s="76">
        <v>755705</v>
      </c>
      <c r="G1118" s="75" t="s">
        <v>196</v>
      </c>
      <c r="H1118" s="77">
        <v>264.90999999999997</v>
      </c>
      <c r="I1118" s="77">
        <v>0</v>
      </c>
      <c r="J1118" s="77">
        <v>376</v>
      </c>
      <c r="K1118" s="77">
        <v>0</v>
      </c>
      <c r="L1118" s="80">
        <v>376</v>
      </c>
      <c r="M1118" s="80"/>
      <c r="N1118" s="80"/>
      <c r="O1118" s="80"/>
      <c r="P1118" s="80"/>
      <c r="Q1118" s="78">
        <v>110010</v>
      </c>
      <c r="R1118" s="79" t="s">
        <v>45</v>
      </c>
      <c r="S1118" s="78">
        <v>25</v>
      </c>
      <c r="T1118" s="79" t="s">
        <v>45</v>
      </c>
      <c r="U1118" s="78">
        <v>11</v>
      </c>
      <c r="V1118" s="80" t="s">
        <v>156</v>
      </c>
      <c r="W1118" s="78">
        <v>75</v>
      </c>
      <c r="X1118" s="78">
        <v>9</v>
      </c>
    </row>
    <row r="1119" spans="1:24" x14ac:dyDescent="0.25">
      <c r="A1119" s="67"/>
      <c r="B1119" s="67">
        <v>976</v>
      </c>
      <c r="C1119" s="67" t="s">
        <v>738</v>
      </c>
      <c r="D1119" s="107">
        <v>300007</v>
      </c>
      <c r="E1119" s="75" t="s">
        <v>240</v>
      </c>
      <c r="F1119" s="76">
        <v>755765</v>
      </c>
      <c r="G1119" s="75" t="s">
        <v>239</v>
      </c>
      <c r="H1119" s="77">
        <v>0</v>
      </c>
      <c r="I1119" s="77">
        <v>0</v>
      </c>
      <c r="J1119" s="77">
        <v>1000</v>
      </c>
      <c r="K1119" s="77">
        <v>0</v>
      </c>
      <c r="L1119" s="80">
        <v>1000</v>
      </c>
      <c r="M1119" s="80"/>
      <c r="N1119" s="80"/>
      <c r="O1119" s="80"/>
      <c r="P1119" s="80"/>
      <c r="Q1119" s="78">
        <v>110010</v>
      </c>
      <c r="R1119" s="79" t="s">
        <v>45</v>
      </c>
      <c r="S1119" s="78">
        <v>25</v>
      </c>
      <c r="T1119" s="79" t="s">
        <v>45</v>
      </c>
      <c r="U1119" s="78">
        <v>11</v>
      </c>
      <c r="V1119" s="80" t="s">
        <v>156</v>
      </c>
      <c r="W1119" s="78">
        <v>75</v>
      </c>
      <c r="X1119" s="78">
        <v>9</v>
      </c>
    </row>
    <row r="1120" spans="1:24" s="66" customFormat="1" x14ac:dyDescent="0.25">
      <c r="A1120" s="67"/>
      <c r="B1120" s="67">
        <v>977</v>
      </c>
      <c r="C1120" s="67" t="s">
        <v>738</v>
      </c>
      <c r="D1120" s="107">
        <v>300007</v>
      </c>
      <c r="E1120" s="75" t="s">
        <v>240</v>
      </c>
      <c r="F1120" s="76">
        <v>787410</v>
      </c>
      <c r="G1120" s="75" t="s">
        <v>227</v>
      </c>
      <c r="H1120" s="77">
        <v>618.9</v>
      </c>
      <c r="I1120" s="77">
        <v>940.62</v>
      </c>
      <c r="J1120" s="77">
        <v>3000</v>
      </c>
      <c r="K1120" s="77">
        <v>0</v>
      </c>
      <c r="L1120" s="80">
        <v>3000</v>
      </c>
      <c r="M1120" s="80"/>
      <c r="N1120" s="80"/>
      <c r="O1120" s="80"/>
      <c r="P1120" s="80"/>
      <c r="Q1120" s="78">
        <v>110010</v>
      </c>
      <c r="R1120" s="79" t="s">
        <v>45</v>
      </c>
      <c r="S1120" s="78">
        <v>25</v>
      </c>
      <c r="T1120" s="79" t="s">
        <v>45</v>
      </c>
      <c r="U1120" s="78">
        <v>11</v>
      </c>
      <c r="V1120" s="80" t="s">
        <v>156</v>
      </c>
      <c r="W1120" s="78">
        <v>78</v>
      </c>
      <c r="X1120" s="78">
        <v>9</v>
      </c>
    </row>
    <row r="1121" spans="1:24" x14ac:dyDescent="0.25">
      <c r="A1121" s="67"/>
      <c r="B1121" s="67"/>
      <c r="C1121" s="67" t="s">
        <v>738</v>
      </c>
      <c r="D1121" s="107">
        <v>300007</v>
      </c>
      <c r="E1121" s="75" t="s">
        <v>240</v>
      </c>
      <c r="F1121" s="66">
        <v>798142</v>
      </c>
      <c r="G1121" s="66" t="s">
        <v>839</v>
      </c>
      <c r="H1121" s="77"/>
      <c r="I1121" s="77"/>
      <c r="J1121" s="77"/>
      <c r="K1121" s="77"/>
      <c r="L1121" s="80">
        <v>-1358</v>
      </c>
      <c r="M1121" s="80"/>
      <c r="N1121" s="80"/>
      <c r="O1121" s="80"/>
      <c r="P1121" s="80"/>
      <c r="Q1121" s="78">
        <v>110010</v>
      </c>
      <c r="R1121" s="79" t="s">
        <v>45</v>
      </c>
      <c r="S1121" s="78">
        <v>25</v>
      </c>
      <c r="T1121" s="79" t="s">
        <v>45</v>
      </c>
      <c r="U1121" s="78">
        <v>11</v>
      </c>
      <c r="V1121" s="80" t="s">
        <v>156</v>
      </c>
      <c r="W1121" s="78">
        <v>79</v>
      </c>
      <c r="X1121" s="78">
        <v>9</v>
      </c>
    </row>
    <row r="1122" spans="1:24" x14ac:dyDescent="0.25">
      <c r="A1122" s="67"/>
      <c r="B1122" s="67">
        <v>978</v>
      </c>
      <c r="C1122" s="67" t="s">
        <v>738</v>
      </c>
      <c r="D1122" s="109">
        <v>300024</v>
      </c>
      <c r="E1122" s="75" t="s">
        <v>250</v>
      </c>
      <c r="F1122" s="72">
        <v>611420</v>
      </c>
      <c r="G1122" s="75" t="s">
        <v>181</v>
      </c>
      <c r="H1122" s="77">
        <v>40293.960000000014</v>
      </c>
      <c r="I1122" s="77">
        <v>41905.80000000001</v>
      </c>
      <c r="J1122" s="77">
        <v>43582</v>
      </c>
      <c r="K1122" s="77">
        <v>21790.980000000003</v>
      </c>
      <c r="L1122" s="80">
        <v>43582</v>
      </c>
      <c r="M1122" s="80"/>
      <c r="N1122" s="80"/>
      <c r="O1122" s="80"/>
      <c r="P1122" s="80"/>
      <c r="Q1122" s="78">
        <v>110010</v>
      </c>
      <c r="R1122" s="79" t="s">
        <v>45</v>
      </c>
      <c r="S1122" s="78">
        <v>25</v>
      </c>
      <c r="T1122" s="79" t="s">
        <v>45</v>
      </c>
      <c r="U1122" s="78">
        <v>11</v>
      </c>
      <c r="V1122" s="80" t="s">
        <v>156</v>
      </c>
      <c r="W1122" s="78">
        <v>78</v>
      </c>
      <c r="X1122" s="78">
        <v>9</v>
      </c>
    </row>
    <row r="1123" spans="1:24" x14ac:dyDescent="0.25">
      <c r="A1123" s="67"/>
      <c r="B1123" s="67">
        <v>979</v>
      </c>
      <c r="C1123" s="67" t="s">
        <v>738</v>
      </c>
      <c r="D1123" s="109">
        <v>300024</v>
      </c>
      <c r="E1123" s="75" t="s">
        <v>250</v>
      </c>
      <c r="F1123" s="72">
        <v>611460</v>
      </c>
      <c r="G1123" s="75" t="s">
        <v>182</v>
      </c>
      <c r="H1123" s="77">
        <v>14580.16</v>
      </c>
      <c r="I1123" s="77">
        <v>14624.9</v>
      </c>
      <c r="J1123" s="77">
        <v>16257</v>
      </c>
      <c r="K1123" s="77">
        <v>7521.95</v>
      </c>
      <c r="L1123" s="80">
        <v>16257</v>
      </c>
      <c r="M1123" s="80"/>
      <c r="N1123" s="80"/>
      <c r="O1123" s="80"/>
      <c r="P1123" s="80"/>
      <c r="Q1123" s="78">
        <v>110010</v>
      </c>
      <c r="R1123" s="79" t="s">
        <v>44</v>
      </c>
      <c r="S1123" s="78">
        <v>35</v>
      </c>
      <c r="T1123" s="79" t="s">
        <v>44</v>
      </c>
      <c r="U1123" s="78">
        <v>11</v>
      </c>
      <c r="V1123" s="80" t="s">
        <v>156</v>
      </c>
      <c r="W1123" s="78">
        <v>61</v>
      </c>
      <c r="X1123" s="78">
        <v>9</v>
      </c>
    </row>
    <row r="1124" spans="1:24" x14ac:dyDescent="0.25">
      <c r="A1124" s="67"/>
      <c r="B1124" s="67">
        <v>980</v>
      </c>
      <c r="C1124" s="67" t="s">
        <v>738</v>
      </c>
      <c r="D1124" s="109">
        <v>300024</v>
      </c>
      <c r="E1124" s="75" t="s">
        <v>250</v>
      </c>
      <c r="F1124" s="72">
        <v>611489</v>
      </c>
      <c r="G1124" s="75" t="s">
        <v>733</v>
      </c>
      <c r="H1124" s="77">
        <v>0</v>
      </c>
      <c r="I1124" s="77">
        <v>105.77</v>
      </c>
      <c r="J1124" s="77">
        <v>132</v>
      </c>
      <c r="K1124" s="77">
        <v>68.099999999999994</v>
      </c>
      <c r="L1124" s="80">
        <v>132</v>
      </c>
      <c r="M1124" s="80"/>
      <c r="N1124" s="80"/>
      <c r="O1124" s="80"/>
      <c r="P1124" s="80"/>
      <c r="Q1124" s="78">
        <v>110010</v>
      </c>
      <c r="R1124" s="79" t="s">
        <v>44</v>
      </c>
      <c r="S1124" s="78">
        <v>35</v>
      </c>
      <c r="T1124" s="79" t="s">
        <v>44</v>
      </c>
      <c r="U1124" s="78">
        <v>11</v>
      </c>
      <c r="V1124" s="80" t="s">
        <v>156</v>
      </c>
      <c r="W1124" s="78">
        <v>61</v>
      </c>
      <c r="X1124" s="78">
        <v>9</v>
      </c>
    </row>
    <row r="1125" spans="1:24" x14ac:dyDescent="0.25">
      <c r="A1125" s="67"/>
      <c r="B1125" s="67">
        <v>981</v>
      </c>
      <c r="C1125" s="67" t="s">
        <v>738</v>
      </c>
      <c r="D1125" s="109">
        <v>300024</v>
      </c>
      <c r="E1125" s="75" t="s">
        <v>250</v>
      </c>
      <c r="F1125" s="72">
        <v>611491</v>
      </c>
      <c r="G1125" s="75" t="s">
        <v>233</v>
      </c>
      <c r="H1125" s="77">
        <v>297.95</v>
      </c>
      <c r="I1125" s="77">
        <v>0</v>
      </c>
      <c r="J1125" s="77">
        <v>0</v>
      </c>
      <c r="K1125" s="77">
        <v>0</v>
      </c>
      <c r="L1125" s="80">
        <v>0</v>
      </c>
      <c r="M1125" s="80"/>
      <c r="N1125" s="80"/>
      <c r="O1125" s="80"/>
      <c r="P1125" s="80"/>
      <c r="Q1125" s="78">
        <v>110010</v>
      </c>
      <c r="R1125" s="79" t="s">
        <v>44</v>
      </c>
      <c r="S1125" s="78">
        <v>35</v>
      </c>
      <c r="T1125" s="79" t="s">
        <v>44</v>
      </c>
      <c r="U1125" s="78">
        <v>11</v>
      </c>
      <c r="V1125" s="80" t="s">
        <v>156</v>
      </c>
      <c r="W1125" s="78">
        <v>61</v>
      </c>
      <c r="X1125" s="78">
        <v>9</v>
      </c>
    </row>
    <row r="1126" spans="1:24" x14ac:dyDescent="0.25">
      <c r="A1126" s="67"/>
      <c r="B1126" s="67">
        <v>982</v>
      </c>
      <c r="C1126" s="67" t="s">
        <v>738</v>
      </c>
      <c r="D1126" s="109">
        <v>300024</v>
      </c>
      <c r="E1126" s="75" t="s">
        <v>250</v>
      </c>
      <c r="F1126" s="72">
        <v>611492</v>
      </c>
      <c r="G1126" s="75" t="s">
        <v>183</v>
      </c>
      <c r="H1126" s="77">
        <v>595.69000000000005</v>
      </c>
      <c r="I1126" s="77">
        <v>142.09</v>
      </c>
      <c r="J1126" s="77">
        <v>160</v>
      </c>
      <c r="K1126" s="77">
        <v>23.57</v>
      </c>
      <c r="L1126" s="80">
        <v>160</v>
      </c>
      <c r="M1126" s="80"/>
      <c r="N1126" s="80"/>
      <c r="O1126" s="80"/>
      <c r="P1126" s="80"/>
      <c r="Q1126" s="78">
        <v>110010</v>
      </c>
      <c r="R1126" s="79" t="s">
        <v>44</v>
      </c>
      <c r="S1126" s="78">
        <v>35</v>
      </c>
      <c r="T1126" s="79" t="s">
        <v>44</v>
      </c>
      <c r="U1126" s="78">
        <v>11</v>
      </c>
      <c r="V1126" s="80" t="s">
        <v>156</v>
      </c>
      <c r="W1126" s="78">
        <v>61</v>
      </c>
      <c r="X1126" s="78">
        <v>9</v>
      </c>
    </row>
    <row r="1127" spans="1:24" x14ac:dyDescent="0.25">
      <c r="A1127" s="67"/>
      <c r="B1127" s="67">
        <v>983</v>
      </c>
      <c r="C1127" s="67" t="s">
        <v>738</v>
      </c>
      <c r="D1127" s="109">
        <v>300024</v>
      </c>
      <c r="E1127" s="75" t="s">
        <v>250</v>
      </c>
      <c r="F1127" s="72">
        <v>611520</v>
      </c>
      <c r="G1127" s="75" t="s">
        <v>275</v>
      </c>
      <c r="H1127" s="77">
        <v>0</v>
      </c>
      <c r="I1127" s="77">
        <v>452.01</v>
      </c>
      <c r="J1127" s="77">
        <v>0</v>
      </c>
      <c r="K1127" s="77">
        <v>0</v>
      </c>
      <c r="L1127" s="80">
        <v>0</v>
      </c>
      <c r="M1127" s="80"/>
      <c r="N1127" s="80"/>
      <c r="O1127" s="80"/>
      <c r="P1127" s="80"/>
      <c r="Q1127" s="78">
        <v>110010</v>
      </c>
      <c r="R1127" s="79" t="s">
        <v>44</v>
      </c>
      <c r="S1127" s="78">
        <v>35</v>
      </c>
      <c r="T1127" s="79" t="s">
        <v>44</v>
      </c>
      <c r="U1127" s="78">
        <v>11</v>
      </c>
      <c r="V1127" s="80" t="s">
        <v>156</v>
      </c>
      <c r="W1127" s="78">
        <v>61</v>
      </c>
      <c r="X1127" s="78">
        <v>9</v>
      </c>
    </row>
    <row r="1128" spans="1:24" x14ac:dyDescent="0.25">
      <c r="A1128" s="67"/>
      <c r="B1128" s="67">
        <v>984</v>
      </c>
      <c r="C1128" s="67" t="s">
        <v>738</v>
      </c>
      <c r="D1128" s="109">
        <v>300024</v>
      </c>
      <c r="E1128" s="75" t="s">
        <v>250</v>
      </c>
      <c r="F1128" s="72">
        <v>712655</v>
      </c>
      <c r="G1128" s="75" t="s">
        <v>237</v>
      </c>
      <c r="H1128" s="77">
        <v>2429.94</v>
      </c>
      <c r="I1128" s="77">
        <v>2648.71</v>
      </c>
      <c r="J1128" s="77">
        <v>3350</v>
      </c>
      <c r="K1128" s="77">
        <v>1505.56</v>
      </c>
      <c r="L1128" s="80">
        <v>3350</v>
      </c>
      <c r="M1128" s="80"/>
      <c r="N1128" s="80"/>
      <c r="O1128" s="80"/>
      <c r="P1128" s="80"/>
      <c r="Q1128" s="78">
        <v>110010</v>
      </c>
      <c r="R1128" s="79" t="s">
        <v>44</v>
      </c>
      <c r="S1128" s="78">
        <v>35</v>
      </c>
      <c r="T1128" s="79" t="s">
        <v>44</v>
      </c>
      <c r="U1128" s="78">
        <v>11</v>
      </c>
      <c r="V1128" s="80" t="s">
        <v>156</v>
      </c>
      <c r="W1128" s="78">
        <v>71</v>
      </c>
      <c r="X1128" s="78">
        <v>9</v>
      </c>
    </row>
    <row r="1129" spans="1:24" x14ac:dyDescent="0.25">
      <c r="A1129" s="67"/>
      <c r="B1129" s="67">
        <v>985</v>
      </c>
      <c r="C1129" s="67" t="s">
        <v>738</v>
      </c>
      <c r="D1129" s="109">
        <v>300024</v>
      </c>
      <c r="E1129" s="75" t="s">
        <v>250</v>
      </c>
      <c r="F1129" s="72">
        <v>733120</v>
      </c>
      <c r="G1129" s="75" t="s">
        <v>188</v>
      </c>
      <c r="H1129" s="77">
        <v>270.11</v>
      </c>
      <c r="I1129" s="77">
        <v>360.32</v>
      </c>
      <c r="J1129" s="77">
        <v>250</v>
      </c>
      <c r="K1129" s="77">
        <v>85.62</v>
      </c>
      <c r="L1129" s="80">
        <v>250</v>
      </c>
      <c r="M1129" s="80"/>
      <c r="N1129" s="80"/>
      <c r="O1129" s="80"/>
      <c r="P1129" s="80"/>
      <c r="Q1129" s="78">
        <v>110010</v>
      </c>
      <c r="R1129" s="79" t="s">
        <v>44</v>
      </c>
      <c r="S1129" s="78">
        <v>35</v>
      </c>
      <c r="T1129" s="79" t="s">
        <v>44</v>
      </c>
      <c r="U1129" s="78">
        <v>11</v>
      </c>
      <c r="V1129" s="80" t="s">
        <v>156</v>
      </c>
      <c r="W1129" s="78">
        <v>73</v>
      </c>
      <c r="X1129" s="78">
        <v>9</v>
      </c>
    </row>
    <row r="1130" spans="1:24" x14ac:dyDescent="0.25">
      <c r="A1130" s="67"/>
      <c r="B1130" s="67">
        <v>986</v>
      </c>
      <c r="C1130" s="67" t="s">
        <v>738</v>
      </c>
      <c r="D1130" s="109">
        <v>300024</v>
      </c>
      <c r="E1130" s="75" t="s">
        <v>250</v>
      </c>
      <c r="F1130" s="72">
        <v>733210</v>
      </c>
      <c r="G1130" s="75" t="s">
        <v>251</v>
      </c>
      <c r="H1130" s="77">
        <v>0</v>
      </c>
      <c r="I1130" s="77">
        <v>0</v>
      </c>
      <c r="J1130" s="77">
        <v>248</v>
      </c>
      <c r="K1130" s="77">
        <v>0</v>
      </c>
      <c r="L1130" s="80">
        <v>0</v>
      </c>
      <c r="M1130" s="80"/>
      <c r="N1130" s="80"/>
      <c r="O1130" s="80"/>
      <c r="P1130" s="80"/>
      <c r="Q1130" s="78">
        <v>110010</v>
      </c>
      <c r="R1130" s="79" t="s">
        <v>44</v>
      </c>
      <c r="S1130" s="78">
        <v>35</v>
      </c>
      <c r="T1130" s="79" t="s">
        <v>44</v>
      </c>
      <c r="U1130" s="78">
        <v>11</v>
      </c>
      <c r="V1130" s="80" t="s">
        <v>156</v>
      </c>
      <c r="W1130" s="78">
        <v>73</v>
      </c>
      <c r="X1130" s="78">
        <v>9</v>
      </c>
    </row>
    <row r="1131" spans="1:24" x14ac:dyDescent="0.25">
      <c r="A1131" s="67"/>
      <c r="B1131" s="67">
        <v>987</v>
      </c>
      <c r="C1131" s="67" t="s">
        <v>738</v>
      </c>
      <c r="D1131" s="109">
        <v>300024</v>
      </c>
      <c r="E1131" s="75" t="s">
        <v>250</v>
      </c>
      <c r="F1131" s="72">
        <v>744210</v>
      </c>
      <c r="G1131" s="75" t="s">
        <v>190</v>
      </c>
      <c r="H1131" s="77">
        <v>1037.1199999999999</v>
      </c>
      <c r="I1131" s="77">
        <v>765.31999999999994</v>
      </c>
      <c r="J1131" s="77">
        <v>900</v>
      </c>
      <c r="K1131" s="77">
        <v>351.92</v>
      </c>
      <c r="L1131" s="80">
        <v>900</v>
      </c>
      <c r="M1131" s="80"/>
      <c r="N1131" s="80"/>
      <c r="O1131" s="80"/>
      <c r="P1131" s="80"/>
      <c r="Q1131" s="78">
        <v>110010</v>
      </c>
      <c r="R1131" s="79" t="s">
        <v>44</v>
      </c>
      <c r="S1131" s="78">
        <v>35</v>
      </c>
      <c r="T1131" s="79" t="s">
        <v>44</v>
      </c>
      <c r="U1131" s="78">
        <v>11</v>
      </c>
      <c r="V1131" s="80" t="s">
        <v>156</v>
      </c>
      <c r="W1131" s="78">
        <v>74</v>
      </c>
      <c r="X1131" s="78">
        <v>9</v>
      </c>
    </row>
    <row r="1132" spans="1:24" x14ac:dyDescent="0.25">
      <c r="A1132" s="67"/>
      <c r="B1132" s="67">
        <v>988</v>
      </c>
      <c r="C1132" s="67" t="s">
        <v>738</v>
      </c>
      <c r="D1132" s="109">
        <v>300024</v>
      </c>
      <c r="E1132" s="75" t="s">
        <v>250</v>
      </c>
      <c r="F1132" s="72">
        <v>744220</v>
      </c>
      <c r="G1132" s="75" t="s">
        <v>191</v>
      </c>
      <c r="H1132" s="77">
        <v>2409.64</v>
      </c>
      <c r="I1132" s="77">
        <v>453.06</v>
      </c>
      <c r="J1132" s="77">
        <v>1400</v>
      </c>
      <c r="K1132" s="77">
        <v>300.63</v>
      </c>
      <c r="L1132" s="80">
        <v>1400</v>
      </c>
      <c r="M1132" s="80"/>
      <c r="N1132" s="80"/>
      <c r="O1132" s="80"/>
      <c r="P1132" s="80"/>
      <c r="Q1132" s="78">
        <v>110010</v>
      </c>
      <c r="R1132" s="79" t="s">
        <v>44</v>
      </c>
      <c r="S1132" s="78">
        <v>35</v>
      </c>
      <c r="T1132" s="79" t="s">
        <v>44</v>
      </c>
      <c r="U1132" s="78">
        <v>11</v>
      </c>
      <c r="V1132" s="80" t="s">
        <v>156</v>
      </c>
      <c r="W1132" s="78">
        <v>74</v>
      </c>
      <c r="X1132" s="78">
        <v>9</v>
      </c>
    </row>
    <row r="1133" spans="1:24" x14ac:dyDescent="0.25">
      <c r="A1133" s="67"/>
      <c r="B1133" s="67">
        <v>989</v>
      </c>
      <c r="C1133" s="67" t="s">
        <v>738</v>
      </c>
      <c r="D1133" s="109">
        <v>300024</v>
      </c>
      <c r="E1133" s="75" t="s">
        <v>250</v>
      </c>
      <c r="F1133" s="72">
        <v>755310</v>
      </c>
      <c r="G1133" s="75" t="s">
        <v>194</v>
      </c>
      <c r="H1133" s="77">
        <v>53.939999999999991</v>
      </c>
      <c r="I1133" s="77">
        <v>35.880000000000003</v>
      </c>
      <c r="J1133" s="77">
        <v>50</v>
      </c>
      <c r="K1133" s="77">
        <v>26.580000000000002</v>
      </c>
      <c r="L1133" s="80">
        <v>50</v>
      </c>
      <c r="M1133" s="80"/>
      <c r="N1133" s="80"/>
      <c r="O1133" s="80"/>
      <c r="P1133" s="80"/>
      <c r="Q1133" s="78">
        <v>110010</v>
      </c>
      <c r="R1133" s="79" t="s">
        <v>44</v>
      </c>
      <c r="S1133" s="78">
        <v>35</v>
      </c>
      <c r="T1133" s="79" t="s">
        <v>44</v>
      </c>
      <c r="U1133" s="78">
        <v>11</v>
      </c>
      <c r="V1133" s="80" t="s">
        <v>156</v>
      </c>
      <c r="W1133" s="78">
        <v>75</v>
      </c>
      <c r="X1133" s="78">
        <v>9</v>
      </c>
    </row>
    <row r="1134" spans="1:24" x14ac:dyDescent="0.25">
      <c r="A1134" s="67"/>
      <c r="B1134" s="67">
        <v>990</v>
      </c>
      <c r="C1134" s="67" t="s">
        <v>738</v>
      </c>
      <c r="D1134" s="109">
        <v>300024</v>
      </c>
      <c r="E1134" s="75" t="s">
        <v>250</v>
      </c>
      <c r="F1134" s="72">
        <v>755330</v>
      </c>
      <c r="G1134" s="75" t="s">
        <v>238</v>
      </c>
      <c r="H1134" s="77">
        <v>0</v>
      </c>
      <c r="I1134" s="77">
        <v>0</v>
      </c>
      <c r="J1134" s="77">
        <v>850</v>
      </c>
      <c r="K1134" s="77">
        <v>0</v>
      </c>
      <c r="L1134" s="80">
        <v>1098</v>
      </c>
      <c r="M1134" s="80"/>
      <c r="N1134" s="80"/>
      <c r="O1134" s="80"/>
      <c r="P1134" s="80"/>
      <c r="Q1134" s="78">
        <v>110010</v>
      </c>
      <c r="R1134" s="79" t="s">
        <v>44</v>
      </c>
      <c r="S1134" s="78">
        <v>35</v>
      </c>
      <c r="T1134" s="79" t="s">
        <v>44</v>
      </c>
      <c r="U1134" s="78">
        <v>11</v>
      </c>
      <c r="V1134" s="80" t="s">
        <v>156</v>
      </c>
      <c r="W1134" s="78">
        <v>75</v>
      </c>
      <c r="X1134" s="78">
        <v>9</v>
      </c>
    </row>
    <row r="1135" spans="1:24" x14ac:dyDescent="0.25">
      <c r="A1135" s="67"/>
      <c r="B1135" s="67">
        <v>991</v>
      </c>
      <c r="C1135" s="67" t="s">
        <v>738</v>
      </c>
      <c r="D1135" s="109">
        <v>300024</v>
      </c>
      <c r="E1135" s="75" t="s">
        <v>250</v>
      </c>
      <c r="F1135" s="72">
        <v>755360</v>
      </c>
      <c r="G1135" s="75" t="s">
        <v>225</v>
      </c>
      <c r="H1135" s="77">
        <v>386.9</v>
      </c>
      <c r="I1135" s="77">
        <v>579.6</v>
      </c>
      <c r="J1135" s="77">
        <v>1000</v>
      </c>
      <c r="K1135" s="77">
        <v>71.599999999999994</v>
      </c>
      <c r="L1135" s="80">
        <v>1000</v>
      </c>
      <c r="M1135" s="80"/>
      <c r="N1135" s="80"/>
      <c r="O1135" s="80"/>
      <c r="P1135" s="80"/>
      <c r="Q1135" s="78">
        <v>110010</v>
      </c>
      <c r="R1135" s="79" t="s">
        <v>44</v>
      </c>
      <c r="S1135" s="78">
        <v>35</v>
      </c>
      <c r="T1135" s="79" t="s">
        <v>44</v>
      </c>
      <c r="U1135" s="78">
        <v>11</v>
      </c>
      <c r="V1135" s="80" t="s">
        <v>156</v>
      </c>
      <c r="W1135" s="78">
        <v>75</v>
      </c>
      <c r="X1135" s="78">
        <v>9</v>
      </c>
    </row>
    <row r="1136" spans="1:24" x14ac:dyDescent="0.25">
      <c r="A1136" s="67"/>
      <c r="B1136" s="67">
        <v>992</v>
      </c>
      <c r="C1136" s="67" t="s">
        <v>738</v>
      </c>
      <c r="D1136" s="109">
        <v>300024</v>
      </c>
      <c r="E1136" s="75" t="s">
        <v>250</v>
      </c>
      <c r="F1136" s="72">
        <v>755705</v>
      </c>
      <c r="G1136" s="75" t="s">
        <v>196</v>
      </c>
      <c r="H1136" s="77">
        <v>9.1900000000000013</v>
      </c>
      <c r="I1136" s="77">
        <v>29.330000000000005</v>
      </c>
      <c r="J1136" s="77">
        <v>46</v>
      </c>
      <c r="K1136" s="77">
        <v>26.68</v>
      </c>
      <c r="L1136" s="80">
        <v>46</v>
      </c>
      <c r="M1136" s="80"/>
      <c r="N1136" s="80"/>
      <c r="O1136" s="80"/>
      <c r="P1136" s="80"/>
      <c r="Q1136" s="78">
        <v>110010</v>
      </c>
      <c r="R1136" s="79" t="s">
        <v>44</v>
      </c>
      <c r="S1136" s="78">
        <v>35</v>
      </c>
      <c r="T1136" s="79" t="s">
        <v>44</v>
      </c>
      <c r="U1136" s="78">
        <v>11</v>
      </c>
      <c r="V1136" s="80" t="s">
        <v>156</v>
      </c>
      <c r="W1136" s="78">
        <v>75</v>
      </c>
      <c r="X1136" s="78">
        <v>9</v>
      </c>
    </row>
    <row r="1137" spans="1:24" x14ac:dyDescent="0.25">
      <c r="A1137" s="67"/>
      <c r="B1137" s="67"/>
      <c r="C1137" s="67" t="s">
        <v>738</v>
      </c>
      <c r="D1137" s="109">
        <v>300024</v>
      </c>
      <c r="E1137" s="75" t="s">
        <v>250</v>
      </c>
      <c r="F1137" s="66">
        <v>798142</v>
      </c>
      <c r="G1137" s="66" t="s">
        <v>839</v>
      </c>
      <c r="H1137" s="77"/>
      <c r="I1137" s="77"/>
      <c r="J1137" s="77"/>
      <c r="K1137" s="77"/>
      <c r="L1137" s="80">
        <v>-804</v>
      </c>
      <c r="M1137" s="80"/>
      <c r="N1137" s="80"/>
      <c r="O1137" s="80"/>
      <c r="P1137" s="80"/>
      <c r="Q1137" s="78">
        <v>110010</v>
      </c>
      <c r="R1137" s="79" t="s">
        <v>44</v>
      </c>
      <c r="S1137" s="78">
        <v>35</v>
      </c>
      <c r="T1137" s="79" t="s">
        <v>44</v>
      </c>
      <c r="U1137" s="78">
        <v>11</v>
      </c>
      <c r="V1137" s="80" t="s">
        <v>156</v>
      </c>
      <c r="W1137" s="78">
        <v>79</v>
      </c>
      <c r="X1137" s="78">
        <v>9</v>
      </c>
    </row>
    <row r="1138" spans="1:24" x14ac:dyDescent="0.25">
      <c r="A1138" s="67"/>
      <c r="B1138" s="67">
        <v>993</v>
      </c>
      <c r="C1138" s="67" t="s">
        <v>739</v>
      </c>
      <c r="D1138" s="107">
        <v>280107</v>
      </c>
      <c r="E1138" s="75" t="s">
        <v>290</v>
      </c>
      <c r="F1138" s="76">
        <v>611310</v>
      </c>
      <c r="G1138" s="75" t="s">
        <v>179</v>
      </c>
      <c r="H1138" s="77">
        <v>52796.160000000003</v>
      </c>
      <c r="I1138" s="77">
        <v>54907.920000000013</v>
      </c>
      <c r="J1138" s="77">
        <v>57105</v>
      </c>
      <c r="K1138" s="77">
        <v>28552.139999999996</v>
      </c>
      <c r="L1138" s="80">
        <v>57104</v>
      </c>
      <c r="M1138" s="80"/>
      <c r="N1138" s="80"/>
      <c r="O1138" s="80"/>
      <c r="P1138" s="80"/>
      <c r="Q1138" s="78">
        <v>110010</v>
      </c>
      <c r="R1138" s="79" t="s">
        <v>715</v>
      </c>
      <c r="S1138" s="78">
        <v>40</v>
      </c>
      <c r="T1138" s="79" t="s">
        <v>715</v>
      </c>
      <c r="U1138" s="78">
        <v>11</v>
      </c>
      <c r="V1138" s="80" t="s">
        <v>156</v>
      </c>
      <c r="W1138" s="78">
        <v>61</v>
      </c>
      <c r="X1138" s="78">
        <v>9</v>
      </c>
    </row>
    <row r="1139" spans="1:24" x14ac:dyDescent="0.25">
      <c r="A1139" s="67"/>
      <c r="B1139" s="67">
        <v>994</v>
      </c>
      <c r="C1139" s="67" t="s">
        <v>739</v>
      </c>
      <c r="D1139" s="107">
        <v>280107</v>
      </c>
      <c r="E1139" s="75" t="s">
        <v>290</v>
      </c>
      <c r="F1139" s="76">
        <v>611470</v>
      </c>
      <c r="G1139" s="75" t="s">
        <v>291</v>
      </c>
      <c r="H1139" s="77">
        <v>76514.679999999993</v>
      </c>
      <c r="I1139" s="77">
        <v>88940.159999999974</v>
      </c>
      <c r="J1139" s="77">
        <v>92498</v>
      </c>
      <c r="K1139" s="77">
        <v>46248.840000000004</v>
      </c>
      <c r="L1139" s="80">
        <v>92498</v>
      </c>
      <c r="M1139" s="80"/>
      <c r="N1139" s="80"/>
      <c r="O1139" s="80"/>
      <c r="P1139" s="80"/>
      <c r="Q1139" s="78">
        <v>110010</v>
      </c>
      <c r="R1139" s="79" t="s">
        <v>715</v>
      </c>
      <c r="S1139" s="78">
        <v>40</v>
      </c>
      <c r="T1139" s="79" t="s">
        <v>715</v>
      </c>
      <c r="U1139" s="78">
        <v>11</v>
      </c>
      <c r="V1139" s="80" t="s">
        <v>156</v>
      </c>
      <c r="W1139" s="78">
        <v>61</v>
      </c>
      <c r="X1139" s="78">
        <v>9</v>
      </c>
    </row>
    <row r="1140" spans="1:24" x14ac:dyDescent="0.25">
      <c r="A1140" s="67"/>
      <c r="B1140" s="67">
        <v>995</v>
      </c>
      <c r="C1140" s="67" t="s">
        <v>739</v>
      </c>
      <c r="D1140" s="107">
        <v>280107</v>
      </c>
      <c r="E1140" s="75" t="s">
        <v>290</v>
      </c>
      <c r="F1140" s="76">
        <v>611489</v>
      </c>
      <c r="G1140" s="75" t="s">
        <v>733</v>
      </c>
      <c r="H1140" s="77">
        <v>0</v>
      </c>
      <c r="I1140" s="77">
        <v>103.51</v>
      </c>
      <c r="J1140" s="77">
        <v>110</v>
      </c>
      <c r="K1140" s="77">
        <v>67.22</v>
      </c>
      <c r="L1140" s="80">
        <v>0</v>
      </c>
      <c r="M1140" s="80"/>
      <c r="N1140" s="80"/>
      <c r="O1140" s="80"/>
      <c r="P1140" s="80"/>
      <c r="Q1140" s="78">
        <v>110010</v>
      </c>
      <c r="R1140" s="79" t="s">
        <v>715</v>
      </c>
      <c r="S1140" s="78">
        <v>40</v>
      </c>
      <c r="T1140" s="79" t="s">
        <v>715</v>
      </c>
      <c r="U1140" s="78">
        <v>11</v>
      </c>
      <c r="V1140" s="80" t="s">
        <v>156</v>
      </c>
      <c r="W1140" s="78">
        <v>61</v>
      </c>
      <c r="X1140" s="78">
        <v>9</v>
      </c>
    </row>
    <row r="1141" spans="1:24" x14ac:dyDescent="0.25">
      <c r="A1141" s="67"/>
      <c r="B1141" s="67">
        <v>996</v>
      </c>
      <c r="C1141" s="67" t="s">
        <v>739</v>
      </c>
      <c r="D1141" s="107">
        <v>280107</v>
      </c>
      <c r="E1141" s="75" t="s">
        <v>290</v>
      </c>
      <c r="F1141" s="76">
        <v>611491</v>
      </c>
      <c r="G1141" s="75" t="s">
        <v>233</v>
      </c>
      <c r="H1141" s="77">
        <v>265.42</v>
      </c>
      <c r="I1141" s="77">
        <v>0</v>
      </c>
      <c r="J1141" s="77">
        <v>0</v>
      </c>
      <c r="K1141" s="77">
        <v>0</v>
      </c>
      <c r="L1141" s="80">
        <v>0</v>
      </c>
      <c r="M1141" s="80"/>
      <c r="N1141" s="80"/>
      <c r="O1141" s="80"/>
      <c r="P1141" s="80"/>
      <c r="Q1141" s="78">
        <v>110010</v>
      </c>
      <c r="R1141" s="79" t="s">
        <v>715</v>
      </c>
      <c r="S1141" s="78">
        <v>40</v>
      </c>
      <c r="T1141" s="79" t="s">
        <v>715</v>
      </c>
      <c r="U1141" s="78">
        <v>11</v>
      </c>
      <c r="V1141" s="80" t="s">
        <v>156</v>
      </c>
      <c r="W1141" s="78">
        <v>61</v>
      </c>
      <c r="X1141" s="78">
        <v>9</v>
      </c>
    </row>
    <row r="1142" spans="1:24" x14ac:dyDescent="0.25">
      <c r="A1142" s="67"/>
      <c r="B1142" s="67">
        <v>997</v>
      </c>
      <c r="C1142" s="67" t="s">
        <v>739</v>
      </c>
      <c r="D1142" s="107">
        <v>280107</v>
      </c>
      <c r="E1142" s="75" t="s">
        <v>290</v>
      </c>
      <c r="F1142" s="76">
        <v>611492</v>
      </c>
      <c r="G1142" s="75" t="s">
        <v>183</v>
      </c>
      <c r="H1142" s="77">
        <v>443.62</v>
      </c>
      <c r="I1142" s="77">
        <v>382.44999999999993</v>
      </c>
      <c r="J1142" s="77">
        <v>354</v>
      </c>
      <c r="K1142" s="77">
        <v>319.62999999999994</v>
      </c>
      <c r="L1142" s="80">
        <v>0</v>
      </c>
      <c r="M1142" s="80"/>
      <c r="N1142" s="80"/>
      <c r="O1142" s="80"/>
      <c r="P1142" s="80"/>
      <c r="Q1142" s="78">
        <v>110010</v>
      </c>
      <c r="R1142" s="79" t="s">
        <v>715</v>
      </c>
      <c r="S1142" s="78">
        <v>40</v>
      </c>
      <c r="T1142" s="79" t="s">
        <v>715</v>
      </c>
      <c r="U1142" s="78">
        <v>11</v>
      </c>
      <c r="V1142" s="80" t="s">
        <v>156</v>
      </c>
      <c r="W1142" s="78">
        <v>61</v>
      </c>
      <c r="X1142" s="78">
        <v>9</v>
      </c>
    </row>
    <row r="1143" spans="1:24" x14ac:dyDescent="0.25">
      <c r="A1143" s="67"/>
      <c r="B1143" s="67">
        <v>998</v>
      </c>
      <c r="C1143" s="67" t="s">
        <v>739</v>
      </c>
      <c r="D1143" s="107">
        <v>280107</v>
      </c>
      <c r="E1143" s="75" t="s">
        <v>290</v>
      </c>
      <c r="F1143" s="76">
        <v>712490</v>
      </c>
      <c r="G1143" s="75" t="s">
        <v>185</v>
      </c>
      <c r="H1143" s="77">
        <v>1483.4200000000003</v>
      </c>
      <c r="I1143" s="77">
        <v>1178.7200000000003</v>
      </c>
      <c r="J1143" s="77">
        <v>500</v>
      </c>
      <c r="K1143" s="77">
        <v>0</v>
      </c>
      <c r="L1143" s="80">
        <v>0</v>
      </c>
      <c r="M1143" s="80"/>
      <c r="N1143" s="80"/>
      <c r="O1143" s="80"/>
      <c r="P1143" s="80"/>
      <c r="Q1143" s="78">
        <v>110010</v>
      </c>
      <c r="R1143" s="79" t="s">
        <v>715</v>
      </c>
      <c r="S1143" s="78">
        <v>40</v>
      </c>
      <c r="T1143" s="79" t="s">
        <v>715</v>
      </c>
      <c r="U1143" s="78">
        <v>11</v>
      </c>
      <c r="V1143" s="80" t="s">
        <v>156</v>
      </c>
      <c r="W1143" s="78">
        <v>71</v>
      </c>
      <c r="X1143" s="78">
        <v>9</v>
      </c>
    </row>
    <row r="1144" spans="1:24" x14ac:dyDescent="0.25">
      <c r="A1144" s="67"/>
      <c r="B1144" s="67">
        <v>999</v>
      </c>
      <c r="C1144" s="67" t="s">
        <v>739</v>
      </c>
      <c r="D1144" s="107">
        <v>280107</v>
      </c>
      <c r="E1144" s="75" t="s">
        <v>290</v>
      </c>
      <c r="F1144" s="76">
        <v>712520</v>
      </c>
      <c r="G1144" s="75" t="s">
        <v>292</v>
      </c>
      <c r="H1144" s="77">
        <v>240</v>
      </c>
      <c r="I1144" s="77">
        <v>0</v>
      </c>
      <c r="J1144" s="77">
        <v>0</v>
      </c>
      <c r="K1144" s="77">
        <v>0</v>
      </c>
      <c r="L1144" s="80">
        <v>0</v>
      </c>
      <c r="M1144" s="80"/>
      <c r="N1144" s="80"/>
      <c r="O1144" s="80"/>
      <c r="P1144" s="80"/>
      <c r="Q1144" s="78">
        <v>110010</v>
      </c>
      <c r="R1144" s="79" t="s">
        <v>715</v>
      </c>
      <c r="S1144" s="78">
        <v>40</v>
      </c>
      <c r="T1144" s="79" t="s">
        <v>715</v>
      </c>
      <c r="U1144" s="78">
        <v>11</v>
      </c>
      <c r="V1144" s="80" t="s">
        <v>156</v>
      </c>
      <c r="W1144" s="78">
        <v>71</v>
      </c>
      <c r="X1144" s="78">
        <v>9</v>
      </c>
    </row>
    <row r="1145" spans="1:24" s="66" customFormat="1" x14ac:dyDescent="0.25">
      <c r="A1145" s="67"/>
      <c r="B1145" s="67">
        <v>1000</v>
      </c>
      <c r="C1145" s="67" t="s">
        <v>739</v>
      </c>
      <c r="D1145" s="107">
        <v>280107</v>
      </c>
      <c r="E1145" s="75" t="s">
        <v>290</v>
      </c>
      <c r="F1145" s="76">
        <v>733120</v>
      </c>
      <c r="G1145" s="75" t="s">
        <v>188</v>
      </c>
      <c r="H1145" s="77">
        <v>991.83</v>
      </c>
      <c r="I1145" s="77">
        <v>846.15</v>
      </c>
      <c r="J1145" s="77">
        <v>1000</v>
      </c>
      <c r="K1145" s="77">
        <v>109.28</v>
      </c>
      <c r="L1145" s="80">
        <v>1000</v>
      </c>
      <c r="M1145" s="80"/>
      <c r="N1145" s="80"/>
      <c r="O1145" s="80"/>
      <c r="P1145" s="80"/>
      <c r="Q1145" s="78">
        <v>110010</v>
      </c>
      <c r="R1145" s="79" t="s">
        <v>715</v>
      </c>
      <c r="S1145" s="78">
        <v>40</v>
      </c>
      <c r="T1145" s="79" t="s">
        <v>715</v>
      </c>
      <c r="U1145" s="78">
        <v>11</v>
      </c>
      <c r="V1145" s="80" t="s">
        <v>156</v>
      </c>
      <c r="W1145" s="78">
        <v>73</v>
      </c>
      <c r="X1145" s="78">
        <v>9</v>
      </c>
    </row>
    <row r="1146" spans="1:24" x14ac:dyDescent="0.25">
      <c r="A1146" s="67"/>
      <c r="B1146" s="67">
        <v>1001</v>
      </c>
      <c r="C1146" s="67" t="s">
        <v>739</v>
      </c>
      <c r="D1146" s="107">
        <v>280107</v>
      </c>
      <c r="E1146" s="75" t="s">
        <v>290</v>
      </c>
      <c r="F1146" s="76">
        <v>744220</v>
      </c>
      <c r="G1146" s="75" t="s">
        <v>191</v>
      </c>
      <c r="H1146" s="77">
        <v>1677.28</v>
      </c>
      <c r="I1146" s="77">
        <v>0</v>
      </c>
      <c r="J1146" s="77">
        <v>840</v>
      </c>
      <c r="K1146" s="77">
        <v>0</v>
      </c>
      <c r="L1146" s="80">
        <v>850</v>
      </c>
      <c r="M1146" s="80"/>
      <c r="N1146" s="80"/>
      <c r="O1146" s="80"/>
      <c r="P1146" s="80"/>
      <c r="Q1146" s="78">
        <v>110010</v>
      </c>
      <c r="R1146" s="79" t="s">
        <v>715</v>
      </c>
      <c r="S1146" s="78">
        <v>40</v>
      </c>
      <c r="T1146" s="79" t="s">
        <v>715</v>
      </c>
      <c r="U1146" s="78">
        <v>11</v>
      </c>
      <c r="V1146" s="80" t="s">
        <v>156</v>
      </c>
      <c r="W1146" s="78">
        <v>74</v>
      </c>
      <c r="X1146" s="78">
        <v>9</v>
      </c>
    </row>
    <row r="1147" spans="1:24" x14ac:dyDescent="0.25">
      <c r="A1147" s="67"/>
      <c r="B1147" s="67">
        <v>1002</v>
      </c>
      <c r="C1147" s="67" t="s">
        <v>739</v>
      </c>
      <c r="D1147" s="107">
        <v>280107</v>
      </c>
      <c r="E1147" s="75" t="s">
        <v>290</v>
      </c>
      <c r="F1147" s="76">
        <v>755360</v>
      </c>
      <c r="G1147" s="75" t="s">
        <v>225</v>
      </c>
      <c r="H1147" s="77">
        <v>0</v>
      </c>
      <c r="I1147" s="77">
        <v>0</v>
      </c>
      <c r="J1147" s="77">
        <v>200</v>
      </c>
      <c r="K1147" s="77">
        <v>0</v>
      </c>
      <c r="L1147" s="80">
        <v>0</v>
      </c>
      <c r="M1147" s="80"/>
      <c r="N1147" s="80"/>
      <c r="O1147" s="80"/>
      <c r="P1147" s="80"/>
      <c r="Q1147" s="78">
        <v>110010</v>
      </c>
      <c r="R1147" s="79" t="s">
        <v>715</v>
      </c>
      <c r="S1147" s="78">
        <v>40</v>
      </c>
      <c r="T1147" s="79" t="s">
        <v>715</v>
      </c>
      <c r="U1147" s="78">
        <v>11</v>
      </c>
      <c r="V1147" s="80" t="s">
        <v>156</v>
      </c>
      <c r="W1147" s="78">
        <v>75</v>
      </c>
      <c r="X1147" s="78">
        <v>9</v>
      </c>
    </row>
    <row r="1148" spans="1:24" x14ac:dyDescent="0.25">
      <c r="A1148" s="67"/>
      <c r="B1148" s="67">
        <v>1003</v>
      </c>
      <c r="C1148" s="67" t="s">
        <v>739</v>
      </c>
      <c r="D1148" s="107">
        <v>280107</v>
      </c>
      <c r="E1148" s="75" t="s">
        <v>290</v>
      </c>
      <c r="F1148" s="76">
        <v>755540</v>
      </c>
      <c r="G1148" s="75" t="s">
        <v>294</v>
      </c>
      <c r="H1148" s="77">
        <v>0</v>
      </c>
      <c r="I1148" s="77">
        <v>0</v>
      </c>
      <c r="J1148" s="77">
        <v>450</v>
      </c>
      <c r="K1148" s="77">
        <v>0</v>
      </c>
      <c r="L1148" s="80">
        <v>0</v>
      </c>
      <c r="M1148" s="80"/>
      <c r="N1148" s="80"/>
      <c r="O1148" s="80"/>
      <c r="P1148" s="80"/>
      <c r="Q1148" s="78">
        <v>110010</v>
      </c>
      <c r="R1148" s="79" t="s">
        <v>715</v>
      </c>
      <c r="S1148" s="78">
        <v>40</v>
      </c>
      <c r="T1148" s="79" t="s">
        <v>715</v>
      </c>
      <c r="U1148" s="78">
        <v>11</v>
      </c>
      <c r="V1148" s="80" t="s">
        <v>156</v>
      </c>
      <c r="W1148" s="78">
        <v>75</v>
      </c>
      <c r="X1148" s="78">
        <v>9</v>
      </c>
    </row>
    <row r="1149" spans="1:24" x14ac:dyDescent="0.25">
      <c r="A1149" s="67"/>
      <c r="B1149" s="67">
        <v>1004</v>
      </c>
      <c r="C1149" s="67" t="s">
        <v>739</v>
      </c>
      <c r="D1149" s="107">
        <v>280107</v>
      </c>
      <c r="E1149" s="75" t="s">
        <v>290</v>
      </c>
      <c r="F1149" s="76">
        <v>755610</v>
      </c>
      <c r="G1149" s="75" t="s">
        <v>249</v>
      </c>
      <c r="H1149" s="77">
        <v>12475</v>
      </c>
      <c r="I1149" s="77">
        <v>13250.72</v>
      </c>
      <c r="J1149" s="77">
        <v>13251</v>
      </c>
      <c r="K1149" s="77">
        <v>13193.36</v>
      </c>
      <c r="L1149" s="80">
        <v>13251</v>
      </c>
      <c r="M1149" s="80"/>
      <c r="N1149" s="80"/>
      <c r="O1149" s="80"/>
      <c r="P1149" s="80"/>
      <c r="Q1149" s="78">
        <v>110010</v>
      </c>
      <c r="R1149" s="79" t="s">
        <v>715</v>
      </c>
      <c r="S1149" s="78">
        <v>40</v>
      </c>
      <c r="T1149" s="79" t="s">
        <v>715</v>
      </c>
      <c r="U1149" s="78">
        <v>11</v>
      </c>
      <c r="V1149" s="80" t="s">
        <v>156</v>
      </c>
      <c r="W1149" s="78">
        <v>75</v>
      </c>
      <c r="X1149" s="78">
        <v>9</v>
      </c>
    </row>
    <row r="1150" spans="1:24" x14ac:dyDescent="0.25">
      <c r="A1150" s="67"/>
      <c r="B1150" s="67">
        <v>1005</v>
      </c>
      <c r="C1150" s="67" t="s">
        <v>739</v>
      </c>
      <c r="D1150" s="107">
        <v>280107</v>
      </c>
      <c r="E1150" s="75" t="s">
        <v>290</v>
      </c>
      <c r="F1150" s="76">
        <v>755705</v>
      </c>
      <c r="G1150" s="75" t="s">
        <v>196</v>
      </c>
      <c r="H1150" s="77">
        <v>0</v>
      </c>
      <c r="I1150" s="77">
        <v>0</v>
      </c>
      <c r="J1150" s="77">
        <v>140</v>
      </c>
      <c r="K1150" s="77">
        <v>0</v>
      </c>
      <c r="L1150" s="80">
        <v>240</v>
      </c>
      <c r="M1150" s="80"/>
      <c r="N1150" s="80"/>
      <c r="O1150" s="80"/>
      <c r="P1150" s="80"/>
      <c r="Q1150" s="78">
        <v>110010</v>
      </c>
      <c r="R1150" s="79" t="s">
        <v>715</v>
      </c>
      <c r="S1150" s="78">
        <v>40</v>
      </c>
      <c r="T1150" s="79" t="s">
        <v>715</v>
      </c>
      <c r="U1150" s="78">
        <v>11</v>
      </c>
      <c r="V1150" s="80" t="s">
        <v>156</v>
      </c>
      <c r="W1150" s="78">
        <v>75</v>
      </c>
      <c r="X1150" s="78">
        <v>9</v>
      </c>
    </row>
    <row r="1151" spans="1:24" s="66" customFormat="1" x14ac:dyDescent="0.25">
      <c r="A1151" s="67"/>
      <c r="B1151" s="67">
        <v>1006</v>
      </c>
      <c r="C1151" s="67" t="s">
        <v>739</v>
      </c>
      <c r="D1151" s="107">
        <v>280107</v>
      </c>
      <c r="E1151" s="75" t="s">
        <v>290</v>
      </c>
      <c r="F1151" s="76">
        <v>755725</v>
      </c>
      <c r="G1151" s="75" t="s">
        <v>296</v>
      </c>
      <c r="H1151" s="77">
        <v>-107.94</v>
      </c>
      <c r="I1151" s="77">
        <v>-48.17</v>
      </c>
      <c r="J1151" s="77">
        <v>0</v>
      </c>
      <c r="K1151" s="77">
        <v>0</v>
      </c>
      <c r="L1151" s="80">
        <v>0</v>
      </c>
      <c r="M1151" s="80"/>
      <c r="N1151" s="80"/>
      <c r="O1151" s="80"/>
      <c r="P1151" s="80"/>
      <c r="Q1151" s="78">
        <v>110010</v>
      </c>
      <c r="R1151" s="79" t="s">
        <v>715</v>
      </c>
      <c r="S1151" s="78">
        <v>40</v>
      </c>
      <c r="T1151" s="79" t="s">
        <v>715</v>
      </c>
      <c r="U1151" s="78">
        <v>11</v>
      </c>
      <c r="V1151" s="80" t="s">
        <v>156</v>
      </c>
      <c r="W1151" s="78">
        <v>75</v>
      </c>
      <c r="X1151" s="78">
        <v>9</v>
      </c>
    </row>
    <row r="1152" spans="1:24" x14ac:dyDescent="0.25">
      <c r="A1152" s="67"/>
      <c r="B1152" s="67">
        <v>1007</v>
      </c>
      <c r="C1152" s="67" t="s">
        <v>739</v>
      </c>
      <c r="D1152" s="107">
        <v>280107</v>
      </c>
      <c r="E1152" s="75" t="s">
        <v>290</v>
      </c>
      <c r="F1152" s="76">
        <v>765425</v>
      </c>
      <c r="G1152" s="75" t="s">
        <v>201</v>
      </c>
      <c r="H1152" s="77">
        <v>453.68</v>
      </c>
      <c r="I1152" s="77">
        <v>445.6</v>
      </c>
      <c r="J1152" s="77">
        <v>640</v>
      </c>
      <c r="K1152" s="77">
        <v>246.05</v>
      </c>
      <c r="L1152" s="80">
        <v>640</v>
      </c>
      <c r="M1152" s="80"/>
      <c r="N1152" s="80"/>
      <c r="O1152" s="80"/>
      <c r="P1152" s="80"/>
      <c r="Q1152" s="78">
        <v>110010</v>
      </c>
      <c r="R1152" s="79" t="s">
        <v>715</v>
      </c>
      <c r="S1152" s="78">
        <v>40</v>
      </c>
      <c r="T1152" s="79" t="s">
        <v>715</v>
      </c>
      <c r="U1152" s="78">
        <v>11</v>
      </c>
      <c r="V1152" s="80" t="s">
        <v>156</v>
      </c>
      <c r="W1152" s="78">
        <v>76</v>
      </c>
      <c r="X1152" s="78">
        <v>9</v>
      </c>
    </row>
    <row r="1153" spans="1:24" x14ac:dyDescent="0.25">
      <c r="A1153" s="67"/>
      <c r="B1153" s="67"/>
      <c r="C1153" s="67" t="s">
        <v>739</v>
      </c>
      <c r="D1153" s="107">
        <v>280107</v>
      </c>
      <c r="E1153" s="75" t="s">
        <v>290</v>
      </c>
      <c r="F1153" s="66">
        <v>798142</v>
      </c>
      <c r="G1153" s="66" t="s">
        <v>839</v>
      </c>
      <c r="H1153" s="77"/>
      <c r="I1153" s="77"/>
      <c r="J1153" s="77"/>
      <c r="K1153" s="77"/>
      <c r="L1153" s="80">
        <v>-273</v>
      </c>
      <c r="M1153" s="80"/>
      <c r="N1153" s="80"/>
      <c r="O1153" s="80"/>
      <c r="P1153" s="80"/>
      <c r="Q1153" s="78">
        <v>110010</v>
      </c>
      <c r="R1153" s="79" t="s">
        <v>715</v>
      </c>
      <c r="S1153" s="78">
        <v>40</v>
      </c>
      <c r="T1153" s="79" t="s">
        <v>715</v>
      </c>
      <c r="U1153" s="78">
        <v>11</v>
      </c>
      <c r="V1153" s="80" t="s">
        <v>156</v>
      </c>
      <c r="W1153" s="78">
        <v>79</v>
      </c>
      <c r="X1153" s="78">
        <v>9</v>
      </c>
    </row>
    <row r="1154" spans="1:24" x14ac:dyDescent="0.25">
      <c r="A1154" s="67"/>
      <c r="B1154" s="67">
        <v>1008</v>
      </c>
      <c r="C1154" s="67" t="s">
        <v>739</v>
      </c>
      <c r="D1154" s="107">
        <v>280307</v>
      </c>
      <c r="E1154" s="75" t="s">
        <v>297</v>
      </c>
      <c r="F1154" s="76">
        <v>712370</v>
      </c>
      <c r="G1154" s="75" t="s">
        <v>184</v>
      </c>
      <c r="H1154" s="77">
        <v>595</v>
      </c>
      <c r="I1154" s="77">
        <v>1342.8</v>
      </c>
      <c r="J1154" s="77">
        <v>600</v>
      </c>
      <c r="K1154" s="77">
        <v>140</v>
      </c>
      <c r="L1154" s="80">
        <v>1500</v>
      </c>
      <c r="M1154" s="80"/>
      <c r="N1154" s="80"/>
      <c r="O1154" s="80"/>
      <c r="P1154" s="80"/>
      <c r="Q1154" s="78">
        <v>110010</v>
      </c>
      <c r="R1154" s="79" t="s">
        <v>715</v>
      </c>
      <c r="S1154" s="78">
        <v>40</v>
      </c>
      <c r="T1154" s="79" t="s">
        <v>715</v>
      </c>
      <c r="U1154" s="78">
        <v>11</v>
      </c>
      <c r="V1154" s="80" t="s">
        <v>156</v>
      </c>
      <c r="W1154" s="78">
        <v>71</v>
      </c>
      <c r="X1154" s="78">
        <v>9</v>
      </c>
    </row>
    <row r="1155" spans="1:24" x14ac:dyDescent="0.25">
      <c r="A1155" s="67"/>
      <c r="B1155" s="67">
        <v>1009</v>
      </c>
      <c r="C1155" s="67" t="s">
        <v>739</v>
      </c>
      <c r="D1155" s="107">
        <v>280307</v>
      </c>
      <c r="E1155" s="75" t="s">
        <v>297</v>
      </c>
      <c r="F1155" s="76">
        <v>712490</v>
      </c>
      <c r="G1155" s="75" t="s">
        <v>185</v>
      </c>
      <c r="H1155" s="77">
        <v>0</v>
      </c>
      <c r="I1155" s="77">
        <v>0</v>
      </c>
      <c r="J1155" s="77">
        <v>1550</v>
      </c>
      <c r="K1155" s="77">
        <v>556</v>
      </c>
      <c r="L1155" s="80">
        <v>1550</v>
      </c>
      <c r="M1155" s="80"/>
      <c r="N1155" s="80"/>
      <c r="O1155" s="80"/>
      <c r="P1155" s="80"/>
      <c r="Q1155" s="78">
        <v>110010</v>
      </c>
      <c r="R1155" s="79" t="s">
        <v>715</v>
      </c>
      <c r="S1155" s="78">
        <v>40</v>
      </c>
      <c r="T1155" s="79" t="s">
        <v>715</v>
      </c>
      <c r="U1155" s="78">
        <v>11</v>
      </c>
      <c r="V1155" s="80" t="s">
        <v>156</v>
      </c>
      <c r="W1155" s="78">
        <v>71</v>
      </c>
      <c r="X1155" s="78">
        <v>9</v>
      </c>
    </row>
    <row r="1156" spans="1:24" x14ac:dyDescent="0.25">
      <c r="A1156" s="67"/>
      <c r="B1156" s="67">
        <v>1010</v>
      </c>
      <c r="C1156" s="67" t="s">
        <v>739</v>
      </c>
      <c r="D1156" s="107">
        <v>280307</v>
      </c>
      <c r="E1156" s="75" t="s">
        <v>297</v>
      </c>
      <c r="F1156" s="76">
        <v>712510</v>
      </c>
      <c r="G1156" s="75" t="s">
        <v>186</v>
      </c>
      <c r="H1156" s="77">
        <v>6276.0300000000007</v>
      </c>
      <c r="I1156" s="77">
        <v>7552.3700000000008</v>
      </c>
      <c r="J1156" s="77">
        <v>10426</v>
      </c>
      <c r="K1156" s="77">
        <v>3305.39</v>
      </c>
      <c r="L1156" s="80">
        <v>10500</v>
      </c>
      <c r="M1156" s="80"/>
      <c r="N1156" s="80"/>
      <c r="O1156" s="80"/>
      <c r="P1156" s="80"/>
      <c r="Q1156" s="78">
        <v>110010</v>
      </c>
      <c r="R1156" s="79" t="s">
        <v>715</v>
      </c>
      <c r="S1156" s="78">
        <v>40</v>
      </c>
      <c r="T1156" s="79" t="s">
        <v>715</v>
      </c>
      <c r="U1156" s="78">
        <v>11</v>
      </c>
      <c r="V1156" s="80" t="s">
        <v>156</v>
      </c>
      <c r="W1156" s="78">
        <v>71</v>
      </c>
      <c r="X1156" s="78">
        <v>9</v>
      </c>
    </row>
    <row r="1157" spans="1:24" x14ac:dyDescent="0.25">
      <c r="A1157" s="67"/>
      <c r="B1157" s="67">
        <v>1011</v>
      </c>
      <c r="C1157" s="67" t="s">
        <v>739</v>
      </c>
      <c r="D1157" s="107">
        <v>280307</v>
      </c>
      <c r="E1157" s="75" t="s">
        <v>297</v>
      </c>
      <c r="F1157" s="76">
        <v>712520</v>
      </c>
      <c r="G1157" s="75" t="s">
        <v>292</v>
      </c>
      <c r="H1157" s="77">
        <v>15402.089999999998</v>
      </c>
      <c r="I1157" s="77">
        <v>15642.189999999997</v>
      </c>
      <c r="J1157" s="77">
        <v>20490</v>
      </c>
      <c r="K1157" s="77">
        <v>10549.85</v>
      </c>
      <c r="L1157" s="80">
        <v>20500</v>
      </c>
      <c r="M1157" s="80"/>
      <c r="N1157" s="80"/>
      <c r="O1157" s="80"/>
      <c r="P1157" s="80"/>
      <c r="Q1157" s="78">
        <v>110010</v>
      </c>
      <c r="R1157" s="79" t="s">
        <v>715</v>
      </c>
      <c r="S1157" s="78">
        <v>40</v>
      </c>
      <c r="T1157" s="79" t="s">
        <v>715</v>
      </c>
      <c r="U1157" s="78">
        <v>11</v>
      </c>
      <c r="V1157" s="80" t="s">
        <v>156</v>
      </c>
      <c r="W1157" s="78">
        <v>71</v>
      </c>
      <c r="X1157" s="78">
        <v>9</v>
      </c>
    </row>
    <row r="1158" spans="1:24" x14ac:dyDescent="0.25">
      <c r="A1158" s="67"/>
      <c r="B1158" s="67">
        <v>1012</v>
      </c>
      <c r="C1158" s="67" t="s">
        <v>739</v>
      </c>
      <c r="D1158" s="107">
        <v>280307</v>
      </c>
      <c r="E1158" s="75" t="s">
        <v>297</v>
      </c>
      <c r="F1158" s="76">
        <v>733420</v>
      </c>
      <c r="G1158" s="75" t="s">
        <v>298</v>
      </c>
      <c r="H1158" s="77">
        <v>3174.45</v>
      </c>
      <c r="I1158" s="77">
        <v>3541.5000000000005</v>
      </c>
      <c r="J1158" s="77">
        <v>2300</v>
      </c>
      <c r="K1158" s="77">
        <v>0</v>
      </c>
      <c r="L1158" s="80">
        <v>2300</v>
      </c>
      <c r="M1158" s="80"/>
      <c r="N1158" s="80"/>
      <c r="O1158" s="80"/>
      <c r="P1158" s="80"/>
      <c r="Q1158" s="78">
        <v>110010</v>
      </c>
      <c r="R1158" s="79" t="s">
        <v>715</v>
      </c>
      <c r="S1158" s="78">
        <v>40</v>
      </c>
      <c r="T1158" s="79" t="s">
        <v>715</v>
      </c>
      <c r="U1158" s="78">
        <v>11</v>
      </c>
      <c r="V1158" s="80" t="s">
        <v>156</v>
      </c>
      <c r="W1158" s="78">
        <v>73</v>
      </c>
      <c r="X1158" s="78">
        <v>9</v>
      </c>
    </row>
    <row r="1159" spans="1:24" x14ac:dyDescent="0.25">
      <c r="A1159" s="67"/>
      <c r="B1159" s="67">
        <v>1013</v>
      </c>
      <c r="C1159" s="67" t="s">
        <v>739</v>
      </c>
      <c r="D1159" s="107">
        <v>280307</v>
      </c>
      <c r="E1159" s="75" t="s">
        <v>297</v>
      </c>
      <c r="F1159" s="76">
        <v>733430</v>
      </c>
      <c r="G1159" s="75" t="s">
        <v>299</v>
      </c>
      <c r="H1159" s="77">
        <v>2340.1400000000003</v>
      </c>
      <c r="I1159" s="77">
        <v>804.22</v>
      </c>
      <c r="J1159" s="77">
        <v>2000</v>
      </c>
      <c r="K1159" s="77">
        <v>532.5</v>
      </c>
      <c r="L1159" s="80">
        <v>2000</v>
      </c>
      <c r="M1159" s="80"/>
      <c r="N1159" s="80"/>
      <c r="O1159" s="80"/>
      <c r="P1159" s="80"/>
      <c r="Q1159" s="78">
        <v>110010</v>
      </c>
      <c r="R1159" s="79" t="s">
        <v>715</v>
      </c>
      <c r="S1159" s="78">
        <v>40</v>
      </c>
      <c r="T1159" s="79" t="s">
        <v>715</v>
      </c>
      <c r="U1159" s="78">
        <v>11</v>
      </c>
      <c r="V1159" s="80" t="s">
        <v>156</v>
      </c>
      <c r="W1159" s="78">
        <v>73</v>
      </c>
      <c r="X1159" s="78">
        <v>9</v>
      </c>
    </row>
    <row r="1160" spans="1:24" x14ac:dyDescent="0.25">
      <c r="A1160" s="67"/>
      <c r="B1160" s="67">
        <v>1014</v>
      </c>
      <c r="C1160" s="67" t="s">
        <v>739</v>
      </c>
      <c r="D1160" s="107">
        <v>280307</v>
      </c>
      <c r="E1160" s="75" t="s">
        <v>297</v>
      </c>
      <c r="F1160" s="76">
        <v>733450</v>
      </c>
      <c r="G1160" s="75" t="s">
        <v>300</v>
      </c>
      <c r="H1160" s="77">
        <v>2569.3800000000006</v>
      </c>
      <c r="I1160" s="77">
        <v>2492.2600000000002</v>
      </c>
      <c r="J1160" s="77">
        <v>2000</v>
      </c>
      <c r="K1160" s="77">
        <v>614.10000000000014</v>
      </c>
      <c r="L1160" s="80">
        <v>2000</v>
      </c>
      <c r="M1160" s="80"/>
      <c r="N1160" s="80"/>
      <c r="O1160" s="80"/>
      <c r="P1160" s="80"/>
      <c r="Q1160" s="78">
        <v>110010</v>
      </c>
      <c r="R1160" s="79" t="s">
        <v>715</v>
      </c>
      <c r="S1160" s="78">
        <v>40</v>
      </c>
      <c r="T1160" s="79" t="s">
        <v>715</v>
      </c>
      <c r="U1160" s="78">
        <v>11</v>
      </c>
      <c r="V1160" s="80" t="s">
        <v>156</v>
      </c>
      <c r="W1160" s="78">
        <v>73</v>
      </c>
      <c r="X1160" s="78">
        <v>9</v>
      </c>
    </row>
    <row r="1161" spans="1:24" x14ac:dyDescent="0.25">
      <c r="A1161" s="67"/>
      <c r="B1161" s="67">
        <v>1015</v>
      </c>
      <c r="C1161" s="67" t="s">
        <v>739</v>
      </c>
      <c r="D1161" s="107">
        <v>280307</v>
      </c>
      <c r="E1161" s="75" t="s">
        <v>297</v>
      </c>
      <c r="F1161" s="76">
        <v>733460</v>
      </c>
      <c r="G1161" s="75" t="s">
        <v>293</v>
      </c>
      <c r="H1161" s="77">
        <v>1344</v>
      </c>
      <c r="I1161" s="77">
        <v>846.78</v>
      </c>
      <c r="J1161" s="77">
        <v>1800</v>
      </c>
      <c r="K1161" s="77">
        <v>809.83</v>
      </c>
      <c r="L1161" s="80">
        <v>1800</v>
      </c>
      <c r="M1161" s="80"/>
      <c r="N1161" s="80"/>
      <c r="O1161" s="80"/>
      <c r="P1161" s="80"/>
      <c r="Q1161" s="78">
        <v>110010</v>
      </c>
      <c r="R1161" s="79" t="s">
        <v>715</v>
      </c>
      <c r="S1161" s="78">
        <v>40</v>
      </c>
      <c r="T1161" s="79" t="s">
        <v>715</v>
      </c>
      <c r="U1161" s="78">
        <v>11</v>
      </c>
      <c r="V1161" s="80" t="s">
        <v>156</v>
      </c>
      <c r="W1161" s="78">
        <v>73</v>
      </c>
      <c r="X1161" s="78">
        <v>9</v>
      </c>
    </row>
    <row r="1162" spans="1:24" x14ac:dyDescent="0.25">
      <c r="A1162" s="67"/>
      <c r="B1162" s="67">
        <v>1016</v>
      </c>
      <c r="C1162" s="67" t="s">
        <v>739</v>
      </c>
      <c r="D1162" s="107">
        <v>280307</v>
      </c>
      <c r="E1162" s="75" t="s">
        <v>297</v>
      </c>
      <c r="F1162" s="76">
        <v>733470</v>
      </c>
      <c r="G1162" s="75" t="s">
        <v>301</v>
      </c>
      <c r="H1162" s="77">
        <v>10245.279999999999</v>
      </c>
      <c r="I1162" s="77">
        <v>8082.29</v>
      </c>
      <c r="J1162" s="77">
        <v>8100</v>
      </c>
      <c r="K1162" s="77">
        <v>3866.43</v>
      </c>
      <c r="L1162" s="80">
        <v>8100</v>
      </c>
      <c r="M1162" s="80"/>
      <c r="N1162" s="80"/>
      <c r="O1162" s="80"/>
      <c r="P1162" s="80"/>
      <c r="Q1162" s="78">
        <v>110010</v>
      </c>
      <c r="R1162" s="79" t="s">
        <v>715</v>
      </c>
      <c r="S1162" s="78">
        <v>40</v>
      </c>
      <c r="T1162" s="79" t="s">
        <v>715</v>
      </c>
      <c r="U1162" s="78">
        <v>11</v>
      </c>
      <c r="V1162" s="80" t="s">
        <v>156</v>
      </c>
      <c r="W1162" s="78">
        <v>73</v>
      </c>
      <c r="X1162" s="78">
        <v>9</v>
      </c>
    </row>
    <row r="1163" spans="1:24" x14ac:dyDescent="0.25">
      <c r="A1163" s="67"/>
      <c r="B1163" s="67">
        <v>1017</v>
      </c>
      <c r="C1163" s="67" t="s">
        <v>739</v>
      </c>
      <c r="D1163" s="107">
        <v>280307</v>
      </c>
      <c r="E1163" s="75" t="s">
        <v>297</v>
      </c>
      <c r="F1163" s="76">
        <v>744370</v>
      </c>
      <c r="G1163" s="75" t="s">
        <v>192</v>
      </c>
      <c r="H1163" s="77">
        <v>72.2</v>
      </c>
      <c r="I1163" s="77">
        <v>122.75</v>
      </c>
      <c r="J1163" s="77">
        <v>300</v>
      </c>
      <c r="K1163" s="77">
        <v>39.75</v>
      </c>
      <c r="L1163" s="80">
        <v>300</v>
      </c>
      <c r="M1163" s="80"/>
      <c r="N1163" s="80"/>
      <c r="O1163" s="80"/>
      <c r="P1163" s="80"/>
      <c r="Q1163" s="78">
        <v>110010</v>
      </c>
      <c r="R1163" s="79" t="s">
        <v>715</v>
      </c>
      <c r="S1163" s="78">
        <v>40</v>
      </c>
      <c r="T1163" s="79" t="s">
        <v>715</v>
      </c>
      <c r="U1163" s="78">
        <v>11</v>
      </c>
      <c r="V1163" s="80" t="s">
        <v>156</v>
      </c>
      <c r="W1163" s="78">
        <v>74</v>
      </c>
      <c r="X1163" s="78">
        <v>9</v>
      </c>
    </row>
    <row r="1164" spans="1:24" x14ac:dyDescent="0.25">
      <c r="A1164" s="67"/>
      <c r="B1164" s="67">
        <v>1018</v>
      </c>
      <c r="C1164" s="67" t="s">
        <v>739</v>
      </c>
      <c r="D1164" s="107">
        <v>280307</v>
      </c>
      <c r="E1164" s="75" t="s">
        <v>297</v>
      </c>
      <c r="F1164" s="76">
        <v>755545</v>
      </c>
      <c r="G1164" s="75" t="s">
        <v>244</v>
      </c>
      <c r="H1164" s="77">
        <v>12307.15</v>
      </c>
      <c r="I1164" s="77">
        <v>0</v>
      </c>
      <c r="J1164" s="77">
        <v>6100</v>
      </c>
      <c r="K1164" s="77">
        <v>1860</v>
      </c>
      <c r="L1164" s="80">
        <v>6100</v>
      </c>
      <c r="M1164" s="80"/>
      <c r="N1164" s="80"/>
      <c r="O1164" s="80"/>
      <c r="P1164" s="80"/>
      <c r="Q1164" s="78">
        <v>110010</v>
      </c>
      <c r="R1164" s="79" t="s">
        <v>715</v>
      </c>
      <c r="S1164" s="78">
        <v>40</v>
      </c>
      <c r="T1164" s="79" t="s">
        <v>715</v>
      </c>
      <c r="U1164" s="78">
        <v>11</v>
      </c>
      <c r="V1164" s="80" t="s">
        <v>156</v>
      </c>
      <c r="W1164" s="78">
        <v>75</v>
      </c>
      <c r="X1164" s="78">
        <v>9</v>
      </c>
    </row>
    <row r="1165" spans="1:24" s="66" customFormat="1" x14ac:dyDescent="0.25">
      <c r="A1165" s="67"/>
      <c r="B1165" s="67">
        <v>1019</v>
      </c>
      <c r="C1165" s="67" t="s">
        <v>739</v>
      </c>
      <c r="D1165" s="107">
        <v>280307</v>
      </c>
      <c r="E1165" s="75" t="s">
        <v>297</v>
      </c>
      <c r="F1165" s="76">
        <v>755550</v>
      </c>
      <c r="G1165" s="75" t="s">
        <v>295</v>
      </c>
      <c r="H1165" s="77">
        <v>8750.5</v>
      </c>
      <c r="I1165" s="77">
        <v>17636.940000000002</v>
      </c>
      <c r="J1165" s="77">
        <v>7650</v>
      </c>
      <c r="K1165" s="77">
        <v>3399.4700000000003</v>
      </c>
      <c r="L1165" s="80">
        <v>9050</v>
      </c>
      <c r="M1165" s="80"/>
      <c r="N1165" s="80"/>
      <c r="O1165" s="80"/>
      <c r="P1165" s="80"/>
      <c r="Q1165" s="78">
        <v>110010</v>
      </c>
      <c r="R1165" s="79" t="s">
        <v>715</v>
      </c>
      <c r="S1165" s="78">
        <v>40</v>
      </c>
      <c r="T1165" s="79" t="s">
        <v>715</v>
      </c>
      <c r="U1165" s="78">
        <v>11</v>
      </c>
      <c r="V1165" s="80" t="s">
        <v>156</v>
      </c>
      <c r="W1165" s="78">
        <v>75</v>
      </c>
      <c r="X1165" s="78">
        <v>9</v>
      </c>
    </row>
    <row r="1166" spans="1:24" x14ac:dyDescent="0.25">
      <c r="A1166" s="67"/>
      <c r="B1166" s="67">
        <v>1020</v>
      </c>
      <c r="C1166" s="67" t="s">
        <v>739</v>
      </c>
      <c r="D1166" s="107">
        <v>280307</v>
      </c>
      <c r="E1166" s="75" t="s">
        <v>297</v>
      </c>
      <c r="F1166" s="76">
        <v>755555</v>
      </c>
      <c r="G1166" s="75" t="s">
        <v>302</v>
      </c>
      <c r="H1166" s="77">
        <v>3490</v>
      </c>
      <c r="I1166" s="77">
        <v>4935</v>
      </c>
      <c r="J1166" s="77">
        <v>3375</v>
      </c>
      <c r="K1166" s="77">
        <v>338.1</v>
      </c>
      <c r="L1166" s="80">
        <v>4550</v>
      </c>
      <c r="M1166" s="80"/>
      <c r="N1166" s="80"/>
      <c r="O1166" s="80"/>
      <c r="P1166" s="80"/>
      <c r="Q1166" s="78">
        <v>110010</v>
      </c>
      <c r="R1166" s="79" t="s">
        <v>715</v>
      </c>
      <c r="S1166" s="78">
        <v>40</v>
      </c>
      <c r="T1166" s="79" t="s">
        <v>715</v>
      </c>
      <c r="U1166" s="78">
        <v>11</v>
      </c>
      <c r="V1166" s="80" t="s">
        <v>156</v>
      </c>
      <c r="W1166" s="78">
        <v>75</v>
      </c>
      <c r="X1166" s="78">
        <v>9</v>
      </c>
    </row>
    <row r="1167" spans="1:24" x14ac:dyDescent="0.25">
      <c r="A1167" s="67"/>
      <c r="B1167" s="67">
        <v>1021</v>
      </c>
      <c r="C1167" s="67" t="s">
        <v>739</v>
      </c>
      <c r="D1167" s="107">
        <v>280307</v>
      </c>
      <c r="E1167" s="75" t="s">
        <v>297</v>
      </c>
      <c r="F1167" s="76">
        <v>765470</v>
      </c>
      <c r="G1167" s="75" t="s">
        <v>740</v>
      </c>
      <c r="H1167" s="77">
        <v>907.1400000000001</v>
      </c>
      <c r="I1167" s="77">
        <v>324.85000000000002</v>
      </c>
      <c r="J1167" s="77">
        <v>900</v>
      </c>
      <c r="K1167" s="77">
        <v>444.74</v>
      </c>
      <c r="L1167" s="80">
        <v>900</v>
      </c>
      <c r="M1167" s="80"/>
      <c r="N1167" s="80"/>
      <c r="O1167" s="80"/>
      <c r="P1167" s="80"/>
      <c r="Q1167" s="78">
        <v>110010</v>
      </c>
      <c r="R1167" s="79" t="s">
        <v>715</v>
      </c>
      <c r="S1167" s="78">
        <v>40</v>
      </c>
      <c r="T1167" s="79" t="s">
        <v>715</v>
      </c>
      <c r="U1167" s="78">
        <v>11</v>
      </c>
      <c r="V1167" s="80" t="s">
        <v>156</v>
      </c>
      <c r="W1167" s="78">
        <v>76</v>
      </c>
      <c r="X1167" s="78">
        <v>9</v>
      </c>
    </row>
    <row r="1168" spans="1:24" x14ac:dyDescent="0.25">
      <c r="A1168" s="67"/>
      <c r="B1168" s="67"/>
      <c r="C1168" s="67" t="s">
        <v>739</v>
      </c>
      <c r="D1168" s="107">
        <v>280307</v>
      </c>
      <c r="E1168" s="75" t="s">
        <v>297</v>
      </c>
      <c r="F1168" s="66">
        <v>798142</v>
      </c>
      <c r="G1168" s="66" t="s">
        <v>839</v>
      </c>
      <c r="H1168" s="77"/>
      <c r="I1168" s="77"/>
      <c r="J1168" s="77"/>
      <c r="K1168" s="77"/>
      <c r="L1168" s="80">
        <v>-7115</v>
      </c>
      <c r="M1168" s="80"/>
      <c r="N1168" s="80"/>
      <c r="O1168" s="80"/>
      <c r="P1168" s="80"/>
      <c r="Q1168" s="78">
        <v>110010</v>
      </c>
      <c r="R1168" s="79" t="s">
        <v>715</v>
      </c>
      <c r="S1168" s="78">
        <v>40</v>
      </c>
      <c r="T1168" s="79" t="s">
        <v>715</v>
      </c>
      <c r="U1168" s="78">
        <v>11</v>
      </c>
      <c r="V1168" s="80" t="s">
        <v>156</v>
      </c>
      <c r="W1168" s="78">
        <v>79</v>
      </c>
      <c r="X1168" s="78">
        <v>9</v>
      </c>
    </row>
    <row r="1169" spans="1:24" x14ac:dyDescent="0.25">
      <c r="A1169" s="67"/>
      <c r="B1169" s="67">
        <v>1022</v>
      </c>
      <c r="C1169" s="67" t="s">
        <v>739</v>
      </c>
      <c r="D1169" s="107">
        <v>280317</v>
      </c>
      <c r="E1169" s="75" t="s">
        <v>303</v>
      </c>
      <c r="F1169" s="76">
        <v>712510</v>
      </c>
      <c r="G1169" s="75" t="s">
        <v>186</v>
      </c>
      <c r="H1169" s="77">
        <v>23205.45</v>
      </c>
      <c r="I1169" s="77">
        <v>22322.640000000003</v>
      </c>
      <c r="J1169" s="77">
        <v>25685</v>
      </c>
      <c r="K1169" s="77">
        <v>5926.2400000000007</v>
      </c>
      <c r="L1169" s="80">
        <f>21000+16540</f>
        <v>37540</v>
      </c>
      <c r="M1169" s="80"/>
      <c r="N1169" s="80"/>
      <c r="O1169" s="80">
        <v>16540</v>
      </c>
      <c r="P1169" s="80"/>
      <c r="Q1169" s="78">
        <v>110010</v>
      </c>
      <c r="R1169" s="79" t="s">
        <v>715</v>
      </c>
      <c r="S1169" s="78">
        <v>40</v>
      </c>
      <c r="T1169" s="79" t="s">
        <v>715</v>
      </c>
      <c r="U1169" s="78">
        <v>11</v>
      </c>
      <c r="V1169" s="80" t="s">
        <v>156</v>
      </c>
      <c r="W1169" s="78">
        <v>71</v>
      </c>
      <c r="X1169" s="78">
        <v>9</v>
      </c>
    </row>
    <row r="1170" spans="1:24" x14ac:dyDescent="0.25">
      <c r="A1170" s="67"/>
      <c r="B1170" s="67">
        <v>1023</v>
      </c>
      <c r="C1170" s="67" t="s">
        <v>739</v>
      </c>
      <c r="D1170" s="107">
        <v>280317</v>
      </c>
      <c r="E1170" s="75" t="s">
        <v>303</v>
      </c>
      <c r="F1170" s="76">
        <v>733420</v>
      </c>
      <c r="G1170" s="75" t="s">
        <v>298</v>
      </c>
      <c r="H1170" s="77">
        <v>0</v>
      </c>
      <c r="I1170" s="77">
        <v>307.39</v>
      </c>
      <c r="J1170" s="77">
        <v>950</v>
      </c>
      <c r="K1170" s="77">
        <v>0</v>
      </c>
      <c r="L1170" s="80">
        <v>950</v>
      </c>
      <c r="M1170" s="80"/>
      <c r="N1170" s="80"/>
      <c r="O1170" s="80"/>
      <c r="P1170" s="80"/>
      <c r="Q1170" s="78">
        <v>110010</v>
      </c>
      <c r="R1170" s="79" t="s">
        <v>715</v>
      </c>
      <c r="S1170" s="78">
        <v>40</v>
      </c>
      <c r="T1170" s="79" t="s">
        <v>715</v>
      </c>
      <c r="U1170" s="78">
        <v>11</v>
      </c>
      <c r="V1170" s="80" t="s">
        <v>156</v>
      </c>
      <c r="W1170" s="78">
        <v>73</v>
      </c>
      <c r="X1170" s="78">
        <v>9</v>
      </c>
    </row>
    <row r="1171" spans="1:24" x14ac:dyDescent="0.25">
      <c r="A1171" s="67"/>
      <c r="B1171" s="67">
        <v>1024</v>
      </c>
      <c r="C1171" s="67" t="s">
        <v>739</v>
      </c>
      <c r="D1171" s="107">
        <v>280317</v>
      </c>
      <c r="E1171" s="75" t="s">
        <v>303</v>
      </c>
      <c r="F1171" s="76">
        <v>733440</v>
      </c>
      <c r="G1171" s="75" t="s">
        <v>304</v>
      </c>
      <c r="H1171" s="77">
        <v>527.70000000000005</v>
      </c>
      <c r="I1171" s="77">
        <v>1027.99</v>
      </c>
      <c r="J1171" s="77">
        <v>2250</v>
      </c>
      <c r="K1171" s="77">
        <v>0</v>
      </c>
      <c r="L1171" s="80">
        <v>1250</v>
      </c>
      <c r="M1171" s="80"/>
      <c r="N1171" s="80"/>
      <c r="O1171" s="80"/>
      <c r="P1171" s="80"/>
      <c r="Q1171" s="78">
        <v>110010</v>
      </c>
      <c r="R1171" s="79" t="s">
        <v>715</v>
      </c>
      <c r="S1171" s="78">
        <v>40</v>
      </c>
      <c r="T1171" s="79" t="s">
        <v>715</v>
      </c>
      <c r="U1171" s="78">
        <v>11</v>
      </c>
      <c r="V1171" s="80" t="s">
        <v>156</v>
      </c>
      <c r="W1171" s="78">
        <v>73</v>
      </c>
      <c r="X1171" s="78">
        <v>9</v>
      </c>
    </row>
    <row r="1172" spans="1:24" x14ac:dyDescent="0.25">
      <c r="A1172" s="67"/>
      <c r="B1172" s="67">
        <v>1025</v>
      </c>
      <c r="C1172" s="67" t="s">
        <v>739</v>
      </c>
      <c r="D1172" s="107">
        <v>280317</v>
      </c>
      <c r="E1172" s="75" t="s">
        <v>303</v>
      </c>
      <c r="F1172" s="76">
        <v>755510</v>
      </c>
      <c r="G1172" s="75" t="s">
        <v>195</v>
      </c>
      <c r="H1172" s="77">
        <v>0</v>
      </c>
      <c r="I1172" s="77">
        <v>0</v>
      </c>
      <c r="J1172" s="77">
        <v>2500</v>
      </c>
      <c r="K1172" s="77">
        <v>1626</v>
      </c>
      <c r="L1172" s="80">
        <v>4755</v>
      </c>
      <c r="M1172" s="80"/>
      <c r="N1172" s="80"/>
      <c r="O1172" s="80"/>
      <c r="P1172" s="80"/>
      <c r="Q1172" s="78">
        <v>110010</v>
      </c>
      <c r="R1172" s="79" t="s">
        <v>715</v>
      </c>
      <c r="S1172" s="78">
        <v>40</v>
      </c>
      <c r="T1172" s="79" t="s">
        <v>715</v>
      </c>
      <c r="U1172" s="78">
        <v>11</v>
      </c>
      <c r="V1172" s="80" t="s">
        <v>156</v>
      </c>
      <c r="W1172" s="78">
        <v>75</v>
      </c>
      <c r="X1172" s="78">
        <v>9</v>
      </c>
    </row>
    <row r="1173" spans="1:24" x14ac:dyDescent="0.25">
      <c r="A1173" s="67"/>
      <c r="B1173" s="67">
        <v>1026</v>
      </c>
      <c r="C1173" s="67" t="s">
        <v>739</v>
      </c>
      <c r="D1173" s="107">
        <v>280317</v>
      </c>
      <c r="E1173" s="75" t="s">
        <v>303</v>
      </c>
      <c r="F1173" s="76">
        <v>755550</v>
      </c>
      <c r="G1173" s="75" t="s">
        <v>295</v>
      </c>
      <c r="H1173" s="77">
        <v>5597.52</v>
      </c>
      <c r="I1173" s="77">
        <v>3492.25</v>
      </c>
      <c r="J1173" s="77">
        <v>6000</v>
      </c>
      <c r="K1173" s="77">
        <v>4902.53</v>
      </c>
      <c r="L1173" s="80">
        <v>6000</v>
      </c>
      <c r="M1173" s="80"/>
      <c r="N1173" s="80"/>
      <c r="O1173" s="80"/>
      <c r="P1173" s="80"/>
      <c r="Q1173" s="78">
        <v>110010</v>
      </c>
      <c r="R1173" s="79" t="s">
        <v>715</v>
      </c>
      <c r="S1173" s="78">
        <v>40</v>
      </c>
      <c r="T1173" s="79" t="s">
        <v>715</v>
      </c>
      <c r="U1173" s="78">
        <v>11</v>
      </c>
      <c r="V1173" s="80" t="s">
        <v>156</v>
      </c>
      <c r="W1173" s="78">
        <v>75</v>
      </c>
      <c r="X1173" s="78">
        <v>9</v>
      </c>
    </row>
    <row r="1174" spans="1:24" x14ac:dyDescent="0.25">
      <c r="A1174" s="67"/>
      <c r="B1174" s="67"/>
      <c r="C1174" s="67" t="s">
        <v>739</v>
      </c>
      <c r="D1174" s="107">
        <v>280317</v>
      </c>
      <c r="E1174" s="75" t="s">
        <v>303</v>
      </c>
      <c r="F1174" s="66">
        <v>798142</v>
      </c>
      <c r="G1174" s="66" t="s">
        <v>839</v>
      </c>
      <c r="H1174" s="77"/>
      <c r="I1174" s="77"/>
      <c r="J1174" s="77"/>
      <c r="K1174" s="77"/>
      <c r="L1174" s="80">
        <v>-3396</v>
      </c>
      <c r="M1174" s="80"/>
      <c r="N1174" s="80"/>
      <c r="O1174" s="80"/>
      <c r="P1174" s="80"/>
      <c r="Q1174" s="78">
        <v>110010</v>
      </c>
      <c r="R1174" s="79" t="s">
        <v>715</v>
      </c>
      <c r="S1174" s="78">
        <v>40</v>
      </c>
      <c r="T1174" s="79" t="s">
        <v>715</v>
      </c>
      <c r="U1174" s="78">
        <v>11</v>
      </c>
      <c r="V1174" s="80" t="s">
        <v>156</v>
      </c>
      <c r="W1174" s="78">
        <v>79</v>
      </c>
      <c r="X1174" s="78">
        <v>9</v>
      </c>
    </row>
    <row r="1175" spans="1:24" x14ac:dyDescent="0.25">
      <c r="A1175" s="67"/>
      <c r="B1175" s="67">
        <v>1027</v>
      </c>
      <c r="C1175" s="67" t="s">
        <v>739</v>
      </c>
      <c r="D1175" s="107">
        <v>280407</v>
      </c>
      <c r="E1175" s="75" t="s">
        <v>164</v>
      </c>
      <c r="F1175" s="76">
        <v>712540</v>
      </c>
      <c r="G1175" s="75" t="s">
        <v>248</v>
      </c>
      <c r="H1175" s="77">
        <v>130026.12000000002</v>
      </c>
      <c r="I1175" s="77">
        <v>130493.79</v>
      </c>
      <c r="J1175" s="77">
        <v>146075</v>
      </c>
      <c r="K1175" s="77">
        <v>56433.5</v>
      </c>
      <c r="L1175" s="80">
        <v>146075</v>
      </c>
      <c r="M1175" s="80"/>
      <c r="N1175" s="80"/>
      <c r="O1175" s="80"/>
      <c r="P1175" s="80"/>
      <c r="Q1175" s="78">
        <v>110010</v>
      </c>
      <c r="R1175" s="79" t="s">
        <v>715</v>
      </c>
      <c r="S1175" s="78">
        <v>40</v>
      </c>
      <c r="T1175" s="79" t="s">
        <v>715</v>
      </c>
      <c r="U1175" s="78">
        <v>11</v>
      </c>
      <c r="V1175" s="80" t="s">
        <v>156</v>
      </c>
      <c r="W1175" s="78">
        <v>71</v>
      </c>
      <c r="X1175" s="78">
        <v>9</v>
      </c>
    </row>
    <row r="1176" spans="1:24" x14ac:dyDescent="0.25">
      <c r="A1176" s="67"/>
      <c r="B1176" s="67"/>
      <c r="C1176" s="67" t="s">
        <v>739</v>
      </c>
      <c r="D1176" s="107">
        <v>280407</v>
      </c>
      <c r="E1176" s="75" t="s">
        <v>164</v>
      </c>
      <c r="F1176" s="66">
        <v>798142</v>
      </c>
      <c r="G1176" s="66" t="s">
        <v>839</v>
      </c>
      <c r="H1176" s="77"/>
      <c r="I1176" s="77"/>
      <c r="J1176" s="77"/>
      <c r="K1176" s="77"/>
      <c r="L1176" s="80">
        <v>-14608</v>
      </c>
      <c r="M1176" s="80"/>
      <c r="N1176" s="80"/>
      <c r="O1176" s="80"/>
      <c r="P1176" s="80"/>
      <c r="Q1176" s="78">
        <v>110010</v>
      </c>
      <c r="R1176" s="79" t="s">
        <v>715</v>
      </c>
      <c r="S1176" s="78">
        <v>40</v>
      </c>
      <c r="T1176" s="79" t="s">
        <v>715</v>
      </c>
      <c r="U1176" s="78">
        <v>11</v>
      </c>
      <c r="V1176" s="80" t="s">
        <v>156</v>
      </c>
      <c r="W1176" s="78">
        <v>79</v>
      </c>
      <c r="X1176" s="78">
        <v>9</v>
      </c>
    </row>
    <row r="1177" spans="1:24" x14ac:dyDescent="0.25">
      <c r="A1177" s="67"/>
      <c r="B1177" s="67">
        <v>1028</v>
      </c>
      <c r="C1177" s="67" t="s">
        <v>739</v>
      </c>
      <c r="D1177" s="107">
        <v>280607</v>
      </c>
      <c r="E1177" s="75" t="s">
        <v>166</v>
      </c>
      <c r="F1177" s="76">
        <v>712310</v>
      </c>
      <c r="G1177" s="75" t="s">
        <v>222</v>
      </c>
      <c r="H1177" s="77">
        <v>2268</v>
      </c>
      <c r="I1177" s="77">
        <v>1134</v>
      </c>
      <c r="J1177" s="77">
        <v>2268</v>
      </c>
      <c r="K1177" s="77">
        <v>0</v>
      </c>
      <c r="L1177" s="80">
        <v>2268</v>
      </c>
      <c r="M1177" s="80"/>
      <c r="N1177" s="80"/>
      <c r="O1177" s="80"/>
      <c r="P1177" s="80"/>
      <c r="Q1177" s="78">
        <v>110010</v>
      </c>
      <c r="R1177" s="79" t="s">
        <v>715</v>
      </c>
      <c r="S1177" s="78">
        <v>40</v>
      </c>
      <c r="T1177" s="79" t="s">
        <v>715</v>
      </c>
      <c r="U1177" s="78">
        <v>11</v>
      </c>
      <c r="V1177" s="80" t="s">
        <v>156</v>
      </c>
      <c r="W1177" s="78">
        <v>71</v>
      </c>
      <c r="X1177" s="78">
        <v>9</v>
      </c>
    </row>
    <row r="1178" spans="1:24" s="66" customFormat="1" x14ac:dyDescent="0.25">
      <c r="A1178" s="67"/>
      <c r="B1178" s="67">
        <v>1029</v>
      </c>
      <c r="C1178" s="67" t="s">
        <v>739</v>
      </c>
      <c r="D1178" s="107">
        <v>280607</v>
      </c>
      <c r="E1178" s="75" t="s">
        <v>166</v>
      </c>
      <c r="F1178" s="76">
        <v>765440</v>
      </c>
      <c r="G1178" s="75" t="s">
        <v>305</v>
      </c>
      <c r="H1178" s="77">
        <v>12180.300000000001</v>
      </c>
      <c r="I1178" s="77">
        <v>20930.300000000003</v>
      </c>
      <c r="J1178" s="77">
        <v>25000</v>
      </c>
      <c r="K1178" s="77">
        <v>9246.2999999999993</v>
      </c>
      <c r="L1178" s="80">
        <v>25000</v>
      </c>
      <c r="M1178" s="80"/>
      <c r="N1178" s="80"/>
      <c r="O1178" s="80"/>
      <c r="P1178" s="80"/>
      <c r="Q1178" s="78">
        <v>110010</v>
      </c>
      <c r="R1178" s="79" t="s">
        <v>715</v>
      </c>
      <c r="S1178" s="78">
        <v>40</v>
      </c>
      <c r="T1178" s="79" t="s">
        <v>715</v>
      </c>
      <c r="U1178" s="78">
        <v>11</v>
      </c>
      <c r="V1178" s="80" t="s">
        <v>156</v>
      </c>
      <c r="W1178" s="78">
        <v>76</v>
      </c>
      <c r="X1178" s="78">
        <v>9</v>
      </c>
    </row>
    <row r="1179" spans="1:24" x14ac:dyDescent="0.25">
      <c r="A1179" s="67"/>
      <c r="B1179" s="67">
        <v>1030</v>
      </c>
      <c r="C1179" s="67" t="s">
        <v>739</v>
      </c>
      <c r="D1179" s="107">
        <v>280607</v>
      </c>
      <c r="E1179" s="75" t="s">
        <v>166</v>
      </c>
      <c r="F1179" s="76">
        <v>765450</v>
      </c>
      <c r="G1179" s="75" t="s">
        <v>306</v>
      </c>
      <c r="H1179" s="77">
        <v>25098.909999999996</v>
      </c>
      <c r="I1179" s="77">
        <v>18979.39</v>
      </c>
      <c r="J1179" s="77">
        <v>25000</v>
      </c>
      <c r="K1179" s="77">
        <v>6256.49</v>
      </c>
      <c r="L1179" s="80">
        <v>25000</v>
      </c>
      <c r="M1179" s="80"/>
      <c r="N1179" s="80"/>
      <c r="O1179" s="80"/>
      <c r="P1179" s="80"/>
      <c r="Q1179" s="78">
        <v>110010</v>
      </c>
      <c r="R1179" s="79" t="s">
        <v>715</v>
      </c>
      <c r="S1179" s="78">
        <v>40</v>
      </c>
      <c r="T1179" s="79" t="s">
        <v>715</v>
      </c>
      <c r="U1179" s="78">
        <v>11</v>
      </c>
      <c r="V1179" s="80" t="s">
        <v>156</v>
      </c>
      <c r="W1179" s="78">
        <v>76</v>
      </c>
      <c r="X1179" s="78">
        <v>9</v>
      </c>
    </row>
    <row r="1180" spans="1:24" x14ac:dyDescent="0.25">
      <c r="A1180" s="67"/>
      <c r="B1180" s="67">
        <v>1031</v>
      </c>
      <c r="C1180" s="67" t="s">
        <v>739</v>
      </c>
      <c r="D1180" s="107">
        <v>280607</v>
      </c>
      <c r="E1180" s="75" t="s">
        <v>166</v>
      </c>
      <c r="F1180" s="76">
        <v>765460</v>
      </c>
      <c r="G1180" s="75" t="s">
        <v>307</v>
      </c>
      <c r="H1180" s="77">
        <v>140048.92999999996</v>
      </c>
      <c r="I1180" s="77">
        <v>130400.96999999999</v>
      </c>
      <c r="J1180" s="77">
        <v>224224</v>
      </c>
      <c r="K1180" s="77">
        <v>62242.009999999995</v>
      </c>
      <c r="L1180" s="80">
        <v>224224</v>
      </c>
      <c r="M1180" s="80"/>
      <c r="N1180" s="80"/>
      <c r="O1180" s="80"/>
      <c r="P1180" s="80"/>
      <c r="Q1180" s="78">
        <v>110010</v>
      </c>
      <c r="R1180" s="79" t="s">
        <v>715</v>
      </c>
      <c r="S1180" s="78">
        <v>40</v>
      </c>
      <c r="T1180" s="79" t="s">
        <v>715</v>
      </c>
      <c r="U1180" s="78">
        <v>11</v>
      </c>
      <c r="V1180" s="80" t="s">
        <v>156</v>
      </c>
      <c r="W1180" s="78">
        <v>76</v>
      </c>
      <c r="X1180" s="78">
        <v>9</v>
      </c>
    </row>
    <row r="1181" spans="1:24" x14ac:dyDescent="0.25">
      <c r="A1181" s="67"/>
      <c r="B1181" s="67"/>
      <c r="C1181" s="67" t="s">
        <v>739</v>
      </c>
      <c r="D1181" s="107">
        <v>280607</v>
      </c>
      <c r="E1181" s="75" t="s">
        <v>166</v>
      </c>
      <c r="F1181" s="66">
        <v>798142</v>
      </c>
      <c r="G1181" s="66" t="s">
        <v>839</v>
      </c>
      <c r="H1181" s="77"/>
      <c r="I1181" s="77"/>
      <c r="J1181" s="77"/>
      <c r="K1181" s="77"/>
      <c r="L1181" s="80">
        <v>-84224</v>
      </c>
      <c r="M1181" s="80"/>
      <c r="N1181" s="80"/>
      <c r="O1181" s="80"/>
      <c r="P1181" s="80"/>
      <c r="Q1181" s="78">
        <v>110010</v>
      </c>
      <c r="R1181" s="79" t="s">
        <v>715</v>
      </c>
      <c r="S1181" s="78">
        <v>40</v>
      </c>
      <c r="T1181" s="79" t="s">
        <v>715</v>
      </c>
      <c r="U1181" s="78">
        <v>11</v>
      </c>
      <c r="V1181" s="80" t="s">
        <v>156</v>
      </c>
      <c r="W1181" s="78">
        <v>79</v>
      </c>
      <c r="X1181" s="78">
        <v>9</v>
      </c>
    </row>
    <row r="1182" spans="1:24" x14ac:dyDescent="0.25">
      <c r="A1182" s="67"/>
      <c r="B1182" s="67">
        <v>1032</v>
      </c>
      <c r="C1182" s="67" t="s">
        <v>741</v>
      </c>
      <c r="D1182" s="109">
        <v>300070</v>
      </c>
      <c r="E1182" s="88" t="s">
        <v>308</v>
      </c>
      <c r="F1182" s="72">
        <v>611130</v>
      </c>
      <c r="G1182" s="75" t="s">
        <v>261</v>
      </c>
      <c r="H1182" s="77">
        <v>41352</v>
      </c>
      <c r="I1182" s="77">
        <v>0</v>
      </c>
      <c r="J1182" s="77">
        <v>0</v>
      </c>
      <c r="K1182" s="77">
        <v>0</v>
      </c>
      <c r="L1182" s="80">
        <v>0</v>
      </c>
      <c r="M1182" s="80"/>
      <c r="N1182" s="80"/>
      <c r="O1182" s="80"/>
      <c r="P1182" s="80"/>
      <c r="Q1182" s="78">
        <v>110010</v>
      </c>
      <c r="R1182" s="79" t="s">
        <v>45</v>
      </c>
      <c r="S1182" s="78">
        <v>25</v>
      </c>
      <c r="T1182" s="79" t="s">
        <v>45</v>
      </c>
      <c r="U1182" s="78">
        <v>11</v>
      </c>
      <c r="V1182" s="80" t="s">
        <v>156</v>
      </c>
      <c r="W1182" s="78">
        <v>61</v>
      </c>
      <c r="X1182" s="78">
        <v>9</v>
      </c>
    </row>
    <row r="1183" spans="1:24" x14ac:dyDescent="0.25">
      <c r="A1183" s="67"/>
      <c r="B1183" s="67">
        <v>1033</v>
      </c>
      <c r="C1183" s="67" t="s">
        <v>741</v>
      </c>
      <c r="D1183" s="109">
        <v>300070</v>
      </c>
      <c r="E1183" s="88" t="s">
        <v>308</v>
      </c>
      <c r="F1183" s="72">
        <v>611210</v>
      </c>
      <c r="G1183" s="75" t="s">
        <v>221</v>
      </c>
      <c r="H1183" s="77">
        <v>97709.39999999998</v>
      </c>
      <c r="I1183" s="77">
        <v>101617.79999999997</v>
      </c>
      <c r="J1183" s="77">
        <v>105683</v>
      </c>
      <c r="K1183" s="77">
        <v>52841.279999999992</v>
      </c>
      <c r="L1183" s="80">
        <v>105683</v>
      </c>
      <c r="M1183" s="80"/>
      <c r="N1183" s="80"/>
      <c r="O1183" s="80"/>
      <c r="P1183" s="80"/>
      <c r="Q1183" s="78">
        <v>110010</v>
      </c>
      <c r="R1183" s="79" t="s">
        <v>45</v>
      </c>
      <c r="S1183" s="78">
        <v>25</v>
      </c>
      <c r="T1183" s="79" t="s">
        <v>45</v>
      </c>
      <c r="U1183" s="78">
        <v>11</v>
      </c>
      <c r="V1183" s="80" t="s">
        <v>156</v>
      </c>
      <c r="W1183" s="78">
        <v>61</v>
      </c>
      <c r="X1183" s="78">
        <v>9</v>
      </c>
    </row>
    <row r="1184" spans="1:24" x14ac:dyDescent="0.25">
      <c r="A1184" s="67"/>
      <c r="B1184" s="67">
        <v>1034</v>
      </c>
      <c r="C1184" s="67" t="s">
        <v>741</v>
      </c>
      <c r="D1184" s="109">
        <v>300070</v>
      </c>
      <c r="E1184" s="88" t="s">
        <v>308</v>
      </c>
      <c r="F1184" s="72">
        <v>611420</v>
      </c>
      <c r="G1184" s="75" t="s">
        <v>181</v>
      </c>
      <c r="H1184" s="77">
        <v>61284.090000000004</v>
      </c>
      <c r="I1184" s="77">
        <v>73223.280000000013</v>
      </c>
      <c r="J1184" s="77">
        <v>76153</v>
      </c>
      <c r="K1184" s="77">
        <v>38076.120000000003</v>
      </c>
      <c r="L1184" s="80">
        <v>76152</v>
      </c>
      <c r="M1184" s="80"/>
      <c r="N1184" s="80"/>
      <c r="O1184" s="80"/>
      <c r="P1184" s="80"/>
      <c r="Q1184" s="78">
        <v>110010</v>
      </c>
      <c r="R1184" s="79" t="s">
        <v>45</v>
      </c>
      <c r="S1184" s="78">
        <v>25</v>
      </c>
      <c r="T1184" s="79" t="s">
        <v>45</v>
      </c>
      <c r="U1184" s="78">
        <v>11</v>
      </c>
      <c r="V1184" s="80" t="s">
        <v>156</v>
      </c>
      <c r="W1184" s="78">
        <v>61</v>
      </c>
      <c r="X1184" s="78">
        <v>9</v>
      </c>
    </row>
    <row r="1185" spans="1:24" x14ac:dyDescent="0.25">
      <c r="A1185" s="67"/>
      <c r="B1185" s="67">
        <v>1035</v>
      </c>
      <c r="C1185" s="67" t="s">
        <v>741</v>
      </c>
      <c r="D1185" s="109">
        <v>300070</v>
      </c>
      <c r="E1185" s="88" t="s">
        <v>308</v>
      </c>
      <c r="F1185" s="72">
        <v>611460</v>
      </c>
      <c r="G1185" s="75" t="s">
        <v>182</v>
      </c>
      <c r="H1185" s="77">
        <v>5945.26</v>
      </c>
      <c r="I1185" s="77">
        <v>12151.240000000002</v>
      </c>
      <c r="J1185" s="77">
        <v>2393</v>
      </c>
      <c r="K1185" s="77">
        <v>2392.4300000000003</v>
      </c>
      <c r="L1185" s="80">
        <v>0</v>
      </c>
      <c r="M1185" s="80"/>
      <c r="N1185" s="80"/>
      <c r="O1185" s="80"/>
      <c r="P1185" s="80"/>
      <c r="Q1185" s="78">
        <v>110010</v>
      </c>
      <c r="R1185" s="79" t="s">
        <v>45</v>
      </c>
      <c r="S1185" s="78">
        <v>25</v>
      </c>
      <c r="T1185" s="79" t="s">
        <v>45</v>
      </c>
      <c r="U1185" s="78">
        <v>11</v>
      </c>
      <c r="V1185" s="80" t="s">
        <v>156</v>
      </c>
      <c r="W1185" s="78">
        <v>61</v>
      </c>
      <c r="X1185" s="78">
        <v>9</v>
      </c>
    </row>
    <row r="1186" spans="1:24" x14ac:dyDescent="0.25">
      <c r="A1186" s="67"/>
      <c r="B1186" s="67">
        <v>1036</v>
      </c>
      <c r="C1186" s="67" t="s">
        <v>741</v>
      </c>
      <c r="D1186" s="109">
        <v>300070</v>
      </c>
      <c r="E1186" s="88" t="s">
        <v>308</v>
      </c>
      <c r="F1186" s="72">
        <v>611489</v>
      </c>
      <c r="G1186" s="75" t="s">
        <v>733</v>
      </c>
      <c r="H1186" s="77">
        <v>0</v>
      </c>
      <c r="I1186" s="77">
        <v>13.92</v>
      </c>
      <c r="J1186" s="77">
        <v>25</v>
      </c>
      <c r="K1186" s="77">
        <v>23.14</v>
      </c>
      <c r="L1186" s="80">
        <v>50</v>
      </c>
      <c r="M1186" s="80"/>
      <c r="N1186" s="80"/>
      <c r="O1186" s="80"/>
      <c r="P1186" s="80"/>
      <c r="Q1186" s="78">
        <v>110010</v>
      </c>
      <c r="R1186" s="79" t="s">
        <v>45</v>
      </c>
      <c r="S1186" s="78">
        <v>25</v>
      </c>
      <c r="T1186" s="79" t="s">
        <v>45</v>
      </c>
      <c r="U1186" s="78">
        <v>11</v>
      </c>
      <c r="V1186" s="80" t="s">
        <v>156</v>
      </c>
      <c r="W1186" s="78">
        <v>61</v>
      </c>
      <c r="X1186" s="78">
        <v>9</v>
      </c>
    </row>
    <row r="1187" spans="1:24" x14ac:dyDescent="0.25">
      <c r="A1187" s="67"/>
      <c r="B1187" s="67">
        <v>1037</v>
      </c>
      <c r="C1187" s="67" t="s">
        <v>741</v>
      </c>
      <c r="D1187" s="109">
        <v>300070</v>
      </c>
      <c r="E1187" s="88" t="s">
        <v>308</v>
      </c>
      <c r="F1187" s="72">
        <v>611491</v>
      </c>
      <c r="G1187" s="75" t="s">
        <v>233</v>
      </c>
      <c r="H1187" s="77">
        <v>2655.7799999999997</v>
      </c>
      <c r="I1187" s="77">
        <v>181.25</v>
      </c>
      <c r="J1187" s="77">
        <v>0</v>
      </c>
      <c r="K1187" s="77">
        <v>0</v>
      </c>
      <c r="L1187" s="80">
        <v>0</v>
      </c>
      <c r="M1187" s="80"/>
      <c r="N1187" s="80"/>
      <c r="O1187" s="80"/>
      <c r="P1187" s="80"/>
      <c r="Q1187" s="78">
        <v>110010</v>
      </c>
      <c r="R1187" s="79" t="s">
        <v>45</v>
      </c>
      <c r="S1187" s="78">
        <v>25</v>
      </c>
      <c r="T1187" s="79" t="s">
        <v>45</v>
      </c>
      <c r="U1187" s="78">
        <v>11</v>
      </c>
      <c r="V1187" s="80" t="s">
        <v>156</v>
      </c>
      <c r="W1187" s="78">
        <v>61</v>
      </c>
      <c r="X1187" s="78">
        <v>9</v>
      </c>
    </row>
    <row r="1188" spans="1:24" x14ac:dyDescent="0.25">
      <c r="A1188" s="67"/>
      <c r="B1188" s="67">
        <v>1038</v>
      </c>
      <c r="C1188" s="67" t="s">
        <v>741</v>
      </c>
      <c r="D1188" s="109">
        <v>300070</v>
      </c>
      <c r="E1188" s="88" t="s">
        <v>308</v>
      </c>
      <c r="F1188" s="72">
        <v>611492</v>
      </c>
      <c r="G1188" s="75" t="s">
        <v>183</v>
      </c>
      <c r="H1188" s="77">
        <v>2723.6</v>
      </c>
      <c r="I1188" s="77">
        <v>865.21</v>
      </c>
      <c r="J1188" s="77">
        <v>283</v>
      </c>
      <c r="K1188" s="77">
        <v>238.85</v>
      </c>
      <c r="L1188" s="80">
        <v>250</v>
      </c>
      <c r="M1188" s="80"/>
      <c r="N1188" s="80"/>
      <c r="O1188" s="80"/>
      <c r="P1188" s="80"/>
      <c r="Q1188" s="78">
        <v>110010</v>
      </c>
      <c r="R1188" s="79" t="s">
        <v>45</v>
      </c>
      <c r="S1188" s="78">
        <v>25</v>
      </c>
      <c r="T1188" s="79" t="s">
        <v>45</v>
      </c>
      <c r="U1188" s="78">
        <v>11</v>
      </c>
      <c r="V1188" s="80" t="s">
        <v>156</v>
      </c>
      <c r="W1188" s="78">
        <v>61</v>
      </c>
      <c r="X1188" s="78">
        <v>9</v>
      </c>
    </row>
    <row r="1189" spans="1:24" x14ac:dyDescent="0.25">
      <c r="A1189" s="67"/>
      <c r="B1189" s="67">
        <v>1039</v>
      </c>
      <c r="C1189" s="67" t="s">
        <v>741</v>
      </c>
      <c r="D1189" s="109">
        <v>300070</v>
      </c>
      <c r="E1189" s="88" t="s">
        <v>308</v>
      </c>
      <c r="F1189" s="72">
        <v>611493</v>
      </c>
      <c r="G1189" s="75" t="s">
        <v>218</v>
      </c>
      <c r="H1189" s="77">
        <v>1371.15</v>
      </c>
      <c r="I1189" s="77">
        <v>0</v>
      </c>
      <c r="J1189" s="77">
        <v>0</v>
      </c>
      <c r="K1189" s="77">
        <v>0</v>
      </c>
      <c r="L1189" s="80">
        <v>0</v>
      </c>
      <c r="M1189" s="80"/>
      <c r="N1189" s="80"/>
      <c r="O1189" s="80"/>
      <c r="P1189" s="80"/>
      <c r="Q1189" s="78">
        <v>110010</v>
      </c>
      <c r="R1189" s="79" t="s">
        <v>45</v>
      </c>
      <c r="S1189" s="78">
        <v>25</v>
      </c>
      <c r="T1189" s="79" t="s">
        <v>45</v>
      </c>
      <c r="U1189" s="78">
        <v>11</v>
      </c>
      <c r="V1189" s="80" t="s">
        <v>156</v>
      </c>
      <c r="W1189" s="78">
        <v>61</v>
      </c>
      <c r="X1189" s="78">
        <v>9</v>
      </c>
    </row>
    <row r="1190" spans="1:24" x14ac:dyDescent="0.25">
      <c r="A1190" s="67"/>
      <c r="B1190" s="67">
        <v>1040</v>
      </c>
      <c r="C1190" s="67" t="s">
        <v>741</v>
      </c>
      <c r="D1190" s="109">
        <v>300070</v>
      </c>
      <c r="E1190" s="88" t="s">
        <v>308</v>
      </c>
      <c r="F1190" s="72">
        <v>611510</v>
      </c>
      <c r="G1190" s="75" t="s">
        <v>212</v>
      </c>
      <c r="H1190" s="77">
        <v>0</v>
      </c>
      <c r="I1190" s="77">
        <v>785.46</v>
      </c>
      <c r="J1190" s="77">
        <v>0</v>
      </c>
      <c r="K1190" s="77">
        <v>0</v>
      </c>
      <c r="L1190" s="80">
        <v>0</v>
      </c>
      <c r="M1190" s="80"/>
      <c r="N1190" s="80"/>
      <c r="O1190" s="80"/>
      <c r="P1190" s="80"/>
      <c r="Q1190" s="78">
        <v>110010</v>
      </c>
      <c r="R1190" s="79" t="s">
        <v>45</v>
      </c>
      <c r="S1190" s="78">
        <v>25</v>
      </c>
      <c r="T1190" s="79" t="s">
        <v>45</v>
      </c>
      <c r="U1190" s="78">
        <v>11</v>
      </c>
      <c r="V1190" s="80" t="s">
        <v>156</v>
      </c>
      <c r="W1190" s="78">
        <v>61</v>
      </c>
      <c r="X1190" s="78">
        <v>9</v>
      </c>
    </row>
    <row r="1191" spans="1:24" x14ac:dyDescent="0.25">
      <c r="A1191" s="67"/>
      <c r="B1191" s="67">
        <v>1041</v>
      </c>
      <c r="C1191" s="67" t="s">
        <v>741</v>
      </c>
      <c r="D1191" s="109">
        <v>300070</v>
      </c>
      <c r="E1191" s="88" t="s">
        <v>308</v>
      </c>
      <c r="F1191" s="72">
        <v>712420</v>
      </c>
      <c r="G1191" s="75" t="s">
        <v>223</v>
      </c>
      <c r="H1191" s="77">
        <v>4487.1099999999997</v>
      </c>
      <c r="I1191" s="77">
        <v>4129.7999999999993</v>
      </c>
      <c r="J1191" s="77">
        <v>4819</v>
      </c>
      <c r="K1191" s="77">
        <v>2753.2</v>
      </c>
      <c r="L1191" s="80">
        <v>4820</v>
      </c>
      <c r="M1191" s="80"/>
      <c r="N1191" s="80"/>
      <c r="O1191" s="80"/>
      <c r="P1191" s="80"/>
      <c r="Q1191" s="78">
        <v>110010</v>
      </c>
      <c r="R1191" s="79" t="s">
        <v>45</v>
      </c>
      <c r="S1191" s="78">
        <v>25</v>
      </c>
      <c r="T1191" s="79" t="s">
        <v>45</v>
      </c>
      <c r="U1191" s="78">
        <v>11</v>
      </c>
      <c r="V1191" s="80" t="s">
        <v>156</v>
      </c>
      <c r="W1191" s="78">
        <v>71</v>
      </c>
      <c r="X1191" s="78">
        <v>9</v>
      </c>
    </row>
    <row r="1192" spans="1:24" x14ac:dyDescent="0.25">
      <c r="A1192" s="67"/>
      <c r="B1192" s="67">
        <v>1042</v>
      </c>
      <c r="C1192" s="67" t="s">
        <v>741</v>
      </c>
      <c r="D1192" s="109">
        <v>300070</v>
      </c>
      <c r="E1192" s="88" t="s">
        <v>308</v>
      </c>
      <c r="F1192" s="72">
        <v>712430</v>
      </c>
      <c r="G1192" s="75" t="s">
        <v>696</v>
      </c>
      <c r="H1192" s="77">
        <v>311.71000000000004</v>
      </c>
      <c r="I1192" s="77">
        <v>177.09</v>
      </c>
      <c r="J1192" s="77">
        <v>690</v>
      </c>
      <c r="K1192" s="77">
        <v>82.13</v>
      </c>
      <c r="L1192" s="80">
        <v>1000</v>
      </c>
      <c r="M1192" s="80"/>
      <c r="N1192" s="80"/>
      <c r="O1192" s="80"/>
      <c r="P1192" s="80"/>
      <c r="Q1192" s="78">
        <v>110010</v>
      </c>
      <c r="R1192" s="79" t="s">
        <v>45</v>
      </c>
      <c r="S1192" s="78">
        <v>25</v>
      </c>
      <c r="T1192" s="79" t="s">
        <v>45</v>
      </c>
      <c r="U1192" s="78">
        <v>11</v>
      </c>
      <c r="V1192" s="80" t="s">
        <v>156</v>
      </c>
      <c r="W1192" s="78">
        <v>71</v>
      </c>
      <c r="X1192" s="78">
        <v>9</v>
      </c>
    </row>
    <row r="1193" spans="1:24" x14ac:dyDescent="0.25">
      <c r="A1193" s="67"/>
      <c r="B1193" s="67">
        <v>1043</v>
      </c>
      <c r="C1193" s="67" t="s">
        <v>741</v>
      </c>
      <c r="D1193" s="109">
        <v>300070</v>
      </c>
      <c r="E1193" s="88" t="s">
        <v>308</v>
      </c>
      <c r="F1193" s="72">
        <v>712655</v>
      </c>
      <c r="G1193" s="75" t="s">
        <v>237</v>
      </c>
      <c r="H1193" s="77">
        <v>0</v>
      </c>
      <c r="I1193" s="77">
        <v>1631.08</v>
      </c>
      <c r="J1193" s="77">
        <v>1110</v>
      </c>
      <c r="K1193" s="77">
        <v>71.53</v>
      </c>
      <c r="L1193" s="80">
        <v>1000</v>
      </c>
      <c r="M1193" s="80"/>
      <c r="N1193" s="80"/>
      <c r="O1193" s="80"/>
      <c r="P1193" s="80"/>
      <c r="Q1193" s="78">
        <v>110010</v>
      </c>
      <c r="R1193" s="79" t="s">
        <v>45</v>
      </c>
      <c r="S1193" s="78">
        <v>25</v>
      </c>
      <c r="T1193" s="79" t="s">
        <v>45</v>
      </c>
      <c r="U1193" s="78">
        <v>11</v>
      </c>
      <c r="V1193" s="80" t="s">
        <v>156</v>
      </c>
      <c r="W1193" s="78">
        <v>71</v>
      </c>
      <c r="X1193" s="78">
        <v>9</v>
      </c>
    </row>
    <row r="1194" spans="1:24" s="66" customFormat="1" x14ac:dyDescent="0.25">
      <c r="A1194" s="67"/>
      <c r="B1194" s="67">
        <v>1044</v>
      </c>
      <c r="C1194" s="67" t="s">
        <v>741</v>
      </c>
      <c r="D1194" s="109">
        <v>300070</v>
      </c>
      <c r="E1194" s="88" t="s">
        <v>308</v>
      </c>
      <c r="F1194" s="72">
        <v>733120</v>
      </c>
      <c r="G1194" s="75" t="s">
        <v>188</v>
      </c>
      <c r="H1194" s="77">
        <v>3590.72</v>
      </c>
      <c r="I1194" s="77">
        <v>1421.7</v>
      </c>
      <c r="J1194" s="77">
        <v>2314</v>
      </c>
      <c r="K1194" s="77">
        <v>1432.65</v>
      </c>
      <c r="L1194" s="80">
        <v>2325</v>
      </c>
      <c r="M1194" s="80"/>
      <c r="N1194" s="80"/>
      <c r="O1194" s="80"/>
      <c r="P1194" s="80"/>
      <c r="Q1194" s="78">
        <v>110010</v>
      </c>
      <c r="R1194" s="79" t="s">
        <v>45</v>
      </c>
      <c r="S1194" s="78">
        <v>25</v>
      </c>
      <c r="T1194" s="79" t="s">
        <v>45</v>
      </c>
      <c r="U1194" s="78">
        <v>11</v>
      </c>
      <c r="V1194" s="80" t="s">
        <v>156</v>
      </c>
      <c r="W1194" s="78">
        <v>73</v>
      </c>
      <c r="X1194" s="78">
        <v>9</v>
      </c>
    </row>
    <row r="1195" spans="1:24" x14ac:dyDescent="0.25">
      <c r="A1195" s="67"/>
      <c r="B1195" s="67">
        <v>1045</v>
      </c>
      <c r="C1195" s="67" t="s">
        <v>741</v>
      </c>
      <c r="D1195" s="109">
        <v>300070</v>
      </c>
      <c r="E1195" s="88" t="s">
        <v>308</v>
      </c>
      <c r="F1195" s="72">
        <v>733210</v>
      </c>
      <c r="G1195" s="75" t="s">
        <v>251</v>
      </c>
      <c r="H1195" s="77">
        <v>0</v>
      </c>
      <c r="I1195" s="77">
        <v>0</v>
      </c>
      <c r="J1195" s="77">
        <v>150</v>
      </c>
      <c r="K1195" s="77">
        <v>0</v>
      </c>
      <c r="L1195" s="80">
        <v>150</v>
      </c>
      <c r="M1195" s="80"/>
      <c r="N1195" s="80"/>
      <c r="O1195" s="80"/>
      <c r="P1195" s="80"/>
      <c r="Q1195" s="78">
        <v>110010</v>
      </c>
      <c r="R1195" s="79" t="s">
        <v>45</v>
      </c>
      <c r="S1195" s="78">
        <v>25</v>
      </c>
      <c r="T1195" s="79" t="s">
        <v>45</v>
      </c>
      <c r="U1195" s="78">
        <v>11</v>
      </c>
      <c r="V1195" s="80" t="s">
        <v>156</v>
      </c>
      <c r="W1195" s="78">
        <v>73</v>
      </c>
      <c r="X1195" s="78">
        <v>9</v>
      </c>
    </row>
    <row r="1196" spans="1:24" x14ac:dyDescent="0.25">
      <c r="A1196" s="67"/>
      <c r="B1196" s="67">
        <v>1046</v>
      </c>
      <c r="C1196" s="67" t="s">
        <v>741</v>
      </c>
      <c r="D1196" s="109">
        <v>300070</v>
      </c>
      <c r="E1196" s="88" t="s">
        <v>308</v>
      </c>
      <c r="F1196" s="72">
        <v>733220</v>
      </c>
      <c r="G1196" s="75" t="s">
        <v>256</v>
      </c>
      <c r="H1196" s="77">
        <v>1153</v>
      </c>
      <c r="I1196" s="77">
        <v>549</v>
      </c>
      <c r="J1196" s="77">
        <v>600</v>
      </c>
      <c r="K1196" s="77">
        <v>0</v>
      </c>
      <c r="L1196" s="80">
        <v>1180</v>
      </c>
      <c r="M1196" s="80"/>
      <c r="N1196" s="80"/>
      <c r="O1196" s="80"/>
      <c r="P1196" s="80"/>
      <c r="Q1196" s="78">
        <v>110010</v>
      </c>
      <c r="R1196" s="79" t="s">
        <v>45</v>
      </c>
      <c r="S1196" s="78">
        <v>25</v>
      </c>
      <c r="T1196" s="79" t="s">
        <v>45</v>
      </c>
      <c r="U1196" s="78">
        <v>11</v>
      </c>
      <c r="V1196" s="80" t="s">
        <v>156</v>
      </c>
      <c r="W1196" s="78">
        <v>73</v>
      </c>
      <c r="X1196" s="78">
        <v>9</v>
      </c>
    </row>
    <row r="1197" spans="1:24" x14ac:dyDescent="0.25">
      <c r="A1197" s="67"/>
      <c r="B1197" s="67">
        <v>1047</v>
      </c>
      <c r="C1197" s="67" t="s">
        <v>741</v>
      </c>
      <c r="D1197" s="109">
        <v>300070</v>
      </c>
      <c r="E1197" s="88" t="s">
        <v>308</v>
      </c>
      <c r="F1197" s="72">
        <v>744210</v>
      </c>
      <c r="G1197" s="75" t="s">
        <v>190</v>
      </c>
      <c r="H1197" s="77">
        <v>385.02</v>
      </c>
      <c r="I1197" s="77">
        <v>474.42999999999989</v>
      </c>
      <c r="J1197" s="77">
        <v>750</v>
      </c>
      <c r="K1197" s="77">
        <v>102.47999999999999</v>
      </c>
      <c r="L1197" s="80">
        <v>500</v>
      </c>
      <c r="M1197" s="80"/>
      <c r="N1197" s="80"/>
      <c r="O1197" s="80"/>
      <c r="P1197" s="80"/>
      <c r="Q1197" s="78">
        <v>110010</v>
      </c>
      <c r="R1197" s="79" t="s">
        <v>45</v>
      </c>
      <c r="S1197" s="78">
        <v>25</v>
      </c>
      <c r="T1197" s="79" t="s">
        <v>45</v>
      </c>
      <c r="U1197" s="78">
        <v>11</v>
      </c>
      <c r="V1197" s="80" t="s">
        <v>156</v>
      </c>
      <c r="W1197" s="78">
        <v>74</v>
      </c>
      <c r="X1197" s="78">
        <v>9</v>
      </c>
    </row>
    <row r="1198" spans="1:24" x14ac:dyDescent="0.25">
      <c r="A1198" s="67"/>
      <c r="B1198" s="67">
        <v>1048</v>
      </c>
      <c r="C1198" s="67" t="s">
        <v>741</v>
      </c>
      <c r="D1198" s="109">
        <v>300070</v>
      </c>
      <c r="E1198" s="88" t="s">
        <v>308</v>
      </c>
      <c r="F1198" s="72">
        <v>744220</v>
      </c>
      <c r="G1198" s="75" t="s">
        <v>191</v>
      </c>
      <c r="H1198" s="77">
        <v>8781.7999999999993</v>
      </c>
      <c r="I1198" s="77">
        <v>7327.25</v>
      </c>
      <c r="J1198" s="77">
        <v>8700</v>
      </c>
      <c r="K1198" s="77">
        <v>88.67</v>
      </c>
      <c r="L1198" s="80">
        <v>7000</v>
      </c>
      <c r="M1198" s="80"/>
      <c r="N1198" s="80"/>
      <c r="O1198" s="80"/>
      <c r="P1198" s="80"/>
      <c r="Q1198" s="78">
        <v>110010</v>
      </c>
      <c r="R1198" s="79" t="s">
        <v>45</v>
      </c>
      <c r="S1198" s="78">
        <v>25</v>
      </c>
      <c r="T1198" s="79" t="s">
        <v>45</v>
      </c>
      <c r="U1198" s="78">
        <v>11</v>
      </c>
      <c r="V1198" s="80" t="s">
        <v>156</v>
      </c>
      <c r="W1198" s="78">
        <v>74</v>
      </c>
      <c r="X1198" s="78">
        <v>9</v>
      </c>
    </row>
    <row r="1199" spans="1:24" x14ac:dyDescent="0.25">
      <c r="A1199" s="67"/>
      <c r="B1199" s="67">
        <v>1049</v>
      </c>
      <c r="C1199" s="67" t="s">
        <v>741</v>
      </c>
      <c r="D1199" s="109">
        <v>300070</v>
      </c>
      <c r="E1199" s="88" t="s">
        <v>308</v>
      </c>
      <c r="F1199" s="72">
        <v>744230</v>
      </c>
      <c r="G1199" s="75" t="s">
        <v>234</v>
      </c>
      <c r="H1199" s="77">
        <v>0</v>
      </c>
      <c r="I1199" s="77">
        <v>0</v>
      </c>
      <c r="J1199" s="77">
        <v>2322</v>
      </c>
      <c r="K1199" s="77">
        <v>0</v>
      </c>
      <c r="L1199" s="80">
        <v>3200</v>
      </c>
      <c r="M1199" s="80"/>
      <c r="N1199" s="80"/>
      <c r="O1199" s="80"/>
      <c r="P1199" s="80"/>
      <c r="Q1199" s="78">
        <v>110010</v>
      </c>
      <c r="R1199" s="79" t="s">
        <v>45</v>
      </c>
      <c r="S1199" s="78">
        <v>25</v>
      </c>
      <c r="T1199" s="79" t="s">
        <v>45</v>
      </c>
      <c r="U1199" s="78">
        <v>11</v>
      </c>
      <c r="V1199" s="80" t="s">
        <v>156</v>
      </c>
      <c r="W1199" s="78">
        <v>74</v>
      </c>
      <c r="X1199" s="78">
        <v>9</v>
      </c>
    </row>
    <row r="1200" spans="1:24" x14ac:dyDescent="0.25">
      <c r="A1200" s="67"/>
      <c r="B1200" s="67">
        <v>1050</v>
      </c>
      <c r="C1200" s="67" t="s">
        <v>741</v>
      </c>
      <c r="D1200" s="109">
        <v>300070</v>
      </c>
      <c r="E1200" s="88" t="s">
        <v>308</v>
      </c>
      <c r="F1200" s="72">
        <v>755310</v>
      </c>
      <c r="G1200" s="75" t="s">
        <v>194</v>
      </c>
      <c r="H1200" s="77">
        <v>0</v>
      </c>
      <c r="I1200" s="77">
        <v>0</v>
      </c>
      <c r="J1200" s="77">
        <v>10</v>
      </c>
      <c r="K1200" s="77">
        <v>0</v>
      </c>
      <c r="L1200" s="80">
        <v>10</v>
      </c>
      <c r="M1200" s="80"/>
      <c r="N1200" s="80"/>
      <c r="O1200" s="80"/>
      <c r="P1200" s="80"/>
      <c r="Q1200" s="78">
        <v>110010</v>
      </c>
      <c r="R1200" s="79" t="s">
        <v>45</v>
      </c>
      <c r="S1200" s="78">
        <v>25</v>
      </c>
      <c r="T1200" s="79" t="s">
        <v>45</v>
      </c>
      <c r="U1200" s="78">
        <v>11</v>
      </c>
      <c r="V1200" s="80" t="s">
        <v>156</v>
      </c>
      <c r="W1200" s="78">
        <v>75</v>
      </c>
      <c r="X1200" s="78">
        <v>9</v>
      </c>
    </row>
    <row r="1201" spans="1:24" x14ac:dyDescent="0.25">
      <c r="A1201" s="67"/>
      <c r="B1201" s="67">
        <v>1051</v>
      </c>
      <c r="C1201" s="67" t="s">
        <v>741</v>
      </c>
      <c r="D1201" s="109">
        <v>300070</v>
      </c>
      <c r="E1201" s="88" t="s">
        <v>308</v>
      </c>
      <c r="F1201" s="72">
        <v>755360</v>
      </c>
      <c r="G1201" s="75" t="s">
        <v>225</v>
      </c>
      <c r="H1201" s="77">
        <v>18</v>
      </c>
      <c r="I1201" s="77">
        <v>0</v>
      </c>
      <c r="J1201" s="77">
        <v>200</v>
      </c>
      <c r="K1201" s="77">
        <v>0</v>
      </c>
      <c r="L1201" s="80">
        <v>100</v>
      </c>
      <c r="M1201" s="80"/>
      <c r="N1201" s="80"/>
      <c r="O1201" s="80"/>
      <c r="P1201" s="80"/>
      <c r="Q1201" s="78">
        <v>110010</v>
      </c>
      <c r="R1201" s="79" t="s">
        <v>45</v>
      </c>
      <c r="S1201" s="78">
        <v>25</v>
      </c>
      <c r="T1201" s="79" t="s">
        <v>45</v>
      </c>
      <c r="U1201" s="78">
        <v>11</v>
      </c>
      <c r="V1201" s="80" t="s">
        <v>156</v>
      </c>
      <c r="W1201" s="78">
        <v>75</v>
      </c>
      <c r="X1201" s="78">
        <v>9</v>
      </c>
    </row>
    <row r="1202" spans="1:24" x14ac:dyDescent="0.25">
      <c r="A1202" s="67"/>
      <c r="B1202" s="67">
        <v>1052</v>
      </c>
      <c r="C1202" s="67" t="s">
        <v>741</v>
      </c>
      <c r="D1202" s="109">
        <v>300070</v>
      </c>
      <c r="E1202" s="88" t="s">
        <v>308</v>
      </c>
      <c r="F1202" s="72">
        <v>755510</v>
      </c>
      <c r="G1202" s="75" t="s">
        <v>195</v>
      </c>
      <c r="H1202" s="77">
        <v>0</v>
      </c>
      <c r="I1202" s="77">
        <v>0</v>
      </c>
      <c r="J1202" s="77">
        <v>100</v>
      </c>
      <c r="K1202" s="77">
        <v>0</v>
      </c>
      <c r="L1202" s="80">
        <v>100</v>
      </c>
      <c r="M1202" s="80"/>
      <c r="N1202" s="80"/>
      <c r="O1202" s="80"/>
      <c r="P1202" s="80"/>
      <c r="Q1202" s="78">
        <v>110010</v>
      </c>
      <c r="R1202" s="79" t="s">
        <v>45</v>
      </c>
      <c r="S1202" s="78">
        <v>25</v>
      </c>
      <c r="T1202" s="79" t="s">
        <v>45</v>
      </c>
      <c r="U1202" s="78">
        <v>11</v>
      </c>
      <c r="V1202" s="80" t="s">
        <v>156</v>
      </c>
      <c r="W1202" s="78">
        <v>75</v>
      </c>
      <c r="X1202" s="78">
        <v>9</v>
      </c>
    </row>
    <row r="1203" spans="1:24" x14ac:dyDescent="0.25">
      <c r="A1203" s="67"/>
      <c r="B1203" s="67">
        <v>1053</v>
      </c>
      <c r="C1203" s="67" t="s">
        <v>741</v>
      </c>
      <c r="D1203" s="109">
        <v>300070</v>
      </c>
      <c r="E1203" s="88" t="s">
        <v>308</v>
      </c>
      <c r="F1203" s="72">
        <v>755705</v>
      </c>
      <c r="G1203" s="75" t="s">
        <v>196</v>
      </c>
      <c r="H1203" s="77">
        <v>0.46</v>
      </c>
      <c r="I1203" s="77">
        <v>1.88</v>
      </c>
      <c r="J1203" s="77">
        <v>5</v>
      </c>
      <c r="K1203" s="77">
        <v>0</v>
      </c>
      <c r="L1203" s="80">
        <v>25</v>
      </c>
      <c r="M1203" s="80"/>
      <c r="N1203" s="80"/>
      <c r="O1203" s="80"/>
      <c r="P1203" s="80"/>
      <c r="Q1203" s="78">
        <v>110010</v>
      </c>
      <c r="R1203" s="79" t="s">
        <v>45</v>
      </c>
      <c r="S1203" s="78">
        <v>25</v>
      </c>
      <c r="T1203" s="79" t="s">
        <v>45</v>
      </c>
      <c r="U1203" s="78">
        <v>11</v>
      </c>
      <c r="V1203" s="80" t="s">
        <v>156</v>
      </c>
      <c r="W1203" s="78">
        <v>75</v>
      </c>
      <c r="X1203" s="78">
        <v>9</v>
      </c>
    </row>
    <row r="1204" spans="1:24" x14ac:dyDescent="0.25">
      <c r="A1204" s="67"/>
      <c r="B1204" s="67">
        <v>1054</v>
      </c>
      <c r="C1204" s="67" t="s">
        <v>741</v>
      </c>
      <c r="D1204" s="109">
        <v>300070</v>
      </c>
      <c r="E1204" s="88" t="s">
        <v>308</v>
      </c>
      <c r="F1204" s="72">
        <v>755745</v>
      </c>
      <c r="G1204" s="75" t="s">
        <v>252</v>
      </c>
      <c r="H1204" s="77">
        <v>0</v>
      </c>
      <c r="I1204" s="77">
        <v>0</v>
      </c>
      <c r="J1204" s="77">
        <v>2000</v>
      </c>
      <c r="K1204" s="77">
        <v>0</v>
      </c>
      <c r="L1204" s="80">
        <v>0</v>
      </c>
      <c r="M1204" s="80"/>
      <c r="N1204" s="80"/>
      <c r="O1204" s="80"/>
      <c r="P1204" s="80"/>
      <c r="Q1204" s="78">
        <v>110010</v>
      </c>
      <c r="R1204" s="79" t="s">
        <v>45</v>
      </c>
      <c r="S1204" s="78">
        <v>25</v>
      </c>
      <c r="T1204" s="79" t="s">
        <v>45</v>
      </c>
      <c r="U1204" s="78">
        <v>11</v>
      </c>
      <c r="V1204" s="80" t="s">
        <v>156</v>
      </c>
      <c r="W1204" s="78">
        <v>75</v>
      </c>
      <c r="X1204" s="78">
        <v>9</v>
      </c>
    </row>
    <row r="1205" spans="1:24" x14ac:dyDescent="0.25">
      <c r="A1205" s="67"/>
      <c r="B1205" s="67">
        <v>1055</v>
      </c>
      <c r="C1205" s="67" t="s">
        <v>741</v>
      </c>
      <c r="D1205" s="109">
        <v>300070</v>
      </c>
      <c r="E1205" s="88" t="s">
        <v>308</v>
      </c>
      <c r="F1205" s="72">
        <v>787430</v>
      </c>
      <c r="G1205" s="75" t="s">
        <v>207</v>
      </c>
      <c r="H1205" s="77">
        <v>0</v>
      </c>
      <c r="I1205" s="77">
        <v>0</v>
      </c>
      <c r="J1205" s="77">
        <v>567</v>
      </c>
      <c r="K1205" s="77">
        <v>566.16</v>
      </c>
      <c r="L1205" s="80">
        <v>500</v>
      </c>
      <c r="M1205" s="80"/>
      <c r="N1205" s="80"/>
      <c r="O1205" s="80"/>
      <c r="P1205" s="80"/>
      <c r="Q1205" s="78">
        <v>110010</v>
      </c>
      <c r="R1205" s="79" t="s">
        <v>45</v>
      </c>
      <c r="S1205" s="78">
        <v>25</v>
      </c>
      <c r="T1205" s="79" t="s">
        <v>45</v>
      </c>
      <c r="U1205" s="78">
        <v>11</v>
      </c>
      <c r="V1205" s="80" t="s">
        <v>156</v>
      </c>
      <c r="W1205" s="78">
        <v>78</v>
      </c>
      <c r="X1205" s="78">
        <v>9</v>
      </c>
    </row>
    <row r="1206" spans="1:24" x14ac:dyDescent="0.25">
      <c r="A1206" s="67"/>
      <c r="B1206" s="67"/>
      <c r="C1206" s="67" t="s">
        <v>741</v>
      </c>
      <c r="D1206" s="109">
        <v>300070</v>
      </c>
      <c r="E1206" s="88" t="s">
        <v>308</v>
      </c>
      <c r="F1206" s="66">
        <v>798142</v>
      </c>
      <c r="G1206" s="66" t="s">
        <v>839</v>
      </c>
      <c r="H1206" s="77"/>
      <c r="I1206" s="77"/>
      <c r="J1206" s="77"/>
      <c r="K1206" s="77"/>
      <c r="L1206" s="80">
        <v>-2090</v>
      </c>
      <c r="M1206" s="80"/>
      <c r="N1206" s="80"/>
      <c r="O1206" s="80"/>
      <c r="P1206" s="80"/>
      <c r="Q1206" s="78">
        <v>110010</v>
      </c>
      <c r="R1206" s="79" t="s">
        <v>45</v>
      </c>
      <c r="S1206" s="78">
        <v>25</v>
      </c>
      <c r="T1206" s="79" t="s">
        <v>45</v>
      </c>
      <c r="U1206" s="78">
        <v>11</v>
      </c>
      <c r="V1206" s="80" t="s">
        <v>156</v>
      </c>
      <c r="W1206" s="78">
        <v>79</v>
      </c>
      <c r="X1206" s="78">
        <v>9</v>
      </c>
    </row>
    <row r="1207" spans="1:24" s="66" customFormat="1" x14ac:dyDescent="0.25">
      <c r="A1207" s="67"/>
      <c r="B1207" s="67">
        <v>1056</v>
      </c>
      <c r="C1207" s="67" t="s">
        <v>741</v>
      </c>
      <c r="D1207" s="109">
        <v>316090</v>
      </c>
      <c r="E1207" s="88" t="s">
        <v>309</v>
      </c>
      <c r="F1207" s="72">
        <v>611115</v>
      </c>
      <c r="G1207" s="75" t="s">
        <v>259</v>
      </c>
      <c r="H1207" s="77">
        <v>0</v>
      </c>
      <c r="I1207" s="77">
        <v>0</v>
      </c>
      <c r="J1207" s="77">
        <v>262</v>
      </c>
      <c r="K1207" s="77">
        <v>0</v>
      </c>
      <c r="L1207" s="80">
        <v>256</v>
      </c>
      <c r="M1207" s="80"/>
      <c r="N1207" s="80"/>
      <c r="O1207" s="80"/>
      <c r="P1207" s="80"/>
      <c r="Q1207" s="78">
        <v>110010</v>
      </c>
      <c r="R1207" s="79" t="s">
        <v>150</v>
      </c>
      <c r="S1207" s="78">
        <v>10</v>
      </c>
      <c r="T1207" s="79" t="s">
        <v>150</v>
      </c>
      <c r="U1207" s="78">
        <v>11</v>
      </c>
      <c r="V1207" s="80" t="s">
        <v>156</v>
      </c>
      <c r="W1207" s="78">
        <v>61</v>
      </c>
      <c r="X1207" s="78">
        <v>1</v>
      </c>
    </row>
    <row r="1208" spans="1:24" x14ac:dyDescent="0.25">
      <c r="A1208" s="67"/>
      <c r="B1208" s="67">
        <v>1057</v>
      </c>
      <c r="C1208" s="67" t="s">
        <v>741</v>
      </c>
      <c r="D1208" s="107">
        <v>316090</v>
      </c>
      <c r="E1208" s="88" t="s">
        <v>309</v>
      </c>
      <c r="F1208" s="76">
        <v>611120</v>
      </c>
      <c r="G1208" s="75" t="s">
        <v>229</v>
      </c>
      <c r="H1208" s="77">
        <v>16418.2</v>
      </c>
      <c r="I1208" s="77">
        <v>17200</v>
      </c>
      <c r="J1208" s="77">
        <v>25207</v>
      </c>
      <c r="K1208" s="77">
        <v>13448.32</v>
      </c>
      <c r="L1208" s="80">
        <v>0</v>
      </c>
      <c r="M1208" s="80"/>
      <c r="N1208" s="80"/>
      <c r="O1208" s="80"/>
      <c r="P1208" s="80"/>
      <c r="Q1208" s="78">
        <v>110010</v>
      </c>
      <c r="R1208" s="79" t="s">
        <v>150</v>
      </c>
      <c r="S1208" s="78">
        <v>10</v>
      </c>
      <c r="T1208" s="79" t="s">
        <v>150</v>
      </c>
      <c r="U1208" s="78">
        <v>11</v>
      </c>
      <c r="V1208" s="80" t="s">
        <v>156</v>
      </c>
      <c r="W1208" s="78">
        <v>61</v>
      </c>
      <c r="X1208" s="78">
        <v>1</v>
      </c>
    </row>
    <row r="1209" spans="1:24" x14ac:dyDescent="0.25">
      <c r="A1209" s="67"/>
      <c r="B1209" s="67">
        <v>1058</v>
      </c>
      <c r="C1209" s="67" t="s">
        <v>741</v>
      </c>
      <c r="D1209" s="107">
        <v>316090</v>
      </c>
      <c r="E1209" s="88" t="s">
        <v>309</v>
      </c>
      <c r="F1209" s="76">
        <v>733110</v>
      </c>
      <c r="G1209" s="75" t="s">
        <v>214</v>
      </c>
      <c r="H1209" s="77">
        <v>422.6</v>
      </c>
      <c r="I1209" s="77">
        <v>410.27</v>
      </c>
      <c r="J1209" s="77">
        <v>320</v>
      </c>
      <c r="K1209" s="77">
        <v>315.60000000000002</v>
      </c>
      <c r="L1209" s="80">
        <v>320</v>
      </c>
      <c r="M1209" s="80">
        <f>+L1209-J1209</f>
        <v>0</v>
      </c>
      <c r="N1209" s="80"/>
      <c r="O1209" s="80"/>
      <c r="P1209" s="80"/>
      <c r="Q1209" s="78">
        <v>110010</v>
      </c>
      <c r="R1209" s="79" t="s">
        <v>150</v>
      </c>
      <c r="S1209" s="78">
        <v>10</v>
      </c>
      <c r="T1209" s="79" t="s">
        <v>150</v>
      </c>
      <c r="U1209" s="78">
        <v>11</v>
      </c>
      <c r="V1209" s="80" t="s">
        <v>156</v>
      </c>
      <c r="W1209" s="78">
        <v>73</v>
      </c>
      <c r="X1209" s="78">
        <v>4</v>
      </c>
    </row>
    <row r="1210" spans="1:24" x14ac:dyDescent="0.25">
      <c r="A1210" s="67"/>
      <c r="B1210" s="67">
        <v>1059</v>
      </c>
      <c r="C1210" s="67" t="s">
        <v>741</v>
      </c>
      <c r="D1210" s="107">
        <v>316090</v>
      </c>
      <c r="E1210" s="88" t="s">
        <v>309</v>
      </c>
      <c r="F1210" s="76">
        <v>755310</v>
      </c>
      <c r="G1210" s="75" t="s">
        <v>194</v>
      </c>
      <c r="H1210" s="77">
        <v>113.22999999999999</v>
      </c>
      <c r="I1210" s="77">
        <v>115.13999999999999</v>
      </c>
      <c r="J1210" s="77">
        <v>280</v>
      </c>
      <c r="K1210" s="77">
        <v>140.21999999999997</v>
      </c>
      <c r="L1210" s="80">
        <v>250</v>
      </c>
      <c r="M1210" s="80">
        <f>+L1210-J1210</f>
        <v>-30</v>
      </c>
      <c r="N1210" s="80"/>
      <c r="O1210" s="80"/>
      <c r="P1210" s="80"/>
      <c r="Q1210" s="78">
        <v>110010</v>
      </c>
      <c r="R1210" s="79" t="s">
        <v>150</v>
      </c>
      <c r="S1210" s="78">
        <v>10</v>
      </c>
      <c r="T1210" s="79" t="s">
        <v>150</v>
      </c>
      <c r="U1210" s="78">
        <v>11</v>
      </c>
      <c r="V1210" s="80" t="s">
        <v>156</v>
      </c>
      <c r="W1210" s="78">
        <v>75</v>
      </c>
      <c r="X1210" s="78">
        <v>4</v>
      </c>
    </row>
    <row r="1211" spans="1:24" x14ac:dyDescent="0.25">
      <c r="A1211" s="67"/>
      <c r="B1211" s="67">
        <v>1060</v>
      </c>
      <c r="C1211" s="67" t="s">
        <v>741</v>
      </c>
      <c r="D1211" s="107">
        <v>316090</v>
      </c>
      <c r="E1211" s="88" t="s">
        <v>309</v>
      </c>
      <c r="F1211" s="76">
        <v>755360</v>
      </c>
      <c r="G1211" s="75" t="s">
        <v>225</v>
      </c>
      <c r="H1211" s="77">
        <v>0</v>
      </c>
      <c r="I1211" s="77">
        <v>58.86</v>
      </c>
      <c r="J1211" s="77">
        <v>0</v>
      </c>
      <c r="K1211" s="77">
        <v>0</v>
      </c>
      <c r="L1211" s="80">
        <v>0</v>
      </c>
      <c r="M1211" s="80">
        <f>+L1211-J1211</f>
        <v>0</v>
      </c>
      <c r="N1211" s="80"/>
      <c r="O1211" s="80"/>
      <c r="P1211" s="80"/>
      <c r="Q1211" s="78">
        <v>110010</v>
      </c>
      <c r="R1211" s="79" t="s">
        <v>150</v>
      </c>
      <c r="S1211" s="78">
        <v>10</v>
      </c>
      <c r="T1211" s="79" t="s">
        <v>150</v>
      </c>
      <c r="U1211" s="78">
        <v>11</v>
      </c>
      <c r="V1211" s="80" t="s">
        <v>156</v>
      </c>
      <c r="W1211" s="78">
        <v>75</v>
      </c>
      <c r="X1211" s="78">
        <v>4</v>
      </c>
    </row>
    <row r="1212" spans="1:24" x14ac:dyDescent="0.25">
      <c r="A1212" s="67"/>
      <c r="B1212" s="67"/>
      <c r="C1212" s="67" t="s">
        <v>741</v>
      </c>
      <c r="D1212" s="107">
        <v>316090</v>
      </c>
      <c r="E1212" s="88" t="s">
        <v>309</v>
      </c>
      <c r="F1212" s="66">
        <v>798142</v>
      </c>
      <c r="G1212" s="66" t="s">
        <v>839</v>
      </c>
      <c r="H1212" s="77"/>
      <c r="I1212" s="77"/>
      <c r="J1212" s="77"/>
      <c r="K1212" s="77"/>
      <c r="L1212" s="80">
        <v>-32</v>
      </c>
      <c r="M1212" s="80">
        <f>+L1212-J1212</f>
        <v>-32</v>
      </c>
      <c r="N1212" s="80"/>
      <c r="O1212" s="80"/>
      <c r="P1212" s="80"/>
      <c r="Q1212" s="78">
        <v>110010</v>
      </c>
      <c r="R1212" s="79" t="s">
        <v>150</v>
      </c>
      <c r="S1212" s="78">
        <v>10</v>
      </c>
      <c r="T1212" s="79" t="s">
        <v>150</v>
      </c>
      <c r="U1212" s="78">
        <v>11</v>
      </c>
      <c r="V1212" s="80" t="s">
        <v>156</v>
      </c>
      <c r="W1212" s="78">
        <v>79</v>
      </c>
      <c r="X1212" s="78">
        <v>4</v>
      </c>
    </row>
    <row r="1213" spans="1:24" x14ac:dyDescent="0.25">
      <c r="A1213" s="67"/>
      <c r="B1213" s="67">
        <v>1061</v>
      </c>
      <c r="C1213" s="67" t="s">
        <v>741</v>
      </c>
      <c r="D1213" s="107">
        <v>323000</v>
      </c>
      <c r="E1213" s="88" t="s">
        <v>311</v>
      </c>
      <c r="F1213" s="76">
        <v>611110</v>
      </c>
      <c r="G1213" s="75" t="s">
        <v>258</v>
      </c>
      <c r="H1213" s="77">
        <v>378477.58</v>
      </c>
      <c r="I1213" s="77">
        <v>474051.63999999996</v>
      </c>
      <c r="J1213" s="77">
        <v>487141</v>
      </c>
      <c r="K1213" s="77">
        <v>243570.18</v>
      </c>
      <c r="L1213" s="80">
        <v>487140</v>
      </c>
      <c r="M1213" s="80"/>
      <c r="N1213" s="80"/>
      <c r="O1213" s="80"/>
      <c r="P1213" s="80"/>
      <c r="Q1213" s="78">
        <v>110010</v>
      </c>
      <c r="R1213" s="79" t="s">
        <v>150</v>
      </c>
      <c r="S1213" s="78">
        <v>10</v>
      </c>
      <c r="T1213" s="79" t="s">
        <v>150</v>
      </c>
      <c r="U1213" s="78">
        <v>11</v>
      </c>
      <c r="V1213" s="80" t="s">
        <v>156</v>
      </c>
      <c r="W1213" s="78">
        <v>61</v>
      </c>
      <c r="X1213" s="78">
        <v>1</v>
      </c>
    </row>
    <row r="1214" spans="1:24" x14ac:dyDescent="0.25">
      <c r="A1214" s="67"/>
      <c r="B1214" s="67">
        <v>1062</v>
      </c>
      <c r="C1214" s="67" t="s">
        <v>741</v>
      </c>
      <c r="D1214" s="107">
        <v>323000</v>
      </c>
      <c r="E1214" s="88" t="s">
        <v>311</v>
      </c>
      <c r="F1214" s="76">
        <v>611115</v>
      </c>
      <c r="G1214" s="75" t="s">
        <v>259</v>
      </c>
      <c r="H1214" s="77">
        <v>44.94</v>
      </c>
      <c r="I1214" s="77">
        <v>880.8</v>
      </c>
      <c r="J1214" s="77">
        <v>2228</v>
      </c>
      <c r="K1214" s="77">
        <v>74.34</v>
      </c>
      <c r="L1214" s="80">
        <v>2000</v>
      </c>
      <c r="M1214" s="80"/>
      <c r="N1214" s="80"/>
      <c r="O1214" s="80"/>
      <c r="P1214" s="80"/>
      <c r="Q1214" s="78">
        <v>110010</v>
      </c>
      <c r="R1214" s="79" t="s">
        <v>150</v>
      </c>
      <c r="S1214" s="78">
        <v>10</v>
      </c>
      <c r="T1214" s="79" t="s">
        <v>150</v>
      </c>
      <c r="U1214" s="78">
        <v>11</v>
      </c>
      <c r="V1214" s="80" t="s">
        <v>156</v>
      </c>
      <c r="W1214" s="78">
        <v>61</v>
      </c>
      <c r="X1214" s="78">
        <v>1</v>
      </c>
    </row>
    <row r="1215" spans="1:24" x14ac:dyDescent="0.25">
      <c r="A1215" s="67"/>
      <c r="B1215" s="67">
        <v>1063</v>
      </c>
      <c r="C1215" s="67" t="s">
        <v>741</v>
      </c>
      <c r="D1215" s="107">
        <v>323000</v>
      </c>
      <c r="E1215" s="88" t="s">
        <v>311</v>
      </c>
      <c r="F1215" s="76">
        <v>611120</v>
      </c>
      <c r="G1215" s="75" t="s">
        <v>229</v>
      </c>
      <c r="H1215" s="77">
        <v>156314.66999999998</v>
      </c>
      <c r="I1215" s="77">
        <v>123288.11</v>
      </c>
      <c r="J1215" s="77">
        <v>159366</v>
      </c>
      <c r="K1215" s="77">
        <v>108378.40999999999</v>
      </c>
      <c r="L1215" s="80">
        <v>0</v>
      </c>
      <c r="M1215" s="80"/>
      <c r="N1215" s="80"/>
      <c r="O1215" s="80"/>
      <c r="P1215" s="80"/>
      <c r="Q1215" s="78">
        <v>110010</v>
      </c>
      <c r="R1215" s="79" t="s">
        <v>150</v>
      </c>
      <c r="S1215" s="78">
        <v>10</v>
      </c>
      <c r="T1215" s="79" t="s">
        <v>150</v>
      </c>
      <c r="U1215" s="78">
        <v>11</v>
      </c>
      <c r="V1215" s="80" t="s">
        <v>156</v>
      </c>
      <c r="W1215" s="78">
        <v>61</v>
      </c>
      <c r="X1215" s="78">
        <v>1</v>
      </c>
    </row>
    <row r="1216" spans="1:24" s="66" customFormat="1" x14ac:dyDescent="0.25">
      <c r="A1216" s="67"/>
      <c r="B1216" s="67">
        <v>1064</v>
      </c>
      <c r="C1216" s="67" t="s">
        <v>741</v>
      </c>
      <c r="D1216" s="107">
        <v>323000</v>
      </c>
      <c r="E1216" s="88" t="s">
        <v>311</v>
      </c>
      <c r="F1216" s="76">
        <v>611125</v>
      </c>
      <c r="G1216" s="75" t="s">
        <v>260</v>
      </c>
      <c r="H1216" s="77">
        <v>52008.78</v>
      </c>
      <c r="I1216" s="77">
        <v>11129.7</v>
      </c>
      <c r="J1216" s="77">
        <v>23550</v>
      </c>
      <c r="K1216" s="77">
        <v>11774.88</v>
      </c>
      <c r="L1216" s="80">
        <v>23550</v>
      </c>
      <c r="M1216" s="80"/>
      <c r="N1216" s="80"/>
      <c r="O1216" s="80"/>
      <c r="P1216" s="80"/>
      <c r="Q1216" s="78">
        <v>110010</v>
      </c>
      <c r="R1216" s="79" t="s">
        <v>150</v>
      </c>
      <c r="S1216" s="78">
        <v>10</v>
      </c>
      <c r="T1216" s="79" t="s">
        <v>150</v>
      </c>
      <c r="U1216" s="78">
        <v>11</v>
      </c>
      <c r="V1216" s="80" t="s">
        <v>156</v>
      </c>
      <c r="W1216" s="78">
        <v>61</v>
      </c>
      <c r="X1216" s="78">
        <v>1</v>
      </c>
    </row>
    <row r="1217" spans="1:24" x14ac:dyDescent="0.25">
      <c r="A1217" s="67"/>
      <c r="B1217" s="67">
        <v>1065</v>
      </c>
      <c r="C1217" s="67" t="s">
        <v>741</v>
      </c>
      <c r="D1217" s="107">
        <v>323000</v>
      </c>
      <c r="E1217" s="88" t="s">
        <v>311</v>
      </c>
      <c r="F1217" s="76">
        <v>611130</v>
      </c>
      <c r="G1217" s="75" t="s">
        <v>261</v>
      </c>
      <c r="H1217" s="77">
        <v>0</v>
      </c>
      <c r="I1217" s="77">
        <v>13587.96</v>
      </c>
      <c r="J1217" s="77">
        <v>13588</v>
      </c>
      <c r="K1217" s="77">
        <v>7678.16</v>
      </c>
      <c r="L1217" s="80">
        <v>14132</v>
      </c>
      <c r="M1217" s="80"/>
      <c r="N1217" s="80"/>
      <c r="O1217" s="80"/>
      <c r="P1217" s="80"/>
      <c r="Q1217" s="78">
        <v>110010</v>
      </c>
      <c r="R1217" s="79" t="s">
        <v>150</v>
      </c>
      <c r="S1217" s="78">
        <v>10</v>
      </c>
      <c r="T1217" s="79" t="s">
        <v>150</v>
      </c>
      <c r="U1217" s="78">
        <v>11</v>
      </c>
      <c r="V1217" s="80" t="s">
        <v>156</v>
      </c>
      <c r="W1217" s="78">
        <v>61</v>
      </c>
      <c r="X1217" s="78">
        <v>1</v>
      </c>
    </row>
    <row r="1218" spans="1:24" x14ac:dyDescent="0.25">
      <c r="A1218" s="67"/>
      <c r="B1218" s="67">
        <v>1066</v>
      </c>
      <c r="C1218" s="67" t="s">
        <v>741</v>
      </c>
      <c r="D1218" s="107">
        <v>323000</v>
      </c>
      <c r="E1218" s="88" t="s">
        <v>311</v>
      </c>
      <c r="F1218" s="76">
        <v>611150</v>
      </c>
      <c r="G1218" s="75" t="s">
        <v>262</v>
      </c>
      <c r="H1218" s="77">
        <v>47673.53</v>
      </c>
      <c r="I1218" s="77">
        <v>60847.79</v>
      </c>
      <c r="J1218" s="77">
        <v>63331</v>
      </c>
      <c r="K1218" s="77">
        <v>0</v>
      </c>
      <c r="L1218" s="80">
        <v>64076</v>
      </c>
      <c r="M1218" s="80"/>
      <c r="N1218" s="80"/>
      <c r="O1218" s="80"/>
      <c r="P1218" s="80"/>
      <c r="Q1218" s="78">
        <v>110010</v>
      </c>
      <c r="R1218" s="79" t="s">
        <v>150</v>
      </c>
      <c r="S1218" s="78">
        <v>10</v>
      </c>
      <c r="T1218" s="79" t="s">
        <v>150</v>
      </c>
      <c r="U1218" s="78">
        <v>11</v>
      </c>
      <c r="V1218" s="80" t="s">
        <v>156</v>
      </c>
      <c r="W1218" s="78">
        <v>61</v>
      </c>
      <c r="X1218" s="78">
        <v>1</v>
      </c>
    </row>
    <row r="1219" spans="1:24" x14ac:dyDescent="0.25">
      <c r="A1219" s="67"/>
      <c r="B1219" s="67">
        <v>1067</v>
      </c>
      <c r="C1219" s="67" t="s">
        <v>741</v>
      </c>
      <c r="D1219" s="107">
        <v>323000</v>
      </c>
      <c r="E1219" s="88" t="s">
        <v>311</v>
      </c>
      <c r="F1219" s="76">
        <v>611160</v>
      </c>
      <c r="G1219" s="75" t="s">
        <v>230</v>
      </c>
      <c r="H1219" s="77">
        <v>21652.880000000001</v>
      </c>
      <c r="I1219" s="77">
        <v>27571.03</v>
      </c>
      <c r="J1219" s="77">
        <v>37256</v>
      </c>
      <c r="K1219" s="77">
        <v>-448.8</v>
      </c>
      <c r="L1219" s="80">
        <v>0</v>
      </c>
      <c r="M1219" s="80"/>
      <c r="N1219" s="80"/>
      <c r="O1219" s="80"/>
      <c r="P1219" s="80"/>
      <c r="Q1219" s="78">
        <v>110010</v>
      </c>
      <c r="R1219" s="79" t="s">
        <v>150</v>
      </c>
      <c r="S1219" s="78">
        <v>10</v>
      </c>
      <c r="T1219" s="79" t="s">
        <v>150</v>
      </c>
      <c r="U1219" s="78">
        <v>11</v>
      </c>
      <c r="V1219" s="80" t="s">
        <v>156</v>
      </c>
      <c r="W1219" s="78">
        <v>61</v>
      </c>
      <c r="X1219" s="78">
        <v>1</v>
      </c>
    </row>
    <row r="1220" spans="1:24" x14ac:dyDescent="0.25">
      <c r="A1220" s="67"/>
      <c r="B1220" s="67">
        <v>1068</v>
      </c>
      <c r="C1220" s="67" t="s">
        <v>741</v>
      </c>
      <c r="D1220" s="107">
        <v>323000</v>
      </c>
      <c r="E1220" s="88" t="s">
        <v>311</v>
      </c>
      <c r="F1220" s="76">
        <v>712655</v>
      </c>
      <c r="G1220" s="75" t="s">
        <v>237</v>
      </c>
      <c r="H1220" s="77">
        <v>95.16</v>
      </c>
      <c r="I1220" s="77">
        <v>0</v>
      </c>
      <c r="J1220" s="77">
        <v>996</v>
      </c>
      <c r="K1220" s="77">
        <v>0</v>
      </c>
      <c r="L1220" s="80">
        <v>0</v>
      </c>
      <c r="M1220" s="80">
        <f t="shared" ref="M1220:M1226" si="35">+L1220-J1220</f>
        <v>-996</v>
      </c>
      <c r="N1220" s="80"/>
      <c r="O1220" s="80"/>
      <c r="P1220" s="80"/>
      <c r="Q1220" s="78">
        <v>110010</v>
      </c>
      <c r="R1220" s="79" t="s">
        <v>150</v>
      </c>
      <c r="S1220" s="78">
        <v>10</v>
      </c>
      <c r="T1220" s="79" t="s">
        <v>150</v>
      </c>
      <c r="U1220" s="78">
        <v>11</v>
      </c>
      <c r="V1220" s="80" t="s">
        <v>156</v>
      </c>
      <c r="W1220" s="78">
        <v>71</v>
      </c>
      <c r="X1220" s="78">
        <v>4</v>
      </c>
    </row>
    <row r="1221" spans="1:24" x14ac:dyDescent="0.25">
      <c r="A1221" s="67"/>
      <c r="B1221" s="67">
        <v>1069</v>
      </c>
      <c r="C1221" s="67" t="s">
        <v>741</v>
      </c>
      <c r="D1221" s="107">
        <v>323000</v>
      </c>
      <c r="E1221" s="88" t="s">
        <v>311</v>
      </c>
      <c r="F1221" s="76">
        <v>733110</v>
      </c>
      <c r="G1221" s="75" t="s">
        <v>214</v>
      </c>
      <c r="H1221" s="77">
        <v>894.94999999999982</v>
      </c>
      <c r="I1221" s="77">
        <v>1160.7399999999998</v>
      </c>
      <c r="J1221" s="77">
        <v>1168</v>
      </c>
      <c r="K1221" s="77">
        <v>1098.9199999999998</v>
      </c>
      <c r="L1221" s="80">
        <v>1200</v>
      </c>
      <c r="M1221" s="80">
        <f t="shared" si="35"/>
        <v>32</v>
      </c>
      <c r="N1221" s="80"/>
      <c r="O1221" s="80"/>
      <c r="P1221" s="80"/>
      <c r="Q1221" s="78">
        <v>110010</v>
      </c>
      <c r="R1221" s="79" t="s">
        <v>150</v>
      </c>
      <c r="S1221" s="78">
        <v>10</v>
      </c>
      <c r="T1221" s="79" t="s">
        <v>150</v>
      </c>
      <c r="U1221" s="78">
        <v>11</v>
      </c>
      <c r="V1221" s="80" t="s">
        <v>156</v>
      </c>
      <c r="W1221" s="78">
        <v>73</v>
      </c>
      <c r="X1221" s="78">
        <v>4</v>
      </c>
    </row>
    <row r="1222" spans="1:24" x14ac:dyDescent="0.25">
      <c r="A1222" s="67"/>
      <c r="B1222" s="67">
        <v>1070</v>
      </c>
      <c r="C1222" s="67" t="s">
        <v>741</v>
      </c>
      <c r="D1222" s="107">
        <v>323000</v>
      </c>
      <c r="E1222" s="88" t="s">
        <v>311</v>
      </c>
      <c r="F1222" s="76">
        <v>744220</v>
      </c>
      <c r="G1222" s="75" t="s">
        <v>191</v>
      </c>
      <c r="H1222" s="77">
        <v>3054.21</v>
      </c>
      <c r="I1222" s="77">
        <v>2264.52</v>
      </c>
      <c r="J1222" s="77">
        <v>250</v>
      </c>
      <c r="K1222" s="77">
        <v>0</v>
      </c>
      <c r="L1222" s="80">
        <v>0</v>
      </c>
      <c r="M1222" s="80">
        <f t="shared" si="35"/>
        <v>-250</v>
      </c>
      <c r="N1222" s="80"/>
      <c r="O1222" s="80"/>
      <c r="P1222" s="80"/>
      <c r="Q1222" s="78">
        <v>110010</v>
      </c>
      <c r="R1222" s="79" t="s">
        <v>150</v>
      </c>
      <c r="S1222" s="78">
        <v>10</v>
      </c>
      <c r="T1222" s="79" t="s">
        <v>150</v>
      </c>
      <c r="U1222" s="78">
        <v>11</v>
      </c>
      <c r="V1222" s="80" t="s">
        <v>156</v>
      </c>
      <c r="W1222" s="78">
        <v>74</v>
      </c>
      <c r="X1222" s="78">
        <v>4</v>
      </c>
    </row>
    <row r="1223" spans="1:24" x14ac:dyDescent="0.25">
      <c r="A1223" s="67"/>
      <c r="B1223" s="67">
        <v>1071</v>
      </c>
      <c r="C1223" s="67" t="s">
        <v>741</v>
      </c>
      <c r="D1223" s="107">
        <v>323000</v>
      </c>
      <c r="E1223" s="88" t="s">
        <v>311</v>
      </c>
      <c r="F1223" s="76">
        <v>755310</v>
      </c>
      <c r="G1223" s="75" t="s">
        <v>194</v>
      </c>
      <c r="H1223" s="77">
        <v>3280.1099999999997</v>
      </c>
      <c r="I1223" s="77">
        <v>64.579999999999927</v>
      </c>
      <c r="J1223" s="77">
        <v>1640</v>
      </c>
      <c r="K1223" s="77">
        <v>1979.2200000000003</v>
      </c>
      <c r="L1223" s="80">
        <v>3000</v>
      </c>
      <c r="M1223" s="80">
        <f t="shared" si="35"/>
        <v>1360</v>
      </c>
      <c r="N1223" s="80"/>
      <c r="O1223" s="80"/>
      <c r="P1223" s="80"/>
      <c r="Q1223" s="78">
        <v>110010</v>
      </c>
      <c r="R1223" s="79" t="s">
        <v>150</v>
      </c>
      <c r="S1223" s="78">
        <v>10</v>
      </c>
      <c r="T1223" s="79" t="s">
        <v>150</v>
      </c>
      <c r="U1223" s="78">
        <v>11</v>
      </c>
      <c r="V1223" s="80" t="s">
        <v>156</v>
      </c>
      <c r="W1223" s="78">
        <v>75</v>
      </c>
      <c r="X1223" s="78">
        <v>4</v>
      </c>
    </row>
    <row r="1224" spans="1:24" x14ac:dyDescent="0.25">
      <c r="A1224" s="67"/>
      <c r="B1224" s="67">
        <v>1072</v>
      </c>
      <c r="C1224" s="67" t="s">
        <v>741</v>
      </c>
      <c r="D1224" s="107">
        <v>323000</v>
      </c>
      <c r="E1224" s="88" t="s">
        <v>311</v>
      </c>
      <c r="F1224" s="76">
        <v>755360</v>
      </c>
      <c r="G1224" s="75" t="s">
        <v>225</v>
      </c>
      <c r="H1224" s="77">
        <v>82.52000000000001</v>
      </c>
      <c r="I1224" s="77">
        <v>0</v>
      </c>
      <c r="J1224" s="77">
        <v>300</v>
      </c>
      <c r="K1224" s="77">
        <v>0</v>
      </c>
      <c r="L1224" s="80">
        <v>300</v>
      </c>
      <c r="M1224" s="80">
        <f t="shared" si="35"/>
        <v>0</v>
      </c>
      <c r="N1224" s="80"/>
      <c r="O1224" s="80"/>
      <c r="P1224" s="80"/>
      <c r="Q1224" s="78">
        <v>110010</v>
      </c>
      <c r="R1224" s="79" t="s">
        <v>150</v>
      </c>
      <c r="S1224" s="78">
        <v>10</v>
      </c>
      <c r="T1224" s="79" t="s">
        <v>150</v>
      </c>
      <c r="U1224" s="78">
        <v>11</v>
      </c>
      <c r="V1224" s="80" t="s">
        <v>156</v>
      </c>
      <c r="W1224" s="78">
        <v>75</v>
      </c>
      <c r="X1224" s="78">
        <v>4</v>
      </c>
    </row>
    <row r="1225" spans="1:24" x14ac:dyDescent="0.25">
      <c r="A1225" s="67"/>
      <c r="B1225" s="67">
        <v>1073</v>
      </c>
      <c r="C1225" s="67" t="s">
        <v>741</v>
      </c>
      <c r="D1225" s="107">
        <v>323000</v>
      </c>
      <c r="E1225" s="88" t="s">
        <v>311</v>
      </c>
      <c r="F1225" s="76">
        <v>755705</v>
      </c>
      <c r="G1225" s="75" t="s">
        <v>196</v>
      </c>
      <c r="H1225" s="77">
        <v>2.6900000000000004</v>
      </c>
      <c r="I1225" s="77">
        <v>21.43</v>
      </c>
      <c r="J1225" s="77">
        <v>5</v>
      </c>
      <c r="K1225" s="77">
        <v>1.61</v>
      </c>
      <c r="L1225" s="80">
        <v>5</v>
      </c>
      <c r="M1225" s="80">
        <f t="shared" si="35"/>
        <v>0</v>
      </c>
      <c r="N1225" s="80"/>
      <c r="O1225" s="80"/>
      <c r="P1225" s="80"/>
      <c r="Q1225" s="78">
        <v>110010</v>
      </c>
      <c r="R1225" s="79" t="s">
        <v>150</v>
      </c>
      <c r="S1225" s="78">
        <v>10</v>
      </c>
      <c r="T1225" s="79" t="s">
        <v>150</v>
      </c>
      <c r="U1225" s="78">
        <v>11</v>
      </c>
      <c r="V1225" s="80" t="s">
        <v>156</v>
      </c>
      <c r="W1225" s="78">
        <v>75</v>
      </c>
      <c r="X1225" s="78">
        <v>4</v>
      </c>
    </row>
    <row r="1226" spans="1:24" x14ac:dyDescent="0.25">
      <c r="A1226" s="67"/>
      <c r="B1226" s="67"/>
      <c r="C1226" s="67" t="s">
        <v>741</v>
      </c>
      <c r="D1226" s="107">
        <v>323000</v>
      </c>
      <c r="E1226" s="88" t="s">
        <v>311</v>
      </c>
      <c r="F1226" s="66">
        <v>798142</v>
      </c>
      <c r="G1226" s="66" t="s">
        <v>839</v>
      </c>
      <c r="H1226" s="77"/>
      <c r="I1226" s="77"/>
      <c r="J1226" s="77"/>
      <c r="K1226" s="77"/>
      <c r="L1226" s="80">
        <v>-151</v>
      </c>
      <c r="M1226" s="80">
        <f t="shared" si="35"/>
        <v>-151</v>
      </c>
      <c r="N1226" s="80"/>
      <c r="O1226" s="80"/>
      <c r="P1226" s="80"/>
      <c r="Q1226" s="78">
        <v>110010</v>
      </c>
      <c r="R1226" s="79" t="s">
        <v>150</v>
      </c>
      <c r="S1226" s="78">
        <v>10</v>
      </c>
      <c r="T1226" s="79" t="s">
        <v>150</v>
      </c>
      <c r="U1226" s="78">
        <v>11</v>
      </c>
      <c r="V1226" s="80" t="s">
        <v>156</v>
      </c>
      <c r="W1226" s="78">
        <v>79</v>
      </c>
      <c r="X1226" s="78">
        <v>4</v>
      </c>
    </row>
    <row r="1227" spans="1:24" s="66" customFormat="1" x14ac:dyDescent="0.25">
      <c r="A1227" s="67"/>
      <c r="B1227" s="67">
        <v>1074</v>
      </c>
      <c r="C1227" s="67" t="s">
        <v>741</v>
      </c>
      <c r="D1227" s="107">
        <v>323100</v>
      </c>
      <c r="E1227" s="88" t="s">
        <v>312</v>
      </c>
      <c r="F1227" s="76">
        <v>611110</v>
      </c>
      <c r="G1227" s="75" t="s">
        <v>258</v>
      </c>
      <c r="H1227" s="77">
        <v>94055.249999999971</v>
      </c>
      <c r="I1227" s="77">
        <v>96334.96</v>
      </c>
      <c r="J1227" s="77">
        <v>130670</v>
      </c>
      <c r="K1227" s="77">
        <v>70706.97</v>
      </c>
      <c r="L1227" s="80">
        <v>200215</v>
      </c>
      <c r="M1227" s="80"/>
      <c r="N1227" s="80"/>
      <c r="O1227" s="80"/>
      <c r="P1227" s="80"/>
      <c r="Q1227" s="78">
        <v>110010</v>
      </c>
      <c r="R1227" s="79" t="s">
        <v>150</v>
      </c>
      <c r="S1227" s="78">
        <v>10</v>
      </c>
      <c r="T1227" s="79" t="s">
        <v>150</v>
      </c>
      <c r="U1227" s="78">
        <v>11</v>
      </c>
      <c r="V1227" s="80" t="s">
        <v>156</v>
      </c>
      <c r="W1227" s="78">
        <v>61</v>
      </c>
      <c r="X1227" s="78">
        <v>1</v>
      </c>
    </row>
    <row r="1228" spans="1:24" x14ac:dyDescent="0.25">
      <c r="A1228" s="67"/>
      <c r="B1228" s="67">
        <v>1075</v>
      </c>
      <c r="C1228" s="67" t="s">
        <v>741</v>
      </c>
      <c r="D1228" s="107">
        <v>323100</v>
      </c>
      <c r="E1228" s="88" t="s">
        <v>312</v>
      </c>
      <c r="F1228" s="76">
        <v>611115</v>
      </c>
      <c r="G1228" s="75" t="s">
        <v>259</v>
      </c>
      <c r="H1228" s="77">
        <v>220.2</v>
      </c>
      <c r="I1228" s="77">
        <v>940.17000000000007</v>
      </c>
      <c r="J1228" s="77">
        <v>687</v>
      </c>
      <c r="K1228" s="77">
        <v>148.68</v>
      </c>
      <c r="L1228" s="80">
        <v>600</v>
      </c>
      <c r="M1228" s="80"/>
      <c r="N1228" s="80"/>
      <c r="O1228" s="80"/>
      <c r="P1228" s="80"/>
      <c r="Q1228" s="78">
        <v>110010</v>
      </c>
      <c r="R1228" s="79" t="s">
        <v>150</v>
      </c>
      <c r="S1228" s="78">
        <v>10</v>
      </c>
      <c r="T1228" s="79" t="s">
        <v>150</v>
      </c>
      <c r="U1228" s="78">
        <v>11</v>
      </c>
      <c r="V1228" s="80" t="s">
        <v>156</v>
      </c>
      <c r="W1228" s="78">
        <v>61</v>
      </c>
      <c r="X1228" s="78">
        <v>1</v>
      </c>
    </row>
    <row r="1229" spans="1:24" x14ac:dyDescent="0.25">
      <c r="A1229" s="67"/>
      <c r="B1229" s="67">
        <v>1076</v>
      </c>
      <c r="C1229" s="67" t="s">
        <v>741</v>
      </c>
      <c r="D1229" s="107">
        <v>323100</v>
      </c>
      <c r="E1229" s="88" t="s">
        <v>312</v>
      </c>
      <c r="F1229" s="76">
        <v>611120</v>
      </c>
      <c r="G1229" s="75" t="s">
        <v>229</v>
      </c>
      <c r="H1229" s="77">
        <v>57129.3</v>
      </c>
      <c r="I1229" s="77">
        <v>66394.25</v>
      </c>
      <c r="J1229" s="77">
        <v>73791</v>
      </c>
      <c r="K1229" s="77">
        <v>49511.43</v>
      </c>
      <c r="L1229" s="80">
        <v>0</v>
      </c>
      <c r="M1229" s="80"/>
      <c r="N1229" s="80"/>
      <c r="O1229" s="80"/>
      <c r="P1229" s="80"/>
      <c r="Q1229" s="78">
        <v>110010</v>
      </c>
      <c r="R1229" s="79" t="s">
        <v>150</v>
      </c>
      <c r="S1229" s="78">
        <v>10</v>
      </c>
      <c r="T1229" s="79" t="s">
        <v>150</v>
      </c>
      <c r="U1229" s="78">
        <v>11</v>
      </c>
      <c r="V1229" s="80" t="s">
        <v>156</v>
      </c>
      <c r="W1229" s="78">
        <v>61</v>
      </c>
      <c r="X1229" s="78">
        <v>1</v>
      </c>
    </row>
    <row r="1230" spans="1:24" x14ac:dyDescent="0.25">
      <c r="A1230" s="67"/>
      <c r="B1230" s="67">
        <v>1077</v>
      </c>
      <c r="C1230" s="67" t="s">
        <v>741</v>
      </c>
      <c r="D1230" s="107">
        <v>323100</v>
      </c>
      <c r="E1230" s="88" t="s">
        <v>312</v>
      </c>
      <c r="F1230" s="76">
        <v>611125</v>
      </c>
      <c r="G1230" s="75" t="s">
        <v>260</v>
      </c>
      <c r="H1230" s="77">
        <v>0</v>
      </c>
      <c r="I1230" s="77">
        <v>11009.400000000001</v>
      </c>
      <c r="J1230" s="77">
        <v>17475</v>
      </c>
      <c r="K1230" s="77">
        <v>5824.8599999999988</v>
      </c>
      <c r="L1230" s="80">
        <v>23300</v>
      </c>
      <c r="M1230" s="80"/>
      <c r="N1230" s="80"/>
      <c r="O1230" s="80"/>
      <c r="P1230" s="80"/>
      <c r="Q1230" s="78">
        <v>110010</v>
      </c>
      <c r="R1230" s="79" t="s">
        <v>150</v>
      </c>
      <c r="S1230" s="78">
        <v>10</v>
      </c>
      <c r="T1230" s="79" t="s">
        <v>150</v>
      </c>
      <c r="U1230" s="78">
        <v>11</v>
      </c>
      <c r="V1230" s="80" t="s">
        <v>156</v>
      </c>
      <c r="W1230" s="78">
        <v>61</v>
      </c>
      <c r="X1230" s="78">
        <v>1</v>
      </c>
    </row>
    <row r="1231" spans="1:24" x14ac:dyDescent="0.25">
      <c r="A1231" s="67"/>
      <c r="B1231" s="67">
        <v>1078</v>
      </c>
      <c r="C1231" s="67" t="s">
        <v>741</v>
      </c>
      <c r="D1231" s="107">
        <v>323100</v>
      </c>
      <c r="E1231" s="88" t="s">
        <v>312</v>
      </c>
      <c r="F1231" s="76">
        <v>611130</v>
      </c>
      <c r="G1231" s="75" t="s">
        <v>261</v>
      </c>
      <c r="H1231" s="77">
        <v>0</v>
      </c>
      <c r="I1231" s="77">
        <v>15831.949999999997</v>
      </c>
      <c r="J1231" s="77">
        <v>13588</v>
      </c>
      <c r="K1231" s="77">
        <v>8522.24</v>
      </c>
      <c r="L1231" s="80">
        <v>14132</v>
      </c>
      <c r="M1231" s="80"/>
      <c r="N1231" s="80"/>
      <c r="O1231" s="80"/>
      <c r="P1231" s="80"/>
      <c r="Q1231" s="78">
        <v>110010</v>
      </c>
      <c r="R1231" s="79" t="s">
        <v>150</v>
      </c>
      <c r="S1231" s="78">
        <v>10</v>
      </c>
      <c r="T1231" s="79" t="s">
        <v>150</v>
      </c>
      <c r="U1231" s="78">
        <v>11</v>
      </c>
      <c r="V1231" s="80" t="s">
        <v>156</v>
      </c>
      <c r="W1231" s="78">
        <v>61</v>
      </c>
      <c r="X1231" s="78">
        <v>1</v>
      </c>
    </row>
    <row r="1232" spans="1:24" x14ac:dyDescent="0.25">
      <c r="A1232" s="67"/>
      <c r="B1232" s="67">
        <v>1079</v>
      </c>
      <c r="C1232" s="67" t="s">
        <v>741</v>
      </c>
      <c r="D1232" s="107">
        <v>323100</v>
      </c>
      <c r="E1232" s="88" t="s">
        <v>312</v>
      </c>
      <c r="F1232" s="76">
        <v>611135</v>
      </c>
      <c r="G1232" s="75" t="s">
        <v>265</v>
      </c>
      <c r="H1232" s="77">
        <v>0</v>
      </c>
      <c r="I1232" s="77">
        <v>0</v>
      </c>
      <c r="J1232" s="77">
        <v>17054</v>
      </c>
      <c r="K1232" s="77">
        <v>17053.23</v>
      </c>
      <c r="L1232" s="80">
        <v>0</v>
      </c>
      <c r="M1232" s="80"/>
      <c r="N1232" s="80"/>
      <c r="O1232" s="80"/>
      <c r="P1232" s="80"/>
      <c r="Q1232" s="78">
        <v>110010</v>
      </c>
      <c r="R1232" s="79" t="s">
        <v>150</v>
      </c>
      <c r="S1232" s="78">
        <v>10</v>
      </c>
      <c r="T1232" s="79" t="s">
        <v>150</v>
      </c>
      <c r="U1232" s="78">
        <v>11</v>
      </c>
      <c r="V1232" s="80" t="s">
        <v>156</v>
      </c>
      <c r="W1232" s="78">
        <v>61</v>
      </c>
      <c r="X1232" s="78">
        <v>1</v>
      </c>
    </row>
    <row r="1233" spans="1:24" x14ac:dyDescent="0.25">
      <c r="A1233" s="67"/>
      <c r="B1233" s="67">
        <v>1080</v>
      </c>
      <c r="C1233" s="67" t="s">
        <v>741</v>
      </c>
      <c r="D1233" s="107">
        <v>323100</v>
      </c>
      <c r="E1233" s="88" t="s">
        <v>312</v>
      </c>
      <c r="F1233" s="76">
        <v>611150</v>
      </c>
      <c r="G1233" s="75" t="s">
        <v>262</v>
      </c>
      <c r="H1233" s="77">
        <v>9159.49</v>
      </c>
      <c r="I1233" s="77">
        <v>7706.58</v>
      </c>
      <c r="J1233" s="77">
        <v>14684</v>
      </c>
      <c r="K1233" s="77">
        <v>0</v>
      </c>
      <c r="L1233" s="80">
        <v>19119</v>
      </c>
      <c r="M1233" s="80"/>
      <c r="N1233" s="80"/>
      <c r="O1233" s="80"/>
      <c r="P1233" s="80"/>
      <c r="Q1233" s="78">
        <v>110010</v>
      </c>
      <c r="R1233" s="79" t="s">
        <v>150</v>
      </c>
      <c r="S1233" s="78">
        <v>10</v>
      </c>
      <c r="T1233" s="79" t="s">
        <v>150</v>
      </c>
      <c r="U1233" s="78">
        <v>11</v>
      </c>
      <c r="V1233" s="80" t="s">
        <v>156</v>
      </c>
      <c r="W1233" s="78">
        <v>61</v>
      </c>
      <c r="X1233" s="78">
        <v>1</v>
      </c>
    </row>
    <row r="1234" spans="1:24" x14ac:dyDescent="0.25">
      <c r="A1234" s="67"/>
      <c r="B1234" s="67">
        <v>1081</v>
      </c>
      <c r="C1234" s="67" t="s">
        <v>741</v>
      </c>
      <c r="D1234" s="107">
        <v>323100</v>
      </c>
      <c r="E1234" s="88" t="s">
        <v>312</v>
      </c>
      <c r="F1234" s="76">
        <v>611160</v>
      </c>
      <c r="G1234" s="75" t="s">
        <v>230</v>
      </c>
      <c r="H1234" s="77">
        <v>15305.73</v>
      </c>
      <c r="I1234" s="77">
        <v>17998.740000000002</v>
      </c>
      <c r="J1234" s="77">
        <v>16646</v>
      </c>
      <c r="K1234" s="77">
        <v>0</v>
      </c>
      <c r="L1234" s="80">
        <v>0</v>
      </c>
      <c r="M1234" s="80"/>
      <c r="N1234" s="80"/>
      <c r="O1234" s="80"/>
      <c r="P1234" s="80"/>
      <c r="Q1234" s="78">
        <v>110010</v>
      </c>
      <c r="R1234" s="79" t="s">
        <v>150</v>
      </c>
      <c r="S1234" s="78">
        <v>10</v>
      </c>
      <c r="T1234" s="79" t="s">
        <v>150</v>
      </c>
      <c r="U1234" s="78">
        <v>11</v>
      </c>
      <c r="V1234" s="80" t="s">
        <v>156</v>
      </c>
      <c r="W1234" s="78">
        <v>61</v>
      </c>
      <c r="X1234" s="78">
        <v>1</v>
      </c>
    </row>
    <row r="1235" spans="1:24" x14ac:dyDescent="0.25">
      <c r="A1235" s="67"/>
      <c r="B1235" s="67">
        <v>1082</v>
      </c>
      <c r="C1235" s="67" t="s">
        <v>741</v>
      </c>
      <c r="D1235" s="107">
        <v>323100</v>
      </c>
      <c r="E1235" s="88" t="s">
        <v>312</v>
      </c>
      <c r="F1235" s="76">
        <v>733110</v>
      </c>
      <c r="G1235" s="75" t="s">
        <v>214</v>
      </c>
      <c r="H1235" s="77">
        <v>251.19</v>
      </c>
      <c r="I1235" s="77">
        <v>207.10000000000002</v>
      </c>
      <c r="J1235" s="77">
        <v>435</v>
      </c>
      <c r="K1235" s="77">
        <v>331.87</v>
      </c>
      <c r="L1235" s="80">
        <v>435</v>
      </c>
      <c r="M1235" s="80">
        <f>+L1235-J1235</f>
        <v>0</v>
      </c>
      <c r="N1235" s="80"/>
      <c r="O1235" s="80"/>
      <c r="P1235" s="80"/>
      <c r="Q1235" s="78">
        <v>110010</v>
      </c>
      <c r="R1235" s="79" t="s">
        <v>150</v>
      </c>
      <c r="S1235" s="78">
        <v>10</v>
      </c>
      <c r="T1235" s="79" t="s">
        <v>150</v>
      </c>
      <c r="U1235" s="78">
        <v>11</v>
      </c>
      <c r="V1235" s="80" t="s">
        <v>156</v>
      </c>
      <c r="W1235" s="78">
        <v>73</v>
      </c>
      <c r="X1235" s="78">
        <v>4</v>
      </c>
    </row>
    <row r="1236" spans="1:24" x14ac:dyDescent="0.25">
      <c r="A1236" s="67"/>
      <c r="B1236" s="67">
        <v>1083</v>
      </c>
      <c r="C1236" s="67" t="s">
        <v>741</v>
      </c>
      <c r="D1236" s="107">
        <v>323100</v>
      </c>
      <c r="E1236" s="88" t="s">
        <v>312</v>
      </c>
      <c r="F1236" s="76">
        <v>744220</v>
      </c>
      <c r="G1236" s="75" t="s">
        <v>191</v>
      </c>
      <c r="H1236" s="77">
        <v>0</v>
      </c>
      <c r="I1236" s="77">
        <v>0</v>
      </c>
      <c r="J1236" s="77">
        <v>250</v>
      </c>
      <c r="K1236" s="77">
        <v>0</v>
      </c>
      <c r="L1236" s="80">
        <v>0</v>
      </c>
      <c r="M1236" s="80">
        <f>+L1236-J1236</f>
        <v>-250</v>
      </c>
      <c r="N1236" s="80"/>
      <c r="O1236" s="80"/>
      <c r="P1236" s="80"/>
      <c r="Q1236" s="78">
        <v>110010</v>
      </c>
      <c r="R1236" s="79" t="s">
        <v>150</v>
      </c>
      <c r="S1236" s="78">
        <v>10</v>
      </c>
      <c r="T1236" s="79" t="s">
        <v>150</v>
      </c>
      <c r="U1236" s="78">
        <v>11</v>
      </c>
      <c r="V1236" s="80" t="s">
        <v>156</v>
      </c>
      <c r="W1236" s="78">
        <v>74</v>
      </c>
      <c r="X1236" s="78">
        <v>4</v>
      </c>
    </row>
    <row r="1237" spans="1:24" x14ac:dyDescent="0.25">
      <c r="A1237" s="67"/>
      <c r="B1237" s="67">
        <v>1084</v>
      </c>
      <c r="C1237" s="67" t="s">
        <v>741</v>
      </c>
      <c r="D1237" s="107">
        <v>323100</v>
      </c>
      <c r="E1237" s="88" t="s">
        <v>312</v>
      </c>
      <c r="F1237" s="76">
        <v>755310</v>
      </c>
      <c r="G1237" s="75" t="s">
        <v>194</v>
      </c>
      <c r="H1237" s="77">
        <v>1513.88</v>
      </c>
      <c r="I1237" s="77">
        <v>3129.18</v>
      </c>
      <c r="J1237" s="77">
        <v>1692</v>
      </c>
      <c r="K1237" s="77">
        <v>1901.4000000000003</v>
      </c>
      <c r="L1237" s="80">
        <v>2142</v>
      </c>
      <c r="M1237" s="80">
        <f>+L1237-J1237</f>
        <v>450</v>
      </c>
      <c r="N1237" s="80"/>
      <c r="O1237" s="80"/>
      <c r="P1237" s="80"/>
      <c r="Q1237" s="78">
        <v>110010</v>
      </c>
      <c r="R1237" s="79" t="s">
        <v>150</v>
      </c>
      <c r="S1237" s="78">
        <v>10</v>
      </c>
      <c r="T1237" s="79" t="s">
        <v>150</v>
      </c>
      <c r="U1237" s="78">
        <v>11</v>
      </c>
      <c r="V1237" s="80" t="s">
        <v>156</v>
      </c>
      <c r="W1237" s="78">
        <v>75</v>
      </c>
      <c r="X1237" s="78">
        <v>4</v>
      </c>
    </row>
    <row r="1238" spans="1:24" s="66" customFormat="1" x14ac:dyDescent="0.25">
      <c r="A1238" s="67"/>
      <c r="B1238" s="67">
        <v>1085</v>
      </c>
      <c r="C1238" s="67" t="s">
        <v>741</v>
      </c>
      <c r="D1238" s="107">
        <v>323100</v>
      </c>
      <c r="E1238" s="88" t="s">
        <v>312</v>
      </c>
      <c r="F1238" s="76">
        <v>755360</v>
      </c>
      <c r="G1238" s="75" t="s">
        <v>225</v>
      </c>
      <c r="H1238" s="77">
        <v>146.76</v>
      </c>
      <c r="I1238" s="77">
        <v>155.59</v>
      </c>
      <c r="J1238" s="77">
        <v>384</v>
      </c>
      <c r="K1238" s="77">
        <v>0</v>
      </c>
      <c r="L1238" s="80">
        <v>384</v>
      </c>
      <c r="M1238" s="80">
        <f>+L1238-J1238</f>
        <v>0</v>
      </c>
      <c r="N1238" s="80"/>
      <c r="O1238" s="80"/>
      <c r="P1238" s="80"/>
      <c r="Q1238" s="78">
        <v>110010</v>
      </c>
      <c r="R1238" s="79" t="s">
        <v>150</v>
      </c>
      <c r="S1238" s="78">
        <v>10</v>
      </c>
      <c r="T1238" s="79" t="s">
        <v>150</v>
      </c>
      <c r="U1238" s="78">
        <v>11</v>
      </c>
      <c r="V1238" s="80" t="s">
        <v>156</v>
      </c>
      <c r="W1238" s="78">
        <v>75</v>
      </c>
      <c r="X1238" s="78">
        <v>4</v>
      </c>
    </row>
    <row r="1239" spans="1:24" x14ac:dyDescent="0.25">
      <c r="A1239" s="67"/>
      <c r="B1239" s="67"/>
      <c r="C1239" s="67" t="s">
        <v>741</v>
      </c>
      <c r="D1239" s="107">
        <v>323100</v>
      </c>
      <c r="E1239" s="88" t="s">
        <v>312</v>
      </c>
      <c r="F1239" s="66">
        <v>798142</v>
      </c>
      <c r="G1239" s="66" t="s">
        <v>839</v>
      </c>
      <c r="H1239" s="77"/>
      <c r="I1239" s="77"/>
      <c r="J1239" s="77"/>
      <c r="K1239" s="77"/>
      <c r="L1239" s="80">
        <v>-82</v>
      </c>
      <c r="M1239" s="80">
        <f>+L1239-J1239</f>
        <v>-82</v>
      </c>
      <c r="N1239" s="80"/>
      <c r="O1239" s="80"/>
      <c r="P1239" s="80"/>
      <c r="Q1239" s="78">
        <v>110010</v>
      </c>
      <c r="R1239" s="79" t="s">
        <v>150</v>
      </c>
      <c r="S1239" s="78">
        <v>10</v>
      </c>
      <c r="T1239" s="79" t="s">
        <v>150</v>
      </c>
      <c r="U1239" s="78">
        <v>11</v>
      </c>
      <c r="V1239" s="80" t="s">
        <v>156</v>
      </c>
      <c r="W1239" s="78">
        <v>79</v>
      </c>
      <c r="X1239" s="78">
        <v>4</v>
      </c>
    </row>
    <row r="1240" spans="1:24" x14ac:dyDescent="0.25">
      <c r="A1240" s="67"/>
      <c r="B1240" s="67">
        <v>1086</v>
      </c>
      <c r="C1240" s="67" t="s">
        <v>741</v>
      </c>
      <c r="D1240" s="107">
        <v>323300</v>
      </c>
      <c r="E1240" s="88" t="s">
        <v>313</v>
      </c>
      <c r="F1240" s="76">
        <v>611150</v>
      </c>
      <c r="G1240" s="75" t="s">
        <v>262</v>
      </c>
      <c r="H1240" s="77">
        <v>0</v>
      </c>
      <c r="I1240" s="77">
        <v>3519.12</v>
      </c>
      <c r="J1240" s="77">
        <v>0</v>
      </c>
      <c r="K1240" s="77">
        <v>0</v>
      </c>
      <c r="L1240" s="80">
        <v>0</v>
      </c>
      <c r="M1240" s="80"/>
      <c r="N1240" s="80"/>
      <c r="O1240" s="80"/>
      <c r="P1240" s="80"/>
      <c r="Q1240" s="78">
        <v>110010</v>
      </c>
      <c r="R1240" s="79" t="s">
        <v>150</v>
      </c>
      <c r="S1240" s="78">
        <v>10</v>
      </c>
      <c r="T1240" s="79" t="s">
        <v>150</v>
      </c>
      <c r="U1240" s="78">
        <v>11</v>
      </c>
      <c r="V1240" s="80" t="s">
        <v>156</v>
      </c>
      <c r="W1240" s="78">
        <v>61</v>
      </c>
      <c r="X1240" s="78">
        <v>1</v>
      </c>
    </row>
    <row r="1241" spans="1:24" x14ac:dyDescent="0.25">
      <c r="A1241" s="67"/>
      <c r="B1241" s="67">
        <v>1087</v>
      </c>
      <c r="C1241" s="67" t="s">
        <v>741</v>
      </c>
      <c r="D1241" s="107">
        <v>323300</v>
      </c>
      <c r="E1241" s="88" t="s">
        <v>313</v>
      </c>
      <c r="F1241" s="76">
        <v>611310</v>
      </c>
      <c r="G1241" s="75" t="s">
        <v>179</v>
      </c>
      <c r="H1241" s="77">
        <v>0</v>
      </c>
      <c r="I1241" s="77">
        <v>0</v>
      </c>
      <c r="J1241" s="77">
        <v>34091</v>
      </c>
      <c r="K1241" s="77">
        <v>10800.92</v>
      </c>
      <c r="L1241" s="80">
        <v>46579</v>
      </c>
      <c r="M1241" s="80"/>
      <c r="N1241" s="80"/>
      <c r="O1241" s="80"/>
      <c r="P1241" s="80"/>
      <c r="Q1241" s="78">
        <v>110010</v>
      </c>
      <c r="R1241" s="79" t="s">
        <v>150</v>
      </c>
      <c r="S1241" s="78">
        <v>10</v>
      </c>
      <c r="T1241" s="79" t="s">
        <v>150</v>
      </c>
      <c r="U1241" s="78">
        <v>11</v>
      </c>
      <c r="V1241" s="80" t="s">
        <v>156</v>
      </c>
      <c r="W1241" s="78">
        <v>61</v>
      </c>
      <c r="X1241" s="78">
        <v>1</v>
      </c>
    </row>
    <row r="1242" spans="1:24" x14ac:dyDescent="0.25">
      <c r="A1242" s="67"/>
      <c r="B1242" s="67">
        <v>1088</v>
      </c>
      <c r="C1242" s="67" t="s">
        <v>741</v>
      </c>
      <c r="D1242" s="107">
        <v>323300</v>
      </c>
      <c r="E1242" s="88" t="s">
        <v>313</v>
      </c>
      <c r="F1242" s="76">
        <v>611460</v>
      </c>
      <c r="G1242" s="75" t="s">
        <v>182</v>
      </c>
      <c r="H1242" s="77">
        <v>45261.17</v>
      </c>
      <c r="I1242" s="77">
        <v>45548.189999999995</v>
      </c>
      <c r="J1242" s="77">
        <v>63150</v>
      </c>
      <c r="K1242" s="77">
        <v>13985.59</v>
      </c>
      <c r="L1242" s="80">
        <v>41510</v>
      </c>
      <c r="M1242" s="80"/>
      <c r="N1242" s="80"/>
      <c r="O1242" s="80"/>
      <c r="P1242" s="80"/>
      <c r="Q1242" s="78">
        <v>110010</v>
      </c>
      <c r="R1242" s="79" t="s">
        <v>150</v>
      </c>
      <c r="S1242" s="78">
        <v>10</v>
      </c>
      <c r="T1242" s="79" t="s">
        <v>150</v>
      </c>
      <c r="U1242" s="78">
        <v>11</v>
      </c>
      <c r="V1242" s="80" t="s">
        <v>156</v>
      </c>
      <c r="W1242" s="78">
        <v>61</v>
      </c>
      <c r="X1242" s="78">
        <v>1</v>
      </c>
    </row>
    <row r="1243" spans="1:24" x14ac:dyDescent="0.25">
      <c r="A1243" s="67"/>
      <c r="B1243" s="67">
        <v>1089</v>
      </c>
      <c r="C1243" s="67" t="s">
        <v>741</v>
      </c>
      <c r="D1243" s="107">
        <v>323300</v>
      </c>
      <c r="E1243" s="88" t="s">
        <v>313</v>
      </c>
      <c r="F1243" s="76">
        <v>611485</v>
      </c>
      <c r="G1243" s="75" t="s">
        <v>263</v>
      </c>
      <c r="H1243" s="77">
        <v>58614.770000000011</v>
      </c>
      <c r="I1243" s="77">
        <v>52272.220000000008</v>
      </c>
      <c r="J1243" s="77">
        <v>71968</v>
      </c>
      <c r="K1243" s="77">
        <v>32264.719999999998</v>
      </c>
      <c r="L1243" s="80">
        <v>62818</v>
      </c>
      <c r="M1243" s="80"/>
      <c r="N1243" s="80"/>
      <c r="O1243" s="80"/>
      <c r="P1243" s="80"/>
      <c r="Q1243" s="78">
        <v>110010</v>
      </c>
      <c r="R1243" s="79" t="s">
        <v>150</v>
      </c>
      <c r="S1243" s="78">
        <v>10</v>
      </c>
      <c r="T1243" s="79" t="s">
        <v>150</v>
      </c>
      <c r="U1243" s="78">
        <v>11</v>
      </c>
      <c r="V1243" s="80" t="s">
        <v>156</v>
      </c>
      <c r="W1243" s="78">
        <v>61</v>
      </c>
      <c r="X1243" s="78">
        <v>1</v>
      </c>
    </row>
    <row r="1244" spans="1:24" x14ac:dyDescent="0.25">
      <c r="A1244" s="67"/>
      <c r="B1244" s="67">
        <v>1090</v>
      </c>
      <c r="C1244" s="67" t="s">
        <v>741</v>
      </c>
      <c r="D1244" s="107">
        <v>323300</v>
      </c>
      <c r="E1244" s="88" t="s">
        <v>313</v>
      </c>
      <c r="F1244" s="76">
        <v>611510</v>
      </c>
      <c r="G1244" s="75" t="s">
        <v>212</v>
      </c>
      <c r="H1244" s="77">
        <v>7277.11</v>
      </c>
      <c r="I1244" s="77">
        <v>5730.5999999999995</v>
      </c>
      <c r="J1244" s="77">
        <v>10632</v>
      </c>
      <c r="K1244" s="77">
        <v>4246.6000000000004</v>
      </c>
      <c r="L1244" s="80">
        <v>8287</v>
      </c>
      <c r="M1244" s="80"/>
      <c r="N1244" s="80"/>
      <c r="O1244" s="80"/>
      <c r="P1244" s="80"/>
      <c r="Q1244" s="78">
        <v>110010</v>
      </c>
      <c r="R1244" s="79" t="s">
        <v>150</v>
      </c>
      <c r="S1244" s="78">
        <v>10</v>
      </c>
      <c r="T1244" s="79" t="s">
        <v>150</v>
      </c>
      <c r="U1244" s="78">
        <v>11</v>
      </c>
      <c r="V1244" s="80" t="s">
        <v>156</v>
      </c>
      <c r="W1244" s="78">
        <v>61</v>
      </c>
      <c r="X1244" s="78">
        <v>1</v>
      </c>
    </row>
    <row r="1245" spans="1:24" x14ac:dyDescent="0.25">
      <c r="A1245" s="67"/>
      <c r="B1245" s="67">
        <v>1091</v>
      </c>
      <c r="C1245" s="67" t="s">
        <v>741</v>
      </c>
      <c r="D1245" s="107">
        <v>323300</v>
      </c>
      <c r="E1245" s="88" t="s">
        <v>313</v>
      </c>
      <c r="F1245" s="76">
        <v>712655</v>
      </c>
      <c r="G1245" s="75" t="s">
        <v>237</v>
      </c>
      <c r="H1245" s="77">
        <v>26.110000000000014</v>
      </c>
      <c r="I1245" s="77">
        <v>0</v>
      </c>
      <c r="J1245" s="77">
        <v>150</v>
      </c>
      <c r="K1245" s="77">
        <v>0</v>
      </c>
      <c r="L1245" s="80">
        <v>150</v>
      </c>
      <c r="M1245" s="80">
        <f t="shared" ref="M1245:M1255" si="36">+L1245-J1245</f>
        <v>0</v>
      </c>
      <c r="N1245" s="80"/>
      <c r="O1245" s="80"/>
      <c r="P1245" s="80"/>
      <c r="Q1245" s="78">
        <v>110010</v>
      </c>
      <c r="R1245" s="79" t="s">
        <v>150</v>
      </c>
      <c r="S1245" s="78">
        <v>10</v>
      </c>
      <c r="T1245" s="79" t="s">
        <v>150</v>
      </c>
      <c r="U1245" s="78">
        <v>11</v>
      </c>
      <c r="V1245" s="80" t="s">
        <v>156</v>
      </c>
      <c r="W1245" s="78">
        <v>71</v>
      </c>
      <c r="X1245" s="78">
        <v>4</v>
      </c>
    </row>
    <row r="1246" spans="1:24" x14ac:dyDescent="0.25">
      <c r="A1246" s="67"/>
      <c r="B1246" s="67">
        <v>1092</v>
      </c>
      <c r="C1246" s="67" t="s">
        <v>741</v>
      </c>
      <c r="D1246" s="107">
        <v>323300</v>
      </c>
      <c r="E1246" s="88" t="s">
        <v>313</v>
      </c>
      <c r="F1246" s="76">
        <v>733110</v>
      </c>
      <c r="G1246" s="75" t="s">
        <v>214</v>
      </c>
      <c r="H1246" s="77">
        <v>1952.5900000000001</v>
      </c>
      <c r="I1246" s="77">
        <v>1086.6200000000001</v>
      </c>
      <c r="J1246" s="77">
        <v>2000</v>
      </c>
      <c r="K1246" s="77">
        <v>305.65999999999997</v>
      </c>
      <c r="L1246" s="80">
        <v>1400</v>
      </c>
      <c r="M1246" s="80">
        <f t="shared" si="36"/>
        <v>-600</v>
      </c>
      <c r="N1246" s="80"/>
      <c r="O1246" s="80"/>
      <c r="P1246" s="80"/>
      <c r="Q1246" s="78">
        <v>110010</v>
      </c>
      <c r="R1246" s="79" t="s">
        <v>150</v>
      </c>
      <c r="S1246" s="78">
        <v>10</v>
      </c>
      <c r="T1246" s="79" t="s">
        <v>150</v>
      </c>
      <c r="U1246" s="78">
        <v>11</v>
      </c>
      <c r="V1246" s="80" t="s">
        <v>156</v>
      </c>
      <c r="W1246" s="78">
        <v>73</v>
      </c>
      <c r="X1246" s="78">
        <v>4</v>
      </c>
    </row>
    <row r="1247" spans="1:24" x14ac:dyDescent="0.25">
      <c r="A1247" s="67"/>
      <c r="B1247" s="67">
        <v>1093</v>
      </c>
      <c r="C1247" s="67" t="s">
        <v>741</v>
      </c>
      <c r="D1247" s="107">
        <v>323300</v>
      </c>
      <c r="E1247" s="88" t="s">
        <v>313</v>
      </c>
      <c r="F1247" s="76">
        <v>744220</v>
      </c>
      <c r="G1247" s="75" t="s">
        <v>191</v>
      </c>
      <c r="H1247" s="77">
        <v>36</v>
      </c>
      <c r="I1247" s="77">
        <v>151.13999999999999</v>
      </c>
      <c r="J1247" s="77">
        <v>120</v>
      </c>
      <c r="K1247" s="77">
        <v>90.1</v>
      </c>
      <c r="L1247" s="80">
        <v>120</v>
      </c>
      <c r="M1247" s="80">
        <f t="shared" si="36"/>
        <v>0</v>
      </c>
      <c r="N1247" s="80"/>
      <c r="O1247" s="80"/>
      <c r="P1247" s="80"/>
      <c r="Q1247" s="78">
        <v>110010</v>
      </c>
      <c r="R1247" s="79" t="s">
        <v>150</v>
      </c>
      <c r="S1247" s="78">
        <v>10</v>
      </c>
      <c r="T1247" s="79" t="s">
        <v>150</v>
      </c>
      <c r="U1247" s="78">
        <v>11</v>
      </c>
      <c r="V1247" s="80" t="s">
        <v>156</v>
      </c>
      <c r="W1247" s="78">
        <v>74</v>
      </c>
      <c r="X1247" s="78">
        <v>4</v>
      </c>
    </row>
    <row r="1248" spans="1:24" x14ac:dyDescent="0.25">
      <c r="A1248" s="67"/>
      <c r="B1248" s="67">
        <v>1094</v>
      </c>
      <c r="C1248" s="67" t="s">
        <v>741</v>
      </c>
      <c r="D1248" s="107">
        <v>323300</v>
      </c>
      <c r="E1248" s="88" t="s">
        <v>313</v>
      </c>
      <c r="F1248" s="76">
        <v>755310</v>
      </c>
      <c r="G1248" s="75" t="s">
        <v>194</v>
      </c>
      <c r="H1248" s="77">
        <v>208.77</v>
      </c>
      <c r="I1248" s="77">
        <v>400.86</v>
      </c>
      <c r="J1248" s="77">
        <v>700</v>
      </c>
      <c r="K1248" s="77">
        <v>329.1</v>
      </c>
      <c r="L1248" s="80">
        <v>550</v>
      </c>
      <c r="M1248" s="80">
        <f t="shared" si="36"/>
        <v>-150</v>
      </c>
      <c r="N1248" s="80"/>
      <c r="O1248" s="80"/>
      <c r="P1248" s="80"/>
      <c r="Q1248" s="78">
        <v>110010</v>
      </c>
      <c r="R1248" s="79" t="s">
        <v>150</v>
      </c>
      <c r="S1248" s="78">
        <v>10</v>
      </c>
      <c r="T1248" s="79" t="s">
        <v>150</v>
      </c>
      <c r="U1248" s="78">
        <v>11</v>
      </c>
      <c r="V1248" s="80" t="s">
        <v>156</v>
      </c>
      <c r="W1248" s="78">
        <v>75</v>
      </c>
      <c r="X1248" s="78">
        <v>4</v>
      </c>
    </row>
    <row r="1249" spans="1:24" x14ac:dyDescent="0.25">
      <c r="A1249" s="67"/>
      <c r="B1249" s="67">
        <v>1095</v>
      </c>
      <c r="C1249" s="67" t="s">
        <v>741</v>
      </c>
      <c r="D1249" s="107">
        <v>323300</v>
      </c>
      <c r="E1249" s="88" t="s">
        <v>313</v>
      </c>
      <c r="F1249" s="76">
        <v>755330</v>
      </c>
      <c r="G1249" s="75" t="s">
        <v>238</v>
      </c>
      <c r="H1249" s="77">
        <v>127</v>
      </c>
      <c r="I1249" s="77">
        <v>0</v>
      </c>
      <c r="J1249" s="77">
        <v>150</v>
      </c>
      <c r="K1249" s="77">
        <v>143.80000000000001</v>
      </c>
      <c r="L1249" s="80">
        <v>150</v>
      </c>
      <c r="M1249" s="80">
        <f t="shared" si="36"/>
        <v>0</v>
      </c>
      <c r="N1249" s="80"/>
      <c r="O1249" s="80"/>
      <c r="P1249" s="80"/>
      <c r="Q1249" s="78">
        <v>110010</v>
      </c>
      <c r="R1249" s="79" t="s">
        <v>150</v>
      </c>
      <c r="S1249" s="78">
        <v>10</v>
      </c>
      <c r="T1249" s="79" t="s">
        <v>150</v>
      </c>
      <c r="U1249" s="78">
        <v>11</v>
      </c>
      <c r="V1249" s="80" t="s">
        <v>156</v>
      </c>
      <c r="W1249" s="78">
        <v>75</v>
      </c>
      <c r="X1249" s="78">
        <v>4</v>
      </c>
    </row>
    <row r="1250" spans="1:24" x14ac:dyDescent="0.25">
      <c r="A1250" s="67"/>
      <c r="B1250" s="67">
        <v>1096</v>
      </c>
      <c r="C1250" s="67" t="s">
        <v>741</v>
      </c>
      <c r="D1250" s="107">
        <v>323300</v>
      </c>
      <c r="E1250" s="88" t="s">
        <v>313</v>
      </c>
      <c r="F1250" s="76">
        <v>755360</v>
      </c>
      <c r="G1250" s="75" t="s">
        <v>225</v>
      </c>
      <c r="H1250" s="77">
        <v>103.97</v>
      </c>
      <c r="I1250" s="77">
        <v>46</v>
      </c>
      <c r="J1250" s="77">
        <v>200</v>
      </c>
      <c r="K1250" s="77">
        <v>10</v>
      </c>
      <c r="L1250" s="80">
        <v>100</v>
      </c>
      <c r="M1250" s="80">
        <f t="shared" si="36"/>
        <v>-100</v>
      </c>
      <c r="N1250" s="80"/>
      <c r="O1250" s="80"/>
      <c r="P1250" s="80"/>
      <c r="Q1250" s="78">
        <v>110010</v>
      </c>
      <c r="R1250" s="79" t="s">
        <v>150</v>
      </c>
      <c r="S1250" s="78">
        <v>10</v>
      </c>
      <c r="T1250" s="79" t="s">
        <v>150</v>
      </c>
      <c r="U1250" s="78">
        <v>11</v>
      </c>
      <c r="V1250" s="80" t="s">
        <v>156</v>
      </c>
      <c r="W1250" s="78">
        <v>75</v>
      </c>
      <c r="X1250" s="78">
        <v>4</v>
      </c>
    </row>
    <row r="1251" spans="1:24" x14ac:dyDescent="0.25">
      <c r="A1251" s="67"/>
      <c r="B1251" s="67">
        <v>1097</v>
      </c>
      <c r="C1251" s="67" t="s">
        <v>741</v>
      </c>
      <c r="D1251" s="107">
        <v>323300</v>
      </c>
      <c r="E1251" s="88" t="s">
        <v>313</v>
      </c>
      <c r="F1251" s="76">
        <v>755510</v>
      </c>
      <c r="G1251" s="75" t="s">
        <v>195</v>
      </c>
      <c r="H1251" s="77">
        <v>0</v>
      </c>
      <c r="I1251" s="77">
        <v>0</v>
      </c>
      <c r="J1251" s="77">
        <v>35</v>
      </c>
      <c r="K1251" s="77">
        <v>0</v>
      </c>
      <c r="L1251" s="80">
        <v>35</v>
      </c>
      <c r="M1251" s="80">
        <f t="shared" si="36"/>
        <v>0</v>
      </c>
      <c r="N1251" s="80"/>
      <c r="O1251" s="80"/>
      <c r="P1251" s="80"/>
      <c r="Q1251" s="78">
        <v>110010</v>
      </c>
      <c r="R1251" s="79" t="s">
        <v>150</v>
      </c>
      <c r="S1251" s="78">
        <v>10</v>
      </c>
      <c r="T1251" s="79" t="s">
        <v>150</v>
      </c>
      <c r="U1251" s="78">
        <v>11</v>
      </c>
      <c r="V1251" s="80" t="s">
        <v>156</v>
      </c>
      <c r="W1251" s="78">
        <v>75</v>
      </c>
      <c r="X1251" s="78">
        <v>4</v>
      </c>
    </row>
    <row r="1252" spans="1:24" x14ac:dyDescent="0.25">
      <c r="A1252" s="67"/>
      <c r="B1252" s="67">
        <v>1098</v>
      </c>
      <c r="C1252" s="67" t="s">
        <v>741</v>
      </c>
      <c r="D1252" s="107">
        <v>323300</v>
      </c>
      <c r="E1252" s="88" t="s">
        <v>313</v>
      </c>
      <c r="F1252" s="76">
        <v>755705</v>
      </c>
      <c r="G1252" s="75" t="s">
        <v>196</v>
      </c>
      <c r="H1252" s="77">
        <v>0</v>
      </c>
      <c r="I1252" s="77">
        <v>0</v>
      </c>
      <c r="J1252" s="77">
        <v>5</v>
      </c>
      <c r="K1252" s="77">
        <v>0</v>
      </c>
      <c r="L1252" s="80">
        <v>5</v>
      </c>
      <c r="M1252" s="80">
        <f t="shared" si="36"/>
        <v>0</v>
      </c>
      <c r="N1252" s="80"/>
      <c r="O1252" s="80"/>
      <c r="P1252" s="80"/>
      <c r="Q1252" s="78">
        <v>110010</v>
      </c>
      <c r="R1252" s="79" t="s">
        <v>150</v>
      </c>
      <c r="S1252" s="78">
        <v>10</v>
      </c>
      <c r="T1252" s="79" t="s">
        <v>150</v>
      </c>
      <c r="U1252" s="78">
        <v>11</v>
      </c>
      <c r="V1252" s="80" t="s">
        <v>156</v>
      </c>
      <c r="W1252" s="78">
        <v>75</v>
      </c>
      <c r="X1252" s="78">
        <v>4</v>
      </c>
    </row>
    <row r="1253" spans="1:24" s="66" customFormat="1" x14ac:dyDescent="0.25">
      <c r="A1253" s="67"/>
      <c r="B1253" s="67">
        <v>1099</v>
      </c>
      <c r="C1253" s="67" t="s">
        <v>741</v>
      </c>
      <c r="D1253" s="107">
        <v>323300</v>
      </c>
      <c r="E1253" s="88" t="s">
        <v>313</v>
      </c>
      <c r="F1253" s="76">
        <v>755730</v>
      </c>
      <c r="G1253" s="75" t="s">
        <v>197</v>
      </c>
      <c r="H1253" s="77">
        <v>25</v>
      </c>
      <c r="I1253" s="77">
        <v>75</v>
      </c>
      <c r="J1253" s="77">
        <v>95</v>
      </c>
      <c r="K1253" s="77">
        <v>0</v>
      </c>
      <c r="L1253" s="80">
        <v>95</v>
      </c>
      <c r="M1253" s="80">
        <f t="shared" si="36"/>
        <v>0</v>
      </c>
      <c r="N1253" s="80"/>
      <c r="O1253" s="80"/>
      <c r="P1253" s="80"/>
      <c r="Q1253" s="78">
        <v>110010</v>
      </c>
      <c r="R1253" s="79" t="s">
        <v>150</v>
      </c>
      <c r="S1253" s="78">
        <v>10</v>
      </c>
      <c r="T1253" s="79" t="s">
        <v>150</v>
      </c>
      <c r="U1253" s="78">
        <v>11</v>
      </c>
      <c r="V1253" s="80" t="s">
        <v>156</v>
      </c>
      <c r="W1253" s="78">
        <v>75</v>
      </c>
      <c r="X1253" s="78">
        <v>4</v>
      </c>
    </row>
    <row r="1254" spans="1:24" x14ac:dyDescent="0.25">
      <c r="A1254" s="67"/>
      <c r="B1254" s="67">
        <v>1100</v>
      </c>
      <c r="C1254" s="67" t="s">
        <v>741</v>
      </c>
      <c r="D1254" s="107">
        <v>323300</v>
      </c>
      <c r="E1254" s="88" t="s">
        <v>313</v>
      </c>
      <c r="F1254" s="76">
        <v>755745</v>
      </c>
      <c r="G1254" s="75" t="s">
        <v>252</v>
      </c>
      <c r="H1254" s="77">
        <v>0</v>
      </c>
      <c r="I1254" s="77">
        <v>2690</v>
      </c>
      <c r="J1254" s="77">
        <v>0</v>
      </c>
      <c r="K1254" s="77">
        <v>0</v>
      </c>
      <c r="L1254" s="80">
        <v>1331</v>
      </c>
      <c r="M1254" s="80">
        <f t="shared" si="36"/>
        <v>1331</v>
      </c>
      <c r="N1254" s="80"/>
      <c r="O1254" s="80"/>
      <c r="P1254" s="80"/>
      <c r="Q1254" s="78">
        <v>110010</v>
      </c>
      <c r="R1254" s="79" t="s">
        <v>150</v>
      </c>
      <c r="S1254" s="78">
        <v>10</v>
      </c>
      <c r="T1254" s="79" t="s">
        <v>150</v>
      </c>
      <c r="U1254" s="78">
        <v>11</v>
      </c>
      <c r="V1254" s="80" t="s">
        <v>156</v>
      </c>
      <c r="W1254" s="78">
        <v>75</v>
      </c>
      <c r="X1254" s="78">
        <v>4</v>
      </c>
    </row>
    <row r="1255" spans="1:24" x14ac:dyDescent="0.25">
      <c r="A1255" s="67"/>
      <c r="B1255" s="67"/>
      <c r="C1255" s="67" t="s">
        <v>741</v>
      </c>
      <c r="D1255" s="107">
        <v>323300</v>
      </c>
      <c r="E1255" s="88" t="s">
        <v>313</v>
      </c>
      <c r="F1255" s="66">
        <v>798142</v>
      </c>
      <c r="G1255" s="66" t="s">
        <v>839</v>
      </c>
      <c r="H1255" s="77"/>
      <c r="I1255" s="77"/>
      <c r="J1255" s="77"/>
      <c r="K1255" s="77"/>
      <c r="L1255" s="80">
        <v>-1167</v>
      </c>
      <c r="M1255" s="80">
        <f t="shared" si="36"/>
        <v>-1167</v>
      </c>
      <c r="N1255" s="80"/>
      <c r="O1255" s="80"/>
      <c r="P1255" s="80"/>
      <c r="Q1255" s="78">
        <v>110010</v>
      </c>
      <c r="R1255" s="79" t="s">
        <v>150</v>
      </c>
      <c r="S1255" s="78">
        <v>10</v>
      </c>
      <c r="T1255" s="79" t="s">
        <v>150</v>
      </c>
      <c r="U1255" s="78">
        <v>11</v>
      </c>
      <c r="V1255" s="80" t="s">
        <v>156</v>
      </c>
      <c r="W1255" s="78">
        <v>79</v>
      </c>
      <c r="X1255" s="78">
        <v>4</v>
      </c>
    </row>
    <row r="1256" spans="1:24" x14ac:dyDescent="0.25">
      <c r="A1256" s="67"/>
      <c r="B1256" s="67">
        <v>1101</v>
      </c>
      <c r="C1256" s="67" t="s">
        <v>741</v>
      </c>
      <c r="D1256" s="107">
        <v>327010</v>
      </c>
      <c r="E1256" s="88" t="s">
        <v>317</v>
      </c>
      <c r="F1256" s="76">
        <v>611110</v>
      </c>
      <c r="G1256" s="75" t="s">
        <v>258</v>
      </c>
      <c r="H1256" s="77">
        <v>167899.43999999997</v>
      </c>
      <c r="I1256" s="77">
        <v>174615.38999999996</v>
      </c>
      <c r="J1256" s="77">
        <v>246098</v>
      </c>
      <c r="K1256" s="77">
        <v>136184.22</v>
      </c>
      <c r="L1256" s="80">
        <v>243895</v>
      </c>
      <c r="M1256" s="80"/>
      <c r="N1256" s="80"/>
      <c r="O1256" s="80"/>
      <c r="P1256" s="80"/>
      <c r="Q1256" s="78">
        <v>110010</v>
      </c>
      <c r="R1256" s="79" t="s">
        <v>150</v>
      </c>
      <c r="S1256" s="78">
        <v>10</v>
      </c>
      <c r="T1256" s="79" t="s">
        <v>150</v>
      </c>
      <c r="U1256" s="78">
        <v>11</v>
      </c>
      <c r="V1256" s="80" t="s">
        <v>156</v>
      </c>
      <c r="W1256" s="78">
        <v>61</v>
      </c>
      <c r="X1256" s="78">
        <v>1</v>
      </c>
    </row>
    <row r="1257" spans="1:24" x14ac:dyDescent="0.25">
      <c r="A1257" s="67"/>
      <c r="B1257" s="67">
        <v>1102</v>
      </c>
      <c r="C1257" s="67" t="s">
        <v>741</v>
      </c>
      <c r="D1257" s="107">
        <v>327010</v>
      </c>
      <c r="E1257" s="88" t="s">
        <v>317</v>
      </c>
      <c r="F1257" s="76">
        <v>611115</v>
      </c>
      <c r="G1257" s="75" t="s">
        <v>259</v>
      </c>
      <c r="H1257" s="77">
        <v>337.04999999999995</v>
      </c>
      <c r="I1257" s="77">
        <v>1261.98</v>
      </c>
      <c r="J1257" s="77">
        <v>1235</v>
      </c>
      <c r="K1257" s="77">
        <v>1232.8200000000002</v>
      </c>
      <c r="L1257" s="80">
        <v>1235</v>
      </c>
      <c r="M1257" s="80"/>
      <c r="N1257" s="80"/>
      <c r="O1257" s="80"/>
      <c r="P1257" s="80"/>
      <c r="Q1257" s="78">
        <v>110010</v>
      </c>
      <c r="R1257" s="79" t="s">
        <v>150</v>
      </c>
      <c r="S1257" s="78">
        <v>10</v>
      </c>
      <c r="T1257" s="79" t="s">
        <v>150</v>
      </c>
      <c r="U1257" s="78">
        <v>11</v>
      </c>
      <c r="V1257" s="80" t="s">
        <v>156</v>
      </c>
      <c r="W1257" s="78">
        <v>61</v>
      </c>
      <c r="X1257" s="78">
        <v>1</v>
      </c>
    </row>
    <row r="1258" spans="1:24" x14ac:dyDescent="0.25">
      <c r="A1258" s="67"/>
      <c r="B1258" s="67">
        <v>1103</v>
      </c>
      <c r="C1258" s="67" t="s">
        <v>741</v>
      </c>
      <c r="D1258" s="107">
        <v>327010</v>
      </c>
      <c r="E1258" s="88" t="s">
        <v>317</v>
      </c>
      <c r="F1258" s="76">
        <v>611120</v>
      </c>
      <c r="G1258" s="75" t="s">
        <v>229</v>
      </c>
      <c r="H1258" s="77">
        <v>72441.3</v>
      </c>
      <c r="I1258" s="77">
        <v>93412.57</v>
      </c>
      <c r="J1258" s="77">
        <v>94031</v>
      </c>
      <c r="K1258" s="77">
        <v>68785.929999999993</v>
      </c>
      <c r="L1258" s="80">
        <v>0</v>
      </c>
      <c r="M1258" s="80"/>
      <c r="N1258" s="80"/>
      <c r="O1258" s="80"/>
      <c r="P1258" s="80"/>
      <c r="Q1258" s="78">
        <v>110010</v>
      </c>
      <c r="R1258" s="79" t="s">
        <v>150</v>
      </c>
      <c r="S1258" s="78">
        <v>10</v>
      </c>
      <c r="T1258" s="79" t="s">
        <v>150</v>
      </c>
      <c r="U1258" s="78">
        <v>11</v>
      </c>
      <c r="V1258" s="80" t="s">
        <v>156</v>
      </c>
      <c r="W1258" s="78">
        <v>61</v>
      </c>
      <c r="X1258" s="78">
        <v>1</v>
      </c>
    </row>
    <row r="1259" spans="1:24" x14ac:dyDescent="0.25">
      <c r="A1259" s="67"/>
      <c r="B1259" s="67">
        <v>1104</v>
      </c>
      <c r="C1259" s="67" t="s">
        <v>741</v>
      </c>
      <c r="D1259" s="107">
        <v>327010</v>
      </c>
      <c r="E1259" s="88" t="s">
        <v>317</v>
      </c>
      <c r="F1259" s="76">
        <v>611130</v>
      </c>
      <c r="G1259" s="75" t="s">
        <v>261</v>
      </c>
      <c r="H1259" s="77">
        <v>0</v>
      </c>
      <c r="I1259" s="77">
        <v>2244</v>
      </c>
      <c r="J1259" s="77">
        <v>0</v>
      </c>
      <c r="K1259" s="77">
        <v>0</v>
      </c>
      <c r="L1259" s="80">
        <v>0</v>
      </c>
      <c r="M1259" s="80"/>
      <c r="N1259" s="80"/>
      <c r="O1259" s="80"/>
      <c r="P1259" s="80"/>
      <c r="Q1259" s="78">
        <v>110010</v>
      </c>
      <c r="R1259" s="79" t="s">
        <v>150</v>
      </c>
      <c r="S1259" s="78">
        <v>10</v>
      </c>
      <c r="T1259" s="79" t="s">
        <v>150</v>
      </c>
      <c r="U1259" s="78">
        <v>11</v>
      </c>
      <c r="V1259" s="80" t="s">
        <v>156</v>
      </c>
      <c r="W1259" s="78">
        <v>61</v>
      </c>
      <c r="X1259" s="78">
        <v>1</v>
      </c>
    </row>
    <row r="1260" spans="1:24" x14ac:dyDescent="0.25">
      <c r="A1260" s="67"/>
      <c r="B1260" s="67">
        <v>1105</v>
      </c>
      <c r="C1260" s="67" t="s">
        <v>741</v>
      </c>
      <c r="D1260" s="107">
        <v>327010</v>
      </c>
      <c r="E1260" s="88" t="s">
        <v>317</v>
      </c>
      <c r="F1260" s="76">
        <v>611150</v>
      </c>
      <c r="G1260" s="75" t="s">
        <v>262</v>
      </c>
      <c r="H1260" s="77">
        <v>12699.06</v>
      </c>
      <c r="I1260" s="77">
        <v>14073.26</v>
      </c>
      <c r="J1260" s="77">
        <v>25228</v>
      </c>
      <c r="K1260" s="77">
        <v>0</v>
      </c>
      <c r="L1260" s="80">
        <v>24673</v>
      </c>
      <c r="M1260" s="80"/>
      <c r="N1260" s="80"/>
      <c r="O1260" s="80"/>
      <c r="P1260" s="80"/>
      <c r="Q1260" s="78">
        <v>110010</v>
      </c>
      <c r="R1260" s="79" t="s">
        <v>150</v>
      </c>
      <c r="S1260" s="78">
        <v>10</v>
      </c>
      <c r="T1260" s="79" t="s">
        <v>150</v>
      </c>
      <c r="U1260" s="78">
        <v>11</v>
      </c>
      <c r="V1260" s="80" t="s">
        <v>156</v>
      </c>
      <c r="W1260" s="78">
        <v>61</v>
      </c>
      <c r="X1260" s="78">
        <v>1</v>
      </c>
    </row>
    <row r="1261" spans="1:24" x14ac:dyDescent="0.25">
      <c r="A1261" s="67"/>
      <c r="B1261" s="67">
        <v>1106</v>
      </c>
      <c r="C1261" s="67" t="s">
        <v>741</v>
      </c>
      <c r="D1261" s="107">
        <v>327010</v>
      </c>
      <c r="E1261" s="88" t="s">
        <v>317</v>
      </c>
      <c r="F1261" s="76">
        <v>611160</v>
      </c>
      <c r="G1261" s="75" t="s">
        <v>230</v>
      </c>
      <c r="H1261" s="77">
        <v>4314</v>
      </c>
      <c r="I1261" s="77">
        <v>9948.36</v>
      </c>
      <c r="J1261" s="77">
        <v>7135</v>
      </c>
      <c r="K1261" s="77">
        <v>0</v>
      </c>
      <c r="L1261" s="80">
        <v>0</v>
      </c>
      <c r="M1261" s="80"/>
      <c r="N1261" s="80"/>
      <c r="O1261" s="80"/>
      <c r="P1261" s="80"/>
      <c r="Q1261" s="78">
        <v>110010</v>
      </c>
      <c r="R1261" s="79" t="s">
        <v>150</v>
      </c>
      <c r="S1261" s="78">
        <v>10</v>
      </c>
      <c r="T1261" s="79" t="s">
        <v>150</v>
      </c>
      <c r="U1261" s="78">
        <v>11</v>
      </c>
      <c r="V1261" s="80" t="s">
        <v>156</v>
      </c>
      <c r="W1261" s="78">
        <v>61</v>
      </c>
      <c r="X1261" s="78">
        <v>1</v>
      </c>
    </row>
    <row r="1262" spans="1:24" x14ac:dyDescent="0.25">
      <c r="A1262" s="67"/>
      <c r="B1262" s="67">
        <v>1107</v>
      </c>
      <c r="C1262" s="67" t="s">
        <v>741</v>
      </c>
      <c r="D1262" s="107">
        <v>327010</v>
      </c>
      <c r="E1262" s="88" t="s">
        <v>317</v>
      </c>
      <c r="F1262" s="76">
        <v>712655</v>
      </c>
      <c r="G1262" s="75" t="s">
        <v>237</v>
      </c>
      <c r="H1262" s="77">
        <v>0</v>
      </c>
      <c r="I1262" s="77">
        <v>3.98</v>
      </c>
      <c r="J1262" s="77">
        <v>0</v>
      </c>
      <c r="K1262" s="77">
        <v>0</v>
      </c>
      <c r="L1262" s="80">
        <v>0</v>
      </c>
      <c r="M1262" s="80">
        <f t="shared" ref="M1262:M1268" si="37">+L1262-J1262</f>
        <v>0</v>
      </c>
      <c r="N1262" s="80"/>
      <c r="O1262" s="80"/>
      <c r="P1262" s="80"/>
      <c r="Q1262" s="78">
        <v>110010</v>
      </c>
      <c r="R1262" s="79" t="s">
        <v>150</v>
      </c>
      <c r="S1262" s="78">
        <v>10</v>
      </c>
      <c r="T1262" s="79" t="s">
        <v>150</v>
      </c>
      <c r="U1262" s="78">
        <v>11</v>
      </c>
      <c r="V1262" s="80" t="s">
        <v>156</v>
      </c>
      <c r="W1262" s="78">
        <v>71</v>
      </c>
      <c r="X1262" s="78">
        <v>4</v>
      </c>
    </row>
    <row r="1263" spans="1:24" x14ac:dyDescent="0.25">
      <c r="A1263" s="67"/>
      <c r="B1263" s="67">
        <v>1108</v>
      </c>
      <c r="C1263" s="67" t="s">
        <v>741</v>
      </c>
      <c r="D1263" s="107">
        <v>327010</v>
      </c>
      <c r="E1263" s="88" t="s">
        <v>317</v>
      </c>
      <c r="F1263" s="76">
        <v>733110</v>
      </c>
      <c r="G1263" s="75" t="s">
        <v>214</v>
      </c>
      <c r="H1263" s="77">
        <v>749.53</v>
      </c>
      <c r="I1263" s="77">
        <v>604.38</v>
      </c>
      <c r="J1263" s="77">
        <v>433</v>
      </c>
      <c r="K1263" s="77">
        <v>278.44</v>
      </c>
      <c r="L1263" s="80">
        <v>600</v>
      </c>
      <c r="M1263" s="80">
        <f t="shared" si="37"/>
        <v>167</v>
      </c>
      <c r="N1263" s="80"/>
      <c r="O1263" s="80"/>
      <c r="P1263" s="80"/>
      <c r="Q1263" s="78">
        <v>110010</v>
      </c>
      <c r="R1263" s="79" t="s">
        <v>150</v>
      </c>
      <c r="S1263" s="78">
        <v>10</v>
      </c>
      <c r="T1263" s="79" t="s">
        <v>150</v>
      </c>
      <c r="U1263" s="78">
        <v>11</v>
      </c>
      <c r="V1263" s="80" t="s">
        <v>156</v>
      </c>
      <c r="W1263" s="78">
        <v>73</v>
      </c>
      <c r="X1263" s="78">
        <v>4</v>
      </c>
    </row>
    <row r="1264" spans="1:24" x14ac:dyDescent="0.25">
      <c r="A1264" s="67"/>
      <c r="B1264" s="67">
        <v>1109</v>
      </c>
      <c r="C1264" s="67" t="s">
        <v>741</v>
      </c>
      <c r="D1264" s="107">
        <v>327010</v>
      </c>
      <c r="E1264" s="88" t="s">
        <v>317</v>
      </c>
      <c r="F1264" s="76">
        <v>744220</v>
      </c>
      <c r="G1264" s="75" t="s">
        <v>191</v>
      </c>
      <c r="H1264" s="77">
        <v>1473.6</v>
      </c>
      <c r="I1264" s="77">
        <v>974.02</v>
      </c>
      <c r="J1264" s="77">
        <v>0</v>
      </c>
      <c r="K1264" s="77">
        <v>0</v>
      </c>
      <c r="L1264" s="80">
        <v>0</v>
      </c>
      <c r="M1264" s="80">
        <f t="shared" si="37"/>
        <v>0</v>
      </c>
      <c r="N1264" s="80"/>
      <c r="O1264" s="80"/>
      <c r="P1264" s="80"/>
      <c r="Q1264" s="78">
        <v>110010</v>
      </c>
      <c r="R1264" s="79" t="s">
        <v>150</v>
      </c>
      <c r="S1264" s="78">
        <v>10</v>
      </c>
      <c r="T1264" s="79" t="s">
        <v>150</v>
      </c>
      <c r="U1264" s="78">
        <v>11</v>
      </c>
      <c r="V1264" s="80" t="s">
        <v>156</v>
      </c>
      <c r="W1264" s="78">
        <v>74</v>
      </c>
      <c r="X1264" s="78">
        <v>4</v>
      </c>
    </row>
    <row r="1265" spans="1:24" x14ac:dyDescent="0.25">
      <c r="A1265" s="67"/>
      <c r="B1265" s="67">
        <v>1110</v>
      </c>
      <c r="C1265" s="67" t="s">
        <v>741</v>
      </c>
      <c r="D1265" s="107">
        <v>327010</v>
      </c>
      <c r="E1265" s="88" t="s">
        <v>317</v>
      </c>
      <c r="F1265" s="76">
        <v>755310</v>
      </c>
      <c r="G1265" s="75" t="s">
        <v>194</v>
      </c>
      <c r="H1265" s="77">
        <v>4192.7299999999996</v>
      </c>
      <c r="I1265" s="77">
        <v>72.429999999999382</v>
      </c>
      <c r="J1265" s="77">
        <v>2925</v>
      </c>
      <c r="K1265" s="77">
        <v>3237.06</v>
      </c>
      <c r="L1265" s="80">
        <v>3400</v>
      </c>
      <c r="M1265" s="80">
        <f t="shared" si="37"/>
        <v>475</v>
      </c>
      <c r="N1265" s="80"/>
      <c r="O1265" s="80"/>
      <c r="P1265" s="80"/>
      <c r="Q1265" s="78">
        <v>110010</v>
      </c>
      <c r="R1265" s="79" t="s">
        <v>150</v>
      </c>
      <c r="S1265" s="78">
        <v>10</v>
      </c>
      <c r="T1265" s="79" t="s">
        <v>150</v>
      </c>
      <c r="U1265" s="78">
        <v>11</v>
      </c>
      <c r="V1265" s="80" t="s">
        <v>156</v>
      </c>
      <c r="W1265" s="78">
        <v>75</v>
      </c>
      <c r="X1265" s="78">
        <v>4</v>
      </c>
    </row>
    <row r="1266" spans="1:24" x14ac:dyDescent="0.25">
      <c r="A1266" s="67"/>
      <c r="B1266" s="67">
        <v>1111</v>
      </c>
      <c r="C1266" s="67" t="s">
        <v>741</v>
      </c>
      <c r="D1266" s="107">
        <v>327010</v>
      </c>
      <c r="E1266" s="88" t="s">
        <v>317</v>
      </c>
      <c r="F1266" s="76">
        <v>755360</v>
      </c>
      <c r="G1266" s="75" t="s">
        <v>225</v>
      </c>
      <c r="H1266" s="77">
        <v>52.67</v>
      </c>
      <c r="I1266" s="77">
        <v>0</v>
      </c>
      <c r="J1266" s="77">
        <v>32</v>
      </c>
      <c r="K1266" s="77">
        <v>0</v>
      </c>
      <c r="L1266" s="80">
        <v>200</v>
      </c>
      <c r="M1266" s="80">
        <f t="shared" si="37"/>
        <v>168</v>
      </c>
      <c r="N1266" s="80"/>
      <c r="O1266" s="80"/>
      <c r="P1266" s="80"/>
      <c r="Q1266" s="78">
        <v>110010</v>
      </c>
      <c r="R1266" s="79" t="s">
        <v>150</v>
      </c>
      <c r="S1266" s="78">
        <v>10</v>
      </c>
      <c r="T1266" s="79" t="s">
        <v>150</v>
      </c>
      <c r="U1266" s="78">
        <v>11</v>
      </c>
      <c r="V1266" s="80" t="s">
        <v>156</v>
      </c>
      <c r="W1266" s="78">
        <v>75</v>
      </c>
      <c r="X1266" s="78">
        <v>4</v>
      </c>
    </row>
    <row r="1267" spans="1:24" s="66" customFormat="1" x14ac:dyDescent="0.25">
      <c r="A1267" s="67"/>
      <c r="B1267" s="67">
        <v>1112</v>
      </c>
      <c r="C1267" s="67" t="s">
        <v>741</v>
      </c>
      <c r="D1267" s="107">
        <v>327010</v>
      </c>
      <c r="E1267" s="88" t="s">
        <v>317</v>
      </c>
      <c r="F1267" s="76">
        <v>755705</v>
      </c>
      <c r="G1267" s="75" t="s">
        <v>196</v>
      </c>
      <c r="H1267" s="77">
        <v>0.45</v>
      </c>
      <c r="I1267" s="77">
        <v>0</v>
      </c>
      <c r="J1267" s="77">
        <v>5</v>
      </c>
      <c r="K1267" s="77">
        <v>0</v>
      </c>
      <c r="L1267" s="80">
        <v>5</v>
      </c>
      <c r="M1267" s="80">
        <f t="shared" si="37"/>
        <v>0</v>
      </c>
      <c r="N1267" s="80"/>
      <c r="O1267" s="80"/>
      <c r="P1267" s="80"/>
      <c r="Q1267" s="78">
        <v>110010</v>
      </c>
      <c r="R1267" s="79" t="s">
        <v>150</v>
      </c>
      <c r="S1267" s="78">
        <v>10</v>
      </c>
      <c r="T1267" s="79" t="s">
        <v>150</v>
      </c>
      <c r="U1267" s="78">
        <v>11</v>
      </c>
      <c r="V1267" s="80" t="s">
        <v>156</v>
      </c>
      <c r="W1267" s="78">
        <v>75</v>
      </c>
      <c r="X1267" s="78">
        <v>4</v>
      </c>
    </row>
    <row r="1268" spans="1:24" x14ac:dyDescent="0.25">
      <c r="A1268" s="67"/>
      <c r="B1268" s="67"/>
      <c r="C1268" s="67" t="s">
        <v>741</v>
      </c>
      <c r="D1268" s="107">
        <v>327010</v>
      </c>
      <c r="E1268" s="88" t="s">
        <v>317</v>
      </c>
      <c r="F1268" s="66">
        <v>798142</v>
      </c>
      <c r="G1268" s="66" t="s">
        <v>839</v>
      </c>
      <c r="H1268" s="77"/>
      <c r="I1268" s="77"/>
      <c r="J1268" s="77"/>
      <c r="K1268" s="77"/>
      <c r="L1268" s="80">
        <v>-81</v>
      </c>
      <c r="M1268" s="80">
        <f t="shared" si="37"/>
        <v>-81</v>
      </c>
      <c r="N1268" s="80"/>
      <c r="O1268" s="80"/>
      <c r="P1268" s="80"/>
      <c r="Q1268" s="78">
        <v>110010</v>
      </c>
      <c r="R1268" s="79" t="s">
        <v>150</v>
      </c>
      <c r="S1268" s="78">
        <v>10</v>
      </c>
      <c r="T1268" s="79" t="s">
        <v>150</v>
      </c>
      <c r="U1268" s="78">
        <v>11</v>
      </c>
      <c r="V1268" s="80" t="s">
        <v>156</v>
      </c>
      <c r="W1268" s="78">
        <v>79</v>
      </c>
      <c r="X1268" s="78">
        <v>4</v>
      </c>
    </row>
    <row r="1269" spans="1:24" s="66" customFormat="1" x14ac:dyDescent="0.25">
      <c r="A1269" s="67"/>
      <c r="B1269" s="67"/>
      <c r="C1269" s="67" t="s">
        <v>741</v>
      </c>
      <c r="D1269" s="109">
        <v>327300</v>
      </c>
      <c r="E1269" s="88" t="s">
        <v>318</v>
      </c>
      <c r="F1269" s="66">
        <v>611460</v>
      </c>
      <c r="G1269" s="66" t="s">
        <v>182</v>
      </c>
      <c r="H1269" s="77"/>
      <c r="I1269" s="77"/>
      <c r="J1269" s="77"/>
      <c r="K1269" s="77"/>
      <c r="L1269" s="80">
        <v>25350</v>
      </c>
      <c r="M1269" s="80"/>
      <c r="N1269" s="80"/>
      <c r="O1269" s="80"/>
      <c r="P1269" s="80">
        <v>25350</v>
      </c>
      <c r="Q1269" s="78">
        <v>110010</v>
      </c>
      <c r="R1269" s="79" t="s">
        <v>150</v>
      </c>
      <c r="S1269" s="78">
        <v>10</v>
      </c>
      <c r="T1269" s="79" t="s">
        <v>150</v>
      </c>
      <c r="U1269" s="78">
        <v>11</v>
      </c>
      <c r="V1269" s="80" t="s">
        <v>156</v>
      </c>
      <c r="W1269" s="78">
        <v>61</v>
      </c>
      <c r="X1269" s="78">
        <v>4</v>
      </c>
    </row>
    <row r="1270" spans="1:24" x14ac:dyDescent="0.25">
      <c r="A1270" s="67"/>
      <c r="B1270" s="67">
        <v>1113</v>
      </c>
      <c r="C1270" s="67" t="s">
        <v>741</v>
      </c>
      <c r="D1270" s="109">
        <v>327300</v>
      </c>
      <c r="E1270" s="88" t="s">
        <v>318</v>
      </c>
      <c r="F1270" s="72">
        <v>611485</v>
      </c>
      <c r="G1270" s="75" t="s">
        <v>263</v>
      </c>
      <c r="H1270" s="77">
        <v>85456.530000000013</v>
      </c>
      <c r="I1270" s="77">
        <v>81646</v>
      </c>
      <c r="J1270" s="77">
        <v>104199</v>
      </c>
      <c r="K1270" s="77">
        <v>47324.989999999991</v>
      </c>
      <c r="L1270" s="80">
        <v>71159</v>
      </c>
      <c r="M1270" s="80"/>
      <c r="N1270" s="80"/>
      <c r="O1270" s="80"/>
      <c r="P1270" s="80"/>
      <c r="Q1270" s="78">
        <v>110010</v>
      </c>
      <c r="R1270" s="79" t="s">
        <v>150</v>
      </c>
      <c r="S1270" s="78">
        <v>10</v>
      </c>
      <c r="T1270" s="79" t="s">
        <v>150</v>
      </c>
      <c r="U1270" s="78">
        <v>11</v>
      </c>
      <c r="V1270" s="80" t="s">
        <v>156</v>
      </c>
      <c r="W1270" s="78">
        <v>61</v>
      </c>
      <c r="X1270" s="78">
        <v>1</v>
      </c>
    </row>
    <row r="1271" spans="1:24" x14ac:dyDescent="0.25">
      <c r="A1271" s="67"/>
      <c r="B1271" s="67">
        <v>1114</v>
      </c>
      <c r="C1271" s="67" t="s">
        <v>741</v>
      </c>
      <c r="D1271" s="109">
        <v>327300</v>
      </c>
      <c r="E1271" s="88" t="s">
        <v>318</v>
      </c>
      <c r="F1271" s="72">
        <v>611492</v>
      </c>
      <c r="G1271" s="75" t="s">
        <v>183</v>
      </c>
      <c r="H1271" s="77">
        <v>0</v>
      </c>
      <c r="I1271" s="77">
        <v>0</v>
      </c>
      <c r="J1271" s="77">
        <v>8</v>
      </c>
      <c r="K1271" s="77">
        <v>7.31</v>
      </c>
      <c r="L1271" s="80">
        <v>50</v>
      </c>
      <c r="M1271" s="80"/>
      <c r="N1271" s="80"/>
      <c r="O1271" s="80"/>
      <c r="P1271" s="80"/>
      <c r="Q1271" s="78">
        <v>110010</v>
      </c>
      <c r="R1271" s="79" t="s">
        <v>150</v>
      </c>
      <c r="S1271" s="78">
        <v>10</v>
      </c>
      <c r="T1271" s="79" t="s">
        <v>150</v>
      </c>
      <c r="U1271" s="78">
        <v>11</v>
      </c>
      <c r="V1271" s="80" t="s">
        <v>156</v>
      </c>
      <c r="W1271" s="78">
        <v>61</v>
      </c>
      <c r="X1271" s="78">
        <v>1</v>
      </c>
    </row>
    <row r="1272" spans="1:24" x14ac:dyDescent="0.25">
      <c r="A1272" s="67"/>
      <c r="B1272" s="67">
        <v>1115</v>
      </c>
      <c r="C1272" s="67" t="s">
        <v>741</v>
      </c>
      <c r="D1272" s="109">
        <v>327300</v>
      </c>
      <c r="E1272" s="88" t="s">
        <v>318</v>
      </c>
      <c r="F1272" s="72">
        <v>611510</v>
      </c>
      <c r="G1272" s="75" t="s">
        <v>212</v>
      </c>
      <c r="H1272" s="77">
        <v>5776.0999999999995</v>
      </c>
      <c r="I1272" s="77">
        <v>3361.67</v>
      </c>
      <c r="J1272" s="77">
        <v>9487</v>
      </c>
      <c r="K1272" s="77">
        <v>2651.3900000000003</v>
      </c>
      <c r="L1272" s="80">
        <v>7132</v>
      </c>
      <c r="M1272" s="80"/>
      <c r="N1272" s="80"/>
      <c r="O1272" s="80"/>
      <c r="P1272" s="80"/>
      <c r="Q1272" s="78">
        <v>110010</v>
      </c>
      <c r="R1272" s="79" t="s">
        <v>150</v>
      </c>
      <c r="S1272" s="78">
        <v>10</v>
      </c>
      <c r="T1272" s="79" t="s">
        <v>150</v>
      </c>
      <c r="U1272" s="78">
        <v>11</v>
      </c>
      <c r="V1272" s="80" t="s">
        <v>156</v>
      </c>
      <c r="W1272" s="78">
        <v>61</v>
      </c>
      <c r="X1272" s="78">
        <v>1</v>
      </c>
    </row>
    <row r="1273" spans="1:24" x14ac:dyDescent="0.25">
      <c r="A1273" s="67"/>
      <c r="B1273" s="67">
        <v>1116</v>
      </c>
      <c r="C1273" s="67" t="s">
        <v>741</v>
      </c>
      <c r="D1273" s="109">
        <v>327300</v>
      </c>
      <c r="E1273" s="88" t="s">
        <v>318</v>
      </c>
      <c r="F1273" s="72">
        <v>611515</v>
      </c>
      <c r="G1273" s="75" t="s">
        <v>213</v>
      </c>
      <c r="H1273" s="77">
        <v>0</v>
      </c>
      <c r="I1273" s="77">
        <v>0</v>
      </c>
      <c r="J1273" s="77">
        <v>0</v>
      </c>
      <c r="K1273" s="77">
        <v>0</v>
      </c>
      <c r="L1273" s="80">
        <v>0</v>
      </c>
      <c r="M1273" s="80"/>
      <c r="N1273" s="80"/>
      <c r="O1273" s="80"/>
      <c r="P1273" s="80"/>
      <c r="Q1273" s="78">
        <v>110010</v>
      </c>
      <c r="R1273" s="79" t="s">
        <v>150</v>
      </c>
      <c r="S1273" s="78">
        <v>10</v>
      </c>
      <c r="T1273" s="79" t="s">
        <v>150</v>
      </c>
      <c r="U1273" s="78">
        <v>11</v>
      </c>
      <c r="V1273" s="80" t="s">
        <v>156</v>
      </c>
      <c r="W1273" s="78">
        <v>61</v>
      </c>
      <c r="X1273" s="78">
        <v>1</v>
      </c>
    </row>
    <row r="1274" spans="1:24" x14ac:dyDescent="0.25">
      <c r="A1274" s="67"/>
      <c r="B1274" s="67">
        <v>1117</v>
      </c>
      <c r="C1274" s="67" t="s">
        <v>741</v>
      </c>
      <c r="D1274" s="109">
        <v>327300</v>
      </c>
      <c r="E1274" s="88" t="s">
        <v>318</v>
      </c>
      <c r="F1274" s="72">
        <v>733110</v>
      </c>
      <c r="G1274" s="75" t="s">
        <v>214</v>
      </c>
      <c r="H1274" s="77">
        <v>1240.94</v>
      </c>
      <c r="I1274" s="77">
        <v>695.31999999999994</v>
      </c>
      <c r="J1274" s="77">
        <v>850</v>
      </c>
      <c r="K1274" s="77">
        <v>278.22000000000003</v>
      </c>
      <c r="L1274" s="80">
        <v>500</v>
      </c>
      <c r="M1274" s="80">
        <f>+L1274-J1274</f>
        <v>-350</v>
      </c>
      <c r="N1274" s="80"/>
      <c r="O1274" s="80"/>
      <c r="P1274" s="80"/>
      <c r="Q1274" s="78">
        <v>110010</v>
      </c>
      <c r="R1274" s="79" t="s">
        <v>150</v>
      </c>
      <c r="S1274" s="78">
        <v>10</v>
      </c>
      <c r="T1274" s="79" t="s">
        <v>150</v>
      </c>
      <c r="U1274" s="78">
        <v>11</v>
      </c>
      <c r="V1274" s="80" t="s">
        <v>156</v>
      </c>
      <c r="W1274" s="78">
        <v>73</v>
      </c>
      <c r="X1274" s="78">
        <v>4</v>
      </c>
    </row>
    <row r="1275" spans="1:24" x14ac:dyDescent="0.25">
      <c r="A1275" s="67"/>
      <c r="B1275" s="67">
        <v>1118</v>
      </c>
      <c r="C1275" s="67" t="s">
        <v>741</v>
      </c>
      <c r="D1275" s="109">
        <v>327300</v>
      </c>
      <c r="E1275" s="88" t="s">
        <v>318</v>
      </c>
      <c r="F1275" s="72">
        <v>755310</v>
      </c>
      <c r="G1275" s="75" t="s">
        <v>194</v>
      </c>
      <c r="H1275" s="77">
        <v>49.480000000000004</v>
      </c>
      <c r="I1275" s="77">
        <v>97.2</v>
      </c>
      <c r="J1275" s="77">
        <v>100</v>
      </c>
      <c r="K1275" s="77">
        <v>86.04</v>
      </c>
      <c r="L1275" s="80">
        <v>200</v>
      </c>
      <c r="M1275" s="80">
        <f>+L1275-J1275</f>
        <v>100</v>
      </c>
      <c r="N1275" s="80"/>
      <c r="O1275" s="80"/>
      <c r="P1275" s="80"/>
      <c r="Q1275" s="78">
        <v>110010</v>
      </c>
      <c r="R1275" s="79" t="s">
        <v>150</v>
      </c>
      <c r="S1275" s="78">
        <v>10</v>
      </c>
      <c r="T1275" s="79" t="s">
        <v>150</v>
      </c>
      <c r="U1275" s="78">
        <v>11</v>
      </c>
      <c r="V1275" s="80" t="s">
        <v>156</v>
      </c>
      <c r="W1275" s="78">
        <v>75</v>
      </c>
      <c r="X1275" s="78">
        <v>4</v>
      </c>
    </row>
    <row r="1276" spans="1:24" x14ac:dyDescent="0.25">
      <c r="A1276" s="67"/>
      <c r="B1276" s="67">
        <v>1119</v>
      </c>
      <c r="C1276" s="67" t="s">
        <v>741</v>
      </c>
      <c r="D1276" s="109">
        <v>327300</v>
      </c>
      <c r="E1276" s="88" t="s">
        <v>318</v>
      </c>
      <c r="F1276" s="72">
        <v>755360</v>
      </c>
      <c r="G1276" s="75" t="s">
        <v>225</v>
      </c>
      <c r="H1276" s="77">
        <v>0</v>
      </c>
      <c r="I1276" s="77">
        <v>0</v>
      </c>
      <c r="J1276" s="77">
        <v>200</v>
      </c>
      <c r="K1276" s="77">
        <v>0</v>
      </c>
      <c r="L1276" s="80">
        <v>100</v>
      </c>
      <c r="M1276" s="80">
        <f>+L1276-J1276</f>
        <v>-100</v>
      </c>
      <c r="N1276" s="80"/>
      <c r="O1276" s="80"/>
      <c r="P1276" s="80"/>
      <c r="Q1276" s="78">
        <v>110010</v>
      </c>
      <c r="R1276" s="79" t="s">
        <v>150</v>
      </c>
      <c r="S1276" s="78">
        <v>10</v>
      </c>
      <c r="T1276" s="79" t="s">
        <v>150</v>
      </c>
      <c r="U1276" s="78">
        <v>11</v>
      </c>
      <c r="V1276" s="80" t="s">
        <v>156</v>
      </c>
      <c r="W1276" s="78">
        <v>75</v>
      </c>
      <c r="X1276" s="78">
        <v>4</v>
      </c>
    </row>
    <row r="1277" spans="1:24" x14ac:dyDescent="0.25">
      <c r="A1277" s="67"/>
      <c r="B1277" s="67">
        <v>1120</v>
      </c>
      <c r="C1277" s="67" t="s">
        <v>741</v>
      </c>
      <c r="D1277" s="109">
        <v>327300</v>
      </c>
      <c r="E1277" s="88" t="s">
        <v>318</v>
      </c>
      <c r="F1277" s="72">
        <v>755745</v>
      </c>
      <c r="G1277" s="75" t="s">
        <v>252</v>
      </c>
      <c r="H1277" s="77">
        <v>0</v>
      </c>
      <c r="I1277" s="77">
        <v>350</v>
      </c>
      <c r="J1277" s="77">
        <v>400</v>
      </c>
      <c r="K1277" s="77">
        <v>0</v>
      </c>
      <c r="L1277" s="80">
        <v>0</v>
      </c>
      <c r="M1277" s="80">
        <f>+L1277-J1277</f>
        <v>-400</v>
      </c>
      <c r="N1277" s="80"/>
      <c r="O1277" s="80"/>
      <c r="P1277" s="80"/>
      <c r="Q1277" s="78">
        <v>110010</v>
      </c>
      <c r="R1277" s="79" t="s">
        <v>150</v>
      </c>
      <c r="S1277" s="78">
        <v>10</v>
      </c>
      <c r="T1277" s="79" t="s">
        <v>150</v>
      </c>
      <c r="U1277" s="78">
        <v>11</v>
      </c>
      <c r="V1277" s="80" t="s">
        <v>156</v>
      </c>
      <c r="W1277" s="78">
        <v>75</v>
      </c>
      <c r="X1277" s="78">
        <v>4</v>
      </c>
    </row>
    <row r="1278" spans="1:24" x14ac:dyDescent="0.25">
      <c r="A1278" s="67"/>
      <c r="B1278" s="67"/>
      <c r="C1278" s="67" t="s">
        <v>741</v>
      </c>
      <c r="D1278" s="109">
        <v>327300</v>
      </c>
      <c r="E1278" s="88" t="s">
        <v>318</v>
      </c>
      <c r="F1278" s="66">
        <v>798142</v>
      </c>
      <c r="G1278" s="66" t="s">
        <v>839</v>
      </c>
      <c r="H1278" s="77"/>
      <c r="I1278" s="77"/>
      <c r="J1278" s="77"/>
      <c r="K1278" s="77"/>
      <c r="L1278" s="80">
        <v>-773</v>
      </c>
      <c r="M1278" s="80">
        <f>+L1278-J1278</f>
        <v>-773</v>
      </c>
      <c r="N1278" s="80"/>
      <c r="O1278" s="80"/>
      <c r="P1278" s="80"/>
      <c r="Q1278" s="78">
        <v>110010</v>
      </c>
      <c r="R1278" s="79" t="s">
        <v>150</v>
      </c>
      <c r="S1278" s="78">
        <v>10</v>
      </c>
      <c r="T1278" s="79" t="s">
        <v>150</v>
      </c>
      <c r="U1278" s="78">
        <v>11</v>
      </c>
      <c r="V1278" s="80" t="s">
        <v>156</v>
      </c>
      <c r="W1278" s="78">
        <v>79</v>
      </c>
      <c r="X1278" s="78">
        <v>4</v>
      </c>
    </row>
    <row r="1279" spans="1:24" x14ac:dyDescent="0.25">
      <c r="A1279" s="67"/>
      <c r="B1279" s="67">
        <v>1121</v>
      </c>
      <c r="C1279" s="67" t="s">
        <v>741</v>
      </c>
      <c r="D1279" s="109">
        <v>330040</v>
      </c>
      <c r="E1279" s="88" t="s">
        <v>319</v>
      </c>
      <c r="F1279" s="72">
        <v>611110</v>
      </c>
      <c r="G1279" s="75" t="s">
        <v>258</v>
      </c>
      <c r="H1279" s="77">
        <v>52103.16</v>
      </c>
      <c r="I1279" s="77">
        <v>54187.32</v>
      </c>
      <c r="J1279" s="77">
        <v>109332</v>
      </c>
      <c r="K1279" s="77">
        <v>55319.519999999997</v>
      </c>
      <c r="L1279" s="80">
        <v>99168</v>
      </c>
      <c r="M1279" s="80"/>
      <c r="N1279" s="80"/>
      <c r="O1279" s="80"/>
      <c r="P1279" s="80"/>
      <c r="Q1279" s="78">
        <v>110010</v>
      </c>
      <c r="R1279" s="79" t="s">
        <v>150</v>
      </c>
      <c r="S1279" s="78">
        <v>10</v>
      </c>
      <c r="T1279" s="79" t="s">
        <v>150</v>
      </c>
      <c r="U1279" s="78">
        <v>11</v>
      </c>
      <c r="V1279" s="80" t="s">
        <v>156</v>
      </c>
      <c r="W1279" s="78">
        <v>61</v>
      </c>
      <c r="X1279" s="78">
        <v>1</v>
      </c>
    </row>
    <row r="1280" spans="1:24" x14ac:dyDescent="0.25">
      <c r="A1280" s="67"/>
      <c r="B1280" s="67">
        <v>1122</v>
      </c>
      <c r="C1280" s="67" t="s">
        <v>741</v>
      </c>
      <c r="D1280" s="109">
        <v>330040</v>
      </c>
      <c r="E1280" s="88" t="s">
        <v>319</v>
      </c>
      <c r="F1280" s="72">
        <v>611115</v>
      </c>
      <c r="G1280" s="75" t="s">
        <v>259</v>
      </c>
      <c r="H1280" s="77">
        <v>0</v>
      </c>
      <c r="I1280" s="77">
        <v>0</v>
      </c>
      <c r="J1280" s="77">
        <v>208</v>
      </c>
      <c r="K1280" s="77">
        <v>0</v>
      </c>
      <c r="L1280" s="80">
        <v>200</v>
      </c>
      <c r="M1280" s="80"/>
      <c r="N1280" s="80"/>
      <c r="O1280" s="80"/>
      <c r="P1280" s="80"/>
      <c r="Q1280" s="78">
        <v>110010</v>
      </c>
      <c r="R1280" s="79" t="s">
        <v>150</v>
      </c>
      <c r="S1280" s="78">
        <v>10</v>
      </c>
      <c r="T1280" s="79" t="s">
        <v>150</v>
      </c>
      <c r="U1280" s="78">
        <v>11</v>
      </c>
      <c r="V1280" s="80" t="s">
        <v>156</v>
      </c>
      <c r="W1280" s="78">
        <v>61</v>
      </c>
      <c r="X1280" s="78">
        <v>1</v>
      </c>
    </row>
    <row r="1281" spans="1:24" x14ac:dyDescent="0.25">
      <c r="A1281" s="67"/>
      <c r="B1281" s="67">
        <v>1123</v>
      </c>
      <c r="C1281" s="67" t="s">
        <v>741</v>
      </c>
      <c r="D1281" s="109">
        <v>330040</v>
      </c>
      <c r="E1281" s="88" t="s">
        <v>319</v>
      </c>
      <c r="F1281" s="72">
        <v>611120</v>
      </c>
      <c r="G1281" s="75" t="s">
        <v>229</v>
      </c>
      <c r="H1281" s="77">
        <v>34512</v>
      </c>
      <c r="I1281" s="77">
        <v>40392</v>
      </c>
      <c r="J1281" s="77">
        <v>33369</v>
      </c>
      <c r="K1281" s="77">
        <v>14075.760000000002</v>
      </c>
      <c r="L1281" s="80">
        <v>0</v>
      </c>
      <c r="M1281" s="80"/>
      <c r="N1281" s="80"/>
      <c r="O1281" s="80"/>
      <c r="P1281" s="80"/>
      <c r="Q1281" s="78">
        <v>110010</v>
      </c>
      <c r="R1281" s="79" t="s">
        <v>150</v>
      </c>
      <c r="S1281" s="78">
        <v>10</v>
      </c>
      <c r="T1281" s="79" t="s">
        <v>150</v>
      </c>
      <c r="U1281" s="78">
        <v>11</v>
      </c>
      <c r="V1281" s="80" t="s">
        <v>156</v>
      </c>
      <c r="W1281" s="78">
        <v>61</v>
      </c>
      <c r="X1281" s="78">
        <v>1</v>
      </c>
    </row>
    <row r="1282" spans="1:24" x14ac:dyDescent="0.25">
      <c r="A1282" s="67"/>
      <c r="B1282" s="67">
        <v>1124</v>
      </c>
      <c r="C1282" s="67" t="s">
        <v>741</v>
      </c>
      <c r="D1282" s="109">
        <v>330040</v>
      </c>
      <c r="E1282" s="88" t="s">
        <v>319</v>
      </c>
      <c r="F1282" s="72">
        <v>611135</v>
      </c>
      <c r="G1282" s="75" t="s">
        <v>265</v>
      </c>
      <c r="H1282" s="77">
        <v>0</v>
      </c>
      <c r="I1282" s="77">
        <v>0</v>
      </c>
      <c r="J1282" s="77">
        <v>5736</v>
      </c>
      <c r="K1282" s="77">
        <v>0</v>
      </c>
      <c r="L1282" s="80">
        <v>11471</v>
      </c>
      <c r="M1282" s="80"/>
      <c r="N1282" s="80"/>
      <c r="O1282" s="80"/>
      <c r="P1282" s="80"/>
      <c r="Q1282" s="78">
        <v>110010</v>
      </c>
      <c r="R1282" s="79" t="s">
        <v>150</v>
      </c>
      <c r="S1282" s="78">
        <v>10</v>
      </c>
      <c r="T1282" s="79" t="s">
        <v>150</v>
      </c>
      <c r="U1282" s="78">
        <v>11</v>
      </c>
      <c r="V1282" s="80" t="s">
        <v>156</v>
      </c>
      <c r="W1282" s="78">
        <v>61</v>
      </c>
      <c r="X1282" s="78">
        <v>1</v>
      </c>
    </row>
    <row r="1283" spans="1:24" s="66" customFormat="1" x14ac:dyDescent="0.25">
      <c r="A1283" s="67"/>
      <c r="B1283" s="67">
        <v>1125</v>
      </c>
      <c r="C1283" s="67" t="s">
        <v>741</v>
      </c>
      <c r="D1283" s="109">
        <v>330040</v>
      </c>
      <c r="E1283" s="88" t="s">
        <v>319</v>
      </c>
      <c r="F1283" s="72">
        <v>611150</v>
      </c>
      <c r="G1283" s="75" t="s">
        <v>262</v>
      </c>
      <c r="H1283" s="77">
        <v>7294.4400000000005</v>
      </c>
      <c r="I1283" s="77">
        <v>8820.42</v>
      </c>
      <c r="J1283" s="77">
        <v>15210</v>
      </c>
      <c r="K1283" s="77">
        <v>0</v>
      </c>
      <c r="L1283" s="80">
        <v>15489</v>
      </c>
      <c r="M1283" s="80"/>
      <c r="N1283" s="80"/>
      <c r="O1283" s="80"/>
      <c r="P1283" s="80"/>
      <c r="Q1283" s="78">
        <v>110010</v>
      </c>
      <c r="R1283" s="79" t="s">
        <v>150</v>
      </c>
      <c r="S1283" s="78">
        <v>10</v>
      </c>
      <c r="T1283" s="79" t="s">
        <v>150</v>
      </c>
      <c r="U1283" s="78">
        <v>11</v>
      </c>
      <c r="V1283" s="80" t="s">
        <v>156</v>
      </c>
      <c r="W1283" s="78">
        <v>61</v>
      </c>
      <c r="X1283" s="78">
        <v>1</v>
      </c>
    </row>
    <row r="1284" spans="1:24" x14ac:dyDescent="0.25">
      <c r="A1284" s="67"/>
      <c r="B1284" s="67">
        <v>1126</v>
      </c>
      <c r="C1284" s="67" t="s">
        <v>741</v>
      </c>
      <c r="D1284" s="109">
        <v>330040</v>
      </c>
      <c r="E1284" s="88" t="s">
        <v>319</v>
      </c>
      <c r="F1284" s="72">
        <v>611160</v>
      </c>
      <c r="G1284" s="75" t="s">
        <v>230</v>
      </c>
      <c r="H1284" s="77">
        <v>6471</v>
      </c>
      <c r="I1284" s="77">
        <v>7741.8</v>
      </c>
      <c r="J1284" s="77">
        <v>9336</v>
      </c>
      <c r="K1284" s="77">
        <v>0</v>
      </c>
      <c r="L1284" s="80">
        <v>0</v>
      </c>
      <c r="M1284" s="80"/>
      <c r="N1284" s="80"/>
      <c r="O1284" s="80"/>
      <c r="P1284" s="80"/>
      <c r="Q1284" s="78">
        <v>110010</v>
      </c>
      <c r="R1284" s="79" t="s">
        <v>150</v>
      </c>
      <c r="S1284" s="78">
        <v>10</v>
      </c>
      <c r="T1284" s="79" t="s">
        <v>150</v>
      </c>
      <c r="U1284" s="78">
        <v>11</v>
      </c>
      <c r="V1284" s="80" t="s">
        <v>156</v>
      </c>
      <c r="W1284" s="78">
        <v>61</v>
      </c>
      <c r="X1284" s="78">
        <v>1</v>
      </c>
    </row>
    <row r="1285" spans="1:24" x14ac:dyDescent="0.25">
      <c r="A1285" s="67"/>
      <c r="B1285" s="67">
        <v>1127</v>
      </c>
      <c r="C1285" s="67" t="s">
        <v>741</v>
      </c>
      <c r="D1285" s="109">
        <v>330040</v>
      </c>
      <c r="E1285" s="88" t="s">
        <v>319</v>
      </c>
      <c r="F1285" s="72">
        <v>733110</v>
      </c>
      <c r="G1285" s="75" t="s">
        <v>214</v>
      </c>
      <c r="H1285" s="77">
        <v>79.12</v>
      </c>
      <c r="I1285" s="77">
        <v>71.59</v>
      </c>
      <c r="J1285" s="77">
        <v>400</v>
      </c>
      <c r="K1285" s="77">
        <v>237.03</v>
      </c>
      <c r="L1285" s="80">
        <v>400</v>
      </c>
      <c r="M1285" s="80">
        <f>+L1285-J1285</f>
        <v>0</v>
      </c>
      <c r="N1285" s="80"/>
      <c r="O1285" s="80"/>
      <c r="P1285" s="80"/>
      <c r="Q1285" s="78">
        <v>110010</v>
      </c>
      <c r="R1285" s="79" t="s">
        <v>150</v>
      </c>
      <c r="S1285" s="78">
        <v>10</v>
      </c>
      <c r="T1285" s="79" t="s">
        <v>150</v>
      </c>
      <c r="U1285" s="78">
        <v>11</v>
      </c>
      <c r="V1285" s="80" t="s">
        <v>156</v>
      </c>
      <c r="W1285" s="78">
        <v>73</v>
      </c>
      <c r="X1285" s="78">
        <v>4</v>
      </c>
    </row>
    <row r="1286" spans="1:24" x14ac:dyDescent="0.25">
      <c r="A1286" s="67"/>
      <c r="B1286" s="67">
        <v>1128</v>
      </c>
      <c r="C1286" s="67" t="s">
        <v>741</v>
      </c>
      <c r="D1286" s="109">
        <v>330040</v>
      </c>
      <c r="E1286" s="88" t="s">
        <v>319</v>
      </c>
      <c r="F1286" s="72">
        <v>755310</v>
      </c>
      <c r="G1286" s="75" t="s">
        <v>194</v>
      </c>
      <c r="H1286" s="77">
        <v>897.57</v>
      </c>
      <c r="I1286" s="77">
        <v>1312.2</v>
      </c>
      <c r="J1286" s="77">
        <v>1000</v>
      </c>
      <c r="K1286" s="77">
        <v>937.61999999999989</v>
      </c>
      <c r="L1286" s="80">
        <v>1250</v>
      </c>
      <c r="M1286" s="80">
        <f>+L1286-J1286</f>
        <v>250</v>
      </c>
      <c r="N1286" s="80"/>
      <c r="O1286" s="80"/>
      <c r="P1286" s="80"/>
      <c r="Q1286" s="78">
        <v>110010</v>
      </c>
      <c r="R1286" s="79" t="s">
        <v>150</v>
      </c>
      <c r="S1286" s="78">
        <v>10</v>
      </c>
      <c r="T1286" s="79" t="s">
        <v>150</v>
      </c>
      <c r="U1286" s="78">
        <v>11</v>
      </c>
      <c r="V1286" s="80" t="s">
        <v>156</v>
      </c>
      <c r="W1286" s="78">
        <v>75</v>
      </c>
      <c r="X1286" s="78">
        <v>4</v>
      </c>
    </row>
    <row r="1287" spans="1:24" x14ac:dyDescent="0.25">
      <c r="A1287" s="67"/>
      <c r="B1287" s="67">
        <v>1129</v>
      </c>
      <c r="C1287" s="67" t="s">
        <v>741</v>
      </c>
      <c r="D1287" s="109">
        <v>330040</v>
      </c>
      <c r="E1287" s="88" t="s">
        <v>319</v>
      </c>
      <c r="F1287" s="72">
        <v>755360</v>
      </c>
      <c r="G1287" s="75" t="s">
        <v>225</v>
      </c>
      <c r="H1287" s="77">
        <v>187.01</v>
      </c>
      <c r="I1287" s="77">
        <v>64.28</v>
      </c>
      <c r="J1287" s="77">
        <v>500</v>
      </c>
      <c r="K1287" s="77">
        <v>0</v>
      </c>
      <c r="L1287" s="80">
        <v>500</v>
      </c>
      <c r="M1287" s="80">
        <f>+L1287-J1287</f>
        <v>0</v>
      </c>
      <c r="N1287" s="80"/>
      <c r="O1287" s="80"/>
      <c r="P1287" s="80"/>
      <c r="Q1287" s="78">
        <v>110010</v>
      </c>
      <c r="R1287" s="79" t="s">
        <v>150</v>
      </c>
      <c r="S1287" s="78">
        <v>10</v>
      </c>
      <c r="T1287" s="79" t="s">
        <v>150</v>
      </c>
      <c r="U1287" s="78">
        <v>11</v>
      </c>
      <c r="V1287" s="80" t="s">
        <v>156</v>
      </c>
      <c r="W1287" s="78">
        <v>75</v>
      </c>
      <c r="X1287" s="78">
        <v>4</v>
      </c>
    </row>
    <row r="1288" spans="1:24" x14ac:dyDescent="0.25">
      <c r="A1288" s="67"/>
      <c r="B1288" s="67">
        <v>1130</v>
      </c>
      <c r="C1288" s="67" t="s">
        <v>741</v>
      </c>
      <c r="D1288" s="109">
        <v>330040</v>
      </c>
      <c r="E1288" s="88" t="s">
        <v>319</v>
      </c>
      <c r="F1288" s="72">
        <v>755705</v>
      </c>
      <c r="G1288" s="75" t="s">
        <v>196</v>
      </c>
      <c r="H1288" s="77">
        <v>0</v>
      </c>
      <c r="I1288" s="77">
        <v>0</v>
      </c>
      <c r="J1288" s="77">
        <v>5</v>
      </c>
      <c r="K1288" s="77">
        <v>0</v>
      </c>
      <c r="L1288" s="80">
        <v>5</v>
      </c>
      <c r="M1288" s="80">
        <f>+L1288-J1288</f>
        <v>0</v>
      </c>
      <c r="N1288" s="80"/>
      <c r="O1288" s="80"/>
      <c r="P1288" s="80"/>
      <c r="Q1288" s="78">
        <v>110010</v>
      </c>
      <c r="R1288" s="79" t="s">
        <v>150</v>
      </c>
      <c r="S1288" s="78">
        <v>10</v>
      </c>
      <c r="T1288" s="79" t="s">
        <v>150</v>
      </c>
      <c r="U1288" s="78">
        <v>11</v>
      </c>
      <c r="V1288" s="80" t="s">
        <v>156</v>
      </c>
      <c r="W1288" s="78">
        <v>75</v>
      </c>
      <c r="X1288" s="78">
        <v>4</v>
      </c>
    </row>
    <row r="1289" spans="1:24" x14ac:dyDescent="0.25">
      <c r="A1289" s="67"/>
      <c r="B1289" s="67"/>
      <c r="C1289" s="67" t="s">
        <v>741</v>
      </c>
      <c r="D1289" s="109">
        <v>330040</v>
      </c>
      <c r="E1289" s="88" t="s">
        <v>319</v>
      </c>
      <c r="F1289" s="66">
        <v>798142</v>
      </c>
      <c r="G1289" s="66" t="s">
        <v>839</v>
      </c>
      <c r="H1289" s="77"/>
      <c r="I1289" s="77"/>
      <c r="J1289" s="77"/>
      <c r="K1289" s="77"/>
      <c r="L1289" s="80">
        <v>-91</v>
      </c>
      <c r="M1289" s="80">
        <f>+L1289-J1289</f>
        <v>-91</v>
      </c>
      <c r="N1289" s="80"/>
      <c r="O1289" s="80"/>
      <c r="P1289" s="80"/>
      <c r="Q1289" s="78">
        <v>110010</v>
      </c>
      <c r="R1289" s="79" t="s">
        <v>150</v>
      </c>
      <c r="S1289" s="78">
        <v>10</v>
      </c>
      <c r="T1289" s="79" t="s">
        <v>150</v>
      </c>
      <c r="U1289" s="78">
        <v>11</v>
      </c>
      <c r="V1289" s="80" t="s">
        <v>156</v>
      </c>
      <c r="W1289" s="78">
        <v>79</v>
      </c>
      <c r="X1289" s="78">
        <v>4</v>
      </c>
    </row>
    <row r="1290" spans="1:24" x14ac:dyDescent="0.25">
      <c r="A1290" s="67"/>
      <c r="B1290" s="67">
        <v>1131</v>
      </c>
      <c r="C1290" s="67" t="s">
        <v>741</v>
      </c>
      <c r="D1290" s="107">
        <v>338010</v>
      </c>
      <c r="E1290" s="88" t="s">
        <v>320</v>
      </c>
      <c r="F1290" s="76">
        <v>611110</v>
      </c>
      <c r="G1290" s="75" t="s">
        <v>258</v>
      </c>
      <c r="H1290" s="77">
        <v>53382.359999999993</v>
      </c>
      <c r="I1290" s="77">
        <v>55517.640000000007</v>
      </c>
      <c r="J1290" s="77">
        <v>68171</v>
      </c>
      <c r="K1290" s="77">
        <v>31727.32</v>
      </c>
      <c r="L1290" s="80">
        <v>79961</v>
      </c>
      <c r="M1290" s="80"/>
      <c r="N1290" s="80"/>
      <c r="O1290" s="80"/>
      <c r="P1290" s="80"/>
      <c r="Q1290" s="78">
        <v>110010</v>
      </c>
      <c r="R1290" s="79" t="s">
        <v>150</v>
      </c>
      <c r="S1290" s="78">
        <v>10</v>
      </c>
      <c r="T1290" s="79" t="s">
        <v>150</v>
      </c>
      <c r="U1290" s="78">
        <v>11</v>
      </c>
      <c r="V1290" s="80" t="s">
        <v>156</v>
      </c>
      <c r="W1290" s="78">
        <v>61</v>
      </c>
      <c r="X1290" s="78">
        <v>1</v>
      </c>
    </row>
    <row r="1291" spans="1:24" x14ac:dyDescent="0.25">
      <c r="A1291" s="67"/>
      <c r="B1291" s="67">
        <v>1132</v>
      </c>
      <c r="C1291" s="67" t="s">
        <v>741</v>
      </c>
      <c r="D1291" s="107">
        <v>338010</v>
      </c>
      <c r="E1291" s="88" t="s">
        <v>320</v>
      </c>
      <c r="F1291" s="76">
        <v>611115</v>
      </c>
      <c r="G1291" s="75" t="s">
        <v>259</v>
      </c>
      <c r="H1291" s="77">
        <v>0</v>
      </c>
      <c r="I1291" s="77">
        <v>0</v>
      </c>
      <c r="J1291" s="77">
        <v>136</v>
      </c>
      <c r="K1291" s="77">
        <v>0</v>
      </c>
      <c r="L1291" s="80">
        <v>140</v>
      </c>
      <c r="M1291" s="80"/>
      <c r="N1291" s="80"/>
      <c r="O1291" s="80"/>
      <c r="P1291" s="80"/>
      <c r="Q1291" s="78">
        <v>110010</v>
      </c>
      <c r="R1291" s="79" t="s">
        <v>150</v>
      </c>
      <c r="S1291" s="78">
        <v>10</v>
      </c>
      <c r="T1291" s="79" t="s">
        <v>150</v>
      </c>
      <c r="U1291" s="78">
        <v>11</v>
      </c>
      <c r="V1291" s="80" t="s">
        <v>156</v>
      </c>
      <c r="W1291" s="78">
        <v>61</v>
      </c>
      <c r="X1291" s="78">
        <v>1</v>
      </c>
    </row>
    <row r="1292" spans="1:24" x14ac:dyDescent="0.25">
      <c r="A1292" s="67"/>
      <c r="B1292" s="67">
        <v>1133</v>
      </c>
      <c r="C1292" s="67" t="s">
        <v>741</v>
      </c>
      <c r="D1292" s="107">
        <v>338010</v>
      </c>
      <c r="E1292" s="88" t="s">
        <v>320</v>
      </c>
      <c r="F1292" s="76">
        <v>611120</v>
      </c>
      <c r="G1292" s="75" t="s">
        <v>229</v>
      </c>
      <c r="H1292" s="77">
        <v>19747.18</v>
      </c>
      <c r="I1292" s="77">
        <v>23616.3</v>
      </c>
      <c r="J1292" s="77">
        <v>19291</v>
      </c>
      <c r="K1292" s="77">
        <v>16653</v>
      </c>
      <c r="L1292" s="80">
        <v>0</v>
      </c>
      <c r="M1292" s="80"/>
      <c r="N1292" s="80"/>
      <c r="O1292" s="80"/>
      <c r="P1292" s="80"/>
      <c r="Q1292" s="78">
        <v>110010</v>
      </c>
      <c r="R1292" s="79" t="s">
        <v>150</v>
      </c>
      <c r="S1292" s="78">
        <v>10</v>
      </c>
      <c r="T1292" s="79" t="s">
        <v>150</v>
      </c>
      <c r="U1292" s="78">
        <v>11</v>
      </c>
      <c r="V1292" s="80" t="s">
        <v>156</v>
      </c>
      <c r="W1292" s="78">
        <v>61</v>
      </c>
      <c r="X1292" s="78">
        <v>1</v>
      </c>
    </row>
    <row r="1293" spans="1:24" s="66" customFormat="1" x14ac:dyDescent="0.25">
      <c r="A1293" s="67"/>
      <c r="B1293" s="67">
        <v>1134</v>
      </c>
      <c r="C1293" s="67" t="s">
        <v>741</v>
      </c>
      <c r="D1293" s="107">
        <v>338010</v>
      </c>
      <c r="E1293" s="88" t="s">
        <v>320</v>
      </c>
      <c r="F1293" s="76">
        <v>611130</v>
      </c>
      <c r="G1293" s="75" t="s">
        <v>261</v>
      </c>
      <c r="H1293" s="77">
        <v>0</v>
      </c>
      <c r="I1293" s="77">
        <v>0</v>
      </c>
      <c r="J1293" s="77">
        <v>2380</v>
      </c>
      <c r="K1293" s="77">
        <v>0</v>
      </c>
      <c r="L1293" s="80">
        <v>0</v>
      </c>
      <c r="M1293" s="80"/>
      <c r="N1293" s="80"/>
      <c r="O1293" s="80"/>
      <c r="P1293" s="80"/>
      <c r="Q1293" s="78">
        <v>110010</v>
      </c>
      <c r="R1293" s="79" t="s">
        <v>150</v>
      </c>
      <c r="S1293" s="78">
        <v>10</v>
      </c>
      <c r="T1293" s="79" t="s">
        <v>150</v>
      </c>
      <c r="U1293" s="78">
        <v>11</v>
      </c>
      <c r="V1293" s="80" t="s">
        <v>156</v>
      </c>
      <c r="W1293" s="78">
        <v>61</v>
      </c>
      <c r="X1293" s="78">
        <v>1</v>
      </c>
    </row>
    <row r="1294" spans="1:24" x14ac:dyDescent="0.25">
      <c r="A1294" s="67"/>
      <c r="B1294" s="67">
        <v>1135</v>
      </c>
      <c r="C1294" s="67" t="s">
        <v>741</v>
      </c>
      <c r="D1294" s="107">
        <v>338010</v>
      </c>
      <c r="E1294" s="88" t="s">
        <v>320</v>
      </c>
      <c r="F1294" s="76">
        <v>611150</v>
      </c>
      <c r="G1294" s="75" t="s">
        <v>262</v>
      </c>
      <c r="H1294" s="77">
        <v>4982.3599999999997</v>
      </c>
      <c r="I1294" s="77">
        <v>7772.48</v>
      </c>
      <c r="J1294" s="77">
        <v>8084</v>
      </c>
      <c r="K1294" s="77">
        <v>0</v>
      </c>
      <c r="L1294" s="80">
        <v>8223</v>
      </c>
      <c r="M1294" s="80"/>
      <c r="N1294" s="80"/>
      <c r="O1294" s="80"/>
      <c r="P1294" s="80"/>
      <c r="Q1294" s="78">
        <v>110010</v>
      </c>
      <c r="R1294" s="79" t="s">
        <v>150</v>
      </c>
      <c r="S1294" s="78">
        <v>10</v>
      </c>
      <c r="T1294" s="79" t="s">
        <v>150</v>
      </c>
      <c r="U1294" s="78">
        <v>11</v>
      </c>
      <c r="V1294" s="80" t="s">
        <v>156</v>
      </c>
      <c r="W1294" s="78">
        <v>61</v>
      </c>
      <c r="X1294" s="78">
        <v>1</v>
      </c>
    </row>
    <row r="1295" spans="1:24" x14ac:dyDescent="0.25">
      <c r="A1295" s="67"/>
      <c r="B1295" s="67">
        <v>1136</v>
      </c>
      <c r="C1295" s="67" t="s">
        <v>741</v>
      </c>
      <c r="D1295" s="107">
        <v>338010</v>
      </c>
      <c r="E1295" s="88" t="s">
        <v>320</v>
      </c>
      <c r="F1295" s="76">
        <v>611160</v>
      </c>
      <c r="G1295" s="75" t="s">
        <v>230</v>
      </c>
      <c r="H1295" s="77">
        <v>0</v>
      </c>
      <c r="I1295" s="77">
        <v>2244</v>
      </c>
      <c r="J1295" s="77">
        <v>4758</v>
      </c>
      <c r="K1295" s="77">
        <v>0</v>
      </c>
      <c r="L1295" s="80">
        <v>0</v>
      </c>
      <c r="M1295" s="80"/>
      <c r="N1295" s="80"/>
      <c r="O1295" s="80"/>
      <c r="P1295" s="80"/>
      <c r="Q1295" s="78">
        <v>110010</v>
      </c>
      <c r="R1295" s="79" t="s">
        <v>150</v>
      </c>
      <c r="S1295" s="78">
        <v>10</v>
      </c>
      <c r="T1295" s="79" t="s">
        <v>150</v>
      </c>
      <c r="U1295" s="78">
        <v>11</v>
      </c>
      <c r="V1295" s="80" t="s">
        <v>156</v>
      </c>
      <c r="W1295" s="78">
        <v>61</v>
      </c>
      <c r="X1295" s="78">
        <v>1</v>
      </c>
    </row>
    <row r="1296" spans="1:24" x14ac:dyDescent="0.25">
      <c r="A1296" s="67"/>
      <c r="B1296" s="67">
        <v>1137</v>
      </c>
      <c r="C1296" s="67" t="s">
        <v>741</v>
      </c>
      <c r="D1296" s="107">
        <v>338010</v>
      </c>
      <c r="E1296" s="88" t="s">
        <v>320</v>
      </c>
      <c r="F1296" s="76">
        <v>733110</v>
      </c>
      <c r="G1296" s="75" t="s">
        <v>214</v>
      </c>
      <c r="H1296" s="77">
        <v>46.11</v>
      </c>
      <c r="I1296" s="77">
        <v>50.96</v>
      </c>
      <c r="J1296" s="77">
        <v>200</v>
      </c>
      <c r="K1296" s="77">
        <v>184.09</v>
      </c>
      <c r="L1296" s="80">
        <v>200</v>
      </c>
      <c r="M1296" s="80">
        <f>+L1296-J1296</f>
        <v>0</v>
      </c>
      <c r="N1296" s="80"/>
      <c r="O1296" s="80"/>
      <c r="P1296" s="80"/>
      <c r="Q1296" s="78">
        <v>110010</v>
      </c>
      <c r="R1296" s="79" t="s">
        <v>150</v>
      </c>
      <c r="S1296" s="78">
        <v>10</v>
      </c>
      <c r="T1296" s="79" t="s">
        <v>150</v>
      </c>
      <c r="U1296" s="78">
        <v>11</v>
      </c>
      <c r="V1296" s="80" t="s">
        <v>156</v>
      </c>
      <c r="W1296" s="78">
        <v>73</v>
      </c>
      <c r="X1296" s="78">
        <v>4</v>
      </c>
    </row>
    <row r="1297" spans="1:24" x14ac:dyDescent="0.25">
      <c r="A1297" s="67"/>
      <c r="B1297" s="67">
        <v>1138</v>
      </c>
      <c r="C1297" s="67" t="s">
        <v>741</v>
      </c>
      <c r="D1297" s="107">
        <v>338010</v>
      </c>
      <c r="E1297" s="88" t="s">
        <v>320</v>
      </c>
      <c r="F1297" s="76">
        <v>744220</v>
      </c>
      <c r="G1297" s="75" t="s">
        <v>191</v>
      </c>
      <c r="H1297" s="77">
        <v>1300.6500000000001</v>
      </c>
      <c r="I1297" s="77">
        <v>1507.74</v>
      </c>
      <c r="J1297" s="77">
        <v>0</v>
      </c>
      <c r="K1297" s="77">
        <v>0</v>
      </c>
      <c r="L1297" s="80">
        <v>0</v>
      </c>
      <c r="M1297" s="80">
        <f>+L1297-J1297</f>
        <v>0</v>
      </c>
      <c r="N1297" s="80"/>
      <c r="O1297" s="80"/>
      <c r="P1297" s="80"/>
      <c r="Q1297" s="78">
        <v>110010</v>
      </c>
      <c r="R1297" s="79" t="s">
        <v>150</v>
      </c>
      <c r="S1297" s="78">
        <v>10</v>
      </c>
      <c r="T1297" s="79" t="s">
        <v>150</v>
      </c>
      <c r="U1297" s="78">
        <v>11</v>
      </c>
      <c r="V1297" s="80" t="s">
        <v>156</v>
      </c>
      <c r="W1297" s="78">
        <v>74</v>
      </c>
      <c r="X1297" s="78">
        <v>4</v>
      </c>
    </row>
    <row r="1298" spans="1:24" x14ac:dyDescent="0.25">
      <c r="A1298" s="67"/>
      <c r="B1298" s="67">
        <v>1139</v>
      </c>
      <c r="C1298" s="67" t="s">
        <v>741</v>
      </c>
      <c r="D1298" s="107">
        <v>338010</v>
      </c>
      <c r="E1298" s="88" t="s">
        <v>320</v>
      </c>
      <c r="F1298" s="76">
        <v>755310</v>
      </c>
      <c r="G1298" s="75" t="s">
        <v>194</v>
      </c>
      <c r="H1298" s="77">
        <v>406.64</v>
      </c>
      <c r="I1298" s="77">
        <v>356.58</v>
      </c>
      <c r="J1298" s="77">
        <v>400</v>
      </c>
      <c r="K1298" s="77">
        <v>305.88</v>
      </c>
      <c r="L1298" s="80">
        <v>400</v>
      </c>
      <c r="M1298" s="80">
        <f>+L1298-J1298</f>
        <v>0</v>
      </c>
      <c r="N1298" s="80"/>
      <c r="O1298" s="80"/>
      <c r="P1298" s="80"/>
      <c r="Q1298" s="78">
        <v>110010</v>
      </c>
      <c r="R1298" s="79" t="s">
        <v>150</v>
      </c>
      <c r="S1298" s="78">
        <v>10</v>
      </c>
      <c r="T1298" s="79" t="s">
        <v>150</v>
      </c>
      <c r="U1298" s="78">
        <v>11</v>
      </c>
      <c r="V1298" s="80" t="s">
        <v>156</v>
      </c>
      <c r="W1298" s="78">
        <v>75</v>
      </c>
      <c r="X1298" s="78">
        <v>4</v>
      </c>
    </row>
    <row r="1299" spans="1:24" x14ac:dyDescent="0.25">
      <c r="A1299" s="67"/>
      <c r="B1299" s="67">
        <v>1140</v>
      </c>
      <c r="C1299" s="67" t="s">
        <v>741</v>
      </c>
      <c r="D1299" s="107">
        <v>338010</v>
      </c>
      <c r="E1299" s="88" t="s">
        <v>320</v>
      </c>
      <c r="F1299" s="76">
        <v>755705</v>
      </c>
      <c r="G1299" s="75" t="s">
        <v>196</v>
      </c>
      <c r="H1299" s="77">
        <v>0</v>
      </c>
      <c r="I1299" s="77">
        <v>15.76</v>
      </c>
      <c r="J1299" s="77">
        <v>5</v>
      </c>
      <c r="K1299" s="77">
        <v>2.2400000000000002</v>
      </c>
      <c r="L1299" s="80">
        <v>5</v>
      </c>
      <c r="M1299" s="80">
        <f>+L1299-J1299</f>
        <v>0</v>
      </c>
      <c r="N1299" s="80"/>
      <c r="O1299" s="80"/>
      <c r="P1299" s="80"/>
      <c r="Q1299" s="78">
        <v>110010</v>
      </c>
      <c r="R1299" s="79" t="s">
        <v>150</v>
      </c>
      <c r="S1299" s="78">
        <v>10</v>
      </c>
      <c r="T1299" s="79" t="s">
        <v>150</v>
      </c>
      <c r="U1299" s="78">
        <v>11</v>
      </c>
      <c r="V1299" s="80" t="s">
        <v>156</v>
      </c>
      <c r="W1299" s="78">
        <v>75</v>
      </c>
      <c r="X1299" s="78">
        <v>4</v>
      </c>
    </row>
    <row r="1300" spans="1:24" x14ac:dyDescent="0.25">
      <c r="A1300" s="67"/>
      <c r="B1300" s="67"/>
      <c r="C1300" s="67" t="s">
        <v>741</v>
      </c>
      <c r="D1300" s="107">
        <v>338010</v>
      </c>
      <c r="E1300" s="88" t="s">
        <v>320</v>
      </c>
      <c r="F1300" s="66">
        <v>798142</v>
      </c>
      <c r="G1300" s="66" t="s">
        <v>839</v>
      </c>
      <c r="H1300" s="77"/>
      <c r="I1300" s="77"/>
      <c r="J1300" s="77"/>
      <c r="K1300" s="77"/>
      <c r="L1300" s="80">
        <v>-21</v>
      </c>
      <c r="M1300" s="80">
        <f>+L1300-J1300</f>
        <v>-21</v>
      </c>
      <c r="N1300" s="80"/>
      <c r="O1300" s="80"/>
      <c r="P1300" s="80"/>
      <c r="Q1300" s="78">
        <v>110010</v>
      </c>
      <c r="R1300" s="79" t="s">
        <v>150</v>
      </c>
      <c r="S1300" s="78">
        <v>10</v>
      </c>
      <c r="T1300" s="79" t="s">
        <v>150</v>
      </c>
      <c r="U1300" s="78">
        <v>11</v>
      </c>
      <c r="V1300" s="80" t="s">
        <v>156</v>
      </c>
      <c r="W1300" s="78">
        <v>79</v>
      </c>
      <c r="X1300" s="78">
        <v>4</v>
      </c>
    </row>
    <row r="1301" spans="1:24" x14ac:dyDescent="0.25">
      <c r="A1301" s="67"/>
      <c r="B1301" s="67">
        <v>1141</v>
      </c>
      <c r="C1301" s="67" t="s">
        <v>741</v>
      </c>
      <c r="D1301" s="107">
        <v>342000</v>
      </c>
      <c r="E1301" s="88" t="s">
        <v>325</v>
      </c>
      <c r="F1301" s="76">
        <v>611110</v>
      </c>
      <c r="G1301" s="75" t="s">
        <v>258</v>
      </c>
      <c r="H1301" s="77">
        <v>154906.22999999998</v>
      </c>
      <c r="I1301" s="77">
        <v>163517.31000000003</v>
      </c>
      <c r="J1301" s="77">
        <v>194807</v>
      </c>
      <c r="K1301" s="77">
        <v>96918.93</v>
      </c>
      <c r="L1301" s="80">
        <v>249776</v>
      </c>
      <c r="M1301" s="80"/>
      <c r="N1301" s="80"/>
      <c r="O1301" s="80"/>
      <c r="P1301" s="80"/>
      <c r="Q1301" s="78">
        <v>110010</v>
      </c>
      <c r="R1301" s="79" t="s">
        <v>150</v>
      </c>
      <c r="S1301" s="78">
        <v>10</v>
      </c>
      <c r="T1301" s="79" t="s">
        <v>150</v>
      </c>
      <c r="U1301" s="78">
        <v>11</v>
      </c>
      <c r="V1301" s="80" t="s">
        <v>156</v>
      </c>
      <c r="W1301" s="78">
        <v>61</v>
      </c>
      <c r="X1301" s="78">
        <v>1</v>
      </c>
    </row>
    <row r="1302" spans="1:24" x14ac:dyDescent="0.25">
      <c r="A1302" s="67"/>
      <c r="B1302" s="67">
        <v>1142</v>
      </c>
      <c r="C1302" s="67" t="s">
        <v>741</v>
      </c>
      <c r="D1302" s="107">
        <v>342000</v>
      </c>
      <c r="E1302" s="88" t="s">
        <v>325</v>
      </c>
      <c r="F1302" s="76">
        <v>611115</v>
      </c>
      <c r="G1302" s="75" t="s">
        <v>259</v>
      </c>
      <c r="H1302" s="77">
        <v>426.92999999999995</v>
      </c>
      <c r="I1302" s="77">
        <v>1799.55</v>
      </c>
      <c r="J1302" s="77">
        <v>542</v>
      </c>
      <c r="K1302" s="77">
        <v>49.56</v>
      </c>
      <c r="L1302" s="80">
        <v>500</v>
      </c>
      <c r="M1302" s="80"/>
      <c r="N1302" s="80"/>
      <c r="O1302" s="80"/>
      <c r="P1302" s="80"/>
      <c r="Q1302" s="78">
        <v>110010</v>
      </c>
      <c r="R1302" s="79" t="s">
        <v>150</v>
      </c>
      <c r="S1302" s="78">
        <v>10</v>
      </c>
      <c r="T1302" s="79" t="s">
        <v>150</v>
      </c>
      <c r="U1302" s="78">
        <v>11</v>
      </c>
      <c r="V1302" s="80" t="s">
        <v>156</v>
      </c>
      <c r="W1302" s="78">
        <v>61</v>
      </c>
      <c r="X1302" s="78">
        <v>1</v>
      </c>
    </row>
    <row r="1303" spans="1:24" x14ac:dyDescent="0.25">
      <c r="A1303" s="67"/>
      <c r="B1303" s="67">
        <v>1143</v>
      </c>
      <c r="C1303" s="67" t="s">
        <v>741</v>
      </c>
      <c r="D1303" s="107">
        <v>342000</v>
      </c>
      <c r="E1303" s="88" t="s">
        <v>325</v>
      </c>
      <c r="F1303" s="76">
        <v>611120</v>
      </c>
      <c r="G1303" s="75" t="s">
        <v>229</v>
      </c>
      <c r="H1303" s="77">
        <v>41176.49</v>
      </c>
      <c r="I1303" s="77">
        <v>64786.509999999995</v>
      </c>
      <c r="J1303" s="77">
        <v>72163</v>
      </c>
      <c r="K1303" s="77">
        <v>54535.009999999995</v>
      </c>
      <c r="L1303" s="80">
        <v>0</v>
      </c>
      <c r="M1303" s="80"/>
      <c r="N1303" s="80"/>
      <c r="O1303" s="80"/>
      <c r="P1303" s="80"/>
      <c r="Q1303" s="78">
        <v>110010</v>
      </c>
      <c r="R1303" s="79" t="s">
        <v>150</v>
      </c>
      <c r="S1303" s="78">
        <v>10</v>
      </c>
      <c r="T1303" s="79" t="s">
        <v>150</v>
      </c>
      <c r="U1303" s="78">
        <v>11</v>
      </c>
      <c r="V1303" s="80" t="s">
        <v>156</v>
      </c>
      <c r="W1303" s="78">
        <v>61</v>
      </c>
      <c r="X1303" s="78">
        <v>1</v>
      </c>
    </row>
    <row r="1304" spans="1:24" x14ac:dyDescent="0.25">
      <c r="A1304" s="67"/>
      <c r="B1304" s="67">
        <v>1144</v>
      </c>
      <c r="C1304" s="67" t="s">
        <v>741</v>
      </c>
      <c r="D1304" s="107">
        <v>342000</v>
      </c>
      <c r="E1304" s="88" t="s">
        <v>325</v>
      </c>
      <c r="F1304" s="76">
        <v>611125</v>
      </c>
      <c r="G1304" s="75" t="s">
        <v>260</v>
      </c>
      <c r="H1304" s="77">
        <v>0</v>
      </c>
      <c r="I1304" s="77">
        <v>0</v>
      </c>
      <c r="J1304" s="77">
        <v>15369</v>
      </c>
      <c r="K1304" s="77">
        <v>5122.75</v>
      </c>
      <c r="L1304" s="80">
        <v>20491</v>
      </c>
      <c r="M1304" s="80"/>
      <c r="N1304" s="80"/>
      <c r="O1304" s="80"/>
      <c r="P1304" s="80"/>
      <c r="Q1304" s="78">
        <v>110010</v>
      </c>
      <c r="R1304" s="79" t="s">
        <v>150</v>
      </c>
      <c r="S1304" s="78">
        <v>10</v>
      </c>
      <c r="T1304" s="79" t="s">
        <v>150</v>
      </c>
      <c r="U1304" s="78">
        <v>11</v>
      </c>
      <c r="V1304" s="80" t="s">
        <v>156</v>
      </c>
      <c r="W1304" s="78">
        <v>61</v>
      </c>
      <c r="X1304" s="78">
        <v>1</v>
      </c>
    </row>
    <row r="1305" spans="1:24" x14ac:dyDescent="0.25">
      <c r="A1305" s="67"/>
      <c r="B1305" s="67">
        <v>1145</v>
      </c>
      <c r="C1305" s="67" t="s">
        <v>741</v>
      </c>
      <c r="D1305" s="107">
        <v>342000</v>
      </c>
      <c r="E1305" s="88" t="s">
        <v>325</v>
      </c>
      <c r="F1305" s="76">
        <v>611130</v>
      </c>
      <c r="G1305" s="75" t="s">
        <v>261</v>
      </c>
      <c r="H1305" s="77">
        <v>216</v>
      </c>
      <c r="I1305" s="77">
        <v>0</v>
      </c>
      <c r="J1305" s="77">
        <v>13588</v>
      </c>
      <c r="K1305" s="77">
        <v>7066.02</v>
      </c>
      <c r="L1305" s="80">
        <v>14132</v>
      </c>
      <c r="M1305" s="80"/>
      <c r="N1305" s="80"/>
      <c r="O1305" s="80"/>
      <c r="P1305" s="80"/>
      <c r="Q1305" s="78">
        <v>110010</v>
      </c>
      <c r="R1305" s="79" t="s">
        <v>150</v>
      </c>
      <c r="S1305" s="78">
        <v>10</v>
      </c>
      <c r="T1305" s="79" t="s">
        <v>150</v>
      </c>
      <c r="U1305" s="78">
        <v>11</v>
      </c>
      <c r="V1305" s="80" t="s">
        <v>156</v>
      </c>
      <c r="W1305" s="78">
        <v>61</v>
      </c>
      <c r="X1305" s="78">
        <v>1</v>
      </c>
    </row>
    <row r="1306" spans="1:24" x14ac:dyDescent="0.25">
      <c r="A1306" s="67"/>
      <c r="B1306" s="67">
        <v>1146</v>
      </c>
      <c r="C1306" s="67" t="s">
        <v>741</v>
      </c>
      <c r="D1306" s="107">
        <v>342000</v>
      </c>
      <c r="E1306" s="88" t="s">
        <v>325</v>
      </c>
      <c r="F1306" s="76">
        <v>611135</v>
      </c>
      <c r="G1306" s="75" t="s">
        <v>265</v>
      </c>
      <c r="H1306" s="77">
        <v>32506.740000000005</v>
      </c>
      <c r="I1306" s="77">
        <v>33806.939999999995</v>
      </c>
      <c r="J1306" s="77">
        <v>5123</v>
      </c>
      <c r="K1306" s="77">
        <v>5122.75</v>
      </c>
      <c r="L1306" s="80">
        <v>0</v>
      </c>
      <c r="M1306" s="80"/>
      <c r="N1306" s="80"/>
      <c r="O1306" s="80"/>
      <c r="P1306" s="80"/>
      <c r="Q1306" s="78">
        <v>110010</v>
      </c>
      <c r="R1306" s="79" t="s">
        <v>150</v>
      </c>
      <c r="S1306" s="78">
        <v>10</v>
      </c>
      <c r="T1306" s="79" t="s">
        <v>150</v>
      </c>
      <c r="U1306" s="78">
        <v>11</v>
      </c>
      <c r="V1306" s="80" t="s">
        <v>156</v>
      </c>
      <c r="W1306" s="78">
        <v>61</v>
      </c>
      <c r="X1306" s="78">
        <v>1</v>
      </c>
    </row>
    <row r="1307" spans="1:24" x14ac:dyDescent="0.25">
      <c r="A1307" s="67"/>
      <c r="B1307" s="67">
        <v>1147</v>
      </c>
      <c r="C1307" s="67" t="s">
        <v>741</v>
      </c>
      <c r="D1307" s="107">
        <v>342000</v>
      </c>
      <c r="E1307" s="88" t="s">
        <v>325</v>
      </c>
      <c r="F1307" s="76">
        <v>611150</v>
      </c>
      <c r="G1307" s="75" t="s">
        <v>262</v>
      </c>
      <c r="H1307" s="77">
        <v>43080.799999999996</v>
      </c>
      <c r="I1307" s="77">
        <v>30221.370000000003</v>
      </c>
      <c r="J1307" s="77">
        <v>22114</v>
      </c>
      <c r="K1307" s="77">
        <v>0</v>
      </c>
      <c r="L1307" s="80">
        <v>30093</v>
      </c>
      <c r="M1307" s="80"/>
      <c r="N1307" s="80"/>
      <c r="O1307" s="80"/>
      <c r="P1307" s="80"/>
      <c r="Q1307" s="78">
        <v>110010</v>
      </c>
      <c r="R1307" s="79" t="s">
        <v>150</v>
      </c>
      <c r="S1307" s="78">
        <v>10</v>
      </c>
      <c r="T1307" s="79" t="s">
        <v>150</v>
      </c>
      <c r="U1307" s="78">
        <v>11</v>
      </c>
      <c r="V1307" s="80" t="s">
        <v>156</v>
      </c>
      <c r="W1307" s="78">
        <v>61</v>
      </c>
      <c r="X1307" s="78">
        <v>1</v>
      </c>
    </row>
    <row r="1308" spans="1:24" x14ac:dyDescent="0.25">
      <c r="A1308" s="67"/>
      <c r="B1308" s="67">
        <v>1148</v>
      </c>
      <c r="C1308" s="67" t="s">
        <v>741</v>
      </c>
      <c r="D1308" s="107">
        <v>342000</v>
      </c>
      <c r="E1308" s="88" t="s">
        <v>325</v>
      </c>
      <c r="F1308" s="76">
        <v>611155</v>
      </c>
      <c r="G1308" s="75" t="s">
        <v>266</v>
      </c>
      <c r="H1308" s="77">
        <v>2157</v>
      </c>
      <c r="I1308" s="77">
        <v>3380.7</v>
      </c>
      <c r="J1308" s="77">
        <v>0</v>
      </c>
      <c r="K1308" s="77">
        <v>0</v>
      </c>
      <c r="L1308" s="80">
        <v>0</v>
      </c>
      <c r="M1308" s="80"/>
      <c r="N1308" s="80"/>
      <c r="O1308" s="80"/>
      <c r="P1308" s="80"/>
      <c r="Q1308" s="78">
        <v>110010</v>
      </c>
      <c r="R1308" s="79" t="s">
        <v>150</v>
      </c>
      <c r="S1308" s="78">
        <v>10</v>
      </c>
      <c r="T1308" s="79" t="s">
        <v>150</v>
      </c>
      <c r="U1308" s="78">
        <v>11</v>
      </c>
      <c r="V1308" s="80" t="s">
        <v>156</v>
      </c>
      <c r="W1308" s="78">
        <v>61</v>
      </c>
      <c r="X1308" s="78">
        <v>1</v>
      </c>
    </row>
    <row r="1309" spans="1:24" x14ac:dyDescent="0.25">
      <c r="A1309" s="67"/>
      <c r="B1309" s="67">
        <v>1149</v>
      </c>
      <c r="C1309" s="67" t="s">
        <v>741</v>
      </c>
      <c r="D1309" s="107">
        <v>342000</v>
      </c>
      <c r="E1309" s="88" t="s">
        <v>325</v>
      </c>
      <c r="F1309" s="76">
        <v>611160</v>
      </c>
      <c r="G1309" s="75" t="s">
        <v>230</v>
      </c>
      <c r="H1309" s="77">
        <v>6471</v>
      </c>
      <c r="I1309" s="77">
        <v>20196.000000000004</v>
      </c>
      <c r="J1309" s="77">
        <v>21402</v>
      </c>
      <c r="K1309" s="77">
        <v>0</v>
      </c>
      <c r="L1309" s="80">
        <v>0</v>
      </c>
      <c r="M1309" s="80"/>
      <c r="N1309" s="80"/>
      <c r="O1309" s="80"/>
      <c r="P1309" s="80"/>
      <c r="Q1309" s="78">
        <v>110010</v>
      </c>
      <c r="R1309" s="79" t="s">
        <v>150</v>
      </c>
      <c r="S1309" s="78">
        <v>10</v>
      </c>
      <c r="T1309" s="79" t="s">
        <v>150</v>
      </c>
      <c r="U1309" s="78">
        <v>11</v>
      </c>
      <c r="V1309" s="80" t="s">
        <v>156</v>
      </c>
      <c r="W1309" s="78">
        <v>61</v>
      </c>
      <c r="X1309" s="78">
        <v>1</v>
      </c>
    </row>
    <row r="1310" spans="1:24" x14ac:dyDescent="0.25">
      <c r="A1310" s="67"/>
      <c r="B1310" s="67">
        <v>1150</v>
      </c>
      <c r="C1310" s="67" t="s">
        <v>741</v>
      </c>
      <c r="D1310" s="107">
        <v>342000</v>
      </c>
      <c r="E1310" s="88" t="s">
        <v>325</v>
      </c>
      <c r="F1310" s="76">
        <v>733110</v>
      </c>
      <c r="G1310" s="75" t="s">
        <v>214</v>
      </c>
      <c r="H1310" s="77">
        <v>1706.53</v>
      </c>
      <c r="I1310" s="77">
        <v>515.82999999999993</v>
      </c>
      <c r="J1310" s="77">
        <v>1031</v>
      </c>
      <c r="K1310" s="77">
        <v>900.94</v>
      </c>
      <c r="L1310" s="80">
        <v>1000</v>
      </c>
      <c r="M1310" s="80">
        <f t="shared" ref="M1310:M1315" si="38">+L1310-J1310</f>
        <v>-31</v>
      </c>
      <c r="N1310" s="80"/>
      <c r="O1310" s="80"/>
      <c r="P1310" s="80"/>
      <c r="Q1310" s="78">
        <v>110010</v>
      </c>
      <c r="R1310" s="79" t="s">
        <v>150</v>
      </c>
      <c r="S1310" s="78">
        <v>10</v>
      </c>
      <c r="T1310" s="79" t="s">
        <v>150</v>
      </c>
      <c r="U1310" s="78">
        <v>11</v>
      </c>
      <c r="V1310" s="80" t="s">
        <v>156</v>
      </c>
      <c r="W1310" s="78">
        <v>73</v>
      </c>
      <c r="X1310" s="78">
        <v>4</v>
      </c>
    </row>
    <row r="1311" spans="1:24" x14ac:dyDescent="0.25">
      <c r="A1311" s="67"/>
      <c r="B1311" s="67">
        <v>1151</v>
      </c>
      <c r="C1311" s="67" t="s">
        <v>741</v>
      </c>
      <c r="D1311" s="107">
        <v>342000</v>
      </c>
      <c r="E1311" s="88" t="s">
        <v>325</v>
      </c>
      <c r="F1311" s="76">
        <v>744220</v>
      </c>
      <c r="G1311" s="75" t="s">
        <v>191</v>
      </c>
      <c r="H1311" s="77">
        <v>0</v>
      </c>
      <c r="I1311" s="77">
        <v>0</v>
      </c>
      <c r="J1311" s="77">
        <v>250</v>
      </c>
      <c r="K1311" s="77">
        <v>0</v>
      </c>
      <c r="L1311" s="80">
        <v>0</v>
      </c>
      <c r="M1311" s="80">
        <f t="shared" si="38"/>
        <v>-250</v>
      </c>
      <c r="N1311" s="80"/>
      <c r="O1311" s="80"/>
      <c r="P1311" s="80"/>
      <c r="Q1311" s="78">
        <v>110010</v>
      </c>
      <c r="R1311" s="79" t="s">
        <v>150</v>
      </c>
      <c r="S1311" s="78">
        <v>10</v>
      </c>
      <c r="T1311" s="79" t="s">
        <v>150</v>
      </c>
      <c r="U1311" s="78">
        <v>11</v>
      </c>
      <c r="V1311" s="80" t="s">
        <v>156</v>
      </c>
      <c r="W1311" s="78">
        <v>74</v>
      </c>
      <c r="X1311" s="78">
        <v>4</v>
      </c>
    </row>
    <row r="1312" spans="1:24" x14ac:dyDescent="0.25">
      <c r="A1312" s="67"/>
      <c r="B1312" s="67">
        <v>1152</v>
      </c>
      <c r="C1312" s="67" t="s">
        <v>741</v>
      </c>
      <c r="D1312" s="107">
        <v>342000</v>
      </c>
      <c r="E1312" s="88" t="s">
        <v>325</v>
      </c>
      <c r="F1312" s="76">
        <v>755310</v>
      </c>
      <c r="G1312" s="75" t="s">
        <v>194</v>
      </c>
      <c r="H1312" s="77">
        <v>2006.42</v>
      </c>
      <c r="I1312" s="77">
        <v>41.970000000000255</v>
      </c>
      <c r="J1312" s="77">
        <v>1600</v>
      </c>
      <c r="K1312" s="77">
        <v>1616.28</v>
      </c>
      <c r="L1312" s="80">
        <v>2000</v>
      </c>
      <c r="M1312" s="80">
        <f t="shared" si="38"/>
        <v>400</v>
      </c>
      <c r="N1312" s="80"/>
      <c r="O1312" s="80"/>
      <c r="P1312" s="80"/>
      <c r="Q1312" s="78">
        <v>110010</v>
      </c>
      <c r="R1312" s="79" t="s">
        <v>150</v>
      </c>
      <c r="S1312" s="78">
        <v>10</v>
      </c>
      <c r="T1312" s="79" t="s">
        <v>150</v>
      </c>
      <c r="U1312" s="78">
        <v>11</v>
      </c>
      <c r="V1312" s="80" t="s">
        <v>156</v>
      </c>
      <c r="W1312" s="78">
        <v>75</v>
      </c>
      <c r="X1312" s="78">
        <v>4</v>
      </c>
    </row>
    <row r="1313" spans="1:24" x14ac:dyDescent="0.25">
      <c r="A1313" s="67"/>
      <c r="B1313" s="67">
        <v>1153</v>
      </c>
      <c r="C1313" s="67" t="s">
        <v>741</v>
      </c>
      <c r="D1313" s="107">
        <v>342000</v>
      </c>
      <c r="E1313" s="88" t="s">
        <v>325</v>
      </c>
      <c r="F1313" s="76">
        <v>755360</v>
      </c>
      <c r="G1313" s="75" t="s">
        <v>225</v>
      </c>
      <c r="H1313" s="77">
        <v>137.9</v>
      </c>
      <c r="I1313" s="77">
        <v>231.2</v>
      </c>
      <c r="J1313" s="77">
        <v>386</v>
      </c>
      <c r="K1313" s="77">
        <v>70</v>
      </c>
      <c r="L1313" s="80">
        <v>235</v>
      </c>
      <c r="M1313" s="80">
        <f t="shared" si="38"/>
        <v>-151</v>
      </c>
      <c r="N1313" s="80"/>
      <c r="O1313" s="80"/>
      <c r="P1313" s="80"/>
      <c r="Q1313" s="78">
        <v>110010</v>
      </c>
      <c r="R1313" s="79" t="s">
        <v>150</v>
      </c>
      <c r="S1313" s="78">
        <v>10</v>
      </c>
      <c r="T1313" s="79" t="s">
        <v>150</v>
      </c>
      <c r="U1313" s="78">
        <v>11</v>
      </c>
      <c r="V1313" s="80" t="s">
        <v>156</v>
      </c>
      <c r="W1313" s="78">
        <v>75</v>
      </c>
      <c r="X1313" s="78">
        <v>4</v>
      </c>
    </row>
    <row r="1314" spans="1:24" s="66" customFormat="1" x14ac:dyDescent="0.25">
      <c r="A1314" s="67"/>
      <c r="B1314" s="67">
        <v>1154</v>
      </c>
      <c r="C1314" s="67" t="s">
        <v>741</v>
      </c>
      <c r="D1314" s="107">
        <v>342000</v>
      </c>
      <c r="E1314" s="88" t="s">
        <v>325</v>
      </c>
      <c r="F1314" s="76">
        <v>755705</v>
      </c>
      <c r="G1314" s="75" t="s">
        <v>196</v>
      </c>
      <c r="H1314" s="77">
        <v>0</v>
      </c>
      <c r="I1314" s="77">
        <v>0</v>
      </c>
      <c r="J1314" s="77">
        <v>5</v>
      </c>
      <c r="K1314" s="77">
        <v>0</v>
      </c>
      <c r="L1314" s="80">
        <v>5</v>
      </c>
      <c r="M1314" s="80">
        <f t="shared" si="38"/>
        <v>0</v>
      </c>
      <c r="N1314" s="80"/>
      <c r="O1314" s="80"/>
      <c r="P1314" s="80"/>
      <c r="Q1314" s="78">
        <v>110010</v>
      </c>
      <c r="R1314" s="79" t="s">
        <v>150</v>
      </c>
      <c r="S1314" s="78">
        <v>10</v>
      </c>
      <c r="T1314" s="79" t="s">
        <v>150</v>
      </c>
      <c r="U1314" s="78">
        <v>11</v>
      </c>
      <c r="V1314" s="80" t="s">
        <v>156</v>
      </c>
      <c r="W1314" s="78">
        <v>75</v>
      </c>
      <c r="X1314" s="78">
        <v>4</v>
      </c>
    </row>
    <row r="1315" spans="1:24" x14ac:dyDescent="0.25">
      <c r="A1315" s="67"/>
      <c r="B1315" s="67"/>
      <c r="C1315" s="67" t="s">
        <v>741</v>
      </c>
      <c r="D1315" s="107">
        <v>342000</v>
      </c>
      <c r="E1315" s="88" t="s">
        <v>325</v>
      </c>
      <c r="F1315" s="66">
        <v>798142</v>
      </c>
      <c r="G1315" s="66" t="s">
        <v>839</v>
      </c>
      <c r="H1315" s="77"/>
      <c r="I1315" s="77"/>
      <c r="J1315" s="77"/>
      <c r="K1315" s="77"/>
      <c r="L1315" s="80">
        <v>-124</v>
      </c>
      <c r="M1315" s="80">
        <f t="shared" si="38"/>
        <v>-124</v>
      </c>
      <c r="N1315" s="80"/>
      <c r="O1315" s="80"/>
      <c r="P1315" s="80"/>
      <c r="Q1315" s="78">
        <v>110010</v>
      </c>
      <c r="R1315" s="79" t="s">
        <v>150</v>
      </c>
      <c r="S1315" s="78">
        <v>10</v>
      </c>
      <c r="T1315" s="79" t="s">
        <v>150</v>
      </c>
      <c r="U1315" s="78">
        <v>11</v>
      </c>
      <c r="V1315" s="80" t="s">
        <v>156</v>
      </c>
      <c r="W1315" s="78">
        <v>79</v>
      </c>
      <c r="X1315" s="78">
        <v>4</v>
      </c>
    </row>
    <row r="1316" spans="1:24" x14ac:dyDescent="0.25">
      <c r="A1316" s="67"/>
      <c r="B1316" s="67">
        <v>1155</v>
      </c>
      <c r="C1316" s="67" t="s">
        <v>741</v>
      </c>
      <c r="D1316" s="107">
        <v>345080</v>
      </c>
      <c r="E1316" s="88" t="s">
        <v>326</v>
      </c>
      <c r="F1316" s="76">
        <v>611110</v>
      </c>
      <c r="G1316" s="75" t="s">
        <v>258</v>
      </c>
      <c r="H1316" s="77">
        <v>153962.5</v>
      </c>
      <c r="I1316" s="77">
        <v>201856.62</v>
      </c>
      <c r="J1316" s="77">
        <v>212851</v>
      </c>
      <c r="K1316" s="77">
        <v>122080.04</v>
      </c>
      <c r="L1316" s="80">
        <v>279543</v>
      </c>
      <c r="M1316" s="80"/>
      <c r="N1316" s="80"/>
      <c r="O1316" s="80"/>
      <c r="P1316" s="80"/>
      <c r="Q1316" s="78">
        <v>110010</v>
      </c>
      <c r="R1316" s="79" t="s">
        <v>150</v>
      </c>
      <c r="S1316" s="78">
        <v>10</v>
      </c>
      <c r="T1316" s="79" t="s">
        <v>150</v>
      </c>
      <c r="U1316" s="78">
        <v>11</v>
      </c>
      <c r="V1316" s="80" t="s">
        <v>156</v>
      </c>
      <c r="W1316" s="78">
        <v>61</v>
      </c>
      <c r="X1316" s="78">
        <v>1</v>
      </c>
    </row>
    <row r="1317" spans="1:24" x14ac:dyDescent="0.25">
      <c r="A1317" s="67"/>
      <c r="B1317" s="67">
        <v>1156</v>
      </c>
      <c r="C1317" s="67" t="s">
        <v>741</v>
      </c>
      <c r="D1317" s="107">
        <v>345080</v>
      </c>
      <c r="E1317" s="88" t="s">
        <v>326</v>
      </c>
      <c r="F1317" s="76">
        <v>611115</v>
      </c>
      <c r="G1317" s="75" t="s">
        <v>259</v>
      </c>
      <c r="H1317" s="77">
        <v>539.28</v>
      </c>
      <c r="I1317" s="77">
        <v>460.14</v>
      </c>
      <c r="J1317" s="77">
        <v>658</v>
      </c>
      <c r="K1317" s="77">
        <v>647.94000000000005</v>
      </c>
      <c r="L1317" s="80">
        <v>700</v>
      </c>
      <c r="M1317" s="80"/>
      <c r="N1317" s="80"/>
      <c r="O1317" s="80"/>
      <c r="P1317" s="80"/>
      <c r="Q1317" s="78">
        <v>110010</v>
      </c>
      <c r="R1317" s="79" t="s">
        <v>150</v>
      </c>
      <c r="S1317" s="78">
        <v>10</v>
      </c>
      <c r="T1317" s="79" t="s">
        <v>150</v>
      </c>
      <c r="U1317" s="78">
        <v>11</v>
      </c>
      <c r="V1317" s="80" t="s">
        <v>156</v>
      </c>
      <c r="W1317" s="78">
        <v>61</v>
      </c>
      <c r="X1317" s="78">
        <v>1</v>
      </c>
    </row>
    <row r="1318" spans="1:24" x14ac:dyDescent="0.25">
      <c r="A1318" s="67"/>
      <c r="B1318" s="67">
        <v>1157</v>
      </c>
      <c r="C1318" s="67" t="s">
        <v>741</v>
      </c>
      <c r="D1318" s="107">
        <v>345080</v>
      </c>
      <c r="E1318" s="88" t="s">
        <v>326</v>
      </c>
      <c r="F1318" s="76">
        <v>611120</v>
      </c>
      <c r="G1318" s="75" t="s">
        <v>229</v>
      </c>
      <c r="H1318" s="77">
        <v>113273.18999999999</v>
      </c>
      <c r="I1318" s="77">
        <v>102980.7</v>
      </c>
      <c r="J1318" s="77">
        <v>105518</v>
      </c>
      <c r="K1318" s="77">
        <v>83120.63</v>
      </c>
      <c r="L1318" s="80">
        <v>0</v>
      </c>
      <c r="M1318" s="80"/>
      <c r="N1318" s="80"/>
      <c r="O1318" s="80"/>
      <c r="P1318" s="80"/>
      <c r="Q1318" s="78">
        <v>110010</v>
      </c>
      <c r="R1318" s="79" t="s">
        <v>150</v>
      </c>
      <c r="S1318" s="78">
        <v>10</v>
      </c>
      <c r="T1318" s="79" t="s">
        <v>150</v>
      </c>
      <c r="U1318" s="78">
        <v>11</v>
      </c>
      <c r="V1318" s="80" t="s">
        <v>156</v>
      </c>
      <c r="W1318" s="78">
        <v>61</v>
      </c>
      <c r="X1318" s="78">
        <v>1</v>
      </c>
    </row>
    <row r="1319" spans="1:24" x14ac:dyDescent="0.25">
      <c r="A1319" s="67"/>
      <c r="B1319" s="67">
        <v>1158</v>
      </c>
      <c r="C1319" s="67" t="s">
        <v>741</v>
      </c>
      <c r="D1319" s="107">
        <v>345080</v>
      </c>
      <c r="E1319" s="88" t="s">
        <v>326</v>
      </c>
      <c r="F1319" s="76">
        <v>611130</v>
      </c>
      <c r="G1319" s="75" t="s">
        <v>261</v>
      </c>
      <c r="H1319" s="77">
        <v>216</v>
      </c>
      <c r="I1319" s="77">
        <v>0</v>
      </c>
      <c r="J1319" s="77">
        <v>0</v>
      </c>
      <c r="K1319" s="77">
        <v>0</v>
      </c>
      <c r="L1319" s="80">
        <v>0</v>
      </c>
      <c r="M1319" s="80"/>
      <c r="N1319" s="80"/>
      <c r="O1319" s="80"/>
      <c r="P1319" s="80"/>
      <c r="Q1319" s="78">
        <v>110010</v>
      </c>
      <c r="R1319" s="79" t="s">
        <v>150</v>
      </c>
      <c r="S1319" s="78">
        <v>10</v>
      </c>
      <c r="T1319" s="79" t="s">
        <v>150</v>
      </c>
      <c r="U1319" s="78">
        <v>11</v>
      </c>
      <c r="V1319" s="80" t="s">
        <v>156</v>
      </c>
      <c r="W1319" s="78">
        <v>61</v>
      </c>
      <c r="X1319" s="78">
        <v>1</v>
      </c>
    </row>
    <row r="1320" spans="1:24" s="66" customFormat="1" x14ac:dyDescent="0.25">
      <c r="A1320" s="67"/>
      <c r="B1320" s="67">
        <v>1159</v>
      </c>
      <c r="C1320" s="67" t="s">
        <v>741</v>
      </c>
      <c r="D1320" s="107">
        <v>345080</v>
      </c>
      <c r="E1320" s="88" t="s">
        <v>326</v>
      </c>
      <c r="F1320" s="76">
        <v>611150</v>
      </c>
      <c r="G1320" s="75" t="s">
        <v>262</v>
      </c>
      <c r="H1320" s="77">
        <v>22323.100000000002</v>
      </c>
      <c r="I1320" s="77">
        <v>25702.1</v>
      </c>
      <c r="J1320" s="77">
        <v>38200</v>
      </c>
      <c r="K1320" s="77">
        <v>0</v>
      </c>
      <c r="L1320" s="80">
        <v>46166</v>
      </c>
      <c r="M1320" s="80"/>
      <c r="N1320" s="80"/>
      <c r="O1320" s="80"/>
      <c r="P1320" s="80"/>
      <c r="Q1320" s="78">
        <v>110010</v>
      </c>
      <c r="R1320" s="79" t="s">
        <v>150</v>
      </c>
      <c r="S1320" s="78">
        <v>10</v>
      </c>
      <c r="T1320" s="79" t="s">
        <v>150</v>
      </c>
      <c r="U1320" s="78">
        <v>11</v>
      </c>
      <c r="V1320" s="80" t="s">
        <v>156</v>
      </c>
      <c r="W1320" s="78">
        <v>61</v>
      </c>
      <c r="X1320" s="78">
        <v>1</v>
      </c>
    </row>
    <row r="1321" spans="1:24" x14ac:dyDescent="0.25">
      <c r="A1321" s="67"/>
      <c r="B1321" s="67">
        <v>1160</v>
      </c>
      <c r="C1321" s="67" t="s">
        <v>741</v>
      </c>
      <c r="D1321" s="107">
        <v>345080</v>
      </c>
      <c r="E1321" s="88" t="s">
        <v>326</v>
      </c>
      <c r="F1321" s="76">
        <v>611160</v>
      </c>
      <c r="G1321" s="75" t="s">
        <v>230</v>
      </c>
      <c r="H1321" s="77">
        <v>13374</v>
      </c>
      <c r="I1321" s="77">
        <v>20196.000000000004</v>
      </c>
      <c r="J1321" s="77">
        <v>28544</v>
      </c>
      <c r="K1321" s="77">
        <v>0</v>
      </c>
      <c r="L1321" s="80">
        <v>0</v>
      </c>
      <c r="M1321" s="80"/>
      <c r="N1321" s="80"/>
      <c r="O1321" s="80"/>
      <c r="P1321" s="80"/>
      <c r="Q1321" s="78">
        <v>110010</v>
      </c>
      <c r="R1321" s="79" t="s">
        <v>150</v>
      </c>
      <c r="S1321" s="78">
        <v>10</v>
      </c>
      <c r="T1321" s="79" t="s">
        <v>150</v>
      </c>
      <c r="U1321" s="78">
        <v>11</v>
      </c>
      <c r="V1321" s="80" t="s">
        <v>156</v>
      </c>
      <c r="W1321" s="78">
        <v>61</v>
      </c>
      <c r="X1321" s="78">
        <v>1</v>
      </c>
    </row>
    <row r="1322" spans="1:24" x14ac:dyDescent="0.25">
      <c r="A1322" s="67"/>
      <c r="B1322" s="67">
        <v>1161</v>
      </c>
      <c r="C1322" s="67" t="s">
        <v>741</v>
      </c>
      <c r="D1322" s="107">
        <v>345080</v>
      </c>
      <c r="E1322" s="88" t="s">
        <v>326</v>
      </c>
      <c r="F1322" s="76">
        <v>712655</v>
      </c>
      <c r="G1322" s="75" t="s">
        <v>237</v>
      </c>
      <c r="H1322" s="77">
        <v>0</v>
      </c>
      <c r="I1322" s="77">
        <v>3.98</v>
      </c>
      <c r="J1322" s="77">
        <v>4</v>
      </c>
      <c r="K1322" s="77">
        <v>3.98</v>
      </c>
      <c r="L1322" s="80">
        <v>0</v>
      </c>
      <c r="M1322" s="80">
        <f t="shared" ref="M1322:M1329" si="39">+L1322-J1322</f>
        <v>-4</v>
      </c>
      <c r="N1322" s="80"/>
      <c r="O1322" s="80"/>
      <c r="P1322" s="80"/>
      <c r="Q1322" s="78">
        <v>110010</v>
      </c>
      <c r="R1322" s="79" t="s">
        <v>150</v>
      </c>
      <c r="S1322" s="78">
        <v>10</v>
      </c>
      <c r="T1322" s="79" t="s">
        <v>150</v>
      </c>
      <c r="U1322" s="78">
        <v>11</v>
      </c>
      <c r="V1322" s="80" t="s">
        <v>156</v>
      </c>
      <c r="W1322" s="78">
        <v>71</v>
      </c>
      <c r="X1322" s="78">
        <v>4</v>
      </c>
    </row>
    <row r="1323" spans="1:24" x14ac:dyDescent="0.25">
      <c r="A1323" s="67"/>
      <c r="B1323" s="67">
        <v>1162</v>
      </c>
      <c r="C1323" s="67" t="s">
        <v>741</v>
      </c>
      <c r="D1323" s="107">
        <v>345080</v>
      </c>
      <c r="E1323" s="88" t="s">
        <v>326</v>
      </c>
      <c r="F1323" s="76">
        <v>733110</v>
      </c>
      <c r="G1323" s="75" t="s">
        <v>214</v>
      </c>
      <c r="H1323" s="77">
        <v>163.24</v>
      </c>
      <c r="I1323" s="77">
        <v>414.61</v>
      </c>
      <c r="J1323" s="77">
        <v>700</v>
      </c>
      <c r="K1323" s="77">
        <v>679.06000000000006</v>
      </c>
      <c r="L1323" s="80">
        <v>700</v>
      </c>
      <c r="M1323" s="80">
        <f t="shared" si="39"/>
        <v>0</v>
      </c>
      <c r="N1323" s="80"/>
      <c r="O1323" s="80"/>
      <c r="P1323" s="80"/>
      <c r="Q1323" s="78">
        <v>110010</v>
      </c>
      <c r="R1323" s="79" t="s">
        <v>150</v>
      </c>
      <c r="S1323" s="78">
        <v>10</v>
      </c>
      <c r="T1323" s="79" t="s">
        <v>150</v>
      </c>
      <c r="U1323" s="78">
        <v>11</v>
      </c>
      <c r="V1323" s="80" t="s">
        <v>156</v>
      </c>
      <c r="W1323" s="78">
        <v>73</v>
      </c>
      <c r="X1323" s="78">
        <v>4</v>
      </c>
    </row>
    <row r="1324" spans="1:24" x14ac:dyDescent="0.25">
      <c r="A1324" s="67"/>
      <c r="B1324" s="67">
        <v>1163</v>
      </c>
      <c r="C1324" s="67" t="s">
        <v>741</v>
      </c>
      <c r="D1324" s="107">
        <v>345080</v>
      </c>
      <c r="E1324" s="88" t="s">
        <v>326</v>
      </c>
      <c r="F1324" s="76">
        <v>744220</v>
      </c>
      <c r="G1324" s="75" t="s">
        <v>191</v>
      </c>
      <c r="H1324" s="77">
        <v>1344.44</v>
      </c>
      <c r="I1324" s="77">
        <v>0</v>
      </c>
      <c r="J1324" s="77">
        <v>0</v>
      </c>
      <c r="K1324" s="77">
        <v>0</v>
      </c>
      <c r="L1324" s="80">
        <v>0</v>
      </c>
      <c r="M1324" s="80">
        <f t="shared" si="39"/>
        <v>0</v>
      </c>
      <c r="N1324" s="80"/>
      <c r="O1324" s="80"/>
      <c r="P1324" s="80"/>
      <c r="Q1324" s="78">
        <v>110010</v>
      </c>
      <c r="R1324" s="79" t="s">
        <v>150</v>
      </c>
      <c r="S1324" s="78">
        <v>10</v>
      </c>
      <c r="T1324" s="79" t="s">
        <v>150</v>
      </c>
      <c r="U1324" s="78">
        <v>11</v>
      </c>
      <c r="V1324" s="80" t="s">
        <v>156</v>
      </c>
      <c r="W1324" s="78">
        <v>74</v>
      </c>
      <c r="X1324" s="78">
        <v>4</v>
      </c>
    </row>
    <row r="1325" spans="1:24" x14ac:dyDescent="0.25">
      <c r="A1325" s="67"/>
      <c r="B1325" s="67">
        <v>1164</v>
      </c>
      <c r="C1325" s="67" t="s">
        <v>741</v>
      </c>
      <c r="D1325" s="107">
        <v>345080</v>
      </c>
      <c r="E1325" s="88" t="s">
        <v>326</v>
      </c>
      <c r="F1325" s="76">
        <v>755310</v>
      </c>
      <c r="G1325" s="75" t="s">
        <v>194</v>
      </c>
      <c r="H1325" s="77">
        <v>3017.94</v>
      </c>
      <c r="I1325" s="77">
        <v>44.949999999999818</v>
      </c>
      <c r="J1325" s="77">
        <v>1711</v>
      </c>
      <c r="K1325" s="77">
        <v>1636.38</v>
      </c>
      <c r="L1325" s="80">
        <v>2000</v>
      </c>
      <c r="M1325" s="80">
        <f t="shared" si="39"/>
        <v>289</v>
      </c>
      <c r="N1325" s="80"/>
      <c r="O1325" s="80"/>
      <c r="P1325" s="80"/>
      <c r="Q1325" s="78">
        <v>110010</v>
      </c>
      <c r="R1325" s="79" t="s">
        <v>150</v>
      </c>
      <c r="S1325" s="78">
        <v>10</v>
      </c>
      <c r="T1325" s="79" t="s">
        <v>150</v>
      </c>
      <c r="U1325" s="78">
        <v>11</v>
      </c>
      <c r="V1325" s="80" t="s">
        <v>156</v>
      </c>
      <c r="W1325" s="78">
        <v>75</v>
      </c>
      <c r="X1325" s="78">
        <v>4</v>
      </c>
    </row>
    <row r="1326" spans="1:24" x14ac:dyDescent="0.25">
      <c r="A1326" s="67"/>
      <c r="B1326" s="67">
        <v>1165</v>
      </c>
      <c r="C1326" s="67" t="s">
        <v>741</v>
      </c>
      <c r="D1326" s="107">
        <v>345080</v>
      </c>
      <c r="E1326" s="88" t="s">
        <v>326</v>
      </c>
      <c r="F1326" s="76">
        <v>755360</v>
      </c>
      <c r="G1326" s="75" t="s">
        <v>225</v>
      </c>
      <c r="H1326" s="77">
        <v>191.62</v>
      </c>
      <c r="I1326" s="77">
        <v>204.07</v>
      </c>
      <c r="J1326" s="77">
        <v>505</v>
      </c>
      <c r="K1326" s="77">
        <v>131.27000000000001</v>
      </c>
      <c r="L1326" s="80">
        <v>350</v>
      </c>
      <c r="M1326" s="80">
        <f t="shared" si="39"/>
        <v>-155</v>
      </c>
      <c r="N1326" s="80"/>
      <c r="O1326" s="80"/>
      <c r="P1326" s="80"/>
      <c r="Q1326" s="78">
        <v>110010</v>
      </c>
      <c r="R1326" s="79" t="s">
        <v>150</v>
      </c>
      <c r="S1326" s="78">
        <v>10</v>
      </c>
      <c r="T1326" s="79" t="s">
        <v>150</v>
      </c>
      <c r="U1326" s="78">
        <v>11</v>
      </c>
      <c r="V1326" s="80" t="s">
        <v>156</v>
      </c>
      <c r="W1326" s="78">
        <v>75</v>
      </c>
      <c r="X1326" s="78">
        <v>4</v>
      </c>
    </row>
    <row r="1327" spans="1:24" x14ac:dyDescent="0.25">
      <c r="A1327" s="67"/>
      <c r="B1327" s="67">
        <v>1166</v>
      </c>
      <c r="C1327" s="67" t="s">
        <v>741</v>
      </c>
      <c r="D1327" s="107">
        <v>345080</v>
      </c>
      <c r="E1327" s="88" t="s">
        <v>326</v>
      </c>
      <c r="F1327" s="76">
        <v>755705</v>
      </c>
      <c r="G1327" s="75" t="s">
        <v>196</v>
      </c>
      <c r="H1327" s="77">
        <v>5.6700000000000008</v>
      </c>
      <c r="I1327" s="77">
        <v>0.46</v>
      </c>
      <c r="J1327" s="77">
        <v>10</v>
      </c>
      <c r="K1327" s="77">
        <v>0.48</v>
      </c>
      <c r="L1327" s="80">
        <v>5</v>
      </c>
      <c r="M1327" s="80">
        <f t="shared" si="39"/>
        <v>-5</v>
      </c>
      <c r="N1327" s="80"/>
      <c r="O1327" s="80"/>
      <c r="P1327" s="80"/>
      <c r="Q1327" s="78">
        <v>110010</v>
      </c>
      <c r="R1327" s="79" t="s">
        <v>150</v>
      </c>
      <c r="S1327" s="78">
        <v>10</v>
      </c>
      <c r="T1327" s="79" t="s">
        <v>150</v>
      </c>
      <c r="U1327" s="78">
        <v>11</v>
      </c>
      <c r="V1327" s="80" t="s">
        <v>156</v>
      </c>
      <c r="W1327" s="78">
        <v>75</v>
      </c>
      <c r="X1327" s="78">
        <v>4</v>
      </c>
    </row>
    <row r="1328" spans="1:24" x14ac:dyDescent="0.25">
      <c r="A1328" s="72"/>
      <c r="B1328" s="67">
        <v>1167</v>
      </c>
      <c r="C1328" s="67" t="s">
        <v>741</v>
      </c>
      <c r="D1328" s="107">
        <v>345080</v>
      </c>
      <c r="E1328" s="88" t="s">
        <v>326</v>
      </c>
      <c r="F1328" s="76">
        <v>787410</v>
      </c>
      <c r="G1328" s="75" t="s">
        <v>227</v>
      </c>
      <c r="H1328" s="77">
        <v>831.46</v>
      </c>
      <c r="I1328" s="77">
        <v>0</v>
      </c>
      <c r="J1328" s="77">
        <v>0</v>
      </c>
      <c r="K1328" s="77">
        <v>0</v>
      </c>
      <c r="L1328" s="80">
        <v>0</v>
      </c>
      <c r="M1328" s="80">
        <f t="shared" si="39"/>
        <v>0</v>
      </c>
      <c r="N1328" s="80"/>
      <c r="O1328" s="80"/>
      <c r="P1328" s="80"/>
      <c r="Q1328" s="78">
        <v>110010</v>
      </c>
      <c r="R1328" s="79" t="s">
        <v>150</v>
      </c>
      <c r="S1328" s="78">
        <v>10</v>
      </c>
      <c r="T1328" s="79" t="s">
        <v>150</v>
      </c>
      <c r="U1328" s="78">
        <v>11</v>
      </c>
      <c r="V1328" s="80" t="s">
        <v>156</v>
      </c>
      <c r="W1328" s="78">
        <v>78</v>
      </c>
      <c r="X1328" s="78">
        <v>4</v>
      </c>
    </row>
    <row r="1329" spans="1:24" x14ac:dyDescent="0.25">
      <c r="A1329" s="67"/>
      <c r="B1329" s="67"/>
      <c r="C1329" s="67" t="s">
        <v>741</v>
      </c>
      <c r="D1329" s="107">
        <v>345080</v>
      </c>
      <c r="E1329" s="88" t="s">
        <v>326</v>
      </c>
      <c r="F1329" s="66">
        <v>798142</v>
      </c>
      <c r="G1329" s="66" t="s">
        <v>839</v>
      </c>
      <c r="H1329" s="77"/>
      <c r="I1329" s="77"/>
      <c r="J1329" s="77"/>
      <c r="K1329" s="77"/>
      <c r="L1329" s="80">
        <v>-106</v>
      </c>
      <c r="M1329" s="80">
        <f t="shared" si="39"/>
        <v>-106</v>
      </c>
      <c r="N1329" s="80"/>
      <c r="O1329" s="80"/>
      <c r="P1329" s="80"/>
      <c r="Q1329" s="78">
        <v>110010</v>
      </c>
      <c r="R1329" s="79" t="s">
        <v>150</v>
      </c>
      <c r="S1329" s="78">
        <v>10</v>
      </c>
      <c r="T1329" s="79" t="s">
        <v>150</v>
      </c>
      <c r="U1329" s="78">
        <v>11</v>
      </c>
      <c r="V1329" s="80" t="s">
        <v>156</v>
      </c>
      <c r="W1329" s="78">
        <v>79</v>
      </c>
      <c r="X1329" s="78">
        <v>4</v>
      </c>
    </row>
    <row r="1330" spans="1:24" x14ac:dyDescent="0.25">
      <c r="A1330" s="67"/>
      <c r="B1330" s="67">
        <v>1168</v>
      </c>
      <c r="C1330" s="67" t="s">
        <v>741</v>
      </c>
      <c r="D1330" s="107">
        <v>345100</v>
      </c>
      <c r="E1330" s="88" t="s">
        <v>327</v>
      </c>
      <c r="F1330" s="76">
        <v>611110</v>
      </c>
      <c r="G1330" s="75" t="s">
        <v>258</v>
      </c>
      <c r="H1330" s="77">
        <v>167434.07999999999</v>
      </c>
      <c r="I1330" s="77">
        <v>182913.06000000003</v>
      </c>
      <c r="J1330" s="77">
        <v>195466</v>
      </c>
      <c r="K1330" s="77">
        <v>111596.31000000001</v>
      </c>
      <c r="L1330" s="80">
        <v>178350</v>
      </c>
      <c r="M1330" s="80"/>
      <c r="N1330" s="80"/>
      <c r="O1330" s="80"/>
      <c r="P1330" s="80"/>
      <c r="Q1330" s="78">
        <v>110010</v>
      </c>
      <c r="R1330" s="79" t="s">
        <v>150</v>
      </c>
      <c r="S1330" s="78">
        <v>10</v>
      </c>
      <c r="T1330" s="79" t="s">
        <v>150</v>
      </c>
      <c r="U1330" s="78">
        <v>11</v>
      </c>
      <c r="V1330" s="80" t="s">
        <v>156</v>
      </c>
      <c r="W1330" s="78">
        <v>61</v>
      </c>
      <c r="X1330" s="78">
        <v>1</v>
      </c>
    </row>
    <row r="1331" spans="1:24" x14ac:dyDescent="0.25">
      <c r="A1331" s="67"/>
      <c r="B1331" s="67">
        <v>1169</v>
      </c>
      <c r="C1331" s="67" t="s">
        <v>741</v>
      </c>
      <c r="D1331" s="107">
        <v>345100</v>
      </c>
      <c r="E1331" s="88" t="s">
        <v>327</v>
      </c>
      <c r="F1331" s="76">
        <v>611115</v>
      </c>
      <c r="G1331" s="75" t="s">
        <v>259</v>
      </c>
      <c r="H1331" s="77">
        <v>831.39</v>
      </c>
      <c r="I1331" s="77">
        <v>1348.2</v>
      </c>
      <c r="J1331" s="77">
        <v>730</v>
      </c>
      <c r="K1331" s="77">
        <v>272.58</v>
      </c>
      <c r="L1331" s="80">
        <v>730</v>
      </c>
      <c r="M1331" s="80"/>
      <c r="N1331" s="80"/>
      <c r="O1331" s="80"/>
      <c r="P1331" s="80"/>
      <c r="Q1331" s="78">
        <v>110010</v>
      </c>
      <c r="R1331" s="79" t="s">
        <v>150</v>
      </c>
      <c r="S1331" s="78">
        <v>10</v>
      </c>
      <c r="T1331" s="79" t="s">
        <v>150</v>
      </c>
      <c r="U1331" s="78">
        <v>11</v>
      </c>
      <c r="V1331" s="80" t="s">
        <v>156</v>
      </c>
      <c r="W1331" s="78">
        <v>61</v>
      </c>
      <c r="X1331" s="78">
        <v>1</v>
      </c>
    </row>
    <row r="1332" spans="1:24" x14ac:dyDescent="0.25">
      <c r="A1332" s="67"/>
      <c r="B1332" s="67">
        <v>1170</v>
      </c>
      <c r="C1332" s="67" t="s">
        <v>741</v>
      </c>
      <c r="D1332" s="107">
        <v>345100</v>
      </c>
      <c r="E1332" s="88" t="s">
        <v>327</v>
      </c>
      <c r="F1332" s="76">
        <v>611120</v>
      </c>
      <c r="G1332" s="75" t="s">
        <v>229</v>
      </c>
      <c r="H1332" s="77">
        <v>95769.36</v>
      </c>
      <c r="I1332" s="77">
        <v>91512.319999999992</v>
      </c>
      <c r="J1332" s="77">
        <v>115228</v>
      </c>
      <c r="K1332" s="77">
        <v>77333.01999999999</v>
      </c>
      <c r="L1332" s="80">
        <v>0</v>
      </c>
      <c r="M1332" s="80"/>
      <c r="N1332" s="80"/>
      <c r="O1332" s="80"/>
      <c r="P1332" s="80"/>
      <c r="Q1332" s="78">
        <v>110010</v>
      </c>
      <c r="R1332" s="79" t="s">
        <v>150</v>
      </c>
      <c r="S1332" s="78">
        <v>10</v>
      </c>
      <c r="T1332" s="79" t="s">
        <v>150</v>
      </c>
      <c r="U1332" s="78">
        <v>11</v>
      </c>
      <c r="V1332" s="80" t="s">
        <v>156</v>
      </c>
      <c r="W1332" s="78">
        <v>61</v>
      </c>
      <c r="X1332" s="78">
        <v>1</v>
      </c>
    </row>
    <row r="1333" spans="1:24" x14ac:dyDescent="0.25">
      <c r="A1333" s="67"/>
      <c r="B1333" s="67">
        <v>1171</v>
      </c>
      <c r="C1333" s="67" t="s">
        <v>741</v>
      </c>
      <c r="D1333" s="107">
        <v>345100</v>
      </c>
      <c r="E1333" s="88" t="s">
        <v>327</v>
      </c>
      <c r="F1333" s="76">
        <v>611125</v>
      </c>
      <c r="G1333" s="75" t="s">
        <v>260</v>
      </c>
      <c r="H1333" s="77">
        <v>14492.34</v>
      </c>
      <c r="I1333" s="77">
        <v>15072.060000000001</v>
      </c>
      <c r="J1333" s="77">
        <v>15975</v>
      </c>
      <c r="K1333" s="77">
        <v>5324.99</v>
      </c>
      <c r="L1333" s="80">
        <v>21300</v>
      </c>
      <c r="M1333" s="80"/>
      <c r="N1333" s="80"/>
      <c r="O1333" s="80"/>
      <c r="P1333" s="80"/>
      <c r="Q1333" s="78">
        <v>110010</v>
      </c>
      <c r="R1333" s="79" t="s">
        <v>150</v>
      </c>
      <c r="S1333" s="78">
        <v>10</v>
      </c>
      <c r="T1333" s="79" t="s">
        <v>150</v>
      </c>
      <c r="U1333" s="78">
        <v>11</v>
      </c>
      <c r="V1333" s="80" t="s">
        <v>156</v>
      </c>
      <c r="W1333" s="78">
        <v>61</v>
      </c>
      <c r="X1333" s="78">
        <v>1</v>
      </c>
    </row>
    <row r="1334" spans="1:24" x14ac:dyDescent="0.25">
      <c r="A1334" s="67"/>
      <c r="B1334" s="67">
        <v>1172</v>
      </c>
      <c r="C1334" s="67" t="s">
        <v>741</v>
      </c>
      <c r="D1334" s="107">
        <v>345100</v>
      </c>
      <c r="E1334" s="88" t="s">
        <v>327</v>
      </c>
      <c r="F1334" s="76">
        <v>611130</v>
      </c>
      <c r="G1334" s="75" t="s">
        <v>261</v>
      </c>
      <c r="H1334" s="77">
        <v>0</v>
      </c>
      <c r="I1334" s="77">
        <v>15831.96</v>
      </c>
      <c r="J1334" s="77">
        <v>13588</v>
      </c>
      <c r="K1334" s="77">
        <v>8255.52</v>
      </c>
      <c r="L1334" s="80">
        <v>14132</v>
      </c>
      <c r="M1334" s="80"/>
      <c r="N1334" s="80"/>
      <c r="O1334" s="80"/>
      <c r="P1334" s="80"/>
      <c r="Q1334" s="78">
        <v>110010</v>
      </c>
      <c r="R1334" s="79" t="s">
        <v>150</v>
      </c>
      <c r="S1334" s="78">
        <v>10</v>
      </c>
      <c r="T1334" s="79" t="s">
        <v>150</v>
      </c>
      <c r="U1334" s="78">
        <v>11</v>
      </c>
      <c r="V1334" s="80" t="s">
        <v>156</v>
      </c>
      <c r="W1334" s="78">
        <v>61</v>
      </c>
      <c r="X1334" s="78">
        <v>1</v>
      </c>
    </row>
    <row r="1335" spans="1:24" x14ac:dyDescent="0.25">
      <c r="A1335" s="67"/>
      <c r="B1335" s="67">
        <v>1173</v>
      </c>
      <c r="C1335" s="67" t="s">
        <v>741</v>
      </c>
      <c r="D1335" s="107">
        <v>345100</v>
      </c>
      <c r="E1335" s="88" t="s">
        <v>327</v>
      </c>
      <c r="F1335" s="76">
        <v>611135</v>
      </c>
      <c r="G1335" s="75" t="s">
        <v>265</v>
      </c>
      <c r="H1335" s="77">
        <v>14492.339999999998</v>
      </c>
      <c r="I1335" s="77">
        <v>10546.799999999997</v>
      </c>
      <c r="J1335" s="77">
        <v>0</v>
      </c>
      <c r="K1335" s="77">
        <v>0</v>
      </c>
      <c r="L1335" s="80">
        <v>0</v>
      </c>
      <c r="M1335" s="80"/>
      <c r="N1335" s="80"/>
      <c r="O1335" s="80"/>
      <c r="P1335" s="80"/>
      <c r="Q1335" s="78">
        <v>110010</v>
      </c>
      <c r="R1335" s="79" t="s">
        <v>150</v>
      </c>
      <c r="S1335" s="78">
        <v>10</v>
      </c>
      <c r="T1335" s="79" t="s">
        <v>150</v>
      </c>
      <c r="U1335" s="78">
        <v>11</v>
      </c>
      <c r="V1335" s="80" t="s">
        <v>156</v>
      </c>
      <c r="W1335" s="78">
        <v>61</v>
      </c>
      <c r="X1335" s="78">
        <v>1</v>
      </c>
    </row>
    <row r="1336" spans="1:24" x14ac:dyDescent="0.25">
      <c r="A1336" s="67"/>
      <c r="B1336" s="67">
        <v>1174</v>
      </c>
      <c r="C1336" s="67" t="s">
        <v>741</v>
      </c>
      <c r="D1336" s="107">
        <v>345100</v>
      </c>
      <c r="E1336" s="88" t="s">
        <v>327</v>
      </c>
      <c r="F1336" s="76">
        <v>611150</v>
      </c>
      <c r="G1336" s="75" t="s">
        <v>262</v>
      </c>
      <c r="H1336" s="77">
        <v>46911.630000000005</v>
      </c>
      <c r="I1336" s="77">
        <v>49390.46</v>
      </c>
      <c r="J1336" s="77">
        <v>29744</v>
      </c>
      <c r="K1336" s="77">
        <v>0</v>
      </c>
      <c r="L1336" s="80">
        <v>30922</v>
      </c>
      <c r="M1336" s="80"/>
      <c r="N1336" s="80"/>
      <c r="O1336" s="80"/>
      <c r="P1336" s="80"/>
      <c r="Q1336" s="78">
        <v>110010</v>
      </c>
      <c r="R1336" s="79" t="s">
        <v>150</v>
      </c>
      <c r="S1336" s="78">
        <v>10</v>
      </c>
      <c r="T1336" s="79" t="s">
        <v>150</v>
      </c>
      <c r="U1336" s="78">
        <v>11</v>
      </c>
      <c r="V1336" s="80" t="s">
        <v>156</v>
      </c>
      <c r="W1336" s="78">
        <v>61</v>
      </c>
      <c r="X1336" s="78">
        <v>1</v>
      </c>
    </row>
    <row r="1337" spans="1:24" x14ac:dyDescent="0.25">
      <c r="A1337" s="67"/>
      <c r="B1337" s="67">
        <v>1175</v>
      </c>
      <c r="C1337" s="67" t="s">
        <v>741</v>
      </c>
      <c r="D1337" s="107">
        <v>345100</v>
      </c>
      <c r="E1337" s="88" t="s">
        <v>327</v>
      </c>
      <c r="F1337" s="76">
        <v>611160</v>
      </c>
      <c r="G1337" s="75" t="s">
        <v>230</v>
      </c>
      <c r="H1337" s="77">
        <v>6471</v>
      </c>
      <c r="I1337" s="77">
        <v>6713.28</v>
      </c>
      <c r="J1337" s="77">
        <v>22494</v>
      </c>
      <c r="K1337" s="77">
        <v>0</v>
      </c>
      <c r="L1337" s="80">
        <v>0</v>
      </c>
      <c r="M1337" s="80"/>
      <c r="N1337" s="80"/>
      <c r="O1337" s="80"/>
      <c r="P1337" s="80"/>
      <c r="Q1337" s="78">
        <v>110010</v>
      </c>
      <c r="R1337" s="79" t="s">
        <v>150</v>
      </c>
      <c r="S1337" s="78">
        <v>10</v>
      </c>
      <c r="T1337" s="79" t="s">
        <v>150</v>
      </c>
      <c r="U1337" s="78">
        <v>11</v>
      </c>
      <c r="V1337" s="80" t="s">
        <v>156</v>
      </c>
      <c r="W1337" s="78">
        <v>61</v>
      </c>
      <c r="X1337" s="78">
        <v>1</v>
      </c>
    </row>
    <row r="1338" spans="1:24" x14ac:dyDescent="0.25">
      <c r="A1338" s="67"/>
      <c r="B1338" s="67">
        <v>1176</v>
      </c>
      <c r="C1338" s="67" t="s">
        <v>741</v>
      </c>
      <c r="D1338" s="107">
        <v>345100</v>
      </c>
      <c r="E1338" s="88" t="s">
        <v>327</v>
      </c>
      <c r="F1338" s="76">
        <v>733110</v>
      </c>
      <c r="G1338" s="75" t="s">
        <v>214</v>
      </c>
      <c r="H1338" s="77">
        <v>689.05000000000007</v>
      </c>
      <c r="I1338" s="77">
        <v>701.43000000000006</v>
      </c>
      <c r="J1338" s="77">
        <v>618</v>
      </c>
      <c r="K1338" s="77">
        <v>358.47</v>
      </c>
      <c r="L1338" s="80">
        <v>600</v>
      </c>
      <c r="M1338" s="80">
        <f t="shared" ref="M1338:M1344" si="40">+L1338-J1338</f>
        <v>-18</v>
      </c>
      <c r="N1338" s="80"/>
      <c r="O1338" s="80"/>
      <c r="P1338" s="80"/>
      <c r="Q1338" s="78">
        <v>110010</v>
      </c>
      <c r="R1338" s="79" t="s">
        <v>150</v>
      </c>
      <c r="S1338" s="78">
        <v>10</v>
      </c>
      <c r="T1338" s="79" t="s">
        <v>150</v>
      </c>
      <c r="U1338" s="78">
        <v>11</v>
      </c>
      <c r="V1338" s="80" t="s">
        <v>156</v>
      </c>
      <c r="W1338" s="78">
        <v>73</v>
      </c>
      <c r="X1338" s="78">
        <v>4</v>
      </c>
    </row>
    <row r="1339" spans="1:24" x14ac:dyDescent="0.25">
      <c r="A1339" s="67"/>
      <c r="B1339" s="67">
        <v>1177</v>
      </c>
      <c r="C1339" s="67" t="s">
        <v>741</v>
      </c>
      <c r="D1339" s="107">
        <v>345100</v>
      </c>
      <c r="E1339" s="88" t="s">
        <v>327</v>
      </c>
      <c r="F1339" s="76">
        <v>744210</v>
      </c>
      <c r="G1339" s="75" t="s">
        <v>190</v>
      </c>
      <c r="H1339" s="77">
        <v>282.62</v>
      </c>
      <c r="I1339" s="77">
        <v>472.64</v>
      </c>
      <c r="J1339" s="77">
        <v>200</v>
      </c>
      <c r="K1339" s="77">
        <v>62.72</v>
      </c>
      <c r="L1339" s="80">
        <v>0</v>
      </c>
      <c r="M1339" s="80">
        <f t="shared" si="40"/>
        <v>-200</v>
      </c>
      <c r="N1339" s="80"/>
      <c r="O1339" s="80"/>
      <c r="P1339" s="80"/>
      <c r="Q1339" s="78">
        <v>110010</v>
      </c>
      <c r="R1339" s="79" t="s">
        <v>150</v>
      </c>
      <c r="S1339" s="78">
        <v>10</v>
      </c>
      <c r="T1339" s="79" t="s">
        <v>150</v>
      </c>
      <c r="U1339" s="78">
        <v>11</v>
      </c>
      <c r="V1339" s="80" t="s">
        <v>156</v>
      </c>
      <c r="W1339" s="78">
        <v>74</v>
      </c>
      <c r="X1339" s="78">
        <v>4</v>
      </c>
    </row>
    <row r="1340" spans="1:24" x14ac:dyDescent="0.25">
      <c r="A1340" s="67"/>
      <c r="B1340" s="67">
        <v>1178</v>
      </c>
      <c r="C1340" s="67" t="s">
        <v>741</v>
      </c>
      <c r="D1340" s="107">
        <v>345100</v>
      </c>
      <c r="E1340" s="88" t="s">
        <v>327</v>
      </c>
      <c r="F1340" s="76">
        <v>744220</v>
      </c>
      <c r="G1340" s="75" t="s">
        <v>191</v>
      </c>
      <c r="H1340" s="77">
        <v>3640.54</v>
      </c>
      <c r="I1340" s="77">
        <v>5490.8200000000006</v>
      </c>
      <c r="J1340" s="77">
        <v>250</v>
      </c>
      <c r="K1340" s="77">
        <v>421.2</v>
      </c>
      <c r="L1340" s="80">
        <v>0</v>
      </c>
      <c r="M1340" s="80">
        <f t="shared" si="40"/>
        <v>-250</v>
      </c>
      <c r="N1340" s="80"/>
      <c r="O1340" s="80"/>
      <c r="P1340" s="80"/>
      <c r="Q1340" s="78">
        <v>110010</v>
      </c>
      <c r="R1340" s="79" t="s">
        <v>150</v>
      </c>
      <c r="S1340" s="78">
        <v>10</v>
      </c>
      <c r="T1340" s="79" t="s">
        <v>150</v>
      </c>
      <c r="U1340" s="78">
        <v>11</v>
      </c>
      <c r="V1340" s="80" t="s">
        <v>156</v>
      </c>
      <c r="W1340" s="78">
        <v>74</v>
      </c>
      <c r="X1340" s="78">
        <v>4</v>
      </c>
    </row>
    <row r="1341" spans="1:24" x14ac:dyDescent="0.25">
      <c r="A1341" s="67"/>
      <c r="B1341" s="67">
        <v>1179</v>
      </c>
      <c r="C1341" s="67" t="s">
        <v>741</v>
      </c>
      <c r="D1341" s="107">
        <v>345100</v>
      </c>
      <c r="E1341" s="88" t="s">
        <v>327</v>
      </c>
      <c r="F1341" s="76">
        <v>755310</v>
      </c>
      <c r="G1341" s="75" t="s">
        <v>194</v>
      </c>
      <c r="H1341" s="77">
        <v>2194.8000000000002</v>
      </c>
      <c r="I1341" s="77">
        <v>3589.8</v>
      </c>
      <c r="J1341" s="77">
        <v>2131</v>
      </c>
      <c r="K1341" s="77">
        <v>2502.48</v>
      </c>
      <c r="L1341" s="80">
        <v>3000</v>
      </c>
      <c r="M1341" s="80">
        <f t="shared" si="40"/>
        <v>869</v>
      </c>
      <c r="N1341" s="80"/>
      <c r="O1341" s="80"/>
      <c r="P1341" s="80"/>
      <c r="Q1341" s="78">
        <v>110010</v>
      </c>
      <c r="R1341" s="79" t="s">
        <v>150</v>
      </c>
      <c r="S1341" s="78">
        <v>10</v>
      </c>
      <c r="T1341" s="79" t="s">
        <v>150</v>
      </c>
      <c r="U1341" s="78">
        <v>11</v>
      </c>
      <c r="V1341" s="80" t="s">
        <v>156</v>
      </c>
      <c r="W1341" s="78">
        <v>75</v>
      </c>
      <c r="X1341" s="78">
        <v>4</v>
      </c>
    </row>
    <row r="1342" spans="1:24" x14ac:dyDescent="0.25">
      <c r="A1342" s="67"/>
      <c r="B1342" s="67">
        <v>1180</v>
      </c>
      <c r="C1342" s="67" t="s">
        <v>741</v>
      </c>
      <c r="D1342" s="107">
        <v>345100</v>
      </c>
      <c r="E1342" s="88" t="s">
        <v>327</v>
      </c>
      <c r="F1342" s="76">
        <v>755360</v>
      </c>
      <c r="G1342" s="75" t="s">
        <v>225</v>
      </c>
      <c r="H1342" s="77">
        <v>369.45</v>
      </c>
      <c r="I1342" s="77">
        <v>37.26</v>
      </c>
      <c r="J1342" s="77">
        <v>962</v>
      </c>
      <c r="K1342" s="77">
        <v>0</v>
      </c>
      <c r="L1342" s="80">
        <v>500</v>
      </c>
      <c r="M1342" s="80">
        <f t="shared" si="40"/>
        <v>-462</v>
      </c>
      <c r="N1342" s="80"/>
      <c r="O1342" s="80"/>
      <c r="P1342" s="80"/>
      <c r="Q1342" s="78">
        <v>110010</v>
      </c>
      <c r="R1342" s="79" t="s">
        <v>150</v>
      </c>
      <c r="S1342" s="78">
        <v>10</v>
      </c>
      <c r="T1342" s="79" t="s">
        <v>150</v>
      </c>
      <c r="U1342" s="78">
        <v>11</v>
      </c>
      <c r="V1342" s="80" t="s">
        <v>156</v>
      </c>
      <c r="W1342" s="78">
        <v>75</v>
      </c>
      <c r="X1342" s="78">
        <v>4</v>
      </c>
    </row>
    <row r="1343" spans="1:24" x14ac:dyDescent="0.25">
      <c r="A1343" s="67"/>
      <c r="B1343" s="67">
        <v>1181</v>
      </c>
      <c r="C1343" s="67" t="s">
        <v>741</v>
      </c>
      <c r="D1343" s="107">
        <v>345100</v>
      </c>
      <c r="E1343" s="88" t="s">
        <v>327</v>
      </c>
      <c r="F1343" s="76">
        <v>755705</v>
      </c>
      <c r="G1343" s="75" t="s">
        <v>196</v>
      </c>
      <c r="H1343" s="77">
        <v>0</v>
      </c>
      <c r="I1343" s="77">
        <v>0</v>
      </c>
      <c r="J1343" s="77">
        <v>5</v>
      </c>
      <c r="K1343" s="77">
        <v>0</v>
      </c>
      <c r="L1343" s="80">
        <v>5</v>
      </c>
      <c r="M1343" s="80">
        <f t="shared" si="40"/>
        <v>0</v>
      </c>
      <c r="N1343" s="80"/>
      <c r="O1343" s="80"/>
      <c r="P1343" s="80"/>
      <c r="Q1343" s="78">
        <v>110010</v>
      </c>
      <c r="R1343" s="79" t="s">
        <v>150</v>
      </c>
      <c r="S1343" s="78">
        <v>10</v>
      </c>
      <c r="T1343" s="79" t="s">
        <v>150</v>
      </c>
      <c r="U1343" s="78">
        <v>11</v>
      </c>
      <c r="V1343" s="80" t="s">
        <v>156</v>
      </c>
      <c r="W1343" s="78">
        <v>75</v>
      </c>
      <c r="X1343" s="78">
        <v>4</v>
      </c>
    </row>
    <row r="1344" spans="1:24" x14ac:dyDescent="0.25">
      <c r="A1344" s="67"/>
      <c r="B1344" s="67"/>
      <c r="C1344" s="67" t="s">
        <v>741</v>
      </c>
      <c r="D1344" s="107">
        <v>345100</v>
      </c>
      <c r="E1344" s="88" t="s">
        <v>327</v>
      </c>
      <c r="F1344" s="66">
        <v>798142</v>
      </c>
      <c r="G1344" s="66" t="s">
        <v>839</v>
      </c>
      <c r="H1344" s="77"/>
      <c r="I1344" s="77"/>
      <c r="J1344" s="77"/>
      <c r="K1344" s="77"/>
      <c r="L1344" s="80">
        <v>-111</v>
      </c>
      <c r="M1344" s="80">
        <f t="shared" si="40"/>
        <v>-111</v>
      </c>
      <c r="N1344" s="80"/>
      <c r="O1344" s="80"/>
      <c r="P1344" s="80"/>
      <c r="Q1344" s="78">
        <v>110010</v>
      </c>
      <c r="R1344" s="79" t="s">
        <v>150</v>
      </c>
      <c r="S1344" s="78">
        <v>10</v>
      </c>
      <c r="T1344" s="79" t="s">
        <v>150</v>
      </c>
      <c r="U1344" s="78">
        <v>11</v>
      </c>
      <c r="V1344" s="80" t="s">
        <v>156</v>
      </c>
      <c r="W1344" s="78">
        <v>79</v>
      </c>
      <c r="X1344" s="78">
        <v>4</v>
      </c>
    </row>
    <row r="1345" spans="1:24" x14ac:dyDescent="0.25">
      <c r="A1345" s="67"/>
      <c r="B1345" s="67">
        <v>1182</v>
      </c>
      <c r="C1345" s="67" t="s">
        <v>741</v>
      </c>
      <c r="D1345" s="107">
        <v>345110</v>
      </c>
      <c r="E1345" s="88" t="s">
        <v>328</v>
      </c>
      <c r="F1345" s="76">
        <v>611110</v>
      </c>
      <c r="G1345" s="75" t="s">
        <v>258</v>
      </c>
      <c r="H1345" s="77">
        <v>48682.409999999989</v>
      </c>
      <c r="I1345" s="77">
        <v>48214.979999999989</v>
      </c>
      <c r="J1345" s="77">
        <v>48514</v>
      </c>
      <c r="K1345" s="77">
        <v>24256.68</v>
      </c>
      <c r="L1345" s="80">
        <v>48513</v>
      </c>
      <c r="M1345" s="80"/>
      <c r="N1345" s="80"/>
      <c r="O1345" s="80"/>
      <c r="P1345" s="80"/>
      <c r="Q1345" s="78">
        <v>110010</v>
      </c>
      <c r="R1345" s="79" t="s">
        <v>150</v>
      </c>
      <c r="S1345" s="78">
        <v>10</v>
      </c>
      <c r="T1345" s="79" t="s">
        <v>150</v>
      </c>
      <c r="U1345" s="78">
        <v>11</v>
      </c>
      <c r="V1345" s="80" t="s">
        <v>156</v>
      </c>
      <c r="W1345" s="78">
        <v>61</v>
      </c>
      <c r="X1345" s="78">
        <v>1</v>
      </c>
    </row>
    <row r="1346" spans="1:24" s="66" customFormat="1" x14ac:dyDescent="0.25">
      <c r="A1346" s="67"/>
      <c r="B1346" s="67">
        <v>1183</v>
      </c>
      <c r="C1346" s="67" t="s">
        <v>741</v>
      </c>
      <c r="D1346" s="107">
        <v>345110</v>
      </c>
      <c r="E1346" s="88" t="s">
        <v>328</v>
      </c>
      <c r="F1346" s="76">
        <v>611115</v>
      </c>
      <c r="G1346" s="75" t="s">
        <v>259</v>
      </c>
      <c r="H1346" s="77">
        <v>0</v>
      </c>
      <c r="I1346" s="77">
        <v>156.99</v>
      </c>
      <c r="J1346" s="77">
        <v>279</v>
      </c>
      <c r="K1346" s="77">
        <v>148.68</v>
      </c>
      <c r="L1346" s="80">
        <v>270</v>
      </c>
      <c r="M1346" s="80"/>
      <c r="N1346" s="80"/>
      <c r="O1346" s="80"/>
      <c r="P1346" s="80"/>
      <c r="Q1346" s="78">
        <v>110010</v>
      </c>
      <c r="R1346" s="79" t="s">
        <v>150</v>
      </c>
      <c r="S1346" s="78">
        <v>10</v>
      </c>
      <c r="T1346" s="79" t="s">
        <v>150</v>
      </c>
      <c r="U1346" s="78">
        <v>11</v>
      </c>
      <c r="V1346" s="80" t="s">
        <v>156</v>
      </c>
      <c r="W1346" s="78">
        <v>61</v>
      </c>
      <c r="X1346" s="78">
        <v>1</v>
      </c>
    </row>
    <row r="1347" spans="1:24" x14ac:dyDescent="0.25">
      <c r="A1347" s="67"/>
      <c r="B1347" s="67">
        <v>1184</v>
      </c>
      <c r="C1347" s="67" t="s">
        <v>741</v>
      </c>
      <c r="D1347" s="107">
        <v>345110</v>
      </c>
      <c r="E1347" s="88" t="s">
        <v>328</v>
      </c>
      <c r="F1347" s="76">
        <v>611120</v>
      </c>
      <c r="G1347" s="75" t="s">
        <v>229</v>
      </c>
      <c r="H1347" s="77">
        <v>26895.11</v>
      </c>
      <c r="I1347" s="77">
        <v>23562</v>
      </c>
      <c r="J1347" s="77">
        <v>29738</v>
      </c>
      <c r="K1347" s="77">
        <v>19429.32</v>
      </c>
      <c r="L1347" s="80">
        <v>0</v>
      </c>
      <c r="M1347" s="80"/>
      <c r="N1347" s="80"/>
      <c r="O1347" s="80"/>
      <c r="P1347" s="80"/>
      <c r="Q1347" s="78">
        <v>110010</v>
      </c>
      <c r="R1347" s="79" t="s">
        <v>150</v>
      </c>
      <c r="S1347" s="78">
        <v>10</v>
      </c>
      <c r="T1347" s="79" t="s">
        <v>150</v>
      </c>
      <c r="U1347" s="78">
        <v>11</v>
      </c>
      <c r="V1347" s="80" t="s">
        <v>156</v>
      </c>
      <c r="W1347" s="78">
        <v>61</v>
      </c>
      <c r="X1347" s="78">
        <v>1</v>
      </c>
    </row>
    <row r="1348" spans="1:24" x14ac:dyDescent="0.25">
      <c r="A1348" s="67"/>
      <c r="B1348" s="67">
        <v>1185</v>
      </c>
      <c r="C1348" s="67" t="s">
        <v>741</v>
      </c>
      <c r="D1348" s="107">
        <v>345110</v>
      </c>
      <c r="E1348" s="88" t="s">
        <v>328</v>
      </c>
      <c r="F1348" s="76">
        <v>611150</v>
      </c>
      <c r="G1348" s="75" t="s">
        <v>262</v>
      </c>
      <c r="H1348" s="77">
        <v>11320.48</v>
      </c>
      <c r="I1348" s="77">
        <v>3198.0099999999998</v>
      </c>
      <c r="J1348" s="77">
        <v>8274</v>
      </c>
      <c r="K1348" s="77">
        <v>0</v>
      </c>
      <c r="L1348" s="80">
        <v>6792</v>
      </c>
      <c r="M1348" s="80"/>
      <c r="N1348" s="80"/>
      <c r="O1348" s="80"/>
      <c r="P1348" s="80"/>
      <c r="Q1348" s="78">
        <v>110010</v>
      </c>
      <c r="R1348" s="79" t="s">
        <v>150</v>
      </c>
      <c r="S1348" s="78">
        <v>10</v>
      </c>
      <c r="T1348" s="79" t="s">
        <v>150</v>
      </c>
      <c r="U1348" s="78">
        <v>11</v>
      </c>
      <c r="V1348" s="80" t="s">
        <v>156</v>
      </c>
      <c r="W1348" s="78">
        <v>61</v>
      </c>
      <c r="X1348" s="78">
        <v>1</v>
      </c>
    </row>
    <row r="1349" spans="1:24" x14ac:dyDescent="0.25">
      <c r="A1349" s="67"/>
      <c r="B1349" s="67">
        <v>1186</v>
      </c>
      <c r="C1349" s="67" t="s">
        <v>741</v>
      </c>
      <c r="D1349" s="107">
        <v>345110</v>
      </c>
      <c r="E1349" s="88" t="s">
        <v>328</v>
      </c>
      <c r="F1349" s="76">
        <v>611160</v>
      </c>
      <c r="G1349" s="75" t="s">
        <v>230</v>
      </c>
      <c r="H1349" s="77">
        <v>0</v>
      </c>
      <c r="I1349" s="77">
        <v>8976</v>
      </c>
      <c r="J1349" s="77">
        <v>15346</v>
      </c>
      <c r="K1349" s="77">
        <v>0</v>
      </c>
      <c r="L1349" s="80">
        <v>0</v>
      </c>
      <c r="M1349" s="80"/>
      <c r="N1349" s="80"/>
      <c r="O1349" s="80"/>
      <c r="P1349" s="80"/>
      <c r="Q1349" s="78">
        <v>110010</v>
      </c>
      <c r="R1349" s="79" t="s">
        <v>150</v>
      </c>
      <c r="S1349" s="78">
        <v>10</v>
      </c>
      <c r="T1349" s="79" t="s">
        <v>150</v>
      </c>
      <c r="U1349" s="78">
        <v>11</v>
      </c>
      <c r="V1349" s="80" t="s">
        <v>156</v>
      </c>
      <c r="W1349" s="78">
        <v>61</v>
      </c>
      <c r="X1349" s="78">
        <v>1</v>
      </c>
    </row>
    <row r="1350" spans="1:24" x14ac:dyDescent="0.25">
      <c r="A1350" s="67"/>
      <c r="B1350" s="67">
        <v>1187</v>
      </c>
      <c r="C1350" s="67" t="s">
        <v>741</v>
      </c>
      <c r="D1350" s="107">
        <v>345110</v>
      </c>
      <c r="E1350" s="88" t="s">
        <v>328</v>
      </c>
      <c r="F1350" s="76">
        <v>733110</v>
      </c>
      <c r="G1350" s="75" t="s">
        <v>214</v>
      </c>
      <c r="H1350" s="77">
        <v>28.3</v>
      </c>
      <c r="I1350" s="77">
        <v>284.81</v>
      </c>
      <c r="J1350" s="77">
        <v>205</v>
      </c>
      <c r="K1350" s="77">
        <v>201.34</v>
      </c>
      <c r="L1350" s="80">
        <v>600</v>
      </c>
      <c r="M1350" s="80">
        <f>+L1350-J1350</f>
        <v>395</v>
      </c>
      <c r="N1350" s="80"/>
      <c r="O1350" s="80"/>
      <c r="P1350" s="80"/>
      <c r="Q1350" s="78">
        <v>110010</v>
      </c>
      <c r="R1350" s="79" t="s">
        <v>150</v>
      </c>
      <c r="S1350" s="78">
        <v>10</v>
      </c>
      <c r="T1350" s="79" t="s">
        <v>150</v>
      </c>
      <c r="U1350" s="78">
        <v>11</v>
      </c>
      <c r="V1350" s="80" t="s">
        <v>156</v>
      </c>
      <c r="W1350" s="78">
        <v>73</v>
      </c>
      <c r="X1350" s="78">
        <v>4</v>
      </c>
    </row>
    <row r="1351" spans="1:24" x14ac:dyDescent="0.25">
      <c r="A1351" s="67"/>
      <c r="B1351" s="67">
        <v>1188</v>
      </c>
      <c r="C1351" s="67" t="s">
        <v>741</v>
      </c>
      <c r="D1351" s="107">
        <v>345110</v>
      </c>
      <c r="E1351" s="88" t="s">
        <v>328</v>
      </c>
      <c r="F1351" s="76">
        <v>755310</v>
      </c>
      <c r="G1351" s="75" t="s">
        <v>194</v>
      </c>
      <c r="H1351" s="77">
        <v>621.91999999999996</v>
      </c>
      <c r="I1351" s="77">
        <v>1113.42</v>
      </c>
      <c r="J1351" s="77">
        <v>897</v>
      </c>
      <c r="K1351" s="77">
        <v>566.16</v>
      </c>
      <c r="L1351" s="80">
        <v>800</v>
      </c>
      <c r="M1351" s="80">
        <f>+L1351-J1351</f>
        <v>-97</v>
      </c>
      <c r="N1351" s="80"/>
      <c r="O1351" s="80"/>
      <c r="P1351" s="80"/>
      <c r="Q1351" s="78">
        <v>110010</v>
      </c>
      <c r="R1351" s="79" t="s">
        <v>150</v>
      </c>
      <c r="S1351" s="78">
        <v>10</v>
      </c>
      <c r="T1351" s="79" t="s">
        <v>150</v>
      </c>
      <c r="U1351" s="78">
        <v>11</v>
      </c>
      <c r="V1351" s="80" t="s">
        <v>156</v>
      </c>
      <c r="W1351" s="78">
        <v>75</v>
      </c>
      <c r="X1351" s="78">
        <v>4</v>
      </c>
    </row>
    <row r="1352" spans="1:24" x14ac:dyDescent="0.25">
      <c r="A1352" s="67"/>
      <c r="B1352" s="67">
        <v>1189</v>
      </c>
      <c r="C1352" s="67" t="s">
        <v>741</v>
      </c>
      <c r="D1352" s="107">
        <v>345110</v>
      </c>
      <c r="E1352" s="88" t="s">
        <v>328</v>
      </c>
      <c r="F1352" s="76">
        <v>755360</v>
      </c>
      <c r="G1352" s="75" t="s">
        <v>225</v>
      </c>
      <c r="H1352" s="77">
        <v>46.8</v>
      </c>
      <c r="I1352" s="77">
        <v>169.55</v>
      </c>
      <c r="J1352" s="77">
        <v>519</v>
      </c>
      <c r="K1352" s="77">
        <v>258.10000000000002</v>
      </c>
      <c r="L1352" s="80">
        <v>500</v>
      </c>
      <c r="M1352" s="80">
        <f>+L1352-J1352</f>
        <v>-19</v>
      </c>
      <c r="N1352" s="80"/>
      <c r="O1352" s="80"/>
      <c r="P1352" s="80"/>
      <c r="Q1352" s="78">
        <v>110010</v>
      </c>
      <c r="R1352" s="79" t="s">
        <v>150</v>
      </c>
      <c r="S1352" s="78">
        <v>10</v>
      </c>
      <c r="T1352" s="79" t="s">
        <v>150</v>
      </c>
      <c r="U1352" s="78">
        <v>11</v>
      </c>
      <c r="V1352" s="80" t="s">
        <v>156</v>
      </c>
      <c r="W1352" s="78">
        <v>75</v>
      </c>
      <c r="X1352" s="78">
        <v>4</v>
      </c>
    </row>
    <row r="1353" spans="1:24" x14ac:dyDescent="0.25">
      <c r="A1353" s="67"/>
      <c r="B1353" s="67">
        <v>1190</v>
      </c>
      <c r="C1353" s="67" t="s">
        <v>741</v>
      </c>
      <c r="D1353" s="107">
        <v>345110</v>
      </c>
      <c r="E1353" s="88" t="s">
        <v>328</v>
      </c>
      <c r="F1353" s="76">
        <v>755705</v>
      </c>
      <c r="G1353" s="75" t="s">
        <v>196</v>
      </c>
      <c r="H1353" s="77">
        <v>0</v>
      </c>
      <c r="I1353" s="77">
        <v>0</v>
      </c>
      <c r="J1353" s="77">
        <v>5</v>
      </c>
      <c r="K1353" s="77">
        <v>0</v>
      </c>
      <c r="L1353" s="80">
        <v>5</v>
      </c>
      <c r="M1353" s="80">
        <f>+L1353-J1353</f>
        <v>0</v>
      </c>
      <c r="N1353" s="80"/>
      <c r="O1353" s="80"/>
      <c r="P1353" s="80"/>
      <c r="Q1353" s="78">
        <v>110010</v>
      </c>
      <c r="R1353" s="79" t="s">
        <v>150</v>
      </c>
      <c r="S1353" s="78">
        <v>10</v>
      </c>
      <c r="T1353" s="79" t="s">
        <v>150</v>
      </c>
      <c r="U1353" s="78">
        <v>11</v>
      </c>
      <c r="V1353" s="80" t="s">
        <v>156</v>
      </c>
      <c r="W1353" s="78">
        <v>75</v>
      </c>
      <c r="X1353" s="78">
        <v>4</v>
      </c>
    </row>
    <row r="1354" spans="1:24" x14ac:dyDescent="0.25">
      <c r="A1354" s="67"/>
      <c r="B1354" s="67"/>
      <c r="C1354" s="67" t="s">
        <v>741</v>
      </c>
      <c r="D1354" s="107">
        <v>345110</v>
      </c>
      <c r="E1354" s="88" t="s">
        <v>328</v>
      </c>
      <c r="F1354" s="66">
        <v>798142</v>
      </c>
      <c r="G1354" s="66" t="s">
        <v>839</v>
      </c>
      <c r="H1354" s="77"/>
      <c r="I1354" s="77"/>
      <c r="J1354" s="77"/>
      <c r="K1354" s="77"/>
      <c r="L1354" s="80">
        <v>-111</v>
      </c>
      <c r="M1354" s="80">
        <f>+L1354-J1354</f>
        <v>-111</v>
      </c>
      <c r="N1354" s="80"/>
      <c r="O1354" s="80"/>
      <c r="P1354" s="80"/>
      <c r="Q1354" s="78">
        <v>110010</v>
      </c>
      <c r="R1354" s="79" t="s">
        <v>150</v>
      </c>
      <c r="S1354" s="78">
        <v>10</v>
      </c>
      <c r="T1354" s="79" t="s">
        <v>150</v>
      </c>
      <c r="U1354" s="78">
        <v>11</v>
      </c>
      <c r="V1354" s="80" t="s">
        <v>156</v>
      </c>
      <c r="W1354" s="78">
        <v>79</v>
      </c>
      <c r="X1354" s="78">
        <v>4</v>
      </c>
    </row>
    <row r="1355" spans="1:24" x14ac:dyDescent="0.25">
      <c r="A1355" s="67"/>
      <c r="B1355" s="67">
        <v>4716</v>
      </c>
      <c r="C1355" s="67" t="s">
        <v>819</v>
      </c>
      <c r="D1355" s="109">
        <v>230055</v>
      </c>
      <c r="E1355" s="75" t="s">
        <v>661</v>
      </c>
      <c r="F1355" s="72">
        <v>611310</v>
      </c>
      <c r="G1355" s="75" t="s">
        <v>179</v>
      </c>
      <c r="H1355" s="77">
        <v>77174.039999999994</v>
      </c>
      <c r="I1355" s="77">
        <v>80261.039999999994</v>
      </c>
      <c r="J1355" s="77">
        <v>83472</v>
      </c>
      <c r="K1355" s="77">
        <v>41735.699999999997</v>
      </c>
      <c r="L1355" s="80">
        <v>83471</v>
      </c>
      <c r="M1355" s="80"/>
      <c r="N1355" s="80"/>
      <c r="O1355" s="80"/>
      <c r="P1355" s="80"/>
      <c r="Q1355" s="78">
        <v>110010</v>
      </c>
      <c r="R1355" s="79" t="s">
        <v>31</v>
      </c>
      <c r="S1355" s="78">
        <v>30</v>
      </c>
      <c r="T1355" s="79" t="s">
        <v>31</v>
      </c>
      <c r="U1355" s="78">
        <v>11</v>
      </c>
      <c r="V1355" s="80" t="s">
        <v>156</v>
      </c>
      <c r="W1355" s="78">
        <v>61</v>
      </c>
      <c r="X1355" s="78">
        <v>9</v>
      </c>
    </row>
    <row r="1356" spans="1:24" x14ac:dyDescent="0.25">
      <c r="A1356" s="67"/>
      <c r="B1356" s="67">
        <v>4717</v>
      </c>
      <c r="C1356" s="67" t="s">
        <v>819</v>
      </c>
      <c r="D1356" s="109">
        <v>230055</v>
      </c>
      <c r="E1356" s="75" t="s">
        <v>661</v>
      </c>
      <c r="F1356" s="72">
        <v>611320</v>
      </c>
      <c r="G1356" s="75" t="s">
        <v>180</v>
      </c>
      <c r="H1356" s="77">
        <v>58418.52</v>
      </c>
      <c r="I1356" s="77">
        <v>60755.280000000006</v>
      </c>
      <c r="J1356" s="77">
        <v>59571</v>
      </c>
      <c r="K1356" s="77">
        <v>27977.749999999996</v>
      </c>
      <c r="L1356" s="80">
        <v>63186</v>
      </c>
      <c r="M1356" s="80"/>
      <c r="N1356" s="80"/>
      <c r="O1356" s="80"/>
      <c r="P1356" s="80"/>
      <c r="Q1356" s="78">
        <v>110010</v>
      </c>
      <c r="R1356" s="79" t="s">
        <v>31</v>
      </c>
      <c r="S1356" s="78">
        <v>30</v>
      </c>
      <c r="T1356" s="79" t="s">
        <v>31</v>
      </c>
      <c r="U1356" s="78">
        <v>11</v>
      </c>
      <c r="V1356" s="80" t="s">
        <v>156</v>
      </c>
      <c r="W1356" s="78">
        <v>61</v>
      </c>
      <c r="X1356" s="78">
        <v>9</v>
      </c>
    </row>
    <row r="1357" spans="1:24" x14ac:dyDescent="0.25">
      <c r="A1357" s="67"/>
      <c r="B1357" s="67">
        <v>4718</v>
      </c>
      <c r="C1357" s="67" t="s">
        <v>819</v>
      </c>
      <c r="D1357" s="109">
        <v>230055</v>
      </c>
      <c r="E1357" s="75" t="s">
        <v>661</v>
      </c>
      <c r="F1357" s="72">
        <v>611420</v>
      </c>
      <c r="G1357" s="75" t="s">
        <v>181</v>
      </c>
      <c r="H1357" s="77">
        <v>52165.59</v>
      </c>
      <c r="I1357" s="77">
        <v>55276.039999999994</v>
      </c>
      <c r="J1357" s="77">
        <v>58281</v>
      </c>
      <c r="K1357" s="77">
        <v>28411.57</v>
      </c>
      <c r="L1357" s="80">
        <v>58280</v>
      </c>
      <c r="M1357" s="80"/>
      <c r="N1357" s="80"/>
      <c r="O1357" s="80"/>
      <c r="P1357" s="80"/>
      <c r="Q1357" s="78">
        <v>110010</v>
      </c>
      <c r="R1357" s="79" t="s">
        <v>31</v>
      </c>
      <c r="S1357" s="78">
        <v>30</v>
      </c>
      <c r="T1357" s="79" t="s">
        <v>31</v>
      </c>
      <c r="U1357" s="78">
        <v>11</v>
      </c>
      <c r="V1357" s="80" t="s">
        <v>156</v>
      </c>
      <c r="W1357" s="78">
        <v>61</v>
      </c>
      <c r="X1357" s="78">
        <v>9</v>
      </c>
    </row>
    <row r="1358" spans="1:24" x14ac:dyDescent="0.25">
      <c r="A1358" s="67"/>
      <c r="B1358" s="67">
        <v>4719</v>
      </c>
      <c r="C1358" s="67" t="s">
        <v>819</v>
      </c>
      <c r="D1358" s="109">
        <v>230055</v>
      </c>
      <c r="E1358" s="75" t="s">
        <v>661</v>
      </c>
      <c r="F1358" s="72">
        <v>611430</v>
      </c>
      <c r="G1358" s="75" t="s">
        <v>255</v>
      </c>
      <c r="H1358" s="77">
        <v>41651.039999999986</v>
      </c>
      <c r="I1358" s="77">
        <v>35333.229999999996</v>
      </c>
      <c r="J1358" s="77">
        <v>32118</v>
      </c>
      <c r="K1358" s="77">
        <v>16058.640000000001</v>
      </c>
      <c r="L1358" s="80">
        <v>32117</v>
      </c>
      <c r="M1358" s="80"/>
      <c r="N1358" s="80"/>
      <c r="O1358" s="80"/>
      <c r="P1358" s="80"/>
      <c r="Q1358" s="78">
        <v>110010</v>
      </c>
      <c r="R1358" s="79" t="s">
        <v>31</v>
      </c>
      <c r="S1358" s="78">
        <v>30</v>
      </c>
      <c r="T1358" s="79" t="s">
        <v>31</v>
      </c>
      <c r="U1358" s="78">
        <v>11</v>
      </c>
      <c r="V1358" s="80" t="s">
        <v>156</v>
      </c>
      <c r="W1358" s="78">
        <v>61</v>
      </c>
      <c r="X1358" s="78">
        <v>9</v>
      </c>
    </row>
    <row r="1359" spans="1:24" x14ac:dyDescent="0.25">
      <c r="A1359" s="67"/>
      <c r="B1359" s="67">
        <v>4720</v>
      </c>
      <c r="C1359" s="67" t="s">
        <v>819</v>
      </c>
      <c r="D1359" s="109">
        <v>230055</v>
      </c>
      <c r="E1359" s="75" t="s">
        <v>661</v>
      </c>
      <c r="F1359" s="72">
        <v>611460</v>
      </c>
      <c r="G1359" s="75" t="s">
        <v>182</v>
      </c>
      <c r="H1359" s="77">
        <v>519.12</v>
      </c>
      <c r="I1359" s="77">
        <v>0</v>
      </c>
      <c r="J1359" s="77">
        <v>9360</v>
      </c>
      <c r="K1359" s="77">
        <v>0</v>
      </c>
      <c r="L1359" s="80">
        <v>15000</v>
      </c>
      <c r="M1359" s="80"/>
      <c r="N1359" s="80"/>
      <c r="O1359" s="80"/>
      <c r="P1359" s="80"/>
      <c r="Q1359" s="78">
        <v>110010</v>
      </c>
      <c r="R1359" s="79" t="s">
        <v>31</v>
      </c>
      <c r="S1359" s="78">
        <v>30</v>
      </c>
      <c r="T1359" s="79" t="s">
        <v>31</v>
      </c>
      <c r="U1359" s="78">
        <v>11</v>
      </c>
      <c r="V1359" s="80" t="s">
        <v>156</v>
      </c>
      <c r="W1359" s="78">
        <v>61</v>
      </c>
      <c r="X1359" s="78">
        <v>9</v>
      </c>
    </row>
    <row r="1360" spans="1:24" x14ac:dyDescent="0.25">
      <c r="A1360" s="67"/>
      <c r="B1360" s="67">
        <v>4721</v>
      </c>
      <c r="C1360" s="67" t="s">
        <v>819</v>
      </c>
      <c r="D1360" s="109">
        <v>230055</v>
      </c>
      <c r="E1360" s="75" t="s">
        <v>661</v>
      </c>
      <c r="F1360" s="72">
        <v>611478</v>
      </c>
      <c r="G1360" s="75" t="s">
        <v>288</v>
      </c>
      <c r="H1360" s="77">
        <v>215533.31999999995</v>
      </c>
      <c r="I1360" s="77">
        <v>215263.71999999997</v>
      </c>
      <c r="J1360" s="77">
        <v>230030</v>
      </c>
      <c r="K1360" s="77">
        <v>115014.9</v>
      </c>
      <c r="L1360" s="80">
        <v>242571</v>
      </c>
      <c r="M1360" s="80"/>
      <c r="N1360" s="80"/>
      <c r="O1360" s="80"/>
      <c r="P1360" s="80"/>
      <c r="Q1360" s="78">
        <v>110010</v>
      </c>
      <c r="R1360" s="79" t="s">
        <v>31</v>
      </c>
      <c r="S1360" s="78">
        <v>30</v>
      </c>
      <c r="T1360" s="79" t="s">
        <v>31</v>
      </c>
      <c r="U1360" s="78">
        <v>11</v>
      </c>
      <c r="V1360" s="80" t="s">
        <v>156</v>
      </c>
      <c r="W1360" s="78">
        <v>61</v>
      </c>
      <c r="X1360" s="78">
        <v>9</v>
      </c>
    </row>
    <row r="1361" spans="1:24" x14ac:dyDescent="0.25">
      <c r="A1361" s="67"/>
      <c r="B1361" s="67">
        <v>4722</v>
      </c>
      <c r="C1361" s="67" t="s">
        <v>819</v>
      </c>
      <c r="D1361" s="109">
        <v>230055</v>
      </c>
      <c r="E1361" s="75" t="s">
        <v>661</v>
      </c>
      <c r="F1361" s="72">
        <v>611480</v>
      </c>
      <c r="G1361" s="75" t="s">
        <v>289</v>
      </c>
      <c r="H1361" s="77">
        <v>0</v>
      </c>
      <c r="I1361" s="77">
        <v>0</v>
      </c>
      <c r="J1361" s="77">
        <v>0</v>
      </c>
      <c r="K1361" s="77">
        <v>0</v>
      </c>
      <c r="L1361" s="80">
        <v>10000</v>
      </c>
      <c r="M1361" s="80"/>
      <c r="N1361" s="80"/>
      <c r="O1361" s="80"/>
      <c r="P1361" s="80"/>
      <c r="Q1361" s="78">
        <v>110010</v>
      </c>
      <c r="R1361" s="79" t="s">
        <v>31</v>
      </c>
      <c r="S1361" s="78">
        <v>30</v>
      </c>
      <c r="T1361" s="79" t="s">
        <v>31</v>
      </c>
      <c r="U1361" s="78">
        <v>11</v>
      </c>
      <c r="V1361" s="80" t="s">
        <v>156</v>
      </c>
      <c r="W1361" s="78">
        <v>61</v>
      </c>
      <c r="X1361" s="78">
        <v>9</v>
      </c>
    </row>
    <row r="1362" spans="1:24" x14ac:dyDescent="0.25">
      <c r="A1362" s="67"/>
      <c r="B1362" s="67">
        <v>4723</v>
      </c>
      <c r="C1362" s="67" t="s">
        <v>819</v>
      </c>
      <c r="D1362" s="109">
        <v>230055</v>
      </c>
      <c r="E1362" s="75" t="s">
        <v>661</v>
      </c>
      <c r="F1362" s="72">
        <v>611482</v>
      </c>
      <c r="G1362" s="75" t="s">
        <v>662</v>
      </c>
      <c r="H1362" s="77">
        <v>97647.49</v>
      </c>
      <c r="I1362" s="77">
        <v>128949.83999999997</v>
      </c>
      <c r="J1362" s="77">
        <v>148350</v>
      </c>
      <c r="K1362" s="77">
        <v>73318.05</v>
      </c>
      <c r="L1362" s="80">
        <v>150062</v>
      </c>
      <c r="M1362" s="80"/>
      <c r="N1362" s="80"/>
      <c r="O1362" s="80"/>
      <c r="P1362" s="80"/>
      <c r="Q1362" s="78">
        <v>110010</v>
      </c>
      <c r="R1362" s="79" t="s">
        <v>31</v>
      </c>
      <c r="S1362" s="78">
        <v>30</v>
      </c>
      <c r="T1362" s="79" t="s">
        <v>31</v>
      </c>
      <c r="U1362" s="78">
        <v>11</v>
      </c>
      <c r="V1362" s="80" t="s">
        <v>156</v>
      </c>
      <c r="W1362" s="78">
        <v>61</v>
      </c>
      <c r="X1362" s="78">
        <v>9</v>
      </c>
    </row>
    <row r="1363" spans="1:24" s="66" customFormat="1" x14ac:dyDescent="0.25">
      <c r="A1363" s="67"/>
      <c r="B1363" s="67">
        <v>4724</v>
      </c>
      <c r="C1363" s="67" t="s">
        <v>819</v>
      </c>
      <c r="D1363" s="109">
        <v>230055</v>
      </c>
      <c r="E1363" s="75" t="s">
        <v>661</v>
      </c>
      <c r="F1363" s="72">
        <v>611483</v>
      </c>
      <c r="G1363" s="75" t="s">
        <v>461</v>
      </c>
      <c r="H1363" s="77">
        <v>210148.87999999998</v>
      </c>
      <c r="I1363" s="77">
        <v>248884.93000000002</v>
      </c>
      <c r="J1363" s="77">
        <v>345280</v>
      </c>
      <c r="K1363" s="77">
        <v>162229.90000000002</v>
      </c>
      <c r="L1363" s="80">
        <v>310000</v>
      </c>
      <c r="M1363" s="80"/>
      <c r="N1363" s="80"/>
      <c r="O1363" s="80"/>
      <c r="P1363" s="80"/>
      <c r="Q1363" s="78">
        <v>110010</v>
      </c>
      <c r="R1363" s="79" t="s">
        <v>31</v>
      </c>
      <c r="S1363" s="78">
        <v>30</v>
      </c>
      <c r="T1363" s="79" t="s">
        <v>31</v>
      </c>
      <c r="U1363" s="78">
        <v>11</v>
      </c>
      <c r="V1363" s="80" t="s">
        <v>156</v>
      </c>
      <c r="W1363" s="78">
        <v>61</v>
      </c>
      <c r="X1363" s="78">
        <v>9</v>
      </c>
    </row>
    <row r="1364" spans="1:24" x14ac:dyDescent="0.25">
      <c r="A1364" s="67"/>
      <c r="B1364" s="67">
        <v>4725</v>
      </c>
      <c r="C1364" s="67" t="s">
        <v>819</v>
      </c>
      <c r="D1364" s="109">
        <v>230055</v>
      </c>
      <c r="E1364" s="75" t="s">
        <v>661</v>
      </c>
      <c r="F1364" s="72">
        <v>611485</v>
      </c>
      <c r="G1364" s="75" t="s">
        <v>263</v>
      </c>
      <c r="H1364" s="77">
        <v>34682.630000000005</v>
      </c>
      <c r="I1364" s="77">
        <v>40930.65</v>
      </c>
      <c r="J1364" s="77">
        <v>43680</v>
      </c>
      <c r="K1364" s="77">
        <v>24284.420000000002</v>
      </c>
      <c r="L1364" s="80">
        <v>40000</v>
      </c>
      <c r="M1364" s="80"/>
      <c r="N1364" s="80"/>
      <c r="O1364" s="80"/>
      <c r="P1364" s="80"/>
      <c r="Q1364" s="78">
        <v>110010</v>
      </c>
      <c r="R1364" s="79" t="s">
        <v>31</v>
      </c>
      <c r="S1364" s="78">
        <v>30</v>
      </c>
      <c r="T1364" s="79" t="s">
        <v>31</v>
      </c>
      <c r="U1364" s="78">
        <v>11</v>
      </c>
      <c r="V1364" s="80" t="s">
        <v>156</v>
      </c>
      <c r="W1364" s="78">
        <v>61</v>
      </c>
      <c r="X1364" s="78">
        <v>9</v>
      </c>
    </row>
    <row r="1365" spans="1:24" x14ac:dyDescent="0.25">
      <c r="A1365" s="67"/>
      <c r="B1365" s="67">
        <v>4726</v>
      </c>
      <c r="C1365" s="67" t="s">
        <v>819</v>
      </c>
      <c r="D1365" s="109">
        <v>230055</v>
      </c>
      <c r="E1365" s="75" t="s">
        <v>661</v>
      </c>
      <c r="F1365" s="72">
        <v>611489</v>
      </c>
      <c r="G1365" s="75" t="s">
        <v>733</v>
      </c>
      <c r="H1365" s="77">
        <v>0</v>
      </c>
      <c r="I1365" s="77">
        <v>933.84999999999991</v>
      </c>
      <c r="J1365" s="77">
        <v>1964</v>
      </c>
      <c r="K1365" s="77">
        <v>1964</v>
      </c>
      <c r="L1365" s="80">
        <v>2500</v>
      </c>
      <c r="M1365" s="80"/>
      <c r="N1365" s="80"/>
      <c r="O1365" s="80"/>
      <c r="P1365" s="80"/>
      <c r="Q1365" s="78">
        <v>110010</v>
      </c>
      <c r="R1365" s="79" t="s">
        <v>31</v>
      </c>
      <c r="S1365" s="78">
        <v>30</v>
      </c>
      <c r="T1365" s="79" t="s">
        <v>31</v>
      </c>
      <c r="U1365" s="78">
        <v>11</v>
      </c>
      <c r="V1365" s="80" t="s">
        <v>156</v>
      </c>
      <c r="W1365" s="78">
        <v>61</v>
      </c>
      <c r="X1365" s="78">
        <v>9</v>
      </c>
    </row>
    <row r="1366" spans="1:24" x14ac:dyDescent="0.25">
      <c r="A1366" s="67"/>
      <c r="B1366" s="67">
        <v>4727</v>
      </c>
      <c r="C1366" s="67" t="s">
        <v>819</v>
      </c>
      <c r="D1366" s="109">
        <v>230055</v>
      </c>
      <c r="E1366" s="75" t="s">
        <v>661</v>
      </c>
      <c r="F1366" s="72">
        <v>611491</v>
      </c>
      <c r="G1366" s="75" t="s">
        <v>233</v>
      </c>
      <c r="H1366" s="77">
        <v>0</v>
      </c>
      <c r="I1366" s="77">
        <v>0</v>
      </c>
      <c r="J1366" s="77">
        <v>2600</v>
      </c>
      <c r="K1366" s="77">
        <v>0</v>
      </c>
      <c r="L1366" s="80">
        <v>1500</v>
      </c>
      <c r="M1366" s="80"/>
      <c r="N1366" s="80"/>
      <c r="O1366" s="80"/>
      <c r="P1366" s="80"/>
      <c r="Q1366" s="78">
        <v>110010</v>
      </c>
      <c r="R1366" s="79" t="s">
        <v>31</v>
      </c>
      <c r="S1366" s="78">
        <v>30</v>
      </c>
      <c r="T1366" s="79" t="s">
        <v>31</v>
      </c>
      <c r="U1366" s="78">
        <v>11</v>
      </c>
      <c r="V1366" s="80" t="s">
        <v>156</v>
      </c>
      <c r="W1366" s="78">
        <v>61</v>
      </c>
      <c r="X1366" s="78">
        <v>9</v>
      </c>
    </row>
    <row r="1367" spans="1:24" x14ac:dyDescent="0.25">
      <c r="A1367" s="67"/>
      <c r="B1367" s="67">
        <v>4728</v>
      </c>
      <c r="C1367" s="67" t="s">
        <v>819</v>
      </c>
      <c r="D1367" s="109">
        <v>230055</v>
      </c>
      <c r="E1367" s="75" t="s">
        <v>661</v>
      </c>
      <c r="F1367" s="72">
        <v>611492</v>
      </c>
      <c r="G1367" s="75" t="s">
        <v>183</v>
      </c>
      <c r="H1367" s="77">
        <v>1409.8600000000001</v>
      </c>
      <c r="I1367" s="77">
        <v>5975.3</v>
      </c>
      <c r="J1367" s="77">
        <v>5200</v>
      </c>
      <c r="K1367" s="77">
        <v>1492.4099999999999</v>
      </c>
      <c r="L1367" s="80">
        <v>5000</v>
      </c>
      <c r="M1367" s="80"/>
      <c r="N1367" s="80"/>
      <c r="O1367" s="80"/>
      <c r="P1367" s="80"/>
      <c r="Q1367" s="78">
        <v>110010</v>
      </c>
      <c r="R1367" s="79" t="s">
        <v>31</v>
      </c>
      <c r="S1367" s="78">
        <v>30</v>
      </c>
      <c r="T1367" s="79" t="s">
        <v>31</v>
      </c>
      <c r="U1367" s="78">
        <v>11</v>
      </c>
      <c r="V1367" s="80" t="s">
        <v>156</v>
      </c>
      <c r="W1367" s="78">
        <v>61</v>
      </c>
      <c r="X1367" s="78">
        <v>9</v>
      </c>
    </row>
    <row r="1368" spans="1:24" s="66" customFormat="1" x14ac:dyDescent="0.25">
      <c r="A1368" s="67"/>
      <c r="B1368" s="67">
        <v>4729</v>
      </c>
      <c r="C1368" s="67" t="s">
        <v>819</v>
      </c>
      <c r="D1368" s="109">
        <v>230055</v>
      </c>
      <c r="E1368" s="75" t="s">
        <v>661</v>
      </c>
      <c r="F1368" s="72">
        <v>611493</v>
      </c>
      <c r="G1368" s="75" t="s">
        <v>218</v>
      </c>
      <c r="H1368" s="77">
        <v>0</v>
      </c>
      <c r="I1368" s="77">
        <v>3613.13</v>
      </c>
      <c r="J1368" s="77">
        <v>0</v>
      </c>
      <c r="K1368" s="77">
        <v>0</v>
      </c>
      <c r="L1368" s="80">
        <v>0</v>
      </c>
      <c r="M1368" s="80"/>
      <c r="N1368" s="80"/>
      <c r="O1368" s="80"/>
      <c r="P1368" s="80"/>
      <c r="Q1368" s="78">
        <v>110010</v>
      </c>
      <c r="R1368" s="79" t="s">
        <v>31</v>
      </c>
      <c r="S1368" s="78">
        <v>30</v>
      </c>
      <c r="T1368" s="79" t="s">
        <v>31</v>
      </c>
      <c r="U1368" s="78">
        <v>11</v>
      </c>
      <c r="V1368" s="80" t="s">
        <v>156</v>
      </c>
      <c r="W1368" s="78">
        <v>61</v>
      </c>
      <c r="X1368" s="78">
        <v>9</v>
      </c>
    </row>
    <row r="1369" spans="1:24" x14ac:dyDescent="0.25">
      <c r="A1369" s="67"/>
      <c r="B1369" s="67">
        <v>4730</v>
      </c>
      <c r="C1369" s="67" t="s">
        <v>819</v>
      </c>
      <c r="D1369" s="109">
        <v>230055</v>
      </c>
      <c r="E1369" s="75" t="s">
        <v>661</v>
      </c>
      <c r="F1369" s="72">
        <v>611510</v>
      </c>
      <c r="G1369" s="75" t="s">
        <v>212</v>
      </c>
      <c r="H1369" s="77">
        <v>0</v>
      </c>
      <c r="I1369" s="77">
        <v>0</v>
      </c>
      <c r="J1369" s="77">
        <v>4900</v>
      </c>
      <c r="K1369" s="77">
        <v>0</v>
      </c>
      <c r="L1369" s="80">
        <v>10000</v>
      </c>
      <c r="M1369" s="80"/>
      <c r="N1369" s="80"/>
      <c r="O1369" s="80"/>
      <c r="P1369" s="80"/>
      <c r="Q1369" s="78">
        <v>110010</v>
      </c>
      <c r="R1369" s="79" t="s">
        <v>31</v>
      </c>
      <c r="S1369" s="78">
        <v>30</v>
      </c>
      <c r="T1369" s="79" t="s">
        <v>31</v>
      </c>
      <c r="U1369" s="78">
        <v>11</v>
      </c>
      <c r="V1369" s="80" t="s">
        <v>156</v>
      </c>
      <c r="W1369" s="78">
        <v>61</v>
      </c>
      <c r="X1369" s="78">
        <v>9</v>
      </c>
    </row>
    <row r="1370" spans="1:24" x14ac:dyDescent="0.25">
      <c r="A1370" s="67"/>
      <c r="B1370" s="67">
        <v>4731</v>
      </c>
      <c r="C1370" s="67" t="s">
        <v>819</v>
      </c>
      <c r="D1370" s="109">
        <v>230055</v>
      </c>
      <c r="E1370" s="75" t="s">
        <v>661</v>
      </c>
      <c r="F1370" s="72">
        <v>611520</v>
      </c>
      <c r="G1370" s="75" t="s">
        <v>275</v>
      </c>
      <c r="H1370" s="77">
        <v>0</v>
      </c>
      <c r="I1370" s="77">
        <v>0</v>
      </c>
      <c r="J1370" s="77">
        <v>0</v>
      </c>
      <c r="K1370" s="77">
        <v>0</v>
      </c>
      <c r="L1370" s="80">
        <v>5000</v>
      </c>
      <c r="M1370" s="80"/>
      <c r="N1370" s="80"/>
      <c r="O1370" s="80"/>
      <c r="P1370" s="80"/>
      <c r="Q1370" s="78">
        <v>110010</v>
      </c>
      <c r="R1370" s="79" t="s">
        <v>31</v>
      </c>
      <c r="S1370" s="78">
        <v>30</v>
      </c>
      <c r="T1370" s="79" t="s">
        <v>31</v>
      </c>
      <c r="U1370" s="78">
        <v>11</v>
      </c>
      <c r="V1370" s="80" t="s">
        <v>156</v>
      </c>
      <c r="W1370" s="78">
        <v>61</v>
      </c>
      <c r="X1370" s="78">
        <v>9</v>
      </c>
    </row>
    <row r="1371" spans="1:24" x14ac:dyDescent="0.25">
      <c r="A1371" s="67"/>
      <c r="B1371" s="67">
        <v>4732</v>
      </c>
      <c r="C1371" s="67" t="s">
        <v>819</v>
      </c>
      <c r="D1371" s="109">
        <v>230055</v>
      </c>
      <c r="E1371" s="75" t="s">
        <v>661</v>
      </c>
      <c r="F1371" s="72">
        <v>712310</v>
      </c>
      <c r="G1371" s="75" t="s">
        <v>222</v>
      </c>
      <c r="H1371" s="77">
        <v>2035</v>
      </c>
      <c r="I1371" s="77">
        <v>5630</v>
      </c>
      <c r="J1371" s="77">
        <v>3000</v>
      </c>
      <c r="K1371" s="77">
        <v>1765</v>
      </c>
      <c r="L1371" s="80">
        <v>6000</v>
      </c>
      <c r="M1371" s="80"/>
      <c r="N1371" s="80"/>
      <c r="O1371" s="80"/>
      <c r="P1371" s="80"/>
      <c r="Q1371" s="78">
        <v>110010</v>
      </c>
      <c r="R1371" s="79" t="s">
        <v>31</v>
      </c>
      <c r="S1371" s="78">
        <v>30</v>
      </c>
      <c r="T1371" s="79" t="s">
        <v>31</v>
      </c>
      <c r="U1371" s="78">
        <v>11</v>
      </c>
      <c r="V1371" s="80" t="s">
        <v>156</v>
      </c>
      <c r="W1371" s="78">
        <v>71</v>
      </c>
      <c r="X1371" s="78">
        <v>9</v>
      </c>
    </row>
    <row r="1372" spans="1:24" x14ac:dyDescent="0.25">
      <c r="A1372" s="67"/>
      <c r="B1372" s="67">
        <v>4733</v>
      </c>
      <c r="C1372" s="67" t="s">
        <v>819</v>
      </c>
      <c r="D1372" s="109">
        <v>230055</v>
      </c>
      <c r="E1372" s="75" t="s">
        <v>661</v>
      </c>
      <c r="F1372" s="72">
        <v>712355</v>
      </c>
      <c r="G1372" s="75" t="s">
        <v>376</v>
      </c>
      <c r="H1372" s="77">
        <v>2314</v>
      </c>
      <c r="I1372" s="77">
        <v>18625</v>
      </c>
      <c r="J1372" s="77">
        <v>25000</v>
      </c>
      <c r="K1372" s="77">
        <v>1442.1</v>
      </c>
      <c r="L1372" s="80">
        <v>25000</v>
      </c>
      <c r="M1372" s="80"/>
      <c r="N1372" s="80"/>
      <c r="O1372" s="80"/>
      <c r="P1372" s="80"/>
      <c r="Q1372" s="78">
        <v>110010</v>
      </c>
      <c r="R1372" s="79" t="s">
        <v>31</v>
      </c>
      <c r="S1372" s="78">
        <v>30</v>
      </c>
      <c r="T1372" s="79" t="s">
        <v>31</v>
      </c>
      <c r="U1372" s="78">
        <v>11</v>
      </c>
      <c r="V1372" s="80" t="s">
        <v>156</v>
      </c>
      <c r="W1372" s="78">
        <v>71</v>
      </c>
      <c r="X1372" s="78">
        <v>9</v>
      </c>
    </row>
    <row r="1373" spans="1:24" x14ac:dyDescent="0.25">
      <c r="A1373" s="67"/>
      <c r="B1373" s="67">
        <v>4734</v>
      </c>
      <c r="C1373" s="67" t="s">
        <v>819</v>
      </c>
      <c r="D1373" s="109">
        <v>230055</v>
      </c>
      <c r="E1373" s="75" t="s">
        <v>661</v>
      </c>
      <c r="F1373" s="72">
        <v>712370</v>
      </c>
      <c r="G1373" s="75" t="s">
        <v>184</v>
      </c>
      <c r="H1373" s="77">
        <v>908.91</v>
      </c>
      <c r="I1373" s="77">
        <v>797.82000000000016</v>
      </c>
      <c r="J1373" s="77">
        <v>10000</v>
      </c>
      <c r="K1373" s="77">
        <v>451.44</v>
      </c>
      <c r="L1373" s="80">
        <v>5800</v>
      </c>
      <c r="M1373" s="80"/>
      <c r="N1373" s="80"/>
      <c r="O1373" s="80"/>
      <c r="P1373" s="80"/>
      <c r="Q1373" s="78">
        <v>110010</v>
      </c>
      <c r="R1373" s="79" t="s">
        <v>31</v>
      </c>
      <c r="S1373" s="78">
        <v>30</v>
      </c>
      <c r="T1373" s="79" t="s">
        <v>31</v>
      </c>
      <c r="U1373" s="78">
        <v>11</v>
      </c>
      <c r="V1373" s="80" t="s">
        <v>156</v>
      </c>
      <c r="W1373" s="78">
        <v>71</v>
      </c>
      <c r="X1373" s="78">
        <v>9</v>
      </c>
    </row>
    <row r="1374" spans="1:24" x14ac:dyDescent="0.25">
      <c r="A1374" s="67"/>
      <c r="B1374" s="67">
        <v>4735</v>
      </c>
      <c r="C1374" s="67" t="s">
        <v>819</v>
      </c>
      <c r="D1374" s="109">
        <v>230055</v>
      </c>
      <c r="E1374" s="75" t="s">
        <v>661</v>
      </c>
      <c r="F1374" s="72">
        <v>712420</v>
      </c>
      <c r="G1374" s="75" t="s">
        <v>223</v>
      </c>
      <c r="H1374" s="77">
        <v>2550.9599999999996</v>
      </c>
      <c r="I1374" s="77">
        <v>2597.9699999999998</v>
      </c>
      <c r="J1374" s="77">
        <v>2739</v>
      </c>
      <c r="K1374" s="77">
        <v>1369.5</v>
      </c>
      <c r="L1374" s="80">
        <v>2800</v>
      </c>
      <c r="M1374" s="80"/>
      <c r="N1374" s="80"/>
      <c r="O1374" s="80"/>
      <c r="P1374" s="80"/>
      <c r="Q1374" s="78">
        <v>110010</v>
      </c>
      <c r="R1374" s="79" t="s">
        <v>31</v>
      </c>
      <c r="S1374" s="78">
        <v>30</v>
      </c>
      <c r="T1374" s="79" t="s">
        <v>31</v>
      </c>
      <c r="U1374" s="78">
        <v>11</v>
      </c>
      <c r="V1374" s="80" t="s">
        <v>156</v>
      </c>
      <c r="W1374" s="78">
        <v>71</v>
      </c>
      <c r="X1374" s="78">
        <v>9</v>
      </c>
    </row>
    <row r="1375" spans="1:24" x14ac:dyDescent="0.25">
      <c r="A1375" s="67"/>
      <c r="B1375" s="67">
        <v>4736</v>
      </c>
      <c r="C1375" s="67" t="s">
        <v>819</v>
      </c>
      <c r="D1375" s="109">
        <v>230055</v>
      </c>
      <c r="E1375" s="75" t="s">
        <v>661</v>
      </c>
      <c r="F1375" s="72">
        <v>712430</v>
      </c>
      <c r="G1375" s="75" t="s">
        <v>696</v>
      </c>
      <c r="H1375" s="77">
        <v>263.54000000000002</v>
      </c>
      <c r="I1375" s="77">
        <v>77.83</v>
      </c>
      <c r="J1375" s="77">
        <v>1000</v>
      </c>
      <c r="K1375" s="77">
        <v>0</v>
      </c>
      <c r="L1375" s="80">
        <v>1500</v>
      </c>
      <c r="M1375" s="80"/>
      <c r="N1375" s="80"/>
      <c r="O1375" s="80"/>
      <c r="P1375" s="80"/>
      <c r="Q1375" s="78">
        <v>110010</v>
      </c>
      <c r="R1375" s="79" t="s">
        <v>31</v>
      </c>
      <c r="S1375" s="78">
        <v>30</v>
      </c>
      <c r="T1375" s="79" t="s">
        <v>31</v>
      </c>
      <c r="U1375" s="78">
        <v>11</v>
      </c>
      <c r="V1375" s="80" t="s">
        <v>156</v>
      </c>
      <c r="W1375" s="78">
        <v>71</v>
      </c>
      <c r="X1375" s="78">
        <v>9</v>
      </c>
    </row>
    <row r="1376" spans="1:24" x14ac:dyDescent="0.25">
      <c r="A1376" s="67"/>
      <c r="B1376" s="67">
        <v>4737</v>
      </c>
      <c r="C1376" s="67" t="s">
        <v>819</v>
      </c>
      <c r="D1376" s="109">
        <v>230055</v>
      </c>
      <c r="E1376" s="75" t="s">
        <v>661</v>
      </c>
      <c r="F1376" s="72">
        <v>712655</v>
      </c>
      <c r="G1376" s="75" t="s">
        <v>237</v>
      </c>
      <c r="H1376" s="77">
        <v>301.55</v>
      </c>
      <c r="I1376" s="77">
        <v>97.69</v>
      </c>
      <c r="J1376" s="77">
        <v>500</v>
      </c>
      <c r="K1376" s="77">
        <v>161.62</v>
      </c>
      <c r="L1376" s="80">
        <v>1500</v>
      </c>
      <c r="M1376" s="80"/>
      <c r="N1376" s="80"/>
      <c r="O1376" s="80"/>
      <c r="P1376" s="80"/>
      <c r="Q1376" s="78">
        <v>110010</v>
      </c>
      <c r="R1376" s="79" t="s">
        <v>31</v>
      </c>
      <c r="S1376" s="78">
        <v>30</v>
      </c>
      <c r="T1376" s="79" t="s">
        <v>31</v>
      </c>
      <c r="U1376" s="78">
        <v>11</v>
      </c>
      <c r="V1376" s="80" t="s">
        <v>156</v>
      </c>
      <c r="W1376" s="78">
        <v>71</v>
      </c>
      <c r="X1376" s="78">
        <v>9</v>
      </c>
    </row>
    <row r="1377" spans="1:24" x14ac:dyDescent="0.25">
      <c r="A1377" s="67"/>
      <c r="B1377" s="67">
        <v>4738</v>
      </c>
      <c r="C1377" s="67" t="s">
        <v>819</v>
      </c>
      <c r="D1377" s="109">
        <v>230055</v>
      </c>
      <c r="E1377" s="75" t="s">
        <v>661</v>
      </c>
      <c r="F1377" s="72">
        <v>733110</v>
      </c>
      <c r="G1377" s="75" t="s">
        <v>214</v>
      </c>
      <c r="H1377" s="77">
        <v>0</v>
      </c>
      <c r="I1377" s="77">
        <v>0</v>
      </c>
      <c r="J1377" s="77">
        <v>33</v>
      </c>
      <c r="K1377" s="77">
        <v>0</v>
      </c>
      <c r="L1377" s="80">
        <v>0</v>
      </c>
      <c r="M1377" s="80"/>
      <c r="N1377" s="80"/>
      <c r="O1377" s="80"/>
      <c r="P1377" s="80"/>
      <c r="Q1377" s="78">
        <v>110010</v>
      </c>
      <c r="R1377" s="79" t="s">
        <v>31</v>
      </c>
      <c r="S1377" s="78">
        <v>30</v>
      </c>
      <c r="T1377" s="79" t="s">
        <v>31</v>
      </c>
      <c r="U1377" s="78">
        <v>11</v>
      </c>
      <c r="V1377" s="80" t="s">
        <v>156</v>
      </c>
      <c r="W1377" s="78">
        <v>73</v>
      </c>
      <c r="X1377" s="78">
        <v>9</v>
      </c>
    </row>
    <row r="1378" spans="1:24" x14ac:dyDescent="0.25">
      <c r="A1378" s="67"/>
      <c r="B1378" s="67">
        <v>4739</v>
      </c>
      <c r="C1378" s="67" t="s">
        <v>819</v>
      </c>
      <c r="D1378" s="109">
        <v>230055</v>
      </c>
      <c r="E1378" s="75" t="s">
        <v>661</v>
      </c>
      <c r="F1378" s="72">
        <v>733120</v>
      </c>
      <c r="G1378" s="75" t="s">
        <v>188</v>
      </c>
      <c r="H1378" s="77">
        <v>9470.2999999999993</v>
      </c>
      <c r="I1378" s="77">
        <v>10608.090000000002</v>
      </c>
      <c r="J1378" s="77">
        <v>9488</v>
      </c>
      <c r="K1378" s="77">
        <v>3564.5299999999997</v>
      </c>
      <c r="L1378" s="80">
        <v>8164</v>
      </c>
      <c r="M1378" s="80"/>
      <c r="N1378" s="80"/>
      <c r="O1378" s="80"/>
      <c r="P1378" s="80"/>
      <c r="Q1378" s="78">
        <v>110010</v>
      </c>
      <c r="R1378" s="79" t="s">
        <v>31</v>
      </c>
      <c r="S1378" s="78">
        <v>30</v>
      </c>
      <c r="T1378" s="79" t="s">
        <v>31</v>
      </c>
      <c r="U1378" s="78">
        <v>11</v>
      </c>
      <c r="V1378" s="80" t="s">
        <v>156</v>
      </c>
      <c r="W1378" s="78">
        <v>73</v>
      </c>
      <c r="X1378" s="78">
        <v>9</v>
      </c>
    </row>
    <row r="1379" spans="1:24" x14ac:dyDescent="0.25">
      <c r="A1379" s="67"/>
      <c r="B1379" s="67">
        <v>4740</v>
      </c>
      <c r="C1379" s="67" t="s">
        <v>819</v>
      </c>
      <c r="D1379" s="109">
        <v>230055</v>
      </c>
      <c r="E1379" s="75" t="s">
        <v>661</v>
      </c>
      <c r="F1379" s="72">
        <v>733210</v>
      </c>
      <c r="G1379" s="75" t="s">
        <v>251</v>
      </c>
      <c r="H1379" s="77">
        <v>0</v>
      </c>
      <c r="I1379" s="77">
        <v>0</v>
      </c>
      <c r="J1379" s="77">
        <v>1000</v>
      </c>
      <c r="K1379" s="77">
        <v>0</v>
      </c>
      <c r="L1379" s="80">
        <v>1000</v>
      </c>
      <c r="M1379" s="80"/>
      <c r="N1379" s="80"/>
      <c r="O1379" s="80"/>
      <c r="P1379" s="80"/>
      <c r="Q1379" s="78">
        <v>110010</v>
      </c>
      <c r="R1379" s="79" t="s">
        <v>31</v>
      </c>
      <c r="S1379" s="78">
        <v>30</v>
      </c>
      <c r="T1379" s="79" t="s">
        <v>31</v>
      </c>
      <c r="U1379" s="78">
        <v>11</v>
      </c>
      <c r="V1379" s="80" t="s">
        <v>156</v>
      </c>
      <c r="W1379" s="78">
        <v>73</v>
      </c>
      <c r="X1379" s="78">
        <v>9</v>
      </c>
    </row>
    <row r="1380" spans="1:24" x14ac:dyDescent="0.25">
      <c r="A1380" s="67"/>
      <c r="B1380" s="67">
        <v>4741</v>
      </c>
      <c r="C1380" s="67" t="s">
        <v>819</v>
      </c>
      <c r="D1380" s="109">
        <v>230055</v>
      </c>
      <c r="E1380" s="75" t="s">
        <v>661</v>
      </c>
      <c r="F1380" s="72">
        <v>733220</v>
      </c>
      <c r="G1380" s="75" t="s">
        <v>256</v>
      </c>
      <c r="H1380" s="77">
        <v>910.5</v>
      </c>
      <c r="I1380" s="77">
        <v>398.5</v>
      </c>
      <c r="J1380" s="77">
        <v>1000</v>
      </c>
      <c r="K1380" s="77">
        <v>277.95</v>
      </c>
      <c r="L1380" s="80">
        <v>1000</v>
      </c>
      <c r="M1380" s="80"/>
      <c r="N1380" s="80"/>
      <c r="O1380" s="80"/>
      <c r="P1380" s="80"/>
      <c r="Q1380" s="78">
        <v>110010</v>
      </c>
      <c r="R1380" s="79" t="s">
        <v>31</v>
      </c>
      <c r="S1380" s="78">
        <v>30</v>
      </c>
      <c r="T1380" s="79" t="s">
        <v>31</v>
      </c>
      <c r="U1380" s="78">
        <v>11</v>
      </c>
      <c r="V1380" s="80" t="s">
        <v>156</v>
      </c>
      <c r="W1380" s="78">
        <v>73</v>
      </c>
      <c r="X1380" s="78">
        <v>9</v>
      </c>
    </row>
    <row r="1381" spans="1:24" x14ac:dyDescent="0.25">
      <c r="A1381" s="67"/>
      <c r="B1381" s="67">
        <v>4742</v>
      </c>
      <c r="C1381" s="67" t="s">
        <v>819</v>
      </c>
      <c r="D1381" s="109">
        <v>230055</v>
      </c>
      <c r="E1381" s="75" t="s">
        <v>661</v>
      </c>
      <c r="F1381" s="72">
        <v>733230</v>
      </c>
      <c r="G1381" s="75" t="s">
        <v>369</v>
      </c>
      <c r="H1381" s="77">
        <v>0</v>
      </c>
      <c r="I1381" s="77">
        <v>990</v>
      </c>
      <c r="J1381" s="77">
        <v>1000</v>
      </c>
      <c r="K1381" s="77">
        <v>0</v>
      </c>
      <c r="L1381" s="80">
        <v>1980</v>
      </c>
      <c r="M1381" s="80"/>
      <c r="N1381" s="80"/>
      <c r="O1381" s="80"/>
      <c r="P1381" s="80"/>
      <c r="Q1381" s="78">
        <v>110010</v>
      </c>
      <c r="R1381" s="79" t="s">
        <v>31</v>
      </c>
      <c r="S1381" s="78">
        <v>30</v>
      </c>
      <c r="T1381" s="79" t="s">
        <v>31</v>
      </c>
      <c r="U1381" s="78">
        <v>11</v>
      </c>
      <c r="V1381" s="80" t="s">
        <v>156</v>
      </c>
      <c r="W1381" s="78">
        <v>73</v>
      </c>
      <c r="X1381" s="78">
        <v>9</v>
      </c>
    </row>
    <row r="1382" spans="1:24" x14ac:dyDescent="0.25">
      <c r="A1382" s="67"/>
      <c r="B1382" s="67">
        <v>4743</v>
      </c>
      <c r="C1382" s="67" t="s">
        <v>819</v>
      </c>
      <c r="D1382" s="109">
        <v>230055</v>
      </c>
      <c r="E1382" s="75" t="s">
        <v>661</v>
      </c>
      <c r="F1382" s="72">
        <v>744210</v>
      </c>
      <c r="G1382" s="75" t="s">
        <v>190</v>
      </c>
      <c r="H1382" s="77">
        <v>2689.67</v>
      </c>
      <c r="I1382" s="77">
        <v>3514.4799999999996</v>
      </c>
      <c r="J1382" s="77">
        <v>4000</v>
      </c>
      <c r="K1382" s="77">
        <v>786.36000000000013</v>
      </c>
      <c r="L1382" s="80">
        <v>4000</v>
      </c>
      <c r="M1382" s="80"/>
      <c r="N1382" s="80"/>
      <c r="O1382" s="80"/>
      <c r="P1382" s="80"/>
      <c r="Q1382" s="78">
        <v>110010</v>
      </c>
      <c r="R1382" s="79" t="s">
        <v>31</v>
      </c>
      <c r="S1382" s="78">
        <v>30</v>
      </c>
      <c r="T1382" s="79" t="s">
        <v>31</v>
      </c>
      <c r="U1382" s="78">
        <v>11</v>
      </c>
      <c r="V1382" s="80" t="s">
        <v>156</v>
      </c>
      <c r="W1382" s="78">
        <v>74</v>
      </c>
      <c r="X1382" s="78">
        <v>9</v>
      </c>
    </row>
    <row r="1383" spans="1:24" x14ac:dyDescent="0.25">
      <c r="A1383" s="67"/>
      <c r="B1383" s="67">
        <v>4744</v>
      </c>
      <c r="C1383" s="67" t="s">
        <v>819</v>
      </c>
      <c r="D1383" s="109">
        <v>230055</v>
      </c>
      <c r="E1383" s="75" t="s">
        <v>661</v>
      </c>
      <c r="F1383" s="72">
        <v>744220</v>
      </c>
      <c r="G1383" s="75" t="s">
        <v>191</v>
      </c>
      <c r="H1383" s="77">
        <v>2998.34</v>
      </c>
      <c r="I1383" s="77">
        <v>3905.2</v>
      </c>
      <c r="J1383" s="77">
        <v>5000</v>
      </c>
      <c r="K1383" s="77">
        <v>675.76</v>
      </c>
      <c r="L1383" s="80">
        <v>5000</v>
      </c>
      <c r="M1383" s="80"/>
      <c r="N1383" s="80"/>
      <c r="O1383" s="80"/>
      <c r="P1383" s="80"/>
      <c r="Q1383" s="78">
        <v>110010</v>
      </c>
      <c r="R1383" s="79" t="s">
        <v>31</v>
      </c>
      <c r="S1383" s="78">
        <v>30</v>
      </c>
      <c r="T1383" s="79" t="s">
        <v>31</v>
      </c>
      <c r="U1383" s="78">
        <v>11</v>
      </c>
      <c r="V1383" s="80" t="s">
        <v>156</v>
      </c>
      <c r="W1383" s="78">
        <v>74</v>
      </c>
      <c r="X1383" s="78">
        <v>9</v>
      </c>
    </row>
    <row r="1384" spans="1:24" x14ac:dyDescent="0.25">
      <c r="A1384" s="67"/>
      <c r="B1384" s="67">
        <v>4745</v>
      </c>
      <c r="C1384" s="67" t="s">
        <v>819</v>
      </c>
      <c r="D1384" s="109">
        <v>230055</v>
      </c>
      <c r="E1384" s="75" t="s">
        <v>661</v>
      </c>
      <c r="F1384" s="72">
        <v>744230</v>
      </c>
      <c r="G1384" s="75" t="s">
        <v>234</v>
      </c>
      <c r="H1384" s="77">
        <v>0</v>
      </c>
      <c r="I1384" s="77">
        <v>0</v>
      </c>
      <c r="J1384" s="77">
        <v>1500</v>
      </c>
      <c r="K1384" s="77">
        <v>0</v>
      </c>
      <c r="L1384" s="80">
        <v>1500</v>
      </c>
      <c r="M1384" s="80"/>
      <c r="N1384" s="80"/>
      <c r="O1384" s="80"/>
      <c r="P1384" s="80"/>
      <c r="Q1384" s="78">
        <v>110010</v>
      </c>
      <c r="R1384" s="79" t="s">
        <v>31</v>
      </c>
      <c r="S1384" s="78">
        <v>30</v>
      </c>
      <c r="T1384" s="79" t="s">
        <v>31</v>
      </c>
      <c r="U1384" s="78">
        <v>11</v>
      </c>
      <c r="V1384" s="80" t="s">
        <v>156</v>
      </c>
      <c r="W1384" s="78">
        <v>74</v>
      </c>
      <c r="X1384" s="78">
        <v>9</v>
      </c>
    </row>
    <row r="1385" spans="1:24" x14ac:dyDescent="0.25">
      <c r="A1385" s="67"/>
      <c r="B1385" s="67">
        <v>4746</v>
      </c>
      <c r="C1385" s="67" t="s">
        <v>819</v>
      </c>
      <c r="D1385" s="109">
        <v>230055</v>
      </c>
      <c r="E1385" s="75" t="s">
        <v>661</v>
      </c>
      <c r="F1385" s="72">
        <v>755240</v>
      </c>
      <c r="G1385" s="75" t="s">
        <v>193</v>
      </c>
      <c r="H1385" s="77">
        <v>0</v>
      </c>
      <c r="I1385" s="77">
        <v>0</v>
      </c>
      <c r="J1385" s="77">
        <v>8000</v>
      </c>
      <c r="K1385" s="77">
        <v>2105</v>
      </c>
      <c r="L1385" s="80">
        <v>16000</v>
      </c>
      <c r="M1385" s="80"/>
      <c r="N1385" s="80"/>
      <c r="O1385" s="80"/>
      <c r="P1385" s="80"/>
      <c r="Q1385" s="78">
        <v>110010</v>
      </c>
      <c r="R1385" s="79" t="s">
        <v>31</v>
      </c>
      <c r="S1385" s="78">
        <v>30</v>
      </c>
      <c r="T1385" s="79" t="s">
        <v>31</v>
      </c>
      <c r="U1385" s="78">
        <v>11</v>
      </c>
      <c r="V1385" s="80" t="s">
        <v>156</v>
      </c>
      <c r="W1385" s="78">
        <v>75</v>
      </c>
      <c r="X1385" s="78">
        <v>9</v>
      </c>
    </row>
    <row r="1386" spans="1:24" x14ac:dyDescent="0.25">
      <c r="A1386" s="67"/>
      <c r="B1386" s="67">
        <v>4747</v>
      </c>
      <c r="C1386" s="67" t="s">
        <v>819</v>
      </c>
      <c r="D1386" s="109">
        <v>230055</v>
      </c>
      <c r="E1386" s="75" t="s">
        <v>661</v>
      </c>
      <c r="F1386" s="72">
        <v>755330</v>
      </c>
      <c r="G1386" s="75" t="s">
        <v>238</v>
      </c>
      <c r="H1386" s="77">
        <v>53.7</v>
      </c>
      <c r="I1386" s="77">
        <v>234.85999999999999</v>
      </c>
      <c r="J1386" s="77">
        <v>1000</v>
      </c>
      <c r="K1386" s="77">
        <v>0</v>
      </c>
      <c r="L1386" s="80">
        <v>2500</v>
      </c>
      <c r="M1386" s="80"/>
      <c r="N1386" s="80"/>
      <c r="O1386" s="80"/>
      <c r="P1386" s="80"/>
      <c r="Q1386" s="78">
        <v>110010</v>
      </c>
      <c r="R1386" s="79" t="s">
        <v>31</v>
      </c>
      <c r="S1386" s="78">
        <v>30</v>
      </c>
      <c r="T1386" s="79" t="s">
        <v>31</v>
      </c>
      <c r="U1386" s="78">
        <v>11</v>
      </c>
      <c r="V1386" s="80" t="s">
        <v>156</v>
      </c>
      <c r="W1386" s="78">
        <v>75</v>
      </c>
      <c r="X1386" s="78">
        <v>9</v>
      </c>
    </row>
    <row r="1387" spans="1:24" x14ac:dyDescent="0.25">
      <c r="A1387" s="67"/>
      <c r="B1387" s="67">
        <v>4748</v>
      </c>
      <c r="C1387" s="67" t="s">
        <v>819</v>
      </c>
      <c r="D1387" s="109">
        <v>230055</v>
      </c>
      <c r="E1387" s="75" t="s">
        <v>661</v>
      </c>
      <c r="F1387" s="72">
        <v>755360</v>
      </c>
      <c r="G1387" s="75" t="s">
        <v>225</v>
      </c>
      <c r="H1387" s="77">
        <v>1094.4100000000001</v>
      </c>
      <c r="I1387" s="77">
        <v>1584.29</v>
      </c>
      <c r="J1387" s="77">
        <v>1500</v>
      </c>
      <c r="K1387" s="77">
        <v>1075.8999999999999</v>
      </c>
      <c r="L1387" s="80">
        <v>2000</v>
      </c>
      <c r="M1387" s="80"/>
      <c r="N1387" s="80"/>
      <c r="O1387" s="80"/>
      <c r="P1387" s="80"/>
      <c r="Q1387" s="78">
        <v>110010</v>
      </c>
      <c r="R1387" s="79" t="s">
        <v>31</v>
      </c>
      <c r="S1387" s="78">
        <v>30</v>
      </c>
      <c r="T1387" s="79" t="s">
        <v>31</v>
      </c>
      <c r="U1387" s="78">
        <v>11</v>
      </c>
      <c r="V1387" s="80" t="s">
        <v>156</v>
      </c>
      <c r="W1387" s="78">
        <v>75</v>
      </c>
      <c r="X1387" s="78">
        <v>9</v>
      </c>
    </row>
    <row r="1388" spans="1:24" x14ac:dyDescent="0.25">
      <c r="A1388" s="67"/>
      <c r="B1388" s="67">
        <v>4749</v>
      </c>
      <c r="C1388" s="67" t="s">
        <v>819</v>
      </c>
      <c r="D1388" s="109">
        <v>230055</v>
      </c>
      <c r="E1388" s="75" t="s">
        <v>661</v>
      </c>
      <c r="F1388" s="72">
        <v>755705</v>
      </c>
      <c r="G1388" s="75" t="s">
        <v>196</v>
      </c>
      <c r="H1388" s="77">
        <v>10.83</v>
      </c>
      <c r="I1388" s="77">
        <v>21.46</v>
      </c>
      <c r="J1388" s="77">
        <v>500</v>
      </c>
      <c r="K1388" s="77">
        <v>11.040000000000001</v>
      </c>
      <c r="L1388" s="80">
        <v>1000</v>
      </c>
      <c r="M1388" s="80"/>
      <c r="N1388" s="80"/>
      <c r="O1388" s="80"/>
      <c r="P1388" s="80"/>
      <c r="Q1388" s="78">
        <v>110010</v>
      </c>
      <c r="R1388" s="79" t="s">
        <v>31</v>
      </c>
      <c r="S1388" s="78">
        <v>30</v>
      </c>
      <c r="T1388" s="79" t="s">
        <v>31</v>
      </c>
      <c r="U1388" s="78">
        <v>11</v>
      </c>
      <c r="V1388" s="80" t="s">
        <v>156</v>
      </c>
      <c r="W1388" s="78">
        <v>75</v>
      </c>
      <c r="X1388" s="78">
        <v>9</v>
      </c>
    </row>
    <row r="1389" spans="1:24" x14ac:dyDescent="0.25">
      <c r="A1389" s="67"/>
      <c r="B1389" s="67">
        <v>4750</v>
      </c>
      <c r="C1389" s="67" t="s">
        <v>819</v>
      </c>
      <c r="D1389" s="109">
        <v>230055</v>
      </c>
      <c r="E1389" s="75" t="s">
        <v>661</v>
      </c>
      <c r="F1389" s="72">
        <v>787410</v>
      </c>
      <c r="G1389" s="75" t="s">
        <v>227</v>
      </c>
      <c r="H1389" s="77">
        <v>6060.08</v>
      </c>
      <c r="I1389" s="77">
        <v>-119.95</v>
      </c>
      <c r="J1389" s="77">
        <v>8500</v>
      </c>
      <c r="K1389" s="77">
        <v>3504.96</v>
      </c>
      <c r="L1389" s="80">
        <v>6000</v>
      </c>
      <c r="M1389" s="80"/>
      <c r="N1389" s="80"/>
      <c r="O1389" s="80"/>
      <c r="P1389" s="80"/>
      <c r="Q1389" s="78">
        <v>110010</v>
      </c>
      <c r="R1389" s="79" t="s">
        <v>31</v>
      </c>
      <c r="S1389" s="78">
        <v>30</v>
      </c>
      <c r="T1389" s="79" t="s">
        <v>31</v>
      </c>
      <c r="U1389" s="78">
        <v>11</v>
      </c>
      <c r="V1389" s="80" t="s">
        <v>156</v>
      </c>
      <c r="W1389" s="78">
        <v>78</v>
      </c>
      <c r="X1389" s="78">
        <v>9</v>
      </c>
    </row>
    <row r="1390" spans="1:24" x14ac:dyDescent="0.25">
      <c r="A1390" s="67"/>
      <c r="B1390" s="67">
        <v>4751</v>
      </c>
      <c r="C1390" s="67" t="s">
        <v>819</v>
      </c>
      <c r="D1390" s="109">
        <v>230055</v>
      </c>
      <c r="E1390" s="75" t="s">
        <v>661</v>
      </c>
      <c r="F1390" s="72">
        <v>787430</v>
      </c>
      <c r="G1390" s="75" t="s">
        <v>207</v>
      </c>
      <c r="H1390" s="77">
        <v>0</v>
      </c>
      <c r="I1390" s="77">
        <v>5468.2</v>
      </c>
      <c r="J1390" s="77">
        <v>0</v>
      </c>
      <c r="K1390" s="77">
        <v>0</v>
      </c>
      <c r="L1390" s="80">
        <v>6000</v>
      </c>
      <c r="M1390" s="80"/>
      <c r="N1390" s="80"/>
      <c r="O1390" s="80"/>
      <c r="P1390" s="80"/>
      <c r="Q1390" s="78">
        <v>110010</v>
      </c>
      <c r="R1390" s="79" t="s">
        <v>31</v>
      </c>
      <c r="S1390" s="78">
        <v>30</v>
      </c>
      <c r="T1390" s="79" t="s">
        <v>31</v>
      </c>
      <c r="U1390" s="78">
        <v>11</v>
      </c>
      <c r="V1390" s="80" t="s">
        <v>156</v>
      </c>
      <c r="W1390" s="78">
        <v>78</v>
      </c>
      <c r="X1390" s="78">
        <v>9</v>
      </c>
    </row>
    <row r="1391" spans="1:24" x14ac:dyDescent="0.25">
      <c r="A1391" s="67"/>
      <c r="B1391" s="67"/>
      <c r="C1391" s="67" t="s">
        <v>819</v>
      </c>
      <c r="D1391" s="109">
        <v>230055</v>
      </c>
      <c r="E1391" s="75" t="s">
        <v>661</v>
      </c>
      <c r="F1391" s="66">
        <v>798142</v>
      </c>
      <c r="G1391" s="66" t="s">
        <v>839</v>
      </c>
      <c r="H1391" s="77"/>
      <c r="I1391" s="77"/>
      <c r="J1391" s="77"/>
      <c r="K1391" s="77"/>
      <c r="L1391" s="80">
        <v>-11224</v>
      </c>
      <c r="M1391" s="80"/>
      <c r="N1391" s="80"/>
      <c r="O1391" s="80"/>
      <c r="P1391" s="80"/>
      <c r="Q1391" s="78">
        <v>110010</v>
      </c>
      <c r="R1391" s="79" t="s">
        <v>31</v>
      </c>
      <c r="S1391" s="78">
        <v>30</v>
      </c>
      <c r="T1391" s="79" t="s">
        <v>31</v>
      </c>
      <c r="U1391" s="78">
        <v>11</v>
      </c>
      <c r="V1391" s="80" t="s">
        <v>156</v>
      </c>
      <c r="W1391" s="78">
        <v>79</v>
      </c>
      <c r="X1391" s="78">
        <v>9</v>
      </c>
    </row>
    <row r="1392" spans="1:24" x14ac:dyDescent="0.25">
      <c r="A1392" s="67"/>
      <c r="B1392" s="67">
        <v>1191</v>
      </c>
      <c r="C1392" s="67" t="s">
        <v>742</v>
      </c>
      <c r="D1392" s="109">
        <v>300055</v>
      </c>
      <c r="E1392" s="75" t="s">
        <v>330</v>
      </c>
      <c r="F1392" s="72">
        <v>611130</v>
      </c>
      <c r="G1392" s="75" t="s">
        <v>261</v>
      </c>
      <c r="H1392" s="77">
        <v>69206</v>
      </c>
      <c r="I1392" s="77">
        <v>0</v>
      </c>
      <c r="J1392" s="77">
        <v>0</v>
      </c>
      <c r="K1392" s="77">
        <v>0</v>
      </c>
      <c r="L1392" s="80">
        <v>0</v>
      </c>
      <c r="M1392" s="80"/>
      <c r="N1392" s="80"/>
      <c r="O1392" s="80"/>
      <c r="P1392" s="80"/>
      <c r="Q1392" s="78">
        <v>110010</v>
      </c>
      <c r="R1392" s="79" t="s">
        <v>45</v>
      </c>
      <c r="S1392" s="78">
        <v>25</v>
      </c>
      <c r="T1392" s="79" t="s">
        <v>45</v>
      </c>
      <c r="U1392" s="78">
        <v>11</v>
      </c>
      <c r="V1392" s="80" t="s">
        <v>156</v>
      </c>
      <c r="W1392" s="78">
        <v>61</v>
      </c>
      <c r="X1392" s="78">
        <v>9</v>
      </c>
    </row>
    <row r="1393" spans="1:24" x14ac:dyDescent="0.25">
      <c r="A1393" s="67"/>
      <c r="B1393" s="67">
        <v>1192</v>
      </c>
      <c r="C1393" s="67" t="s">
        <v>742</v>
      </c>
      <c r="D1393" s="109">
        <v>300055</v>
      </c>
      <c r="E1393" s="75" t="s">
        <v>330</v>
      </c>
      <c r="F1393" s="72">
        <v>611210</v>
      </c>
      <c r="G1393" s="75" t="s">
        <v>221</v>
      </c>
      <c r="H1393" s="77">
        <v>96384.12</v>
      </c>
      <c r="I1393" s="77">
        <v>100239.48000000004</v>
      </c>
      <c r="J1393" s="77">
        <v>104250</v>
      </c>
      <c r="K1393" s="77">
        <v>52124.52</v>
      </c>
      <c r="L1393" s="80">
        <v>104249</v>
      </c>
      <c r="M1393" s="80"/>
      <c r="N1393" s="80"/>
      <c r="O1393" s="80"/>
      <c r="P1393" s="80"/>
      <c r="Q1393" s="78">
        <v>110010</v>
      </c>
      <c r="R1393" s="79" t="s">
        <v>45</v>
      </c>
      <c r="S1393" s="78">
        <v>25</v>
      </c>
      <c r="T1393" s="79" t="s">
        <v>45</v>
      </c>
      <c r="U1393" s="78">
        <v>11</v>
      </c>
      <c r="V1393" s="80" t="s">
        <v>156</v>
      </c>
      <c r="W1393" s="78">
        <v>61</v>
      </c>
      <c r="X1393" s="78">
        <v>9</v>
      </c>
    </row>
    <row r="1394" spans="1:24" x14ac:dyDescent="0.25">
      <c r="A1394" s="67"/>
      <c r="B1394" s="67">
        <v>1193</v>
      </c>
      <c r="C1394" s="67" t="s">
        <v>742</v>
      </c>
      <c r="D1394" s="109">
        <v>300055</v>
      </c>
      <c r="E1394" s="75" t="s">
        <v>330</v>
      </c>
      <c r="F1394" s="72">
        <v>611420</v>
      </c>
      <c r="G1394" s="75" t="s">
        <v>181</v>
      </c>
      <c r="H1394" s="77">
        <v>86985.42</v>
      </c>
      <c r="I1394" s="77">
        <v>83637.960000000006</v>
      </c>
      <c r="J1394" s="77">
        <v>86984</v>
      </c>
      <c r="K1394" s="77">
        <v>43491.72</v>
      </c>
      <c r="L1394" s="80">
        <v>86983</v>
      </c>
      <c r="M1394" s="80"/>
      <c r="N1394" s="80"/>
      <c r="O1394" s="80"/>
      <c r="P1394" s="80"/>
      <c r="Q1394" s="78">
        <v>110010</v>
      </c>
      <c r="R1394" s="79" t="s">
        <v>45</v>
      </c>
      <c r="S1394" s="78">
        <v>25</v>
      </c>
      <c r="T1394" s="79" t="s">
        <v>45</v>
      </c>
      <c r="U1394" s="78">
        <v>11</v>
      </c>
      <c r="V1394" s="80" t="s">
        <v>156</v>
      </c>
      <c r="W1394" s="78">
        <v>61</v>
      </c>
      <c r="X1394" s="78">
        <v>9</v>
      </c>
    </row>
    <row r="1395" spans="1:24" x14ac:dyDescent="0.25">
      <c r="A1395" s="67"/>
      <c r="B1395" s="67">
        <v>1194</v>
      </c>
      <c r="C1395" s="67" t="s">
        <v>742</v>
      </c>
      <c r="D1395" s="109">
        <v>300055</v>
      </c>
      <c r="E1395" s="75" t="s">
        <v>330</v>
      </c>
      <c r="F1395" s="72">
        <v>611460</v>
      </c>
      <c r="G1395" s="75" t="s">
        <v>182</v>
      </c>
      <c r="H1395" s="77">
        <v>370.8</v>
      </c>
      <c r="I1395" s="77">
        <v>0</v>
      </c>
      <c r="J1395" s="77">
        <v>0</v>
      </c>
      <c r="K1395" s="77">
        <v>0</v>
      </c>
      <c r="L1395" s="80">
        <v>0</v>
      </c>
      <c r="M1395" s="80"/>
      <c r="N1395" s="80"/>
      <c r="O1395" s="80"/>
      <c r="P1395" s="80"/>
      <c r="Q1395" s="78">
        <v>110010</v>
      </c>
      <c r="R1395" s="79" t="s">
        <v>45</v>
      </c>
      <c r="S1395" s="78">
        <v>25</v>
      </c>
      <c r="T1395" s="79" t="s">
        <v>45</v>
      </c>
      <c r="U1395" s="78">
        <v>11</v>
      </c>
      <c r="V1395" s="80" t="s">
        <v>156</v>
      </c>
      <c r="W1395" s="78">
        <v>61</v>
      </c>
      <c r="X1395" s="78">
        <v>9</v>
      </c>
    </row>
    <row r="1396" spans="1:24" x14ac:dyDescent="0.25">
      <c r="A1396" s="67"/>
      <c r="B1396" s="67">
        <v>1195</v>
      </c>
      <c r="C1396" s="67" t="s">
        <v>742</v>
      </c>
      <c r="D1396" s="109">
        <v>300055</v>
      </c>
      <c r="E1396" s="75" t="s">
        <v>330</v>
      </c>
      <c r="F1396" s="72">
        <v>611489</v>
      </c>
      <c r="G1396" s="75" t="s">
        <v>733</v>
      </c>
      <c r="H1396" s="77">
        <v>0</v>
      </c>
      <c r="I1396" s="77">
        <v>233.15</v>
      </c>
      <c r="J1396" s="77">
        <v>717</v>
      </c>
      <c r="K1396" s="77">
        <v>716.03000000000009</v>
      </c>
      <c r="L1396" s="80">
        <v>717</v>
      </c>
      <c r="M1396" s="80"/>
      <c r="N1396" s="80"/>
      <c r="O1396" s="80"/>
      <c r="P1396" s="80"/>
      <c r="Q1396" s="78">
        <v>110010</v>
      </c>
      <c r="R1396" s="79" t="s">
        <v>45</v>
      </c>
      <c r="S1396" s="78">
        <v>25</v>
      </c>
      <c r="T1396" s="79" t="s">
        <v>45</v>
      </c>
      <c r="U1396" s="78">
        <v>11</v>
      </c>
      <c r="V1396" s="80" t="s">
        <v>156</v>
      </c>
      <c r="W1396" s="78">
        <v>61</v>
      </c>
      <c r="X1396" s="78">
        <v>9</v>
      </c>
    </row>
    <row r="1397" spans="1:24" x14ac:dyDescent="0.25">
      <c r="A1397" s="67"/>
      <c r="B1397" s="67">
        <v>1196</v>
      </c>
      <c r="C1397" s="67" t="s">
        <v>742</v>
      </c>
      <c r="D1397" s="109">
        <v>300055</v>
      </c>
      <c r="E1397" s="75" t="s">
        <v>330</v>
      </c>
      <c r="F1397" s="72">
        <v>611491</v>
      </c>
      <c r="G1397" s="75" t="s">
        <v>233</v>
      </c>
      <c r="H1397" s="77">
        <v>1178.52</v>
      </c>
      <c r="I1397" s="77">
        <v>373.83</v>
      </c>
      <c r="J1397" s="77">
        <v>0</v>
      </c>
      <c r="K1397" s="77">
        <v>0</v>
      </c>
      <c r="L1397" s="80">
        <v>0</v>
      </c>
      <c r="M1397" s="80"/>
      <c r="N1397" s="80"/>
      <c r="O1397" s="80"/>
      <c r="P1397" s="80"/>
      <c r="Q1397" s="78">
        <v>110010</v>
      </c>
      <c r="R1397" s="79" t="s">
        <v>45</v>
      </c>
      <c r="S1397" s="78">
        <v>25</v>
      </c>
      <c r="T1397" s="79" t="s">
        <v>45</v>
      </c>
      <c r="U1397" s="78">
        <v>11</v>
      </c>
      <c r="V1397" s="80" t="s">
        <v>156</v>
      </c>
      <c r="W1397" s="78">
        <v>61</v>
      </c>
      <c r="X1397" s="78">
        <v>9</v>
      </c>
    </row>
    <row r="1398" spans="1:24" x14ac:dyDescent="0.25">
      <c r="A1398" s="67"/>
      <c r="B1398" s="67">
        <v>1197</v>
      </c>
      <c r="C1398" s="67" t="s">
        <v>742</v>
      </c>
      <c r="D1398" s="109">
        <v>300055</v>
      </c>
      <c r="E1398" s="75" t="s">
        <v>330</v>
      </c>
      <c r="F1398" s="72">
        <v>611492</v>
      </c>
      <c r="G1398" s="75" t="s">
        <v>183</v>
      </c>
      <c r="H1398" s="77">
        <v>0</v>
      </c>
      <c r="I1398" s="77">
        <v>1466.0500000000004</v>
      </c>
      <c r="J1398" s="77">
        <v>1809</v>
      </c>
      <c r="K1398" s="77">
        <v>1301.0899999999999</v>
      </c>
      <c r="L1398" s="80">
        <v>1809</v>
      </c>
      <c r="M1398" s="80"/>
      <c r="N1398" s="80"/>
      <c r="O1398" s="80"/>
      <c r="P1398" s="80"/>
      <c r="Q1398" s="78">
        <v>110010</v>
      </c>
      <c r="R1398" s="79" t="s">
        <v>45</v>
      </c>
      <c r="S1398" s="78">
        <v>25</v>
      </c>
      <c r="T1398" s="79" t="s">
        <v>45</v>
      </c>
      <c r="U1398" s="78">
        <v>11</v>
      </c>
      <c r="V1398" s="80" t="s">
        <v>156</v>
      </c>
      <c r="W1398" s="78">
        <v>61</v>
      </c>
      <c r="X1398" s="78">
        <v>9</v>
      </c>
    </row>
    <row r="1399" spans="1:24" x14ac:dyDescent="0.25">
      <c r="A1399" s="67"/>
      <c r="B1399" s="67">
        <v>1198</v>
      </c>
      <c r="C1399" s="67" t="s">
        <v>742</v>
      </c>
      <c r="D1399" s="109">
        <v>300055</v>
      </c>
      <c r="E1399" s="75" t="s">
        <v>330</v>
      </c>
      <c r="F1399" s="72">
        <v>611493</v>
      </c>
      <c r="G1399" s="75" t="s">
        <v>218</v>
      </c>
      <c r="H1399" s="77">
        <v>254.51</v>
      </c>
      <c r="I1399" s="77">
        <v>0</v>
      </c>
      <c r="J1399" s="77">
        <v>0</v>
      </c>
      <c r="K1399" s="77">
        <v>0</v>
      </c>
      <c r="L1399" s="80">
        <v>0</v>
      </c>
      <c r="M1399" s="80"/>
      <c r="N1399" s="80"/>
      <c r="O1399" s="80"/>
      <c r="P1399" s="80"/>
      <c r="Q1399" s="78">
        <v>110010</v>
      </c>
      <c r="R1399" s="79" t="s">
        <v>45</v>
      </c>
      <c r="S1399" s="78">
        <v>25</v>
      </c>
      <c r="T1399" s="79" t="s">
        <v>45</v>
      </c>
      <c r="U1399" s="78">
        <v>11</v>
      </c>
      <c r="V1399" s="80" t="s">
        <v>156</v>
      </c>
      <c r="W1399" s="78">
        <v>61</v>
      </c>
      <c r="X1399" s="78">
        <v>9</v>
      </c>
    </row>
    <row r="1400" spans="1:24" x14ac:dyDescent="0.25">
      <c r="A1400" s="67"/>
      <c r="B1400" s="67">
        <v>1199</v>
      </c>
      <c r="C1400" s="67" t="s">
        <v>742</v>
      </c>
      <c r="D1400" s="109">
        <v>300055</v>
      </c>
      <c r="E1400" s="75" t="s">
        <v>330</v>
      </c>
      <c r="F1400" s="72">
        <v>611510</v>
      </c>
      <c r="G1400" s="75" t="s">
        <v>212</v>
      </c>
      <c r="H1400" s="77">
        <v>10532.01</v>
      </c>
      <c r="I1400" s="77">
        <v>9219.57</v>
      </c>
      <c r="J1400" s="77">
        <v>8958</v>
      </c>
      <c r="K1400" s="77">
        <v>4237.68</v>
      </c>
      <c r="L1400" s="80">
        <v>8958</v>
      </c>
      <c r="M1400" s="80"/>
      <c r="N1400" s="80"/>
      <c r="O1400" s="80"/>
      <c r="P1400" s="80"/>
      <c r="Q1400" s="78">
        <v>110010</v>
      </c>
      <c r="R1400" s="79" t="s">
        <v>45</v>
      </c>
      <c r="S1400" s="78">
        <v>25</v>
      </c>
      <c r="T1400" s="79" t="s">
        <v>45</v>
      </c>
      <c r="U1400" s="78">
        <v>11</v>
      </c>
      <c r="V1400" s="80" t="s">
        <v>156</v>
      </c>
      <c r="W1400" s="78">
        <v>61</v>
      </c>
      <c r="X1400" s="78">
        <v>9</v>
      </c>
    </row>
    <row r="1401" spans="1:24" x14ac:dyDescent="0.25">
      <c r="A1401" s="67"/>
      <c r="B1401" s="67">
        <v>1200</v>
      </c>
      <c r="C1401" s="67" t="s">
        <v>742</v>
      </c>
      <c r="D1401" s="109">
        <v>300055</v>
      </c>
      <c r="E1401" s="75" t="s">
        <v>330</v>
      </c>
      <c r="F1401" s="72">
        <v>712620</v>
      </c>
      <c r="G1401" s="75" t="s">
        <v>331</v>
      </c>
      <c r="H1401" s="77">
        <v>11409.29</v>
      </c>
      <c r="I1401" s="77">
        <v>11706.820000000002</v>
      </c>
      <c r="J1401" s="77">
        <v>13000</v>
      </c>
      <c r="K1401" s="77">
        <v>12914.45</v>
      </c>
      <c r="L1401" s="80">
        <v>13000</v>
      </c>
      <c r="M1401" s="80"/>
      <c r="N1401" s="80"/>
      <c r="O1401" s="80"/>
      <c r="P1401" s="80"/>
      <c r="Q1401" s="78">
        <v>110010</v>
      </c>
      <c r="R1401" s="79" t="s">
        <v>45</v>
      </c>
      <c r="S1401" s="78">
        <v>25</v>
      </c>
      <c r="T1401" s="79" t="s">
        <v>45</v>
      </c>
      <c r="U1401" s="78">
        <v>11</v>
      </c>
      <c r="V1401" s="80" t="s">
        <v>156</v>
      </c>
      <c r="W1401" s="78">
        <v>71</v>
      </c>
      <c r="X1401" s="78">
        <v>9</v>
      </c>
    </row>
    <row r="1402" spans="1:24" x14ac:dyDescent="0.25">
      <c r="A1402" s="67"/>
      <c r="B1402" s="67">
        <v>1201</v>
      </c>
      <c r="C1402" s="67" t="s">
        <v>742</v>
      </c>
      <c r="D1402" s="109">
        <v>300055</v>
      </c>
      <c r="E1402" s="75" t="s">
        <v>330</v>
      </c>
      <c r="F1402" s="72">
        <v>712655</v>
      </c>
      <c r="G1402" s="75" t="s">
        <v>237</v>
      </c>
      <c r="H1402" s="77">
        <v>888.23</v>
      </c>
      <c r="I1402" s="77">
        <v>405.9</v>
      </c>
      <c r="J1402" s="77">
        <v>720</v>
      </c>
      <c r="K1402" s="77">
        <v>0</v>
      </c>
      <c r="L1402" s="80">
        <v>720</v>
      </c>
      <c r="M1402" s="80"/>
      <c r="N1402" s="80"/>
      <c r="O1402" s="80"/>
      <c r="P1402" s="80"/>
      <c r="Q1402" s="78">
        <v>110010</v>
      </c>
      <c r="R1402" s="79" t="s">
        <v>45</v>
      </c>
      <c r="S1402" s="78">
        <v>25</v>
      </c>
      <c r="T1402" s="79" t="s">
        <v>45</v>
      </c>
      <c r="U1402" s="78">
        <v>11</v>
      </c>
      <c r="V1402" s="80" t="s">
        <v>156</v>
      </c>
      <c r="W1402" s="78">
        <v>71</v>
      </c>
      <c r="X1402" s="78">
        <v>9</v>
      </c>
    </row>
    <row r="1403" spans="1:24" x14ac:dyDescent="0.25">
      <c r="A1403" s="67"/>
      <c r="B1403" s="67">
        <v>1202</v>
      </c>
      <c r="C1403" s="67" t="s">
        <v>742</v>
      </c>
      <c r="D1403" s="109">
        <v>300055</v>
      </c>
      <c r="E1403" s="75" t="s">
        <v>330</v>
      </c>
      <c r="F1403" s="72">
        <v>733120</v>
      </c>
      <c r="G1403" s="75" t="s">
        <v>188</v>
      </c>
      <c r="H1403" s="77">
        <v>4696.0199999999995</v>
      </c>
      <c r="I1403" s="77">
        <v>3632.7299999999996</v>
      </c>
      <c r="J1403" s="77">
        <v>5977</v>
      </c>
      <c r="K1403" s="77">
        <v>2966.2799999999997</v>
      </c>
      <c r="L1403" s="80">
        <v>5977</v>
      </c>
      <c r="M1403" s="80"/>
      <c r="N1403" s="80"/>
      <c r="O1403" s="80"/>
      <c r="P1403" s="80"/>
      <c r="Q1403" s="78">
        <v>110010</v>
      </c>
      <c r="R1403" s="79" t="s">
        <v>45</v>
      </c>
      <c r="S1403" s="78">
        <v>25</v>
      </c>
      <c r="T1403" s="79" t="s">
        <v>45</v>
      </c>
      <c r="U1403" s="78">
        <v>11</v>
      </c>
      <c r="V1403" s="80" t="s">
        <v>156</v>
      </c>
      <c r="W1403" s="78">
        <v>73</v>
      </c>
      <c r="X1403" s="78">
        <v>9</v>
      </c>
    </row>
    <row r="1404" spans="1:24" x14ac:dyDescent="0.25">
      <c r="A1404" s="67"/>
      <c r="B1404" s="67">
        <v>1203</v>
      </c>
      <c r="C1404" s="67" t="s">
        <v>742</v>
      </c>
      <c r="D1404" s="109">
        <v>300055</v>
      </c>
      <c r="E1404" s="75" t="s">
        <v>330</v>
      </c>
      <c r="F1404" s="72">
        <v>744210</v>
      </c>
      <c r="G1404" s="75" t="s">
        <v>190</v>
      </c>
      <c r="H1404" s="77">
        <v>307.42</v>
      </c>
      <c r="I1404" s="77">
        <v>261.36</v>
      </c>
      <c r="J1404" s="77">
        <v>700</v>
      </c>
      <c r="K1404" s="77">
        <v>72.8</v>
      </c>
      <c r="L1404" s="80">
        <v>700</v>
      </c>
      <c r="M1404" s="80"/>
      <c r="N1404" s="80"/>
      <c r="O1404" s="80"/>
      <c r="P1404" s="80"/>
      <c r="Q1404" s="78">
        <v>110010</v>
      </c>
      <c r="R1404" s="79" t="s">
        <v>45</v>
      </c>
      <c r="S1404" s="78">
        <v>25</v>
      </c>
      <c r="T1404" s="79" t="s">
        <v>45</v>
      </c>
      <c r="U1404" s="78">
        <v>11</v>
      </c>
      <c r="V1404" s="80" t="s">
        <v>156</v>
      </c>
      <c r="W1404" s="78">
        <v>74</v>
      </c>
      <c r="X1404" s="78">
        <v>9</v>
      </c>
    </row>
    <row r="1405" spans="1:24" x14ac:dyDescent="0.25">
      <c r="A1405" s="67"/>
      <c r="B1405" s="67">
        <v>1204</v>
      </c>
      <c r="C1405" s="67" t="s">
        <v>742</v>
      </c>
      <c r="D1405" s="109">
        <v>300055</v>
      </c>
      <c r="E1405" s="75" t="s">
        <v>330</v>
      </c>
      <c r="F1405" s="72">
        <v>744220</v>
      </c>
      <c r="G1405" s="75" t="s">
        <v>191</v>
      </c>
      <c r="H1405" s="77">
        <v>1957.6200000000001</v>
      </c>
      <c r="I1405" s="77">
        <v>1263.1300000000001</v>
      </c>
      <c r="J1405" s="77">
        <v>6000</v>
      </c>
      <c r="K1405" s="77">
        <v>1589.89</v>
      </c>
      <c r="L1405" s="80">
        <v>6000</v>
      </c>
      <c r="M1405" s="80"/>
      <c r="N1405" s="80"/>
      <c r="O1405" s="80"/>
      <c r="P1405" s="80"/>
      <c r="Q1405" s="78">
        <v>110010</v>
      </c>
      <c r="R1405" s="79" t="s">
        <v>45</v>
      </c>
      <c r="S1405" s="78">
        <v>25</v>
      </c>
      <c r="T1405" s="79" t="s">
        <v>45</v>
      </c>
      <c r="U1405" s="78">
        <v>11</v>
      </c>
      <c r="V1405" s="80" t="s">
        <v>156</v>
      </c>
      <c r="W1405" s="78">
        <v>74</v>
      </c>
      <c r="X1405" s="78">
        <v>9</v>
      </c>
    </row>
    <row r="1406" spans="1:24" x14ac:dyDescent="0.25">
      <c r="A1406" s="67"/>
      <c r="B1406" s="67">
        <v>1205</v>
      </c>
      <c r="C1406" s="67" t="s">
        <v>742</v>
      </c>
      <c r="D1406" s="109">
        <v>300055</v>
      </c>
      <c r="E1406" s="75" t="s">
        <v>330</v>
      </c>
      <c r="F1406" s="72">
        <v>744230</v>
      </c>
      <c r="G1406" s="75" t="s">
        <v>234</v>
      </c>
      <c r="H1406" s="77">
        <v>0</v>
      </c>
      <c r="I1406" s="77">
        <v>540.03</v>
      </c>
      <c r="J1406" s="77">
        <v>650</v>
      </c>
      <c r="K1406" s="77">
        <v>0</v>
      </c>
      <c r="L1406" s="80">
        <v>650</v>
      </c>
      <c r="M1406" s="80"/>
      <c r="N1406" s="80"/>
      <c r="O1406" s="80"/>
      <c r="P1406" s="80"/>
      <c r="Q1406" s="78">
        <v>110010</v>
      </c>
      <c r="R1406" s="79" t="s">
        <v>45</v>
      </c>
      <c r="S1406" s="78">
        <v>25</v>
      </c>
      <c r="T1406" s="79" t="s">
        <v>45</v>
      </c>
      <c r="U1406" s="78">
        <v>11</v>
      </c>
      <c r="V1406" s="80" t="s">
        <v>156</v>
      </c>
      <c r="W1406" s="78">
        <v>74</v>
      </c>
      <c r="X1406" s="78">
        <v>9</v>
      </c>
    </row>
    <row r="1407" spans="1:24" x14ac:dyDescent="0.25">
      <c r="A1407" s="67"/>
      <c r="B1407" s="67">
        <v>1206</v>
      </c>
      <c r="C1407" s="67" t="s">
        <v>742</v>
      </c>
      <c r="D1407" s="109">
        <v>300055</v>
      </c>
      <c r="E1407" s="75" t="s">
        <v>330</v>
      </c>
      <c r="F1407" s="72">
        <v>755310</v>
      </c>
      <c r="G1407" s="75" t="s">
        <v>194</v>
      </c>
      <c r="H1407" s="77">
        <v>0</v>
      </c>
      <c r="I1407" s="77">
        <v>0</v>
      </c>
      <c r="J1407" s="77">
        <v>142</v>
      </c>
      <c r="K1407" s="77">
        <v>0</v>
      </c>
      <c r="L1407" s="80">
        <v>142</v>
      </c>
      <c r="M1407" s="80"/>
      <c r="N1407" s="80"/>
      <c r="O1407" s="80"/>
      <c r="P1407" s="80"/>
      <c r="Q1407" s="78">
        <v>110010</v>
      </c>
      <c r="R1407" s="79" t="s">
        <v>45</v>
      </c>
      <c r="S1407" s="78">
        <v>25</v>
      </c>
      <c r="T1407" s="79" t="s">
        <v>45</v>
      </c>
      <c r="U1407" s="78">
        <v>11</v>
      </c>
      <c r="V1407" s="80" t="s">
        <v>156</v>
      </c>
      <c r="W1407" s="78">
        <v>75</v>
      </c>
      <c r="X1407" s="78">
        <v>9</v>
      </c>
    </row>
    <row r="1408" spans="1:24" x14ac:dyDescent="0.25">
      <c r="A1408" s="67"/>
      <c r="B1408" s="67">
        <v>1207</v>
      </c>
      <c r="C1408" s="67" t="s">
        <v>742</v>
      </c>
      <c r="D1408" s="109">
        <v>300055</v>
      </c>
      <c r="E1408" s="75" t="s">
        <v>330</v>
      </c>
      <c r="F1408" s="72">
        <v>755360</v>
      </c>
      <c r="G1408" s="75" t="s">
        <v>225</v>
      </c>
      <c r="H1408" s="77">
        <v>10.47</v>
      </c>
      <c r="I1408" s="77">
        <v>154</v>
      </c>
      <c r="J1408" s="77">
        <v>458</v>
      </c>
      <c r="K1408" s="77">
        <v>457.41999999999996</v>
      </c>
      <c r="L1408" s="80">
        <v>458</v>
      </c>
      <c r="M1408" s="80"/>
      <c r="N1408" s="80"/>
      <c r="O1408" s="80"/>
      <c r="P1408" s="80"/>
      <c r="Q1408" s="78">
        <v>110010</v>
      </c>
      <c r="R1408" s="79" t="s">
        <v>45</v>
      </c>
      <c r="S1408" s="78">
        <v>25</v>
      </c>
      <c r="T1408" s="79" t="s">
        <v>45</v>
      </c>
      <c r="U1408" s="78">
        <v>11</v>
      </c>
      <c r="V1408" s="80" t="s">
        <v>156</v>
      </c>
      <c r="W1408" s="78">
        <v>75</v>
      </c>
      <c r="X1408" s="78">
        <v>9</v>
      </c>
    </row>
    <row r="1409" spans="1:24" x14ac:dyDescent="0.25">
      <c r="A1409" s="67"/>
      <c r="B1409" s="67">
        <v>1208</v>
      </c>
      <c r="C1409" s="67" t="s">
        <v>742</v>
      </c>
      <c r="D1409" s="109">
        <v>300055</v>
      </c>
      <c r="E1409" s="75" t="s">
        <v>330</v>
      </c>
      <c r="F1409" s="72">
        <v>755510</v>
      </c>
      <c r="G1409" s="75" t="s">
        <v>195</v>
      </c>
      <c r="H1409" s="77">
        <v>0</v>
      </c>
      <c r="I1409" s="77">
        <v>0</v>
      </c>
      <c r="J1409" s="77">
        <v>500</v>
      </c>
      <c r="K1409" s="77">
        <v>0</v>
      </c>
      <c r="L1409" s="80">
        <v>500</v>
      </c>
      <c r="M1409" s="80"/>
      <c r="N1409" s="80"/>
      <c r="O1409" s="80"/>
      <c r="P1409" s="80"/>
      <c r="Q1409" s="78">
        <v>110010</v>
      </c>
      <c r="R1409" s="79" t="s">
        <v>45</v>
      </c>
      <c r="S1409" s="78">
        <v>25</v>
      </c>
      <c r="T1409" s="79" t="s">
        <v>45</v>
      </c>
      <c r="U1409" s="78">
        <v>11</v>
      </c>
      <c r="V1409" s="80" t="s">
        <v>156</v>
      </c>
      <c r="W1409" s="78">
        <v>75</v>
      </c>
      <c r="X1409" s="78">
        <v>9</v>
      </c>
    </row>
    <row r="1410" spans="1:24" x14ac:dyDescent="0.25">
      <c r="A1410" s="67"/>
      <c r="B1410" s="67">
        <v>1209</v>
      </c>
      <c r="C1410" s="67" t="s">
        <v>742</v>
      </c>
      <c r="D1410" s="109">
        <v>300055</v>
      </c>
      <c r="E1410" s="75" t="s">
        <v>330</v>
      </c>
      <c r="F1410" s="72">
        <v>755705</v>
      </c>
      <c r="G1410" s="75" t="s">
        <v>196</v>
      </c>
      <c r="H1410" s="77">
        <v>19.380000000000003</v>
      </c>
      <c r="I1410" s="77">
        <v>0.96</v>
      </c>
      <c r="J1410" s="77">
        <v>500</v>
      </c>
      <c r="K1410" s="77">
        <v>0.48</v>
      </c>
      <c r="L1410" s="80">
        <v>500</v>
      </c>
      <c r="M1410" s="80"/>
      <c r="N1410" s="80"/>
      <c r="O1410" s="80"/>
      <c r="P1410" s="80"/>
      <c r="Q1410" s="78">
        <v>110010</v>
      </c>
      <c r="R1410" s="79" t="s">
        <v>45</v>
      </c>
      <c r="S1410" s="78">
        <v>25</v>
      </c>
      <c r="T1410" s="79" t="s">
        <v>45</v>
      </c>
      <c r="U1410" s="78">
        <v>11</v>
      </c>
      <c r="V1410" s="80" t="s">
        <v>156</v>
      </c>
      <c r="W1410" s="78">
        <v>75</v>
      </c>
      <c r="X1410" s="78">
        <v>9</v>
      </c>
    </row>
    <row r="1411" spans="1:24" x14ac:dyDescent="0.25">
      <c r="A1411" s="67"/>
      <c r="B1411" s="67">
        <v>1210</v>
      </c>
      <c r="C1411" s="67" t="s">
        <v>742</v>
      </c>
      <c r="D1411" s="109">
        <v>300055</v>
      </c>
      <c r="E1411" s="75" t="s">
        <v>330</v>
      </c>
      <c r="F1411" s="72">
        <v>787430</v>
      </c>
      <c r="G1411" s="75" t="s">
        <v>207</v>
      </c>
      <c r="H1411" s="77">
        <v>0</v>
      </c>
      <c r="I1411" s="77">
        <v>872.19</v>
      </c>
      <c r="J1411" s="77">
        <v>0</v>
      </c>
      <c r="K1411" s="77">
        <v>0</v>
      </c>
      <c r="L1411" s="80">
        <v>0</v>
      </c>
      <c r="M1411" s="80"/>
      <c r="N1411" s="80"/>
      <c r="O1411" s="80"/>
      <c r="P1411" s="80"/>
      <c r="Q1411" s="78">
        <v>110010</v>
      </c>
      <c r="R1411" s="79" t="s">
        <v>45</v>
      </c>
      <c r="S1411" s="78">
        <v>25</v>
      </c>
      <c r="T1411" s="79" t="s">
        <v>45</v>
      </c>
      <c r="U1411" s="78">
        <v>11</v>
      </c>
      <c r="V1411" s="80" t="s">
        <v>156</v>
      </c>
      <c r="W1411" s="78">
        <v>78</v>
      </c>
      <c r="X1411" s="78">
        <v>9</v>
      </c>
    </row>
    <row r="1412" spans="1:24" x14ac:dyDescent="0.25">
      <c r="A1412" s="67"/>
      <c r="B1412" s="67"/>
      <c r="C1412" s="67" t="s">
        <v>742</v>
      </c>
      <c r="D1412" s="109">
        <v>300055</v>
      </c>
      <c r="E1412" s="75" t="s">
        <v>330</v>
      </c>
      <c r="F1412" s="66">
        <v>798142</v>
      </c>
      <c r="G1412" s="66" t="s">
        <v>839</v>
      </c>
      <c r="H1412" s="77"/>
      <c r="I1412" s="77"/>
      <c r="J1412" s="77"/>
      <c r="K1412" s="77"/>
      <c r="L1412" s="80">
        <v>-3746</v>
      </c>
      <c r="M1412" s="80"/>
      <c r="N1412" s="80"/>
      <c r="O1412" s="80"/>
      <c r="P1412" s="80"/>
      <c r="Q1412" s="78">
        <v>110010</v>
      </c>
      <c r="R1412" s="79" t="s">
        <v>45</v>
      </c>
      <c r="S1412" s="78">
        <v>25</v>
      </c>
      <c r="T1412" s="79" t="s">
        <v>45</v>
      </c>
      <c r="U1412" s="78">
        <v>11</v>
      </c>
      <c r="V1412" s="80" t="s">
        <v>156</v>
      </c>
      <c r="W1412" s="78">
        <v>79</v>
      </c>
      <c r="X1412" s="78">
        <v>9</v>
      </c>
    </row>
    <row r="1413" spans="1:24" s="66" customFormat="1" x14ac:dyDescent="0.25">
      <c r="A1413" s="67"/>
      <c r="B1413" s="67">
        <v>1211</v>
      </c>
      <c r="C1413" s="67" t="s">
        <v>742</v>
      </c>
      <c r="D1413" s="107">
        <v>350030</v>
      </c>
      <c r="E1413" s="75" t="s">
        <v>332</v>
      </c>
      <c r="F1413" s="76">
        <v>611115</v>
      </c>
      <c r="G1413" s="75" t="s">
        <v>259</v>
      </c>
      <c r="H1413" s="77">
        <v>0</v>
      </c>
      <c r="I1413" s="77">
        <v>0</v>
      </c>
      <c r="J1413" s="77">
        <v>100</v>
      </c>
      <c r="K1413" s="77">
        <v>0</v>
      </c>
      <c r="L1413" s="80">
        <v>0</v>
      </c>
      <c r="M1413" s="80"/>
      <c r="N1413" s="80"/>
      <c r="O1413" s="80"/>
      <c r="P1413" s="80"/>
      <c r="Q1413" s="78">
        <v>110010</v>
      </c>
      <c r="R1413" s="79" t="s">
        <v>150</v>
      </c>
      <c r="S1413" s="78">
        <v>10</v>
      </c>
      <c r="T1413" s="79" t="s">
        <v>150</v>
      </c>
      <c r="U1413" s="78">
        <v>11</v>
      </c>
      <c r="V1413" s="80" t="s">
        <v>156</v>
      </c>
      <c r="W1413" s="78">
        <v>61</v>
      </c>
      <c r="X1413" s="78">
        <v>1</v>
      </c>
    </row>
    <row r="1414" spans="1:24" x14ac:dyDescent="0.25">
      <c r="A1414" s="67"/>
      <c r="B1414" s="67">
        <v>1212</v>
      </c>
      <c r="C1414" s="67" t="s">
        <v>742</v>
      </c>
      <c r="D1414" s="107">
        <v>350030</v>
      </c>
      <c r="E1414" s="75" t="s">
        <v>332</v>
      </c>
      <c r="F1414" s="76">
        <v>611120</v>
      </c>
      <c r="G1414" s="75" t="s">
        <v>229</v>
      </c>
      <c r="H1414" s="77">
        <v>10785</v>
      </c>
      <c r="I1414" s="77">
        <v>11220</v>
      </c>
      <c r="J1414" s="77">
        <v>11222</v>
      </c>
      <c r="K1414" s="77">
        <v>8326.5</v>
      </c>
      <c r="L1414" s="80">
        <v>0</v>
      </c>
      <c r="M1414" s="80"/>
      <c r="N1414" s="80"/>
      <c r="O1414" s="80"/>
      <c r="P1414" s="80"/>
      <c r="Q1414" s="78">
        <v>110010</v>
      </c>
      <c r="R1414" s="79" t="s">
        <v>150</v>
      </c>
      <c r="S1414" s="78">
        <v>10</v>
      </c>
      <c r="T1414" s="79" t="s">
        <v>150</v>
      </c>
      <c r="U1414" s="78">
        <v>11</v>
      </c>
      <c r="V1414" s="80" t="s">
        <v>156</v>
      </c>
      <c r="W1414" s="78">
        <v>61</v>
      </c>
      <c r="X1414" s="78">
        <v>1</v>
      </c>
    </row>
    <row r="1415" spans="1:24" x14ac:dyDescent="0.25">
      <c r="A1415" s="67"/>
      <c r="B1415" s="67">
        <v>1213</v>
      </c>
      <c r="C1415" s="67" t="s">
        <v>742</v>
      </c>
      <c r="D1415" s="107">
        <v>350030</v>
      </c>
      <c r="E1415" s="75" t="s">
        <v>332</v>
      </c>
      <c r="F1415" s="76">
        <v>611160</v>
      </c>
      <c r="G1415" s="75" t="s">
        <v>230</v>
      </c>
      <c r="H1415" s="77">
        <v>0</v>
      </c>
      <c r="I1415" s="77">
        <v>0</v>
      </c>
      <c r="J1415" s="77">
        <v>2244</v>
      </c>
      <c r="K1415" s="77">
        <v>0</v>
      </c>
      <c r="L1415" s="80">
        <v>0</v>
      </c>
      <c r="M1415" s="80"/>
      <c r="N1415" s="80"/>
      <c r="O1415" s="80"/>
      <c r="P1415" s="80"/>
      <c r="Q1415" s="78">
        <v>110010</v>
      </c>
      <c r="R1415" s="79" t="s">
        <v>150</v>
      </c>
      <c r="S1415" s="78">
        <v>10</v>
      </c>
      <c r="T1415" s="79" t="s">
        <v>150</v>
      </c>
      <c r="U1415" s="78">
        <v>11</v>
      </c>
      <c r="V1415" s="80" t="s">
        <v>156</v>
      </c>
      <c r="W1415" s="78">
        <v>61</v>
      </c>
      <c r="X1415" s="78">
        <v>1</v>
      </c>
    </row>
    <row r="1416" spans="1:24" x14ac:dyDescent="0.25">
      <c r="A1416" s="67"/>
      <c r="B1416" s="67">
        <v>1214</v>
      </c>
      <c r="C1416" s="67" t="s">
        <v>742</v>
      </c>
      <c r="D1416" s="107">
        <v>350030</v>
      </c>
      <c r="E1416" s="75" t="s">
        <v>332</v>
      </c>
      <c r="F1416" s="76">
        <v>733110</v>
      </c>
      <c r="G1416" s="75" t="s">
        <v>214</v>
      </c>
      <c r="H1416" s="77">
        <v>0</v>
      </c>
      <c r="I1416" s="77">
        <v>0</v>
      </c>
      <c r="J1416" s="77">
        <v>50</v>
      </c>
      <c r="K1416" s="77">
        <v>0</v>
      </c>
      <c r="L1416" s="80">
        <v>50</v>
      </c>
      <c r="M1416" s="80">
        <f>+L1416-J1416</f>
        <v>0</v>
      </c>
      <c r="N1416" s="80"/>
      <c r="O1416" s="80"/>
      <c r="P1416" s="80"/>
      <c r="Q1416" s="78">
        <v>110010</v>
      </c>
      <c r="R1416" s="79" t="s">
        <v>150</v>
      </c>
      <c r="S1416" s="78">
        <v>10</v>
      </c>
      <c r="T1416" s="79" t="s">
        <v>150</v>
      </c>
      <c r="U1416" s="78">
        <v>11</v>
      </c>
      <c r="V1416" s="80" t="s">
        <v>156</v>
      </c>
      <c r="W1416" s="78">
        <v>73</v>
      </c>
      <c r="X1416" s="78">
        <v>4</v>
      </c>
    </row>
    <row r="1417" spans="1:24" x14ac:dyDescent="0.25">
      <c r="A1417" s="67"/>
      <c r="B1417" s="67">
        <v>1215</v>
      </c>
      <c r="C1417" s="67" t="s">
        <v>742</v>
      </c>
      <c r="D1417" s="107">
        <v>350030</v>
      </c>
      <c r="E1417" s="75" t="s">
        <v>332</v>
      </c>
      <c r="F1417" s="76">
        <v>755310</v>
      </c>
      <c r="G1417" s="75" t="s">
        <v>194</v>
      </c>
      <c r="H1417" s="77">
        <v>413.15</v>
      </c>
      <c r="I1417" s="77">
        <v>540.9</v>
      </c>
      <c r="J1417" s="77">
        <v>972</v>
      </c>
      <c r="K1417" s="77">
        <v>169.79999999999998</v>
      </c>
      <c r="L1417" s="80">
        <v>972</v>
      </c>
      <c r="M1417" s="80">
        <f>+L1417-J1417</f>
        <v>0</v>
      </c>
      <c r="N1417" s="80"/>
      <c r="O1417" s="80"/>
      <c r="P1417" s="80"/>
      <c r="Q1417" s="78">
        <v>110010</v>
      </c>
      <c r="R1417" s="79" t="s">
        <v>150</v>
      </c>
      <c r="S1417" s="78">
        <v>10</v>
      </c>
      <c r="T1417" s="79" t="s">
        <v>150</v>
      </c>
      <c r="U1417" s="78">
        <v>11</v>
      </c>
      <c r="V1417" s="80" t="s">
        <v>156</v>
      </c>
      <c r="W1417" s="78">
        <v>75</v>
      </c>
      <c r="X1417" s="78">
        <v>4</v>
      </c>
    </row>
    <row r="1418" spans="1:24" x14ac:dyDescent="0.25">
      <c r="A1418" s="67"/>
      <c r="B1418" s="67"/>
      <c r="C1418" s="67" t="s">
        <v>742</v>
      </c>
      <c r="D1418" s="107">
        <v>350030</v>
      </c>
      <c r="E1418" s="75" t="s">
        <v>332</v>
      </c>
      <c r="F1418" s="66">
        <v>798142</v>
      </c>
      <c r="G1418" s="66" t="s">
        <v>839</v>
      </c>
      <c r="H1418" s="77"/>
      <c r="I1418" s="77"/>
      <c r="J1418" s="77"/>
      <c r="K1418" s="77"/>
      <c r="L1418" s="80">
        <v>-5</v>
      </c>
      <c r="M1418" s="80">
        <f>+L1418-J1418</f>
        <v>-5</v>
      </c>
      <c r="N1418" s="80"/>
      <c r="O1418" s="80"/>
      <c r="P1418" s="80"/>
      <c r="Q1418" s="78">
        <v>110010</v>
      </c>
      <c r="R1418" s="79" t="s">
        <v>150</v>
      </c>
      <c r="S1418" s="78">
        <v>10</v>
      </c>
      <c r="T1418" s="79" t="s">
        <v>150</v>
      </c>
      <c r="U1418" s="78">
        <v>11</v>
      </c>
      <c r="V1418" s="80" t="s">
        <v>156</v>
      </c>
      <c r="W1418" s="78">
        <v>79</v>
      </c>
      <c r="X1418" s="78">
        <v>4</v>
      </c>
    </row>
    <row r="1419" spans="1:24" x14ac:dyDescent="0.25">
      <c r="A1419" s="67"/>
      <c r="B1419" s="67">
        <v>1216</v>
      </c>
      <c r="C1419" s="67" t="s">
        <v>742</v>
      </c>
      <c r="D1419" s="107">
        <v>350032</v>
      </c>
      <c r="E1419" s="75" t="s">
        <v>332</v>
      </c>
      <c r="F1419" s="76">
        <v>611110</v>
      </c>
      <c r="G1419" s="75" t="s">
        <v>258</v>
      </c>
      <c r="H1419" s="77">
        <v>80155.53</v>
      </c>
      <c r="I1419" s="77">
        <v>120367.8</v>
      </c>
      <c r="J1419" s="77">
        <v>132728</v>
      </c>
      <c r="K1419" s="77">
        <v>75236.87999999999</v>
      </c>
      <c r="L1419" s="80">
        <v>133584</v>
      </c>
      <c r="M1419" s="80"/>
      <c r="N1419" s="80"/>
      <c r="O1419" s="80"/>
      <c r="P1419" s="80"/>
      <c r="Q1419" s="78">
        <v>110010</v>
      </c>
      <c r="R1419" s="79" t="s">
        <v>150</v>
      </c>
      <c r="S1419" s="78">
        <v>10</v>
      </c>
      <c r="T1419" s="79" t="s">
        <v>150</v>
      </c>
      <c r="U1419" s="78">
        <v>11</v>
      </c>
      <c r="V1419" s="80" t="s">
        <v>156</v>
      </c>
      <c r="W1419" s="78">
        <v>61</v>
      </c>
      <c r="X1419" s="78">
        <v>1</v>
      </c>
    </row>
    <row r="1420" spans="1:24" x14ac:dyDescent="0.25">
      <c r="A1420" s="67"/>
      <c r="B1420" s="67">
        <v>1217</v>
      </c>
      <c r="C1420" s="67" t="s">
        <v>742</v>
      </c>
      <c r="D1420" s="107">
        <v>350032</v>
      </c>
      <c r="E1420" s="75" t="s">
        <v>332</v>
      </c>
      <c r="F1420" s="76">
        <v>611115</v>
      </c>
      <c r="G1420" s="75" t="s">
        <v>259</v>
      </c>
      <c r="H1420" s="77">
        <v>727.82999999999993</v>
      </c>
      <c r="I1420" s="77">
        <v>383.06</v>
      </c>
      <c r="J1420" s="77">
        <v>1352</v>
      </c>
      <c r="K1420" s="77">
        <v>341.92</v>
      </c>
      <c r="L1420" s="80">
        <v>1352</v>
      </c>
      <c r="M1420" s="80"/>
      <c r="N1420" s="80"/>
      <c r="O1420" s="80"/>
      <c r="P1420" s="80"/>
      <c r="Q1420" s="78">
        <v>110010</v>
      </c>
      <c r="R1420" s="79" t="s">
        <v>150</v>
      </c>
      <c r="S1420" s="78">
        <v>10</v>
      </c>
      <c r="T1420" s="79" t="s">
        <v>150</v>
      </c>
      <c r="U1420" s="78">
        <v>11</v>
      </c>
      <c r="V1420" s="80" t="s">
        <v>156</v>
      </c>
      <c r="W1420" s="78">
        <v>61</v>
      </c>
      <c r="X1420" s="78">
        <v>1</v>
      </c>
    </row>
    <row r="1421" spans="1:24" s="66" customFormat="1" x14ac:dyDescent="0.25">
      <c r="A1421" s="67"/>
      <c r="B1421" s="67">
        <v>1218</v>
      </c>
      <c r="C1421" s="67" t="s">
        <v>742</v>
      </c>
      <c r="D1421" s="107">
        <v>350032</v>
      </c>
      <c r="E1421" s="75" t="s">
        <v>332</v>
      </c>
      <c r="F1421" s="76">
        <v>611120</v>
      </c>
      <c r="G1421" s="75" t="s">
        <v>229</v>
      </c>
      <c r="H1421" s="77">
        <v>71637.650000000009</v>
      </c>
      <c r="I1421" s="77">
        <v>53886</v>
      </c>
      <c r="J1421" s="77">
        <v>83092</v>
      </c>
      <c r="K1421" s="77">
        <v>41595.629999999997</v>
      </c>
      <c r="L1421" s="80">
        <v>0</v>
      </c>
      <c r="M1421" s="80"/>
      <c r="N1421" s="80"/>
      <c r="O1421" s="80"/>
      <c r="P1421" s="80"/>
      <c r="Q1421" s="78">
        <v>110010</v>
      </c>
      <c r="R1421" s="79" t="s">
        <v>150</v>
      </c>
      <c r="S1421" s="78">
        <v>10</v>
      </c>
      <c r="T1421" s="79" t="s">
        <v>150</v>
      </c>
      <c r="U1421" s="78">
        <v>11</v>
      </c>
      <c r="V1421" s="80" t="s">
        <v>156</v>
      </c>
      <c r="W1421" s="78">
        <v>61</v>
      </c>
      <c r="X1421" s="78">
        <v>1</v>
      </c>
    </row>
    <row r="1422" spans="1:24" x14ac:dyDescent="0.25">
      <c r="A1422" s="67"/>
      <c r="B1422" s="67">
        <v>1219</v>
      </c>
      <c r="C1422" s="67" t="s">
        <v>742</v>
      </c>
      <c r="D1422" s="107">
        <v>350032</v>
      </c>
      <c r="E1422" s="75" t="s">
        <v>332</v>
      </c>
      <c r="F1422" s="76">
        <v>611125</v>
      </c>
      <c r="G1422" s="75" t="s">
        <v>260</v>
      </c>
      <c r="H1422" s="77">
        <v>5623.6799999999994</v>
      </c>
      <c r="I1422" s="77">
        <v>11697.210000000003</v>
      </c>
      <c r="J1422" s="77">
        <v>5144</v>
      </c>
      <c r="K1422" s="77">
        <v>5143.8</v>
      </c>
      <c r="L1422" s="80">
        <v>0</v>
      </c>
      <c r="M1422" s="80"/>
      <c r="N1422" s="80"/>
      <c r="O1422" s="80"/>
      <c r="P1422" s="80"/>
      <c r="Q1422" s="78">
        <v>110010</v>
      </c>
      <c r="R1422" s="79" t="s">
        <v>150</v>
      </c>
      <c r="S1422" s="78">
        <v>10</v>
      </c>
      <c r="T1422" s="79" t="s">
        <v>150</v>
      </c>
      <c r="U1422" s="78">
        <v>11</v>
      </c>
      <c r="V1422" s="80" t="s">
        <v>156</v>
      </c>
      <c r="W1422" s="78">
        <v>61</v>
      </c>
      <c r="X1422" s="78">
        <v>1</v>
      </c>
    </row>
    <row r="1423" spans="1:24" x14ac:dyDescent="0.25">
      <c r="A1423" s="67"/>
      <c r="B1423" s="67">
        <v>1220</v>
      </c>
      <c r="C1423" s="67" t="s">
        <v>742</v>
      </c>
      <c r="D1423" s="107">
        <v>350032</v>
      </c>
      <c r="E1423" s="75" t="s">
        <v>332</v>
      </c>
      <c r="F1423" s="76">
        <v>611130</v>
      </c>
      <c r="G1423" s="75" t="s">
        <v>261</v>
      </c>
      <c r="H1423" s="77">
        <v>2057.0700000000002</v>
      </c>
      <c r="I1423" s="77">
        <v>15387.96</v>
      </c>
      <c r="J1423" s="77">
        <v>13451</v>
      </c>
      <c r="K1423" s="77">
        <v>8205.98</v>
      </c>
      <c r="L1423" s="80">
        <v>13451</v>
      </c>
      <c r="M1423" s="80"/>
      <c r="N1423" s="80"/>
      <c r="O1423" s="80"/>
      <c r="P1423" s="80"/>
      <c r="Q1423" s="78">
        <v>110010</v>
      </c>
      <c r="R1423" s="79" t="s">
        <v>150</v>
      </c>
      <c r="S1423" s="78">
        <v>10</v>
      </c>
      <c r="T1423" s="79" t="s">
        <v>150</v>
      </c>
      <c r="U1423" s="78">
        <v>11</v>
      </c>
      <c r="V1423" s="80" t="s">
        <v>156</v>
      </c>
      <c r="W1423" s="78">
        <v>61</v>
      </c>
      <c r="X1423" s="78">
        <v>1</v>
      </c>
    </row>
    <row r="1424" spans="1:24" s="66" customFormat="1" x14ac:dyDescent="0.25">
      <c r="A1424" s="67"/>
      <c r="B1424" s="67">
        <v>1221</v>
      </c>
      <c r="C1424" s="67" t="s">
        <v>742</v>
      </c>
      <c r="D1424" s="107">
        <v>350032</v>
      </c>
      <c r="E1424" s="75" t="s">
        <v>332</v>
      </c>
      <c r="F1424" s="76">
        <v>611135</v>
      </c>
      <c r="G1424" s="75" t="s">
        <v>265</v>
      </c>
      <c r="H1424" s="77">
        <v>16558.52</v>
      </c>
      <c r="I1424" s="77">
        <v>16895.939999999999</v>
      </c>
      <c r="J1424" s="77">
        <v>17146</v>
      </c>
      <c r="K1424" s="77">
        <v>7887.1200000000008</v>
      </c>
      <c r="L1424" s="80">
        <v>18518</v>
      </c>
      <c r="M1424" s="80"/>
      <c r="N1424" s="80"/>
      <c r="O1424" s="80"/>
      <c r="P1424" s="80"/>
      <c r="Q1424" s="78">
        <v>110010</v>
      </c>
      <c r="R1424" s="79" t="s">
        <v>150</v>
      </c>
      <c r="S1424" s="78">
        <v>10</v>
      </c>
      <c r="T1424" s="79" t="s">
        <v>150</v>
      </c>
      <c r="U1424" s="78">
        <v>11</v>
      </c>
      <c r="V1424" s="80" t="s">
        <v>156</v>
      </c>
      <c r="W1424" s="78">
        <v>61</v>
      </c>
      <c r="X1424" s="78">
        <v>1</v>
      </c>
    </row>
    <row r="1425" spans="1:24" x14ac:dyDescent="0.25">
      <c r="A1425" s="67"/>
      <c r="B1425" s="67">
        <v>1222</v>
      </c>
      <c r="C1425" s="67" t="s">
        <v>742</v>
      </c>
      <c r="D1425" s="107">
        <v>350032</v>
      </c>
      <c r="E1425" s="75" t="s">
        <v>332</v>
      </c>
      <c r="F1425" s="76">
        <v>611140</v>
      </c>
      <c r="G1425" s="75" t="s">
        <v>269</v>
      </c>
      <c r="H1425" s="77">
        <v>19536.490000000002</v>
      </c>
      <c r="I1425" s="77">
        <v>14460.580000000002</v>
      </c>
      <c r="J1425" s="77">
        <v>12000</v>
      </c>
      <c r="K1425" s="77">
        <v>8483.02</v>
      </c>
      <c r="L1425" s="80">
        <v>12000</v>
      </c>
      <c r="M1425" s="80"/>
      <c r="N1425" s="80"/>
      <c r="O1425" s="80"/>
      <c r="P1425" s="80"/>
      <c r="Q1425" s="78">
        <v>110010</v>
      </c>
      <c r="R1425" s="79" t="s">
        <v>150</v>
      </c>
      <c r="S1425" s="78">
        <v>10</v>
      </c>
      <c r="T1425" s="79" t="s">
        <v>150</v>
      </c>
      <c r="U1425" s="78">
        <v>11</v>
      </c>
      <c r="V1425" s="80" t="s">
        <v>156</v>
      </c>
      <c r="W1425" s="78">
        <v>61</v>
      </c>
      <c r="X1425" s="78">
        <v>1</v>
      </c>
    </row>
    <row r="1426" spans="1:24" x14ac:dyDescent="0.25">
      <c r="A1426" s="67"/>
      <c r="B1426" s="67">
        <v>1223</v>
      </c>
      <c r="C1426" s="67" t="s">
        <v>742</v>
      </c>
      <c r="D1426" s="107">
        <v>350032</v>
      </c>
      <c r="E1426" s="75" t="s">
        <v>332</v>
      </c>
      <c r="F1426" s="76">
        <v>611150</v>
      </c>
      <c r="G1426" s="75" t="s">
        <v>262</v>
      </c>
      <c r="H1426" s="77">
        <v>11467.93</v>
      </c>
      <c r="I1426" s="77">
        <v>16475.55</v>
      </c>
      <c r="J1426" s="77">
        <v>17136</v>
      </c>
      <c r="K1426" s="77">
        <v>0</v>
      </c>
      <c r="L1426" s="80">
        <v>17215</v>
      </c>
      <c r="M1426" s="80"/>
      <c r="N1426" s="80"/>
      <c r="O1426" s="80"/>
      <c r="P1426" s="80"/>
      <c r="Q1426" s="78">
        <v>110010</v>
      </c>
      <c r="R1426" s="79" t="s">
        <v>150</v>
      </c>
      <c r="S1426" s="78">
        <v>10</v>
      </c>
      <c r="T1426" s="79" t="s">
        <v>150</v>
      </c>
      <c r="U1426" s="78">
        <v>11</v>
      </c>
      <c r="V1426" s="80" t="s">
        <v>156</v>
      </c>
      <c r="W1426" s="78">
        <v>61</v>
      </c>
      <c r="X1426" s="78">
        <v>1</v>
      </c>
    </row>
    <row r="1427" spans="1:24" x14ac:dyDescent="0.25">
      <c r="A1427" s="67"/>
      <c r="B1427" s="67">
        <v>1224</v>
      </c>
      <c r="C1427" s="67" t="s">
        <v>742</v>
      </c>
      <c r="D1427" s="107">
        <v>350032</v>
      </c>
      <c r="E1427" s="75" t="s">
        <v>332</v>
      </c>
      <c r="F1427" s="76">
        <v>611155</v>
      </c>
      <c r="G1427" s="75" t="s">
        <v>266</v>
      </c>
      <c r="H1427" s="77">
        <v>0</v>
      </c>
      <c r="I1427" s="77">
        <v>800</v>
      </c>
      <c r="J1427" s="77">
        <v>0</v>
      </c>
      <c r="K1427" s="77">
        <v>0</v>
      </c>
      <c r="L1427" s="80">
        <v>0</v>
      </c>
      <c r="M1427" s="80"/>
      <c r="N1427" s="80"/>
      <c r="O1427" s="80"/>
      <c r="P1427" s="80"/>
      <c r="Q1427" s="78">
        <v>110010</v>
      </c>
      <c r="R1427" s="79" t="s">
        <v>150</v>
      </c>
      <c r="S1427" s="78">
        <v>10</v>
      </c>
      <c r="T1427" s="79" t="s">
        <v>150</v>
      </c>
      <c r="U1427" s="78">
        <v>11</v>
      </c>
      <c r="V1427" s="80" t="s">
        <v>156</v>
      </c>
      <c r="W1427" s="78">
        <v>61</v>
      </c>
      <c r="X1427" s="78">
        <v>1</v>
      </c>
    </row>
    <row r="1428" spans="1:24" x14ac:dyDescent="0.25">
      <c r="A1428" s="67"/>
      <c r="B1428" s="67">
        <v>1225</v>
      </c>
      <c r="C1428" s="67" t="s">
        <v>742</v>
      </c>
      <c r="D1428" s="107">
        <v>350032</v>
      </c>
      <c r="E1428" s="75" t="s">
        <v>332</v>
      </c>
      <c r="F1428" s="76">
        <v>611160</v>
      </c>
      <c r="G1428" s="75" t="s">
        <v>230</v>
      </c>
      <c r="H1428" s="77">
        <v>0</v>
      </c>
      <c r="I1428" s="77">
        <v>0</v>
      </c>
      <c r="J1428" s="77">
        <v>14074</v>
      </c>
      <c r="K1428" s="77">
        <v>0</v>
      </c>
      <c r="L1428" s="80">
        <v>0</v>
      </c>
      <c r="M1428" s="80"/>
      <c r="N1428" s="80"/>
      <c r="O1428" s="80"/>
      <c r="P1428" s="80"/>
      <c r="Q1428" s="78">
        <v>110010</v>
      </c>
      <c r="R1428" s="79" t="s">
        <v>150</v>
      </c>
      <c r="S1428" s="78">
        <v>10</v>
      </c>
      <c r="T1428" s="79" t="s">
        <v>150</v>
      </c>
      <c r="U1428" s="78">
        <v>11</v>
      </c>
      <c r="V1428" s="80" t="s">
        <v>156</v>
      </c>
      <c r="W1428" s="78">
        <v>61</v>
      </c>
      <c r="X1428" s="78">
        <v>1</v>
      </c>
    </row>
    <row r="1429" spans="1:24" x14ac:dyDescent="0.25">
      <c r="A1429" s="67"/>
      <c r="B1429" s="67">
        <v>1226</v>
      </c>
      <c r="C1429" s="67" t="s">
        <v>742</v>
      </c>
      <c r="D1429" s="107">
        <v>350032</v>
      </c>
      <c r="E1429" s="75" t="s">
        <v>332</v>
      </c>
      <c r="F1429" s="76">
        <v>611460</v>
      </c>
      <c r="G1429" s="75" t="s">
        <v>182</v>
      </c>
      <c r="H1429" s="77">
        <v>825.03</v>
      </c>
      <c r="I1429" s="77">
        <v>0</v>
      </c>
      <c r="J1429" s="77">
        <v>893</v>
      </c>
      <c r="K1429" s="77">
        <v>0</v>
      </c>
      <c r="L1429" s="80">
        <v>893</v>
      </c>
      <c r="M1429" s="80"/>
      <c r="N1429" s="80"/>
      <c r="O1429" s="80"/>
      <c r="P1429" s="80"/>
      <c r="Q1429" s="78">
        <v>110010</v>
      </c>
      <c r="R1429" s="79" t="s">
        <v>150</v>
      </c>
      <c r="S1429" s="78">
        <v>10</v>
      </c>
      <c r="T1429" s="79" t="s">
        <v>150</v>
      </c>
      <c r="U1429" s="78">
        <v>11</v>
      </c>
      <c r="V1429" s="80" t="s">
        <v>156</v>
      </c>
      <c r="W1429" s="78">
        <v>61</v>
      </c>
      <c r="X1429" s="78">
        <v>1</v>
      </c>
    </row>
    <row r="1430" spans="1:24" x14ac:dyDescent="0.25">
      <c r="A1430" s="67"/>
      <c r="B1430" s="67">
        <v>1227</v>
      </c>
      <c r="C1430" s="67" t="s">
        <v>742</v>
      </c>
      <c r="D1430" s="107">
        <v>350032</v>
      </c>
      <c r="E1430" s="75" t="s">
        <v>332</v>
      </c>
      <c r="F1430" s="76">
        <v>611510</v>
      </c>
      <c r="G1430" s="75" t="s">
        <v>212</v>
      </c>
      <c r="H1430" s="77">
        <v>6500.01</v>
      </c>
      <c r="I1430" s="77">
        <v>8369.93</v>
      </c>
      <c r="J1430" s="77">
        <v>7898</v>
      </c>
      <c r="K1430" s="77">
        <v>4103.1499999999996</v>
      </c>
      <c r="L1430" s="80">
        <v>7898</v>
      </c>
      <c r="M1430" s="80"/>
      <c r="N1430" s="80"/>
      <c r="O1430" s="80"/>
      <c r="P1430" s="80"/>
      <c r="Q1430" s="78">
        <v>110010</v>
      </c>
      <c r="R1430" s="79" t="s">
        <v>150</v>
      </c>
      <c r="S1430" s="78">
        <v>10</v>
      </c>
      <c r="T1430" s="79" t="s">
        <v>150</v>
      </c>
      <c r="U1430" s="78">
        <v>11</v>
      </c>
      <c r="V1430" s="80" t="s">
        <v>156</v>
      </c>
      <c r="W1430" s="78">
        <v>61</v>
      </c>
      <c r="X1430" s="78">
        <v>1</v>
      </c>
    </row>
    <row r="1431" spans="1:24" x14ac:dyDescent="0.25">
      <c r="A1431" s="67"/>
      <c r="B1431" s="67">
        <v>1228</v>
      </c>
      <c r="C1431" s="67" t="s">
        <v>742</v>
      </c>
      <c r="D1431" s="107">
        <v>350032</v>
      </c>
      <c r="E1431" s="75" t="s">
        <v>332</v>
      </c>
      <c r="F1431" s="76">
        <v>712320</v>
      </c>
      <c r="G1431" s="75" t="s">
        <v>276</v>
      </c>
      <c r="H1431" s="77">
        <v>0</v>
      </c>
      <c r="I1431" s="77">
        <v>200</v>
      </c>
      <c r="J1431" s="77">
        <v>400</v>
      </c>
      <c r="K1431" s="77">
        <v>400</v>
      </c>
      <c r="L1431" s="80">
        <v>400</v>
      </c>
      <c r="M1431" s="80">
        <f t="shared" ref="M1431:M1444" si="41">+L1431-J1431</f>
        <v>0</v>
      </c>
      <c r="N1431" s="80"/>
      <c r="O1431" s="80"/>
      <c r="P1431" s="80"/>
      <c r="Q1431" s="78">
        <v>110010</v>
      </c>
      <c r="R1431" s="79" t="s">
        <v>150</v>
      </c>
      <c r="S1431" s="78">
        <v>10</v>
      </c>
      <c r="T1431" s="79" t="s">
        <v>150</v>
      </c>
      <c r="U1431" s="78">
        <v>11</v>
      </c>
      <c r="V1431" s="80" t="s">
        <v>156</v>
      </c>
      <c r="W1431" s="78">
        <v>71</v>
      </c>
      <c r="X1431" s="78">
        <v>4</v>
      </c>
    </row>
    <row r="1432" spans="1:24" x14ac:dyDescent="0.25">
      <c r="A1432" s="67"/>
      <c r="B1432" s="67">
        <v>1229</v>
      </c>
      <c r="C1432" s="67" t="s">
        <v>742</v>
      </c>
      <c r="D1432" s="107">
        <v>350032</v>
      </c>
      <c r="E1432" s="75" t="s">
        <v>332</v>
      </c>
      <c r="F1432" s="76">
        <v>712330</v>
      </c>
      <c r="G1432" s="75" t="s">
        <v>334</v>
      </c>
      <c r="H1432" s="77">
        <v>0</v>
      </c>
      <c r="I1432" s="77">
        <v>0</v>
      </c>
      <c r="J1432" s="77">
        <v>5114</v>
      </c>
      <c r="K1432" s="77">
        <v>1650</v>
      </c>
      <c r="L1432" s="80">
        <v>5114</v>
      </c>
      <c r="M1432" s="80">
        <f t="shared" si="41"/>
        <v>0</v>
      </c>
      <c r="N1432" s="80"/>
      <c r="O1432" s="80"/>
      <c r="P1432" s="80"/>
      <c r="Q1432" s="78">
        <v>110010</v>
      </c>
      <c r="R1432" s="79" t="s">
        <v>150</v>
      </c>
      <c r="S1432" s="78">
        <v>10</v>
      </c>
      <c r="T1432" s="79" t="s">
        <v>150</v>
      </c>
      <c r="U1432" s="78">
        <v>11</v>
      </c>
      <c r="V1432" s="80" t="s">
        <v>156</v>
      </c>
      <c r="W1432" s="78">
        <v>71</v>
      </c>
      <c r="X1432" s="78">
        <v>4</v>
      </c>
    </row>
    <row r="1433" spans="1:24" x14ac:dyDescent="0.25">
      <c r="A1433" s="67"/>
      <c r="B1433" s="67">
        <v>1230</v>
      </c>
      <c r="C1433" s="67" t="s">
        <v>742</v>
      </c>
      <c r="D1433" s="107">
        <v>350032</v>
      </c>
      <c r="E1433" s="75" t="s">
        <v>332</v>
      </c>
      <c r="F1433" s="76">
        <v>712350</v>
      </c>
      <c r="G1433" s="75" t="s">
        <v>335</v>
      </c>
      <c r="H1433" s="77">
        <v>1371.21</v>
      </c>
      <c r="I1433" s="77">
        <v>5350</v>
      </c>
      <c r="J1433" s="77">
        <v>5000</v>
      </c>
      <c r="K1433" s="77">
        <v>450</v>
      </c>
      <c r="L1433" s="80">
        <v>5000</v>
      </c>
      <c r="M1433" s="80">
        <f t="shared" si="41"/>
        <v>0</v>
      </c>
      <c r="N1433" s="80"/>
      <c r="O1433" s="80"/>
      <c r="P1433" s="80"/>
      <c r="Q1433" s="78">
        <v>110010</v>
      </c>
      <c r="R1433" s="79" t="s">
        <v>150</v>
      </c>
      <c r="S1433" s="78">
        <v>10</v>
      </c>
      <c r="T1433" s="79" t="s">
        <v>150</v>
      </c>
      <c r="U1433" s="78">
        <v>11</v>
      </c>
      <c r="V1433" s="80" t="s">
        <v>156</v>
      </c>
      <c r="W1433" s="78">
        <v>71</v>
      </c>
      <c r="X1433" s="78">
        <v>4</v>
      </c>
    </row>
    <row r="1434" spans="1:24" x14ac:dyDescent="0.25">
      <c r="A1434" s="67"/>
      <c r="B1434" s="67">
        <v>1231</v>
      </c>
      <c r="C1434" s="67" t="s">
        <v>742</v>
      </c>
      <c r="D1434" s="107">
        <v>350032</v>
      </c>
      <c r="E1434" s="75" t="s">
        <v>332</v>
      </c>
      <c r="F1434" s="76">
        <v>712655</v>
      </c>
      <c r="G1434" s="75" t="s">
        <v>237</v>
      </c>
      <c r="H1434" s="77">
        <v>557.6</v>
      </c>
      <c r="I1434" s="77">
        <v>645.69000000000005</v>
      </c>
      <c r="J1434" s="77">
        <v>1000</v>
      </c>
      <c r="K1434" s="77">
        <v>0</v>
      </c>
      <c r="L1434" s="80">
        <v>1000</v>
      </c>
      <c r="M1434" s="80">
        <f t="shared" si="41"/>
        <v>0</v>
      </c>
      <c r="N1434" s="80"/>
      <c r="O1434" s="80"/>
      <c r="P1434" s="80"/>
      <c r="Q1434" s="78">
        <v>110010</v>
      </c>
      <c r="R1434" s="79" t="s">
        <v>150</v>
      </c>
      <c r="S1434" s="78">
        <v>10</v>
      </c>
      <c r="T1434" s="79" t="s">
        <v>150</v>
      </c>
      <c r="U1434" s="78">
        <v>11</v>
      </c>
      <c r="V1434" s="80" t="s">
        <v>156</v>
      </c>
      <c r="W1434" s="78">
        <v>71</v>
      </c>
      <c r="X1434" s="78">
        <v>4</v>
      </c>
    </row>
    <row r="1435" spans="1:24" x14ac:dyDescent="0.25">
      <c r="A1435" s="67"/>
      <c r="B1435" s="67">
        <v>1232</v>
      </c>
      <c r="C1435" s="67" t="s">
        <v>742</v>
      </c>
      <c r="D1435" s="107">
        <v>350032</v>
      </c>
      <c r="E1435" s="75" t="s">
        <v>332</v>
      </c>
      <c r="F1435" s="76">
        <v>733110</v>
      </c>
      <c r="G1435" s="75" t="s">
        <v>214</v>
      </c>
      <c r="H1435" s="77">
        <v>15846.470000000001</v>
      </c>
      <c r="I1435" s="77">
        <v>13527.11</v>
      </c>
      <c r="J1435" s="77">
        <v>13365</v>
      </c>
      <c r="K1435" s="77">
        <v>6717.0300000000007</v>
      </c>
      <c r="L1435" s="80">
        <v>13365</v>
      </c>
      <c r="M1435" s="80">
        <f t="shared" si="41"/>
        <v>0</v>
      </c>
      <c r="N1435" s="80"/>
      <c r="O1435" s="80"/>
      <c r="P1435" s="80"/>
      <c r="Q1435" s="78">
        <v>110010</v>
      </c>
      <c r="R1435" s="79" t="s">
        <v>150</v>
      </c>
      <c r="S1435" s="78">
        <v>10</v>
      </c>
      <c r="T1435" s="79" t="s">
        <v>150</v>
      </c>
      <c r="U1435" s="78">
        <v>11</v>
      </c>
      <c r="V1435" s="80" t="s">
        <v>156</v>
      </c>
      <c r="W1435" s="78">
        <v>73</v>
      </c>
      <c r="X1435" s="78">
        <v>4</v>
      </c>
    </row>
    <row r="1436" spans="1:24" x14ac:dyDescent="0.25">
      <c r="A1436" s="67"/>
      <c r="B1436" s="67">
        <v>1233</v>
      </c>
      <c r="C1436" s="67" t="s">
        <v>742</v>
      </c>
      <c r="D1436" s="107">
        <v>350032</v>
      </c>
      <c r="E1436" s="75" t="s">
        <v>332</v>
      </c>
      <c r="F1436" s="76">
        <v>744210</v>
      </c>
      <c r="G1436" s="75" t="s">
        <v>190</v>
      </c>
      <c r="H1436" s="77">
        <v>234.39999999999998</v>
      </c>
      <c r="I1436" s="77">
        <v>369.03999999999996</v>
      </c>
      <c r="J1436" s="77">
        <v>435</v>
      </c>
      <c r="K1436" s="77">
        <v>193.76</v>
      </c>
      <c r="L1436" s="80">
        <v>435</v>
      </c>
      <c r="M1436" s="80">
        <f t="shared" si="41"/>
        <v>0</v>
      </c>
      <c r="N1436" s="80"/>
      <c r="O1436" s="80"/>
      <c r="P1436" s="80"/>
      <c r="Q1436" s="78">
        <v>110010</v>
      </c>
      <c r="R1436" s="79" t="s">
        <v>150</v>
      </c>
      <c r="S1436" s="78">
        <v>10</v>
      </c>
      <c r="T1436" s="79" t="s">
        <v>150</v>
      </c>
      <c r="U1436" s="78">
        <v>11</v>
      </c>
      <c r="V1436" s="80" t="s">
        <v>156</v>
      </c>
      <c r="W1436" s="78">
        <v>74</v>
      </c>
      <c r="X1436" s="78">
        <v>4</v>
      </c>
    </row>
    <row r="1437" spans="1:24" x14ac:dyDescent="0.25">
      <c r="A1437" s="67"/>
      <c r="B1437" s="67">
        <v>1234</v>
      </c>
      <c r="C1437" s="67" t="s">
        <v>742</v>
      </c>
      <c r="D1437" s="107">
        <v>350032</v>
      </c>
      <c r="E1437" s="75" t="s">
        <v>332</v>
      </c>
      <c r="F1437" s="76">
        <v>744220</v>
      </c>
      <c r="G1437" s="75" t="s">
        <v>191</v>
      </c>
      <c r="H1437" s="77">
        <v>1139.6199999999999</v>
      </c>
      <c r="I1437" s="77">
        <v>1057.72</v>
      </c>
      <c r="J1437" s="77">
        <v>0</v>
      </c>
      <c r="K1437" s="77">
        <v>0</v>
      </c>
      <c r="L1437" s="80">
        <v>0</v>
      </c>
      <c r="M1437" s="80">
        <f t="shared" si="41"/>
        <v>0</v>
      </c>
      <c r="N1437" s="80"/>
      <c r="O1437" s="80"/>
      <c r="P1437" s="80"/>
      <c r="Q1437" s="78">
        <v>110010</v>
      </c>
      <c r="R1437" s="79" t="s">
        <v>150</v>
      </c>
      <c r="S1437" s="78">
        <v>10</v>
      </c>
      <c r="T1437" s="79" t="s">
        <v>150</v>
      </c>
      <c r="U1437" s="78">
        <v>11</v>
      </c>
      <c r="V1437" s="80" t="s">
        <v>156</v>
      </c>
      <c r="W1437" s="78">
        <v>74</v>
      </c>
      <c r="X1437" s="78">
        <v>4</v>
      </c>
    </row>
    <row r="1438" spans="1:24" x14ac:dyDescent="0.25">
      <c r="A1438" s="67"/>
      <c r="B1438" s="67">
        <v>1235</v>
      </c>
      <c r="C1438" s="67" t="s">
        <v>742</v>
      </c>
      <c r="D1438" s="107">
        <v>350032</v>
      </c>
      <c r="E1438" s="75" t="s">
        <v>332</v>
      </c>
      <c r="F1438" s="76">
        <v>755310</v>
      </c>
      <c r="G1438" s="75" t="s">
        <v>194</v>
      </c>
      <c r="H1438" s="77">
        <v>1142</v>
      </c>
      <c r="I1438" s="77">
        <v>1524.48</v>
      </c>
      <c r="J1438" s="77">
        <v>2000</v>
      </c>
      <c r="K1438" s="77">
        <v>1005.96</v>
      </c>
      <c r="L1438" s="80">
        <v>2000</v>
      </c>
      <c r="M1438" s="80">
        <f t="shared" si="41"/>
        <v>0</v>
      </c>
      <c r="N1438" s="80"/>
      <c r="O1438" s="80"/>
      <c r="P1438" s="80"/>
      <c r="Q1438" s="78">
        <v>110010</v>
      </c>
      <c r="R1438" s="79" t="s">
        <v>150</v>
      </c>
      <c r="S1438" s="78">
        <v>10</v>
      </c>
      <c r="T1438" s="79" t="s">
        <v>150</v>
      </c>
      <c r="U1438" s="78">
        <v>11</v>
      </c>
      <c r="V1438" s="80" t="s">
        <v>156</v>
      </c>
      <c r="W1438" s="78">
        <v>75</v>
      </c>
      <c r="X1438" s="78">
        <v>4</v>
      </c>
    </row>
    <row r="1439" spans="1:24" x14ac:dyDescent="0.25">
      <c r="A1439" s="67"/>
      <c r="B1439" s="67">
        <v>1236</v>
      </c>
      <c r="C1439" s="67" t="s">
        <v>742</v>
      </c>
      <c r="D1439" s="107">
        <v>350032</v>
      </c>
      <c r="E1439" s="75" t="s">
        <v>332</v>
      </c>
      <c r="F1439" s="76">
        <v>755360</v>
      </c>
      <c r="G1439" s="75" t="s">
        <v>225</v>
      </c>
      <c r="H1439" s="77">
        <v>4667.46</v>
      </c>
      <c r="I1439" s="77">
        <v>5641.76</v>
      </c>
      <c r="J1439" s="77">
        <v>5740</v>
      </c>
      <c r="K1439" s="77">
        <v>1722.9199999999998</v>
      </c>
      <c r="L1439" s="80">
        <v>5740</v>
      </c>
      <c r="M1439" s="80">
        <f t="shared" si="41"/>
        <v>0</v>
      </c>
      <c r="N1439" s="80"/>
      <c r="O1439" s="80"/>
      <c r="P1439" s="80"/>
      <c r="Q1439" s="78">
        <v>110010</v>
      </c>
      <c r="R1439" s="79" t="s">
        <v>150</v>
      </c>
      <c r="S1439" s="78">
        <v>10</v>
      </c>
      <c r="T1439" s="79" t="s">
        <v>150</v>
      </c>
      <c r="U1439" s="78">
        <v>11</v>
      </c>
      <c r="V1439" s="80" t="s">
        <v>156</v>
      </c>
      <c r="W1439" s="78">
        <v>75</v>
      </c>
      <c r="X1439" s="78">
        <v>4</v>
      </c>
    </row>
    <row r="1440" spans="1:24" x14ac:dyDescent="0.25">
      <c r="A1440" s="67"/>
      <c r="B1440" s="67">
        <v>1237</v>
      </c>
      <c r="C1440" s="67" t="s">
        <v>742</v>
      </c>
      <c r="D1440" s="107">
        <v>350032</v>
      </c>
      <c r="E1440" s="75" t="s">
        <v>332</v>
      </c>
      <c r="F1440" s="76">
        <v>755705</v>
      </c>
      <c r="G1440" s="75" t="s">
        <v>196</v>
      </c>
      <c r="H1440" s="77">
        <v>89.080000000000013</v>
      </c>
      <c r="I1440" s="77">
        <v>178.26999999999998</v>
      </c>
      <c r="J1440" s="77">
        <v>150</v>
      </c>
      <c r="K1440" s="77">
        <v>39.65</v>
      </c>
      <c r="L1440" s="80">
        <v>150</v>
      </c>
      <c r="M1440" s="80">
        <f t="shared" si="41"/>
        <v>0</v>
      </c>
      <c r="N1440" s="80"/>
      <c r="O1440" s="80"/>
      <c r="P1440" s="80"/>
      <c r="Q1440" s="78">
        <v>110010</v>
      </c>
      <c r="R1440" s="79" t="s">
        <v>150</v>
      </c>
      <c r="S1440" s="78">
        <v>10</v>
      </c>
      <c r="T1440" s="79" t="s">
        <v>150</v>
      </c>
      <c r="U1440" s="78">
        <v>11</v>
      </c>
      <c r="V1440" s="80" t="s">
        <v>156</v>
      </c>
      <c r="W1440" s="78">
        <v>75</v>
      </c>
      <c r="X1440" s="78">
        <v>4</v>
      </c>
    </row>
    <row r="1441" spans="1:24" x14ac:dyDescent="0.25">
      <c r="A1441" s="67"/>
      <c r="B1441" s="67">
        <v>1238</v>
      </c>
      <c r="C1441" s="67" t="s">
        <v>742</v>
      </c>
      <c r="D1441" s="107">
        <v>350032</v>
      </c>
      <c r="E1441" s="75" t="s">
        <v>332</v>
      </c>
      <c r="F1441" s="76">
        <v>755730</v>
      </c>
      <c r="G1441" s="75" t="s">
        <v>197</v>
      </c>
      <c r="H1441" s="77">
        <v>540</v>
      </c>
      <c r="I1441" s="77">
        <v>200</v>
      </c>
      <c r="J1441" s="77">
        <v>565</v>
      </c>
      <c r="K1441" s="77">
        <v>550</v>
      </c>
      <c r="L1441" s="80">
        <v>565</v>
      </c>
      <c r="M1441" s="80">
        <f t="shared" si="41"/>
        <v>0</v>
      </c>
      <c r="N1441" s="80"/>
      <c r="O1441" s="80"/>
      <c r="P1441" s="80"/>
      <c r="Q1441" s="78">
        <v>110010</v>
      </c>
      <c r="R1441" s="79" t="s">
        <v>150</v>
      </c>
      <c r="S1441" s="78">
        <v>10</v>
      </c>
      <c r="T1441" s="79" t="s">
        <v>150</v>
      </c>
      <c r="U1441" s="78">
        <v>11</v>
      </c>
      <c r="V1441" s="80" t="s">
        <v>156</v>
      </c>
      <c r="W1441" s="78">
        <v>75</v>
      </c>
      <c r="X1441" s="78">
        <v>4</v>
      </c>
    </row>
    <row r="1442" spans="1:24" x14ac:dyDescent="0.25">
      <c r="A1442" s="67"/>
      <c r="B1442" s="67">
        <v>1239</v>
      </c>
      <c r="C1442" s="67" t="s">
        <v>742</v>
      </c>
      <c r="D1442" s="107">
        <v>350032</v>
      </c>
      <c r="E1442" s="75" t="s">
        <v>332</v>
      </c>
      <c r="F1442" s="76">
        <v>755740</v>
      </c>
      <c r="G1442" s="75" t="s">
        <v>336</v>
      </c>
      <c r="H1442" s="77">
        <v>2446</v>
      </c>
      <c r="I1442" s="77">
        <v>2016</v>
      </c>
      <c r="J1442" s="77">
        <v>3565</v>
      </c>
      <c r="K1442" s="77">
        <v>3473</v>
      </c>
      <c r="L1442" s="80">
        <v>3565</v>
      </c>
      <c r="M1442" s="80">
        <f t="shared" si="41"/>
        <v>0</v>
      </c>
      <c r="N1442" s="80"/>
      <c r="O1442" s="80"/>
      <c r="P1442" s="80"/>
      <c r="Q1442" s="78">
        <v>110010</v>
      </c>
      <c r="R1442" s="79" t="s">
        <v>150</v>
      </c>
      <c r="S1442" s="78">
        <v>10</v>
      </c>
      <c r="T1442" s="79" t="s">
        <v>150</v>
      </c>
      <c r="U1442" s="78">
        <v>11</v>
      </c>
      <c r="V1442" s="80" t="s">
        <v>156</v>
      </c>
      <c r="W1442" s="78">
        <v>75</v>
      </c>
      <c r="X1442" s="78">
        <v>4</v>
      </c>
    </row>
    <row r="1443" spans="1:24" x14ac:dyDescent="0.25">
      <c r="A1443" s="67"/>
      <c r="B1443" s="67">
        <v>1240</v>
      </c>
      <c r="C1443" s="67" t="s">
        <v>742</v>
      </c>
      <c r="D1443" s="109">
        <v>350032</v>
      </c>
      <c r="E1443" s="75" t="s">
        <v>332</v>
      </c>
      <c r="F1443" s="72">
        <v>787410</v>
      </c>
      <c r="G1443" s="75" t="s">
        <v>227</v>
      </c>
      <c r="H1443" s="77">
        <v>798</v>
      </c>
      <c r="I1443" s="77">
        <v>0</v>
      </c>
      <c r="J1443" s="77">
        <v>0</v>
      </c>
      <c r="K1443" s="77">
        <v>0</v>
      </c>
      <c r="L1443" s="80">
        <v>0</v>
      </c>
      <c r="M1443" s="80">
        <f t="shared" si="41"/>
        <v>0</v>
      </c>
      <c r="N1443" s="80"/>
      <c r="O1443" s="80"/>
      <c r="P1443" s="80"/>
      <c r="Q1443" s="78">
        <v>110010</v>
      </c>
      <c r="R1443" s="79" t="s">
        <v>150</v>
      </c>
      <c r="S1443" s="78">
        <v>10</v>
      </c>
      <c r="T1443" s="79" t="s">
        <v>150</v>
      </c>
      <c r="U1443" s="78">
        <v>11</v>
      </c>
      <c r="V1443" s="80" t="s">
        <v>156</v>
      </c>
      <c r="W1443" s="78">
        <v>78</v>
      </c>
      <c r="X1443" s="78">
        <v>4</v>
      </c>
    </row>
    <row r="1444" spans="1:24" x14ac:dyDescent="0.25">
      <c r="A1444" s="67"/>
      <c r="B1444" s="67"/>
      <c r="C1444" s="67" t="s">
        <v>742</v>
      </c>
      <c r="D1444" s="109">
        <v>350032</v>
      </c>
      <c r="E1444" s="75" t="s">
        <v>332</v>
      </c>
      <c r="F1444" s="66">
        <v>798142</v>
      </c>
      <c r="G1444" s="66" t="s">
        <v>839</v>
      </c>
      <c r="H1444" s="77"/>
      <c r="I1444" s="77"/>
      <c r="J1444" s="77"/>
      <c r="K1444" s="77"/>
      <c r="L1444" s="80">
        <v>-4323</v>
      </c>
      <c r="M1444" s="80">
        <f t="shared" si="41"/>
        <v>-4323</v>
      </c>
      <c r="N1444" s="80"/>
      <c r="O1444" s="80"/>
      <c r="P1444" s="80"/>
      <c r="Q1444" s="78">
        <v>110010</v>
      </c>
      <c r="R1444" s="79" t="s">
        <v>150</v>
      </c>
      <c r="S1444" s="78">
        <v>10</v>
      </c>
      <c r="T1444" s="79" t="s">
        <v>150</v>
      </c>
      <c r="U1444" s="78">
        <v>11</v>
      </c>
      <c r="V1444" s="80" t="s">
        <v>156</v>
      </c>
      <c r="W1444" s="78">
        <v>79</v>
      </c>
      <c r="X1444" s="78">
        <v>4</v>
      </c>
    </row>
    <row r="1445" spans="1:24" x14ac:dyDescent="0.25">
      <c r="A1445" s="67"/>
      <c r="B1445" s="67">
        <v>1241</v>
      </c>
      <c r="C1445" s="67" t="s">
        <v>742</v>
      </c>
      <c r="D1445" s="109">
        <v>350036</v>
      </c>
      <c r="E1445" s="75" t="s">
        <v>332</v>
      </c>
      <c r="F1445" s="72">
        <v>611110</v>
      </c>
      <c r="G1445" s="75" t="s">
        <v>258</v>
      </c>
      <c r="H1445" s="77">
        <v>34898.080000000002</v>
      </c>
      <c r="I1445" s="77">
        <v>64830.49</v>
      </c>
      <c r="J1445" s="77">
        <v>75754</v>
      </c>
      <c r="K1445" s="77">
        <v>36418.620000000003</v>
      </c>
      <c r="L1445" s="80">
        <v>78669</v>
      </c>
      <c r="M1445" s="80"/>
      <c r="N1445" s="80"/>
      <c r="O1445" s="80"/>
      <c r="P1445" s="80"/>
      <c r="Q1445" s="78">
        <v>110010</v>
      </c>
      <c r="R1445" s="79" t="s">
        <v>150</v>
      </c>
      <c r="S1445" s="78">
        <v>10</v>
      </c>
      <c r="T1445" s="79" t="s">
        <v>150</v>
      </c>
      <c r="U1445" s="78">
        <v>11</v>
      </c>
      <c r="V1445" s="80" t="s">
        <v>156</v>
      </c>
      <c r="W1445" s="78">
        <v>61</v>
      </c>
      <c r="X1445" s="78">
        <v>1</v>
      </c>
    </row>
    <row r="1446" spans="1:24" x14ac:dyDescent="0.25">
      <c r="A1446" s="67"/>
      <c r="B1446" s="67">
        <v>1242</v>
      </c>
      <c r="C1446" s="67" t="s">
        <v>742</v>
      </c>
      <c r="D1446" s="109">
        <v>350036</v>
      </c>
      <c r="E1446" s="75" t="s">
        <v>332</v>
      </c>
      <c r="F1446" s="72">
        <v>611115</v>
      </c>
      <c r="G1446" s="75" t="s">
        <v>259</v>
      </c>
      <c r="H1446" s="77">
        <v>0</v>
      </c>
      <c r="I1446" s="77">
        <v>43.06</v>
      </c>
      <c r="J1446" s="77">
        <v>650</v>
      </c>
      <c r="K1446" s="77">
        <v>327.02999999999997</v>
      </c>
      <c r="L1446" s="80">
        <v>650</v>
      </c>
      <c r="M1446" s="80"/>
      <c r="N1446" s="80"/>
      <c r="O1446" s="80"/>
      <c r="P1446" s="80"/>
      <c r="Q1446" s="78">
        <v>110010</v>
      </c>
      <c r="R1446" s="79" t="s">
        <v>150</v>
      </c>
      <c r="S1446" s="78">
        <v>10</v>
      </c>
      <c r="T1446" s="79" t="s">
        <v>150</v>
      </c>
      <c r="U1446" s="78">
        <v>11</v>
      </c>
      <c r="V1446" s="80" t="s">
        <v>156</v>
      </c>
      <c r="W1446" s="78">
        <v>61</v>
      </c>
      <c r="X1446" s="78">
        <v>1</v>
      </c>
    </row>
    <row r="1447" spans="1:24" x14ac:dyDescent="0.25">
      <c r="A1447" s="67"/>
      <c r="B1447" s="67">
        <v>1243</v>
      </c>
      <c r="C1447" s="67" t="s">
        <v>742</v>
      </c>
      <c r="D1447" s="109">
        <v>350036</v>
      </c>
      <c r="E1447" s="75" t="s">
        <v>332</v>
      </c>
      <c r="F1447" s="72">
        <v>611120</v>
      </c>
      <c r="G1447" s="75" t="s">
        <v>229</v>
      </c>
      <c r="H1447" s="77">
        <v>25880.12</v>
      </c>
      <c r="I1447" s="77">
        <v>22024</v>
      </c>
      <c r="J1447" s="77">
        <v>28577</v>
      </c>
      <c r="K1447" s="77">
        <v>14072.75</v>
      </c>
      <c r="L1447" s="80">
        <v>0</v>
      </c>
      <c r="M1447" s="80"/>
      <c r="N1447" s="80"/>
      <c r="O1447" s="80"/>
      <c r="P1447" s="80"/>
      <c r="Q1447" s="78">
        <v>110010</v>
      </c>
      <c r="R1447" s="79" t="s">
        <v>150</v>
      </c>
      <c r="S1447" s="78">
        <v>10</v>
      </c>
      <c r="T1447" s="79" t="s">
        <v>150</v>
      </c>
      <c r="U1447" s="78">
        <v>11</v>
      </c>
      <c r="V1447" s="80" t="s">
        <v>156</v>
      </c>
      <c r="W1447" s="78">
        <v>61</v>
      </c>
      <c r="X1447" s="78">
        <v>1</v>
      </c>
    </row>
    <row r="1448" spans="1:24" x14ac:dyDescent="0.25">
      <c r="A1448" s="67"/>
      <c r="B1448" s="67">
        <v>1244</v>
      </c>
      <c r="C1448" s="67" t="s">
        <v>742</v>
      </c>
      <c r="D1448" s="109">
        <v>350036</v>
      </c>
      <c r="E1448" s="75" t="s">
        <v>332</v>
      </c>
      <c r="F1448" s="72">
        <v>611130</v>
      </c>
      <c r="G1448" s="75" t="s">
        <v>261</v>
      </c>
      <c r="H1448" s="77">
        <v>0</v>
      </c>
      <c r="I1448" s="77">
        <v>0</v>
      </c>
      <c r="J1448" s="77">
        <v>750</v>
      </c>
      <c r="K1448" s="77">
        <v>750</v>
      </c>
      <c r="L1448" s="80">
        <v>750</v>
      </c>
      <c r="M1448" s="80"/>
      <c r="N1448" s="80"/>
      <c r="O1448" s="80"/>
      <c r="P1448" s="80"/>
      <c r="Q1448" s="78">
        <v>110010</v>
      </c>
      <c r="R1448" s="79" t="s">
        <v>150</v>
      </c>
      <c r="S1448" s="78">
        <v>10</v>
      </c>
      <c r="T1448" s="79" t="s">
        <v>150</v>
      </c>
      <c r="U1448" s="78">
        <v>11</v>
      </c>
      <c r="V1448" s="80" t="s">
        <v>156</v>
      </c>
      <c r="W1448" s="78">
        <v>61</v>
      </c>
      <c r="X1448" s="78">
        <v>1</v>
      </c>
    </row>
    <row r="1449" spans="1:24" x14ac:dyDescent="0.25">
      <c r="A1449" s="67"/>
      <c r="B1449" s="67">
        <v>1245</v>
      </c>
      <c r="C1449" s="67" t="s">
        <v>742</v>
      </c>
      <c r="D1449" s="109">
        <v>350036</v>
      </c>
      <c r="E1449" s="75" t="s">
        <v>332</v>
      </c>
      <c r="F1449" s="72">
        <v>611135</v>
      </c>
      <c r="G1449" s="75" t="s">
        <v>265</v>
      </c>
      <c r="H1449" s="77">
        <v>17847.07</v>
      </c>
      <c r="I1449" s="77">
        <v>0</v>
      </c>
      <c r="J1449" s="77">
        <v>0</v>
      </c>
      <c r="K1449" s="77">
        <v>0</v>
      </c>
      <c r="L1449" s="80">
        <v>0</v>
      </c>
      <c r="M1449" s="80"/>
      <c r="N1449" s="80"/>
      <c r="O1449" s="80"/>
      <c r="P1449" s="80"/>
      <c r="Q1449" s="78">
        <v>110010</v>
      </c>
      <c r="R1449" s="79" t="s">
        <v>150</v>
      </c>
      <c r="S1449" s="78">
        <v>10</v>
      </c>
      <c r="T1449" s="79" t="s">
        <v>150</v>
      </c>
      <c r="U1449" s="78">
        <v>11</v>
      </c>
      <c r="V1449" s="80" t="s">
        <v>156</v>
      </c>
      <c r="W1449" s="78">
        <v>61</v>
      </c>
      <c r="X1449" s="78">
        <v>1</v>
      </c>
    </row>
    <row r="1450" spans="1:24" x14ac:dyDescent="0.25">
      <c r="A1450" s="67"/>
      <c r="B1450" s="67">
        <v>1246</v>
      </c>
      <c r="C1450" s="67" t="s">
        <v>742</v>
      </c>
      <c r="D1450" s="109">
        <v>350036</v>
      </c>
      <c r="E1450" s="75" t="s">
        <v>332</v>
      </c>
      <c r="F1450" s="72">
        <v>611140</v>
      </c>
      <c r="G1450" s="75" t="s">
        <v>269</v>
      </c>
      <c r="H1450" s="77">
        <v>0</v>
      </c>
      <c r="I1450" s="77">
        <v>0</v>
      </c>
      <c r="J1450" s="77">
        <v>417</v>
      </c>
      <c r="K1450" s="77">
        <v>0</v>
      </c>
      <c r="L1450" s="80">
        <v>417</v>
      </c>
      <c r="M1450" s="80"/>
      <c r="N1450" s="80"/>
      <c r="O1450" s="80"/>
      <c r="P1450" s="80"/>
      <c r="Q1450" s="78">
        <v>110010</v>
      </c>
      <c r="R1450" s="79" t="s">
        <v>150</v>
      </c>
      <c r="S1450" s="78">
        <v>10</v>
      </c>
      <c r="T1450" s="79" t="s">
        <v>150</v>
      </c>
      <c r="U1450" s="78">
        <v>11</v>
      </c>
      <c r="V1450" s="80" t="s">
        <v>156</v>
      </c>
      <c r="W1450" s="78">
        <v>61</v>
      </c>
      <c r="X1450" s="78">
        <v>1</v>
      </c>
    </row>
    <row r="1451" spans="1:24" x14ac:dyDescent="0.25">
      <c r="A1451" s="67"/>
      <c r="B1451" s="67">
        <v>1247</v>
      </c>
      <c r="C1451" s="67" t="s">
        <v>742</v>
      </c>
      <c r="D1451" s="109">
        <v>350036</v>
      </c>
      <c r="E1451" s="75" t="s">
        <v>332</v>
      </c>
      <c r="F1451" s="72">
        <v>611150</v>
      </c>
      <c r="G1451" s="75" t="s">
        <v>262</v>
      </c>
      <c r="H1451" s="77">
        <v>3371.12</v>
      </c>
      <c r="I1451" s="77">
        <v>3505.96</v>
      </c>
      <c r="J1451" s="77">
        <v>14615</v>
      </c>
      <c r="K1451" s="77">
        <v>0</v>
      </c>
      <c r="L1451" s="80">
        <v>14893</v>
      </c>
      <c r="M1451" s="80"/>
      <c r="N1451" s="80"/>
      <c r="O1451" s="80"/>
      <c r="P1451" s="80"/>
      <c r="Q1451" s="78">
        <v>110010</v>
      </c>
      <c r="R1451" s="79" t="s">
        <v>150</v>
      </c>
      <c r="S1451" s="78">
        <v>10</v>
      </c>
      <c r="T1451" s="79" t="s">
        <v>150</v>
      </c>
      <c r="U1451" s="78">
        <v>11</v>
      </c>
      <c r="V1451" s="80" t="s">
        <v>156</v>
      </c>
      <c r="W1451" s="78">
        <v>61</v>
      </c>
      <c r="X1451" s="78">
        <v>1</v>
      </c>
    </row>
    <row r="1452" spans="1:24" x14ac:dyDescent="0.25">
      <c r="A1452" s="67"/>
      <c r="B1452" s="67">
        <v>1248</v>
      </c>
      <c r="C1452" s="67" t="s">
        <v>742</v>
      </c>
      <c r="D1452" s="109">
        <v>350036</v>
      </c>
      <c r="E1452" s="75" t="s">
        <v>332</v>
      </c>
      <c r="F1452" s="72">
        <v>611160</v>
      </c>
      <c r="G1452" s="75" t="s">
        <v>230</v>
      </c>
      <c r="H1452" s="77">
        <v>5571.119999999999</v>
      </c>
      <c r="I1452" s="77">
        <v>0</v>
      </c>
      <c r="J1452" s="77">
        <v>8565</v>
      </c>
      <c r="K1452" s="77">
        <v>0</v>
      </c>
      <c r="L1452" s="80">
        <v>0</v>
      </c>
      <c r="M1452" s="80"/>
      <c r="N1452" s="80"/>
      <c r="O1452" s="80"/>
      <c r="P1452" s="80"/>
      <c r="Q1452" s="78">
        <v>110010</v>
      </c>
      <c r="R1452" s="79" t="s">
        <v>150</v>
      </c>
      <c r="S1452" s="78">
        <v>10</v>
      </c>
      <c r="T1452" s="79" t="s">
        <v>150</v>
      </c>
      <c r="U1452" s="78">
        <v>11</v>
      </c>
      <c r="V1452" s="80" t="s">
        <v>156</v>
      </c>
      <c r="W1452" s="78">
        <v>61</v>
      </c>
      <c r="X1452" s="78">
        <v>1</v>
      </c>
    </row>
    <row r="1453" spans="1:24" x14ac:dyDescent="0.25">
      <c r="A1453" s="67"/>
      <c r="B1453" s="67">
        <v>1249</v>
      </c>
      <c r="C1453" s="67" t="s">
        <v>742</v>
      </c>
      <c r="D1453" s="109">
        <v>350036</v>
      </c>
      <c r="E1453" s="75" t="s">
        <v>332</v>
      </c>
      <c r="F1453" s="72">
        <v>611510</v>
      </c>
      <c r="G1453" s="75" t="s">
        <v>212</v>
      </c>
      <c r="H1453" s="77">
        <v>0</v>
      </c>
      <c r="I1453" s="77">
        <v>7850.87</v>
      </c>
      <c r="J1453" s="77">
        <v>4536</v>
      </c>
      <c r="K1453" s="77">
        <v>4178.7299999999996</v>
      </c>
      <c r="L1453" s="80">
        <v>4536</v>
      </c>
      <c r="M1453" s="80"/>
      <c r="N1453" s="80"/>
      <c r="O1453" s="80"/>
      <c r="P1453" s="80"/>
      <c r="Q1453" s="78">
        <v>110010</v>
      </c>
      <c r="R1453" s="79" t="s">
        <v>150</v>
      </c>
      <c r="S1453" s="78">
        <v>10</v>
      </c>
      <c r="T1453" s="79" t="s">
        <v>150</v>
      </c>
      <c r="U1453" s="78">
        <v>11</v>
      </c>
      <c r="V1453" s="80" t="s">
        <v>156</v>
      </c>
      <c r="W1453" s="78">
        <v>61</v>
      </c>
      <c r="X1453" s="78">
        <v>1</v>
      </c>
    </row>
    <row r="1454" spans="1:24" s="66" customFormat="1" x14ac:dyDescent="0.25">
      <c r="A1454" s="67"/>
      <c r="B1454" s="67">
        <v>1250</v>
      </c>
      <c r="C1454" s="67" t="s">
        <v>742</v>
      </c>
      <c r="D1454" s="109">
        <v>350036</v>
      </c>
      <c r="E1454" s="75" t="s">
        <v>332</v>
      </c>
      <c r="F1454" s="72">
        <v>712655</v>
      </c>
      <c r="G1454" s="75" t="s">
        <v>237</v>
      </c>
      <c r="H1454" s="77">
        <v>7.86</v>
      </c>
      <c r="I1454" s="77">
        <v>0</v>
      </c>
      <c r="J1454" s="77">
        <v>0</v>
      </c>
      <c r="K1454" s="77">
        <v>0</v>
      </c>
      <c r="L1454" s="80">
        <v>0</v>
      </c>
      <c r="M1454" s="80">
        <f t="shared" ref="M1454:M1461" si="42">+L1454-J1454</f>
        <v>0</v>
      </c>
      <c r="N1454" s="80"/>
      <c r="O1454" s="80"/>
      <c r="P1454" s="80"/>
      <c r="Q1454" s="78">
        <v>110010</v>
      </c>
      <c r="R1454" s="79" t="s">
        <v>150</v>
      </c>
      <c r="S1454" s="78">
        <v>10</v>
      </c>
      <c r="T1454" s="79" t="s">
        <v>150</v>
      </c>
      <c r="U1454" s="78">
        <v>11</v>
      </c>
      <c r="V1454" s="80" t="s">
        <v>156</v>
      </c>
      <c r="W1454" s="78">
        <v>71</v>
      </c>
      <c r="X1454" s="78">
        <v>4</v>
      </c>
    </row>
    <row r="1455" spans="1:24" x14ac:dyDescent="0.25">
      <c r="A1455" s="67"/>
      <c r="B1455" s="67">
        <v>1251</v>
      </c>
      <c r="C1455" s="67" t="s">
        <v>742</v>
      </c>
      <c r="D1455" s="109">
        <v>350036</v>
      </c>
      <c r="E1455" s="75" t="s">
        <v>332</v>
      </c>
      <c r="F1455" s="72">
        <v>733110</v>
      </c>
      <c r="G1455" s="75" t="s">
        <v>214</v>
      </c>
      <c r="H1455" s="77">
        <v>1262.69</v>
      </c>
      <c r="I1455" s="77">
        <v>3575</v>
      </c>
      <c r="J1455" s="77">
        <v>3882</v>
      </c>
      <c r="K1455" s="77">
        <v>861.82</v>
      </c>
      <c r="L1455" s="80">
        <v>3882</v>
      </c>
      <c r="M1455" s="80">
        <f t="shared" si="42"/>
        <v>0</v>
      </c>
      <c r="N1455" s="80"/>
      <c r="O1455" s="80"/>
      <c r="P1455" s="80"/>
      <c r="Q1455" s="78">
        <v>110010</v>
      </c>
      <c r="R1455" s="79" t="s">
        <v>150</v>
      </c>
      <c r="S1455" s="78">
        <v>10</v>
      </c>
      <c r="T1455" s="79" t="s">
        <v>150</v>
      </c>
      <c r="U1455" s="78">
        <v>11</v>
      </c>
      <c r="V1455" s="80" t="s">
        <v>156</v>
      </c>
      <c r="W1455" s="78">
        <v>73</v>
      </c>
      <c r="X1455" s="78">
        <v>4</v>
      </c>
    </row>
    <row r="1456" spans="1:24" x14ac:dyDescent="0.25">
      <c r="A1456" s="67"/>
      <c r="B1456" s="67">
        <v>1252</v>
      </c>
      <c r="C1456" s="67" t="s">
        <v>742</v>
      </c>
      <c r="D1456" s="109">
        <v>350036</v>
      </c>
      <c r="E1456" s="75" t="s">
        <v>332</v>
      </c>
      <c r="F1456" s="72">
        <v>744210</v>
      </c>
      <c r="G1456" s="75" t="s">
        <v>190</v>
      </c>
      <c r="H1456" s="77">
        <v>68.5</v>
      </c>
      <c r="I1456" s="77">
        <v>188.16</v>
      </c>
      <c r="J1456" s="77">
        <v>700</v>
      </c>
      <c r="K1456" s="77">
        <v>227.36</v>
      </c>
      <c r="L1456" s="80">
        <v>700</v>
      </c>
      <c r="M1456" s="80">
        <f t="shared" si="42"/>
        <v>0</v>
      </c>
      <c r="N1456" s="80"/>
      <c r="O1456" s="80"/>
      <c r="P1456" s="80"/>
      <c r="Q1456" s="78">
        <v>110010</v>
      </c>
      <c r="R1456" s="79" t="s">
        <v>150</v>
      </c>
      <c r="S1456" s="78">
        <v>10</v>
      </c>
      <c r="T1456" s="79" t="s">
        <v>150</v>
      </c>
      <c r="U1456" s="78">
        <v>11</v>
      </c>
      <c r="V1456" s="80" t="s">
        <v>156</v>
      </c>
      <c r="W1456" s="78">
        <v>74</v>
      </c>
      <c r="X1456" s="78">
        <v>4</v>
      </c>
    </row>
    <row r="1457" spans="1:24" x14ac:dyDescent="0.25">
      <c r="A1457" s="67"/>
      <c r="B1457" s="67">
        <v>1253</v>
      </c>
      <c r="C1457" s="67" t="s">
        <v>742</v>
      </c>
      <c r="D1457" s="109">
        <v>350036</v>
      </c>
      <c r="E1457" s="75" t="s">
        <v>332</v>
      </c>
      <c r="F1457" s="72">
        <v>755310</v>
      </c>
      <c r="G1457" s="75" t="s">
        <v>194</v>
      </c>
      <c r="H1457" s="77">
        <v>303.82000000000005</v>
      </c>
      <c r="I1457" s="77">
        <v>698.04</v>
      </c>
      <c r="J1457" s="77">
        <v>1250</v>
      </c>
      <c r="K1457" s="77">
        <v>644.16</v>
      </c>
      <c r="L1457" s="80">
        <v>1250</v>
      </c>
      <c r="M1457" s="80">
        <f t="shared" si="42"/>
        <v>0</v>
      </c>
      <c r="N1457" s="80"/>
      <c r="O1457" s="80"/>
      <c r="P1457" s="80"/>
      <c r="Q1457" s="78">
        <v>110010</v>
      </c>
      <c r="R1457" s="79" t="s">
        <v>150</v>
      </c>
      <c r="S1457" s="78">
        <v>10</v>
      </c>
      <c r="T1457" s="79" t="s">
        <v>150</v>
      </c>
      <c r="U1457" s="78">
        <v>11</v>
      </c>
      <c r="V1457" s="80" t="s">
        <v>156</v>
      </c>
      <c r="W1457" s="78">
        <v>75</v>
      </c>
      <c r="X1457" s="78">
        <v>4</v>
      </c>
    </row>
    <row r="1458" spans="1:24" x14ac:dyDescent="0.25">
      <c r="A1458" s="67"/>
      <c r="B1458" s="67">
        <v>1254</v>
      </c>
      <c r="C1458" s="67" t="s">
        <v>742</v>
      </c>
      <c r="D1458" s="109">
        <v>350036</v>
      </c>
      <c r="E1458" s="75" t="s">
        <v>332</v>
      </c>
      <c r="F1458" s="72">
        <v>755360</v>
      </c>
      <c r="G1458" s="75" t="s">
        <v>225</v>
      </c>
      <c r="H1458" s="77">
        <v>0</v>
      </c>
      <c r="I1458" s="77">
        <v>183.76</v>
      </c>
      <c r="J1458" s="77">
        <v>618</v>
      </c>
      <c r="K1458" s="77">
        <v>610.20000000000005</v>
      </c>
      <c r="L1458" s="80">
        <v>618</v>
      </c>
      <c r="M1458" s="80">
        <f t="shared" si="42"/>
        <v>0</v>
      </c>
      <c r="N1458" s="80"/>
      <c r="O1458" s="80"/>
      <c r="P1458" s="80"/>
      <c r="Q1458" s="78">
        <v>110010</v>
      </c>
      <c r="R1458" s="79" t="s">
        <v>150</v>
      </c>
      <c r="S1458" s="78">
        <v>10</v>
      </c>
      <c r="T1458" s="79" t="s">
        <v>150</v>
      </c>
      <c r="U1458" s="78">
        <v>11</v>
      </c>
      <c r="V1458" s="80" t="s">
        <v>156</v>
      </c>
      <c r="W1458" s="78">
        <v>75</v>
      </c>
      <c r="X1458" s="78">
        <v>4</v>
      </c>
    </row>
    <row r="1459" spans="1:24" x14ac:dyDescent="0.25">
      <c r="A1459" s="67"/>
      <c r="B1459" s="67">
        <v>1255</v>
      </c>
      <c r="C1459" s="67" t="s">
        <v>742</v>
      </c>
      <c r="D1459" s="109">
        <v>350036</v>
      </c>
      <c r="E1459" s="75" t="s">
        <v>332</v>
      </c>
      <c r="F1459" s="72">
        <v>755705</v>
      </c>
      <c r="G1459" s="75" t="s">
        <v>196</v>
      </c>
      <c r="H1459" s="77">
        <v>0</v>
      </c>
      <c r="I1459" s="77">
        <v>0</v>
      </c>
      <c r="J1459" s="77">
        <v>50</v>
      </c>
      <c r="K1459" s="77">
        <v>0</v>
      </c>
      <c r="L1459" s="80">
        <v>50</v>
      </c>
      <c r="M1459" s="80">
        <f t="shared" si="42"/>
        <v>0</v>
      </c>
      <c r="N1459" s="80"/>
      <c r="O1459" s="80"/>
      <c r="P1459" s="80"/>
      <c r="Q1459" s="78">
        <v>110010</v>
      </c>
      <c r="R1459" s="79" t="s">
        <v>150</v>
      </c>
      <c r="S1459" s="78">
        <v>10</v>
      </c>
      <c r="T1459" s="79" t="s">
        <v>150</v>
      </c>
      <c r="U1459" s="78">
        <v>11</v>
      </c>
      <c r="V1459" s="80" t="s">
        <v>156</v>
      </c>
      <c r="W1459" s="78">
        <v>75</v>
      </c>
      <c r="X1459" s="78">
        <v>4</v>
      </c>
    </row>
    <row r="1460" spans="1:24" x14ac:dyDescent="0.25">
      <c r="A1460" s="67"/>
      <c r="B1460" s="67">
        <v>1256</v>
      </c>
      <c r="C1460" s="67" t="s">
        <v>742</v>
      </c>
      <c r="D1460" s="109">
        <v>350036</v>
      </c>
      <c r="E1460" s="75" t="s">
        <v>332</v>
      </c>
      <c r="F1460" s="72">
        <v>787410</v>
      </c>
      <c r="G1460" s="75" t="s">
        <v>227</v>
      </c>
      <c r="H1460" s="77">
        <v>798</v>
      </c>
      <c r="I1460" s="77">
        <v>0</v>
      </c>
      <c r="J1460" s="77">
        <v>0</v>
      </c>
      <c r="K1460" s="77">
        <v>0</v>
      </c>
      <c r="L1460" s="80">
        <v>0</v>
      </c>
      <c r="M1460" s="80">
        <f t="shared" si="42"/>
        <v>0</v>
      </c>
      <c r="N1460" s="80"/>
      <c r="O1460" s="80"/>
      <c r="P1460" s="80"/>
      <c r="Q1460" s="78">
        <v>110010</v>
      </c>
      <c r="R1460" s="79" t="s">
        <v>150</v>
      </c>
      <c r="S1460" s="78">
        <v>10</v>
      </c>
      <c r="T1460" s="79" t="s">
        <v>150</v>
      </c>
      <c r="U1460" s="78">
        <v>11</v>
      </c>
      <c r="V1460" s="80" t="s">
        <v>156</v>
      </c>
      <c r="W1460" s="78">
        <v>78</v>
      </c>
      <c r="X1460" s="78">
        <v>4</v>
      </c>
    </row>
    <row r="1461" spans="1:24" x14ac:dyDescent="0.25">
      <c r="A1461" s="67"/>
      <c r="B1461" s="67"/>
      <c r="C1461" s="67" t="s">
        <v>742</v>
      </c>
      <c r="D1461" s="109">
        <v>350036</v>
      </c>
      <c r="E1461" s="75" t="s">
        <v>332</v>
      </c>
      <c r="F1461" s="66">
        <v>798142</v>
      </c>
      <c r="G1461" s="66" t="s">
        <v>839</v>
      </c>
      <c r="H1461" s="77"/>
      <c r="I1461" s="77"/>
      <c r="J1461" s="77"/>
      <c r="K1461" s="77"/>
      <c r="L1461" s="80">
        <v>-979</v>
      </c>
      <c r="M1461" s="80">
        <f t="shared" si="42"/>
        <v>-979</v>
      </c>
      <c r="N1461" s="80"/>
      <c r="O1461" s="80"/>
      <c r="P1461" s="80"/>
      <c r="Q1461" s="78">
        <v>110010</v>
      </c>
      <c r="R1461" s="79" t="s">
        <v>150</v>
      </c>
      <c r="S1461" s="78">
        <v>10</v>
      </c>
      <c r="T1461" s="79" t="s">
        <v>150</v>
      </c>
      <c r="U1461" s="78">
        <v>11</v>
      </c>
      <c r="V1461" s="80" t="s">
        <v>156</v>
      </c>
      <c r="W1461" s="78">
        <v>79</v>
      </c>
      <c r="X1461" s="78">
        <v>4</v>
      </c>
    </row>
    <row r="1462" spans="1:24" x14ac:dyDescent="0.25">
      <c r="A1462" s="67"/>
      <c r="B1462" s="67">
        <v>1257</v>
      </c>
      <c r="C1462" s="67" t="s">
        <v>742</v>
      </c>
      <c r="D1462" s="109">
        <v>350050</v>
      </c>
      <c r="E1462" s="75" t="s">
        <v>337</v>
      </c>
      <c r="F1462" s="72">
        <v>611120</v>
      </c>
      <c r="G1462" s="75" t="s">
        <v>229</v>
      </c>
      <c r="H1462" s="77">
        <v>8493.18</v>
      </c>
      <c r="I1462" s="77">
        <v>9065.880000000001</v>
      </c>
      <c r="J1462" s="77">
        <v>12063</v>
      </c>
      <c r="K1462" s="77">
        <v>5947.5</v>
      </c>
      <c r="L1462" s="80">
        <v>0</v>
      </c>
      <c r="M1462" s="80"/>
      <c r="N1462" s="80"/>
      <c r="O1462" s="80"/>
      <c r="P1462" s="80"/>
      <c r="Q1462" s="78">
        <v>110010</v>
      </c>
      <c r="R1462" s="79" t="s">
        <v>150</v>
      </c>
      <c r="S1462" s="78">
        <v>10</v>
      </c>
      <c r="T1462" s="79" t="s">
        <v>150</v>
      </c>
      <c r="U1462" s="78">
        <v>11</v>
      </c>
      <c r="V1462" s="80" t="s">
        <v>156</v>
      </c>
      <c r="W1462" s="78">
        <v>61</v>
      </c>
      <c r="X1462" s="78">
        <v>1</v>
      </c>
    </row>
    <row r="1463" spans="1:24" x14ac:dyDescent="0.25">
      <c r="A1463" s="67"/>
      <c r="B1463" s="67">
        <v>1258</v>
      </c>
      <c r="C1463" s="67" t="s">
        <v>742</v>
      </c>
      <c r="D1463" s="109">
        <v>350050</v>
      </c>
      <c r="E1463" s="75" t="s">
        <v>337</v>
      </c>
      <c r="F1463" s="72">
        <v>733110</v>
      </c>
      <c r="G1463" s="75" t="s">
        <v>214</v>
      </c>
      <c r="H1463" s="77">
        <v>0</v>
      </c>
      <c r="I1463" s="77">
        <v>0</v>
      </c>
      <c r="J1463" s="77">
        <v>50</v>
      </c>
      <c r="K1463" s="77">
        <v>0</v>
      </c>
      <c r="L1463" s="80">
        <v>50</v>
      </c>
      <c r="M1463" s="80">
        <f>+L1463-J1463</f>
        <v>0</v>
      </c>
      <c r="N1463" s="80"/>
      <c r="O1463" s="80"/>
      <c r="P1463" s="80"/>
      <c r="Q1463" s="78">
        <v>110010</v>
      </c>
      <c r="R1463" s="79" t="s">
        <v>150</v>
      </c>
      <c r="S1463" s="78">
        <v>10</v>
      </c>
      <c r="T1463" s="79" t="s">
        <v>150</v>
      </c>
      <c r="U1463" s="78">
        <v>11</v>
      </c>
      <c r="V1463" s="80" t="s">
        <v>156</v>
      </c>
      <c r="W1463" s="78">
        <v>73</v>
      </c>
      <c r="X1463" s="78">
        <v>4</v>
      </c>
    </row>
    <row r="1464" spans="1:24" x14ac:dyDescent="0.25">
      <c r="A1464" s="67"/>
      <c r="B1464" s="67">
        <v>1259</v>
      </c>
      <c r="C1464" s="67" t="s">
        <v>742</v>
      </c>
      <c r="D1464" s="109">
        <v>350050</v>
      </c>
      <c r="E1464" s="75" t="s">
        <v>337</v>
      </c>
      <c r="F1464" s="72">
        <v>755310</v>
      </c>
      <c r="G1464" s="75" t="s">
        <v>194</v>
      </c>
      <c r="H1464" s="77">
        <v>23.5</v>
      </c>
      <c r="I1464" s="77">
        <v>24.12</v>
      </c>
      <c r="J1464" s="77">
        <v>225</v>
      </c>
      <c r="K1464" s="77">
        <v>0</v>
      </c>
      <c r="L1464" s="80">
        <v>225</v>
      </c>
      <c r="M1464" s="80">
        <f>+L1464-J1464</f>
        <v>0</v>
      </c>
      <c r="N1464" s="80"/>
      <c r="O1464" s="80"/>
      <c r="P1464" s="80"/>
      <c r="Q1464" s="78">
        <v>110010</v>
      </c>
      <c r="R1464" s="79" t="s">
        <v>150</v>
      </c>
      <c r="S1464" s="78">
        <v>10</v>
      </c>
      <c r="T1464" s="79" t="s">
        <v>150</v>
      </c>
      <c r="U1464" s="78">
        <v>11</v>
      </c>
      <c r="V1464" s="80" t="s">
        <v>156</v>
      </c>
      <c r="W1464" s="78">
        <v>75</v>
      </c>
      <c r="X1464" s="78">
        <v>4</v>
      </c>
    </row>
    <row r="1465" spans="1:24" s="66" customFormat="1" x14ac:dyDescent="0.25">
      <c r="A1465" s="67"/>
      <c r="B1465" s="67">
        <v>1260</v>
      </c>
      <c r="C1465" s="67" t="s">
        <v>742</v>
      </c>
      <c r="D1465" s="109">
        <v>350050</v>
      </c>
      <c r="E1465" s="75" t="s">
        <v>337</v>
      </c>
      <c r="F1465" s="72">
        <v>755705</v>
      </c>
      <c r="G1465" s="75" t="s">
        <v>196</v>
      </c>
      <c r="H1465" s="77">
        <v>0.87</v>
      </c>
      <c r="I1465" s="77">
        <v>0</v>
      </c>
      <c r="J1465" s="77">
        <v>25</v>
      </c>
      <c r="K1465" s="77">
        <v>0</v>
      </c>
      <c r="L1465" s="80">
        <v>25</v>
      </c>
      <c r="M1465" s="80">
        <f>+L1465-J1465</f>
        <v>0</v>
      </c>
      <c r="N1465" s="80"/>
      <c r="O1465" s="80"/>
      <c r="P1465" s="80"/>
      <c r="Q1465" s="78">
        <v>110010</v>
      </c>
      <c r="R1465" s="79" t="s">
        <v>150</v>
      </c>
      <c r="S1465" s="78">
        <v>10</v>
      </c>
      <c r="T1465" s="79" t="s">
        <v>150</v>
      </c>
      <c r="U1465" s="78">
        <v>11</v>
      </c>
      <c r="V1465" s="80" t="s">
        <v>156</v>
      </c>
      <c r="W1465" s="78">
        <v>75</v>
      </c>
      <c r="X1465" s="78">
        <v>4</v>
      </c>
    </row>
    <row r="1466" spans="1:24" x14ac:dyDescent="0.25">
      <c r="A1466" s="67"/>
      <c r="B1466" s="67"/>
      <c r="C1466" s="67" t="s">
        <v>742</v>
      </c>
      <c r="D1466" s="109">
        <v>350050</v>
      </c>
      <c r="E1466" s="75" t="s">
        <v>337</v>
      </c>
      <c r="F1466" s="66">
        <v>798142</v>
      </c>
      <c r="G1466" s="66" t="s">
        <v>839</v>
      </c>
      <c r="H1466" s="77"/>
      <c r="I1466" s="77"/>
      <c r="J1466" s="77"/>
      <c r="K1466" s="77"/>
      <c r="L1466" s="80">
        <v>-8</v>
      </c>
      <c r="M1466" s="80">
        <f>+L1466-J1466</f>
        <v>-8</v>
      </c>
      <c r="N1466" s="80"/>
      <c r="O1466" s="80"/>
      <c r="P1466" s="80"/>
      <c r="Q1466" s="78">
        <v>110010</v>
      </c>
      <c r="R1466" s="79" t="s">
        <v>150</v>
      </c>
      <c r="S1466" s="78">
        <v>10</v>
      </c>
      <c r="T1466" s="79" t="s">
        <v>150</v>
      </c>
      <c r="U1466" s="78">
        <v>11</v>
      </c>
      <c r="V1466" s="80" t="s">
        <v>156</v>
      </c>
      <c r="W1466" s="78">
        <v>79</v>
      </c>
      <c r="X1466" s="78">
        <v>4</v>
      </c>
    </row>
    <row r="1467" spans="1:24" x14ac:dyDescent="0.25">
      <c r="A1467" s="67"/>
      <c r="B1467" s="67">
        <v>1261</v>
      </c>
      <c r="C1467" s="67" t="s">
        <v>742</v>
      </c>
      <c r="D1467" s="109">
        <v>350052</v>
      </c>
      <c r="E1467" s="75" t="s">
        <v>337</v>
      </c>
      <c r="F1467" s="72">
        <v>611110</v>
      </c>
      <c r="G1467" s="75" t="s">
        <v>258</v>
      </c>
      <c r="H1467" s="77">
        <v>246900.47</v>
      </c>
      <c r="I1467" s="77">
        <v>226435.86000000002</v>
      </c>
      <c r="J1467" s="77">
        <v>231724</v>
      </c>
      <c r="K1467" s="77">
        <v>104931.95000000001</v>
      </c>
      <c r="L1467" s="80">
        <v>253583</v>
      </c>
      <c r="M1467" s="80"/>
      <c r="N1467" s="80"/>
      <c r="O1467" s="80"/>
      <c r="P1467" s="80"/>
      <c r="Q1467" s="78">
        <v>110010</v>
      </c>
      <c r="R1467" s="79" t="s">
        <v>150</v>
      </c>
      <c r="S1467" s="78">
        <v>10</v>
      </c>
      <c r="T1467" s="79" t="s">
        <v>150</v>
      </c>
      <c r="U1467" s="78">
        <v>11</v>
      </c>
      <c r="V1467" s="80" t="s">
        <v>156</v>
      </c>
      <c r="W1467" s="78">
        <v>61</v>
      </c>
      <c r="X1467" s="78">
        <v>1</v>
      </c>
    </row>
    <row r="1468" spans="1:24" x14ac:dyDescent="0.25">
      <c r="A1468" s="67"/>
      <c r="B1468" s="67">
        <v>1262</v>
      </c>
      <c r="C1468" s="67" t="s">
        <v>742</v>
      </c>
      <c r="D1468" s="109">
        <v>350052</v>
      </c>
      <c r="E1468" s="75" t="s">
        <v>337</v>
      </c>
      <c r="F1468" s="72">
        <v>611115</v>
      </c>
      <c r="G1468" s="75" t="s">
        <v>259</v>
      </c>
      <c r="H1468" s="77">
        <v>354.99</v>
      </c>
      <c r="I1468" s="77">
        <v>0</v>
      </c>
      <c r="J1468" s="77">
        <v>592</v>
      </c>
      <c r="K1468" s="77">
        <v>0</v>
      </c>
      <c r="L1468" s="80">
        <v>592</v>
      </c>
      <c r="M1468" s="80"/>
      <c r="N1468" s="80"/>
      <c r="O1468" s="80"/>
      <c r="P1468" s="80"/>
      <c r="Q1468" s="78">
        <v>110010</v>
      </c>
      <c r="R1468" s="79" t="s">
        <v>150</v>
      </c>
      <c r="S1468" s="78">
        <v>10</v>
      </c>
      <c r="T1468" s="79" t="s">
        <v>150</v>
      </c>
      <c r="U1468" s="78">
        <v>11</v>
      </c>
      <c r="V1468" s="80" t="s">
        <v>156</v>
      </c>
      <c r="W1468" s="78">
        <v>61</v>
      </c>
      <c r="X1468" s="78">
        <v>1</v>
      </c>
    </row>
    <row r="1469" spans="1:24" x14ac:dyDescent="0.25">
      <c r="A1469" s="67"/>
      <c r="B1469" s="67">
        <v>1263</v>
      </c>
      <c r="C1469" s="67" t="s">
        <v>742</v>
      </c>
      <c r="D1469" s="109">
        <v>350052</v>
      </c>
      <c r="E1469" s="75" t="s">
        <v>337</v>
      </c>
      <c r="F1469" s="72">
        <v>611120</v>
      </c>
      <c r="G1469" s="75" t="s">
        <v>229</v>
      </c>
      <c r="H1469" s="77">
        <v>69330.87</v>
      </c>
      <c r="I1469" s="77">
        <v>58869.280000000006</v>
      </c>
      <c r="J1469" s="77">
        <v>81169</v>
      </c>
      <c r="K1469" s="77">
        <v>44604.01</v>
      </c>
      <c r="L1469" s="80">
        <v>0</v>
      </c>
      <c r="M1469" s="80"/>
      <c r="N1469" s="80"/>
      <c r="O1469" s="80"/>
      <c r="P1469" s="80"/>
      <c r="Q1469" s="78">
        <v>110010</v>
      </c>
      <c r="R1469" s="79" t="s">
        <v>150</v>
      </c>
      <c r="S1469" s="78">
        <v>10</v>
      </c>
      <c r="T1469" s="79" t="s">
        <v>150</v>
      </c>
      <c r="U1469" s="78">
        <v>11</v>
      </c>
      <c r="V1469" s="80" t="s">
        <v>156</v>
      </c>
      <c r="W1469" s="78">
        <v>61</v>
      </c>
      <c r="X1469" s="78">
        <v>1</v>
      </c>
    </row>
    <row r="1470" spans="1:24" x14ac:dyDescent="0.25">
      <c r="A1470" s="67"/>
      <c r="B1470" s="67">
        <v>1264</v>
      </c>
      <c r="C1470" s="67" t="s">
        <v>742</v>
      </c>
      <c r="D1470" s="109">
        <v>350052</v>
      </c>
      <c r="E1470" s="75" t="s">
        <v>337</v>
      </c>
      <c r="F1470" s="72">
        <v>611130</v>
      </c>
      <c r="G1470" s="75" t="s">
        <v>261</v>
      </c>
      <c r="H1470" s="77">
        <v>5385.6900000000005</v>
      </c>
      <c r="I1470" s="77">
        <v>16536.96</v>
      </c>
      <c r="J1470" s="77">
        <v>10847</v>
      </c>
      <c r="K1470" s="77">
        <v>8202</v>
      </c>
      <c r="L1470" s="80">
        <v>10847</v>
      </c>
      <c r="M1470" s="80"/>
      <c r="N1470" s="80"/>
      <c r="O1470" s="80"/>
      <c r="P1470" s="80"/>
      <c r="Q1470" s="78">
        <v>110010</v>
      </c>
      <c r="R1470" s="79" t="s">
        <v>150</v>
      </c>
      <c r="S1470" s="78">
        <v>10</v>
      </c>
      <c r="T1470" s="79" t="s">
        <v>150</v>
      </c>
      <c r="U1470" s="78">
        <v>11</v>
      </c>
      <c r="V1470" s="80" t="s">
        <v>156</v>
      </c>
      <c r="W1470" s="78">
        <v>61</v>
      </c>
      <c r="X1470" s="78">
        <v>1</v>
      </c>
    </row>
    <row r="1471" spans="1:24" x14ac:dyDescent="0.25">
      <c r="A1471" s="67"/>
      <c r="B1471" s="67">
        <v>1265</v>
      </c>
      <c r="C1471" s="67" t="s">
        <v>742</v>
      </c>
      <c r="D1471" s="109">
        <v>350052</v>
      </c>
      <c r="E1471" s="75" t="s">
        <v>337</v>
      </c>
      <c r="F1471" s="72">
        <v>611135</v>
      </c>
      <c r="G1471" s="75" t="s">
        <v>265</v>
      </c>
      <c r="H1471" s="77">
        <v>40807.859999999993</v>
      </c>
      <c r="I1471" s="77">
        <v>26912.94</v>
      </c>
      <c r="J1471" s="77">
        <v>39259</v>
      </c>
      <c r="K1471" s="77">
        <v>19976.350000000002</v>
      </c>
      <c r="L1471" s="80">
        <v>38564</v>
      </c>
      <c r="M1471" s="80"/>
      <c r="N1471" s="80"/>
      <c r="O1471" s="80"/>
      <c r="P1471" s="80"/>
      <c r="Q1471" s="78">
        <v>110010</v>
      </c>
      <c r="R1471" s="79" t="s">
        <v>150</v>
      </c>
      <c r="S1471" s="78">
        <v>10</v>
      </c>
      <c r="T1471" s="79" t="s">
        <v>150</v>
      </c>
      <c r="U1471" s="78">
        <v>11</v>
      </c>
      <c r="V1471" s="80" t="s">
        <v>156</v>
      </c>
      <c r="W1471" s="78">
        <v>61</v>
      </c>
      <c r="X1471" s="78">
        <v>1</v>
      </c>
    </row>
    <row r="1472" spans="1:24" x14ac:dyDescent="0.25">
      <c r="A1472" s="67"/>
      <c r="B1472" s="67">
        <v>1266</v>
      </c>
      <c r="C1472" s="67" t="s">
        <v>742</v>
      </c>
      <c r="D1472" s="109">
        <v>350052</v>
      </c>
      <c r="E1472" s="75" t="s">
        <v>337</v>
      </c>
      <c r="F1472" s="72">
        <v>611140</v>
      </c>
      <c r="G1472" s="75" t="s">
        <v>269</v>
      </c>
      <c r="H1472" s="77">
        <v>5339.19</v>
      </c>
      <c r="I1472" s="77">
        <v>6399.1299999999992</v>
      </c>
      <c r="J1472" s="77">
        <v>10737</v>
      </c>
      <c r="K1472" s="77">
        <v>3788.9700000000003</v>
      </c>
      <c r="L1472" s="80">
        <v>10737</v>
      </c>
      <c r="M1472" s="80"/>
      <c r="N1472" s="80"/>
      <c r="O1472" s="80"/>
      <c r="P1472" s="80"/>
      <c r="Q1472" s="78">
        <v>110010</v>
      </c>
      <c r="R1472" s="79" t="s">
        <v>150</v>
      </c>
      <c r="S1472" s="78">
        <v>10</v>
      </c>
      <c r="T1472" s="79" t="s">
        <v>150</v>
      </c>
      <c r="U1472" s="78">
        <v>11</v>
      </c>
      <c r="V1472" s="80" t="s">
        <v>156</v>
      </c>
      <c r="W1472" s="78">
        <v>61</v>
      </c>
      <c r="X1472" s="78">
        <v>1</v>
      </c>
    </row>
    <row r="1473" spans="1:24" x14ac:dyDescent="0.25">
      <c r="A1473" s="67"/>
      <c r="B1473" s="67">
        <v>1267</v>
      </c>
      <c r="C1473" s="67" t="s">
        <v>742</v>
      </c>
      <c r="D1473" s="109">
        <v>350052</v>
      </c>
      <c r="E1473" s="75" t="s">
        <v>337</v>
      </c>
      <c r="F1473" s="72">
        <v>611150</v>
      </c>
      <c r="G1473" s="75" t="s">
        <v>262</v>
      </c>
      <c r="H1473" s="77">
        <v>17981.460000000003</v>
      </c>
      <c r="I1473" s="77">
        <v>22749.379999999997</v>
      </c>
      <c r="J1473" s="77">
        <v>36889</v>
      </c>
      <c r="K1473" s="77">
        <v>0</v>
      </c>
      <c r="L1473" s="80">
        <v>37448</v>
      </c>
      <c r="M1473" s="80"/>
      <c r="N1473" s="80"/>
      <c r="O1473" s="80"/>
      <c r="P1473" s="80"/>
      <c r="Q1473" s="78">
        <v>110010</v>
      </c>
      <c r="R1473" s="79" t="s">
        <v>150</v>
      </c>
      <c r="S1473" s="78">
        <v>10</v>
      </c>
      <c r="T1473" s="79" t="s">
        <v>150</v>
      </c>
      <c r="U1473" s="78">
        <v>11</v>
      </c>
      <c r="V1473" s="80" t="s">
        <v>156</v>
      </c>
      <c r="W1473" s="78">
        <v>61</v>
      </c>
      <c r="X1473" s="78">
        <v>1</v>
      </c>
    </row>
    <row r="1474" spans="1:24" x14ac:dyDescent="0.25">
      <c r="A1474" s="67"/>
      <c r="B1474" s="67">
        <v>1268</v>
      </c>
      <c r="C1474" s="67" t="s">
        <v>742</v>
      </c>
      <c r="D1474" s="109">
        <v>350052</v>
      </c>
      <c r="E1474" s="75" t="s">
        <v>337</v>
      </c>
      <c r="F1474" s="72">
        <v>611155</v>
      </c>
      <c r="G1474" s="75" t="s">
        <v>266</v>
      </c>
      <c r="H1474" s="77">
        <v>1500</v>
      </c>
      <c r="I1474" s="77">
        <v>2566.19</v>
      </c>
      <c r="J1474" s="77">
        <v>0</v>
      </c>
      <c r="K1474" s="77">
        <v>0</v>
      </c>
      <c r="L1474" s="80">
        <v>0</v>
      </c>
      <c r="M1474" s="80"/>
      <c r="N1474" s="80"/>
      <c r="O1474" s="80"/>
      <c r="P1474" s="80"/>
      <c r="Q1474" s="78">
        <v>110010</v>
      </c>
      <c r="R1474" s="79" t="s">
        <v>150</v>
      </c>
      <c r="S1474" s="78">
        <v>10</v>
      </c>
      <c r="T1474" s="79" t="s">
        <v>150</v>
      </c>
      <c r="U1474" s="78">
        <v>11</v>
      </c>
      <c r="V1474" s="80" t="s">
        <v>156</v>
      </c>
      <c r="W1474" s="78">
        <v>61</v>
      </c>
      <c r="X1474" s="78">
        <v>1</v>
      </c>
    </row>
    <row r="1475" spans="1:24" x14ac:dyDescent="0.25">
      <c r="A1475" s="67"/>
      <c r="B1475" s="67">
        <v>1269</v>
      </c>
      <c r="C1475" s="67" t="s">
        <v>742</v>
      </c>
      <c r="D1475" s="109">
        <v>350052</v>
      </c>
      <c r="E1475" s="75" t="s">
        <v>337</v>
      </c>
      <c r="F1475" s="72">
        <v>611160</v>
      </c>
      <c r="G1475" s="75" t="s">
        <v>230</v>
      </c>
      <c r="H1475" s="77">
        <v>4314</v>
      </c>
      <c r="I1475" s="77">
        <v>7778</v>
      </c>
      <c r="J1475" s="77">
        <v>17446</v>
      </c>
      <c r="K1475" s="77">
        <v>0</v>
      </c>
      <c r="L1475" s="80">
        <v>0</v>
      </c>
      <c r="M1475" s="80"/>
      <c r="N1475" s="80"/>
      <c r="O1475" s="80"/>
      <c r="P1475" s="80"/>
      <c r="Q1475" s="78">
        <v>110010</v>
      </c>
      <c r="R1475" s="79" t="s">
        <v>150</v>
      </c>
      <c r="S1475" s="78">
        <v>10</v>
      </c>
      <c r="T1475" s="79" t="s">
        <v>150</v>
      </c>
      <c r="U1475" s="78">
        <v>11</v>
      </c>
      <c r="V1475" s="80" t="s">
        <v>156</v>
      </c>
      <c r="W1475" s="78">
        <v>61</v>
      </c>
      <c r="X1475" s="78">
        <v>1</v>
      </c>
    </row>
    <row r="1476" spans="1:24" x14ac:dyDescent="0.25">
      <c r="A1476" s="67"/>
      <c r="B1476" s="67">
        <v>1270</v>
      </c>
      <c r="C1476" s="67" t="s">
        <v>742</v>
      </c>
      <c r="D1476" s="109">
        <v>350052</v>
      </c>
      <c r="E1476" s="75" t="s">
        <v>337</v>
      </c>
      <c r="F1476" s="72">
        <v>611310</v>
      </c>
      <c r="G1476" s="75" t="s">
        <v>179</v>
      </c>
      <c r="H1476" s="77">
        <v>74901.12000000001</v>
      </c>
      <c r="I1476" s="77">
        <v>77897.16</v>
      </c>
      <c r="J1476" s="77">
        <v>81014</v>
      </c>
      <c r="K1476" s="77">
        <v>40506.539999999994</v>
      </c>
      <c r="L1476" s="80">
        <v>81013</v>
      </c>
      <c r="M1476" s="80"/>
      <c r="N1476" s="80"/>
      <c r="O1476" s="80"/>
      <c r="P1476" s="80"/>
      <c r="Q1476" s="78">
        <v>110010</v>
      </c>
      <c r="R1476" s="79" t="s">
        <v>150</v>
      </c>
      <c r="S1476" s="78">
        <v>10</v>
      </c>
      <c r="T1476" s="79" t="s">
        <v>150</v>
      </c>
      <c r="U1476" s="78">
        <v>11</v>
      </c>
      <c r="V1476" s="80" t="s">
        <v>156</v>
      </c>
      <c r="W1476" s="78">
        <v>61</v>
      </c>
      <c r="X1476" s="78">
        <v>1</v>
      </c>
    </row>
    <row r="1477" spans="1:24" x14ac:dyDescent="0.25">
      <c r="A1477" s="67"/>
      <c r="B1477" s="67">
        <v>1271</v>
      </c>
      <c r="C1477" s="67" t="s">
        <v>742</v>
      </c>
      <c r="D1477" s="109">
        <v>350052</v>
      </c>
      <c r="E1477" s="75" t="s">
        <v>337</v>
      </c>
      <c r="F1477" s="72">
        <v>611320</v>
      </c>
      <c r="G1477" s="75" t="s">
        <v>180</v>
      </c>
      <c r="H1477" s="77">
        <v>45021.48</v>
      </c>
      <c r="I1477" s="77">
        <v>46822.32</v>
      </c>
      <c r="J1477" s="77">
        <v>48696</v>
      </c>
      <c r="K1477" s="77">
        <v>24347.64</v>
      </c>
      <c r="L1477" s="80">
        <v>48695</v>
      </c>
      <c r="M1477" s="80"/>
      <c r="N1477" s="80"/>
      <c r="O1477" s="80"/>
      <c r="P1477" s="80"/>
      <c r="Q1477" s="78">
        <v>110010</v>
      </c>
      <c r="R1477" s="79" t="s">
        <v>150</v>
      </c>
      <c r="S1477" s="78">
        <v>10</v>
      </c>
      <c r="T1477" s="79" t="s">
        <v>150</v>
      </c>
      <c r="U1477" s="78">
        <v>11</v>
      </c>
      <c r="V1477" s="80" t="s">
        <v>156</v>
      </c>
      <c r="W1477" s="78">
        <v>61</v>
      </c>
      <c r="X1477" s="78">
        <v>1</v>
      </c>
    </row>
    <row r="1478" spans="1:24" x14ac:dyDescent="0.25">
      <c r="A1478" s="67"/>
      <c r="B1478" s="67">
        <v>1272</v>
      </c>
      <c r="C1478" s="67" t="s">
        <v>742</v>
      </c>
      <c r="D1478" s="109">
        <v>350052</v>
      </c>
      <c r="E1478" s="75" t="s">
        <v>337</v>
      </c>
      <c r="F1478" s="72">
        <v>611340</v>
      </c>
      <c r="G1478" s="75" t="s">
        <v>333</v>
      </c>
      <c r="H1478" s="77">
        <v>0</v>
      </c>
      <c r="I1478" s="77">
        <v>0</v>
      </c>
      <c r="J1478" s="77">
        <v>929</v>
      </c>
      <c r="K1478" s="77">
        <v>928.45</v>
      </c>
      <c r="L1478" s="80">
        <v>929</v>
      </c>
      <c r="M1478" s="80"/>
      <c r="N1478" s="80"/>
      <c r="O1478" s="80"/>
      <c r="P1478" s="80"/>
      <c r="Q1478" s="78">
        <v>110010</v>
      </c>
      <c r="R1478" s="79" t="s">
        <v>150</v>
      </c>
      <c r="S1478" s="78">
        <v>10</v>
      </c>
      <c r="T1478" s="79" t="s">
        <v>150</v>
      </c>
      <c r="U1478" s="78">
        <v>11</v>
      </c>
      <c r="V1478" s="80" t="s">
        <v>156</v>
      </c>
      <c r="W1478" s="78">
        <v>61</v>
      </c>
      <c r="X1478" s="78">
        <v>1</v>
      </c>
    </row>
    <row r="1479" spans="1:24" x14ac:dyDescent="0.25">
      <c r="A1479" s="67"/>
      <c r="B1479" s="67">
        <v>1273</v>
      </c>
      <c r="C1479" s="67" t="s">
        <v>742</v>
      </c>
      <c r="D1479" s="109">
        <v>350052</v>
      </c>
      <c r="E1479" s="75" t="s">
        <v>337</v>
      </c>
      <c r="F1479" s="72">
        <v>611350</v>
      </c>
      <c r="G1479" s="75" t="s">
        <v>315</v>
      </c>
      <c r="H1479" s="77">
        <v>26972.9</v>
      </c>
      <c r="I1479" s="77">
        <v>34227</v>
      </c>
      <c r="J1479" s="77">
        <v>35597</v>
      </c>
      <c r="K1479" s="77">
        <v>14831.7</v>
      </c>
      <c r="L1479" s="80">
        <v>0</v>
      </c>
      <c r="M1479" s="80"/>
      <c r="N1479" s="80"/>
      <c r="O1479" s="80"/>
      <c r="P1479" s="80"/>
      <c r="Q1479" s="78">
        <v>110010</v>
      </c>
      <c r="R1479" s="79" t="s">
        <v>150</v>
      </c>
      <c r="S1479" s="78">
        <v>10</v>
      </c>
      <c r="T1479" s="79" t="s">
        <v>150</v>
      </c>
      <c r="U1479" s="78">
        <v>11</v>
      </c>
      <c r="V1479" s="80" t="s">
        <v>156</v>
      </c>
      <c r="W1479" s="78">
        <v>61</v>
      </c>
      <c r="X1479" s="78">
        <v>1</v>
      </c>
    </row>
    <row r="1480" spans="1:24" s="66" customFormat="1" x14ac:dyDescent="0.25">
      <c r="A1480" s="67"/>
      <c r="B1480" s="67">
        <v>1274</v>
      </c>
      <c r="C1480" s="67" t="s">
        <v>742</v>
      </c>
      <c r="D1480" s="109">
        <v>350052</v>
      </c>
      <c r="E1480" s="75" t="s">
        <v>337</v>
      </c>
      <c r="F1480" s="72">
        <v>611420</v>
      </c>
      <c r="G1480" s="75" t="s">
        <v>181</v>
      </c>
      <c r="H1480" s="77">
        <v>36439.32</v>
      </c>
      <c r="I1480" s="77">
        <v>38042.6</v>
      </c>
      <c r="J1480" s="77">
        <v>39413</v>
      </c>
      <c r="K1480" s="77">
        <v>19706.34</v>
      </c>
      <c r="L1480" s="80">
        <v>39413</v>
      </c>
      <c r="M1480" s="80"/>
      <c r="N1480" s="80"/>
      <c r="O1480" s="80"/>
      <c r="P1480" s="80"/>
      <c r="Q1480" s="78">
        <v>110010</v>
      </c>
      <c r="R1480" s="79" t="s">
        <v>150</v>
      </c>
      <c r="S1480" s="78">
        <v>10</v>
      </c>
      <c r="T1480" s="79" t="s">
        <v>150</v>
      </c>
      <c r="U1480" s="78">
        <v>11</v>
      </c>
      <c r="V1480" s="80" t="s">
        <v>156</v>
      </c>
      <c r="W1480" s="78">
        <v>61</v>
      </c>
      <c r="X1480" s="78">
        <v>1</v>
      </c>
    </row>
    <row r="1481" spans="1:24" x14ac:dyDescent="0.25">
      <c r="A1481" s="67"/>
      <c r="B1481" s="67">
        <v>1275</v>
      </c>
      <c r="C1481" s="67" t="s">
        <v>742</v>
      </c>
      <c r="D1481" s="109">
        <v>350052</v>
      </c>
      <c r="E1481" s="75" t="s">
        <v>337</v>
      </c>
      <c r="F1481" s="72">
        <v>611455</v>
      </c>
      <c r="G1481" s="75" t="s">
        <v>217</v>
      </c>
      <c r="H1481" s="77">
        <v>0</v>
      </c>
      <c r="I1481" s="77">
        <v>0</v>
      </c>
      <c r="J1481" s="77">
        <v>263</v>
      </c>
      <c r="K1481" s="77">
        <v>262.70999999999998</v>
      </c>
      <c r="L1481" s="80">
        <v>263</v>
      </c>
      <c r="M1481" s="80"/>
      <c r="N1481" s="80"/>
      <c r="O1481" s="80"/>
      <c r="P1481" s="80"/>
      <c r="Q1481" s="78">
        <v>110010</v>
      </c>
      <c r="R1481" s="79" t="s">
        <v>150</v>
      </c>
      <c r="S1481" s="78">
        <v>10</v>
      </c>
      <c r="T1481" s="79" t="s">
        <v>150</v>
      </c>
      <c r="U1481" s="78">
        <v>11</v>
      </c>
      <c r="V1481" s="80" t="s">
        <v>156</v>
      </c>
      <c r="W1481" s="78">
        <v>61</v>
      </c>
      <c r="X1481" s="78">
        <v>1</v>
      </c>
    </row>
    <row r="1482" spans="1:24" x14ac:dyDescent="0.25">
      <c r="A1482" s="67"/>
      <c r="B1482" s="67">
        <v>1276</v>
      </c>
      <c r="C1482" s="67" t="s">
        <v>742</v>
      </c>
      <c r="D1482" s="109">
        <v>350052</v>
      </c>
      <c r="E1482" s="75" t="s">
        <v>337</v>
      </c>
      <c r="F1482" s="72">
        <v>611460</v>
      </c>
      <c r="G1482" s="75" t="s">
        <v>182</v>
      </c>
      <c r="H1482" s="77">
        <v>959.45</v>
      </c>
      <c r="I1482" s="77">
        <v>0</v>
      </c>
      <c r="J1482" s="77">
        <v>3525</v>
      </c>
      <c r="K1482" s="77">
        <v>0</v>
      </c>
      <c r="L1482" s="80">
        <v>1175</v>
      </c>
      <c r="M1482" s="80"/>
      <c r="N1482" s="80"/>
      <c r="O1482" s="80"/>
      <c r="P1482" s="80"/>
      <c r="Q1482" s="78">
        <v>110010</v>
      </c>
      <c r="R1482" s="79" t="s">
        <v>150</v>
      </c>
      <c r="S1482" s="78">
        <v>10</v>
      </c>
      <c r="T1482" s="79" t="s">
        <v>150</v>
      </c>
      <c r="U1482" s="78">
        <v>11</v>
      </c>
      <c r="V1482" s="80" t="s">
        <v>156</v>
      </c>
      <c r="W1482" s="78">
        <v>61</v>
      </c>
      <c r="X1482" s="78">
        <v>1</v>
      </c>
    </row>
    <row r="1483" spans="1:24" x14ac:dyDescent="0.25">
      <c r="A1483" s="67"/>
      <c r="B1483" s="67">
        <v>1277</v>
      </c>
      <c r="C1483" s="67" t="s">
        <v>742</v>
      </c>
      <c r="D1483" s="109">
        <v>350052</v>
      </c>
      <c r="E1483" s="75" t="s">
        <v>337</v>
      </c>
      <c r="F1483" s="72">
        <v>611489</v>
      </c>
      <c r="G1483" s="75" t="s">
        <v>733</v>
      </c>
      <c r="H1483" s="77">
        <v>0</v>
      </c>
      <c r="I1483" s="77">
        <v>36.44</v>
      </c>
      <c r="J1483" s="77">
        <v>125</v>
      </c>
      <c r="K1483" s="77">
        <v>123.17</v>
      </c>
      <c r="L1483" s="80">
        <v>125</v>
      </c>
      <c r="M1483" s="80"/>
      <c r="N1483" s="80"/>
      <c r="O1483" s="80"/>
      <c r="P1483" s="80"/>
      <c r="Q1483" s="78">
        <v>110010</v>
      </c>
      <c r="R1483" s="79" t="s">
        <v>150</v>
      </c>
      <c r="S1483" s="78">
        <v>10</v>
      </c>
      <c r="T1483" s="79" t="s">
        <v>150</v>
      </c>
      <c r="U1483" s="78">
        <v>11</v>
      </c>
      <c r="V1483" s="80" t="s">
        <v>156</v>
      </c>
      <c r="W1483" s="78">
        <v>61</v>
      </c>
      <c r="X1483" s="78">
        <v>1</v>
      </c>
    </row>
    <row r="1484" spans="1:24" x14ac:dyDescent="0.25">
      <c r="A1484" s="67"/>
      <c r="B1484" s="67">
        <v>1278</v>
      </c>
      <c r="C1484" s="67" t="s">
        <v>742</v>
      </c>
      <c r="D1484" s="109">
        <v>350052</v>
      </c>
      <c r="E1484" s="75" t="s">
        <v>337</v>
      </c>
      <c r="F1484" s="72">
        <v>611491</v>
      </c>
      <c r="G1484" s="75" t="s">
        <v>233</v>
      </c>
      <c r="H1484" s="77">
        <v>1579.01</v>
      </c>
      <c r="I1484" s="77">
        <v>0</v>
      </c>
      <c r="J1484" s="77">
        <v>0</v>
      </c>
      <c r="K1484" s="77">
        <v>0</v>
      </c>
      <c r="L1484" s="80">
        <v>0</v>
      </c>
      <c r="M1484" s="80"/>
      <c r="N1484" s="80"/>
      <c r="O1484" s="80"/>
      <c r="P1484" s="80"/>
      <c r="Q1484" s="78">
        <v>110010</v>
      </c>
      <c r="R1484" s="79" t="s">
        <v>150</v>
      </c>
      <c r="S1484" s="78">
        <v>10</v>
      </c>
      <c r="T1484" s="79" t="s">
        <v>150</v>
      </c>
      <c r="U1484" s="78">
        <v>11</v>
      </c>
      <c r="V1484" s="80" t="s">
        <v>156</v>
      </c>
      <c r="W1484" s="78">
        <v>61</v>
      </c>
      <c r="X1484" s="78">
        <v>1</v>
      </c>
    </row>
    <row r="1485" spans="1:24" x14ac:dyDescent="0.25">
      <c r="A1485" s="67"/>
      <c r="B1485" s="67">
        <v>1279</v>
      </c>
      <c r="C1485" s="67" t="s">
        <v>742</v>
      </c>
      <c r="D1485" s="109">
        <v>350052</v>
      </c>
      <c r="E1485" s="75" t="s">
        <v>337</v>
      </c>
      <c r="F1485" s="72">
        <v>611492</v>
      </c>
      <c r="G1485" s="75" t="s">
        <v>183</v>
      </c>
      <c r="H1485" s="77">
        <v>3206.03</v>
      </c>
      <c r="I1485" s="77">
        <v>5356.6699999999992</v>
      </c>
      <c r="J1485" s="77">
        <v>5100</v>
      </c>
      <c r="K1485" s="77">
        <v>2863.63</v>
      </c>
      <c r="L1485" s="80">
        <v>5100</v>
      </c>
      <c r="M1485" s="80"/>
      <c r="N1485" s="80"/>
      <c r="O1485" s="80"/>
      <c r="P1485" s="80"/>
      <c r="Q1485" s="78">
        <v>110010</v>
      </c>
      <c r="R1485" s="79" t="s">
        <v>150</v>
      </c>
      <c r="S1485" s="78">
        <v>10</v>
      </c>
      <c r="T1485" s="79" t="s">
        <v>150</v>
      </c>
      <c r="U1485" s="78">
        <v>11</v>
      </c>
      <c r="V1485" s="80" t="s">
        <v>156</v>
      </c>
      <c r="W1485" s="78">
        <v>61</v>
      </c>
      <c r="X1485" s="78">
        <v>1</v>
      </c>
    </row>
    <row r="1486" spans="1:24" x14ac:dyDescent="0.25">
      <c r="A1486" s="67"/>
      <c r="B1486" s="67">
        <v>1280</v>
      </c>
      <c r="C1486" s="67" t="s">
        <v>742</v>
      </c>
      <c r="D1486" s="109">
        <v>350052</v>
      </c>
      <c r="E1486" s="75" t="s">
        <v>337</v>
      </c>
      <c r="F1486" s="72">
        <v>611510</v>
      </c>
      <c r="G1486" s="75" t="s">
        <v>212</v>
      </c>
      <c r="H1486" s="77">
        <v>44209.8</v>
      </c>
      <c r="I1486" s="77">
        <v>35874.230000000003</v>
      </c>
      <c r="J1486" s="77">
        <v>36540</v>
      </c>
      <c r="K1486" s="77">
        <v>26021.149999999998</v>
      </c>
      <c r="L1486" s="80">
        <v>36540</v>
      </c>
      <c r="M1486" s="80"/>
      <c r="N1486" s="80"/>
      <c r="O1486" s="80"/>
      <c r="P1486" s="80"/>
      <c r="Q1486" s="78">
        <v>110010</v>
      </c>
      <c r="R1486" s="79" t="s">
        <v>150</v>
      </c>
      <c r="S1486" s="78">
        <v>10</v>
      </c>
      <c r="T1486" s="79" t="s">
        <v>150</v>
      </c>
      <c r="U1486" s="78">
        <v>11</v>
      </c>
      <c r="V1486" s="80" t="s">
        <v>156</v>
      </c>
      <c r="W1486" s="78">
        <v>61</v>
      </c>
      <c r="X1486" s="78">
        <v>1</v>
      </c>
    </row>
    <row r="1487" spans="1:24" x14ac:dyDescent="0.25">
      <c r="A1487" s="67"/>
      <c r="B1487" s="67">
        <v>1281</v>
      </c>
      <c r="C1487" s="67" t="s">
        <v>742</v>
      </c>
      <c r="D1487" s="109">
        <v>350052</v>
      </c>
      <c r="E1487" s="75" t="s">
        <v>337</v>
      </c>
      <c r="F1487" s="72">
        <v>712320</v>
      </c>
      <c r="G1487" s="75" t="s">
        <v>276</v>
      </c>
      <c r="H1487" s="77">
        <v>1260</v>
      </c>
      <c r="I1487" s="77">
        <v>1260</v>
      </c>
      <c r="J1487" s="77">
        <v>1680</v>
      </c>
      <c r="K1487" s="77">
        <v>210</v>
      </c>
      <c r="L1487" s="80">
        <v>1680</v>
      </c>
      <c r="M1487" s="80">
        <f t="shared" ref="M1487:M1511" si="43">+L1487-J1487</f>
        <v>0</v>
      </c>
      <c r="N1487" s="80"/>
      <c r="O1487" s="80"/>
      <c r="P1487" s="80"/>
      <c r="Q1487" s="78">
        <v>110010</v>
      </c>
      <c r="R1487" s="79" t="s">
        <v>150</v>
      </c>
      <c r="S1487" s="78">
        <v>10</v>
      </c>
      <c r="T1487" s="79" t="s">
        <v>150</v>
      </c>
      <c r="U1487" s="78">
        <v>11</v>
      </c>
      <c r="V1487" s="80" t="s">
        <v>156</v>
      </c>
      <c r="W1487" s="78">
        <v>71</v>
      </c>
      <c r="X1487" s="78">
        <v>4</v>
      </c>
    </row>
    <row r="1488" spans="1:24" x14ac:dyDescent="0.25">
      <c r="A1488" s="67"/>
      <c r="B1488" s="67">
        <v>1282</v>
      </c>
      <c r="C1488" s="67" t="s">
        <v>742</v>
      </c>
      <c r="D1488" s="109">
        <v>350052</v>
      </c>
      <c r="E1488" s="75" t="s">
        <v>337</v>
      </c>
      <c r="F1488" s="72">
        <v>712330</v>
      </c>
      <c r="G1488" s="75" t="s">
        <v>334</v>
      </c>
      <c r="H1488" s="77">
        <v>5750</v>
      </c>
      <c r="I1488" s="77">
        <v>1000</v>
      </c>
      <c r="J1488" s="77">
        <v>3000</v>
      </c>
      <c r="K1488" s="77">
        <v>0</v>
      </c>
      <c r="L1488" s="80">
        <v>3000</v>
      </c>
      <c r="M1488" s="80">
        <f t="shared" si="43"/>
        <v>0</v>
      </c>
      <c r="N1488" s="80"/>
      <c r="O1488" s="80"/>
      <c r="P1488" s="80"/>
      <c r="Q1488" s="78">
        <v>110010</v>
      </c>
      <c r="R1488" s="79" t="s">
        <v>150</v>
      </c>
      <c r="S1488" s="78">
        <v>10</v>
      </c>
      <c r="T1488" s="79" t="s">
        <v>150</v>
      </c>
      <c r="U1488" s="78">
        <v>11</v>
      </c>
      <c r="V1488" s="80" t="s">
        <v>156</v>
      </c>
      <c r="W1488" s="78">
        <v>71</v>
      </c>
      <c r="X1488" s="78">
        <v>4</v>
      </c>
    </row>
    <row r="1489" spans="1:24" x14ac:dyDescent="0.25">
      <c r="A1489" s="67"/>
      <c r="B1489" s="67">
        <v>1283</v>
      </c>
      <c r="C1489" s="67" t="s">
        <v>742</v>
      </c>
      <c r="D1489" s="109">
        <v>350052</v>
      </c>
      <c r="E1489" s="75" t="s">
        <v>337</v>
      </c>
      <c r="F1489" s="72">
        <v>712350</v>
      </c>
      <c r="G1489" s="75" t="s">
        <v>335</v>
      </c>
      <c r="H1489" s="77">
        <v>5300</v>
      </c>
      <c r="I1489" s="77">
        <v>11200</v>
      </c>
      <c r="J1489" s="77">
        <v>14935</v>
      </c>
      <c r="K1489" s="77">
        <v>0</v>
      </c>
      <c r="L1489" s="80">
        <v>14935</v>
      </c>
      <c r="M1489" s="80">
        <f t="shared" si="43"/>
        <v>0</v>
      </c>
      <c r="N1489" s="80"/>
      <c r="O1489" s="80"/>
      <c r="P1489" s="80"/>
      <c r="Q1489" s="78">
        <v>110010</v>
      </c>
      <c r="R1489" s="79" t="s">
        <v>150</v>
      </c>
      <c r="S1489" s="78">
        <v>10</v>
      </c>
      <c r="T1489" s="79" t="s">
        <v>150</v>
      </c>
      <c r="U1489" s="78">
        <v>11</v>
      </c>
      <c r="V1489" s="80" t="s">
        <v>156</v>
      </c>
      <c r="W1489" s="78">
        <v>71</v>
      </c>
      <c r="X1489" s="78">
        <v>4</v>
      </c>
    </row>
    <row r="1490" spans="1:24" x14ac:dyDescent="0.25">
      <c r="A1490" s="67"/>
      <c r="B1490" s="67">
        <v>1284</v>
      </c>
      <c r="C1490" s="67" t="s">
        <v>742</v>
      </c>
      <c r="D1490" s="109">
        <v>350052</v>
      </c>
      <c r="E1490" s="75" t="s">
        <v>337</v>
      </c>
      <c r="F1490" s="72">
        <v>712370</v>
      </c>
      <c r="G1490" s="75" t="s">
        <v>184</v>
      </c>
      <c r="H1490" s="77">
        <v>0</v>
      </c>
      <c r="I1490" s="77">
        <v>0</v>
      </c>
      <c r="J1490" s="77">
        <v>1566</v>
      </c>
      <c r="K1490" s="77">
        <v>0</v>
      </c>
      <c r="L1490" s="80">
        <v>1566</v>
      </c>
      <c r="M1490" s="80">
        <f t="shared" si="43"/>
        <v>0</v>
      </c>
      <c r="N1490" s="80"/>
      <c r="O1490" s="80"/>
      <c r="P1490" s="80"/>
      <c r="Q1490" s="78">
        <v>110010</v>
      </c>
      <c r="R1490" s="79" t="s">
        <v>150</v>
      </c>
      <c r="S1490" s="78">
        <v>10</v>
      </c>
      <c r="T1490" s="79" t="s">
        <v>150</v>
      </c>
      <c r="U1490" s="78">
        <v>11</v>
      </c>
      <c r="V1490" s="80" t="s">
        <v>156</v>
      </c>
      <c r="W1490" s="78">
        <v>71</v>
      </c>
      <c r="X1490" s="78">
        <v>4</v>
      </c>
    </row>
    <row r="1491" spans="1:24" x14ac:dyDescent="0.25">
      <c r="A1491" s="67"/>
      <c r="B1491" s="67">
        <v>1285</v>
      </c>
      <c r="C1491" s="67" t="s">
        <v>742</v>
      </c>
      <c r="D1491" s="109">
        <v>350052</v>
      </c>
      <c r="E1491" s="75" t="s">
        <v>337</v>
      </c>
      <c r="F1491" s="72">
        <v>712420</v>
      </c>
      <c r="G1491" s="75" t="s">
        <v>223</v>
      </c>
      <c r="H1491" s="77">
        <v>1265.55</v>
      </c>
      <c r="I1491" s="77">
        <v>4997.68</v>
      </c>
      <c r="J1491" s="77">
        <v>9361</v>
      </c>
      <c r="K1491" s="77">
        <v>1999.92</v>
      </c>
      <c r="L1491" s="80">
        <v>9361</v>
      </c>
      <c r="M1491" s="80">
        <f t="shared" si="43"/>
        <v>0</v>
      </c>
      <c r="N1491" s="80"/>
      <c r="O1491" s="80"/>
      <c r="P1491" s="80"/>
      <c r="Q1491" s="78">
        <v>110010</v>
      </c>
      <c r="R1491" s="79" t="s">
        <v>150</v>
      </c>
      <c r="S1491" s="78">
        <v>10</v>
      </c>
      <c r="T1491" s="79" t="s">
        <v>150</v>
      </c>
      <c r="U1491" s="78">
        <v>11</v>
      </c>
      <c r="V1491" s="80" t="s">
        <v>156</v>
      </c>
      <c r="W1491" s="78">
        <v>71</v>
      </c>
      <c r="X1491" s="78">
        <v>4</v>
      </c>
    </row>
    <row r="1492" spans="1:24" x14ac:dyDescent="0.25">
      <c r="A1492" s="67"/>
      <c r="B1492" s="67">
        <v>1286</v>
      </c>
      <c r="C1492" s="67" t="s">
        <v>742</v>
      </c>
      <c r="D1492" s="109">
        <v>350052</v>
      </c>
      <c r="E1492" s="75" t="s">
        <v>337</v>
      </c>
      <c r="F1492" s="72">
        <v>712490</v>
      </c>
      <c r="G1492" s="75" t="s">
        <v>185</v>
      </c>
      <c r="H1492" s="77">
        <v>993.75</v>
      </c>
      <c r="I1492" s="77">
        <v>0</v>
      </c>
      <c r="J1492" s="77">
        <v>994</v>
      </c>
      <c r="K1492" s="77">
        <v>0</v>
      </c>
      <c r="L1492" s="80">
        <v>994</v>
      </c>
      <c r="M1492" s="80">
        <f t="shared" si="43"/>
        <v>0</v>
      </c>
      <c r="N1492" s="80"/>
      <c r="O1492" s="80"/>
      <c r="P1492" s="80"/>
      <c r="Q1492" s="78">
        <v>110010</v>
      </c>
      <c r="R1492" s="79" t="s">
        <v>150</v>
      </c>
      <c r="S1492" s="78">
        <v>10</v>
      </c>
      <c r="T1492" s="79" t="s">
        <v>150</v>
      </c>
      <c r="U1492" s="78">
        <v>11</v>
      </c>
      <c r="V1492" s="80" t="s">
        <v>156</v>
      </c>
      <c r="W1492" s="78">
        <v>71</v>
      </c>
      <c r="X1492" s="78">
        <v>4</v>
      </c>
    </row>
    <row r="1493" spans="1:24" x14ac:dyDescent="0.25">
      <c r="A1493" s="67"/>
      <c r="B1493" s="67">
        <v>1287</v>
      </c>
      <c r="C1493" s="67" t="s">
        <v>742</v>
      </c>
      <c r="D1493" s="109">
        <v>350052</v>
      </c>
      <c r="E1493" s="75" t="s">
        <v>337</v>
      </c>
      <c r="F1493" s="72">
        <v>712620</v>
      </c>
      <c r="G1493" s="75" t="s">
        <v>331</v>
      </c>
      <c r="H1493" s="77">
        <v>9693.5</v>
      </c>
      <c r="I1493" s="77">
        <v>3491.35</v>
      </c>
      <c r="J1493" s="77">
        <v>14730</v>
      </c>
      <c r="K1493" s="77">
        <v>11426.94</v>
      </c>
      <c r="L1493" s="80">
        <v>14730</v>
      </c>
      <c r="M1493" s="80">
        <f t="shared" si="43"/>
        <v>0</v>
      </c>
      <c r="N1493" s="80"/>
      <c r="O1493" s="80"/>
      <c r="P1493" s="80"/>
      <c r="Q1493" s="78">
        <v>110010</v>
      </c>
      <c r="R1493" s="79" t="s">
        <v>150</v>
      </c>
      <c r="S1493" s="78">
        <v>10</v>
      </c>
      <c r="T1493" s="79" t="s">
        <v>150</v>
      </c>
      <c r="U1493" s="78">
        <v>11</v>
      </c>
      <c r="V1493" s="80" t="s">
        <v>156</v>
      </c>
      <c r="W1493" s="78">
        <v>71</v>
      </c>
      <c r="X1493" s="78">
        <v>4</v>
      </c>
    </row>
    <row r="1494" spans="1:24" x14ac:dyDescent="0.25">
      <c r="A1494" s="67"/>
      <c r="B1494" s="67">
        <v>1288</v>
      </c>
      <c r="C1494" s="67" t="s">
        <v>742</v>
      </c>
      <c r="D1494" s="109">
        <v>350052</v>
      </c>
      <c r="E1494" s="75" t="s">
        <v>337</v>
      </c>
      <c r="F1494" s="72">
        <v>712655</v>
      </c>
      <c r="G1494" s="75" t="s">
        <v>237</v>
      </c>
      <c r="H1494" s="77">
        <v>1901</v>
      </c>
      <c r="I1494" s="77">
        <v>1790</v>
      </c>
      <c r="J1494" s="77">
        <v>1600</v>
      </c>
      <c r="K1494" s="77">
        <v>0</v>
      </c>
      <c r="L1494" s="80">
        <v>1600</v>
      </c>
      <c r="M1494" s="80">
        <f t="shared" si="43"/>
        <v>0</v>
      </c>
      <c r="N1494" s="80"/>
      <c r="O1494" s="80"/>
      <c r="P1494" s="80"/>
      <c r="Q1494" s="78">
        <v>110010</v>
      </c>
      <c r="R1494" s="79" t="s">
        <v>150</v>
      </c>
      <c r="S1494" s="78">
        <v>10</v>
      </c>
      <c r="T1494" s="79" t="s">
        <v>150</v>
      </c>
      <c r="U1494" s="78">
        <v>11</v>
      </c>
      <c r="V1494" s="80" t="s">
        <v>156</v>
      </c>
      <c r="W1494" s="78">
        <v>71</v>
      </c>
      <c r="X1494" s="78">
        <v>4</v>
      </c>
    </row>
    <row r="1495" spans="1:24" x14ac:dyDescent="0.25">
      <c r="A1495" s="67"/>
      <c r="B1495" s="67">
        <v>1289</v>
      </c>
      <c r="C1495" s="67" t="s">
        <v>742</v>
      </c>
      <c r="D1495" s="109">
        <v>350052</v>
      </c>
      <c r="E1495" s="75" t="s">
        <v>337</v>
      </c>
      <c r="F1495" s="72">
        <v>733110</v>
      </c>
      <c r="G1495" s="75" t="s">
        <v>214</v>
      </c>
      <c r="H1495" s="77">
        <v>44794</v>
      </c>
      <c r="I1495" s="77">
        <v>35831.96</v>
      </c>
      <c r="J1495" s="77">
        <v>36266</v>
      </c>
      <c r="K1495" s="77">
        <v>21087</v>
      </c>
      <c r="L1495" s="80">
        <v>36266</v>
      </c>
      <c r="M1495" s="80">
        <f t="shared" si="43"/>
        <v>0</v>
      </c>
      <c r="N1495" s="80"/>
      <c r="O1495" s="80"/>
      <c r="P1495" s="80"/>
      <c r="Q1495" s="78">
        <v>110010</v>
      </c>
      <c r="R1495" s="79" t="s">
        <v>150</v>
      </c>
      <c r="S1495" s="78">
        <v>10</v>
      </c>
      <c r="T1495" s="79" t="s">
        <v>150</v>
      </c>
      <c r="U1495" s="78">
        <v>11</v>
      </c>
      <c r="V1495" s="80" t="s">
        <v>156</v>
      </c>
      <c r="W1495" s="78">
        <v>73</v>
      </c>
      <c r="X1495" s="78">
        <v>4</v>
      </c>
    </row>
    <row r="1496" spans="1:24" x14ac:dyDescent="0.25">
      <c r="A1496" s="67"/>
      <c r="B1496" s="67">
        <v>1290</v>
      </c>
      <c r="C1496" s="67" t="s">
        <v>742</v>
      </c>
      <c r="D1496" s="109">
        <v>350052</v>
      </c>
      <c r="E1496" s="86" t="s">
        <v>337</v>
      </c>
      <c r="F1496" s="72">
        <v>733220</v>
      </c>
      <c r="G1496" s="86" t="s">
        <v>256</v>
      </c>
      <c r="H1496" s="87">
        <v>420</v>
      </c>
      <c r="I1496" s="87">
        <v>0</v>
      </c>
      <c r="J1496" s="87">
        <v>320</v>
      </c>
      <c r="K1496" s="87">
        <v>0</v>
      </c>
      <c r="L1496" s="80">
        <v>320</v>
      </c>
      <c r="M1496" s="80">
        <f t="shared" si="43"/>
        <v>0</v>
      </c>
      <c r="N1496" s="80"/>
      <c r="O1496" s="80"/>
      <c r="P1496" s="80"/>
      <c r="Q1496" s="78">
        <v>110010</v>
      </c>
      <c r="R1496" s="79" t="s">
        <v>150</v>
      </c>
      <c r="S1496" s="78">
        <v>10</v>
      </c>
      <c r="T1496" s="79" t="s">
        <v>150</v>
      </c>
      <c r="U1496" s="78">
        <v>11</v>
      </c>
      <c r="V1496" s="80" t="s">
        <v>156</v>
      </c>
      <c r="W1496" s="78">
        <v>73</v>
      </c>
      <c r="X1496" s="78">
        <v>4</v>
      </c>
    </row>
    <row r="1497" spans="1:24" x14ac:dyDescent="0.25">
      <c r="A1497" s="67"/>
      <c r="B1497" s="67">
        <v>1291</v>
      </c>
      <c r="C1497" s="67" t="s">
        <v>742</v>
      </c>
      <c r="D1497" s="109">
        <v>350052</v>
      </c>
      <c r="E1497" s="86" t="s">
        <v>337</v>
      </c>
      <c r="F1497" s="72">
        <v>744210</v>
      </c>
      <c r="G1497" s="86" t="s">
        <v>190</v>
      </c>
      <c r="H1497" s="87">
        <v>316.05</v>
      </c>
      <c r="I1497" s="87">
        <v>286.43999999999994</v>
      </c>
      <c r="J1497" s="87">
        <v>683</v>
      </c>
      <c r="K1497" s="87">
        <v>617.12</v>
      </c>
      <c r="L1497" s="80">
        <v>683</v>
      </c>
      <c r="M1497" s="80">
        <f t="shared" si="43"/>
        <v>0</v>
      </c>
      <c r="N1497" s="80"/>
      <c r="O1497" s="80"/>
      <c r="P1497" s="80"/>
      <c r="Q1497" s="78">
        <v>110010</v>
      </c>
      <c r="R1497" s="79" t="s">
        <v>150</v>
      </c>
      <c r="S1497" s="78">
        <v>10</v>
      </c>
      <c r="T1497" s="79" t="s">
        <v>150</v>
      </c>
      <c r="U1497" s="78">
        <v>11</v>
      </c>
      <c r="V1497" s="80" t="s">
        <v>156</v>
      </c>
      <c r="W1497" s="78">
        <v>74</v>
      </c>
      <c r="X1497" s="78">
        <v>4</v>
      </c>
    </row>
    <row r="1498" spans="1:24" x14ac:dyDescent="0.25">
      <c r="A1498" s="67"/>
      <c r="B1498" s="67">
        <v>1292</v>
      </c>
      <c r="C1498" s="67" t="s">
        <v>742</v>
      </c>
      <c r="D1498" s="109">
        <v>350052</v>
      </c>
      <c r="E1498" s="86" t="s">
        <v>337</v>
      </c>
      <c r="F1498" s="72">
        <v>744220</v>
      </c>
      <c r="G1498" s="86" t="s">
        <v>191</v>
      </c>
      <c r="H1498" s="87">
        <v>0</v>
      </c>
      <c r="I1498" s="87">
        <v>0</v>
      </c>
      <c r="J1498" s="87">
        <v>374</v>
      </c>
      <c r="K1498" s="87">
        <v>373.77</v>
      </c>
      <c r="L1498" s="80">
        <v>374</v>
      </c>
      <c r="M1498" s="80">
        <f t="shared" si="43"/>
        <v>0</v>
      </c>
      <c r="N1498" s="80"/>
      <c r="O1498" s="80"/>
      <c r="P1498" s="80"/>
      <c r="Q1498" s="78">
        <v>110010</v>
      </c>
      <c r="R1498" s="79" t="s">
        <v>150</v>
      </c>
      <c r="S1498" s="78">
        <v>10</v>
      </c>
      <c r="T1498" s="79" t="s">
        <v>150</v>
      </c>
      <c r="U1498" s="78">
        <v>11</v>
      </c>
      <c r="V1498" s="80" t="s">
        <v>156</v>
      </c>
      <c r="W1498" s="78">
        <v>74</v>
      </c>
      <c r="X1498" s="78">
        <v>4</v>
      </c>
    </row>
    <row r="1499" spans="1:24" x14ac:dyDescent="0.25">
      <c r="A1499" s="67"/>
      <c r="B1499" s="67">
        <v>1293</v>
      </c>
      <c r="C1499" s="67" t="s">
        <v>742</v>
      </c>
      <c r="D1499" s="109">
        <v>350052</v>
      </c>
      <c r="E1499" s="86" t="s">
        <v>337</v>
      </c>
      <c r="F1499" s="72">
        <v>755240</v>
      </c>
      <c r="G1499" s="86" t="s">
        <v>193</v>
      </c>
      <c r="H1499" s="87">
        <v>290</v>
      </c>
      <c r="I1499" s="87">
        <v>0</v>
      </c>
      <c r="J1499" s="87">
        <v>800</v>
      </c>
      <c r="K1499" s="87">
        <v>679</v>
      </c>
      <c r="L1499" s="80">
        <v>800</v>
      </c>
      <c r="M1499" s="80">
        <f t="shared" si="43"/>
        <v>0</v>
      </c>
      <c r="N1499" s="80"/>
      <c r="O1499" s="80"/>
      <c r="P1499" s="80"/>
      <c r="Q1499" s="78">
        <v>110010</v>
      </c>
      <c r="R1499" s="79" t="s">
        <v>150</v>
      </c>
      <c r="S1499" s="78">
        <v>10</v>
      </c>
      <c r="T1499" s="79" t="s">
        <v>150</v>
      </c>
      <c r="U1499" s="78">
        <v>11</v>
      </c>
      <c r="V1499" s="80" t="s">
        <v>156</v>
      </c>
      <c r="W1499" s="78">
        <v>75</v>
      </c>
      <c r="X1499" s="78">
        <v>4</v>
      </c>
    </row>
    <row r="1500" spans="1:24" x14ac:dyDescent="0.25">
      <c r="A1500" s="67"/>
      <c r="B1500" s="67">
        <v>1294</v>
      </c>
      <c r="C1500" s="67" t="s">
        <v>742</v>
      </c>
      <c r="D1500" s="109">
        <v>350052</v>
      </c>
      <c r="E1500" s="86" t="s">
        <v>337</v>
      </c>
      <c r="F1500" s="72">
        <v>755310</v>
      </c>
      <c r="G1500" s="86" t="s">
        <v>194</v>
      </c>
      <c r="H1500" s="87">
        <v>3251.6800000000003</v>
      </c>
      <c r="I1500" s="87">
        <v>3264.12</v>
      </c>
      <c r="J1500" s="87">
        <v>3658</v>
      </c>
      <c r="K1500" s="87">
        <v>1540.8600000000001</v>
      </c>
      <c r="L1500" s="80">
        <v>3658</v>
      </c>
      <c r="M1500" s="80">
        <f t="shared" si="43"/>
        <v>0</v>
      </c>
      <c r="N1500" s="80"/>
      <c r="O1500" s="80"/>
      <c r="P1500" s="80"/>
      <c r="Q1500" s="78">
        <v>110010</v>
      </c>
      <c r="R1500" s="79" t="s">
        <v>150</v>
      </c>
      <c r="S1500" s="78">
        <v>10</v>
      </c>
      <c r="T1500" s="79" t="s">
        <v>150</v>
      </c>
      <c r="U1500" s="78">
        <v>11</v>
      </c>
      <c r="V1500" s="80" t="s">
        <v>156</v>
      </c>
      <c r="W1500" s="78">
        <v>75</v>
      </c>
      <c r="X1500" s="78">
        <v>4</v>
      </c>
    </row>
    <row r="1501" spans="1:24" x14ac:dyDescent="0.25">
      <c r="A1501" s="67"/>
      <c r="B1501" s="67">
        <v>1295</v>
      </c>
      <c r="C1501" s="67" t="s">
        <v>742</v>
      </c>
      <c r="D1501" s="109">
        <v>350052</v>
      </c>
      <c r="E1501" s="86" t="s">
        <v>337</v>
      </c>
      <c r="F1501" s="72">
        <v>755360</v>
      </c>
      <c r="G1501" s="86" t="s">
        <v>225</v>
      </c>
      <c r="H1501" s="87">
        <v>11048.76</v>
      </c>
      <c r="I1501" s="87">
        <v>11607.980000000003</v>
      </c>
      <c r="J1501" s="87">
        <v>9813</v>
      </c>
      <c r="K1501" s="87">
        <v>9312.7100000000009</v>
      </c>
      <c r="L1501" s="80">
        <v>9813</v>
      </c>
      <c r="M1501" s="80">
        <f t="shared" si="43"/>
        <v>0</v>
      </c>
      <c r="N1501" s="80"/>
      <c r="O1501" s="80"/>
      <c r="P1501" s="80"/>
      <c r="Q1501" s="78">
        <v>110010</v>
      </c>
      <c r="R1501" s="79" t="s">
        <v>150</v>
      </c>
      <c r="S1501" s="78">
        <v>10</v>
      </c>
      <c r="T1501" s="79" t="s">
        <v>150</v>
      </c>
      <c r="U1501" s="78">
        <v>11</v>
      </c>
      <c r="V1501" s="80" t="s">
        <v>156</v>
      </c>
      <c r="W1501" s="78">
        <v>75</v>
      </c>
      <c r="X1501" s="78">
        <v>4</v>
      </c>
    </row>
    <row r="1502" spans="1:24" x14ac:dyDescent="0.25">
      <c r="A1502" s="67"/>
      <c r="B1502" s="67">
        <v>1296</v>
      </c>
      <c r="C1502" s="67" t="s">
        <v>742</v>
      </c>
      <c r="D1502" s="109">
        <v>350052</v>
      </c>
      <c r="E1502" s="86" t="s">
        <v>337</v>
      </c>
      <c r="F1502" s="72">
        <v>755510</v>
      </c>
      <c r="G1502" s="86" t="s">
        <v>195</v>
      </c>
      <c r="H1502" s="87">
        <v>1345.1399999999999</v>
      </c>
      <c r="I1502" s="87">
        <v>661.59</v>
      </c>
      <c r="J1502" s="87">
        <v>3075</v>
      </c>
      <c r="K1502" s="87">
        <v>0</v>
      </c>
      <c r="L1502" s="80">
        <v>3075</v>
      </c>
      <c r="M1502" s="80">
        <f t="shared" si="43"/>
        <v>0</v>
      </c>
      <c r="N1502" s="80"/>
      <c r="O1502" s="80"/>
      <c r="P1502" s="80"/>
      <c r="Q1502" s="78">
        <v>110010</v>
      </c>
      <c r="R1502" s="79" t="s">
        <v>150</v>
      </c>
      <c r="S1502" s="78">
        <v>10</v>
      </c>
      <c r="T1502" s="79" t="s">
        <v>150</v>
      </c>
      <c r="U1502" s="78">
        <v>11</v>
      </c>
      <c r="V1502" s="80" t="s">
        <v>156</v>
      </c>
      <c r="W1502" s="78">
        <v>75</v>
      </c>
      <c r="X1502" s="78">
        <v>4</v>
      </c>
    </row>
    <row r="1503" spans="1:24" x14ac:dyDescent="0.25">
      <c r="A1503" s="67"/>
      <c r="B1503" s="67">
        <v>1297</v>
      </c>
      <c r="C1503" s="67" t="s">
        <v>742</v>
      </c>
      <c r="D1503" s="109">
        <v>350052</v>
      </c>
      <c r="E1503" s="86" t="s">
        <v>337</v>
      </c>
      <c r="F1503" s="72">
        <v>755560</v>
      </c>
      <c r="G1503" s="86" t="s">
        <v>339</v>
      </c>
      <c r="H1503" s="87">
        <v>0</v>
      </c>
      <c r="I1503" s="87">
        <v>0</v>
      </c>
      <c r="J1503" s="87">
        <v>2685</v>
      </c>
      <c r="K1503" s="87">
        <v>2350</v>
      </c>
      <c r="L1503" s="80">
        <v>2685</v>
      </c>
      <c r="M1503" s="80">
        <f t="shared" si="43"/>
        <v>0</v>
      </c>
      <c r="N1503" s="80"/>
      <c r="O1503" s="80"/>
      <c r="P1503" s="80"/>
      <c r="Q1503" s="78">
        <v>110010</v>
      </c>
      <c r="R1503" s="79" t="s">
        <v>150</v>
      </c>
      <c r="S1503" s="78">
        <v>10</v>
      </c>
      <c r="T1503" s="79" t="s">
        <v>150</v>
      </c>
      <c r="U1503" s="78">
        <v>11</v>
      </c>
      <c r="V1503" s="80" t="s">
        <v>156</v>
      </c>
      <c r="W1503" s="78">
        <v>75</v>
      </c>
      <c r="X1503" s="78">
        <v>4</v>
      </c>
    </row>
    <row r="1504" spans="1:24" x14ac:dyDescent="0.25">
      <c r="A1504" s="67"/>
      <c r="B1504" s="67">
        <v>1298</v>
      </c>
      <c r="C1504" s="67" t="s">
        <v>742</v>
      </c>
      <c r="D1504" s="109">
        <v>350052</v>
      </c>
      <c r="E1504" s="86" t="s">
        <v>337</v>
      </c>
      <c r="F1504" s="72">
        <v>755705</v>
      </c>
      <c r="G1504" s="86" t="s">
        <v>196</v>
      </c>
      <c r="H1504" s="87">
        <v>1141.8</v>
      </c>
      <c r="I1504" s="87">
        <v>166.06999999999996</v>
      </c>
      <c r="J1504" s="87">
        <v>549</v>
      </c>
      <c r="K1504" s="87">
        <v>548.78</v>
      </c>
      <c r="L1504" s="80">
        <v>549</v>
      </c>
      <c r="M1504" s="80">
        <f t="shared" si="43"/>
        <v>0</v>
      </c>
      <c r="N1504" s="80"/>
      <c r="O1504" s="80"/>
      <c r="P1504" s="80"/>
      <c r="Q1504" s="78">
        <v>110010</v>
      </c>
      <c r="R1504" s="79" t="s">
        <v>150</v>
      </c>
      <c r="S1504" s="78">
        <v>10</v>
      </c>
      <c r="T1504" s="79" t="s">
        <v>150</v>
      </c>
      <c r="U1504" s="78">
        <v>11</v>
      </c>
      <c r="V1504" s="80" t="s">
        <v>156</v>
      </c>
      <c r="W1504" s="78">
        <v>75</v>
      </c>
      <c r="X1504" s="78">
        <v>4</v>
      </c>
    </row>
    <row r="1505" spans="1:24" x14ac:dyDescent="0.25">
      <c r="A1505" s="67"/>
      <c r="B1505" s="67">
        <v>1299</v>
      </c>
      <c r="C1505" s="67" t="s">
        <v>742</v>
      </c>
      <c r="D1505" s="109">
        <v>350052</v>
      </c>
      <c r="E1505" s="86" t="s">
        <v>337</v>
      </c>
      <c r="F1505" s="72">
        <v>755730</v>
      </c>
      <c r="G1505" s="86" t="s">
        <v>197</v>
      </c>
      <c r="H1505" s="87">
        <v>345</v>
      </c>
      <c r="I1505" s="87">
        <v>75</v>
      </c>
      <c r="J1505" s="87">
        <v>216</v>
      </c>
      <c r="K1505" s="87">
        <v>75</v>
      </c>
      <c r="L1505" s="80">
        <v>216</v>
      </c>
      <c r="M1505" s="80">
        <f t="shared" si="43"/>
        <v>0</v>
      </c>
      <c r="N1505" s="80"/>
      <c r="O1505" s="80"/>
      <c r="P1505" s="80"/>
      <c r="Q1505" s="78">
        <v>110010</v>
      </c>
      <c r="R1505" s="79" t="s">
        <v>150</v>
      </c>
      <c r="S1505" s="78">
        <v>10</v>
      </c>
      <c r="T1505" s="79" t="s">
        <v>150</v>
      </c>
      <c r="U1505" s="78">
        <v>11</v>
      </c>
      <c r="V1505" s="80" t="s">
        <v>156</v>
      </c>
      <c r="W1505" s="78">
        <v>75</v>
      </c>
      <c r="X1505" s="78">
        <v>4</v>
      </c>
    </row>
    <row r="1506" spans="1:24" x14ac:dyDescent="0.25">
      <c r="A1506" s="67"/>
      <c r="B1506" s="67">
        <v>1300</v>
      </c>
      <c r="C1506" s="67" t="s">
        <v>742</v>
      </c>
      <c r="D1506" s="109">
        <v>350052</v>
      </c>
      <c r="E1506" s="86" t="s">
        <v>337</v>
      </c>
      <c r="F1506" s="72">
        <v>755740</v>
      </c>
      <c r="G1506" s="86" t="s">
        <v>336</v>
      </c>
      <c r="H1506" s="87">
        <v>0</v>
      </c>
      <c r="I1506" s="87">
        <v>945</v>
      </c>
      <c r="J1506" s="87">
        <v>945</v>
      </c>
      <c r="K1506" s="87">
        <v>280</v>
      </c>
      <c r="L1506" s="80">
        <v>945</v>
      </c>
      <c r="M1506" s="80">
        <f t="shared" si="43"/>
        <v>0</v>
      </c>
      <c r="N1506" s="80"/>
      <c r="O1506" s="80"/>
      <c r="P1506" s="80"/>
      <c r="Q1506" s="78">
        <v>110010</v>
      </c>
      <c r="R1506" s="79" t="s">
        <v>150</v>
      </c>
      <c r="S1506" s="78">
        <v>10</v>
      </c>
      <c r="T1506" s="79" t="s">
        <v>150</v>
      </c>
      <c r="U1506" s="78">
        <v>11</v>
      </c>
      <c r="V1506" s="80" t="s">
        <v>156</v>
      </c>
      <c r="W1506" s="78">
        <v>75</v>
      </c>
      <c r="X1506" s="78">
        <v>4</v>
      </c>
    </row>
    <row r="1507" spans="1:24" x14ac:dyDescent="0.25">
      <c r="A1507" s="67"/>
      <c r="B1507" s="67">
        <v>1301</v>
      </c>
      <c r="C1507" s="67" t="s">
        <v>742</v>
      </c>
      <c r="D1507" s="109">
        <v>350052</v>
      </c>
      <c r="E1507" s="86" t="s">
        <v>337</v>
      </c>
      <c r="F1507" s="72">
        <v>755745</v>
      </c>
      <c r="G1507" s="86" t="s">
        <v>252</v>
      </c>
      <c r="H1507" s="87">
        <v>678.4</v>
      </c>
      <c r="I1507" s="87">
        <v>688.82</v>
      </c>
      <c r="J1507" s="87">
        <v>689</v>
      </c>
      <c r="K1507" s="87">
        <v>0</v>
      </c>
      <c r="L1507" s="80">
        <v>689</v>
      </c>
      <c r="M1507" s="80">
        <f t="shared" si="43"/>
        <v>0</v>
      </c>
      <c r="N1507" s="80"/>
      <c r="O1507" s="80"/>
      <c r="P1507" s="80"/>
      <c r="Q1507" s="78">
        <v>110010</v>
      </c>
      <c r="R1507" s="79" t="s">
        <v>150</v>
      </c>
      <c r="S1507" s="78">
        <v>10</v>
      </c>
      <c r="T1507" s="79" t="s">
        <v>150</v>
      </c>
      <c r="U1507" s="78">
        <v>11</v>
      </c>
      <c r="V1507" s="80" t="s">
        <v>156</v>
      </c>
      <c r="W1507" s="78">
        <v>75</v>
      </c>
      <c r="X1507" s="78">
        <v>4</v>
      </c>
    </row>
    <row r="1508" spans="1:24" x14ac:dyDescent="0.25">
      <c r="A1508" s="67"/>
      <c r="B1508" s="67">
        <v>1302</v>
      </c>
      <c r="C1508" s="67" t="s">
        <v>742</v>
      </c>
      <c r="D1508" s="109">
        <v>350052</v>
      </c>
      <c r="E1508" s="86" t="s">
        <v>337</v>
      </c>
      <c r="F1508" s="72">
        <v>777412</v>
      </c>
      <c r="G1508" s="86" t="s">
        <v>205</v>
      </c>
      <c r="H1508" s="87">
        <v>15647</v>
      </c>
      <c r="I1508" s="87">
        <v>0</v>
      </c>
      <c r="J1508" s="87">
        <v>119627</v>
      </c>
      <c r="K1508" s="87">
        <v>0</v>
      </c>
      <c r="L1508" s="80">
        <v>0</v>
      </c>
      <c r="M1508" s="80">
        <f t="shared" si="43"/>
        <v>-119627</v>
      </c>
      <c r="N1508" s="80"/>
      <c r="O1508" s="80"/>
      <c r="P1508" s="80"/>
      <c r="Q1508" s="78">
        <v>110010</v>
      </c>
      <c r="R1508" s="79" t="s">
        <v>150</v>
      </c>
      <c r="S1508" s="78">
        <v>10</v>
      </c>
      <c r="T1508" s="79" t="s">
        <v>150</v>
      </c>
      <c r="U1508" s="78">
        <v>11</v>
      </c>
      <c r="V1508" s="80" t="s">
        <v>156</v>
      </c>
      <c r="W1508" s="78">
        <v>77</v>
      </c>
      <c r="X1508" s="78">
        <v>4</v>
      </c>
    </row>
    <row r="1509" spans="1:24" x14ac:dyDescent="0.25">
      <c r="A1509" s="67"/>
      <c r="B1509" s="67">
        <v>1303</v>
      </c>
      <c r="C1509" s="67" t="s">
        <v>742</v>
      </c>
      <c r="D1509" s="109">
        <v>350052</v>
      </c>
      <c r="E1509" s="86" t="s">
        <v>337</v>
      </c>
      <c r="F1509" s="72">
        <v>787410</v>
      </c>
      <c r="G1509" s="86" t="s">
        <v>227</v>
      </c>
      <c r="H1509" s="87">
        <v>4674.4799999999996</v>
      </c>
      <c r="I1509" s="87">
        <v>0</v>
      </c>
      <c r="J1509" s="87">
        <v>6023</v>
      </c>
      <c r="K1509" s="87">
        <v>0</v>
      </c>
      <c r="L1509" s="80">
        <v>0</v>
      </c>
      <c r="M1509" s="80">
        <f t="shared" si="43"/>
        <v>-6023</v>
      </c>
      <c r="N1509" s="80"/>
      <c r="O1509" s="80"/>
      <c r="P1509" s="80"/>
      <c r="Q1509" s="78">
        <v>110010</v>
      </c>
      <c r="R1509" s="79" t="s">
        <v>150</v>
      </c>
      <c r="S1509" s="78">
        <v>10</v>
      </c>
      <c r="T1509" s="79" t="s">
        <v>150</v>
      </c>
      <c r="U1509" s="78">
        <v>11</v>
      </c>
      <c r="V1509" s="80" t="s">
        <v>156</v>
      </c>
      <c r="W1509" s="78">
        <v>78</v>
      </c>
      <c r="X1509" s="78">
        <v>4</v>
      </c>
    </row>
    <row r="1510" spans="1:24" x14ac:dyDescent="0.25">
      <c r="A1510" s="67"/>
      <c r="B1510" s="67">
        <v>1304</v>
      </c>
      <c r="C1510" s="67" t="s">
        <v>742</v>
      </c>
      <c r="D1510" s="109">
        <v>350052</v>
      </c>
      <c r="E1510" s="86" t="s">
        <v>337</v>
      </c>
      <c r="F1510" s="72">
        <v>787430</v>
      </c>
      <c r="G1510" s="86" t="s">
        <v>207</v>
      </c>
      <c r="H1510" s="87">
        <v>0</v>
      </c>
      <c r="I1510" s="87">
        <v>6306</v>
      </c>
      <c r="J1510" s="87">
        <v>0</v>
      </c>
      <c r="K1510" s="87">
        <v>0</v>
      </c>
      <c r="L1510" s="80">
        <v>0</v>
      </c>
      <c r="M1510" s="80">
        <f t="shared" si="43"/>
        <v>0</v>
      </c>
      <c r="N1510" s="80"/>
      <c r="O1510" s="80"/>
      <c r="P1510" s="80"/>
      <c r="Q1510" s="78">
        <v>110010</v>
      </c>
      <c r="R1510" s="79" t="s">
        <v>150</v>
      </c>
      <c r="S1510" s="78">
        <v>10</v>
      </c>
      <c r="T1510" s="79" t="s">
        <v>150</v>
      </c>
      <c r="U1510" s="78">
        <v>11</v>
      </c>
      <c r="V1510" s="80" t="s">
        <v>156</v>
      </c>
      <c r="W1510" s="78">
        <v>78</v>
      </c>
      <c r="X1510" s="78">
        <v>4</v>
      </c>
    </row>
    <row r="1511" spans="1:24" x14ac:dyDescent="0.25">
      <c r="A1511" s="67"/>
      <c r="B1511" s="67"/>
      <c r="C1511" s="67" t="s">
        <v>742</v>
      </c>
      <c r="D1511" s="109">
        <v>350052</v>
      </c>
      <c r="E1511" s="86" t="s">
        <v>337</v>
      </c>
      <c r="F1511" s="66">
        <v>798142</v>
      </c>
      <c r="G1511" s="66" t="s">
        <v>839</v>
      </c>
      <c r="H1511" s="87"/>
      <c r="I1511" s="87"/>
      <c r="J1511" s="87"/>
      <c r="K1511" s="87"/>
      <c r="L1511" s="80">
        <v>-14082</v>
      </c>
      <c r="M1511" s="80">
        <f t="shared" si="43"/>
        <v>-14082</v>
      </c>
      <c r="N1511" s="80"/>
      <c r="O1511" s="80"/>
      <c r="P1511" s="80"/>
      <c r="Q1511" s="78">
        <v>110010</v>
      </c>
      <c r="R1511" s="79" t="s">
        <v>150</v>
      </c>
      <c r="S1511" s="78">
        <v>10</v>
      </c>
      <c r="T1511" s="79" t="s">
        <v>150</v>
      </c>
      <c r="U1511" s="78">
        <v>11</v>
      </c>
      <c r="V1511" s="80" t="s">
        <v>156</v>
      </c>
      <c r="W1511" s="78">
        <v>79</v>
      </c>
      <c r="X1511" s="78">
        <v>4</v>
      </c>
    </row>
    <row r="1512" spans="1:24" x14ac:dyDescent="0.25">
      <c r="A1512" s="67"/>
      <c r="B1512" s="67">
        <v>1305</v>
      </c>
      <c r="C1512" s="67" t="s">
        <v>742</v>
      </c>
      <c r="D1512" s="109">
        <v>350056</v>
      </c>
      <c r="E1512" s="86" t="s">
        <v>337</v>
      </c>
      <c r="F1512" s="72">
        <v>611110</v>
      </c>
      <c r="G1512" s="86" t="s">
        <v>258</v>
      </c>
      <c r="H1512" s="87">
        <v>0</v>
      </c>
      <c r="I1512" s="87">
        <v>0</v>
      </c>
      <c r="J1512" s="87">
        <v>12490</v>
      </c>
      <c r="K1512" s="87">
        <v>7023.4199999999992</v>
      </c>
      <c r="L1512" s="80">
        <v>10932</v>
      </c>
      <c r="M1512" s="80"/>
      <c r="N1512" s="80"/>
      <c r="O1512" s="80"/>
      <c r="P1512" s="80"/>
      <c r="Q1512" s="78">
        <v>110010</v>
      </c>
      <c r="R1512" s="79" t="s">
        <v>150</v>
      </c>
      <c r="S1512" s="78">
        <v>10</v>
      </c>
      <c r="T1512" s="79" t="s">
        <v>150</v>
      </c>
      <c r="U1512" s="78">
        <v>11</v>
      </c>
      <c r="V1512" s="80" t="s">
        <v>156</v>
      </c>
      <c r="W1512" s="78">
        <v>61</v>
      </c>
      <c r="X1512" s="78">
        <v>1</v>
      </c>
    </row>
    <row r="1513" spans="1:24" x14ac:dyDescent="0.25">
      <c r="A1513" s="67"/>
      <c r="B1513" s="67">
        <v>1306</v>
      </c>
      <c r="C1513" s="67" t="s">
        <v>742</v>
      </c>
      <c r="D1513" s="109">
        <v>350056</v>
      </c>
      <c r="E1513" s="86" t="s">
        <v>337</v>
      </c>
      <c r="F1513" s="72">
        <v>611115</v>
      </c>
      <c r="G1513" s="86" t="s">
        <v>259</v>
      </c>
      <c r="H1513" s="87">
        <v>0</v>
      </c>
      <c r="I1513" s="87">
        <v>0</v>
      </c>
      <c r="J1513" s="87">
        <v>519</v>
      </c>
      <c r="K1513" s="87">
        <v>0</v>
      </c>
      <c r="L1513" s="80">
        <v>519</v>
      </c>
      <c r="M1513" s="80"/>
      <c r="N1513" s="80"/>
      <c r="O1513" s="80"/>
      <c r="P1513" s="80"/>
      <c r="Q1513" s="78">
        <v>110010</v>
      </c>
      <c r="R1513" s="79" t="s">
        <v>150</v>
      </c>
      <c r="S1513" s="78">
        <v>10</v>
      </c>
      <c r="T1513" s="79" t="s">
        <v>150</v>
      </c>
      <c r="U1513" s="78">
        <v>11</v>
      </c>
      <c r="V1513" s="80" t="s">
        <v>156</v>
      </c>
      <c r="W1513" s="78">
        <v>61</v>
      </c>
      <c r="X1513" s="78">
        <v>1</v>
      </c>
    </row>
    <row r="1514" spans="1:24" s="66" customFormat="1" x14ac:dyDescent="0.25">
      <c r="A1514" s="67"/>
      <c r="B1514" s="67">
        <v>1307</v>
      </c>
      <c r="C1514" s="67" t="s">
        <v>742</v>
      </c>
      <c r="D1514" s="109">
        <v>350056</v>
      </c>
      <c r="E1514" s="86" t="s">
        <v>337</v>
      </c>
      <c r="F1514" s="72">
        <v>611120</v>
      </c>
      <c r="G1514" s="86" t="s">
        <v>229</v>
      </c>
      <c r="H1514" s="87">
        <v>15009.12</v>
      </c>
      <c r="I1514" s="87">
        <v>17995.14</v>
      </c>
      <c r="J1514" s="87">
        <v>18360</v>
      </c>
      <c r="K1514" s="87">
        <v>7731.75</v>
      </c>
      <c r="L1514" s="80">
        <v>0</v>
      </c>
      <c r="M1514" s="80"/>
      <c r="N1514" s="80"/>
      <c r="O1514" s="80"/>
      <c r="P1514" s="80"/>
      <c r="Q1514" s="78">
        <v>110010</v>
      </c>
      <c r="R1514" s="79" t="s">
        <v>150</v>
      </c>
      <c r="S1514" s="78">
        <v>10</v>
      </c>
      <c r="T1514" s="79" t="s">
        <v>150</v>
      </c>
      <c r="U1514" s="78">
        <v>11</v>
      </c>
      <c r="V1514" s="80" t="s">
        <v>156</v>
      </c>
      <c r="W1514" s="78">
        <v>61</v>
      </c>
      <c r="X1514" s="78">
        <v>1</v>
      </c>
    </row>
    <row r="1515" spans="1:24" x14ac:dyDescent="0.25">
      <c r="A1515" s="67"/>
      <c r="B1515" s="67">
        <v>1308</v>
      </c>
      <c r="C1515" s="67" t="s">
        <v>742</v>
      </c>
      <c r="D1515" s="109">
        <v>350056</v>
      </c>
      <c r="E1515" s="86" t="s">
        <v>337</v>
      </c>
      <c r="F1515" s="72">
        <v>733110</v>
      </c>
      <c r="G1515" s="86" t="s">
        <v>214</v>
      </c>
      <c r="H1515" s="87">
        <v>0</v>
      </c>
      <c r="I1515" s="87">
        <v>0</v>
      </c>
      <c r="J1515" s="87">
        <v>50</v>
      </c>
      <c r="K1515" s="87">
        <v>0</v>
      </c>
      <c r="L1515" s="80">
        <v>50</v>
      </c>
      <c r="M1515" s="80">
        <f t="shared" ref="M1515:M1520" si="44">+L1515-J1515</f>
        <v>0</v>
      </c>
      <c r="N1515" s="80"/>
      <c r="O1515" s="80"/>
      <c r="P1515" s="80"/>
      <c r="Q1515" s="78">
        <v>110010</v>
      </c>
      <c r="R1515" s="79" t="s">
        <v>150</v>
      </c>
      <c r="S1515" s="78">
        <v>10</v>
      </c>
      <c r="T1515" s="79" t="s">
        <v>150</v>
      </c>
      <c r="U1515" s="78">
        <v>11</v>
      </c>
      <c r="V1515" s="80" t="s">
        <v>156</v>
      </c>
      <c r="W1515" s="78">
        <v>73</v>
      </c>
      <c r="X1515" s="78">
        <v>4</v>
      </c>
    </row>
    <row r="1516" spans="1:24" x14ac:dyDescent="0.25">
      <c r="A1516" s="67"/>
      <c r="B1516" s="67">
        <v>1309</v>
      </c>
      <c r="C1516" s="67" t="s">
        <v>742</v>
      </c>
      <c r="D1516" s="109">
        <v>350056</v>
      </c>
      <c r="E1516" s="86" t="s">
        <v>337</v>
      </c>
      <c r="F1516" s="72">
        <v>744210</v>
      </c>
      <c r="G1516" s="86" t="s">
        <v>190</v>
      </c>
      <c r="H1516" s="87">
        <v>0</v>
      </c>
      <c r="I1516" s="87">
        <v>15.68</v>
      </c>
      <c r="J1516" s="87">
        <v>0</v>
      </c>
      <c r="K1516" s="87">
        <v>0</v>
      </c>
      <c r="L1516" s="80">
        <v>0</v>
      </c>
      <c r="M1516" s="80">
        <f t="shared" si="44"/>
        <v>0</v>
      </c>
      <c r="N1516" s="80"/>
      <c r="O1516" s="80"/>
      <c r="P1516" s="80"/>
      <c r="Q1516" s="78">
        <v>110010</v>
      </c>
      <c r="R1516" s="79" t="s">
        <v>150</v>
      </c>
      <c r="S1516" s="78">
        <v>10</v>
      </c>
      <c r="T1516" s="79" t="s">
        <v>150</v>
      </c>
      <c r="U1516" s="78">
        <v>11</v>
      </c>
      <c r="V1516" s="80" t="s">
        <v>156</v>
      </c>
      <c r="W1516" s="78">
        <v>74</v>
      </c>
      <c r="X1516" s="78">
        <v>4</v>
      </c>
    </row>
    <row r="1517" spans="1:24" x14ac:dyDescent="0.25">
      <c r="A1517" s="67"/>
      <c r="B1517" s="67">
        <v>1310</v>
      </c>
      <c r="C1517" s="67" t="s">
        <v>742</v>
      </c>
      <c r="D1517" s="109">
        <v>350056</v>
      </c>
      <c r="E1517" s="86" t="s">
        <v>337</v>
      </c>
      <c r="F1517" s="72">
        <v>755310</v>
      </c>
      <c r="G1517" s="86" t="s">
        <v>194</v>
      </c>
      <c r="H1517" s="87">
        <v>724.79000000000008</v>
      </c>
      <c r="I1517" s="87">
        <v>814.62</v>
      </c>
      <c r="J1517" s="87">
        <v>890</v>
      </c>
      <c r="K1517" s="87">
        <v>413.58000000000004</v>
      </c>
      <c r="L1517" s="80">
        <v>890</v>
      </c>
      <c r="M1517" s="80">
        <f t="shared" si="44"/>
        <v>0</v>
      </c>
      <c r="N1517" s="80"/>
      <c r="O1517" s="80"/>
      <c r="P1517" s="80"/>
      <c r="Q1517" s="78">
        <v>110010</v>
      </c>
      <c r="R1517" s="79" t="s">
        <v>150</v>
      </c>
      <c r="S1517" s="78">
        <v>10</v>
      </c>
      <c r="T1517" s="79" t="s">
        <v>150</v>
      </c>
      <c r="U1517" s="78">
        <v>11</v>
      </c>
      <c r="V1517" s="80" t="s">
        <v>156</v>
      </c>
      <c r="W1517" s="78">
        <v>75</v>
      </c>
      <c r="X1517" s="78">
        <v>4</v>
      </c>
    </row>
    <row r="1518" spans="1:24" x14ac:dyDescent="0.25">
      <c r="A1518" s="67"/>
      <c r="B1518" s="67">
        <v>1311</v>
      </c>
      <c r="C1518" s="67" t="s">
        <v>742</v>
      </c>
      <c r="D1518" s="109">
        <v>350056</v>
      </c>
      <c r="E1518" s="86" t="s">
        <v>337</v>
      </c>
      <c r="F1518" s="72">
        <v>755360</v>
      </c>
      <c r="G1518" s="86" t="s">
        <v>225</v>
      </c>
      <c r="H1518" s="87">
        <v>88</v>
      </c>
      <c r="I1518" s="87">
        <v>0</v>
      </c>
      <c r="J1518" s="87">
        <v>100</v>
      </c>
      <c r="K1518" s="87">
        <v>0</v>
      </c>
      <c r="L1518" s="80">
        <v>100</v>
      </c>
      <c r="M1518" s="80">
        <f t="shared" si="44"/>
        <v>0</v>
      </c>
      <c r="N1518" s="80"/>
      <c r="O1518" s="80"/>
      <c r="P1518" s="80"/>
      <c r="Q1518" s="78">
        <v>110010</v>
      </c>
      <c r="R1518" s="79" t="s">
        <v>150</v>
      </c>
      <c r="S1518" s="78">
        <v>10</v>
      </c>
      <c r="T1518" s="79" t="s">
        <v>150</v>
      </c>
      <c r="U1518" s="78">
        <v>11</v>
      </c>
      <c r="V1518" s="80" t="s">
        <v>156</v>
      </c>
      <c r="W1518" s="78">
        <v>75</v>
      </c>
      <c r="X1518" s="78">
        <v>4</v>
      </c>
    </row>
    <row r="1519" spans="1:24" s="66" customFormat="1" x14ac:dyDescent="0.25">
      <c r="A1519" s="67"/>
      <c r="B1519" s="67"/>
      <c r="C1519" s="67" t="s">
        <v>742</v>
      </c>
      <c r="D1519" s="109">
        <v>350056</v>
      </c>
      <c r="E1519" s="86" t="s">
        <v>337</v>
      </c>
      <c r="F1519" s="72">
        <v>777412</v>
      </c>
      <c r="G1519" s="86" t="s">
        <v>205</v>
      </c>
      <c r="H1519" s="87"/>
      <c r="I1519" s="87"/>
      <c r="J1519" s="87"/>
      <c r="K1519" s="87"/>
      <c r="L1519" s="80">
        <v>130400</v>
      </c>
      <c r="M1519" s="80">
        <f t="shared" si="44"/>
        <v>130400</v>
      </c>
      <c r="N1519" s="80"/>
      <c r="O1519" s="80">
        <v>130400</v>
      </c>
      <c r="P1519" s="80"/>
      <c r="Q1519" s="78">
        <v>110010</v>
      </c>
      <c r="R1519" s="79" t="s">
        <v>150</v>
      </c>
      <c r="S1519" s="78">
        <v>10</v>
      </c>
      <c r="T1519" s="79" t="s">
        <v>150</v>
      </c>
      <c r="U1519" s="78">
        <v>11</v>
      </c>
      <c r="V1519" s="80" t="s">
        <v>156</v>
      </c>
      <c r="W1519" s="78">
        <v>77</v>
      </c>
      <c r="X1519" s="78">
        <v>9</v>
      </c>
    </row>
    <row r="1520" spans="1:24" x14ac:dyDescent="0.25">
      <c r="A1520" s="67"/>
      <c r="B1520" s="67"/>
      <c r="C1520" s="67" t="s">
        <v>742</v>
      </c>
      <c r="D1520" s="109">
        <v>350056</v>
      </c>
      <c r="E1520" s="86" t="s">
        <v>337</v>
      </c>
      <c r="F1520" s="66">
        <v>798142</v>
      </c>
      <c r="G1520" s="66" t="s">
        <v>839</v>
      </c>
      <c r="H1520" s="87"/>
      <c r="I1520" s="87"/>
      <c r="J1520" s="87"/>
      <c r="K1520" s="87"/>
      <c r="L1520" s="80">
        <v>-15</v>
      </c>
      <c r="M1520" s="80">
        <f t="shared" si="44"/>
        <v>-15</v>
      </c>
      <c r="N1520" s="80"/>
      <c r="O1520" s="80"/>
      <c r="P1520" s="80"/>
      <c r="Q1520" s="78">
        <v>110010</v>
      </c>
      <c r="R1520" s="79" t="s">
        <v>150</v>
      </c>
      <c r="S1520" s="78">
        <v>10</v>
      </c>
      <c r="T1520" s="79" t="s">
        <v>150</v>
      </c>
      <c r="U1520" s="78">
        <v>11</v>
      </c>
      <c r="V1520" s="80" t="s">
        <v>156</v>
      </c>
      <c r="W1520" s="78">
        <v>79</v>
      </c>
      <c r="X1520" s="78">
        <v>4</v>
      </c>
    </row>
    <row r="1521" spans="1:24" x14ac:dyDescent="0.25">
      <c r="A1521" s="67"/>
      <c r="B1521" s="67">
        <v>1312</v>
      </c>
      <c r="C1521" s="67" t="s">
        <v>742</v>
      </c>
      <c r="D1521" s="109">
        <v>350060</v>
      </c>
      <c r="E1521" s="86" t="s">
        <v>340</v>
      </c>
      <c r="F1521" s="72">
        <v>611120</v>
      </c>
      <c r="G1521" s="86" t="s">
        <v>229</v>
      </c>
      <c r="H1521" s="87">
        <v>5895</v>
      </c>
      <c r="I1521" s="87">
        <v>6075</v>
      </c>
      <c r="J1521" s="87">
        <v>8247</v>
      </c>
      <c r="K1521" s="87">
        <v>7986.420000000001</v>
      </c>
      <c r="L1521" s="80">
        <v>0</v>
      </c>
      <c r="M1521" s="80"/>
      <c r="N1521" s="80"/>
      <c r="O1521" s="80"/>
      <c r="P1521" s="80"/>
      <c r="Q1521" s="78">
        <v>110010</v>
      </c>
      <c r="R1521" s="79" t="s">
        <v>150</v>
      </c>
      <c r="S1521" s="78">
        <v>10</v>
      </c>
      <c r="T1521" s="79" t="s">
        <v>150</v>
      </c>
      <c r="U1521" s="78">
        <v>11</v>
      </c>
      <c r="V1521" s="80" t="s">
        <v>156</v>
      </c>
      <c r="W1521" s="78">
        <v>61</v>
      </c>
      <c r="X1521" s="78">
        <v>1</v>
      </c>
    </row>
    <row r="1522" spans="1:24" x14ac:dyDescent="0.25">
      <c r="A1522" s="67"/>
      <c r="B1522" s="67">
        <v>1313</v>
      </c>
      <c r="C1522" s="67" t="s">
        <v>742</v>
      </c>
      <c r="D1522" s="109">
        <v>350060</v>
      </c>
      <c r="E1522" s="86" t="s">
        <v>340</v>
      </c>
      <c r="F1522" s="72">
        <v>755310</v>
      </c>
      <c r="G1522" s="86" t="s">
        <v>194</v>
      </c>
      <c r="H1522" s="87">
        <v>12.18</v>
      </c>
      <c r="I1522" s="87">
        <v>29.76</v>
      </c>
      <c r="J1522" s="87">
        <v>29</v>
      </c>
      <c r="K1522" s="87">
        <v>28.32</v>
      </c>
      <c r="L1522" s="80">
        <v>29</v>
      </c>
      <c r="M1522" s="80">
        <f>+L1522-J1522</f>
        <v>0</v>
      </c>
      <c r="N1522" s="80"/>
      <c r="O1522" s="80"/>
      <c r="P1522" s="80"/>
      <c r="Q1522" s="78">
        <v>110010</v>
      </c>
      <c r="R1522" s="79" t="s">
        <v>150</v>
      </c>
      <c r="S1522" s="78">
        <v>10</v>
      </c>
      <c r="T1522" s="79" t="s">
        <v>150</v>
      </c>
      <c r="U1522" s="78">
        <v>11</v>
      </c>
      <c r="V1522" s="80" t="s">
        <v>156</v>
      </c>
      <c r="W1522" s="78">
        <v>75</v>
      </c>
      <c r="X1522" s="78">
        <v>4</v>
      </c>
    </row>
    <row r="1523" spans="1:24" x14ac:dyDescent="0.25">
      <c r="A1523" s="67"/>
      <c r="B1523" s="67"/>
      <c r="C1523" s="67" t="s">
        <v>742</v>
      </c>
      <c r="D1523" s="109">
        <v>350060</v>
      </c>
      <c r="E1523" s="86" t="s">
        <v>340</v>
      </c>
      <c r="F1523" s="66">
        <v>798142</v>
      </c>
      <c r="G1523" s="66" t="s">
        <v>839</v>
      </c>
      <c r="H1523" s="87"/>
      <c r="I1523" s="87"/>
      <c r="J1523" s="87"/>
      <c r="K1523" s="87"/>
      <c r="L1523" s="80">
        <v>0</v>
      </c>
      <c r="M1523" s="80">
        <f>+L1523-J1523</f>
        <v>0</v>
      </c>
      <c r="N1523" s="80"/>
      <c r="O1523" s="80"/>
      <c r="P1523" s="80"/>
      <c r="Q1523" s="78">
        <v>110010</v>
      </c>
      <c r="R1523" s="79" t="s">
        <v>150</v>
      </c>
      <c r="S1523" s="78">
        <v>10</v>
      </c>
      <c r="T1523" s="79" t="s">
        <v>150</v>
      </c>
      <c r="U1523" s="78">
        <v>11</v>
      </c>
      <c r="V1523" s="80" t="s">
        <v>156</v>
      </c>
      <c r="W1523" s="78">
        <v>79</v>
      </c>
      <c r="X1523" s="78">
        <v>4</v>
      </c>
    </row>
    <row r="1524" spans="1:24" x14ac:dyDescent="0.25">
      <c r="A1524" s="67"/>
      <c r="B1524" s="67">
        <v>1314</v>
      </c>
      <c r="C1524" s="67" t="s">
        <v>742</v>
      </c>
      <c r="D1524" s="109">
        <v>350062</v>
      </c>
      <c r="E1524" s="86" t="s">
        <v>340</v>
      </c>
      <c r="F1524" s="72">
        <v>611110</v>
      </c>
      <c r="G1524" s="86" t="s">
        <v>258</v>
      </c>
      <c r="H1524" s="87">
        <v>133903.31</v>
      </c>
      <c r="I1524" s="87">
        <v>146605.69</v>
      </c>
      <c r="J1524" s="87">
        <v>144173</v>
      </c>
      <c r="K1524" s="87">
        <v>72086.16</v>
      </c>
      <c r="L1524" s="80">
        <v>198172</v>
      </c>
      <c r="M1524" s="80"/>
      <c r="N1524" s="80"/>
      <c r="O1524" s="80"/>
      <c r="P1524" s="80"/>
      <c r="Q1524" s="78">
        <v>110010</v>
      </c>
      <c r="R1524" s="79" t="s">
        <v>150</v>
      </c>
      <c r="S1524" s="78">
        <v>10</v>
      </c>
      <c r="T1524" s="79" t="s">
        <v>150</v>
      </c>
      <c r="U1524" s="78">
        <v>11</v>
      </c>
      <c r="V1524" s="80" t="s">
        <v>156</v>
      </c>
      <c r="W1524" s="78">
        <v>61</v>
      </c>
      <c r="X1524" s="78">
        <v>1</v>
      </c>
    </row>
    <row r="1525" spans="1:24" x14ac:dyDescent="0.25">
      <c r="A1525" s="67"/>
      <c r="B1525" s="67">
        <v>1315</v>
      </c>
      <c r="C1525" s="67" t="s">
        <v>742</v>
      </c>
      <c r="D1525" s="109">
        <v>350062</v>
      </c>
      <c r="E1525" s="86" t="s">
        <v>340</v>
      </c>
      <c r="F1525" s="72">
        <v>611115</v>
      </c>
      <c r="G1525" s="86" t="s">
        <v>259</v>
      </c>
      <c r="H1525" s="87">
        <v>2261.8200000000002</v>
      </c>
      <c r="I1525" s="87">
        <v>1598.22</v>
      </c>
      <c r="J1525" s="87">
        <v>2933</v>
      </c>
      <c r="K1525" s="87">
        <v>718.41000000000008</v>
      </c>
      <c r="L1525" s="80">
        <v>2933</v>
      </c>
      <c r="M1525" s="80"/>
      <c r="N1525" s="80"/>
      <c r="O1525" s="80"/>
      <c r="P1525" s="80"/>
      <c r="Q1525" s="78">
        <v>110010</v>
      </c>
      <c r="R1525" s="79" t="s">
        <v>150</v>
      </c>
      <c r="S1525" s="78">
        <v>10</v>
      </c>
      <c r="T1525" s="79" t="s">
        <v>150</v>
      </c>
      <c r="U1525" s="78">
        <v>11</v>
      </c>
      <c r="V1525" s="80" t="s">
        <v>156</v>
      </c>
      <c r="W1525" s="78">
        <v>61</v>
      </c>
      <c r="X1525" s="78">
        <v>1</v>
      </c>
    </row>
    <row r="1526" spans="1:24" x14ac:dyDescent="0.25">
      <c r="A1526" s="67"/>
      <c r="B1526" s="67">
        <v>1316</v>
      </c>
      <c r="C1526" s="67" t="s">
        <v>742</v>
      </c>
      <c r="D1526" s="109">
        <v>350062</v>
      </c>
      <c r="E1526" s="86" t="s">
        <v>340</v>
      </c>
      <c r="F1526" s="72">
        <v>611120</v>
      </c>
      <c r="G1526" s="86" t="s">
        <v>229</v>
      </c>
      <c r="H1526" s="87">
        <v>61839.430000000008</v>
      </c>
      <c r="I1526" s="87">
        <v>36038.839999999997</v>
      </c>
      <c r="J1526" s="87">
        <v>74813</v>
      </c>
      <c r="K1526" s="87">
        <v>18014.63</v>
      </c>
      <c r="L1526" s="80">
        <v>0</v>
      </c>
      <c r="M1526" s="80"/>
      <c r="N1526" s="80"/>
      <c r="O1526" s="80"/>
      <c r="P1526" s="80"/>
      <c r="Q1526" s="78">
        <v>110010</v>
      </c>
      <c r="R1526" s="79" t="s">
        <v>150</v>
      </c>
      <c r="S1526" s="78">
        <v>10</v>
      </c>
      <c r="T1526" s="79" t="s">
        <v>150</v>
      </c>
      <c r="U1526" s="78">
        <v>11</v>
      </c>
      <c r="V1526" s="80" t="s">
        <v>156</v>
      </c>
      <c r="W1526" s="78">
        <v>61</v>
      </c>
      <c r="X1526" s="78">
        <v>1</v>
      </c>
    </row>
    <row r="1527" spans="1:24" x14ac:dyDescent="0.25">
      <c r="A1527" s="67"/>
      <c r="B1527" s="67">
        <v>1317</v>
      </c>
      <c r="C1527" s="67" t="s">
        <v>742</v>
      </c>
      <c r="D1527" s="109">
        <v>350062</v>
      </c>
      <c r="E1527" s="86" t="s">
        <v>340</v>
      </c>
      <c r="F1527" s="72">
        <v>611150</v>
      </c>
      <c r="G1527" s="86" t="s">
        <v>262</v>
      </c>
      <c r="H1527" s="87">
        <v>12798.2</v>
      </c>
      <c r="I1527" s="87">
        <v>7360.33</v>
      </c>
      <c r="J1527" s="87">
        <v>19906</v>
      </c>
      <c r="K1527" s="87">
        <v>0</v>
      </c>
      <c r="L1527" s="80">
        <v>12389</v>
      </c>
      <c r="M1527" s="80"/>
      <c r="N1527" s="80"/>
      <c r="O1527" s="80"/>
      <c r="P1527" s="80"/>
      <c r="Q1527" s="78">
        <v>110010</v>
      </c>
      <c r="R1527" s="79" t="s">
        <v>150</v>
      </c>
      <c r="S1527" s="78">
        <v>10</v>
      </c>
      <c r="T1527" s="79" t="s">
        <v>150</v>
      </c>
      <c r="U1527" s="78">
        <v>11</v>
      </c>
      <c r="V1527" s="80" t="s">
        <v>156</v>
      </c>
      <c r="W1527" s="78">
        <v>61</v>
      </c>
      <c r="X1527" s="78">
        <v>1</v>
      </c>
    </row>
    <row r="1528" spans="1:24" x14ac:dyDescent="0.25">
      <c r="A1528" s="67"/>
      <c r="B1528" s="67">
        <v>1318</v>
      </c>
      <c r="C1528" s="67" t="s">
        <v>742</v>
      </c>
      <c r="D1528" s="109">
        <v>350062</v>
      </c>
      <c r="E1528" s="86" t="s">
        <v>340</v>
      </c>
      <c r="F1528" s="72">
        <v>611160</v>
      </c>
      <c r="G1528" s="86" t="s">
        <v>230</v>
      </c>
      <c r="H1528" s="87">
        <v>1725</v>
      </c>
      <c r="I1528" s="87">
        <v>0</v>
      </c>
      <c r="J1528" s="87">
        <v>7946</v>
      </c>
      <c r="K1528" s="87">
        <v>0</v>
      </c>
      <c r="L1528" s="80">
        <v>0</v>
      </c>
      <c r="M1528" s="80"/>
      <c r="N1528" s="80"/>
      <c r="O1528" s="80"/>
      <c r="P1528" s="80"/>
      <c r="Q1528" s="78">
        <v>110010</v>
      </c>
      <c r="R1528" s="79" t="s">
        <v>150</v>
      </c>
      <c r="S1528" s="78">
        <v>10</v>
      </c>
      <c r="T1528" s="79" t="s">
        <v>150</v>
      </c>
      <c r="U1528" s="78">
        <v>11</v>
      </c>
      <c r="V1528" s="80" t="s">
        <v>156</v>
      </c>
      <c r="W1528" s="78">
        <v>61</v>
      </c>
      <c r="X1528" s="78">
        <v>1</v>
      </c>
    </row>
    <row r="1529" spans="1:24" x14ac:dyDescent="0.25">
      <c r="A1529" s="67"/>
      <c r="B1529" s="67">
        <v>1319</v>
      </c>
      <c r="C1529" s="67" t="s">
        <v>742</v>
      </c>
      <c r="D1529" s="109">
        <v>350062</v>
      </c>
      <c r="E1529" s="86" t="s">
        <v>340</v>
      </c>
      <c r="F1529" s="72">
        <v>611350</v>
      </c>
      <c r="G1529" s="86" t="s">
        <v>315</v>
      </c>
      <c r="H1529" s="87">
        <v>33826.439999999995</v>
      </c>
      <c r="I1529" s="87">
        <v>41023.80000000001</v>
      </c>
      <c r="J1529" s="87">
        <v>42665</v>
      </c>
      <c r="K1529" s="87">
        <v>21332.400000000001</v>
      </c>
      <c r="L1529" s="80">
        <v>42665</v>
      </c>
      <c r="M1529" s="80"/>
      <c r="N1529" s="80"/>
      <c r="O1529" s="80"/>
      <c r="P1529" s="80"/>
      <c r="Q1529" s="78">
        <v>110010</v>
      </c>
      <c r="R1529" s="79" t="s">
        <v>150</v>
      </c>
      <c r="S1529" s="78">
        <v>10</v>
      </c>
      <c r="T1529" s="79" t="s">
        <v>150</v>
      </c>
      <c r="U1529" s="78">
        <v>11</v>
      </c>
      <c r="V1529" s="80" t="s">
        <v>156</v>
      </c>
      <c r="W1529" s="78">
        <v>61</v>
      </c>
      <c r="X1529" s="78">
        <v>1</v>
      </c>
    </row>
    <row r="1530" spans="1:24" x14ac:dyDescent="0.25">
      <c r="A1530" s="67"/>
      <c r="B1530" s="67">
        <v>1320</v>
      </c>
      <c r="C1530" s="67" t="s">
        <v>742</v>
      </c>
      <c r="D1530" s="109">
        <v>350062</v>
      </c>
      <c r="E1530" s="86" t="s">
        <v>340</v>
      </c>
      <c r="F1530" s="72">
        <v>611460</v>
      </c>
      <c r="G1530" s="86" t="s">
        <v>182</v>
      </c>
      <c r="H1530" s="87">
        <v>433.37</v>
      </c>
      <c r="I1530" s="87">
        <v>0</v>
      </c>
      <c r="J1530" s="87">
        <v>477</v>
      </c>
      <c r="K1530" s="87">
        <v>0</v>
      </c>
      <c r="L1530" s="80">
        <v>477</v>
      </c>
      <c r="M1530" s="80"/>
      <c r="N1530" s="80"/>
      <c r="O1530" s="80"/>
      <c r="P1530" s="80"/>
      <c r="Q1530" s="78">
        <v>110010</v>
      </c>
      <c r="R1530" s="79" t="s">
        <v>150</v>
      </c>
      <c r="S1530" s="78">
        <v>10</v>
      </c>
      <c r="T1530" s="79" t="s">
        <v>150</v>
      </c>
      <c r="U1530" s="78">
        <v>11</v>
      </c>
      <c r="V1530" s="80" t="s">
        <v>156</v>
      </c>
      <c r="W1530" s="78">
        <v>61</v>
      </c>
      <c r="X1530" s="78">
        <v>1</v>
      </c>
    </row>
    <row r="1531" spans="1:24" x14ac:dyDescent="0.25">
      <c r="A1531" s="67"/>
      <c r="B1531" s="67">
        <v>1321</v>
      </c>
      <c r="C1531" s="67" t="s">
        <v>742</v>
      </c>
      <c r="D1531" s="109">
        <v>350062</v>
      </c>
      <c r="E1531" s="86" t="s">
        <v>340</v>
      </c>
      <c r="F1531" s="72">
        <v>611475</v>
      </c>
      <c r="G1531" s="86" t="s">
        <v>210</v>
      </c>
      <c r="H1531" s="87">
        <v>0</v>
      </c>
      <c r="I1531" s="87">
        <v>23369.769999999997</v>
      </c>
      <c r="J1531" s="87">
        <v>28859</v>
      </c>
      <c r="K1531" s="87">
        <v>14429.46</v>
      </c>
      <c r="L1531" s="80">
        <v>28859</v>
      </c>
      <c r="M1531" s="80"/>
      <c r="N1531" s="80"/>
      <c r="O1531" s="80"/>
      <c r="P1531" s="80"/>
      <c r="Q1531" s="78">
        <v>110010</v>
      </c>
      <c r="R1531" s="79" t="s">
        <v>150</v>
      </c>
      <c r="S1531" s="78">
        <v>10</v>
      </c>
      <c r="T1531" s="79" t="s">
        <v>150</v>
      </c>
      <c r="U1531" s="78">
        <v>11</v>
      </c>
      <c r="V1531" s="80" t="s">
        <v>156</v>
      </c>
      <c r="W1531" s="78">
        <v>61</v>
      </c>
      <c r="X1531" s="78">
        <v>1</v>
      </c>
    </row>
    <row r="1532" spans="1:24" s="66" customFormat="1" x14ac:dyDescent="0.25">
      <c r="A1532" s="67"/>
      <c r="B1532" s="67">
        <v>1322</v>
      </c>
      <c r="C1532" s="67" t="s">
        <v>742</v>
      </c>
      <c r="D1532" s="109">
        <v>350062</v>
      </c>
      <c r="E1532" s="86" t="s">
        <v>340</v>
      </c>
      <c r="F1532" s="72">
        <v>611485</v>
      </c>
      <c r="G1532" s="86" t="s">
        <v>263</v>
      </c>
      <c r="H1532" s="87">
        <v>5187.9999999999982</v>
      </c>
      <c r="I1532" s="87">
        <v>5954.6399999999994</v>
      </c>
      <c r="J1532" s="87">
        <v>8397</v>
      </c>
      <c r="K1532" s="87">
        <v>3753.92</v>
      </c>
      <c r="L1532" s="80">
        <v>8397</v>
      </c>
      <c r="M1532" s="80"/>
      <c r="N1532" s="80"/>
      <c r="O1532" s="80"/>
      <c r="P1532" s="80"/>
      <c r="Q1532" s="78">
        <v>110010</v>
      </c>
      <c r="R1532" s="79" t="s">
        <v>150</v>
      </c>
      <c r="S1532" s="78">
        <v>10</v>
      </c>
      <c r="T1532" s="79" t="s">
        <v>150</v>
      </c>
      <c r="U1532" s="78">
        <v>11</v>
      </c>
      <c r="V1532" s="80" t="s">
        <v>156</v>
      </c>
      <c r="W1532" s="78">
        <v>61</v>
      </c>
      <c r="X1532" s="78">
        <v>1</v>
      </c>
    </row>
    <row r="1533" spans="1:24" x14ac:dyDescent="0.25">
      <c r="A1533" s="67"/>
      <c r="B1533" s="67">
        <v>1323</v>
      </c>
      <c r="C1533" s="67" t="s">
        <v>742</v>
      </c>
      <c r="D1533" s="109">
        <v>350062</v>
      </c>
      <c r="E1533" s="86" t="s">
        <v>340</v>
      </c>
      <c r="F1533" s="72">
        <v>611489</v>
      </c>
      <c r="G1533" s="86" t="s">
        <v>733</v>
      </c>
      <c r="H1533" s="87">
        <v>0</v>
      </c>
      <c r="I1533" s="87">
        <v>0</v>
      </c>
      <c r="J1533" s="87">
        <v>11</v>
      </c>
      <c r="K1533" s="87">
        <v>10.41</v>
      </c>
      <c r="L1533" s="80">
        <v>11</v>
      </c>
      <c r="M1533" s="80"/>
      <c r="N1533" s="80"/>
      <c r="O1533" s="80"/>
      <c r="P1533" s="80"/>
      <c r="Q1533" s="78">
        <v>110010</v>
      </c>
      <c r="R1533" s="79" t="s">
        <v>150</v>
      </c>
      <c r="S1533" s="78">
        <v>10</v>
      </c>
      <c r="T1533" s="79" t="s">
        <v>150</v>
      </c>
      <c r="U1533" s="78">
        <v>11</v>
      </c>
      <c r="V1533" s="80" t="s">
        <v>156</v>
      </c>
      <c r="W1533" s="78">
        <v>61</v>
      </c>
      <c r="X1533" s="78">
        <v>1</v>
      </c>
    </row>
    <row r="1534" spans="1:24" x14ac:dyDescent="0.25">
      <c r="A1534" s="67"/>
      <c r="B1534" s="67">
        <v>1324</v>
      </c>
      <c r="C1534" s="67" t="s">
        <v>742</v>
      </c>
      <c r="D1534" s="109">
        <v>350062</v>
      </c>
      <c r="E1534" s="86" t="s">
        <v>340</v>
      </c>
      <c r="F1534" s="72">
        <v>611492</v>
      </c>
      <c r="G1534" s="86" t="s">
        <v>183</v>
      </c>
      <c r="H1534" s="87">
        <v>0</v>
      </c>
      <c r="I1534" s="87">
        <v>65.040000000000006</v>
      </c>
      <c r="J1534" s="87">
        <v>16</v>
      </c>
      <c r="K1534" s="87">
        <v>5.2</v>
      </c>
      <c r="L1534" s="80">
        <v>16</v>
      </c>
      <c r="M1534" s="80"/>
      <c r="N1534" s="80"/>
      <c r="O1534" s="80"/>
      <c r="P1534" s="80"/>
      <c r="Q1534" s="78">
        <v>110010</v>
      </c>
      <c r="R1534" s="79" t="s">
        <v>150</v>
      </c>
      <c r="S1534" s="78">
        <v>10</v>
      </c>
      <c r="T1534" s="79" t="s">
        <v>150</v>
      </c>
      <c r="U1534" s="78">
        <v>11</v>
      </c>
      <c r="V1534" s="80" t="s">
        <v>156</v>
      </c>
      <c r="W1534" s="78">
        <v>61</v>
      </c>
      <c r="X1534" s="78">
        <v>1</v>
      </c>
    </row>
    <row r="1535" spans="1:24" x14ac:dyDescent="0.25">
      <c r="A1535" s="67"/>
      <c r="B1535" s="67">
        <v>1325</v>
      </c>
      <c r="C1535" s="67" t="s">
        <v>742</v>
      </c>
      <c r="D1535" s="109">
        <v>350062</v>
      </c>
      <c r="E1535" s="86" t="s">
        <v>340</v>
      </c>
      <c r="F1535" s="72">
        <v>611493</v>
      </c>
      <c r="G1535" s="86" t="s">
        <v>218</v>
      </c>
      <c r="H1535" s="87">
        <v>296.72000000000003</v>
      </c>
      <c r="I1535" s="87">
        <v>0</v>
      </c>
      <c r="J1535" s="87">
        <v>0</v>
      </c>
      <c r="K1535" s="87">
        <v>0</v>
      </c>
      <c r="L1535" s="80">
        <v>0</v>
      </c>
      <c r="M1535" s="80"/>
      <c r="N1535" s="80"/>
      <c r="O1535" s="80"/>
      <c r="P1535" s="80"/>
      <c r="Q1535" s="78">
        <v>110010</v>
      </c>
      <c r="R1535" s="79" t="s">
        <v>150</v>
      </c>
      <c r="S1535" s="78">
        <v>10</v>
      </c>
      <c r="T1535" s="79" t="s">
        <v>150</v>
      </c>
      <c r="U1535" s="78">
        <v>11</v>
      </c>
      <c r="V1535" s="80" t="s">
        <v>156</v>
      </c>
      <c r="W1535" s="78">
        <v>61</v>
      </c>
      <c r="X1535" s="78">
        <v>1</v>
      </c>
    </row>
    <row r="1536" spans="1:24" s="66" customFormat="1" x14ac:dyDescent="0.25">
      <c r="A1536" s="67"/>
      <c r="B1536" s="67">
        <v>1326</v>
      </c>
      <c r="C1536" s="67" t="s">
        <v>742</v>
      </c>
      <c r="D1536" s="109">
        <v>350062</v>
      </c>
      <c r="E1536" s="86" t="s">
        <v>340</v>
      </c>
      <c r="F1536" s="72">
        <v>611510</v>
      </c>
      <c r="G1536" s="86" t="s">
        <v>212</v>
      </c>
      <c r="H1536" s="87">
        <v>21774.23</v>
      </c>
      <c r="I1536" s="87">
        <v>21991.66</v>
      </c>
      <c r="J1536" s="87">
        <v>23652</v>
      </c>
      <c r="K1536" s="87">
        <v>14380.18</v>
      </c>
      <c r="L1536" s="80">
        <v>23652</v>
      </c>
      <c r="M1536" s="80"/>
      <c r="N1536" s="80"/>
      <c r="O1536" s="80"/>
      <c r="P1536" s="80"/>
      <c r="Q1536" s="78">
        <v>110010</v>
      </c>
      <c r="R1536" s="79" t="s">
        <v>150</v>
      </c>
      <c r="S1536" s="78">
        <v>10</v>
      </c>
      <c r="T1536" s="79" t="s">
        <v>150</v>
      </c>
      <c r="U1536" s="78">
        <v>11</v>
      </c>
      <c r="V1536" s="80" t="s">
        <v>156</v>
      </c>
      <c r="W1536" s="78">
        <v>61</v>
      </c>
      <c r="X1536" s="78">
        <v>1</v>
      </c>
    </row>
    <row r="1537" spans="1:24" x14ac:dyDescent="0.25">
      <c r="A1537" s="67"/>
      <c r="B1537" s="67">
        <v>1327</v>
      </c>
      <c r="C1537" s="67" t="s">
        <v>742</v>
      </c>
      <c r="D1537" s="109">
        <v>350062</v>
      </c>
      <c r="E1537" s="86" t="s">
        <v>340</v>
      </c>
      <c r="F1537" s="72">
        <v>712320</v>
      </c>
      <c r="G1537" s="86" t="s">
        <v>276</v>
      </c>
      <c r="H1537" s="87">
        <v>0</v>
      </c>
      <c r="I1537" s="87">
        <v>500</v>
      </c>
      <c r="J1537" s="87">
        <v>2000</v>
      </c>
      <c r="K1537" s="87">
        <v>2000</v>
      </c>
      <c r="L1537" s="80">
        <v>2000</v>
      </c>
      <c r="M1537" s="80">
        <f t="shared" ref="M1537:M1553" si="45">+L1537-J1537</f>
        <v>0</v>
      </c>
      <c r="N1537" s="80"/>
      <c r="O1537" s="80"/>
      <c r="P1537" s="80"/>
      <c r="Q1537" s="78">
        <v>110010</v>
      </c>
      <c r="R1537" s="79" t="s">
        <v>150</v>
      </c>
      <c r="S1537" s="78">
        <v>10</v>
      </c>
      <c r="T1537" s="79" t="s">
        <v>150</v>
      </c>
      <c r="U1537" s="78">
        <v>11</v>
      </c>
      <c r="V1537" s="80" t="s">
        <v>156</v>
      </c>
      <c r="W1537" s="78">
        <v>71</v>
      </c>
      <c r="X1537" s="78">
        <v>4</v>
      </c>
    </row>
    <row r="1538" spans="1:24" x14ac:dyDescent="0.25">
      <c r="A1538" s="67"/>
      <c r="B1538" s="67">
        <v>1328</v>
      </c>
      <c r="C1538" s="67" t="s">
        <v>742</v>
      </c>
      <c r="D1538" s="109">
        <v>350062</v>
      </c>
      <c r="E1538" s="86" t="s">
        <v>340</v>
      </c>
      <c r="F1538" s="72">
        <v>712350</v>
      </c>
      <c r="G1538" s="86" t="s">
        <v>335</v>
      </c>
      <c r="H1538" s="87">
        <v>600</v>
      </c>
      <c r="I1538" s="87">
        <v>0</v>
      </c>
      <c r="J1538" s="87">
        <v>338</v>
      </c>
      <c r="K1538" s="87">
        <v>0</v>
      </c>
      <c r="L1538" s="80">
        <v>338</v>
      </c>
      <c r="M1538" s="80">
        <f t="shared" si="45"/>
        <v>0</v>
      </c>
      <c r="N1538" s="80"/>
      <c r="O1538" s="80"/>
      <c r="P1538" s="80"/>
      <c r="Q1538" s="78">
        <v>110010</v>
      </c>
      <c r="R1538" s="79" t="s">
        <v>150</v>
      </c>
      <c r="S1538" s="78">
        <v>10</v>
      </c>
      <c r="T1538" s="79" t="s">
        <v>150</v>
      </c>
      <c r="U1538" s="78">
        <v>11</v>
      </c>
      <c r="V1538" s="80" t="s">
        <v>156</v>
      </c>
      <c r="W1538" s="78">
        <v>71</v>
      </c>
      <c r="X1538" s="78">
        <v>4</v>
      </c>
    </row>
    <row r="1539" spans="1:24" x14ac:dyDescent="0.25">
      <c r="A1539" s="67"/>
      <c r="B1539" s="67">
        <v>1329</v>
      </c>
      <c r="C1539" s="67" t="s">
        <v>742</v>
      </c>
      <c r="D1539" s="109">
        <v>350062</v>
      </c>
      <c r="E1539" s="86" t="s">
        <v>340</v>
      </c>
      <c r="F1539" s="72">
        <v>712655</v>
      </c>
      <c r="G1539" s="86" t="s">
        <v>237</v>
      </c>
      <c r="H1539" s="87">
        <v>0</v>
      </c>
      <c r="I1539" s="87">
        <v>0</v>
      </c>
      <c r="J1539" s="87">
        <v>280</v>
      </c>
      <c r="K1539" s="87">
        <v>177.95</v>
      </c>
      <c r="L1539" s="80">
        <v>280</v>
      </c>
      <c r="M1539" s="80">
        <f t="shared" si="45"/>
        <v>0</v>
      </c>
      <c r="N1539" s="80"/>
      <c r="O1539" s="80"/>
      <c r="P1539" s="80"/>
      <c r="Q1539" s="78">
        <v>110010</v>
      </c>
      <c r="R1539" s="79" t="s">
        <v>150</v>
      </c>
      <c r="S1539" s="78">
        <v>10</v>
      </c>
      <c r="T1539" s="79" t="s">
        <v>150</v>
      </c>
      <c r="U1539" s="78">
        <v>11</v>
      </c>
      <c r="V1539" s="80" t="s">
        <v>156</v>
      </c>
      <c r="W1539" s="78">
        <v>71</v>
      </c>
      <c r="X1539" s="78">
        <v>4</v>
      </c>
    </row>
    <row r="1540" spans="1:24" s="66" customFormat="1" x14ac:dyDescent="0.25">
      <c r="A1540" s="67"/>
      <c r="B1540" s="67">
        <v>1330</v>
      </c>
      <c r="C1540" s="67" t="s">
        <v>742</v>
      </c>
      <c r="D1540" s="109">
        <v>350062</v>
      </c>
      <c r="E1540" s="86" t="s">
        <v>340</v>
      </c>
      <c r="F1540" s="72">
        <v>733110</v>
      </c>
      <c r="G1540" s="86" t="s">
        <v>214</v>
      </c>
      <c r="H1540" s="87">
        <v>27882.400000000001</v>
      </c>
      <c r="I1540" s="87">
        <v>24438.74</v>
      </c>
      <c r="J1540" s="87">
        <v>22793</v>
      </c>
      <c r="K1540" s="87">
        <v>8827.83</v>
      </c>
      <c r="L1540" s="80">
        <v>22793</v>
      </c>
      <c r="M1540" s="80">
        <f t="shared" si="45"/>
        <v>0</v>
      </c>
      <c r="N1540" s="80"/>
      <c r="O1540" s="80"/>
      <c r="P1540" s="80"/>
      <c r="Q1540" s="78">
        <v>110010</v>
      </c>
      <c r="R1540" s="79" t="s">
        <v>150</v>
      </c>
      <c r="S1540" s="78">
        <v>10</v>
      </c>
      <c r="T1540" s="79" t="s">
        <v>150</v>
      </c>
      <c r="U1540" s="78">
        <v>11</v>
      </c>
      <c r="V1540" s="80" t="s">
        <v>156</v>
      </c>
      <c r="W1540" s="78">
        <v>73</v>
      </c>
      <c r="X1540" s="78">
        <v>4</v>
      </c>
    </row>
    <row r="1541" spans="1:24" x14ac:dyDescent="0.25">
      <c r="A1541" s="67"/>
      <c r="B1541" s="67">
        <v>1331</v>
      </c>
      <c r="C1541" s="67" t="s">
        <v>742</v>
      </c>
      <c r="D1541" s="109">
        <v>350062</v>
      </c>
      <c r="E1541" s="86" t="s">
        <v>340</v>
      </c>
      <c r="F1541" s="72">
        <v>744210</v>
      </c>
      <c r="G1541" s="86" t="s">
        <v>190</v>
      </c>
      <c r="H1541" s="87">
        <v>18.54</v>
      </c>
      <c r="I1541" s="87">
        <v>0</v>
      </c>
      <c r="J1541" s="87">
        <v>250</v>
      </c>
      <c r="K1541" s="87">
        <v>47.72</v>
      </c>
      <c r="L1541" s="80">
        <v>250</v>
      </c>
      <c r="M1541" s="80">
        <f t="shared" si="45"/>
        <v>0</v>
      </c>
      <c r="N1541" s="80"/>
      <c r="O1541" s="80"/>
      <c r="P1541" s="80"/>
      <c r="Q1541" s="78">
        <v>110010</v>
      </c>
      <c r="R1541" s="79" t="s">
        <v>150</v>
      </c>
      <c r="S1541" s="78">
        <v>10</v>
      </c>
      <c r="T1541" s="79" t="s">
        <v>150</v>
      </c>
      <c r="U1541" s="78">
        <v>11</v>
      </c>
      <c r="V1541" s="80" t="s">
        <v>156</v>
      </c>
      <c r="W1541" s="78">
        <v>74</v>
      </c>
      <c r="X1541" s="78">
        <v>4</v>
      </c>
    </row>
    <row r="1542" spans="1:24" x14ac:dyDescent="0.25">
      <c r="A1542" s="67"/>
      <c r="B1542" s="67">
        <v>1332</v>
      </c>
      <c r="C1542" s="67" t="s">
        <v>742</v>
      </c>
      <c r="D1542" s="109">
        <v>350062</v>
      </c>
      <c r="E1542" s="86" t="s">
        <v>340</v>
      </c>
      <c r="F1542" s="72">
        <v>744220</v>
      </c>
      <c r="G1542" s="86" t="s">
        <v>191</v>
      </c>
      <c r="H1542" s="87">
        <v>2402.8000000000002</v>
      </c>
      <c r="I1542" s="87">
        <v>2331.0299999999997</v>
      </c>
      <c r="J1542" s="87">
        <v>1003</v>
      </c>
      <c r="K1542" s="87">
        <v>368.5</v>
      </c>
      <c r="L1542" s="80">
        <v>1003</v>
      </c>
      <c r="M1542" s="80">
        <f t="shared" si="45"/>
        <v>0</v>
      </c>
      <c r="N1542" s="80"/>
      <c r="O1542" s="80"/>
      <c r="P1542" s="80"/>
      <c r="Q1542" s="78">
        <v>110010</v>
      </c>
      <c r="R1542" s="79" t="s">
        <v>150</v>
      </c>
      <c r="S1542" s="78">
        <v>10</v>
      </c>
      <c r="T1542" s="79" t="s">
        <v>150</v>
      </c>
      <c r="U1542" s="78">
        <v>11</v>
      </c>
      <c r="V1542" s="80" t="s">
        <v>156</v>
      </c>
      <c r="W1542" s="78">
        <v>74</v>
      </c>
      <c r="X1542" s="78">
        <v>4</v>
      </c>
    </row>
    <row r="1543" spans="1:24" x14ac:dyDescent="0.25">
      <c r="A1543" s="67"/>
      <c r="B1543" s="67">
        <v>1333</v>
      </c>
      <c r="C1543" s="67" t="s">
        <v>742</v>
      </c>
      <c r="D1543" s="109">
        <v>350062</v>
      </c>
      <c r="E1543" s="86" t="s">
        <v>340</v>
      </c>
      <c r="F1543" s="72">
        <v>755110</v>
      </c>
      <c r="G1543" s="86" t="s">
        <v>323</v>
      </c>
      <c r="H1543" s="87">
        <v>248.15</v>
      </c>
      <c r="I1543" s="87">
        <v>0</v>
      </c>
      <c r="J1543" s="87">
        <v>0</v>
      </c>
      <c r="K1543" s="87">
        <v>186.55</v>
      </c>
      <c r="L1543" s="80">
        <v>0</v>
      </c>
      <c r="M1543" s="80">
        <f t="shared" si="45"/>
        <v>0</v>
      </c>
      <c r="N1543" s="80"/>
      <c r="O1543" s="80"/>
      <c r="P1543" s="80"/>
      <c r="Q1543" s="78">
        <v>110010</v>
      </c>
      <c r="R1543" s="79" t="s">
        <v>150</v>
      </c>
      <c r="S1543" s="78">
        <v>10</v>
      </c>
      <c r="T1543" s="79" t="s">
        <v>150</v>
      </c>
      <c r="U1543" s="78">
        <v>11</v>
      </c>
      <c r="V1543" s="80" t="s">
        <v>156</v>
      </c>
      <c r="W1543" s="78">
        <v>75</v>
      </c>
      <c r="X1543" s="78">
        <v>4</v>
      </c>
    </row>
    <row r="1544" spans="1:24" x14ac:dyDescent="0.25">
      <c r="A1544" s="67"/>
      <c r="B1544" s="67">
        <v>1334</v>
      </c>
      <c r="C1544" s="67" t="s">
        <v>742</v>
      </c>
      <c r="D1544" s="109">
        <v>350062</v>
      </c>
      <c r="E1544" s="86" t="s">
        <v>340</v>
      </c>
      <c r="F1544" s="72">
        <v>755240</v>
      </c>
      <c r="G1544" s="86" t="s">
        <v>193</v>
      </c>
      <c r="H1544" s="87">
        <v>0</v>
      </c>
      <c r="I1544" s="87">
        <v>0</v>
      </c>
      <c r="J1544" s="87">
        <v>1000</v>
      </c>
      <c r="K1544" s="87">
        <v>0</v>
      </c>
      <c r="L1544" s="80">
        <v>1000</v>
      </c>
      <c r="M1544" s="80">
        <f t="shared" si="45"/>
        <v>0</v>
      </c>
      <c r="N1544" s="80"/>
      <c r="O1544" s="80"/>
      <c r="P1544" s="80"/>
      <c r="Q1544" s="78">
        <v>110010</v>
      </c>
      <c r="R1544" s="79" t="s">
        <v>150</v>
      </c>
      <c r="S1544" s="78">
        <v>10</v>
      </c>
      <c r="T1544" s="79" t="s">
        <v>150</v>
      </c>
      <c r="U1544" s="78">
        <v>11</v>
      </c>
      <c r="V1544" s="80" t="s">
        <v>156</v>
      </c>
      <c r="W1544" s="78">
        <v>75</v>
      </c>
      <c r="X1544" s="78">
        <v>4</v>
      </c>
    </row>
    <row r="1545" spans="1:24" x14ac:dyDescent="0.25">
      <c r="A1545" s="67"/>
      <c r="B1545" s="67">
        <v>1335</v>
      </c>
      <c r="C1545" s="67" t="s">
        <v>742</v>
      </c>
      <c r="D1545" s="109">
        <v>350062</v>
      </c>
      <c r="E1545" s="86" t="s">
        <v>340</v>
      </c>
      <c r="F1545" s="72">
        <v>755310</v>
      </c>
      <c r="G1545" s="86" t="s">
        <v>194</v>
      </c>
      <c r="H1545" s="87">
        <v>1075.81</v>
      </c>
      <c r="I1545" s="87">
        <v>1338.1799999999998</v>
      </c>
      <c r="J1545" s="87">
        <v>1421</v>
      </c>
      <c r="K1545" s="87">
        <v>422.76000000000005</v>
      </c>
      <c r="L1545" s="80">
        <v>1421</v>
      </c>
      <c r="M1545" s="80">
        <f t="shared" si="45"/>
        <v>0</v>
      </c>
      <c r="N1545" s="80"/>
      <c r="O1545" s="80"/>
      <c r="P1545" s="80"/>
      <c r="Q1545" s="78">
        <v>110010</v>
      </c>
      <c r="R1545" s="79" t="s">
        <v>150</v>
      </c>
      <c r="S1545" s="78">
        <v>10</v>
      </c>
      <c r="T1545" s="79" t="s">
        <v>150</v>
      </c>
      <c r="U1545" s="78">
        <v>11</v>
      </c>
      <c r="V1545" s="80" t="s">
        <v>156</v>
      </c>
      <c r="W1545" s="78">
        <v>75</v>
      </c>
      <c r="X1545" s="78">
        <v>4</v>
      </c>
    </row>
    <row r="1546" spans="1:24" x14ac:dyDescent="0.25">
      <c r="A1546" s="67"/>
      <c r="B1546" s="67">
        <v>1336</v>
      </c>
      <c r="C1546" s="67" t="s">
        <v>742</v>
      </c>
      <c r="D1546" s="109">
        <v>350062</v>
      </c>
      <c r="E1546" s="86" t="s">
        <v>340</v>
      </c>
      <c r="F1546" s="72">
        <v>755360</v>
      </c>
      <c r="G1546" s="86" t="s">
        <v>225</v>
      </c>
      <c r="H1546" s="87">
        <v>315.52999999999997</v>
      </c>
      <c r="I1546" s="87">
        <v>265.56</v>
      </c>
      <c r="J1546" s="87">
        <v>800</v>
      </c>
      <c r="K1546" s="87">
        <v>39.06</v>
      </c>
      <c r="L1546" s="80">
        <v>800</v>
      </c>
      <c r="M1546" s="80">
        <f t="shared" si="45"/>
        <v>0</v>
      </c>
      <c r="N1546" s="80"/>
      <c r="O1546" s="80"/>
      <c r="P1546" s="80"/>
      <c r="Q1546" s="78">
        <v>110010</v>
      </c>
      <c r="R1546" s="79" t="s">
        <v>150</v>
      </c>
      <c r="S1546" s="78">
        <v>10</v>
      </c>
      <c r="T1546" s="79" t="s">
        <v>150</v>
      </c>
      <c r="U1546" s="78">
        <v>11</v>
      </c>
      <c r="V1546" s="80" t="s">
        <v>156</v>
      </c>
      <c r="W1546" s="78">
        <v>75</v>
      </c>
      <c r="X1546" s="78">
        <v>4</v>
      </c>
    </row>
    <row r="1547" spans="1:24" x14ac:dyDescent="0.25">
      <c r="A1547" s="67"/>
      <c r="B1547" s="67">
        <v>1337</v>
      </c>
      <c r="C1547" s="67" t="s">
        <v>742</v>
      </c>
      <c r="D1547" s="109">
        <v>350062</v>
      </c>
      <c r="E1547" s="86" t="s">
        <v>340</v>
      </c>
      <c r="F1547" s="72">
        <v>755510</v>
      </c>
      <c r="G1547" s="86" t="s">
        <v>195</v>
      </c>
      <c r="H1547" s="87">
        <v>925</v>
      </c>
      <c r="I1547" s="87">
        <v>0</v>
      </c>
      <c r="J1547" s="87">
        <v>1438</v>
      </c>
      <c r="K1547" s="87">
        <v>0</v>
      </c>
      <c r="L1547" s="80">
        <v>1438</v>
      </c>
      <c r="M1547" s="80">
        <f t="shared" si="45"/>
        <v>0</v>
      </c>
      <c r="N1547" s="80"/>
      <c r="O1547" s="80"/>
      <c r="P1547" s="80"/>
      <c r="Q1547" s="78">
        <v>110010</v>
      </c>
      <c r="R1547" s="79" t="s">
        <v>150</v>
      </c>
      <c r="S1547" s="78">
        <v>10</v>
      </c>
      <c r="T1547" s="79" t="s">
        <v>150</v>
      </c>
      <c r="U1547" s="78">
        <v>11</v>
      </c>
      <c r="V1547" s="80" t="s">
        <v>156</v>
      </c>
      <c r="W1547" s="78">
        <v>75</v>
      </c>
      <c r="X1547" s="78">
        <v>4</v>
      </c>
    </row>
    <row r="1548" spans="1:24" x14ac:dyDescent="0.25">
      <c r="A1548" s="67"/>
      <c r="B1548" s="67">
        <v>1338</v>
      </c>
      <c r="C1548" s="67" t="s">
        <v>742</v>
      </c>
      <c r="D1548" s="109">
        <v>350062</v>
      </c>
      <c r="E1548" s="86" t="s">
        <v>340</v>
      </c>
      <c r="F1548" s="72">
        <v>755705</v>
      </c>
      <c r="G1548" s="86" t="s">
        <v>196</v>
      </c>
      <c r="H1548" s="87">
        <v>38.49</v>
      </c>
      <c r="I1548" s="87">
        <v>45.63</v>
      </c>
      <c r="J1548" s="87">
        <v>50</v>
      </c>
      <c r="K1548" s="87">
        <v>0</v>
      </c>
      <c r="L1548" s="80">
        <v>50</v>
      </c>
      <c r="M1548" s="80">
        <f t="shared" si="45"/>
        <v>0</v>
      </c>
      <c r="N1548" s="80"/>
      <c r="O1548" s="80"/>
      <c r="P1548" s="80"/>
      <c r="Q1548" s="78">
        <v>110010</v>
      </c>
      <c r="R1548" s="79" t="s">
        <v>150</v>
      </c>
      <c r="S1548" s="78">
        <v>10</v>
      </c>
      <c r="T1548" s="79" t="s">
        <v>150</v>
      </c>
      <c r="U1548" s="78">
        <v>11</v>
      </c>
      <c r="V1548" s="80" t="s">
        <v>156</v>
      </c>
      <c r="W1548" s="78">
        <v>75</v>
      </c>
      <c r="X1548" s="78">
        <v>4</v>
      </c>
    </row>
    <row r="1549" spans="1:24" x14ac:dyDescent="0.25">
      <c r="A1549" s="67"/>
      <c r="B1549" s="67">
        <v>1339</v>
      </c>
      <c r="C1549" s="67" t="s">
        <v>742</v>
      </c>
      <c r="D1549" s="109">
        <v>350062</v>
      </c>
      <c r="E1549" s="86" t="s">
        <v>340</v>
      </c>
      <c r="F1549" s="72">
        <v>755730</v>
      </c>
      <c r="G1549" s="86" t="s">
        <v>197</v>
      </c>
      <c r="H1549" s="87">
        <v>0</v>
      </c>
      <c r="I1549" s="87">
        <v>0</v>
      </c>
      <c r="J1549" s="87">
        <v>125</v>
      </c>
      <c r="K1549" s="87">
        <v>0</v>
      </c>
      <c r="L1549" s="80">
        <v>125</v>
      </c>
      <c r="M1549" s="80">
        <f t="shared" si="45"/>
        <v>0</v>
      </c>
      <c r="N1549" s="80"/>
      <c r="O1549" s="80"/>
      <c r="P1549" s="80"/>
      <c r="Q1549" s="78">
        <v>110010</v>
      </c>
      <c r="R1549" s="79" t="s">
        <v>150</v>
      </c>
      <c r="S1549" s="78">
        <v>10</v>
      </c>
      <c r="T1549" s="79" t="s">
        <v>150</v>
      </c>
      <c r="U1549" s="78">
        <v>11</v>
      </c>
      <c r="V1549" s="80" t="s">
        <v>156</v>
      </c>
      <c r="W1549" s="78">
        <v>75</v>
      </c>
      <c r="X1549" s="78">
        <v>4</v>
      </c>
    </row>
    <row r="1550" spans="1:24" x14ac:dyDescent="0.25">
      <c r="A1550" s="67"/>
      <c r="B1550" s="67">
        <v>1340</v>
      </c>
      <c r="C1550" s="67" t="s">
        <v>742</v>
      </c>
      <c r="D1550" s="109">
        <v>350062</v>
      </c>
      <c r="E1550" s="86" t="s">
        <v>340</v>
      </c>
      <c r="F1550" s="72">
        <v>777412</v>
      </c>
      <c r="G1550" s="86" t="s">
        <v>205</v>
      </c>
      <c r="H1550" s="87">
        <v>0</v>
      </c>
      <c r="I1550" s="87">
        <v>0</v>
      </c>
      <c r="J1550" s="87">
        <v>200</v>
      </c>
      <c r="K1550" s="87">
        <v>0</v>
      </c>
      <c r="L1550" s="80">
        <v>4400</v>
      </c>
      <c r="M1550" s="80">
        <f t="shared" si="45"/>
        <v>4200</v>
      </c>
      <c r="N1550" s="80"/>
      <c r="O1550" s="80">
        <v>4200</v>
      </c>
      <c r="P1550" s="80"/>
      <c r="Q1550" s="78">
        <v>110010</v>
      </c>
      <c r="R1550" s="79" t="s">
        <v>150</v>
      </c>
      <c r="S1550" s="78">
        <v>10</v>
      </c>
      <c r="T1550" s="79" t="s">
        <v>150</v>
      </c>
      <c r="U1550" s="78">
        <v>11</v>
      </c>
      <c r="V1550" s="80" t="s">
        <v>156</v>
      </c>
      <c r="W1550" s="78">
        <v>77</v>
      </c>
      <c r="X1550" s="78">
        <v>4</v>
      </c>
    </row>
    <row r="1551" spans="1:24" x14ac:dyDescent="0.25">
      <c r="A1551" s="67"/>
      <c r="B1551" s="67">
        <v>1341</v>
      </c>
      <c r="C1551" s="67" t="s">
        <v>742</v>
      </c>
      <c r="D1551" s="109">
        <v>350062</v>
      </c>
      <c r="E1551" s="86" t="s">
        <v>340</v>
      </c>
      <c r="F1551" s="72">
        <v>787410</v>
      </c>
      <c r="G1551" s="86" t="s">
        <v>227</v>
      </c>
      <c r="H1551" s="87">
        <v>2548.2399999999998</v>
      </c>
      <c r="I1551" s="87">
        <v>4378.6400000000003</v>
      </c>
      <c r="J1551" s="87">
        <v>1500</v>
      </c>
      <c r="K1551" s="87">
        <v>0</v>
      </c>
      <c r="L1551" s="80">
        <v>0</v>
      </c>
      <c r="M1551" s="80">
        <f t="shared" si="45"/>
        <v>-1500</v>
      </c>
      <c r="N1551" s="80"/>
      <c r="O1551" s="80"/>
      <c r="P1551" s="80"/>
      <c r="Q1551" s="78">
        <v>110010</v>
      </c>
      <c r="R1551" s="79" t="s">
        <v>150</v>
      </c>
      <c r="S1551" s="78">
        <v>10</v>
      </c>
      <c r="T1551" s="79" t="s">
        <v>150</v>
      </c>
      <c r="U1551" s="78">
        <v>11</v>
      </c>
      <c r="V1551" s="80" t="s">
        <v>156</v>
      </c>
      <c r="W1551" s="78">
        <v>78</v>
      </c>
      <c r="X1551" s="78">
        <v>4</v>
      </c>
    </row>
    <row r="1552" spans="1:24" x14ac:dyDescent="0.25">
      <c r="A1552" s="67"/>
      <c r="B1552" s="67">
        <v>1342</v>
      </c>
      <c r="C1552" s="67" t="s">
        <v>742</v>
      </c>
      <c r="D1552" s="109">
        <v>350062</v>
      </c>
      <c r="E1552" s="86" t="s">
        <v>340</v>
      </c>
      <c r="F1552" s="72">
        <v>787430</v>
      </c>
      <c r="G1552" s="86" t="s">
        <v>207</v>
      </c>
      <c r="H1552" s="87">
        <v>2220.1799999999998</v>
      </c>
      <c r="I1552" s="87">
        <v>0</v>
      </c>
      <c r="J1552" s="87">
        <v>1125</v>
      </c>
      <c r="K1552" s="87">
        <v>1123.3499999999999</v>
      </c>
      <c r="L1552" s="80">
        <v>0</v>
      </c>
      <c r="M1552" s="80">
        <f t="shared" si="45"/>
        <v>-1125</v>
      </c>
      <c r="N1552" s="80"/>
      <c r="O1552" s="80"/>
      <c r="P1552" s="80"/>
      <c r="Q1552" s="78">
        <v>110010</v>
      </c>
      <c r="R1552" s="79" t="s">
        <v>150</v>
      </c>
      <c r="S1552" s="78">
        <v>10</v>
      </c>
      <c r="T1552" s="79" t="s">
        <v>150</v>
      </c>
      <c r="U1552" s="78">
        <v>11</v>
      </c>
      <c r="V1552" s="80" t="s">
        <v>156</v>
      </c>
      <c r="W1552" s="78">
        <v>78</v>
      </c>
      <c r="X1552" s="78">
        <v>4</v>
      </c>
    </row>
    <row r="1553" spans="1:24" x14ac:dyDescent="0.25">
      <c r="A1553" s="67"/>
      <c r="B1553" s="67"/>
      <c r="C1553" s="67" t="s">
        <v>742</v>
      </c>
      <c r="D1553" s="109">
        <v>350062</v>
      </c>
      <c r="E1553" s="86" t="s">
        <v>340</v>
      </c>
      <c r="F1553" s="66">
        <v>798142</v>
      </c>
      <c r="G1553" s="66" t="s">
        <v>839</v>
      </c>
      <c r="H1553" s="87"/>
      <c r="I1553" s="87"/>
      <c r="J1553" s="87"/>
      <c r="K1553" s="87"/>
      <c r="L1553" s="80">
        <v>-5393</v>
      </c>
      <c r="M1553" s="80">
        <f t="shared" si="45"/>
        <v>-5393</v>
      </c>
      <c r="N1553" s="80"/>
      <c r="O1553" s="80"/>
      <c r="P1553" s="80"/>
      <c r="Q1553" s="78">
        <v>110010</v>
      </c>
      <c r="R1553" s="79" t="s">
        <v>150</v>
      </c>
      <c r="S1553" s="78">
        <v>10</v>
      </c>
      <c r="T1553" s="79" t="s">
        <v>150</v>
      </c>
      <c r="U1553" s="78">
        <v>11</v>
      </c>
      <c r="V1553" s="80" t="s">
        <v>156</v>
      </c>
      <c r="W1553" s="78">
        <v>79</v>
      </c>
      <c r="X1553" s="78">
        <v>4</v>
      </c>
    </row>
    <row r="1554" spans="1:24" s="66" customFormat="1" x14ac:dyDescent="0.25">
      <c r="A1554" s="67"/>
      <c r="B1554" s="67">
        <v>1343</v>
      </c>
      <c r="C1554" s="67" t="s">
        <v>742</v>
      </c>
      <c r="D1554" s="109">
        <v>350066</v>
      </c>
      <c r="E1554" s="86" t="s">
        <v>340</v>
      </c>
      <c r="F1554" s="72">
        <v>611110</v>
      </c>
      <c r="G1554" s="86" t="s">
        <v>258</v>
      </c>
      <c r="H1554" s="87">
        <v>49460.95</v>
      </c>
      <c r="I1554" s="87">
        <v>0</v>
      </c>
      <c r="J1554" s="87">
        <v>28221</v>
      </c>
      <c r="K1554" s="87">
        <v>0</v>
      </c>
      <c r="L1554" s="80">
        <v>56442</v>
      </c>
      <c r="M1554" s="80"/>
      <c r="N1554" s="80"/>
      <c r="O1554" s="80"/>
      <c r="P1554" s="80"/>
      <c r="Q1554" s="78">
        <v>110010</v>
      </c>
      <c r="R1554" s="79" t="s">
        <v>150</v>
      </c>
      <c r="S1554" s="78">
        <v>10</v>
      </c>
      <c r="T1554" s="79" t="s">
        <v>150</v>
      </c>
      <c r="U1554" s="78">
        <v>11</v>
      </c>
      <c r="V1554" s="80" t="s">
        <v>156</v>
      </c>
      <c r="W1554" s="78">
        <v>61</v>
      </c>
      <c r="X1554" s="78">
        <v>1</v>
      </c>
    </row>
    <row r="1555" spans="1:24" x14ac:dyDescent="0.25">
      <c r="A1555" s="67"/>
      <c r="B1555" s="67">
        <v>1344</v>
      </c>
      <c r="C1555" s="67" t="s">
        <v>742</v>
      </c>
      <c r="D1555" s="109">
        <v>350066</v>
      </c>
      <c r="E1555" s="86" t="s">
        <v>340</v>
      </c>
      <c r="F1555" s="72">
        <v>611115</v>
      </c>
      <c r="G1555" s="86" t="s">
        <v>259</v>
      </c>
      <c r="H1555" s="87">
        <v>233.64</v>
      </c>
      <c r="I1555" s="87">
        <v>0</v>
      </c>
      <c r="J1555" s="87">
        <v>533</v>
      </c>
      <c r="K1555" s="87">
        <v>0</v>
      </c>
      <c r="L1555" s="80">
        <v>533</v>
      </c>
      <c r="M1555" s="80"/>
      <c r="N1555" s="80"/>
      <c r="O1555" s="80"/>
      <c r="P1555" s="80"/>
      <c r="Q1555" s="78">
        <v>110010</v>
      </c>
      <c r="R1555" s="79" t="s">
        <v>150</v>
      </c>
      <c r="S1555" s="78">
        <v>10</v>
      </c>
      <c r="T1555" s="79" t="s">
        <v>150</v>
      </c>
      <c r="U1555" s="78">
        <v>11</v>
      </c>
      <c r="V1555" s="80" t="s">
        <v>156</v>
      </c>
      <c r="W1555" s="78">
        <v>61</v>
      </c>
      <c r="X1555" s="78">
        <v>1</v>
      </c>
    </row>
    <row r="1556" spans="1:24" x14ac:dyDescent="0.25">
      <c r="A1556" s="67"/>
      <c r="B1556" s="67">
        <v>1345</v>
      </c>
      <c r="C1556" s="67" t="s">
        <v>742</v>
      </c>
      <c r="D1556" s="109">
        <v>350066</v>
      </c>
      <c r="E1556" s="86" t="s">
        <v>340</v>
      </c>
      <c r="F1556" s="72">
        <v>611120</v>
      </c>
      <c r="G1556" s="86" t="s">
        <v>229</v>
      </c>
      <c r="H1556" s="87">
        <v>0</v>
      </c>
      <c r="I1556" s="87">
        <v>2916</v>
      </c>
      <c r="J1556" s="87">
        <v>13992</v>
      </c>
      <c r="K1556" s="87">
        <v>13991.25</v>
      </c>
      <c r="L1556" s="80">
        <v>0</v>
      </c>
      <c r="M1556" s="80"/>
      <c r="N1556" s="80"/>
      <c r="O1556" s="80"/>
      <c r="P1556" s="80"/>
      <c r="Q1556" s="78">
        <v>110010</v>
      </c>
      <c r="R1556" s="79" t="s">
        <v>150</v>
      </c>
      <c r="S1556" s="78">
        <v>10</v>
      </c>
      <c r="T1556" s="79" t="s">
        <v>150</v>
      </c>
      <c r="U1556" s="78">
        <v>11</v>
      </c>
      <c r="V1556" s="80" t="s">
        <v>156</v>
      </c>
      <c r="W1556" s="78">
        <v>61</v>
      </c>
      <c r="X1556" s="78">
        <v>1</v>
      </c>
    </row>
    <row r="1557" spans="1:24" x14ac:dyDescent="0.25">
      <c r="A1557" s="67"/>
      <c r="B1557" s="67">
        <v>1346</v>
      </c>
      <c r="C1557" s="67" t="s">
        <v>742</v>
      </c>
      <c r="D1557" s="109">
        <v>350066</v>
      </c>
      <c r="E1557" s="86" t="s">
        <v>340</v>
      </c>
      <c r="F1557" s="72">
        <v>611135</v>
      </c>
      <c r="G1557" s="86" t="s">
        <v>265</v>
      </c>
      <c r="H1557" s="87">
        <v>0</v>
      </c>
      <c r="I1557" s="87">
        <v>15992.75</v>
      </c>
      <c r="J1557" s="87">
        <v>0</v>
      </c>
      <c r="K1557" s="87">
        <v>0</v>
      </c>
      <c r="L1557" s="80">
        <v>0</v>
      </c>
      <c r="M1557" s="80"/>
      <c r="N1557" s="80"/>
      <c r="O1557" s="80"/>
      <c r="P1557" s="80"/>
      <c r="Q1557" s="78">
        <v>110010</v>
      </c>
      <c r="R1557" s="79" t="s">
        <v>150</v>
      </c>
      <c r="S1557" s="78">
        <v>10</v>
      </c>
      <c r="T1557" s="79" t="s">
        <v>150</v>
      </c>
      <c r="U1557" s="78">
        <v>11</v>
      </c>
      <c r="V1557" s="80" t="s">
        <v>156</v>
      </c>
      <c r="W1557" s="78">
        <v>61</v>
      </c>
      <c r="X1557" s="78">
        <v>1</v>
      </c>
    </row>
    <row r="1558" spans="1:24" x14ac:dyDescent="0.25">
      <c r="A1558" s="67"/>
      <c r="B1558" s="67">
        <v>1347</v>
      </c>
      <c r="C1558" s="67" t="s">
        <v>742</v>
      </c>
      <c r="D1558" s="109">
        <v>350066</v>
      </c>
      <c r="E1558" s="86" t="s">
        <v>340</v>
      </c>
      <c r="F1558" s="72">
        <v>611150</v>
      </c>
      <c r="G1558" s="86" t="s">
        <v>262</v>
      </c>
      <c r="H1558" s="87">
        <v>0</v>
      </c>
      <c r="I1558" s="87">
        <v>0</v>
      </c>
      <c r="J1558" s="87">
        <v>7763</v>
      </c>
      <c r="K1558" s="87">
        <v>0</v>
      </c>
      <c r="L1558" s="80">
        <v>7902</v>
      </c>
      <c r="M1558" s="80"/>
      <c r="N1558" s="80"/>
      <c r="O1558" s="80"/>
      <c r="P1558" s="80"/>
      <c r="Q1558" s="78">
        <v>110010</v>
      </c>
      <c r="R1558" s="79" t="s">
        <v>150</v>
      </c>
      <c r="S1558" s="78">
        <v>10</v>
      </c>
      <c r="T1558" s="79" t="s">
        <v>150</v>
      </c>
      <c r="U1558" s="78">
        <v>11</v>
      </c>
      <c r="V1558" s="80" t="s">
        <v>156</v>
      </c>
      <c r="W1558" s="78">
        <v>61</v>
      </c>
      <c r="X1558" s="78">
        <v>1</v>
      </c>
    </row>
    <row r="1559" spans="1:24" x14ac:dyDescent="0.25">
      <c r="A1559" s="67"/>
      <c r="B1559" s="67">
        <v>1348</v>
      </c>
      <c r="C1559" s="67" t="s">
        <v>742</v>
      </c>
      <c r="D1559" s="109">
        <v>350066</v>
      </c>
      <c r="E1559" s="86" t="s">
        <v>340</v>
      </c>
      <c r="F1559" s="72">
        <v>733110</v>
      </c>
      <c r="G1559" s="86" t="s">
        <v>214</v>
      </c>
      <c r="H1559" s="87">
        <v>979.2</v>
      </c>
      <c r="I1559" s="87">
        <v>3965.72</v>
      </c>
      <c r="J1559" s="87">
        <v>4000</v>
      </c>
      <c r="K1559" s="87">
        <v>0</v>
      </c>
      <c r="L1559" s="80">
        <v>4000</v>
      </c>
      <c r="M1559" s="80">
        <f t="shared" ref="M1559:M1564" si="46">+L1559-J1559</f>
        <v>0</v>
      </c>
      <c r="N1559" s="80"/>
      <c r="O1559" s="80"/>
      <c r="P1559" s="80"/>
      <c r="Q1559" s="78">
        <v>110010</v>
      </c>
      <c r="R1559" s="79" t="s">
        <v>150</v>
      </c>
      <c r="S1559" s="78">
        <v>10</v>
      </c>
      <c r="T1559" s="79" t="s">
        <v>150</v>
      </c>
      <c r="U1559" s="78">
        <v>11</v>
      </c>
      <c r="V1559" s="80" t="s">
        <v>156</v>
      </c>
      <c r="W1559" s="78">
        <v>73</v>
      </c>
      <c r="X1559" s="78">
        <v>4</v>
      </c>
    </row>
    <row r="1560" spans="1:24" x14ac:dyDescent="0.25">
      <c r="A1560" s="67"/>
      <c r="B1560" s="67">
        <v>1349</v>
      </c>
      <c r="C1560" s="67" t="s">
        <v>742</v>
      </c>
      <c r="D1560" s="109">
        <v>350066</v>
      </c>
      <c r="E1560" s="86" t="s">
        <v>340</v>
      </c>
      <c r="F1560" s="72">
        <v>744210</v>
      </c>
      <c r="G1560" s="86" t="s">
        <v>190</v>
      </c>
      <c r="H1560" s="87">
        <v>281</v>
      </c>
      <c r="I1560" s="87">
        <v>0</v>
      </c>
      <c r="J1560" s="87">
        <v>500</v>
      </c>
      <c r="K1560" s="87">
        <v>0</v>
      </c>
      <c r="L1560" s="80">
        <v>500</v>
      </c>
      <c r="M1560" s="80">
        <f t="shared" si="46"/>
        <v>0</v>
      </c>
      <c r="N1560" s="80"/>
      <c r="O1560" s="80"/>
      <c r="P1560" s="80"/>
      <c r="Q1560" s="78">
        <v>110010</v>
      </c>
      <c r="R1560" s="79" t="s">
        <v>150</v>
      </c>
      <c r="S1560" s="78">
        <v>10</v>
      </c>
      <c r="T1560" s="79" t="s">
        <v>150</v>
      </c>
      <c r="U1560" s="78">
        <v>11</v>
      </c>
      <c r="V1560" s="80" t="s">
        <v>156</v>
      </c>
      <c r="W1560" s="78">
        <v>74</v>
      </c>
      <c r="X1560" s="78">
        <v>4</v>
      </c>
    </row>
    <row r="1561" spans="1:24" x14ac:dyDescent="0.25">
      <c r="A1561" s="67"/>
      <c r="B1561" s="67">
        <v>1350</v>
      </c>
      <c r="C1561" s="67" t="s">
        <v>742</v>
      </c>
      <c r="D1561" s="109">
        <v>350066</v>
      </c>
      <c r="E1561" s="86" t="s">
        <v>340</v>
      </c>
      <c r="F1561" s="72">
        <v>744220</v>
      </c>
      <c r="G1561" s="86" t="s">
        <v>191</v>
      </c>
      <c r="H1561" s="87">
        <v>880.55</v>
      </c>
      <c r="I1561" s="87">
        <v>0</v>
      </c>
      <c r="J1561" s="87">
        <v>0</v>
      </c>
      <c r="K1561" s="87">
        <v>0</v>
      </c>
      <c r="L1561" s="80">
        <v>0</v>
      </c>
      <c r="M1561" s="80">
        <f t="shared" si="46"/>
        <v>0</v>
      </c>
      <c r="N1561" s="80"/>
      <c r="O1561" s="80"/>
      <c r="P1561" s="80"/>
      <c r="Q1561" s="78">
        <v>110010</v>
      </c>
      <c r="R1561" s="79" t="s">
        <v>150</v>
      </c>
      <c r="S1561" s="78">
        <v>10</v>
      </c>
      <c r="T1561" s="79" t="s">
        <v>150</v>
      </c>
      <c r="U1561" s="78">
        <v>11</v>
      </c>
      <c r="V1561" s="80" t="s">
        <v>156</v>
      </c>
      <c r="W1561" s="78">
        <v>74</v>
      </c>
      <c r="X1561" s="78">
        <v>4</v>
      </c>
    </row>
    <row r="1562" spans="1:24" x14ac:dyDescent="0.25">
      <c r="A1562" s="67"/>
      <c r="B1562" s="67">
        <v>1351</v>
      </c>
      <c r="C1562" s="67" t="s">
        <v>742</v>
      </c>
      <c r="D1562" s="109">
        <v>350066</v>
      </c>
      <c r="E1562" s="86" t="s">
        <v>340</v>
      </c>
      <c r="F1562" s="72">
        <v>755310</v>
      </c>
      <c r="G1562" s="86" t="s">
        <v>194</v>
      </c>
      <c r="H1562" s="87">
        <v>85.97999999999999</v>
      </c>
      <c r="I1562" s="87">
        <v>249.84</v>
      </c>
      <c r="J1562" s="87">
        <v>500</v>
      </c>
      <c r="K1562" s="87">
        <v>177.48000000000002</v>
      </c>
      <c r="L1562" s="80">
        <v>500</v>
      </c>
      <c r="M1562" s="80">
        <f t="shared" si="46"/>
        <v>0</v>
      </c>
      <c r="N1562" s="80"/>
      <c r="O1562" s="80"/>
      <c r="P1562" s="80"/>
      <c r="Q1562" s="78">
        <v>110010</v>
      </c>
      <c r="R1562" s="79" t="s">
        <v>150</v>
      </c>
      <c r="S1562" s="78">
        <v>10</v>
      </c>
      <c r="T1562" s="79" t="s">
        <v>150</v>
      </c>
      <c r="U1562" s="78">
        <v>11</v>
      </c>
      <c r="V1562" s="80" t="s">
        <v>156</v>
      </c>
      <c r="W1562" s="78">
        <v>75</v>
      </c>
      <c r="X1562" s="78">
        <v>4</v>
      </c>
    </row>
    <row r="1563" spans="1:24" x14ac:dyDescent="0.25">
      <c r="A1563" s="67"/>
      <c r="B1563" s="67">
        <v>1352</v>
      </c>
      <c r="C1563" s="67" t="s">
        <v>742</v>
      </c>
      <c r="D1563" s="109">
        <v>350066</v>
      </c>
      <c r="E1563" s="86" t="s">
        <v>340</v>
      </c>
      <c r="F1563" s="72">
        <v>787410</v>
      </c>
      <c r="G1563" s="86" t="s">
        <v>227</v>
      </c>
      <c r="H1563" s="87">
        <v>0</v>
      </c>
      <c r="I1563" s="87">
        <v>0</v>
      </c>
      <c r="J1563" s="87">
        <v>1830</v>
      </c>
      <c r="K1563" s="87">
        <v>1818.81</v>
      </c>
      <c r="L1563" s="80">
        <v>1830</v>
      </c>
      <c r="M1563" s="80">
        <f t="shared" si="46"/>
        <v>0</v>
      </c>
      <c r="N1563" s="80"/>
      <c r="O1563" s="80"/>
      <c r="P1563" s="80"/>
      <c r="Q1563" s="78">
        <v>110010</v>
      </c>
      <c r="R1563" s="79" t="s">
        <v>150</v>
      </c>
      <c r="S1563" s="78">
        <v>10</v>
      </c>
      <c r="T1563" s="79" t="s">
        <v>150</v>
      </c>
      <c r="U1563" s="78">
        <v>11</v>
      </c>
      <c r="V1563" s="80" t="s">
        <v>156</v>
      </c>
      <c r="W1563" s="78">
        <v>78</v>
      </c>
      <c r="X1563" s="78">
        <v>4</v>
      </c>
    </row>
    <row r="1564" spans="1:24" x14ac:dyDescent="0.25">
      <c r="A1564" s="67"/>
      <c r="B1564" s="67"/>
      <c r="C1564" s="67" t="s">
        <v>742</v>
      </c>
      <c r="D1564" s="109">
        <v>350066</v>
      </c>
      <c r="E1564" s="86" t="s">
        <v>340</v>
      </c>
      <c r="F1564" s="66">
        <v>798142</v>
      </c>
      <c r="G1564" s="66" t="s">
        <v>839</v>
      </c>
      <c r="H1564" s="87"/>
      <c r="I1564" s="87"/>
      <c r="J1564" s="87"/>
      <c r="K1564" s="87"/>
      <c r="L1564" s="80">
        <v>-633</v>
      </c>
      <c r="M1564" s="80">
        <f t="shared" si="46"/>
        <v>-633</v>
      </c>
      <c r="N1564" s="80"/>
      <c r="O1564" s="80"/>
      <c r="P1564" s="80"/>
      <c r="Q1564" s="78">
        <v>110010</v>
      </c>
      <c r="R1564" s="79" t="s">
        <v>150</v>
      </c>
      <c r="S1564" s="78">
        <v>10</v>
      </c>
      <c r="T1564" s="79" t="s">
        <v>150</v>
      </c>
      <c r="U1564" s="78">
        <v>11</v>
      </c>
      <c r="V1564" s="80" t="s">
        <v>156</v>
      </c>
      <c r="W1564" s="78">
        <v>79</v>
      </c>
      <c r="X1564" s="78">
        <v>4</v>
      </c>
    </row>
    <row r="1565" spans="1:24" x14ac:dyDescent="0.25">
      <c r="A1565" s="67"/>
      <c r="B1565" s="67">
        <v>1353</v>
      </c>
      <c r="C1565" s="67" t="s">
        <v>742</v>
      </c>
      <c r="D1565" s="109">
        <v>350070</v>
      </c>
      <c r="E1565" s="86" t="s">
        <v>341</v>
      </c>
      <c r="F1565" s="72">
        <v>611110</v>
      </c>
      <c r="G1565" s="86" t="s">
        <v>258</v>
      </c>
      <c r="H1565" s="87">
        <v>49587.359999999993</v>
      </c>
      <c r="I1565" s="87">
        <v>70426.62</v>
      </c>
      <c r="J1565" s="87">
        <v>58564</v>
      </c>
      <c r="K1565" s="87">
        <v>41354.32</v>
      </c>
      <c r="L1565" s="80">
        <v>34419</v>
      </c>
      <c r="M1565" s="80"/>
      <c r="N1565" s="80"/>
      <c r="O1565" s="80"/>
      <c r="P1565" s="80"/>
      <c r="Q1565" s="78">
        <v>110010</v>
      </c>
      <c r="R1565" s="79" t="s">
        <v>150</v>
      </c>
      <c r="S1565" s="78">
        <v>10</v>
      </c>
      <c r="T1565" s="79" t="s">
        <v>150</v>
      </c>
      <c r="U1565" s="78">
        <v>11</v>
      </c>
      <c r="V1565" s="80" t="s">
        <v>156</v>
      </c>
      <c r="W1565" s="78">
        <v>61</v>
      </c>
      <c r="X1565" s="78">
        <v>1</v>
      </c>
    </row>
    <row r="1566" spans="1:24" x14ac:dyDescent="0.25">
      <c r="A1566" s="67"/>
      <c r="B1566" s="67">
        <v>1354</v>
      </c>
      <c r="C1566" s="67" t="s">
        <v>742</v>
      </c>
      <c r="D1566" s="109">
        <v>350070</v>
      </c>
      <c r="E1566" s="86" t="s">
        <v>341</v>
      </c>
      <c r="F1566" s="72">
        <v>611115</v>
      </c>
      <c r="G1566" s="86" t="s">
        <v>259</v>
      </c>
      <c r="H1566" s="87">
        <v>233.64</v>
      </c>
      <c r="I1566" s="87">
        <v>364.5</v>
      </c>
      <c r="J1566" s="87">
        <v>520</v>
      </c>
      <c r="K1566" s="87">
        <v>0</v>
      </c>
      <c r="L1566" s="80">
        <v>520</v>
      </c>
      <c r="M1566" s="80"/>
      <c r="N1566" s="80"/>
      <c r="O1566" s="80"/>
      <c r="P1566" s="80"/>
      <c r="Q1566" s="78">
        <v>110010</v>
      </c>
      <c r="R1566" s="79" t="s">
        <v>150</v>
      </c>
      <c r="S1566" s="78">
        <v>10</v>
      </c>
      <c r="T1566" s="79" t="s">
        <v>150</v>
      </c>
      <c r="U1566" s="78">
        <v>11</v>
      </c>
      <c r="V1566" s="80" t="s">
        <v>156</v>
      </c>
      <c r="W1566" s="78">
        <v>61</v>
      </c>
      <c r="X1566" s="78">
        <v>1</v>
      </c>
    </row>
    <row r="1567" spans="1:24" x14ac:dyDescent="0.25">
      <c r="A1567" s="67"/>
      <c r="B1567" s="67">
        <v>1355</v>
      </c>
      <c r="C1567" s="67" t="s">
        <v>742</v>
      </c>
      <c r="D1567" s="109">
        <v>350070</v>
      </c>
      <c r="E1567" s="86" t="s">
        <v>341</v>
      </c>
      <c r="F1567" s="72">
        <v>611120</v>
      </c>
      <c r="G1567" s="86" t="s">
        <v>229</v>
      </c>
      <c r="H1567" s="87">
        <v>30175.53</v>
      </c>
      <c r="I1567" s="87">
        <v>31416</v>
      </c>
      <c r="J1567" s="87">
        <v>37430</v>
      </c>
      <c r="K1567" s="87">
        <v>22451.82</v>
      </c>
      <c r="L1567" s="80">
        <v>0</v>
      </c>
      <c r="M1567" s="80"/>
      <c r="N1567" s="80"/>
      <c r="O1567" s="80"/>
      <c r="P1567" s="80"/>
      <c r="Q1567" s="78">
        <v>110010</v>
      </c>
      <c r="R1567" s="79" t="s">
        <v>150</v>
      </c>
      <c r="S1567" s="78">
        <v>10</v>
      </c>
      <c r="T1567" s="79" t="s">
        <v>150</v>
      </c>
      <c r="U1567" s="78">
        <v>11</v>
      </c>
      <c r="V1567" s="80" t="s">
        <v>156</v>
      </c>
      <c r="W1567" s="78">
        <v>61</v>
      </c>
      <c r="X1567" s="78">
        <v>1</v>
      </c>
    </row>
    <row r="1568" spans="1:24" x14ac:dyDescent="0.25">
      <c r="A1568" s="67"/>
      <c r="B1568" s="67">
        <v>1356</v>
      </c>
      <c r="C1568" s="67" t="s">
        <v>742</v>
      </c>
      <c r="D1568" s="109">
        <v>350070</v>
      </c>
      <c r="E1568" s="86" t="s">
        <v>341</v>
      </c>
      <c r="F1568" s="72">
        <v>611150</v>
      </c>
      <c r="G1568" s="86" t="s">
        <v>262</v>
      </c>
      <c r="H1568" s="87">
        <v>9099.2199999999993</v>
      </c>
      <c r="I1568" s="87">
        <v>9463.92</v>
      </c>
      <c r="J1568" s="87">
        <v>7509</v>
      </c>
      <c r="K1568" s="87">
        <v>0</v>
      </c>
      <c r="L1568" s="80">
        <v>7649</v>
      </c>
      <c r="M1568" s="80"/>
      <c r="N1568" s="80"/>
      <c r="O1568" s="80"/>
      <c r="P1568" s="80"/>
      <c r="Q1568" s="78">
        <v>110010</v>
      </c>
      <c r="R1568" s="79" t="s">
        <v>150</v>
      </c>
      <c r="S1568" s="78">
        <v>10</v>
      </c>
      <c r="T1568" s="79" t="s">
        <v>150</v>
      </c>
      <c r="U1568" s="78">
        <v>11</v>
      </c>
      <c r="V1568" s="80" t="s">
        <v>156</v>
      </c>
      <c r="W1568" s="78">
        <v>61</v>
      </c>
      <c r="X1568" s="78">
        <v>1</v>
      </c>
    </row>
    <row r="1569" spans="1:24" x14ac:dyDescent="0.25">
      <c r="A1569" s="67"/>
      <c r="B1569" s="67">
        <v>1357</v>
      </c>
      <c r="C1569" s="67" t="s">
        <v>742</v>
      </c>
      <c r="D1569" s="109">
        <v>350070</v>
      </c>
      <c r="E1569" s="86" t="s">
        <v>341</v>
      </c>
      <c r="F1569" s="72">
        <v>611160</v>
      </c>
      <c r="G1569" s="86" t="s">
        <v>230</v>
      </c>
      <c r="H1569" s="87">
        <v>2157</v>
      </c>
      <c r="I1569" s="87">
        <v>0</v>
      </c>
      <c r="J1569" s="87">
        <v>18173</v>
      </c>
      <c r="K1569" s="87">
        <v>0</v>
      </c>
      <c r="L1569" s="80">
        <v>0</v>
      </c>
      <c r="M1569" s="80"/>
      <c r="N1569" s="80"/>
      <c r="O1569" s="80"/>
      <c r="P1569" s="80"/>
      <c r="Q1569" s="78">
        <v>110010</v>
      </c>
      <c r="R1569" s="79" t="s">
        <v>150</v>
      </c>
      <c r="S1569" s="78">
        <v>10</v>
      </c>
      <c r="T1569" s="79" t="s">
        <v>150</v>
      </c>
      <c r="U1569" s="78">
        <v>11</v>
      </c>
      <c r="V1569" s="80" t="s">
        <v>156</v>
      </c>
      <c r="W1569" s="78">
        <v>61</v>
      </c>
      <c r="X1569" s="78">
        <v>1</v>
      </c>
    </row>
    <row r="1570" spans="1:24" x14ac:dyDescent="0.25">
      <c r="A1570" s="67"/>
      <c r="B1570" s="67">
        <v>1358</v>
      </c>
      <c r="C1570" s="67" t="s">
        <v>742</v>
      </c>
      <c r="D1570" s="109">
        <v>350070</v>
      </c>
      <c r="E1570" s="86" t="s">
        <v>341</v>
      </c>
      <c r="F1570" s="72">
        <v>611460</v>
      </c>
      <c r="G1570" s="86" t="s">
        <v>182</v>
      </c>
      <c r="H1570" s="87">
        <v>333.72</v>
      </c>
      <c r="I1570" s="87">
        <v>0</v>
      </c>
      <c r="J1570" s="87">
        <v>361</v>
      </c>
      <c r="K1570" s="87">
        <v>0</v>
      </c>
      <c r="L1570" s="80">
        <v>361</v>
      </c>
      <c r="M1570" s="80"/>
      <c r="N1570" s="80"/>
      <c r="O1570" s="80"/>
      <c r="P1570" s="80"/>
      <c r="Q1570" s="78">
        <v>110010</v>
      </c>
      <c r="R1570" s="79" t="s">
        <v>150</v>
      </c>
      <c r="S1570" s="78">
        <v>10</v>
      </c>
      <c r="T1570" s="79" t="s">
        <v>150</v>
      </c>
      <c r="U1570" s="78">
        <v>11</v>
      </c>
      <c r="V1570" s="80" t="s">
        <v>156</v>
      </c>
      <c r="W1570" s="78">
        <v>61</v>
      </c>
      <c r="X1570" s="78">
        <v>1</v>
      </c>
    </row>
    <row r="1571" spans="1:24" x14ac:dyDescent="0.25">
      <c r="A1571" s="67"/>
      <c r="B1571" s="67">
        <v>1359</v>
      </c>
      <c r="C1571" s="67" t="s">
        <v>742</v>
      </c>
      <c r="D1571" s="109">
        <v>350070</v>
      </c>
      <c r="E1571" s="86" t="s">
        <v>341</v>
      </c>
      <c r="F1571" s="72">
        <v>611510</v>
      </c>
      <c r="G1571" s="86" t="s">
        <v>212</v>
      </c>
      <c r="H1571" s="87">
        <v>3375.54</v>
      </c>
      <c r="I1571" s="87">
        <v>0</v>
      </c>
      <c r="J1571" s="87">
        <v>6457</v>
      </c>
      <c r="K1571" s="87">
        <v>0</v>
      </c>
      <c r="L1571" s="80">
        <v>6457</v>
      </c>
      <c r="M1571" s="80"/>
      <c r="N1571" s="80"/>
      <c r="O1571" s="80"/>
      <c r="P1571" s="80"/>
      <c r="Q1571" s="78">
        <v>110010</v>
      </c>
      <c r="R1571" s="79" t="s">
        <v>150</v>
      </c>
      <c r="S1571" s="78">
        <v>10</v>
      </c>
      <c r="T1571" s="79" t="s">
        <v>150</v>
      </c>
      <c r="U1571" s="78">
        <v>11</v>
      </c>
      <c r="V1571" s="80" t="s">
        <v>156</v>
      </c>
      <c r="W1571" s="78">
        <v>61</v>
      </c>
      <c r="X1571" s="78">
        <v>1</v>
      </c>
    </row>
    <row r="1572" spans="1:24" x14ac:dyDescent="0.25">
      <c r="A1572" s="67"/>
      <c r="B1572" s="67">
        <v>1360</v>
      </c>
      <c r="C1572" s="67" t="s">
        <v>742</v>
      </c>
      <c r="D1572" s="109">
        <v>350070</v>
      </c>
      <c r="E1572" s="86" t="s">
        <v>341</v>
      </c>
      <c r="F1572" s="72">
        <v>712655</v>
      </c>
      <c r="G1572" s="86" t="s">
        <v>237</v>
      </c>
      <c r="H1572" s="87">
        <v>307.5</v>
      </c>
      <c r="I1572" s="87">
        <v>0</v>
      </c>
      <c r="J1572" s="87">
        <v>0</v>
      </c>
      <c r="K1572" s="87">
        <v>0</v>
      </c>
      <c r="L1572" s="80">
        <v>0</v>
      </c>
      <c r="M1572" s="80">
        <f t="shared" ref="M1572:M1579" si="47">+L1572-J1572</f>
        <v>0</v>
      </c>
      <c r="N1572" s="80"/>
      <c r="O1572" s="80"/>
      <c r="P1572" s="80"/>
      <c r="Q1572" s="78">
        <v>110010</v>
      </c>
      <c r="R1572" s="79" t="s">
        <v>150</v>
      </c>
      <c r="S1572" s="78">
        <v>10</v>
      </c>
      <c r="T1572" s="79" t="s">
        <v>150</v>
      </c>
      <c r="U1572" s="78">
        <v>11</v>
      </c>
      <c r="V1572" s="80" t="s">
        <v>156</v>
      </c>
      <c r="W1572" s="78">
        <v>71</v>
      </c>
      <c r="X1572" s="78">
        <v>4</v>
      </c>
    </row>
    <row r="1573" spans="1:24" x14ac:dyDescent="0.25">
      <c r="A1573" s="67"/>
      <c r="B1573" s="67">
        <v>1361</v>
      </c>
      <c r="C1573" s="67" t="s">
        <v>742</v>
      </c>
      <c r="D1573" s="109">
        <v>350070</v>
      </c>
      <c r="E1573" s="86" t="s">
        <v>341</v>
      </c>
      <c r="F1573" s="72">
        <v>733110</v>
      </c>
      <c r="G1573" s="86" t="s">
        <v>214</v>
      </c>
      <c r="H1573" s="87">
        <v>278.32</v>
      </c>
      <c r="I1573" s="87">
        <v>980.59</v>
      </c>
      <c r="J1573" s="87">
        <v>1000</v>
      </c>
      <c r="K1573" s="87">
        <v>169.91</v>
      </c>
      <c r="L1573" s="80">
        <v>1000</v>
      </c>
      <c r="M1573" s="80">
        <f t="shared" si="47"/>
        <v>0</v>
      </c>
      <c r="N1573" s="80"/>
      <c r="O1573" s="80"/>
      <c r="P1573" s="80"/>
      <c r="Q1573" s="78">
        <v>110010</v>
      </c>
      <c r="R1573" s="79" t="s">
        <v>150</v>
      </c>
      <c r="S1573" s="78">
        <v>10</v>
      </c>
      <c r="T1573" s="79" t="s">
        <v>150</v>
      </c>
      <c r="U1573" s="78">
        <v>11</v>
      </c>
      <c r="V1573" s="80" t="s">
        <v>156</v>
      </c>
      <c r="W1573" s="78">
        <v>73</v>
      </c>
      <c r="X1573" s="78">
        <v>4</v>
      </c>
    </row>
    <row r="1574" spans="1:24" x14ac:dyDescent="0.25">
      <c r="A1574" s="67"/>
      <c r="B1574" s="67">
        <v>1362</v>
      </c>
      <c r="C1574" s="67" t="s">
        <v>742</v>
      </c>
      <c r="D1574" s="109">
        <v>350070</v>
      </c>
      <c r="E1574" s="86" t="s">
        <v>341</v>
      </c>
      <c r="F1574" s="72">
        <v>744210</v>
      </c>
      <c r="G1574" s="86" t="s">
        <v>190</v>
      </c>
      <c r="H1574" s="87">
        <v>104.16</v>
      </c>
      <c r="I1574" s="87">
        <v>50.4</v>
      </c>
      <c r="J1574" s="87">
        <v>790</v>
      </c>
      <c r="K1574" s="87">
        <v>200.48000000000002</v>
      </c>
      <c r="L1574" s="80">
        <v>790</v>
      </c>
      <c r="M1574" s="80">
        <f t="shared" si="47"/>
        <v>0</v>
      </c>
      <c r="N1574" s="80"/>
      <c r="O1574" s="80"/>
      <c r="P1574" s="80"/>
      <c r="Q1574" s="78">
        <v>110010</v>
      </c>
      <c r="R1574" s="79" t="s">
        <v>150</v>
      </c>
      <c r="S1574" s="78">
        <v>10</v>
      </c>
      <c r="T1574" s="79" t="s">
        <v>150</v>
      </c>
      <c r="U1574" s="78">
        <v>11</v>
      </c>
      <c r="V1574" s="80" t="s">
        <v>156</v>
      </c>
      <c r="W1574" s="78">
        <v>74</v>
      </c>
      <c r="X1574" s="78">
        <v>4</v>
      </c>
    </row>
    <row r="1575" spans="1:24" x14ac:dyDescent="0.25">
      <c r="A1575" s="67"/>
      <c r="B1575" s="67">
        <v>1363</v>
      </c>
      <c r="C1575" s="67" t="s">
        <v>742</v>
      </c>
      <c r="D1575" s="109">
        <v>350070</v>
      </c>
      <c r="E1575" s="86" t="s">
        <v>341</v>
      </c>
      <c r="F1575" s="72">
        <v>744220</v>
      </c>
      <c r="G1575" s="86" t="s">
        <v>191</v>
      </c>
      <c r="H1575" s="87">
        <v>1500</v>
      </c>
      <c r="I1575" s="87">
        <v>1257.0999999999999</v>
      </c>
      <c r="J1575" s="87">
        <v>0</v>
      </c>
      <c r="K1575" s="87">
        <v>0</v>
      </c>
      <c r="L1575" s="80">
        <v>0</v>
      </c>
      <c r="M1575" s="80">
        <f t="shared" si="47"/>
        <v>0</v>
      </c>
      <c r="N1575" s="80"/>
      <c r="O1575" s="80"/>
      <c r="P1575" s="80"/>
      <c r="Q1575" s="78">
        <v>110010</v>
      </c>
      <c r="R1575" s="79" t="s">
        <v>150</v>
      </c>
      <c r="S1575" s="78">
        <v>10</v>
      </c>
      <c r="T1575" s="79" t="s">
        <v>150</v>
      </c>
      <c r="U1575" s="78">
        <v>11</v>
      </c>
      <c r="V1575" s="80" t="s">
        <v>156</v>
      </c>
      <c r="W1575" s="78">
        <v>74</v>
      </c>
      <c r="X1575" s="78">
        <v>4</v>
      </c>
    </row>
    <row r="1576" spans="1:24" x14ac:dyDescent="0.25">
      <c r="A1576" s="67"/>
      <c r="B1576" s="67">
        <v>1364</v>
      </c>
      <c r="C1576" s="67" t="s">
        <v>742</v>
      </c>
      <c r="D1576" s="109">
        <v>350070</v>
      </c>
      <c r="E1576" s="86" t="s">
        <v>341</v>
      </c>
      <c r="F1576" s="72">
        <v>755310</v>
      </c>
      <c r="G1576" s="86" t="s">
        <v>194</v>
      </c>
      <c r="H1576" s="87">
        <v>484.56999999999994</v>
      </c>
      <c r="I1576" s="87">
        <v>697.74</v>
      </c>
      <c r="J1576" s="87">
        <v>465</v>
      </c>
      <c r="K1576" s="87">
        <v>464.40000000000003</v>
      </c>
      <c r="L1576" s="80">
        <v>465</v>
      </c>
      <c r="M1576" s="80">
        <f t="shared" si="47"/>
        <v>0</v>
      </c>
      <c r="N1576" s="80"/>
      <c r="O1576" s="80"/>
      <c r="P1576" s="80"/>
      <c r="Q1576" s="78">
        <v>110010</v>
      </c>
      <c r="R1576" s="79" t="s">
        <v>150</v>
      </c>
      <c r="S1576" s="78">
        <v>10</v>
      </c>
      <c r="T1576" s="79" t="s">
        <v>150</v>
      </c>
      <c r="U1576" s="78">
        <v>11</v>
      </c>
      <c r="V1576" s="80" t="s">
        <v>156</v>
      </c>
      <c r="W1576" s="78">
        <v>75</v>
      </c>
      <c r="X1576" s="78">
        <v>4</v>
      </c>
    </row>
    <row r="1577" spans="1:24" x14ac:dyDescent="0.25">
      <c r="A1577" s="67"/>
      <c r="B1577" s="67">
        <v>1365</v>
      </c>
      <c r="C1577" s="67" t="s">
        <v>742</v>
      </c>
      <c r="D1577" s="109">
        <v>350070</v>
      </c>
      <c r="E1577" s="86" t="s">
        <v>341</v>
      </c>
      <c r="F1577" s="72">
        <v>755360</v>
      </c>
      <c r="G1577" s="86" t="s">
        <v>225</v>
      </c>
      <c r="H1577" s="87">
        <v>17.899999999999999</v>
      </c>
      <c r="I1577" s="87">
        <v>51.12</v>
      </c>
      <c r="J1577" s="87">
        <v>790</v>
      </c>
      <c r="K1577" s="87">
        <v>37.08</v>
      </c>
      <c r="L1577" s="80">
        <v>790</v>
      </c>
      <c r="M1577" s="80">
        <f t="shared" si="47"/>
        <v>0</v>
      </c>
      <c r="N1577" s="80"/>
      <c r="O1577" s="80"/>
      <c r="P1577" s="80"/>
      <c r="Q1577" s="78">
        <v>110010</v>
      </c>
      <c r="R1577" s="79" t="s">
        <v>150</v>
      </c>
      <c r="S1577" s="78">
        <v>10</v>
      </c>
      <c r="T1577" s="79" t="s">
        <v>150</v>
      </c>
      <c r="U1577" s="78">
        <v>11</v>
      </c>
      <c r="V1577" s="80" t="s">
        <v>156</v>
      </c>
      <c r="W1577" s="78">
        <v>75</v>
      </c>
      <c r="X1577" s="78">
        <v>4</v>
      </c>
    </row>
    <row r="1578" spans="1:24" x14ac:dyDescent="0.25">
      <c r="A1578" s="67"/>
      <c r="B1578" s="67">
        <v>1366</v>
      </c>
      <c r="C1578" s="67" t="s">
        <v>742</v>
      </c>
      <c r="D1578" s="109">
        <v>350070</v>
      </c>
      <c r="E1578" s="86" t="s">
        <v>341</v>
      </c>
      <c r="F1578" s="72">
        <v>755730</v>
      </c>
      <c r="G1578" s="86" t="s">
        <v>197</v>
      </c>
      <c r="H1578" s="87">
        <v>0</v>
      </c>
      <c r="I1578" s="87">
        <v>0</v>
      </c>
      <c r="J1578" s="87">
        <v>25</v>
      </c>
      <c r="K1578" s="87">
        <v>0</v>
      </c>
      <c r="L1578" s="80">
        <v>25</v>
      </c>
      <c r="M1578" s="80">
        <f t="shared" si="47"/>
        <v>0</v>
      </c>
      <c r="N1578" s="80"/>
      <c r="O1578" s="80"/>
      <c r="P1578" s="80"/>
      <c r="Q1578" s="78">
        <v>110010</v>
      </c>
      <c r="R1578" s="79" t="s">
        <v>150</v>
      </c>
      <c r="S1578" s="78">
        <v>10</v>
      </c>
      <c r="T1578" s="79" t="s">
        <v>150</v>
      </c>
      <c r="U1578" s="78">
        <v>11</v>
      </c>
      <c r="V1578" s="80" t="s">
        <v>156</v>
      </c>
      <c r="W1578" s="78">
        <v>75</v>
      </c>
      <c r="X1578" s="78">
        <v>4</v>
      </c>
    </row>
    <row r="1579" spans="1:24" x14ac:dyDescent="0.25">
      <c r="A1579" s="67"/>
      <c r="B1579" s="67"/>
      <c r="C1579" s="67" t="s">
        <v>742</v>
      </c>
      <c r="D1579" s="109">
        <v>350070</v>
      </c>
      <c r="E1579" s="86" t="s">
        <v>341</v>
      </c>
      <c r="F1579" s="66">
        <v>798142</v>
      </c>
      <c r="G1579" s="66" t="s">
        <v>839</v>
      </c>
      <c r="H1579" s="87"/>
      <c r="I1579" s="87"/>
      <c r="J1579" s="87"/>
      <c r="K1579" s="87"/>
      <c r="L1579" s="80">
        <v>-906</v>
      </c>
      <c r="M1579" s="80">
        <f t="shared" si="47"/>
        <v>-906</v>
      </c>
      <c r="N1579" s="80"/>
      <c r="O1579" s="80"/>
      <c r="P1579" s="80"/>
      <c r="Q1579" s="78">
        <v>110010</v>
      </c>
      <c r="R1579" s="79" t="s">
        <v>150</v>
      </c>
      <c r="S1579" s="78">
        <v>10</v>
      </c>
      <c r="T1579" s="79" t="s">
        <v>150</v>
      </c>
      <c r="U1579" s="78">
        <v>11</v>
      </c>
      <c r="V1579" s="80" t="s">
        <v>156</v>
      </c>
      <c r="W1579" s="78">
        <v>79</v>
      </c>
      <c r="X1579" s="78">
        <v>4</v>
      </c>
    </row>
    <row r="1580" spans="1:24" x14ac:dyDescent="0.25">
      <c r="A1580" s="67"/>
      <c r="B1580" s="67">
        <v>1367</v>
      </c>
      <c r="C1580" s="67" t="s">
        <v>742</v>
      </c>
      <c r="D1580" s="109">
        <v>350072</v>
      </c>
      <c r="E1580" s="86" t="s">
        <v>341</v>
      </c>
      <c r="F1580" s="72">
        <v>611110</v>
      </c>
      <c r="G1580" s="86" t="s">
        <v>258</v>
      </c>
      <c r="H1580" s="87">
        <v>399771.78000000014</v>
      </c>
      <c r="I1580" s="87">
        <v>404398.47</v>
      </c>
      <c r="J1580" s="87">
        <v>429559</v>
      </c>
      <c r="K1580" s="87">
        <v>195234.68</v>
      </c>
      <c r="L1580" s="80">
        <v>495404</v>
      </c>
      <c r="M1580" s="80"/>
      <c r="N1580" s="80"/>
      <c r="O1580" s="80"/>
      <c r="P1580" s="80"/>
      <c r="Q1580" s="78">
        <v>110010</v>
      </c>
      <c r="R1580" s="79" t="s">
        <v>150</v>
      </c>
      <c r="S1580" s="78">
        <v>10</v>
      </c>
      <c r="T1580" s="79" t="s">
        <v>150</v>
      </c>
      <c r="U1580" s="78">
        <v>11</v>
      </c>
      <c r="V1580" s="80" t="s">
        <v>156</v>
      </c>
      <c r="W1580" s="78">
        <v>61</v>
      </c>
      <c r="X1580" s="78">
        <v>1</v>
      </c>
    </row>
    <row r="1581" spans="1:24" x14ac:dyDescent="0.25">
      <c r="A1581" s="67"/>
      <c r="B1581" s="67">
        <v>1368</v>
      </c>
      <c r="C1581" s="67" t="s">
        <v>742</v>
      </c>
      <c r="D1581" s="109">
        <v>350072</v>
      </c>
      <c r="E1581" s="86" t="s">
        <v>341</v>
      </c>
      <c r="F1581" s="72">
        <v>611115</v>
      </c>
      <c r="G1581" s="86" t="s">
        <v>259</v>
      </c>
      <c r="H1581" s="87">
        <v>2219.69</v>
      </c>
      <c r="I1581" s="87">
        <v>1944</v>
      </c>
      <c r="J1581" s="87">
        <v>7474</v>
      </c>
      <c r="K1581" s="87">
        <v>2358.48</v>
      </c>
      <c r="L1581" s="80">
        <v>7474</v>
      </c>
      <c r="M1581" s="80"/>
      <c r="N1581" s="80"/>
      <c r="O1581" s="80"/>
      <c r="P1581" s="80"/>
      <c r="Q1581" s="78">
        <v>110010</v>
      </c>
      <c r="R1581" s="79" t="s">
        <v>150</v>
      </c>
      <c r="S1581" s="78">
        <v>10</v>
      </c>
      <c r="T1581" s="79" t="s">
        <v>150</v>
      </c>
      <c r="U1581" s="78">
        <v>11</v>
      </c>
      <c r="V1581" s="80" t="s">
        <v>156</v>
      </c>
      <c r="W1581" s="78">
        <v>61</v>
      </c>
      <c r="X1581" s="78">
        <v>1</v>
      </c>
    </row>
    <row r="1582" spans="1:24" x14ac:dyDescent="0.25">
      <c r="A1582" s="67"/>
      <c r="B1582" s="67">
        <v>1369</v>
      </c>
      <c r="C1582" s="67" t="s">
        <v>742</v>
      </c>
      <c r="D1582" s="109">
        <v>350072</v>
      </c>
      <c r="E1582" s="86" t="s">
        <v>341</v>
      </c>
      <c r="F1582" s="72">
        <v>611120</v>
      </c>
      <c r="G1582" s="86" t="s">
        <v>229</v>
      </c>
      <c r="H1582" s="87">
        <v>197003.41999999998</v>
      </c>
      <c r="I1582" s="87">
        <v>236399.5</v>
      </c>
      <c r="J1582" s="87">
        <v>239366</v>
      </c>
      <c r="K1582" s="87">
        <v>146375.64000000001</v>
      </c>
      <c r="L1582" s="80">
        <v>0</v>
      </c>
      <c r="M1582" s="80"/>
      <c r="N1582" s="80"/>
      <c r="O1582" s="80"/>
      <c r="P1582" s="80"/>
      <c r="Q1582" s="78">
        <v>110010</v>
      </c>
      <c r="R1582" s="79" t="s">
        <v>150</v>
      </c>
      <c r="S1582" s="78">
        <v>10</v>
      </c>
      <c r="T1582" s="79" t="s">
        <v>150</v>
      </c>
      <c r="U1582" s="78">
        <v>11</v>
      </c>
      <c r="V1582" s="80" t="s">
        <v>156</v>
      </c>
      <c r="W1582" s="78">
        <v>61</v>
      </c>
      <c r="X1582" s="78">
        <v>1</v>
      </c>
    </row>
    <row r="1583" spans="1:24" x14ac:dyDescent="0.25">
      <c r="A1583" s="67"/>
      <c r="B1583" s="67">
        <v>1370</v>
      </c>
      <c r="C1583" s="67" t="s">
        <v>742</v>
      </c>
      <c r="D1583" s="109">
        <v>350072</v>
      </c>
      <c r="E1583" s="86" t="s">
        <v>341</v>
      </c>
      <c r="F1583" s="72">
        <v>611125</v>
      </c>
      <c r="G1583" s="86" t="s">
        <v>260</v>
      </c>
      <c r="H1583" s="87">
        <v>20605.619999999995</v>
      </c>
      <c r="I1583" s="87">
        <v>21754.5</v>
      </c>
      <c r="J1583" s="87">
        <v>22617</v>
      </c>
      <c r="K1583" s="87">
        <v>11308.5</v>
      </c>
      <c r="L1583" s="80">
        <v>22617</v>
      </c>
      <c r="M1583" s="80"/>
      <c r="N1583" s="80"/>
      <c r="O1583" s="80"/>
      <c r="P1583" s="80"/>
      <c r="Q1583" s="78">
        <v>110010</v>
      </c>
      <c r="R1583" s="79" t="s">
        <v>150</v>
      </c>
      <c r="S1583" s="78">
        <v>10</v>
      </c>
      <c r="T1583" s="79" t="s">
        <v>150</v>
      </c>
      <c r="U1583" s="78">
        <v>11</v>
      </c>
      <c r="V1583" s="80" t="s">
        <v>156</v>
      </c>
      <c r="W1583" s="78">
        <v>61</v>
      </c>
      <c r="X1583" s="78">
        <v>1</v>
      </c>
    </row>
    <row r="1584" spans="1:24" x14ac:dyDescent="0.25">
      <c r="A1584" s="67"/>
      <c r="B1584" s="67">
        <v>1371</v>
      </c>
      <c r="C1584" s="67" t="s">
        <v>742</v>
      </c>
      <c r="D1584" s="109">
        <v>350072</v>
      </c>
      <c r="E1584" s="86" t="s">
        <v>341</v>
      </c>
      <c r="F1584" s="72">
        <v>611130</v>
      </c>
      <c r="G1584" s="86" t="s">
        <v>261</v>
      </c>
      <c r="H1584" s="87">
        <v>4314</v>
      </c>
      <c r="I1584" s="87">
        <v>17901.96</v>
      </c>
      <c r="J1584" s="87">
        <v>17397</v>
      </c>
      <c r="K1584" s="87">
        <v>7066.02</v>
      </c>
      <c r="L1584" s="80">
        <v>17397</v>
      </c>
      <c r="M1584" s="80"/>
      <c r="N1584" s="80"/>
      <c r="O1584" s="80"/>
      <c r="P1584" s="80"/>
      <c r="Q1584" s="78">
        <v>110010</v>
      </c>
      <c r="R1584" s="79" t="s">
        <v>150</v>
      </c>
      <c r="S1584" s="78">
        <v>10</v>
      </c>
      <c r="T1584" s="79" t="s">
        <v>150</v>
      </c>
      <c r="U1584" s="78">
        <v>11</v>
      </c>
      <c r="V1584" s="80" t="s">
        <v>156</v>
      </c>
      <c r="W1584" s="78">
        <v>61</v>
      </c>
      <c r="X1584" s="78">
        <v>1</v>
      </c>
    </row>
    <row r="1585" spans="1:24" x14ac:dyDescent="0.25">
      <c r="A1585" s="67"/>
      <c r="B1585" s="67">
        <v>1372</v>
      </c>
      <c r="C1585" s="67" t="s">
        <v>742</v>
      </c>
      <c r="D1585" s="109">
        <v>350072</v>
      </c>
      <c r="E1585" s="86" t="s">
        <v>341</v>
      </c>
      <c r="F1585" s="72">
        <v>611135</v>
      </c>
      <c r="G1585" s="86" t="s">
        <v>265</v>
      </c>
      <c r="H1585" s="87">
        <v>24417.84</v>
      </c>
      <c r="I1585" s="87">
        <v>25394.519999999993</v>
      </c>
      <c r="J1585" s="87">
        <v>51685</v>
      </c>
      <c r="K1585" s="87">
        <v>11059.239999999998</v>
      </c>
      <c r="L1585" s="80">
        <v>54440</v>
      </c>
      <c r="M1585" s="80"/>
      <c r="N1585" s="80"/>
      <c r="O1585" s="80"/>
      <c r="P1585" s="80"/>
      <c r="Q1585" s="78">
        <v>110010</v>
      </c>
      <c r="R1585" s="79" t="s">
        <v>150</v>
      </c>
      <c r="S1585" s="78">
        <v>10</v>
      </c>
      <c r="T1585" s="79" t="s">
        <v>150</v>
      </c>
      <c r="U1585" s="78">
        <v>11</v>
      </c>
      <c r="V1585" s="80" t="s">
        <v>156</v>
      </c>
      <c r="W1585" s="78">
        <v>61</v>
      </c>
      <c r="X1585" s="78">
        <v>1</v>
      </c>
    </row>
    <row r="1586" spans="1:24" x14ac:dyDescent="0.25">
      <c r="A1586" s="67"/>
      <c r="B1586" s="67">
        <v>1373</v>
      </c>
      <c r="C1586" s="67" t="s">
        <v>742</v>
      </c>
      <c r="D1586" s="109">
        <v>350072</v>
      </c>
      <c r="E1586" s="86" t="s">
        <v>341</v>
      </c>
      <c r="F1586" s="72">
        <v>611150</v>
      </c>
      <c r="G1586" s="86" t="s">
        <v>262</v>
      </c>
      <c r="H1586" s="87">
        <v>28641.55</v>
      </c>
      <c r="I1586" s="87">
        <v>51606.239999999998</v>
      </c>
      <c r="J1586" s="87">
        <v>62993</v>
      </c>
      <c r="K1586" s="87">
        <v>0</v>
      </c>
      <c r="L1586" s="80">
        <v>54597</v>
      </c>
      <c r="M1586" s="80"/>
      <c r="N1586" s="80"/>
      <c r="O1586" s="80"/>
      <c r="P1586" s="80"/>
      <c r="Q1586" s="78">
        <v>110010</v>
      </c>
      <c r="R1586" s="79" t="s">
        <v>150</v>
      </c>
      <c r="S1586" s="78">
        <v>10</v>
      </c>
      <c r="T1586" s="79" t="s">
        <v>150</v>
      </c>
      <c r="U1586" s="78">
        <v>11</v>
      </c>
      <c r="V1586" s="80" t="s">
        <v>156</v>
      </c>
      <c r="W1586" s="78">
        <v>61</v>
      </c>
      <c r="X1586" s="78">
        <v>1</v>
      </c>
    </row>
    <row r="1587" spans="1:24" x14ac:dyDescent="0.25">
      <c r="A1587" s="67"/>
      <c r="B1587" s="67">
        <v>1374</v>
      </c>
      <c r="C1587" s="67" t="s">
        <v>742</v>
      </c>
      <c r="D1587" s="109">
        <v>350072</v>
      </c>
      <c r="E1587" s="86" t="s">
        <v>341</v>
      </c>
      <c r="F1587" s="72">
        <v>611155</v>
      </c>
      <c r="G1587" s="86" t="s">
        <v>266</v>
      </c>
      <c r="H1587" s="87">
        <v>4273.1099999999997</v>
      </c>
      <c r="I1587" s="87">
        <v>4444.0499999999993</v>
      </c>
      <c r="J1587" s="87">
        <v>0</v>
      </c>
      <c r="K1587" s="87">
        <v>0</v>
      </c>
      <c r="L1587" s="80">
        <v>0</v>
      </c>
      <c r="M1587" s="80"/>
      <c r="N1587" s="80"/>
      <c r="O1587" s="80"/>
      <c r="P1587" s="80"/>
      <c r="Q1587" s="78">
        <v>110010</v>
      </c>
      <c r="R1587" s="79" t="s">
        <v>150</v>
      </c>
      <c r="S1587" s="78">
        <v>10</v>
      </c>
      <c r="T1587" s="79" t="s">
        <v>150</v>
      </c>
      <c r="U1587" s="78">
        <v>11</v>
      </c>
      <c r="V1587" s="80" t="s">
        <v>156</v>
      </c>
      <c r="W1587" s="78">
        <v>61</v>
      </c>
      <c r="X1587" s="78">
        <v>1</v>
      </c>
    </row>
    <row r="1588" spans="1:24" x14ac:dyDescent="0.25">
      <c r="A1588" s="67"/>
      <c r="B1588" s="67">
        <v>1375</v>
      </c>
      <c r="C1588" s="67" t="s">
        <v>742</v>
      </c>
      <c r="D1588" s="109">
        <v>350072</v>
      </c>
      <c r="E1588" s="86" t="s">
        <v>341</v>
      </c>
      <c r="F1588" s="72">
        <v>611160</v>
      </c>
      <c r="G1588" s="86" t="s">
        <v>230</v>
      </c>
      <c r="H1588" s="87">
        <v>24732</v>
      </c>
      <c r="I1588" s="87">
        <v>25728</v>
      </c>
      <c r="J1588" s="87">
        <v>53765</v>
      </c>
      <c r="K1588" s="87">
        <v>0</v>
      </c>
      <c r="L1588" s="80">
        <v>0</v>
      </c>
      <c r="M1588" s="80"/>
      <c r="N1588" s="80"/>
      <c r="O1588" s="80"/>
      <c r="P1588" s="80"/>
      <c r="Q1588" s="78">
        <v>110010</v>
      </c>
      <c r="R1588" s="79" t="s">
        <v>150</v>
      </c>
      <c r="S1588" s="78">
        <v>10</v>
      </c>
      <c r="T1588" s="79" t="s">
        <v>150</v>
      </c>
      <c r="U1588" s="78">
        <v>11</v>
      </c>
      <c r="V1588" s="80" t="s">
        <v>156</v>
      </c>
      <c r="W1588" s="78">
        <v>61</v>
      </c>
      <c r="X1588" s="78">
        <v>1</v>
      </c>
    </row>
    <row r="1589" spans="1:24" s="66" customFormat="1" x14ac:dyDescent="0.25">
      <c r="A1589" s="67"/>
      <c r="B1589" s="67">
        <v>1376</v>
      </c>
      <c r="C1589" s="67" t="s">
        <v>742</v>
      </c>
      <c r="D1589" s="109">
        <v>350072</v>
      </c>
      <c r="E1589" s="86" t="s">
        <v>341</v>
      </c>
      <c r="F1589" s="72">
        <v>611350</v>
      </c>
      <c r="G1589" s="86" t="s">
        <v>315</v>
      </c>
      <c r="H1589" s="87">
        <v>56671.090000000004</v>
      </c>
      <c r="I1589" s="87">
        <v>67410.36</v>
      </c>
      <c r="J1589" s="87">
        <v>70107</v>
      </c>
      <c r="K1589" s="87">
        <v>35053.379999999997</v>
      </c>
      <c r="L1589" s="80">
        <v>70107</v>
      </c>
      <c r="M1589" s="80"/>
      <c r="N1589" s="80"/>
      <c r="O1589" s="80"/>
      <c r="P1589" s="80"/>
      <c r="Q1589" s="78">
        <v>110010</v>
      </c>
      <c r="R1589" s="79" t="s">
        <v>150</v>
      </c>
      <c r="S1589" s="78">
        <v>10</v>
      </c>
      <c r="T1589" s="79" t="s">
        <v>150</v>
      </c>
      <c r="U1589" s="78">
        <v>11</v>
      </c>
      <c r="V1589" s="80" t="s">
        <v>156</v>
      </c>
      <c r="W1589" s="78">
        <v>61</v>
      </c>
      <c r="X1589" s="78">
        <v>1</v>
      </c>
    </row>
    <row r="1590" spans="1:24" x14ac:dyDescent="0.25">
      <c r="A1590" s="67"/>
      <c r="B1590" s="67">
        <v>1377</v>
      </c>
      <c r="C1590" s="67" t="s">
        <v>742</v>
      </c>
      <c r="D1590" s="109">
        <v>350072</v>
      </c>
      <c r="E1590" s="86" t="s">
        <v>341</v>
      </c>
      <c r="F1590" s="72">
        <v>611460</v>
      </c>
      <c r="G1590" s="86" t="s">
        <v>182</v>
      </c>
      <c r="H1590" s="87">
        <v>22867.599999999999</v>
      </c>
      <c r="I1590" s="87">
        <v>17145.12</v>
      </c>
      <c r="J1590" s="87">
        <v>24780</v>
      </c>
      <c r="K1590" s="87">
        <v>12828.199999999999</v>
      </c>
      <c r="L1590" s="80">
        <v>24780</v>
      </c>
      <c r="M1590" s="80"/>
      <c r="N1590" s="80"/>
      <c r="O1590" s="80"/>
      <c r="P1590" s="80"/>
      <c r="Q1590" s="78">
        <v>110010</v>
      </c>
      <c r="R1590" s="79" t="s">
        <v>150</v>
      </c>
      <c r="S1590" s="78">
        <v>10</v>
      </c>
      <c r="T1590" s="79" t="s">
        <v>150</v>
      </c>
      <c r="U1590" s="78">
        <v>11</v>
      </c>
      <c r="V1590" s="80" t="s">
        <v>156</v>
      </c>
      <c r="W1590" s="78">
        <v>61</v>
      </c>
      <c r="X1590" s="78">
        <v>1</v>
      </c>
    </row>
    <row r="1591" spans="1:24" x14ac:dyDescent="0.25">
      <c r="A1591" s="67"/>
      <c r="B1591" s="67">
        <v>1378</v>
      </c>
      <c r="C1591" s="67" t="s">
        <v>742</v>
      </c>
      <c r="D1591" s="109">
        <v>350072</v>
      </c>
      <c r="E1591" s="86" t="s">
        <v>341</v>
      </c>
      <c r="F1591" s="72">
        <v>611476</v>
      </c>
      <c r="G1591" s="86" t="s">
        <v>211</v>
      </c>
      <c r="H1591" s="87">
        <v>16965.93</v>
      </c>
      <c r="I1591" s="87">
        <v>5733.7999999999993</v>
      </c>
      <c r="J1591" s="87">
        <v>25180</v>
      </c>
      <c r="K1591" s="87">
        <v>0</v>
      </c>
      <c r="L1591" s="80">
        <v>25180</v>
      </c>
      <c r="M1591" s="80"/>
      <c r="N1591" s="80"/>
      <c r="O1591" s="80"/>
      <c r="P1591" s="80"/>
      <c r="Q1591" s="78">
        <v>110010</v>
      </c>
      <c r="R1591" s="79" t="s">
        <v>150</v>
      </c>
      <c r="S1591" s="78">
        <v>10</v>
      </c>
      <c r="T1591" s="79" t="s">
        <v>150</v>
      </c>
      <c r="U1591" s="78">
        <v>11</v>
      </c>
      <c r="V1591" s="80" t="s">
        <v>156</v>
      </c>
      <c r="W1591" s="78">
        <v>61</v>
      </c>
      <c r="X1591" s="78">
        <v>1</v>
      </c>
    </row>
    <row r="1592" spans="1:24" x14ac:dyDescent="0.25">
      <c r="A1592" s="67"/>
      <c r="B1592" s="67">
        <v>1379</v>
      </c>
      <c r="C1592" s="67" t="s">
        <v>742</v>
      </c>
      <c r="D1592" s="109">
        <v>350072</v>
      </c>
      <c r="E1592" s="86" t="s">
        <v>341</v>
      </c>
      <c r="F1592" s="72">
        <v>611493</v>
      </c>
      <c r="G1592" s="86" t="s">
        <v>218</v>
      </c>
      <c r="H1592" s="87">
        <v>1367.76</v>
      </c>
      <c r="I1592" s="87">
        <v>0</v>
      </c>
      <c r="J1592" s="87">
        <v>0</v>
      </c>
      <c r="K1592" s="87">
        <v>0</v>
      </c>
      <c r="L1592" s="80">
        <v>0</v>
      </c>
      <c r="M1592" s="80"/>
      <c r="N1592" s="80"/>
      <c r="O1592" s="80"/>
      <c r="P1592" s="80"/>
      <c r="Q1592" s="78">
        <v>110010</v>
      </c>
      <c r="R1592" s="79" t="s">
        <v>150</v>
      </c>
      <c r="S1592" s="78">
        <v>10</v>
      </c>
      <c r="T1592" s="79" t="s">
        <v>150</v>
      </c>
      <c r="U1592" s="78">
        <v>11</v>
      </c>
      <c r="V1592" s="80" t="s">
        <v>156</v>
      </c>
      <c r="W1592" s="78">
        <v>61</v>
      </c>
      <c r="X1592" s="78">
        <v>1</v>
      </c>
    </row>
    <row r="1593" spans="1:24" x14ac:dyDescent="0.25">
      <c r="A1593" s="67"/>
      <c r="B1593" s="67">
        <v>1380</v>
      </c>
      <c r="C1593" s="67" t="s">
        <v>742</v>
      </c>
      <c r="D1593" s="109">
        <v>350072</v>
      </c>
      <c r="E1593" s="86" t="s">
        <v>341</v>
      </c>
      <c r="F1593" s="72">
        <v>611510</v>
      </c>
      <c r="G1593" s="86" t="s">
        <v>212</v>
      </c>
      <c r="H1593" s="87">
        <v>50883.28</v>
      </c>
      <c r="I1593" s="87">
        <v>55169.80000000001</v>
      </c>
      <c r="J1593" s="87">
        <v>50534</v>
      </c>
      <c r="K1593" s="87">
        <v>30842.899999999998</v>
      </c>
      <c r="L1593" s="80">
        <v>50534</v>
      </c>
      <c r="M1593" s="80"/>
      <c r="N1593" s="80"/>
      <c r="O1593" s="80"/>
      <c r="P1593" s="80"/>
      <c r="Q1593" s="78">
        <v>110010</v>
      </c>
      <c r="R1593" s="79" t="s">
        <v>150</v>
      </c>
      <c r="S1593" s="78">
        <v>10</v>
      </c>
      <c r="T1593" s="79" t="s">
        <v>150</v>
      </c>
      <c r="U1593" s="78">
        <v>11</v>
      </c>
      <c r="V1593" s="80" t="s">
        <v>156</v>
      </c>
      <c r="W1593" s="78">
        <v>61</v>
      </c>
      <c r="X1593" s="78">
        <v>1</v>
      </c>
    </row>
    <row r="1594" spans="1:24" x14ac:dyDescent="0.25">
      <c r="A1594" s="67"/>
      <c r="B1594" s="67">
        <v>1381</v>
      </c>
      <c r="C1594" s="67" t="s">
        <v>742</v>
      </c>
      <c r="D1594" s="109">
        <v>350072</v>
      </c>
      <c r="E1594" s="86" t="s">
        <v>341</v>
      </c>
      <c r="F1594" s="72">
        <v>611520</v>
      </c>
      <c r="G1594" s="86" t="s">
        <v>275</v>
      </c>
      <c r="H1594" s="87">
        <v>6460.58</v>
      </c>
      <c r="I1594" s="87">
        <v>11238.5</v>
      </c>
      <c r="J1594" s="87">
        <v>0</v>
      </c>
      <c r="K1594" s="87">
        <v>0</v>
      </c>
      <c r="L1594" s="80">
        <v>0</v>
      </c>
      <c r="M1594" s="80"/>
      <c r="N1594" s="80"/>
      <c r="O1594" s="80"/>
      <c r="P1594" s="80"/>
      <c r="Q1594" s="78">
        <v>110010</v>
      </c>
      <c r="R1594" s="79" t="s">
        <v>150</v>
      </c>
      <c r="S1594" s="78">
        <v>10</v>
      </c>
      <c r="T1594" s="79" t="s">
        <v>150</v>
      </c>
      <c r="U1594" s="78">
        <v>11</v>
      </c>
      <c r="V1594" s="80" t="s">
        <v>156</v>
      </c>
      <c r="W1594" s="78">
        <v>61</v>
      </c>
      <c r="X1594" s="78">
        <v>1</v>
      </c>
    </row>
    <row r="1595" spans="1:24" x14ac:dyDescent="0.25">
      <c r="A1595" s="67"/>
      <c r="B1595" s="67">
        <v>1382</v>
      </c>
      <c r="C1595" s="67" t="s">
        <v>742</v>
      </c>
      <c r="D1595" s="109">
        <v>350072</v>
      </c>
      <c r="E1595" s="86" t="s">
        <v>341</v>
      </c>
      <c r="F1595" s="72">
        <v>712320</v>
      </c>
      <c r="G1595" s="86" t="s">
        <v>276</v>
      </c>
      <c r="H1595" s="87">
        <v>0</v>
      </c>
      <c r="I1595" s="87">
        <v>1565.3</v>
      </c>
      <c r="J1595" s="87">
        <v>4156</v>
      </c>
      <c r="K1595" s="87">
        <v>1720.16</v>
      </c>
      <c r="L1595" s="80">
        <v>4156</v>
      </c>
      <c r="M1595" s="80">
        <f t="shared" ref="M1595:M1613" si="48">+L1595-J1595</f>
        <v>0</v>
      </c>
      <c r="N1595" s="80"/>
      <c r="O1595" s="80"/>
      <c r="P1595" s="80"/>
      <c r="Q1595" s="78">
        <v>110010</v>
      </c>
      <c r="R1595" s="79" t="s">
        <v>150</v>
      </c>
      <c r="S1595" s="78">
        <v>10</v>
      </c>
      <c r="T1595" s="79" t="s">
        <v>150</v>
      </c>
      <c r="U1595" s="78">
        <v>11</v>
      </c>
      <c r="V1595" s="80" t="s">
        <v>156</v>
      </c>
      <c r="W1595" s="78">
        <v>71</v>
      </c>
      <c r="X1595" s="78">
        <v>4</v>
      </c>
    </row>
    <row r="1596" spans="1:24" x14ac:dyDescent="0.25">
      <c r="A1596" s="67"/>
      <c r="B1596" s="67">
        <v>1383</v>
      </c>
      <c r="C1596" s="67" t="s">
        <v>742</v>
      </c>
      <c r="D1596" s="109">
        <v>350072</v>
      </c>
      <c r="E1596" s="86" t="s">
        <v>341</v>
      </c>
      <c r="F1596" s="72">
        <v>712350</v>
      </c>
      <c r="G1596" s="86" t="s">
        <v>335</v>
      </c>
      <c r="H1596" s="87">
        <v>3550</v>
      </c>
      <c r="I1596" s="87">
        <v>3750</v>
      </c>
      <c r="J1596" s="87">
        <v>4618</v>
      </c>
      <c r="K1596" s="87">
        <v>0</v>
      </c>
      <c r="L1596" s="80">
        <v>4618</v>
      </c>
      <c r="M1596" s="80">
        <f t="shared" si="48"/>
        <v>0</v>
      </c>
      <c r="N1596" s="80"/>
      <c r="O1596" s="80"/>
      <c r="P1596" s="80"/>
      <c r="Q1596" s="78">
        <v>110010</v>
      </c>
      <c r="R1596" s="79" t="s">
        <v>150</v>
      </c>
      <c r="S1596" s="78">
        <v>10</v>
      </c>
      <c r="T1596" s="79" t="s">
        <v>150</v>
      </c>
      <c r="U1596" s="78">
        <v>11</v>
      </c>
      <c r="V1596" s="80" t="s">
        <v>156</v>
      </c>
      <c r="W1596" s="78">
        <v>71</v>
      </c>
      <c r="X1596" s="78">
        <v>4</v>
      </c>
    </row>
    <row r="1597" spans="1:24" x14ac:dyDescent="0.25">
      <c r="A1597" s="67"/>
      <c r="B1597" s="67">
        <v>1384</v>
      </c>
      <c r="C1597" s="67" t="s">
        <v>742</v>
      </c>
      <c r="D1597" s="109">
        <v>350072</v>
      </c>
      <c r="E1597" s="86" t="s">
        <v>341</v>
      </c>
      <c r="F1597" s="72">
        <v>712490</v>
      </c>
      <c r="G1597" s="86" t="s">
        <v>185</v>
      </c>
      <c r="H1597" s="87">
        <v>0</v>
      </c>
      <c r="I1597" s="87">
        <v>165</v>
      </c>
      <c r="J1597" s="87">
        <v>210</v>
      </c>
      <c r="K1597" s="87">
        <v>0</v>
      </c>
      <c r="L1597" s="80">
        <v>210</v>
      </c>
      <c r="M1597" s="80">
        <f t="shared" si="48"/>
        <v>0</v>
      </c>
      <c r="N1597" s="80"/>
      <c r="O1597" s="80"/>
      <c r="P1597" s="80"/>
      <c r="Q1597" s="78">
        <v>110010</v>
      </c>
      <c r="R1597" s="79" t="s">
        <v>150</v>
      </c>
      <c r="S1597" s="78">
        <v>10</v>
      </c>
      <c r="T1597" s="79" t="s">
        <v>150</v>
      </c>
      <c r="U1597" s="78">
        <v>11</v>
      </c>
      <c r="V1597" s="80" t="s">
        <v>156</v>
      </c>
      <c r="W1597" s="78">
        <v>71</v>
      </c>
      <c r="X1597" s="78">
        <v>4</v>
      </c>
    </row>
    <row r="1598" spans="1:24" x14ac:dyDescent="0.25">
      <c r="A1598" s="67"/>
      <c r="B1598" s="67">
        <v>1385</v>
      </c>
      <c r="C1598" s="67" t="s">
        <v>742</v>
      </c>
      <c r="D1598" s="109">
        <v>350072</v>
      </c>
      <c r="E1598" s="86" t="s">
        <v>341</v>
      </c>
      <c r="F1598" s="72">
        <v>712655</v>
      </c>
      <c r="G1598" s="86" t="s">
        <v>237</v>
      </c>
      <c r="H1598" s="87">
        <v>0</v>
      </c>
      <c r="I1598" s="87">
        <v>3.98</v>
      </c>
      <c r="J1598" s="87">
        <v>0</v>
      </c>
      <c r="K1598" s="87">
        <v>0</v>
      </c>
      <c r="L1598" s="80">
        <v>0</v>
      </c>
      <c r="M1598" s="80">
        <f t="shared" si="48"/>
        <v>0</v>
      </c>
      <c r="N1598" s="80"/>
      <c r="O1598" s="80"/>
      <c r="P1598" s="80"/>
      <c r="Q1598" s="78">
        <v>110010</v>
      </c>
      <c r="R1598" s="79" t="s">
        <v>150</v>
      </c>
      <c r="S1598" s="78">
        <v>10</v>
      </c>
      <c r="T1598" s="79" t="s">
        <v>150</v>
      </c>
      <c r="U1598" s="78">
        <v>11</v>
      </c>
      <c r="V1598" s="80" t="s">
        <v>156</v>
      </c>
      <c r="W1598" s="78">
        <v>71</v>
      </c>
      <c r="X1598" s="78">
        <v>4</v>
      </c>
    </row>
    <row r="1599" spans="1:24" x14ac:dyDescent="0.25">
      <c r="A1599" s="67"/>
      <c r="B1599" s="67">
        <v>1386</v>
      </c>
      <c r="C1599" s="67" t="s">
        <v>742</v>
      </c>
      <c r="D1599" s="109">
        <v>350072</v>
      </c>
      <c r="E1599" s="86" t="s">
        <v>341</v>
      </c>
      <c r="F1599" s="72">
        <v>733110</v>
      </c>
      <c r="G1599" s="86" t="s">
        <v>214</v>
      </c>
      <c r="H1599" s="87">
        <v>60094.349999999991</v>
      </c>
      <c r="I1599" s="87">
        <v>59096.700000000004</v>
      </c>
      <c r="J1599" s="87">
        <v>52252</v>
      </c>
      <c r="K1599" s="87">
        <v>36605.760000000002</v>
      </c>
      <c r="L1599" s="80">
        <v>52252</v>
      </c>
      <c r="M1599" s="80">
        <f t="shared" si="48"/>
        <v>0</v>
      </c>
      <c r="N1599" s="80"/>
      <c r="O1599" s="80"/>
      <c r="P1599" s="80"/>
      <c r="Q1599" s="78">
        <v>110010</v>
      </c>
      <c r="R1599" s="79" t="s">
        <v>150</v>
      </c>
      <c r="S1599" s="78">
        <v>10</v>
      </c>
      <c r="T1599" s="79" t="s">
        <v>150</v>
      </c>
      <c r="U1599" s="78">
        <v>11</v>
      </c>
      <c r="V1599" s="80" t="s">
        <v>156</v>
      </c>
      <c r="W1599" s="78">
        <v>73</v>
      </c>
      <c r="X1599" s="78">
        <v>4</v>
      </c>
    </row>
    <row r="1600" spans="1:24" x14ac:dyDescent="0.25">
      <c r="A1600" s="67"/>
      <c r="B1600" s="67">
        <v>1387</v>
      </c>
      <c r="C1600" s="67" t="s">
        <v>742</v>
      </c>
      <c r="D1600" s="109">
        <v>350072</v>
      </c>
      <c r="E1600" s="86" t="s">
        <v>341</v>
      </c>
      <c r="F1600" s="72">
        <v>733220</v>
      </c>
      <c r="G1600" s="86" t="s">
        <v>256</v>
      </c>
      <c r="H1600" s="87">
        <v>294.89999999999998</v>
      </c>
      <c r="I1600" s="87">
        <v>0</v>
      </c>
      <c r="J1600" s="87">
        <v>310</v>
      </c>
      <c r="K1600" s="87">
        <v>0</v>
      </c>
      <c r="L1600" s="80">
        <v>310</v>
      </c>
      <c r="M1600" s="80">
        <f t="shared" si="48"/>
        <v>0</v>
      </c>
      <c r="N1600" s="80"/>
      <c r="O1600" s="80"/>
      <c r="P1600" s="80"/>
      <c r="Q1600" s="78">
        <v>110010</v>
      </c>
      <c r="R1600" s="79" t="s">
        <v>150</v>
      </c>
      <c r="S1600" s="78">
        <v>10</v>
      </c>
      <c r="T1600" s="79" t="s">
        <v>150</v>
      </c>
      <c r="U1600" s="78">
        <v>11</v>
      </c>
      <c r="V1600" s="80" t="s">
        <v>156</v>
      </c>
      <c r="W1600" s="78">
        <v>73</v>
      </c>
      <c r="X1600" s="78">
        <v>4</v>
      </c>
    </row>
    <row r="1601" spans="1:24" x14ac:dyDescent="0.25">
      <c r="A1601" s="67"/>
      <c r="B1601" s="67">
        <v>1388</v>
      </c>
      <c r="C1601" s="67" t="s">
        <v>742</v>
      </c>
      <c r="D1601" s="109">
        <v>350072</v>
      </c>
      <c r="E1601" s="86" t="s">
        <v>341</v>
      </c>
      <c r="F1601" s="72">
        <v>744210</v>
      </c>
      <c r="G1601" s="86" t="s">
        <v>190</v>
      </c>
      <c r="H1601" s="87">
        <v>1844.2</v>
      </c>
      <c r="I1601" s="87">
        <v>2063.6</v>
      </c>
      <c r="J1601" s="87">
        <v>3506</v>
      </c>
      <c r="K1601" s="87">
        <v>1063.44</v>
      </c>
      <c r="L1601" s="80">
        <v>3506</v>
      </c>
      <c r="M1601" s="80">
        <f t="shared" si="48"/>
        <v>0</v>
      </c>
      <c r="N1601" s="80"/>
      <c r="O1601" s="80"/>
      <c r="P1601" s="80"/>
      <c r="Q1601" s="78">
        <v>110010</v>
      </c>
      <c r="R1601" s="79" t="s">
        <v>150</v>
      </c>
      <c r="S1601" s="78">
        <v>10</v>
      </c>
      <c r="T1601" s="79" t="s">
        <v>150</v>
      </c>
      <c r="U1601" s="78">
        <v>11</v>
      </c>
      <c r="V1601" s="80" t="s">
        <v>156</v>
      </c>
      <c r="W1601" s="78">
        <v>74</v>
      </c>
      <c r="X1601" s="78">
        <v>4</v>
      </c>
    </row>
    <row r="1602" spans="1:24" x14ac:dyDescent="0.25">
      <c r="A1602" s="67"/>
      <c r="B1602" s="67">
        <v>1389</v>
      </c>
      <c r="C1602" s="67" t="s">
        <v>742</v>
      </c>
      <c r="D1602" s="109">
        <v>350072</v>
      </c>
      <c r="E1602" s="86" t="s">
        <v>341</v>
      </c>
      <c r="F1602" s="72">
        <v>744220</v>
      </c>
      <c r="G1602" s="86" t="s">
        <v>191</v>
      </c>
      <c r="H1602" s="87">
        <v>7046.81</v>
      </c>
      <c r="I1602" s="87">
        <v>4422.7700000000004</v>
      </c>
      <c r="J1602" s="87">
        <v>3500</v>
      </c>
      <c r="K1602" s="87">
        <v>0</v>
      </c>
      <c r="L1602" s="80">
        <v>3500</v>
      </c>
      <c r="M1602" s="80">
        <f t="shared" si="48"/>
        <v>0</v>
      </c>
      <c r="N1602" s="80"/>
      <c r="O1602" s="80"/>
      <c r="P1602" s="80"/>
      <c r="Q1602" s="78">
        <v>110010</v>
      </c>
      <c r="R1602" s="79" t="s">
        <v>150</v>
      </c>
      <c r="S1602" s="78">
        <v>10</v>
      </c>
      <c r="T1602" s="79" t="s">
        <v>150</v>
      </c>
      <c r="U1602" s="78">
        <v>11</v>
      </c>
      <c r="V1602" s="80" t="s">
        <v>156</v>
      </c>
      <c r="W1602" s="78">
        <v>74</v>
      </c>
      <c r="X1602" s="78">
        <v>4</v>
      </c>
    </row>
    <row r="1603" spans="1:24" x14ac:dyDescent="0.25">
      <c r="A1603" s="67"/>
      <c r="B1603" s="67">
        <v>1390</v>
      </c>
      <c r="C1603" s="67" t="s">
        <v>742</v>
      </c>
      <c r="D1603" s="109">
        <v>350072</v>
      </c>
      <c r="E1603" s="86" t="s">
        <v>341</v>
      </c>
      <c r="F1603" s="72">
        <v>755240</v>
      </c>
      <c r="G1603" s="86" t="s">
        <v>193</v>
      </c>
      <c r="H1603" s="87">
        <v>0</v>
      </c>
      <c r="I1603" s="87">
        <v>0</v>
      </c>
      <c r="J1603" s="87">
        <v>385</v>
      </c>
      <c r="K1603" s="87">
        <v>0</v>
      </c>
      <c r="L1603" s="80">
        <v>385</v>
      </c>
      <c r="M1603" s="80">
        <f t="shared" si="48"/>
        <v>0</v>
      </c>
      <c r="N1603" s="80"/>
      <c r="O1603" s="80"/>
      <c r="P1603" s="80"/>
      <c r="Q1603" s="78">
        <v>110010</v>
      </c>
      <c r="R1603" s="79" t="s">
        <v>150</v>
      </c>
      <c r="S1603" s="78">
        <v>10</v>
      </c>
      <c r="T1603" s="79" t="s">
        <v>150</v>
      </c>
      <c r="U1603" s="78">
        <v>11</v>
      </c>
      <c r="V1603" s="80" t="s">
        <v>156</v>
      </c>
      <c r="W1603" s="78">
        <v>75</v>
      </c>
      <c r="X1603" s="78">
        <v>4</v>
      </c>
    </row>
    <row r="1604" spans="1:24" s="66" customFormat="1" x14ac:dyDescent="0.25">
      <c r="A1604" s="67"/>
      <c r="B1604" s="67">
        <v>1391</v>
      </c>
      <c r="C1604" s="67" t="s">
        <v>742</v>
      </c>
      <c r="D1604" s="109">
        <v>350072</v>
      </c>
      <c r="E1604" s="86" t="s">
        <v>341</v>
      </c>
      <c r="F1604" s="72">
        <v>755310</v>
      </c>
      <c r="G1604" s="86" t="s">
        <v>194</v>
      </c>
      <c r="H1604" s="87">
        <v>2625.7200000000003</v>
      </c>
      <c r="I1604" s="87">
        <v>54.810000000000855</v>
      </c>
      <c r="J1604" s="87">
        <v>4413</v>
      </c>
      <c r="K1604" s="87">
        <v>1861.62</v>
      </c>
      <c r="L1604" s="80">
        <v>4413</v>
      </c>
      <c r="M1604" s="80">
        <f t="shared" si="48"/>
        <v>0</v>
      </c>
      <c r="N1604" s="80"/>
      <c r="O1604" s="80"/>
      <c r="P1604" s="80"/>
      <c r="Q1604" s="78">
        <v>110010</v>
      </c>
      <c r="R1604" s="79" t="s">
        <v>150</v>
      </c>
      <c r="S1604" s="78">
        <v>10</v>
      </c>
      <c r="T1604" s="79" t="s">
        <v>150</v>
      </c>
      <c r="U1604" s="78">
        <v>11</v>
      </c>
      <c r="V1604" s="80" t="s">
        <v>156</v>
      </c>
      <c r="W1604" s="78">
        <v>75</v>
      </c>
      <c r="X1604" s="78">
        <v>4</v>
      </c>
    </row>
    <row r="1605" spans="1:24" x14ac:dyDescent="0.25">
      <c r="A1605" s="67"/>
      <c r="B1605" s="67">
        <v>1392</v>
      </c>
      <c r="C1605" s="67" t="s">
        <v>742</v>
      </c>
      <c r="D1605" s="109">
        <v>350072</v>
      </c>
      <c r="E1605" s="86" t="s">
        <v>341</v>
      </c>
      <c r="F1605" s="72">
        <v>755360</v>
      </c>
      <c r="G1605" s="86" t="s">
        <v>225</v>
      </c>
      <c r="H1605" s="87">
        <v>3045.09</v>
      </c>
      <c r="I1605" s="87">
        <v>3655.29</v>
      </c>
      <c r="J1605" s="87">
        <v>3480</v>
      </c>
      <c r="K1605" s="87">
        <v>2522.1000000000004</v>
      </c>
      <c r="L1605" s="80">
        <v>3480</v>
      </c>
      <c r="M1605" s="80">
        <f t="shared" si="48"/>
        <v>0</v>
      </c>
      <c r="N1605" s="80"/>
      <c r="O1605" s="80"/>
      <c r="P1605" s="80"/>
      <c r="Q1605" s="78">
        <v>110010</v>
      </c>
      <c r="R1605" s="79" t="s">
        <v>150</v>
      </c>
      <c r="S1605" s="78">
        <v>10</v>
      </c>
      <c r="T1605" s="79" t="s">
        <v>150</v>
      </c>
      <c r="U1605" s="78">
        <v>11</v>
      </c>
      <c r="V1605" s="80" t="s">
        <v>156</v>
      </c>
      <c r="W1605" s="78">
        <v>75</v>
      </c>
      <c r="X1605" s="78">
        <v>4</v>
      </c>
    </row>
    <row r="1606" spans="1:24" x14ac:dyDescent="0.25">
      <c r="A1606" s="67"/>
      <c r="B1606" s="67">
        <v>1393</v>
      </c>
      <c r="C1606" s="67" t="s">
        <v>742</v>
      </c>
      <c r="D1606" s="109">
        <v>350072</v>
      </c>
      <c r="E1606" s="86" t="s">
        <v>341</v>
      </c>
      <c r="F1606" s="72">
        <v>755510</v>
      </c>
      <c r="G1606" s="86" t="s">
        <v>195</v>
      </c>
      <c r="H1606" s="87">
        <v>3048.36</v>
      </c>
      <c r="I1606" s="87">
        <v>147.75</v>
      </c>
      <c r="J1606" s="87">
        <v>2566</v>
      </c>
      <c r="K1606" s="87">
        <v>0</v>
      </c>
      <c r="L1606" s="80">
        <v>2566</v>
      </c>
      <c r="M1606" s="80">
        <f t="shared" si="48"/>
        <v>0</v>
      </c>
      <c r="N1606" s="80"/>
      <c r="O1606" s="80"/>
      <c r="P1606" s="80"/>
      <c r="Q1606" s="78">
        <v>110010</v>
      </c>
      <c r="R1606" s="79" t="s">
        <v>150</v>
      </c>
      <c r="S1606" s="78">
        <v>10</v>
      </c>
      <c r="T1606" s="79" t="s">
        <v>150</v>
      </c>
      <c r="U1606" s="78">
        <v>11</v>
      </c>
      <c r="V1606" s="80" t="s">
        <v>156</v>
      </c>
      <c r="W1606" s="78">
        <v>75</v>
      </c>
      <c r="X1606" s="78">
        <v>4</v>
      </c>
    </row>
    <row r="1607" spans="1:24" s="66" customFormat="1" x14ac:dyDescent="0.25">
      <c r="A1607" s="67"/>
      <c r="B1607" s="67">
        <v>1394</v>
      </c>
      <c r="C1607" s="67" t="s">
        <v>742</v>
      </c>
      <c r="D1607" s="109">
        <v>350072</v>
      </c>
      <c r="E1607" s="86" t="s">
        <v>341</v>
      </c>
      <c r="F1607" s="72">
        <v>755560</v>
      </c>
      <c r="G1607" s="86" t="s">
        <v>339</v>
      </c>
      <c r="H1607" s="87">
        <v>0</v>
      </c>
      <c r="I1607" s="87">
        <v>607.5</v>
      </c>
      <c r="J1607" s="87">
        <v>294</v>
      </c>
      <c r="K1607" s="87">
        <v>0</v>
      </c>
      <c r="L1607" s="80">
        <v>294</v>
      </c>
      <c r="M1607" s="80">
        <f t="shared" si="48"/>
        <v>0</v>
      </c>
      <c r="N1607" s="80"/>
      <c r="O1607" s="80"/>
      <c r="P1607" s="80"/>
      <c r="Q1607" s="78">
        <v>110010</v>
      </c>
      <c r="R1607" s="79" t="s">
        <v>150</v>
      </c>
      <c r="S1607" s="78">
        <v>10</v>
      </c>
      <c r="T1607" s="79" t="s">
        <v>150</v>
      </c>
      <c r="U1607" s="78">
        <v>11</v>
      </c>
      <c r="V1607" s="80" t="s">
        <v>156</v>
      </c>
      <c r="W1607" s="78">
        <v>75</v>
      </c>
      <c r="X1607" s="78">
        <v>4</v>
      </c>
    </row>
    <row r="1608" spans="1:24" x14ac:dyDescent="0.25">
      <c r="A1608" s="67"/>
      <c r="B1608" s="67">
        <v>1395</v>
      </c>
      <c r="C1608" s="67" t="s">
        <v>742</v>
      </c>
      <c r="D1608" s="109">
        <v>350072</v>
      </c>
      <c r="E1608" s="86" t="s">
        <v>341</v>
      </c>
      <c r="F1608" s="72">
        <v>755705</v>
      </c>
      <c r="G1608" s="86" t="s">
        <v>196</v>
      </c>
      <c r="H1608" s="87">
        <v>25.35</v>
      </c>
      <c r="I1608" s="87">
        <v>33.5</v>
      </c>
      <c r="J1608" s="87">
        <v>500</v>
      </c>
      <c r="K1608" s="87">
        <v>488.94000000000005</v>
      </c>
      <c r="L1608" s="80">
        <v>500</v>
      </c>
      <c r="M1608" s="80">
        <f t="shared" si="48"/>
        <v>0</v>
      </c>
      <c r="N1608" s="80"/>
      <c r="O1608" s="80"/>
      <c r="P1608" s="80"/>
      <c r="Q1608" s="78">
        <v>110010</v>
      </c>
      <c r="R1608" s="79" t="s">
        <v>150</v>
      </c>
      <c r="S1608" s="78">
        <v>10</v>
      </c>
      <c r="T1608" s="79" t="s">
        <v>150</v>
      </c>
      <c r="U1608" s="78">
        <v>11</v>
      </c>
      <c r="V1608" s="80" t="s">
        <v>156</v>
      </c>
      <c r="W1608" s="78">
        <v>75</v>
      </c>
      <c r="X1608" s="78">
        <v>4</v>
      </c>
    </row>
    <row r="1609" spans="1:24" x14ac:dyDescent="0.25">
      <c r="A1609" s="67"/>
      <c r="B1609" s="67">
        <v>1396</v>
      </c>
      <c r="C1609" s="67" t="s">
        <v>742</v>
      </c>
      <c r="D1609" s="109">
        <v>350072</v>
      </c>
      <c r="E1609" s="86" t="s">
        <v>341</v>
      </c>
      <c r="F1609" s="72">
        <v>755730</v>
      </c>
      <c r="G1609" s="86" t="s">
        <v>197</v>
      </c>
      <c r="H1609" s="87">
        <v>370</v>
      </c>
      <c r="I1609" s="87">
        <v>370</v>
      </c>
      <c r="J1609" s="87">
        <v>390</v>
      </c>
      <c r="K1609" s="87">
        <v>385</v>
      </c>
      <c r="L1609" s="80">
        <v>390</v>
      </c>
      <c r="M1609" s="80">
        <f t="shared" si="48"/>
        <v>0</v>
      </c>
      <c r="N1609" s="80"/>
      <c r="O1609" s="80"/>
      <c r="P1609" s="80"/>
      <c r="Q1609" s="78">
        <v>110010</v>
      </c>
      <c r="R1609" s="79" t="s">
        <v>150</v>
      </c>
      <c r="S1609" s="78">
        <v>10</v>
      </c>
      <c r="T1609" s="79" t="s">
        <v>150</v>
      </c>
      <c r="U1609" s="78">
        <v>11</v>
      </c>
      <c r="V1609" s="80" t="s">
        <v>156</v>
      </c>
      <c r="W1609" s="78">
        <v>75</v>
      </c>
      <c r="X1609" s="78">
        <v>4</v>
      </c>
    </row>
    <row r="1610" spans="1:24" x14ac:dyDescent="0.25">
      <c r="A1610" s="67"/>
      <c r="B1610" s="67">
        <v>1397</v>
      </c>
      <c r="C1610" s="67" t="s">
        <v>742</v>
      </c>
      <c r="D1610" s="109">
        <v>350072</v>
      </c>
      <c r="E1610" s="86" t="s">
        <v>341</v>
      </c>
      <c r="F1610" s="72">
        <v>755960</v>
      </c>
      <c r="G1610" s="86" t="s">
        <v>342</v>
      </c>
      <c r="H1610" s="87">
        <v>5332.29</v>
      </c>
      <c r="I1610" s="87">
        <v>5092.5200000000013</v>
      </c>
      <c r="J1610" s="87">
        <v>6000</v>
      </c>
      <c r="K1610" s="87">
        <v>3906.2</v>
      </c>
      <c r="L1610" s="80">
        <v>6000</v>
      </c>
      <c r="M1610" s="80">
        <f t="shared" si="48"/>
        <v>0</v>
      </c>
      <c r="N1610" s="80"/>
      <c r="O1610" s="80"/>
      <c r="P1610" s="80"/>
      <c r="Q1610" s="78">
        <v>110010</v>
      </c>
      <c r="R1610" s="79" t="s">
        <v>150</v>
      </c>
      <c r="S1610" s="78">
        <v>10</v>
      </c>
      <c r="T1610" s="79" t="s">
        <v>150</v>
      </c>
      <c r="U1610" s="78">
        <v>11</v>
      </c>
      <c r="V1610" s="80" t="s">
        <v>156</v>
      </c>
      <c r="W1610" s="78">
        <v>75</v>
      </c>
      <c r="X1610" s="78">
        <v>4</v>
      </c>
    </row>
    <row r="1611" spans="1:24" x14ac:dyDescent="0.25">
      <c r="A1611" s="67"/>
      <c r="B1611" s="67">
        <v>1398</v>
      </c>
      <c r="C1611" s="67" t="s">
        <v>742</v>
      </c>
      <c r="D1611" s="109">
        <v>350072</v>
      </c>
      <c r="E1611" s="86" t="s">
        <v>341</v>
      </c>
      <c r="F1611" s="72">
        <v>777412</v>
      </c>
      <c r="G1611" s="86" t="s">
        <v>205</v>
      </c>
      <c r="H1611" s="87">
        <v>8740</v>
      </c>
      <c r="I1611" s="87">
        <v>0</v>
      </c>
      <c r="J1611" s="87">
        <v>0</v>
      </c>
      <c r="K1611" s="87">
        <v>0</v>
      </c>
      <c r="L1611" s="80">
        <v>6999</v>
      </c>
      <c r="M1611" s="80">
        <f t="shared" si="48"/>
        <v>6999</v>
      </c>
      <c r="N1611" s="80"/>
      <c r="O1611" s="80">
        <v>6999</v>
      </c>
      <c r="P1611" s="80"/>
      <c r="Q1611" s="78">
        <v>110010</v>
      </c>
      <c r="R1611" s="79" t="s">
        <v>150</v>
      </c>
      <c r="S1611" s="78">
        <v>10</v>
      </c>
      <c r="T1611" s="79" t="s">
        <v>150</v>
      </c>
      <c r="U1611" s="78">
        <v>11</v>
      </c>
      <c r="V1611" s="80" t="s">
        <v>156</v>
      </c>
      <c r="W1611" s="78">
        <v>77</v>
      </c>
      <c r="X1611" s="78">
        <v>4</v>
      </c>
    </row>
    <row r="1612" spans="1:24" x14ac:dyDescent="0.25">
      <c r="A1612" s="67"/>
      <c r="B1612" s="67">
        <v>1399</v>
      </c>
      <c r="C1612" s="67" t="s">
        <v>742</v>
      </c>
      <c r="D1612" s="109">
        <v>350072</v>
      </c>
      <c r="E1612" s="86" t="s">
        <v>341</v>
      </c>
      <c r="F1612" s="72">
        <v>787410</v>
      </c>
      <c r="G1612" s="86" t="s">
        <v>227</v>
      </c>
      <c r="H1612" s="87">
        <v>876.92</v>
      </c>
      <c r="I1612" s="87">
        <v>10977.63</v>
      </c>
      <c r="J1612" s="87">
        <v>5869</v>
      </c>
      <c r="K1612" s="87">
        <v>5754.13</v>
      </c>
      <c r="L1612" s="80">
        <v>5869</v>
      </c>
      <c r="M1612" s="80">
        <f t="shared" si="48"/>
        <v>0</v>
      </c>
      <c r="N1612" s="80"/>
      <c r="O1612" s="80"/>
      <c r="P1612" s="80"/>
      <c r="Q1612" s="78">
        <v>110010</v>
      </c>
      <c r="R1612" s="79" t="s">
        <v>150</v>
      </c>
      <c r="S1612" s="78">
        <v>10</v>
      </c>
      <c r="T1612" s="79" t="s">
        <v>150</v>
      </c>
      <c r="U1612" s="78">
        <v>11</v>
      </c>
      <c r="V1612" s="80" t="s">
        <v>156</v>
      </c>
      <c r="W1612" s="78">
        <v>78</v>
      </c>
      <c r="X1612" s="78">
        <v>4</v>
      </c>
    </row>
    <row r="1613" spans="1:24" x14ac:dyDescent="0.25">
      <c r="A1613" s="67"/>
      <c r="B1613" s="67"/>
      <c r="C1613" s="67" t="s">
        <v>742</v>
      </c>
      <c r="D1613" s="109">
        <v>350072</v>
      </c>
      <c r="E1613" s="86" t="s">
        <v>341</v>
      </c>
      <c r="F1613" s="66">
        <v>798142</v>
      </c>
      <c r="G1613" s="66" t="s">
        <v>839</v>
      </c>
      <c r="H1613" s="87"/>
      <c r="I1613" s="87"/>
      <c r="J1613" s="87"/>
      <c r="K1613" s="87"/>
      <c r="L1613" s="80">
        <v>-13857</v>
      </c>
      <c r="M1613" s="80">
        <f t="shared" si="48"/>
        <v>-13857</v>
      </c>
      <c r="N1613" s="80"/>
      <c r="O1613" s="80"/>
      <c r="P1613" s="80"/>
      <c r="Q1613" s="78">
        <v>110010</v>
      </c>
      <c r="R1613" s="79" t="s">
        <v>150</v>
      </c>
      <c r="S1613" s="78">
        <v>10</v>
      </c>
      <c r="T1613" s="79" t="s">
        <v>150</v>
      </c>
      <c r="U1613" s="78">
        <v>11</v>
      </c>
      <c r="V1613" s="80" t="s">
        <v>156</v>
      </c>
      <c r="W1613" s="78">
        <v>79</v>
      </c>
      <c r="X1613" s="78">
        <v>4</v>
      </c>
    </row>
    <row r="1614" spans="1:24" x14ac:dyDescent="0.25">
      <c r="A1614" s="67"/>
      <c r="B1614" s="67">
        <v>1400</v>
      </c>
      <c r="C1614" s="67" t="s">
        <v>742</v>
      </c>
      <c r="D1614" s="109">
        <v>350076</v>
      </c>
      <c r="E1614" s="86" t="s">
        <v>341</v>
      </c>
      <c r="F1614" s="72">
        <v>611110</v>
      </c>
      <c r="G1614" s="86" t="s">
        <v>258</v>
      </c>
      <c r="H1614" s="87">
        <v>146334.48000000004</v>
      </c>
      <c r="I1614" s="87">
        <v>176969.1</v>
      </c>
      <c r="J1614" s="87">
        <v>134940</v>
      </c>
      <c r="K1614" s="87">
        <v>81204.469999999987</v>
      </c>
      <c r="L1614" s="80">
        <v>161722</v>
      </c>
      <c r="M1614" s="80"/>
      <c r="N1614" s="80"/>
      <c r="O1614" s="80"/>
      <c r="P1614" s="80"/>
      <c r="Q1614" s="78">
        <v>110010</v>
      </c>
      <c r="R1614" s="79" t="s">
        <v>150</v>
      </c>
      <c r="S1614" s="78">
        <v>10</v>
      </c>
      <c r="T1614" s="79" t="s">
        <v>150</v>
      </c>
      <c r="U1614" s="78">
        <v>11</v>
      </c>
      <c r="V1614" s="80" t="s">
        <v>156</v>
      </c>
      <c r="W1614" s="78">
        <v>61</v>
      </c>
      <c r="X1614" s="78">
        <v>1</v>
      </c>
    </row>
    <row r="1615" spans="1:24" x14ac:dyDescent="0.25">
      <c r="A1615" s="67"/>
      <c r="B1615" s="67">
        <v>1401</v>
      </c>
      <c r="C1615" s="67" t="s">
        <v>742</v>
      </c>
      <c r="D1615" s="109">
        <v>350076</v>
      </c>
      <c r="E1615" s="75" t="s">
        <v>341</v>
      </c>
      <c r="F1615" s="72">
        <v>611115</v>
      </c>
      <c r="G1615" s="86" t="s">
        <v>259</v>
      </c>
      <c r="H1615" s="87">
        <v>521.28</v>
      </c>
      <c r="I1615" s="87">
        <v>972</v>
      </c>
      <c r="J1615" s="87">
        <v>3328</v>
      </c>
      <c r="K1615" s="87">
        <v>609.46</v>
      </c>
      <c r="L1615" s="80">
        <v>3328</v>
      </c>
      <c r="M1615" s="80"/>
      <c r="N1615" s="80"/>
      <c r="O1615" s="80"/>
      <c r="P1615" s="80"/>
      <c r="Q1615" s="78">
        <v>110010</v>
      </c>
      <c r="R1615" s="79" t="s">
        <v>150</v>
      </c>
      <c r="S1615" s="78">
        <v>10</v>
      </c>
      <c r="T1615" s="79" t="s">
        <v>150</v>
      </c>
      <c r="U1615" s="78">
        <v>11</v>
      </c>
      <c r="V1615" s="80" t="s">
        <v>156</v>
      </c>
      <c r="W1615" s="78">
        <v>61</v>
      </c>
      <c r="X1615" s="78">
        <v>1</v>
      </c>
    </row>
    <row r="1616" spans="1:24" x14ac:dyDescent="0.25">
      <c r="A1616" s="67"/>
      <c r="B1616" s="67">
        <v>1402</v>
      </c>
      <c r="C1616" s="67" t="s">
        <v>742</v>
      </c>
      <c r="D1616" s="109">
        <v>350076</v>
      </c>
      <c r="E1616" s="86" t="s">
        <v>341</v>
      </c>
      <c r="F1616" s="72">
        <v>611120</v>
      </c>
      <c r="G1616" s="86" t="s">
        <v>229</v>
      </c>
      <c r="H1616" s="87">
        <v>47939.1</v>
      </c>
      <c r="I1616" s="87">
        <v>63610.74</v>
      </c>
      <c r="J1616" s="87">
        <v>65915</v>
      </c>
      <c r="K1616" s="87">
        <v>32477.82</v>
      </c>
      <c r="L1616" s="80">
        <v>0</v>
      </c>
      <c r="M1616" s="80"/>
      <c r="N1616" s="80"/>
      <c r="O1616" s="80"/>
      <c r="P1616" s="80"/>
      <c r="Q1616" s="78">
        <v>110010</v>
      </c>
      <c r="R1616" s="79" t="s">
        <v>150</v>
      </c>
      <c r="S1616" s="78">
        <v>10</v>
      </c>
      <c r="T1616" s="79" t="s">
        <v>150</v>
      </c>
      <c r="U1616" s="78">
        <v>11</v>
      </c>
      <c r="V1616" s="80" t="s">
        <v>156</v>
      </c>
      <c r="W1616" s="78">
        <v>61</v>
      </c>
      <c r="X1616" s="78">
        <v>1</v>
      </c>
    </row>
    <row r="1617" spans="1:24" x14ac:dyDescent="0.25">
      <c r="A1617" s="67"/>
      <c r="B1617" s="67">
        <v>1403</v>
      </c>
      <c r="C1617" s="67" t="s">
        <v>742</v>
      </c>
      <c r="D1617" s="109">
        <v>350076</v>
      </c>
      <c r="E1617" s="86" t="s">
        <v>341</v>
      </c>
      <c r="F1617" s="72">
        <v>611150</v>
      </c>
      <c r="G1617" s="86" t="s">
        <v>262</v>
      </c>
      <c r="H1617" s="87">
        <v>12222.8</v>
      </c>
      <c r="I1617" s="87">
        <v>14259.76</v>
      </c>
      <c r="J1617" s="87">
        <v>14687</v>
      </c>
      <c r="K1617" s="87">
        <v>0</v>
      </c>
      <c r="L1617" s="80">
        <v>7468</v>
      </c>
      <c r="M1617" s="80"/>
      <c r="N1617" s="80"/>
      <c r="O1617" s="80"/>
      <c r="P1617" s="80"/>
      <c r="Q1617" s="78">
        <v>110010</v>
      </c>
      <c r="R1617" s="79" t="s">
        <v>150</v>
      </c>
      <c r="S1617" s="78">
        <v>10</v>
      </c>
      <c r="T1617" s="79" t="s">
        <v>150</v>
      </c>
      <c r="U1617" s="78">
        <v>11</v>
      </c>
      <c r="V1617" s="80" t="s">
        <v>156</v>
      </c>
      <c r="W1617" s="78">
        <v>61</v>
      </c>
      <c r="X1617" s="78">
        <v>1</v>
      </c>
    </row>
    <row r="1618" spans="1:24" x14ac:dyDescent="0.25">
      <c r="A1618" s="67"/>
      <c r="B1618" s="67">
        <v>1404</v>
      </c>
      <c r="C1618" s="67" t="s">
        <v>742</v>
      </c>
      <c r="D1618" s="109">
        <v>350076</v>
      </c>
      <c r="E1618" s="86" t="s">
        <v>341</v>
      </c>
      <c r="F1618" s="72">
        <v>611160</v>
      </c>
      <c r="G1618" s="86" t="s">
        <v>230</v>
      </c>
      <c r="H1618" s="87">
        <v>2157</v>
      </c>
      <c r="I1618" s="87">
        <v>0</v>
      </c>
      <c r="J1618" s="87">
        <v>16527</v>
      </c>
      <c r="K1618" s="87">
        <v>0</v>
      </c>
      <c r="L1618" s="80">
        <v>0</v>
      </c>
      <c r="M1618" s="80"/>
      <c r="N1618" s="80"/>
      <c r="O1618" s="80"/>
      <c r="P1618" s="80"/>
      <c r="Q1618" s="78">
        <v>110010</v>
      </c>
      <c r="R1618" s="79" t="s">
        <v>150</v>
      </c>
      <c r="S1618" s="78">
        <v>10</v>
      </c>
      <c r="T1618" s="79" t="s">
        <v>150</v>
      </c>
      <c r="U1618" s="78">
        <v>11</v>
      </c>
      <c r="V1618" s="80" t="s">
        <v>156</v>
      </c>
      <c r="W1618" s="78">
        <v>61</v>
      </c>
      <c r="X1618" s="78">
        <v>1</v>
      </c>
    </row>
    <row r="1619" spans="1:24" x14ac:dyDescent="0.25">
      <c r="A1619" s="67"/>
      <c r="B1619" s="67">
        <v>1405</v>
      </c>
      <c r="C1619" s="67" t="s">
        <v>742</v>
      </c>
      <c r="D1619" s="109">
        <v>350076</v>
      </c>
      <c r="E1619" s="86" t="s">
        <v>341</v>
      </c>
      <c r="F1619" s="72">
        <v>611460</v>
      </c>
      <c r="G1619" s="86" t="s">
        <v>182</v>
      </c>
      <c r="H1619" s="87">
        <v>611.82000000000005</v>
      </c>
      <c r="I1619" s="87">
        <v>0</v>
      </c>
      <c r="J1619" s="87">
        <v>662</v>
      </c>
      <c r="K1619" s="87">
        <v>0</v>
      </c>
      <c r="L1619" s="80">
        <v>662</v>
      </c>
      <c r="M1619" s="80"/>
      <c r="N1619" s="80"/>
      <c r="O1619" s="80"/>
      <c r="P1619" s="80"/>
      <c r="Q1619" s="78">
        <v>110010</v>
      </c>
      <c r="R1619" s="79" t="s">
        <v>150</v>
      </c>
      <c r="S1619" s="78">
        <v>10</v>
      </c>
      <c r="T1619" s="79" t="s">
        <v>150</v>
      </c>
      <c r="U1619" s="78">
        <v>11</v>
      </c>
      <c r="V1619" s="80" t="s">
        <v>156</v>
      </c>
      <c r="W1619" s="78">
        <v>61</v>
      </c>
      <c r="X1619" s="78">
        <v>1</v>
      </c>
    </row>
    <row r="1620" spans="1:24" x14ac:dyDescent="0.25">
      <c r="A1620" s="67"/>
      <c r="B1620" s="67">
        <v>1406</v>
      </c>
      <c r="C1620" s="67" t="s">
        <v>742</v>
      </c>
      <c r="D1620" s="109">
        <v>350076</v>
      </c>
      <c r="E1620" s="86" t="s">
        <v>341</v>
      </c>
      <c r="F1620" s="72">
        <v>611510</v>
      </c>
      <c r="G1620" s="86" t="s">
        <v>212</v>
      </c>
      <c r="H1620" s="87">
        <v>7791.880000000001</v>
      </c>
      <c r="I1620" s="87">
        <v>118.56</v>
      </c>
      <c r="J1620" s="87">
        <v>7735</v>
      </c>
      <c r="K1620" s="87">
        <v>301.33999999999997</v>
      </c>
      <c r="L1620" s="80">
        <v>7735</v>
      </c>
      <c r="M1620" s="80"/>
      <c r="N1620" s="80"/>
      <c r="O1620" s="80"/>
      <c r="P1620" s="80"/>
      <c r="Q1620" s="78">
        <v>110010</v>
      </c>
      <c r="R1620" s="79" t="s">
        <v>150</v>
      </c>
      <c r="S1620" s="78">
        <v>10</v>
      </c>
      <c r="T1620" s="79" t="s">
        <v>150</v>
      </c>
      <c r="U1620" s="78">
        <v>11</v>
      </c>
      <c r="V1620" s="80" t="s">
        <v>156</v>
      </c>
      <c r="W1620" s="78">
        <v>61</v>
      </c>
      <c r="X1620" s="78">
        <v>1</v>
      </c>
    </row>
    <row r="1621" spans="1:24" x14ac:dyDescent="0.25">
      <c r="A1621" s="67"/>
      <c r="B1621" s="67">
        <v>1407</v>
      </c>
      <c r="C1621" s="67" t="s">
        <v>742</v>
      </c>
      <c r="D1621" s="109">
        <v>350076</v>
      </c>
      <c r="E1621" s="86" t="s">
        <v>341</v>
      </c>
      <c r="F1621" s="72">
        <v>712320</v>
      </c>
      <c r="G1621" s="86" t="s">
        <v>276</v>
      </c>
      <c r="H1621" s="87">
        <v>0</v>
      </c>
      <c r="I1621" s="87">
        <v>0</v>
      </c>
      <c r="J1621" s="87">
        <v>250</v>
      </c>
      <c r="K1621" s="87">
        <v>0</v>
      </c>
      <c r="L1621" s="80">
        <v>250</v>
      </c>
      <c r="M1621" s="80">
        <f t="shared" ref="M1621:M1630" si="49">+L1621-J1621</f>
        <v>0</v>
      </c>
      <c r="N1621" s="80"/>
      <c r="O1621" s="80"/>
      <c r="P1621" s="80"/>
      <c r="Q1621" s="78">
        <v>110010</v>
      </c>
      <c r="R1621" s="79" t="s">
        <v>150</v>
      </c>
      <c r="S1621" s="78">
        <v>10</v>
      </c>
      <c r="T1621" s="79" t="s">
        <v>150</v>
      </c>
      <c r="U1621" s="78">
        <v>11</v>
      </c>
      <c r="V1621" s="80" t="s">
        <v>156</v>
      </c>
      <c r="W1621" s="78">
        <v>71</v>
      </c>
      <c r="X1621" s="78">
        <v>4</v>
      </c>
    </row>
    <row r="1622" spans="1:24" x14ac:dyDescent="0.25">
      <c r="A1622" s="67"/>
      <c r="B1622" s="67">
        <v>1408</v>
      </c>
      <c r="C1622" s="67" t="s">
        <v>742</v>
      </c>
      <c r="D1622" s="109">
        <v>350076</v>
      </c>
      <c r="E1622" s="75" t="s">
        <v>341</v>
      </c>
      <c r="F1622" s="72">
        <v>712655</v>
      </c>
      <c r="G1622" s="86" t="s">
        <v>237</v>
      </c>
      <c r="H1622" s="87">
        <v>535.84999999999991</v>
      </c>
      <c r="I1622" s="87">
        <v>0</v>
      </c>
      <c r="J1622" s="87">
        <v>500</v>
      </c>
      <c r="K1622" s="87">
        <v>0</v>
      </c>
      <c r="L1622" s="80">
        <v>500</v>
      </c>
      <c r="M1622" s="80">
        <f t="shared" si="49"/>
        <v>0</v>
      </c>
      <c r="N1622" s="80"/>
      <c r="O1622" s="80"/>
      <c r="P1622" s="80"/>
      <c r="Q1622" s="78">
        <v>110010</v>
      </c>
      <c r="R1622" s="79" t="s">
        <v>150</v>
      </c>
      <c r="S1622" s="78">
        <v>10</v>
      </c>
      <c r="T1622" s="79" t="s">
        <v>150</v>
      </c>
      <c r="U1622" s="78">
        <v>11</v>
      </c>
      <c r="V1622" s="80" t="s">
        <v>156</v>
      </c>
      <c r="W1622" s="78">
        <v>71</v>
      </c>
      <c r="X1622" s="78">
        <v>4</v>
      </c>
    </row>
    <row r="1623" spans="1:24" x14ac:dyDescent="0.25">
      <c r="A1623" s="67"/>
      <c r="B1623" s="67">
        <v>1409</v>
      </c>
      <c r="C1623" s="67" t="s">
        <v>742</v>
      </c>
      <c r="D1623" s="109">
        <v>350076</v>
      </c>
      <c r="E1623" s="86" t="s">
        <v>341</v>
      </c>
      <c r="F1623" s="72">
        <v>733110</v>
      </c>
      <c r="G1623" s="86" t="s">
        <v>214</v>
      </c>
      <c r="H1623" s="87">
        <v>14417.81</v>
      </c>
      <c r="I1623" s="87">
        <v>13273.11</v>
      </c>
      <c r="J1623" s="87">
        <v>13429</v>
      </c>
      <c r="K1623" s="87">
        <v>10089.1</v>
      </c>
      <c r="L1623" s="80">
        <v>13429</v>
      </c>
      <c r="M1623" s="80">
        <f t="shared" si="49"/>
        <v>0</v>
      </c>
      <c r="N1623" s="80"/>
      <c r="O1623" s="80"/>
      <c r="P1623" s="80"/>
      <c r="Q1623" s="78">
        <v>110010</v>
      </c>
      <c r="R1623" s="79" t="s">
        <v>150</v>
      </c>
      <c r="S1623" s="78">
        <v>10</v>
      </c>
      <c r="T1623" s="79" t="s">
        <v>150</v>
      </c>
      <c r="U1623" s="78">
        <v>11</v>
      </c>
      <c r="V1623" s="80" t="s">
        <v>156</v>
      </c>
      <c r="W1623" s="78">
        <v>73</v>
      </c>
      <c r="X1623" s="78">
        <v>4</v>
      </c>
    </row>
    <row r="1624" spans="1:24" x14ac:dyDescent="0.25">
      <c r="A1624" s="67"/>
      <c r="B1624" s="67">
        <v>1410</v>
      </c>
      <c r="C1624" s="67" t="s">
        <v>742</v>
      </c>
      <c r="D1624" s="109">
        <v>350076</v>
      </c>
      <c r="E1624" s="86" t="s">
        <v>341</v>
      </c>
      <c r="F1624" s="72">
        <v>744210</v>
      </c>
      <c r="G1624" s="86" t="s">
        <v>190</v>
      </c>
      <c r="H1624" s="87">
        <v>217.18</v>
      </c>
      <c r="I1624" s="87">
        <v>102.67999999999999</v>
      </c>
      <c r="J1624" s="87">
        <v>600</v>
      </c>
      <c r="K1624" s="87">
        <v>108.8</v>
      </c>
      <c r="L1624" s="80">
        <v>600</v>
      </c>
      <c r="M1624" s="80">
        <f t="shared" si="49"/>
        <v>0</v>
      </c>
      <c r="N1624" s="80"/>
      <c r="O1624" s="80"/>
      <c r="P1624" s="80"/>
      <c r="Q1624" s="78">
        <v>110010</v>
      </c>
      <c r="R1624" s="79" t="s">
        <v>150</v>
      </c>
      <c r="S1624" s="78">
        <v>10</v>
      </c>
      <c r="T1624" s="79" t="s">
        <v>150</v>
      </c>
      <c r="U1624" s="78">
        <v>11</v>
      </c>
      <c r="V1624" s="80" t="s">
        <v>156</v>
      </c>
      <c r="W1624" s="78">
        <v>74</v>
      </c>
      <c r="X1624" s="78">
        <v>4</v>
      </c>
    </row>
    <row r="1625" spans="1:24" x14ac:dyDescent="0.25">
      <c r="A1625" s="67"/>
      <c r="B1625" s="67">
        <v>1411</v>
      </c>
      <c r="C1625" s="67" t="s">
        <v>742</v>
      </c>
      <c r="D1625" s="109">
        <v>350076</v>
      </c>
      <c r="E1625" s="86" t="s">
        <v>341</v>
      </c>
      <c r="F1625" s="72">
        <v>744220</v>
      </c>
      <c r="G1625" s="86" t="s">
        <v>191</v>
      </c>
      <c r="H1625" s="87">
        <v>0</v>
      </c>
      <c r="I1625" s="87">
        <v>1500</v>
      </c>
      <c r="J1625" s="87">
        <v>0</v>
      </c>
      <c r="K1625" s="87">
        <v>0</v>
      </c>
      <c r="L1625" s="80">
        <v>0</v>
      </c>
      <c r="M1625" s="80">
        <f t="shared" si="49"/>
        <v>0</v>
      </c>
      <c r="N1625" s="80"/>
      <c r="O1625" s="80"/>
      <c r="P1625" s="80"/>
      <c r="Q1625" s="78">
        <v>110010</v>
      </c>
      <c r="R1625" s="79" t="s">
        <v>150</v>
      </c>
      <c r="S1625" s="78">
        <v>10</v>
      </c>
      <c r="T1625" s="79" t="s">
        <v>150</v>
      </c>
      <c r="U1625" s="78">
        <v>11</v>
      </c>
      <c r="V1625" s="80" t="s">
        <v>156</v>
      </c>
      <c r="W1625" s="78">
        <v>74</v>
      </c>
      <c r="X1625" s="78">
        <v>4</v>
      </c>
    </row>
    <row r="1626" spans="1:24" x14ac:dyDescent="0.25">
      <c r="A1626" s="67"/>
      <c r="B1626" s="67">
        <v>1412</v>
      </c>
      <c r="C1626" s="67" t="s">
        <v>742</v>
      </c>
      <c r="D1626" s="109">
        <v>350076</v>
      </c>
      <c r="E1626" s="86" t="s">
        <v>341</v>
      </c>
      <c r="F1626" s="72">
        <v>755310</v>
      </c>
      <c r="G1626" s="86" t="s">
        <v>194</v>
      </c>
      <c r="H1626" s="87">
        <v>1728.3100000000002</v>
      </c>
      <c r="I1626" s="87">
        <v>2076.2399999999998</v>
      </c>
      <c r="J1626" s="87">
        <v>3000</v>
      </c>
      <c r="K1626" s="87">
        <v>1461.1200000000001</v>
      </c>
      <c r="L1626" s="80">
        <v>3000</v>
      </c>
      <c r="M1626" s="80">
        <f t="shared" si="49"/>
        <v>0</v>
      </c>
      <c r="N1626" s="80"/>
      <c r="O1626" s="80"/>
      <c r="P1626" s="80"/>
      <c r="Q1626" s="78">
        <v>110010</v>
      </c>
      <c r="R1626" s="79" t="s">
        <v>150</v>
      </c>
      <c r="S1626" s="78">
        <v>10</v>
      </c>
      <c r="T1626" s="79" t="s">
        <v>150</v>
      </c>
      <c r="U1626" s="78">
        <v>11</v>
      </c>
      <c r="V1626" s="80" t="s">
        <v>156</v>
      </c>
      <c r="W1626" s="78">
        <v>75</v>
      </c>
      <c r="X1626" s="78">
        <v>4</v>
      </c>
    </row>
    <row r="1627" spans="1:24" x14ac:dyDescent="0.25">
      <c r="A1627" s="67"/>
      <c r="B1627" s="67">
        <v>1413</v>
      </c>
      <c r="C1627" s="67" t="s">
        <v>742</v>
      </c>
      <c r="D1627" s="109">
        <v>350076</v>
      </c>
      <c r="E1627" s="86" t="s">
        <v>341</v>
      </c>
      <c r="F1627" s="72">
        <v>755360</v>
      </c>
      <c r="G1627" s="86" t="s">
        <v>225</v>
      </c>
      <c r="H1627" s="87">
        <v>138.38</v>
      </c>
      <c r="I1627" s="87">
        <v>96.02000000000001</v>
      </c>
      <c r="J1627" s="87">
        <v>400</v>
      </c>
      <c r="K1627" s="87">
        <v>13.8</v>
      </c>
      <c r="L1627" s="80">
        <v>400</v>
      </c>
      <c r="M1627" s="80">
        <f t="shared" si="49"/>
        <v>0</v>
      </c>
      <c r="N1627" s="80"/>
      <c r="O1627" s="80"/>
      <c r="P1627" s="80"/>
      <c r="Q1627" s="78">
        <v>110010</v>
      </c>
      <c r="R1627" s="79" t="s">
        <v>150</v>
      </c>
      <c r="S1627" s="78">
        <v>10</v>
      </c>
      <c r="T1627" s="79" t="s">
        <v>150</v>
      </c>
      <c r="U1627" s="78">
        <v>11</v>
      </c>
      <c r="V1627" s="80" t="s">
        <v>156</v>
      </c>
      <c r="W1627" s="78">
        <v>75</v>
      </c>
      <c r="X1627" s="78">
        <v>4</v>
      </c>
    </row>
    <row r="1628" spans="1:24" s="66" customFormat="1" x14ac:dyDescent="0.25">
      <c r="A1628" s="67"/>
      <c r="B1628" s="67">
        <v>1414</v>
      </c>
      <c r="C1628" s="67" t="s">
        <v>742</v>
      </c>
      <c r="D1628" s="109">
        <v>350076</v>
      </c>
      <c r="E1628" s="86" t="s">
        <v>341</v>
      </c>
      <c r="F1628" s="72">
        <v>755705</v>
      </c>
      <c r="G1628" s="86" t="s">
        <v>196</v>
      </c>
      <c r="H1628" s="87">
        <v>0</v>
      </c>
      <c r="I1628" s="87">
        <v>0</v>
      </c>
      <c r="J1628" s="87">
        <v>25</v>
      </c>
      <c r="K1628" s="87">
        <v>0</v>
      </c>
      <c r="L1628" s="80">
        <v>25</v>
      </c>
      <c r="M1628" s="80">
        <f t="shared" si="49"/>
        <v>0</v>
      </c>
      <c r="N1628" s="80"/>
      <c r="O1628" s="80"/>
      <c r="P1628" s="80"/>
      <c r="Q1628" s="78">
        <v>110010</v>
      </c>
      <c r="R1628" s="79" t="s">
        <v>150</v>
      </c>
      <c r="S1628" s="78">
        <v>10</v>
      </c>
      <c r="T1628" s="79" t="s">
        <v>150</v>
      </c>
      <c r="U1628" s="78">
        <v>11</v>
      </c>
      <c r="V1628" s="80" t="s">
        <v>156</v>
      </c>
      <c r="W1628" s="78">
        <v>75</v>
      </c>
      <c r="X1628" s="78">
        <v>4</v>
      </c>
    </row>
    <row r="1629" spans="1:24" x14ac:dyDescent="0.25">
      <c r="A1629" s="67"/>
      <c r="B1629" s="67">
        <v>1415</v>
      </c>
      <c r="C1629" s="67" t="s">
        <v>742</v>
      </c>
      <c r="D1629" s="109">
        <v>350076</v>
      </c>
      <c r="E1629" s="86" t="s">
        <v>341</v>
      </c>
      <c r="F1629" s="72">
        <v>787410</v>
      </c>
      <c r="G1629" s="86" t="s">
        <v>227</v>
      </c>
      <c r="H1629" s="87">
        <v>0</v>
      </c>
      <c r="I1629" s="87">
        <v>684.77</v>
      </c>
      <c r="J1629" s="87">
        <v>0</v>
      </c>
      <c r="K1629" s="87">
        <v>0</v>
      </c>
      <c r="L1629" s="80">
        <v>0</v>
      </c>
      <c r="M1629" s="80">
        <f t="shared" si="49"/>
        <v>0</v>
      </c>
      <c r="N1629" s="80"/>
      <c r="O1629" s="80"/>
      <c r="P1629" s="80"/>
      <c r="Q1629" s="78">
        <v>110010</v>
      </c>
      <c r="R1629" s="79" t="s">
        <v>150</v>
      </c>
      <c r="S1629" s="78">
        <v>10</v>
      </c>
      <c r="T1629" s="79" t="s">
        <v>150</v>
      </c>
      <c r="U1629" s="78">
        <v>11</v>
      </c>
      <c r="V1629" s="80" t="s">
        <v>156</v>
      </c>
      <c r="W1629" s="78">
        <v>78</v>
      </c>
      <c r="X1629" s="78">
        <v>4</v>
      </c>
    </row>
    <row r="1630" spans="1:24" x14ac:dyDescent="0.25">
      <c r="A1630" s="67"/>
      <c r="B1630" s="67"/>
      <c r="C1630" s="67" t="s">
        <v>742</v>
      </c>
      <c r="D1630" s="109">
        <v>350076</v>
      </c>
      <c r="E1630" s="86" t="s">
        <v>341</v>
      </c>
      <c r="F1630" s="66">
        <v>798142</v>
      </c>
      <c r="G1630" s="66" t="s">
        <v>839</v>
      </c>
      <c r="H1630" s="87"/>
      <c r="I1630" s="87"/>
      <c r="J1630" s="87"/>
      <c r="K1630" s="87"/>
      <c r="L1630" s="80">
        <v>-2294</v>
      </c>
      <c r="M1630" s="80">
        <f t="shared" si="49"/>
        <v>-2294</v>
      </c>
      <c r="N1630" s="80"/>
      <c r="O1630" s="80"/>
      <c r="P1630" s="80"/>
      <c r="Q1630" s="78">
        <v>110010</v>
      </c>
      <c r="R1630" s="79" t="s">
        <v>150</v>
      </c>
      <c r="S1630" s="78">
        <v>10</v>
      </c>
      <c r="T1630" s="79" t="s">
        <v>150</v>
      </c>
      <c r="U1630" s="78">
        <v>11</v>
      </c>
      <c r="V1630" s="80" t="s">
        <v>156</v>
      </c>
      <c r="W1630" s="78">
        <v>79</v>
      </c>
      <c r="X1630" s="78">
        <v>4</v>
      </c>
    </row>
    <row r="1631" spans="1:24" x14ac:dyDescent="0.25">
      <c r="A1631" s="67"/>
      <c r="B1631" s="67">
        <v>1416</v>
      </c>
      <c r="C1631" s="67" t="s">
        <v>742</v>
      </c>
      <c r="D1631" s="109">
        <v>350078</v>
      </c>
      <c r="E1631" s="86" t="s">
        <v>341</v>
      </c>
      <c r="F1631" s="72">
        <v>611120</v>
      </c>
      <c r="G1631" s="86" t="s">
        <v>229</v>
      </c>
      <c r="H1631" s="87">
        <v>4314</v>
      </c>
      <c r="I1631" s="87">
        <v>2244</v>
      </c>
      <c r="J1631" s="87">
        <v>9516</v>
      </c>
      <c r="K1631" s="87">
        <v>0</v>
      </c>
      <c r="L1631" s="80">
        <v>0</v>
      </c>
      <c r="M1631" s="80"/>
      <c r="N1631" s="80"/>
      <c r="O1631" s="80"/>
      <c r="P1631" s="80"/>
      <c r="Q1631" s="78">
        <v>110010</v>
      </c>
      <c r="R1631" s="79" t="s">
        <v>150</v>
      </c>
      <c r="S1631" s="78">
        <v>10</v>
      </c>
      <c r="T1631" s="79" t="s">
        <v>150</v>
      </c>
      <c r="U1631" s="78">
        <v>11</v>
      </c>
      <c r="V1631" s="80" t="s">
        <v>156</v>
      </c>
      <c r="W1631" s="78">
        <v>61</v>
      </c>
      <c r="X1631" s="78">
        <v>1</v>
      </c>
    </row>
    <row r="1632" spans="1:24" x14ac:dyDescent="0.25">
      <c r="A1632" s="67"/>
      <c r="B1632" s="67">
        <v>1417</v>
      </c>
      <c r="C1632" s="67" t="s">
        <v>742</v>
      </c>
      <c r="D1632" s="109">
        <v>350078</v>
      </c>
      <c r="E1632" s="86" t="s">
        <v>341</v>
      </c>
      <c r="F1632" s="72">
        <v>755310</v>
      </c>
      <c r="G1632" s="86" t="s">
        <v>194</v>
      </c>
      <c r="H1632" s="87">
        <v>0</v>
      </c>
      <c r="I1632" s="87">
        <v>0</v>
      </c>
      <c r="J1632" s="87">
        <v>400</v>
      </c>
      <c r="K1632" s="87">
        <v>0</v>
      </c>
      <c r="L1632" s="80">
        <v>400</v>
      </c>
      <c r="M1632" s="80">
        <f>+L1632-J1632</f>
        <v>0</v>
      </c>
      <c r="N1632" s="80"/>
      <c r="O1632" s="80"/>
      <c r="P1632" s="80"/>
      <c r="Q1632" s="78">
        <v>110010</v>
      </c>
      <c r="R1632" s="79" t="s">
        <v>150</v>
      </c>
      <c r="S1632" s="78">
        <v>10</v>
      </c>
      <c r="T1632" s="79" t="s">
        <v>150</v>
      </c>
      <c r="U1632" s="78">
        <v>11</v>
      </c>
      <c r="V1632" s="80" t="s">
        <v>156</v>
      </c>
      <c r="W1632" s="78">
        <v>75</v>
      </c>
      <c r="X1632" s="78">
        <v>4</v>
      </c>
    </row>
    <row r="1633" spans="1:24" x14ac:dyDescent="0.25">
      <c r="A1633" s="67"/>
      <c r="B1633" s="67">
        <v>1418</v>
      </c>
      <c r="C1633" s="67" t="s">
        <v>742</v>
      </c>
      <c r="D1633" s="109">
        <v>350078</v>
      </c>
      <c r="E1633" s="86" t="s">
        <v>341</v>
      </c>
      <c r="F1633" s="72">
        <v>755360</v>
      </c>
      <c r="G1633" s="86" t="s">
        <v>225</v>
      </c>
      <c r="H1633" s="87">
        <v>0</v>
      </c>
      <c r="I1633" s="87">
        <v>19.29</v>
      </c>
      <c r="J1633" s="87">
        <v>20</v>
      </c>
      <c r="K1633" s="87">
        <v>0</v>
      </c>
      <c r="L1633" s="80">
        <v>20</v>
      </c>
      <c r="M1633" s="80">
        <f>+L1633-J1633</f>
        <v>0</v>
      </c>
      <c r="N1633" s="80"/>
      <c r="O1633" s="80"/>
      <c r="P1633" s="80"/>
      <c r="Q1633" s="78">
        <v>110010</v>
      </c>
      <c r="R1633" s="79" t="s">
        <v>150</v>
      </c>
      <c r="S1633" s="78">
        <v>10</v>
      </c>
      <c r="T1633" s="79" t="s">
        <v>150</v>
      </c>
      <c r="U1633" s="78">
        <v>11</v>
      </c>
      <c r="V1633" s="80" t="s">
        <v>156</v>
      </c>
      <c r="W1633" s="78">
        <v>75</v>
      </c>
      <c r="X1633" s="78">
        <v>4</v>
      </c>
    </row>
    <row r="1634" spans="1:24" x14ac:dyDescent="0.25">
      <c r="A1634" s="67"/>
      <c r="B1634" s="67"/>
      <c r="C1634" s="67" t="s">
        <v>742</v>
      </c>
      <c r="D1634" s="109">
        <v>350078</v>
      </c>
      <c r="E1634" s="86" t="s">
        <v>341</v>
      </c>
      <c r="F1634" s="66">
        <v>798142</v>
      </c>
      <c r="G1634" s="66" t="s">
        <v>839</v>
      </c>
      <c r="H1634" s="87"/>
      <c r="I1634" s="87"/>
      <c r="J1634" s="87"/>
      <c r="K1634" s="87"/>
      <c r="L1634" s="80">
        <v>-2</v>
      </c>
      <c r="M1634" s="80">
        <f>+L1634-J1634</f>
        <v>-2</v>
      </c>
      <c r="N1634" s="80"/>
      <c r="O1634" s="80"/>
      <c r="P1634" s="80"/>
      <c r="Q1634" s="78">
        <v>110010</v>
      </c>
      <c r="R1634" s="79" t="s">
        <v>150</v>
      </c>
      <c r="S1634" s="78">
        <v>10</v>
      </c>
      <c r="T1634" s="79" t="s">
        <v>150</v>
      </c>
      <c r="U1634" s="78">
        <v>11</v>
      </c>
      <c r="V1634" s="80" t="s">
        <v>156</v>
      </c>
      <c r="W1634" s="78">
        <v>79</v>
      </c>
      <c r="X1634" s="78">
        <v>4</v>
      </c>
    </row>
    <row r="1635" spans="1:24" x14ac:dyDescent="0.25">
      <c r="A1635" s="67"/>
      <c r="B1635" s="67">
        <v>1419</v>
      </c>
      <c r="C1635" s="67" t="s">
        <v>742</v>
      </c>
      <c r="D1635" s="109">
        <v>350079</v>
      </c>
      <c r="E1635" s="86" t="s">
        <v>341</v>
      </c>
      <c r="F1635" s="72">
        <v>611115</v>
      </c>
      <c r="G1635" s="86" t="s">
        <v>259</v>
      </c>
      <c r="H1635" s="87">
        <v>0</v>
      </c>
      <c r="I1635" s="87">
        <v>0</v>
      </c>
      <c r="J1635" s="87">
        <v>63</v>
      </c>
      <c r="K1635" s="87">
        <v>0</v>
      </c>
      <c r="L1635" s="80">
        <v>63</v>
      </c>
      <c r="M1635" s="80"/>
      <c r="N1635" s="80"/>
      <c r="O1635" s="80"/>
      <c r="P1635" s="80"/>
      <c r="Q1635" s="78">
        <v>110010</v>
      </c>
      <c r="R1635" s="79" t="s">
        <v>150</v>
      </c>
      <c r="S1635" s="78">
        <v>10</v>
      </c>
      <c r="T1635" s="79" t="s">
        <v>150</v>
      </c>
      <c r="U1635" s="78">
        <v>11</v>
      </c>
      <c r="V1635" s="80" t="s">
        <v>156</v>
      </c>
      <c r="W1635" s="78">
        <v>61</v>
      </c>
      <c r="X1635" s="78">
        <v>1</v>
      </c>
    </row>
    <row r="1636" spans="1:24" x14ac:dyDescent="0.25">
      <c r="A1636" s="67"/>
      <c r="B1636" s="67">
        <v>1420</v>
      </c>
      <c r="C1636" s="67" t="s">
        <v>742</v>
      </c>
      <c r="D1636" s="109">
        <v>350079</v>
      </c>
      <c r="E1636" s="86" t="s">
        <v>341</v>
      </c>
      <c r="F1636" s="72">
        <v>611120</v>
      </c>
      <c r="G1636" s="86" t="s">
        <v>229</v>
      </c>
      <c r="H1636" s="87">
        <v>0</v>
      </c>
      <c r="I1636" s="87">
        <v>0</v>
      </c>
      <c r="J1636" s="87">
        <v>4759</v>
      </c>
      <c r="K1636" s="87">
        <v>0</v>
      </c>
      <c r="L1636" s="80">
        <v>0</v>
      </c>
      <c r="M1636" s="80"/>
      <c r="N1636" s="80"/>
      <c r="O1636" s="80"/>
      <c r="P1636" s="80"/>
      <c r="Q1636" s="78">
        <v>110010</v>
      </c>
      <c r="R1636" s="79" t="s">
        <v>150</v>
      </c>
      <c r="S1636" s="78">
        <v>10</v>
      </c>
      <c r="T1636" s="79" t="s">
        <v>150</v>
      </c>
      <c r="U1636" s="78">
        <v>11</v>
      </c>
      <c r="V1636" s="80" t="s">
        <v>156</v>
      </c>
      <c r="W1636" s="78">
        <v>61</v>
      </c>
      <c r="X1636" s="78">
        <v>1</v>
      </c>
    </row>
    <row r="1637" spans="1:24" x14ac:dyDescent="0.25">
      <c r="A1637" s="67"/>
      <c r="B1637" s="67">
        <v>1421</v>
      </c>
      <c r="C1637" s="67" t="s">
        <v>742</v>
      </c>
      <c r="D1637" s="109">
        <v>350079</v>
      </c>
      <c r="E1637" s="86" t="s">
        <v>341</v>
      </c>
      <c r="F1637" s="72">
        <v>755310</v>
      </c>
      <c r="G1637" s="86" t="s">
        <v>194</v>
      </c>
      <c r="H1637" s="87">
        <v>0</v>
      </c>
      <c r="I1637" s="87">
        <v>0</v>
      </c>
      <c r="J1637" s="87">
        <v>75</v>
      </c>
      <c r="K1637" s="87">
        <v>0</v>
      </c>
      <c r="L1637" s="80">
        <v>75</v>
      </c>
      <c r="M1637" s="80">
        <f>+L1637-J1637</f>
        <v>0</v>
      </c>
      <c r="N1637" s="80"/>
      <c r="O1637" s="80"/>
      <c r="P1637" s="80"/>
      <c r="Q1637" s="78">
        <v>110010</v>
      </c>
      <c r="R1637" s="79" t="s">
        <v>150</v>
      </c>
      <c r="S1637" s="78">
        <v>10</v>
      </c>
      <c r="T1637" s="79" t="s">
        <v>150</v>
      </c>
      <c r="U1637" s="78">
        <v>11</v>
      </c>
      <c r="V1637" s="80" t="s">
        <v>156</v>
      </c>
      <c r="W1637" s="78">
        <v>75</v>
      </c>
      <c r="X1637" s="78">
        <v>4</v>
      </c>
    </row>
    <row r="1638" spans="1:24" x14ac:dyDescent="0.25">
      <c r="A1638" s="67"/>
      <c r="B1638" s="67">
        <v>1422</v>
      </c>
      <c r="C1638" s="67" t="s">
        <v>742</v>
      </c>
      <c r="D1638" s="109">
        <v>350090</v>
      </c>
      <c r="E1638" s="86" t="s">
        <v>343</v>
      </c>
      <c r="F1638" s="72">
        <v>611110</v>
      </c>
      <c r="G1638" s="86" t="s">
        <v>258</v>
      </c>
      <c r="H1638" s="87">
        <v>33094.079999999994</v>
      </c>
      <c r="I1638" s="87">
        <v>34417.800000000003</v>
      </c>
      <c r="J1638" s="87">
        <v>16850</v>
      </c>
      <c r="K1638" s="87">
        <v>16849.349999999999</v>
      </c>
      <c r="L1638" s="80">
        <v>0</v>
      </c>
      <c r="M1638" s="80"/>
      <c r="N1638" s="80"/>
      <c r="O1638" s="80"/>
      <c r="P1638" s="80"/>
      <c r="Q1638" s="78">
        <v>110010</v>
      </c>
      <c r="R1638" s="79" t="s">
        <v>150</v>
      </c>
      <c r="S1638" s="78">
        <v>10</v>
      </c>
      <c r="T1638" s="79" t="s">
        <v>150</v>
      </c>
      <c r="U1638" s="78">
        <v>11</v>
      </c>
      <c r="V1638" s="80" t="s">
        <v>156</v>
      </c>
      <c r="W1638" s="78">
        <v>61</v>
      </c>
      <c r="X1638" s="78">
        <v>1</v>
      </c>
    </row>
    <row r="1639" spans="1:24" x14ac:dyDescent="0.25">
      <c r="A1639" s="67"/>
      <c r="B1639" s="67">
        <v>1423</v>
      </c>
      <c r="C1639" s="67" t="s">
        <v>742</v>
      </c>
      <c r="D1639" s="109">
        <v>350090</v>
      </c>
      <c r="E1639" s="86" t="s">
        <v>343</v>
      </c>
      <c r="F1639" s="72">
        <v>611115</v>
      </c>
      <c r="G1639" s="86" t="s">
        <v>259</v>
      </c>
      <c r="H1639" s="87">
        <v>269.64</v>
      </c>
      <c r="I1639" s="87">
        <v>0</v>
      </c>
      <c r="J1639" s="87">
        <v>208</v>
      </c>
      <c r="K1639" s="87">
        <v>0</v>
      </c>
      <c r="L1639" s="80">
        <v>208</v>
      </c>
      <c r="M1639" s="80"/>
      <c r="N1639" s="80"/>
      <c r="O1639" s="80"/>
      <c r="P1639" s="80"/>
      <c r="Q1639" s="78">
        <v>110010</v>
      </c>
      <c r="R1639" s="79" t="s">
        <v>150</v>
      </c>
      <c r="S1639" s="78">
        <v>10</v>
      </c>
      <c r="T1639" s="79" t="s">
        <v>150</v>
      </c>
      <c r="U1639" s="78">
        <v>11</v>
      </c>
      <c r="V1639" s="80" t="s">
        <v>156</v>
      </c>
      <c r="W1639" s="78">
        <v>61</v>
      </c>
      <c r="X1639" s="78">
        <v>1</v>
      </c>
    </row>
    <row r="1640" spans="1:24" x14ac:dyDescent="0.25">
      <c r="A1640" s="67"/>
      <c r="B1640" s="67">
        <v>1424</v>
      </c>
      <c r="C1640" s="67" t="s">
        <v>742</v>
      </c>
      <c r="D1640" s="109">
        <v>350090</v>
      </c>
      <c r="E1640" s="86" t="s">
        <v>343</v>
      </c>
      <c r="F1640" s="72">
        <v>611120</v>
      </c>
      <c r="G1640" s="86" t="s">
        <v>229</v>
      </c>
      <c r="H1640" s="87">
        <v>10867.96</v>
      </c>
      <c r="I1640" s="87">
        <v>13464</v>
      </c>
      <c r="J1640" s="87">
        <v>38893</v>
      </c>
      <c r="K1640" s="87">
        <v>20147.16</v>
      </c>
      <c r="L1640" s="80">
        <v>0</v>
      </c>
      <c r="M1640" s="80"/>
      <c r="N1640" s="80"/>
      <c r="O1640" s="80"/>
      <c r="P1640" s="80"/>
      <c r="Q1640" s="78">
        <v>110010</v>
      </c>
      <c r="R1640" s="79" t="s">
        <v>150</v>
      </c>
      <c r="S1640" s="78">
        <v>10</v>
      </c>
      <c r="T1640" s="79" t="s">
        <v>150</v>
      </c>
      <c r="U1640" s="78">
        <v>11</v>
      </c>
      <c r="V1640" s="80" t="s">
        <v>156</v>
      </c>
      <c r="W1640" s="78">
        <v>61</v>
      </c>
      <c r="X1640" s="78">
        <v>1</v>
      </c>
    </row>
    <row r="1641" spans="1:24" x14ac:dyDescent="0.25">
      <c r="A1641" s="67"/>
      <c r="B1641" s="67">
        <v>1425</v>
      </c>
      <c r="C1641" s="67" t="s">
        <v>742</v>
      </c>
      <c r="D1641" s="109">
        <v>350090</v>
      </c>
      <c r="E1641" s="86" t="s">
        <v>343</v>
      </c>
      <c r="F1641" s="72">
        <v>611130</v>
      </c>
      <c r="G1641" s="86" t="s">
        <v>261</v>
      </c>
      <c r="H1641" s="87">
        <v>0</v>
      </c>
      <c r="I1641" s="87">
        <v>15831.96</v>
      </c>
      <c r="J1641" s="87">
        <v>7916</v>
      </c>
      <c r="K1641" s="87">
        <v>0</v>
      </c>
      <c r="L1641" s="80">
        <v>7916</v>
      </c>
      <c r="M1641" s="80"/>
      <c r="N1641" s="80"/>
      <c r="O1641" s="80"/>
      <c r="P1641" s="80"/>
      <c r="Q1641" s="78">
        <v>110010</v>
      </c>
      <c r="R1641" s="79" t="s">
        <v>150</v>
      </c>
      <c r="S1641" s="78">
        <v>10</v>
      </c>
      <c r="T1641" s="79" t="s">
        <v>150</v>
      </c>
      <c r="U1641" s="78">
        <v>11</v>
      </c>
      <c r="V1641" s="80" t="s">
        <v>156</v>
      </c>
      <c r="W1641" s="78">
        <v>61</v>
      </c>
      <c r="X1641" s="78">
        <v>1</v>
      </c>
    </row>
    <row r="1642" spans="1:24" x14ac:dyDescent="0.25">
      <c r="A1642" s="67"/>
      <c r="B1642" s="67">
        <v>1426</v>
      </c>
      <c r="C1642" s="67" t="s">
        <v>742</v>
      </c>
      <c r="D1642" s="109">
        <v>350090</v>
      </c>
      <c r="E1642" s="86" t="s">
        <v>343</v>
      </c>
      <c r="F1642" s="72">
        <v>611135</v>
      </c>
      <c r="G1642" s="86" t="s">
        <v>265</v>
      </c>
      <c r="H1642" s="87">
        <v>0</v>
      </c>
      <c r="I1642" s="87">
        <v>5106.54</v>
      </c>
      <c r="J1642" s="87">
        <v>0</v>
      </c>
      <c r="K1642" s="87">
        <v>0</v>
      </c>
      <c r="L1642" s="80">
        <v>0</v>
      </c>
      <c r="M1642" s="80"/>
      <c r="N1642" s="80"/>
      <c r="O1642" s="80"/>
      <c r="P1642" s="80"/>
      <c r="Q1642" s="78">
        <v>110010</v>
      </c>
      <c r="R1642" s="79" t="s">
        <v>150</v>
      </c>
      <c r="S1642" s="78">
        <v>10</v>
      </c>
      <c r="T1642" s="79" t="s">
        <v>150</v>
      </c>
      <c r="U1642" s="78">
        <v>11</v>
      </c>
      <c r="V1642" s="80" t="s">
        <v>156</v>
      </c>
      <c r="W1642" s="78">
        <v>61</v>
      </c>
      <c r="X1642" s="78">
        <v>1</v>
      </c>
    </row>
    <row r="1643" spans="1:24" x14ac:dyDescent="0.25">
      <c r="A1643" s="67"/>
      <c r="B1643" s="67">
        <v>1427</v>
      </c>
      <c r="C1643" s="67" t="s">
        <v>742</v>
      </c>
      <c r="D1643" s="109">
        <v>350090</v>
      </c>
      <c r="E1643" s="86" t="s">
        <v>343</v>
      </c>
      <c r="F1643" s="72">
        <v>611150</v>
      </c>
      <c r="G1643" s="86" t="s">
        <v>262</v>
      </c>
      <c r="H1643" s="87">
        <v>0</v>
      </c>
      <c r="I1643" s="87">
        <v>0</v>
      </c>
      <c r="J1643" s="87">
        <v>8353</v>
      </c>
      <c r="K1643" s="87">
        <v>0</v>
      </c>
      <c r="L1643" s="80">
        <v>8492</v>
      </c>
      <c r="M1643" s="80"/>
      <c r="N1643" s="80"/>
      <c r="O1643" s="80"/>
      <c r="P1643" s="80"/>
      <c r="Q1643" s="78">
        <v>110010</v>
      </c>
      <c r="R1643" s="79" t="s">
        <v>150</v>
      </c>
      <c r="S1643" s="78">
        <v>10</v>
      </c>
      <c r="T1643" s="79" t="s">
        <v>150</v>
      </c>
      <c r="U1643" s="78">
        <v>11</v>
      </c>
      <c r="V1643" s="80" t="s">
        <v>156</v>
      </c>
      <c r="W1643" s="78">
        <v>61</v>
      </c>
      <c r="X1643" s="78">
        <v>1</v>
      </c>
    </row>
    <row r="1644" spans="1:24" x14ac:dyDescent="0.25">
      <c r="A1644" s="67"/>
      <c r="B1644" s="67">
        <v>1428</v>
      </c>
      <c r="C1644" s="67" t="s">
        <v>742</v>
      </c>
      <c r="D1644" s="109">
        <v>350090</v>
      </c>
      <c r="E1644" s="86" t="s">
        <v>343</v>
      </c>
      <c r="F1644" s="72">
        <v>611160</v>
      </c>
      <c r="G1644" s="86" t="s">
        <v>230</v>
      </c>
      <c r="H1644" s="87">
        <v>0</v>
      </c>
      <c r="I1644" s="87">
        <v>0</v>
      </c>
      <c r="J1644" s="87">
        <v>4761</v>
      </c>
      <c r="K1644" s="87">
        <v>0</v>
      </c>
      <c r="L1644" s="80">
        <v>0</v>
      </c>
      <c r="M1644" s="80"/>
      <c r="N1644" s="80"/>
      <c r="O1644" s="80"/>
      <c r="P1644" s="80"/>
      <c r="Q1644" s="78">
        <v>110010</v>
      </c>
      <c r="R1644" s="79" t="s">
        <v>150</v>
      </c>
      <c r="S1644" s="78">
        <v>10</v>
      </c>
      <c r="T1644" s="79" t="s">
        <v>150</v>
      </c>
      <c r="U1644" s="78">
        <v>11</v>
      </c>
      <c r="V1644" s="80" t="s">
        <v>156</v>
      </c>
      <c r="W1644" s="78">
        <v>61</v>
      </c>
      <c r="X1644" s="78">
        <v>1</v>
      </c>
    </row>
    <row r="1645" spans="1:24" s="66" customFormat="1" x14ac:dyDescent="0.25">
      <c r="A1645" s="67"/>
      <c r="B1645" s="67">
        <v>1429</v>
      </c>
      <c r="C1645" s="67" t="s">
        <v>742</v>
      </c>
      <c r="D1645" s="109">
        <v>350090</v>
      </c>
      <c r="E1645" s="86" t="s">
        <v>343</v>
      </c>
      <c r="F1645" s="72">
        <v>733110</v>
      </c>
      <c r="G1645" s="86" t="s">
        <v>214</v>
      </c>
      <c r="H1645" s="87">
        <v>10.5</v>
      </c>
      <c r="I1645" s="87">
        <v>37.409999999999997</v>
      </c>
      <c r="J1645" s="87">
        <v>923</v>
      </c>
      <c r="K1645" s="87">
        <v>91.34</v>
      </c>
      <c r="L1645" s="80">
        <v>923</v>
      </c>
      <c r="M1645" s="80">
        <f t="shared" ref="M1645:M1651" si="50">+L1645-J1645</f>
        <v>0</v>
      </c>
      <c r="N1645" s="80"/>
      <c r="O1645" s="80"/>
      <c r="P1645" s="80"/>
      <c r="Q1645" s="78">
        <v>110010</v>
      </c>
      <c r="R1645" s="79" t="s">
        <v>150</v>
      </c>
      <c r="S1645" s="78">
        <v>10</v>
      </c>
      <c r="T1645" s="79" t="s">
        <v>150</v>
      </c>
      <c r="U1645" s="78">
        <v>11</v>
      </c>
      <c r="V1645" s="80" t="s">
        <v>156</v>
      </c>
      <c r="W1645" s="78">
        <v>73</v>
      </c>
      <c r="X1645" s="78">
        <v>4</v>
      </c>
    </row>
    <row r="1646" spans="1:24" x14ac:dyDescent="0.25">
      <c r="A1646" s="67"/>
      <c r="B1646" s="67">
        <v>1430</v>
      </c>
      <c r="C1646" s="67" t="s">
        <v>742</v>
      </c>
      <c r="D1646" s="109">
        <v>350090</v>
      </c>
      <c r="E1646" s="86" t="s">
        <v>343</v>
      </c>
      <c r="F1646" s="72">
        <v>744210</v>
      </c>
      <c r="G1646" s="86" t="s">
        <v>190</v>
      </c>
      <c r="H1646" s="87">
        <v>10</v>
      </c>
      <c r="I1646" s="87">
        <v>0</v>
      </c>
      <c r="J1646" s="87">
        <v>350</v>
      </c>
      <c r="K1646" s="87">
        <v>0</v>
      </c>
      <c r="L1646" s="80">
        <v>350</v>
      </c>
      <c r="M1646" s="80">
        <f t="shared" si="50"/>
        <v>0</v>
      </c>
      <c r="N1646" s="80"/>
      <c r="O1646" s="80"/>
      <c r="P1646" s="80"/>
      <c r="Q1646" s="78">
        <v>110010</v>
      </c>
      <c r="R1646" s="79" t="s">
        <v>150</v>
      </c>
      <c r="S1646" s="78">
        <v>10</v>
      </c>
      <c r="T1646" s="79" t="s">
        <v>150</v>
      </c>
      <c r="U1646" s="78">
        <v>11</v>
      </c>
      <c r="V1646" s="80" t="s">
        <v>156</v>
      </c>
      <c r="W1646" s="78">
        <v>74</v>
      </c>
      <c r="X1646" s="78">
        <v>4</v>
      </c>
    </row>
    <row r="1647" spans="1:24" x14ac:dyDescent="0.25">
      <c r="A1647" s="67"/>
      <c r="B1647" s="67">
        <v>1431</v>
      </c>
      <c r="C1647" s="67" t="s">
        <v>742</v>
      </c>
      <c r="D1647" s="109">
        <v>350090</v>
      </c>
      <c r="E1647" s="86" t="s">
        <v>343</v>
      </c>
      <c r="F1647" s="72">
        <v>744220</v>
      </c>
      <c r="G1647" s="86" t="s">
        <v>191</v>
      </c>
      <c r="H1647" s="87">
        <v>1400</v>
      </c>
      <c r="I1647" s="87">
        <v>0</v>
      </c>
      <c r="J1647" s="87">
        <v>0</v>
      </c>
      <c r="K1647" s="87">
        <v>0</v>
      </c>
      <c r="L1647" s="80">
        <v>0</v>
      </c>
      <c r="M1647" s="80">
        <f t="shared" si="50"/>
        <v>0</v>
      </c>
      <c r="N1647" s="80"/>
      <c r="O1647" s="80"/>
      <c r="P1647" s="80"/>
      <c r="Q1647" s="78">
        <v>110010</v>
      </c>
      <c r="R1647" s="79" t="s">
        <v>150</v>
      </c>
      <c r="S1647" s="78">
        <v>10</v>
      </c>
      <c r="T1647" s="79" t="s">
        <v>150</v>
      </c>
      <c r="U1647" s="78">
        <v>11</v>
      </c>
      <c r="V1647" s="80" t="s">
        <v>156</v>
      </c>
      <c r="W1647" s="78">
        <v>74</v>
      </c>
      <c r="X1647" s="78">
        <v>4</v>
      </c>
    </row>
    <row r="1648" spans="1:24" x14ac:dyDescent="0.25">
      <c r="A1648" s="67"/>
      <c r="B1648" s="67">
        <v>1432</v>
      </c>
      <c r="C1648" s="67" t="s">
        <v>742</v>
      </c>
      <c r="D1648" s="109">
        <v>350090</v>
      </c>
      <c r="E1648" s="86" t="s">
        <v>343</v>
      </c>
      <c r="F1648" s="72">
        <v>755310</v>
      </c>
      <c r="G1648" s="86" t="s">
        <v>194</v>
      </c>
      <c r="H1648" s="87">
        <v>508.41</v>
      </c>
      <c r="I1648" s="87">
        <v>459.65999999999991</v>
      </c>
      <c r="J1648" s="87">
        <v>800</v>
      </c>
      <c r="K1648" s="87">
        <v>368.40000000000003</v>
      </c>
      <c r="L1648" s="80">
        <v>800</v>
      </c>
      <c r="M1648" s="80">
        <f t="shared" si="50"/>
        <v>0</v>
      </c>
      <c r="N1648" s="80"/>
      <c r="O1648" s="80"/>
      <c r="P1648" s="80"/>
      <c r="Q1648" s="78">
        <v>110010</v>
      </c>
      <c r="R1648" s="79" t="s">
        <v>150</v>
      </c>
      <c r="S1648" s="78">
        <v>10</v>
      </c>
      <c r="T1648" s="79" t="s">
        <v>150</v>
      </c>
      <c r="U1648" s="78">
        <v>11</v>
      </c>
      <c r="V1648" s="80" t="s">
        <v>156</v>
      </c>
      <c r="W1648" s="78">
        <v>75</v>
      </c>
      <c r="X1648" s="78">
        <v>4</v>
      </c>
    </row>
    <row r="1649" spans="1:24" x14ac:dyDescent="0.25">
      <c r="A1649" s="67"/>
      <c r="B1649" s="67">
        <v>1433</v>
      </c>
      <c r="C1649" s="67" t="s">
        <v>742</v>
      </c>
      <c r="D1649" s="109">
        <v>350090</v>
      </c>
      <c r="E1649" s="86" t="s">
        <v>343</v>
      </c>
      <c r="F1649" s="72">
        <v>755360</v>
      </c>
      <c r="G1649" s="86" t="s">
        <v>225</v>
      </c>
      <c r="H1649" s="87">
        <v>0</v>
      </c>
      <c r="I1649" s="87">
        <v>6.3</v>
      </c>
      <c r="J1649" s="87">
        <v>20</v>
      </c>
      <c r="K1649" s="87">
        <v>0</v>
      </c>
      <c r="L1649" s="80">
        <v>20</v>
      </c>
      <c r="M1649" s="80">
        <f t="shared" si="50"/>
        <v>0</v>
      </c>
      <c r="N1649" s="80"/>
      <c r="O1649" s="80"/>
      <c r="P1649" s="80"/>
      <c r="Q1649" s="78">
        <v>110010</v>
      </c>
      <c r="R1649" s="79" t="s">
        <v>150</v>
      </c>
      <c r="S1649" s="78">
        <v>10</v>
      </c>
      <c r="T1649" s="79" t="s">
        <v>150</v>
      </c>
      <c r="U1649" s="78">
        <v>11</v>
      </c>
      <c r="V1649" s="80" t="s">
        <v>156</v>
      </c>
      <c r="W1649" s="78">
        <v>75</v>
      </c>
      <c r="X1649" s="78">
        <v>4</v>
      </c>
    </row>
    <row r="1650" spans="1:24" x14ac:dyDescent="0.25">
      <c r="A1650" s="67"/>
      <c r="B1650" s="67">
        <v>1434</v>
      </c>
      <c r="C1650" s="67" t="s">
        <v>742</v>
      </c>
      <c r="D1650" s="109">
        <v>350090</v>
      </c>
      <c r="E1650" s="86" t="s">
        <v>343</v>
      </c>
      <c r="F1650" s="72">
        <v>755705</v>
      </c>
      <c r="G1650" s="86" t="s">
        <v>196</v>
      </c>
      <c r="H1650" s="87">
        <v>0</v>
      </c>
      <c r="I1650" s="87">
        <v>0</v>
      </c>
      <c r="J1650" s="87">
        <v>25</v>
      </c>
      <c r="K1650" s="87">
        <v>0</v>
      </c>
      <c r="L1650" s="80">
        <v>25</v>
      </c>
      <c r="M1650" s="80">
        <f t="shared" si="50"/>
        <v>0</v>
      </c>
      <c r="N1650" s="80"/>
      <c r="O1650" s="80"/>
      <c r="P1650" s="80"/>
      <c r="Q1650" s="78">
        <v>110010</v>
      </c>
      <c r="R1650" s="79" t="s">
        <v>150</v>
      </c>
      <c r="S1650" s="78">
        <v>10</v>
      </c>
      <c r="T1650" s="79" t="s">
        <v>150</v>
      </c>
      <c r="U1650" s="78">
        <v>11</v>
      </c>
      <c r="V1650" s="80" t="s">
        <v>156</v>
      </c>
      <c r="W1650" s="78">
        <v>75</v>
      </c>
      <c r="X1650" s="78">
        <v>4</v>
      </c>
    </row>
    <row r="1651" spans="1:24" x14ac:dyDescent="0.25">
      <c r="A1651" s="67"/>
      <c r="B1651" s="67"/>
      <c r="C1651" s="67" t="s">
        <v>742</v>
      </c>
      <c r="D1651" s="109">
        <v>350090</v>
      </c>
      <c r="E1651" s="86" t="s">
        <v>343</v>
      </c>
      <c r="F1651" s="66">
        <v>798142</v>
      </c>
      <c r="G1651" s="66" t="s">
        <v>839</v>
      </c>
      <c r="H1651" s="87"/>
      <c r="I1651" s="87"/>
      <c r="J1651" s="87"/>
      <c r="K1651" s="87"/>
      <c r="L1651" s="80">
        <v>-132</v>
      </c>
      <c r="M1651" s="80">
        <f t="shared" si="50"/>
        <v>-132</v>
      </c>
      <c r="N1651" s="80"/>
      <c r="O1651" s="80"/>
      <c r="P1651" s="80"/>
      <c r="Q1651" s="78">
        <v>110010</v>
      </c>
      <c r="R1651" s="79" t="s">
        <v>150</v>
      </c>
      <c r="S1651" s="78">
        <v>10</v>
      </c>
      <c r="T1651" s="79" t="s">
        <v>150</v>
      </c>
      <c r="U1651" s="78">
        <v>11</v>
      </c>
      <c r="V1651" s="80" t="s">
        <v>156</v>
      </c>
      <c r="W1651" s="78">
        <v>79</v>
      </c>
      <c r="X1651" s="78">
        <v>4</v>
      </c>
    </row>
    <row r="1652" spans="1:24" x14ac:dyDescent="0.25">
      <c r="A1652" s="67"/>
      <c r="B1652" s="67">
        <v>1435</v>
      </c>
      <c r="C1652" s="67" t="s">
        <v>742</v>
      </c>
      <c r="D1652" s="109">
        <v>350092</v>
      </c>
      <c r="E1652" s="86" t="s">
        <v>343</v>
      </c>
      <c r="F1652" s="72">
        <v>611110</v>
      </c>
      <c r="G1652" s="86" t="s">
        <v>258</v>
      </c>
      <c r="H1652" s="87">
        <v>298868.88</v>
      </c>
      <c r="I1652" s="87">
        <v>345439.72000000003</v>
      </c>
      <c r="J1652" s="87">
        <v>360707</v>
      </c>
      <c r="K1652" s="87">
        <v>190312.71999999997</v>
      </c>
      <c r="L1652" s="80">
        <v>350473</v>
      </c>
      <c r="M1652" s="80"/>
      <c r="N1652" s="80"/>
      <c r="O1652" s="80"/>
      <c r="P1652" s="80"/>
      <c r="Q1652" s="78">
        <v>110010</v>
      </c>
      <c r="R1652" s="79" t="s">
        <v>150</v>
      </c>
      <c r="S1652" s="78">
        <v>10</v>
      </c>
      <c r="T1652" s="79" t="s">
        <v>150</v>
      </c>
      <c r="U1652" s="78">
        <v>11</v>
      </c>
      <c r="V1652" s="80" t="s">
        <v>156</v>
      </c>
      <c r="W1652" s="78">
        <v>61</v>
      </c>
      <c r="X1652" s="78">
        <v>1</v>
      </c>
    </row>
    <row r="1653" spans="1:24" x14ac:dyDescent="0.25">
      <c r="A1653" s="67"/>
      <c r="B1653" s="67">
        <v>1436</v>
      </c>
      <c r="C1653" s="67" t="s">
        <v>742</v>
      </c>
      <c r="D1653" s="109">
        <v>350092</v>
      </c>
      <c r="E1653" s="86" t="s">
        <v>343</v>
      </c>
      <c r="F1653" s="72">
        <v>611115</v>
      </c>
      <c r="G1653" s="86" t="s">
        <v>259</v>
      </c>
      <c r="H1653" s="87">
        <v>3135.14</v>
      </c>
      <c r="I1653" s="87">
        <v>2093.04</v>
      </c>
      <c r="J1653" s="87">
        <v>2120</v>
      </c>
      <c r="K1653" s="87">
        <v>749.72</v>
      </c>
      <c r="L1653" s="80">
        <v>2120</v>
      </c>
      <c r="M1653" s="80"/>
      <c r="N1653" s="80"/>
      <c r="O1653" s="80"/>
      <c r="P1653" s="80"/>
      <c r="Q1653" s="78">
        <v>110010</v>
      </c>
      <c r="R1653" s="79" t="s">
        <v>150</v>
      </c>
      <c r="S1653" s="78">
        <v>10</v>
      </c>
      <c r="T1653" s="79" t="s">
        <v>150</v>
      </c>
      <c r="U1653" s="78">
        <v>11</v>
      </c>
      <c r="V1653" s="80" t="s">
        <v>156</v>
      </c>
      <c r="W1653" s="78">
        <v>61</v>
      </c>
      <c r="X1653" s="78">
        <v>1</v>
      </c>
    </row>
    <row r="1654" spans="1:24" s="66" customFormat="1" x14ac:dyDescent="0.25">
      <c r="A1654" s="67"/>
      <c r="B1654" s="67">
        <v>1437</v>
      </c>
      <c r="C1654" s="67" t="s">
        <v>742</v>
      </c>
      <c r="D1654" s="109">
        <v>350092</v>
      </c>
      <c r="E1654" s="86" t="s">
        <v>343</v>
      </c>
      <c r="F1654" s="72">
        <v>611120</v>
      </c>
      <c r="G1654" s="86" t="s">
        <v>229</v>
      </c>
      <c r="H1654" s="87">
        <v>187955.59000000003</v>
      </c>
      <c r="I1654" s="87">
        <v>194887.07</v>
      </c>
      <c r="J1654" s="87">
        <v>269876</v>
      </c>
      <c r="K1654" s="87">
        <v>145957.79</v>
      </c>
      <c r="L1654" s="80">
        <v>0</v>
      </c>
      <c r="M1654" s="80"/>
      <c r="N1654" s="80"/>
      <c r="O1654" s="80"/>
      <c r="P1654" s="80"/>
      <c r="Q1654" s="78">
        <v>110010</v>
      </c>
      <c r="R1654" s="79" t="s">
        <v>150</v>
      </c>
      <c r="S1654" s="78">
        <v>10</v>
      </c>
      <c r="T1654" s="79" t="s">
        <v>150</v>
      </c>
      <c r="U1654" s="78">
        <v>11</v>
      </c>
      <c r="V1654" s="80" t="s">
        <v>156</v>
      </c>
      <c r="W1654" s="78">
        <v>61</v>
      </c>
      <c r="X1654" s="78">
        <v>1</v>
      </c>
    </row>
    <row r="1655" spans="1:24" x14ac:dyDescent="0.25">
      <c r="A1655" s="67"/>
      <c r="B1655" s="67">
        <v>1438</v>
      </c>
      <c r="C1655" s="67" t="s">
        <v>742</v>
      </c>
      <c r="D1655" s="109">
        <v>350092</v>
      </c>
      <c r="E1655" s="86" t="s">
        <v>343</v>
      </c>
      <c r="F1655" s="72">
        <v>611125</v>
      </c>
      <c r="G1655" s="86" t="s">
        <v>260</v>
      </c>
      <c r="H1655" s="87">
        <v>12439.02</v>
      </c>
      <c r="I1655" s="87">
        <v>13276.98</v>
      </c>
      <c r="J1655" s="87">
        <v>13285</v>
      </c>
      <c r="K1655" s="87">
        <v>0</v>
      </c>
      <c r="L1655" s="80">
        <v>26570</v>
      </c>
      <c r="M1655" s="80"/>
      <c r="N1655" s="80"/>
      <c r="O1655" s="80"/>
      <c r="P1655" s="80"/>
      <c r="Q1655" s="78">
        <v>110010</v>
      </c>
      <c r="R1655" s="79" t="s">
        <v>150</v>
      </c>
      <c r="S1655" s="78">
        <v>10</v>
      </c>
      <c r="T1655" s="79" t="s">
        <v>150</v>
      </c>
      <c r="U1655" s="78">
        <v>11</v>
      </c>
      <c r="V1655" s="80" t="s">
        <v>156</v>
      </c>
      <c r="W1655" s="78">
        <v>61</v>
      </c>
      <c r="X1655" s="78">
        <v>1</v>
      </c>
    </row>
    <row r="1656" spans="1:24" x14ac:dyDescent="0.25">
      <c r="A1656" s="67"/>
      <c r="B1656" s="67">
        <v>1439</v>
      </c>
      <c r="C1656" s="67" t="s">
        <v>742</v>
      </c>
      <c r="D1656" s="109">
        <v>350092</v>
      </c>
      <c r="E1656" s="86" t="s">
        <v>343</v>
      </c>
      <c r="F1656" s="72">
        <v>611130</v>
      </c>
      <c r="G1656" s="86" t="s">
        <v>261</v>
      </c>
      <c r="H1656" s="87">
        <v>457.07</v>
      </c>
      <c r="I1656" s="87">
        <v>500</v>
      </c>
      <c r="J1656" s="87">
        <v>15583</v>
      </c>
      <c r="K1656" s="87">
        <v>8255.52</v>
      </c>
      <c r="L1656" s="80">
        <v>15583</v>
      </c>
      <c r="M1656" s="80"/>
      <c r="N1656" s="80"/>
      <c r="O1656" s="80"/>
      <c r="P1656" s="80"/>
      <c r="Q1656" s="78">
        <v>110010</v>
      </c>
      <c r="R1656" s="79" t="s">
        <v>150</v>
      </c>
      <c r="S1656" s="78">
        <v>10</v>
      </c>
      <c r="T1656" s="79" t="s">
        <v>150</v>
      </c>
      <c r="U1656" s="78">
        <v>11</v>
      </c>
      <c r="V1656" s="80" t="s">
        <v>156</v>
      </c>
      <c r="W1656" s="78">
        <v>61</v>
      </c>
      <c r="X1656" s="78">
        <v>1</v>
      </c>
    </row>
    <row r="1657" spans="1:24" x14ac:dyDescent="0.25">
      <c r="A1657" s="67"/>
      <c r="B1657" s="67">
        <v>1440</v>
      </c>
      <c r="C1657" s="67" t="s">
        <v>742</v>
      </c>
      <c r="D1657" s="109">
        <v>350092</v>
      </c>
      <c r="E1657" s="86" t="s">
        <v>343</v>
      </c>
      <c r="F1657" s="72">
        <v>611135</v>
      </c>
      <c r="G1657" s="86" t="s">
        <v>265</v>
      </c>
      <c r="H1657" s="87">
        <v>54775.75</v>
      </c>
      <c r="I1657" s="87">
        <v>55106.6</v>
      </c>
      <c r="J1657" s="87">
        <v>64826</v>
      </c>
      <c r="K1657" s="87">
        <v>34384.570000000007</v>
      </c>
      <c r="L1657" s="80">
        <v>60882</v>
      </c>
      <c r="M1657" s="80"/>
      <c r="N1657" s="80"/>
      <c r="O1657" s="80"/>
      <c r="P1657" s="80"/>
      <c r="Q1657" s="78">
        <v>110010</v>
      </c>
      <c r="R1657" s="79" t="s">
        <v>150</v>
      </c>
      <c r="S1657" s="78">
        <v>10</v>
      </c>
      <c r="T1657" s="79" t="s">
        <v>150</v>
      </c>
      <c r="U1657" s="78">
        <v>11</v>
      </c>
      <c r="V1657" s="80" t="s">
        <v>156</v>
      </c>
      <c r="W1657" s="78">
        <v>61</v>
      </c>
      <c r="X1657" s="78">
        <v>1</v>
      </c>
    </row>
    <row r="1658" spans="1:24" x14ac:dyDescent="0.25">
      <c r="A1658" s="67"/>
      <c r="B1658" s="67">
        <v>1441</v>
      </c>
      <c r="C1658" s="67" t="s">
        <v>742</v>
      </c>
      <c r="D1658" s="109">
        <v>350092</v>
      </c>
      <c r="E1658" s="86" t="s">
        <v>343</v>
      </c>
      <c r="F1658" s="72">
        <v>611140</v>
      </c>
      <c r="G1658" s="86" t="s">
        <v>269</v>
      </c>
      <c r="H1658" s="87">
        <v>20297.320000000003</v>
      </c>
      <c r="I1658" s="87">
        <v>15032.839999999998</v>
      </c>
      <c r="J1658" s="87">
        <v>31270</v>
      </c>
      <c r="K1658" s="87">
        <v>3296.09</v>
      </c>
      <c r="L1658" s="80">
        <v>31270</v>
      </c>
      <c r="M1658" s="80"/>
      <c r="N1658" s="80"/>
      <c r="O1658" s="80"/>
      <c r="P1658" s="80"/>
      <c r="Q1658" s="78">
        <v>110010</v>
      </c>
      <c r="R1658" s="79" t="s">
        <v>150</v>
      </c>
      <c r="S1658" s="78">
        <v>10</v>
      </c>
      <c r="T1658" s="79" t="s">
        <v>150</v>
      </c>
      <c r="U1658" s="78">
        <v>11</v>
      </c>
      <c r="V1658" s="80" t="s">
        <v>156</v>
      </c>
      <c r="W1658" s="78">
        <v>61</v>
      </c>
      <c r="X1658" s="78">
        <v>1</v>
      </c>
    </row>
    <row r="1659" spans="1:24" x14ac:dyDescent="0.25">
      <c r="A1659" s="67"/>
      <c r="B1659" s="67">
        <v>1442</v>
      </c>
      <c r="C1659" s="67" t="s">
        <v>742</v>
      </c>
      <c r="D1659" s="109">
        <v>350092</v>
      </c>
      <c r="E1659" s="86" t="s">
        <v>343</v>
      </c>
      <c r="F1659" s="72">
        <v>611150</v>
      </c>
      <c r="G1659" s="86" t="s">
        <v>262</v>
      </c>
      <c r="H1659" s="87">
        <v>46546.82</v>
      </c>
      <c r="I1659" s="87">
        <v>50890.14</v>
      </c>
      <c r="J1659" s="87">
        <v>64381</v>
      </c>
      <c r="K1659" s="87">
        <v>0</v>
      </c>
      <c r="L1659" s="80">
        <v>64834</v>
      </c>
      <c r="M1659" s="80"/>
      <c r="N1659" s="80"/>
      <c r="O1659" s="80"/>
      <c r="P1659" s="80"/>
      <c r="Q1659" s="78">
        <v>110010</v>
      </c>
      <c r="R1659" s="79" t="s">
        <v>150</v>
      </c>
      <c r="S1659" s="78">
        <v>10</v>
      </c>
      <c r="T1659" s="79" t="s">
        <v>150</v>
      </c>
      <c r="U1659" s="78">
        <v>11</v>
      </c>
      <c r="V1659" s="80" t="s">
        <v>156</v>
      </c>
      <c r="W1659" s="78">
        <v>61</v>
      </c>
      <c r="X1659" s="78">
        <v>1</v>
      </c>
    </row>
    <row r="1660" spans="1:24" x14ac:dyDescent="0.25">
      <c r="A1660" s="67"/>
      <c r="B1660" s="67">
        <v>1443</v>
      </c>
      <c r="C1660" s="67" t="s">
        <v>742</v>
      </c>
      <c r="D1660" s="109">
        <v>350092</v>
      </c>
      <c r="E1660" s="86" t="s">
        <v>343</v>
      </c>
      <c r="F1660" s="72">
        <v>611160</v>
      </c>
      <c r="G1660" s="86" t="s">
        <v>230</v>
      </c>
      <c r="H1660" s="87">
        <v>20067.87</v>
      </c>
      <c r="I1660" s="87">
        <v>13786.5</v>
      </c>
      <c r="J1660" s="87">
        <v>47917</v>
      </c>
      <c r="K1660" s="87">
        <v>0</v>
      </c>
      <c r="L1660" s="80">
        <v>0</v>
      </c>
      <c r="M1660" s="80"/>
      <c r="N1660" s="80"/>
      <c r="O1660" s="80"/>
      <c r="P1660" s="80"/>
      <c r="Q1660" s="78">
        <v>110010</v>
      </c>
      <c r="R1660" s="79" t="s">
        <v>150</v>
      </c>
      <c r="S1660" s="78">
        <v>10</v>
      </c>
      <c r="T1660" s="79" t="s">
        <v>150</v>
      </c>
      <c r="U1660" s="78">
        <v>11</v>
      </c>
      <c r="V1660" s="80" t="s">
        <v>156</v>
      </c>
      <c r="W1660" s="78">
        <v>61</v>
      </c>
      <c r="X1660" s="78">
        <v>1</v>
      </c>
    </row>
    <row r="1661" spans="1:24" x14ac:dyDescent="0.25">
      <c r="A1661" s="67"/>
      <c r="B1661" s="67">
        <v>1444</v>
      </c>
      <c r="C1661" s="67" t="s">
        <v>742</v>
      </c>
      <c r="D1661" s="109">
        <v>350092</v>
      </c>
      <c r="E1661" s="86" t="s">
        <v>343</v>
      </c>
      <c r="F1661" s="72">
        <v>611455</v>
      </c>
      <c r="G1661" s="86" t="s">
        <v>217</v>
      </c>
      <c r="H1661" s="87">
        <v>0</v>
      </c>
      <c r="I1661" s="87">
        <v>10267.459999999997</v>
      </c>
      <c r="J1661" s="87">
        <v>8111</v>
      </c>
      <c r="K1661" s="87">
        <v>8097.65</v>
      </c>
      <c r="L1661" s="80">
        <v>8111</v>
      </c>
      <c r="M1661" s="80"/>
      <c r="N1661" s="80"/>
      <c r="O1661" s="80"/>
      <c r="P1661" s="80"/>
      <c r="Q1661" s="78">
        <v>110010</v>
      </c>
      <c r="R1661" s="79" t="s">
        <v>150</v>
      </c>
      <c r="S1661" s="78">
        <v>10</v>
      </c>
      <c r="T1661" s="79" t="s">
        <v>150</v>
      </c>
      <c r="U1661" s="78">
        <v>11</v>
      </c>
      <c r="V1661" s="80" t="s">
        <v>156</v>
      </c>
      <c r="W1661" s="78">
        <v>61</v>
      </c>
      <c r="X1661" s="78">
        <v>1</v>
      </c>
    </row>
    <row r="1662" spans="1:24" x14ac:dyDescent="0.25">
      <c r="A1662" s="67"/>
      <c r="B1662" s="67">
        <v>1445</v>
      </c>
      <c r="C1662" s="67" t="s">
        <v>742</v>
      </c>
      <c r="D1662" s="109">
        <v>350092</v>
      </c>
      <c r="E1662" s="86" t="s">
        <v>343</v>
      </c>
      <c r="F1662" s="72">
        <v>611460</v>
      </c>
      <c r="G1662" s="86" t="s">
        <v>182</v>
      </c>
      <c r="H1662" s="87">
        <v>217.85</v>
      </c>
      <c r="I1662" s="87">
        <v>0</v>
      </c>
      <c r="J1662" s="87">
        <v>241</v>
      </c>
      <c r="K1662" s="87">
        <v>0</v>
      </c>
      <c r="L1662" s="80">
        <v>241</v>
      </c>
      <c r="M1662" s="80"/>
      <c r="N1662" s="80"/>
      <c r="O1662" s="80"/>
      <c r="P1662" s="80"/>
      <c r="Q1662" s="78">
        <v>110010</v>
      </c>
      <c r="R1662" s="79" t="s">
        <v>150</v>
      </c>
      <c r="S1662" s="78">
        <v>10</v>
      </c>
      <c r="T1662" s="79" t="s">
        <v>150</v>
      </c>
      <c r="U1662" s="78">
        <v>11</v>
      </c>
      <c r="V1662" s="80" t="s">
        <v>156</v>
      </c>
      <c r="W1662" s="78">
        <v>61</v>
      </c>
      <c r="X1662" s="78">
        <v>1</v>
      </c>
    </row>
    <row r="1663" spans="1:24" x14ac:dyDescent="0.25">
      <c r="A1663" s="67"/>
      <c r="B1663" s="67">
        <v>1446</v>
      </c>
      <c r="C1663" s="67" t="s">
        <v>742</v>
      </c>
      <c r="D1663" s="109">
        <v>350092</v>
      </c>
      <c r="E1663" s="86" t="s">
        <v>343</v>
      </c>
      <c r="F1663" s="72">
        <v>611510</v>
      </c>
      <c r="G1663" s="86" t="s">
        <v>212</v>
      </c>
      <c r="H1663" s="87">
        <v>2470.67</v>
      </c>
      <c r="I1663" s="87">
        <v>2010.5800000000004</v>
      </c>
      <c r="J1663" s="87">
        <v>7135</v>
      </c>
      <c r="K1663" s="87">
        <v>2990.9</v>
      </c>
      <c r="L1663" s="80">
        <v>7135</v>
      </c>
      <c r="M1663" s="80"/>
      <c r="N1663" s="80"/>
      <c r="O1663" s="80"/>
      <c r="P1663" s="80"/>
      <c r="Q1663" s="78">
        <v>110010</v>
      </c>
      <c r="R1663" s="79" t="s">
        <v>150</v>
      </c>
      <c r="S1663" s="78">
        <v>10</v>
      </c>
      <c r="T1663" s="79" t="s">
        <v>150</v>
      </c>
      <c r="U1663" s="78">
        <v>11</v>
      </c>
      <c r="V1663" s="80" t="s">
        <v>156</v>
      </c>
      <c r="W1663" s="78">
        <v>61</v>
      </c>
      <c r="X1663" s="78">
        <v>1</v>
      </c>
    </row>
    <row r="1664" spans="1:24" x14ac:dyDescent="0.25">
      <c r="A1664" s="67"/>
      <c r="B1664" s="67">
        <v>1447</v>
      </c>
      <c r="C1664" s="67" t="s">
        <v>742</v>
      </c>
      <c r="D1664" s="109">
        <v>350092</v>
      </c>
      <c r="E1664" s="86" t="s">
        <v>343</v>
      </c>
      <c r="F1664" s="72">
        <v>611515</v>
      </c>
      <c r="G1664" s="86" t="s">
        <v>213</v>
      </c>
      <c r="H1664" s="87">
        <v>0</v>
      </c>
      <c r="I1664" s="87">
        <v>986.64</v>
      </c>
      <c r="J1664" s="87">
        <v>2067</v>
      </c>
      <c r="K1664" s="87">
        <v>0</v>
      </c>
      <c r="L1664" s="80">
        <v>2067</v>
      </c>
      <c r="M1664" s="80"/>
      <c r="N1664" s="80"/>
      <c r="O1664" s="80"/>
      <c r="P1664" s="80"/>
      <c r="Q1664" s="78">
        <v>110010</v>
      </c>
      <c r="R1664" s="79" t="s">
        <v>150</v>
      </c>
      <c r="S1664" s="78">
        <v>10</v>
      </c>
      <c r="T1664" s="79" t="s">
        <v>150</v>
      </c>
      <c r="U1664" s="78">
        <v>11</v>
      </c>
      <c r="V1664" s="80" t="s">
        <v>156</v>
      </c>
      <c r="W1664" s="78">
        <v>61</v>
      </c>
      <c r="X1664" s="78">
        <v>1</v>
      </c>
    </row>
    <row r="1665" spans="1:24" x14ac:dyDescent="0.25">
      <c r="A1665" s="67"/>
      <c r="B1665" s="67">
        <v>1448</v>
      </c>
      <c r="C1665" s="67" t="s">
        <v>742</v>
      </c>
      <c r="D1665" s="109">
        <v>350092</v>
      </c>
      <c r="E1665" s="86" t="s">
        <v>343</v>
      </c>
      <c r="F1665" s="72">
        <v>712320</v>
      </c>
      <c r="G1665" s="86" t="s">
        <v>276</v>
      </c>
      <c r="H1665" s="87">
        <v>0</v>
      </c>
      <c r="I1665" s="87">
        <v>325</v>
      </c>
      <c r="J1665" s="87">
        <v>2450</v>
      </c>
      <c r="K1665" s="87">
        <v>360</v>
      </c>
      <c r="L1665" s="80">
        <v>2450</v>
      </c>
      <c r="M1665" s="80">
        <f t="shared" ref="M1665:M1686" si="51">+L1665-J1665</f>
        <v>0</v>
      </c>
      <c r="N1665" s="80"/>
      <c r="O1665" s="80"/>
      <c r="P1665" s="80"/>
      <c r="Q1665" s="78">
        <v>110010</v>
      </c>
      <c r="R1665" s="79" t="s">
        <v>150</v>
      </c>
      <c r="S1665" s="78">
        <v>10</v>
      </c>
      <c r="T1665" s="79" t="s">
        <v>150</v>
      </c>
      <c r="U1665" s="78">
        <v>11</v>
      </c>
      <c r="V1665" s="80" t="s">
        <v>156</v>
      </c>
      <c r="W1665" s="78">
        <v>71</v>
      </c>
      <c r="X1665" s="78">
        <v>4</v>
      </c>
    </row>
    <row r="1666" spans="1:24" x14ac:dyDescent="0.25">
      <c r="A1666" s="67"/>
      <c r="B1666" s="67">
        <v>1449</v>
      </c>
      <c r="C1666" s="67" t="s">
        <v>742</v>
      </c>
      <c r="D1666" s="109">
        <v>350092</v>
      </c>
      <c r="E1666" s="86" t="s">
        <v>343</v>
      </c>
      <c r="F1666" s="72">
        <v>712330</v>
      </c>
      <c r="G1666" s="86" t="s">
        <v>334</v>
      </c>
      <c r="H1666" s="87">
        <v>4458</v>
      </c>
      <c r="I1666" s="87">
        <v>2050</v>
      </c>
      <c r="J1666" s="87">
        <v>3649</v>
      </c>
      <c r="K1666" s="87">
        <v>2070</v>
      </c>
      <c r="L1666" s="80">
        <v>3649</v>
      </c>
      <c r="M1666" s="80">
        <f t="shared" si="51"/>
        <v>0</v>
      </c>
      <c r="N1666" s="80"/>
      <c r="O1666" s="80"/>
      <c r="P1666" s="80"/>
      <c r="Q1666" s="78">
        <v>110010</v>
      </c>
      <c r="R1666" s="79" t="s">
        <v>150</v>
      </c>
      <c r="S1666" s="78">
        <v>10</v>
      </c>
      <c r="T1666" s="79" t="s">
        <v>150</v>
      </c>
      <c r="U1666" s="78">
        <v>11</v>
      </c>
      <c r="V1666" s="80" t="s">
        <v>156</v>
      </c>
      <c r="W1666" s="78">
        <v>71</v>
      </c>
      <c r="X1666" s="78">
        <v>4</v>
      </c>
    </row>
    <row r="1667" spans="1:24" x14ac:dyDescent="0.25">
      <c r="A1667" s="67"/>
      <c r="B1667" s="67">
        <v>1450</v>
      </c>
      <c r="C1667" s="67" t="s">
        <v>742</v>
      </c>
      <c r="D1667" s="109">
        <v>350092</v>
      </c>
      <c r="E1667" s="86" t="s">
        <v>343</v>
      </c>
      <c r="F1667" s="72">
        <v>712350</v>
      </c>
      <c r="G1667" s="86" t="s">
        <v>335</v>
      </c>
      <c r="H1667" s="87">
        <v>1150</v>
      </c>
      <c r="I1667" s="87">
        <v>1930</v>
      </c>
      <c r="J1667" s="87">
        <v>4824</v>
      </c>
      <c r="K1667" s="87">
        <v>250</v>
      </c>
      <c r="L1667" s="80">
        <v>4824</v>
      </c>
      <c r="M1667" s="80">
        <f t="shared" si="51"/>
        <v>0</v>
      </c>
      <c r="N1667" s="80"/>
      <c r="O1667" s="80"/>
      <c r="P1667" s="80"/>
      <c r="Q1667" s="78">
        <v>110010</v>
      </c>
      <c r="R1667" s="79" t="s">
        <v>150</v>
      </c>
      <c r="S1667" s="78">
        <v>10</v>
      </c>
      <c r="T1667" s="79" t="s">
        <v>150</v>
      </c>
      <c r="U1667" s="78">
        <v>11</v>
      </c>
      <c r="V1667" s="80" t="s">
        <v>156</v>
      </c>
      <c r="W1667" s="78">
        <v>71</v>
      </c>
      <c r="X1667" s="78">
        <v>4</v>
      </c>
    </row>
    <row r="1668" spans="1:24" x14ac:dyDescent="0.25">
      <c r="A1668" s="67"/>
      <c r="B1668" s="67">
        <v>1451</v>
      </c>
      <c r="C1668" s="67" t="s">
        <v>742</v>
      </c>
      <c r="D1668" s="109">
        <v>350092</v>
      </c>
      <c r="E1668" s="86" t="s">
        <v>343</v>
      </c>
      <c r="F1668" s="72">
        <v>712370</v>
      </c>
      <c r="G1668" s="86" t="s">
        <v>184</v>
      </c>
      <c r="H1668" s="87">
        <v>275</v>
      </c>
      <c r="I1668" s="87">
        <v>3248.24</v>
      </c>
      <c r="J1668" s="87">
        <v>3573</v>
      </c>
      <c r="K1668" s="87">
        <v>0</v>
      </c>
      <c r="L1668" s="80">
        <v>3573</v>
      </c>
      <c r="M1668" s="80">
        <f t="shared" si="51"/>
        <v>0</v>
      </c>
      <c r="N1668" s="80"/>
      <c r="O1668" s="80"/>
      <c r="P1668" s="80"/>
      <c r="Q1668" s="78">
        <v>110010</v>
      </c>
      <c r="R1668" s="79" t="s">
        <v>150</v>
      </c>
      <c r="S1668" s="78">
        <v>10</v>
      </c>
      <c r="T1668" s="79" t="s">
        <v>150</v>
      </c>
      <c r="U1668" s="78">
        <v>11</v>
      </c>
      <c r="V1668" s="80" t="s">
        <v>156</v>
      </c>
      <c r="W1668" s="78">
        <v>71</v>
      </c>
      <c r="X1668" s="78">
        <v>4</v>
      </c>
    </row>
    <row r="1669" spans="1:24" x14ac:dyDescent="0.25">
      <c r="A1669" s="67"/>
      <c r="B1669" s="67">
        <v>1452</v>
      </c>
      <c r="C1669" s="67" t="s">
        <v>742</v>
      </c>
      <c r="D1669" s="109">
        <v>350092</v>
      </c>
      <c r="E1669" s="86" t="s">
        <v>343</v>
      </c>
      <c r="F1669" s="72">
        <v>712420</v>
      </c>
      <c r="G1669" s="86" t="s">
        <v>223</v>
      </c>
      <c r="H1669" s="87">
        <v>0</v>
      </c>
      <c r="I1669" s="87">
        <v>0</v>
      </c>
      <c r="J1669" s="87">
        <v>500</v>
      </c>
      <c r="K1669" s="87">
        <v>300</v>
      </c>
      <c r="L1669" s="80">
        <v>500</v>
      </c>
      <c r="M1669" s="80">
        <f t="shared" si="51"/>
        <v>0</v>
      </c>
      <c r="N1669" s="80"/>
      <c r="O1669" s="80"/>
      <c r="P1669" s="80"/>
      <c r="Q1669" s="78">
        <v>110010</v>
      </c>
      <c r="R1669" s="79" t="s">
        <v>150</v>
      </c>
      <c r="S1669" s="78">
        <v>10</v>
      </c>
      <c r="T1669" s="79" t="s">
        <v>150</v>
      </c>
      <c r="U1669" s="78">
        <v>11</v>
      </c>
      <c r="V1669" s="80" t="s">
        <v>156</v>
      </c>
      <c r="W1669" s="78">
        <v>71</v>
      </c>
      <c r="X1669" s="78">
        <v>4</v>
      </c>
    </row>
    <row r="1670" spans="1:24" x14ac:dyDescent="0.25">
      <c r="A1670" s="67"/>
      <c r="B1670" s="67">
        <v>1453</v>
      </c>
      <c r="C1670" s="67" t="s">
        <v>742</v>
      </c>
      <c r="D1670" s="109">
        <v>350092</v>
      </c>
      <c r="E1670" s="86" t="s">
        <v>343</v>
      </c>
      <c r="F1670" s="72">
        <v>712510</v>
      </c>
      <c r="G1670" s="86" t="s">
        <v>186</v>
      </c>
      <c r="H1670" s="87">
        <v>179.99</v>
      </c>
      <c r="I1670" s="87">
        <v>0</v>
      </c>
      <c r="J1670" s="87">
        <v>0</v>
      </c>
      <c r="K1670" s="87">
        <v>0</v>
      </c>
      <c r="L1670" s="80">
        <v>0</v>
      </c>
      <c r="M1670" s="80">
        <f t="shared" si="51"/>
        <v>0</v>
      </c>
      <c r="N1670" s="80"/>
      <c r="O1670" s="80"/>
      <c r="P1670" s="80"/>
      <c r="Q1670" s="78">
        <v>110010</v>
      </c>
      <c r="R1670" s="79" t="s">
        <v>150</v>
      </c>
      <c r="S1670" s="78">
        <v>10</v>
      </c>
      <c r="T1670" s="79" t="s">
        <v>150</v>
      </c>
      <c r="U1670" s="78">
        <v>11</v>
      </c>
      <c r="V1670" s="80" t="s">
        <v>156</v>
      </c>
      <c r="W1670" s="78">
        <v>71</v>
      </c>
      <c r="X1670" s="78">
        <v>4</v>
      </c>
    </row>
    <row r="1671" spans="1:24" x14ac:dyDescent="0.25">
      <c r="A1671" s="67"/>
      <c r="B1671" s="67">
        <v>1454</v>
      </c>
      <c r="C1671" s="67" t="s">
        <v>742</v>
      </c>
      <c r="D1671" s="109">
        <v>350092</v>
      </c>
      <c r="E1671" s="86" t="s">
        <v>343</v>
      </c>
      <c r="F1671" s="72">
        <v>712655</v>
      </c>
      <c r="G1671" s="86" t="s">
        <v>237</v>
      </c>
      <c r="H1671" s="87">
        <v>262.18</v>
      </c>
      <c r="I1671" s="87">
        <v>1332.8</v>
      </c>
      <c r="J1671" s="87">
        <v>1100</v>
      </c>
      <c r="K1671" s="87">
        <v>0</v>
      </c>
      <c r="L1671" s="80">
        <v>1100</v>
      </c>
      <c r="M1671" s="80">
        <f t="shared" si="51"/>
        <v>0</v>
      </c>
      <c r="N1671" s="80"/>
      <c r="O1671" s="80"/>
      <c r="P1671" s="80"/>
      <c r="Q1671" s="78">
        <v>110010</v>
      </c>
      <c r="R1671" s="79" t="s">
        <v>150</v>
      </c>
      <c r="S1671" s="78">
        <v>10</v>
      </c>
      <c r="T1671" s="79" t="s">
        <v>150</v>
      </c>
      <c r="U1671" s="78">
        <v>11</v>
      </c>
      <c r="V1671" s="80" t="s">
        <v>156</v>
      </c>
      <c r="W1671" s="78">
        <v>71</v>
      </c>
      <c r="X1671" s="78">
        <v>4</v>
      </c>
    </row>
    <row r="1672" spans="1:24" x14ac:dyDescent="0.25">
      <c r="A1672" s="67"/>
      <c r="B1672" s="67">
        <v>1455</v>
      </c>
      <c r="C1672" s="67" t="s">
        <v>742</v>
      </c>
      <c r="D1672" s="109">
        <v>350092</v>
      </c>
      <c r="E1672" s="86" t="s">
        <v>343</v>
      </c>
      <c r="F1672" s="72">
        <v>733110</v>
      </c>
      <c r="G1672" s="86" t="s">
        <v>214</v>
      </c>
      <c r="H1672" s="87">
        <v>13939.31</v>
      </c>
      <c r="I1672" s="87">
        <v>11430.28</v>
      </c>
      <c r="J1672" s="87">
        <v>13354</v>
      </c>
      <c r="K1672" s="87">
        <v>6020.69</v>
      </c>
      <c r="L1672" s="80">
        <v>13354</v>
      </c>
      <c r="M1672" s="80">
        <f t="shared" si="51"/>
        <v>0</v>
      </c>
      <c r="N1672" s="80"/>
      <c r="O1672" s="80"/>
      <c r="P1672" s="80"/>
      <c r="Q1672" s="78">
        <v>110010</v>
      </c>
      <c r="R1672" s="79" t="s">
        <v>150</v>
      </c>
      <c r="S1672" s="78">
        <v>10</v>
      </c>
      <c r="T1672" s="79" t="s">
        <v>150</v>
      </c>
      <c r="U1672" s="78">
        <v>11</v>
      </c>
      <c r="V1672" s="80" t="s">
        <v>156</v>
      </c>
      <c r="W1672" s="78">
        <v>73</v>
      </c>
      <c r="X1672" s="78">
        <v>4</v>
      </c>
    </row>
    <row r="1673" spans="1:24" x14ac:dyDescent="0.25">
      <c r="A1673" s="67"/>
      <c r="B1673" s="67">
        <v>1456</v>
      </c>
      <c r="C1673" s="67" t="s">
        <v>742</v>
      </c>
      <c r="D1673" s="109">
        <v>350092</v>
      </c>
      <c r="E1673" s="86" t="s">
        <v>343</v>
      </c>
      <c r="F1673" s="72">
        <v>744210</v>
      </c>
      <c r="G1673" s="86" t="s">
        <v>190</v>
      </c>
      <c r="H1673" s="87">
        <v>0</v>
      </c>
      <c r="I1673" s="87">
        <v>62.72</v>
      </c>
      <c r="J1673" s="87">
        <v>200</v>
      </c>
      <c r="K1673" s="87">
        <v>0</v>
      </c>
      <c r="L1673" s="80">
        <v>200</v>
      </c>
      <c r="M1673" s="80">
        <f t="shared" si="51"/>
        <v>0</v>
      </c>
      <c r="N1673" s="80"/>
      <c r="O1673" s="80"/>
      <c r="P1673" s="80"/>
      <c r="Q1673" s="78">
        <v>110010</v>
      </c>
      <c r="R1673" s="79" t="s">
        <v>150</v>
      </c>
      <c r="S1673" s="78">
        <v>10</v>
      </c>
      <c r="T1673" s="79" t="s">
        <v>150</v>
      </c>
      <c r="U1673" s="78">
        <v>11</v>
      </c>
      <c r="V1673" s="80" t="s">
        <v>156</v>
      </c>
      <c r="W1673" s="78">
        <v>74</v>
      </c>
      <c r="X1673" s="78">
        <v>4</v>
      </c>
    </row>
    <row r="1674" spans="1:24" x14ac:dyDescent="0.25">
      <c r="A1674" s="67"/>
      <c r="B1674" s="67">
        <v>1457</v>
      </c>
      <c r="C1674" s="67" t="s">
        <v>742</v>
      </c>
      <c r="D1674" s="109">
        <v>350092</v>
      </c>
      <c r="E1674" s="86" t="s">
        <v>343</v>
      </c>
      <c r="F1674" s="72">
        <v>744220</v>
      </c>
      <c r="G1674" s="86" t="s">
        <v>191</v>
      </c>
      <c r="H1674" s="87">
        <v>4872.3</v>
      </c>
      <c r="I1674" s="87">
        <v>1226.18</v>
      </c>
      <c r="J1674" s="87">
        <v>0</v>
      </c>
      <c r="K1674" s="87">
        <v>0</v>
      </c>
      <c r="L1674" s="80">
        <v>0</v>
      </c>
      <c r="M1674" s="80">
        <f t="shared" si="51"/>
        <v>0</v>
      </c>
      <c r="N1674" s="80"/>
      <c r="O1674" s="80"/>
      <c r="P1674" s="80"/>
      <c r="Q1674" s="78">
        <v>110010</v>
      </c>
      <c r="R1674" s="79" t="s">
        <v>150</v>
      </c>
      <c r="S1674" s="78">
        <v>10</v>
      </c>
      <c r="T1674" s="79" t="s">
        <v>150</v>
      </c>
      <c r="U1674" s="78">
        <v>11</v>
      </c>
      <c r="V1674" s="80" t="s">
        <v>156</v>
      </c>
      <c r="W1674" s="78">
        <v>74</v>
      </c>
      <c r="X1674" s="78">
        <v>4</v>
      </c>
    </row>
    <row r="1675" spans="1:24" x14ac:dyDescent="0.25">
      <c r="A1675" s="67"/>
      <c r="B1675" s="67">
        <v>1458</v>
      </c>
      <c r="C1675" s="67" t="s">
        <v>742</v>
      </c>
      <c r="D1675" s="109">
        <v>350092</v>
      </c>
      <c r="E1675" s="86" t="s">
        <v>343</v>
      </c>
      <c r="F1675" s="72">
        <v>755110</v>
      </c>
      <c r="G1675" s="86" t="s">
        <v>323</v>
      </c>
      <c r="H1675" s="87">
        <v>0</v>
      </c>
      <c r="I1675" s="87">
        <v>0</v>
      </c>
      <c r="J1675" s="87">
        <v>100</v>
      </c>
      <c r="K1675" s="87">
        <v>94</v>
      </c>
      <c r="L1675" s="80">
        <v>100</v>
      </c>
      <c r="M1675" s="80">
        <f t="shared" si="51"/>
        <v>0</v>
      </c>
      <c r="N1675" s="80"/>
      <c r="O1675" s="80"/>
      <c r="P1675" s="80"/>
      <c r="Q1675" s="78">
        <v>110010</v>
      </c>
      <c r="R1675" s="79" t="s">
        <v>150</v>
      </c>
      <c r="S1675" s="78">
        <v>10</v>
      </c>
      <c r="T1675" s="79" t="s">
        <v>150</v>
      </c>
      <c r="U1675" s="78">
        <v>11</v>
      </c>
      <c r="V1675" s="80" t="s">
        <v>156</v>
      </c>
      <c r="W1675" s="78">
        <v>75</v>
      </c>
      <c r="X1675" s="78">
        <v>4</v>
      </c>
    </row>
    <row r="1676" spans="1:24" x14ac:dyDescent="0.25">
      <c r="A1676" s="67"/>
      <c r="B1676" s="67">
        <v>1459</v>
      </c>
      <c r="C1676" s="67" t="s">
        <v>742</v>
      </c>
      <c r="D1676" s="109">
        <v>350092</v>
      </c>
      <c r="E1676" s="86" t="s">
        <v>343</v>
      </c>
      <c r="F1676" s="72">
        <v>755240</v>
      </c>
      <c r="G1676" s="86" t="s">
        <v>193</v>
      </c>
      <c r="H1676" s="87">
        <v>0</v>
      </c>
      <c r="I1676" s="87">
        <v>0</v>
      </c>
      <c r="J1676" s="87">
        <v>578</v>
      </c>
      <c r="K1676" s="87">
        <v>0</v>
      </c>
      <c r="L1676" s="80">
        <v>578</v>
      </c>
      <c r="M1676" s="80">
        <f t="shared" si="51"/>
        <v>0</v>
      </c>
      <c r="N1676" s="80"/>
      <c r="O1676" s="80"/>
      <c r="P1676" s="80"/>
      <c r="Q1676" s="78">
        <v>110010</v>
      </c>
      <c r="R1676" s="79" t="s">
        <v>150</v>
      </c>
      <c r="S1676" s="78">
        <v>10</v>
      </c>
      <c r="T1676" s="79" t="s">
        <v>150</v>
      </c>
      <c r="U1676" s="78">
        <v>11</v>
      </c>
      <c r="V1676" s="80" t="s">
        <v>156</v>
      </c>
      <c r="W1676" s="78">
        <v>75</v>
      </c>
      <c r="X1676" s="78">
        <v>4</v>
      </c>
    </row>
    <row r="1677" spans="1:24" x14ac:dyDescent="0.25">
      <c r="A1677" s="67"/>
      <c r="B1677" s="67">
        <v>1460</v>
      </c>
      <c r="C1677" s="67" t="s">
        <v>742</v>
      </c>
      <c r="D1677" s="109">
        <v>350092</v>
      </c>
      <c r="E1677" s="86" t="s">
        <v>343</v>
      </c>
      <c r="F1677" s="72">
        <v>755310</v>
      </c>
      <c r="G1677" s="86" t="s">
        <v>194</v>
      </c>
      <c r="H1677" s="87">
        <v>5733.08</v>
      </c>
      <c r="I1677" s="87">
        <v>99.940000000000509</v>
      </c>
      <c r="J1677" s="87">
        <v>5963</v>
      </c>
      <c r="K1677" s="87">
        <v>5030.4600000000009</v>
      </c>
      <c r="L1677" s="80">
        <v>5963</v>
      </c>
      <c r="M1677" s="80">
        <f t="shared" si="51"/>
        <v>0</v>
      </c>
      <c r="N1677" s="80"/>
      <c r="O1677" s="80"/>
      <c r="P1677" s="80"/>
      <c r="Q1677" s="78">
        <v>110010</v>
      </c>
      <c r="R1677" s="79" t="s">
        <v>150</v>
      </c>
      <c r="S1677" s="78">
        <v>10</v>
      </c>
      <c r="T1677" s="79" t="s">
        <v>150</v>
      </c>
      <c r="U1677" s="78">
        <v>11</v>
      </c>
      <c r="V1677" s="80" t="s">
        <v>156</v>
      </c>
      <c r="W1677" s="78">
        <v>75</v>
      </c>
      <c r="X1677" s="78">
        <v>4</v>
      </c>
    </row>
    <row r="1678" spans="1:24" x14ac:dyDescent="0.25">
      <c r="A1678" s="67"/>
      <c r="B1678" s="67">
        <v>1461</v>
      </c>
      <c r="C1678" s="67" t="s">
        <v>742</v>
      </c>
      <c r="D1678" s="109">
        <v>350092</v>
      </c>
      <c r="E1678" s="86" t="s">
        <v>343</v>
      </c>
      <c r="F1678" s="72">
        <v>755360</v>
      </c>
      <c r="G1678" s="86" t="s">
        <v>225</v>
      </c>
      <c r="H1678" s="87">
        <v>1706.79</v>
      </c>
      <c r="I1678" s="87">
        <v>3510.0099999999993</v>
      </c>
      <c r="J1678" s="87">
        <v>2578</v>
      </c>
      <c r="K1678" s="87">
        <v>2589.7200000000007</v>
      </c>
      <c r="L1678" s="80">
        <v>2578</v>
      </c>
      <c r="M1678" s="80">
        <f t="shared" si="51"/>
        <v>0</v>
      </c>
      <c r="N1678" s="80"/>
      <c r="O1678" s="80"/>
      <c r="P1678" s="80"/>
      <c r="Q1678" s="78">
        <v>110010</v>
      </c>
      <c r="R1678" s="79" t="s">
        <v>150</v>
      </c>
      <c r="S1678" s="78">
        <v>10</v>
      </c>
      <c r="T1678" s="79" t="s">
        <v>150</v>
      </c>
      <c r="U1678" s="78">
        <v>11</v>
      </c>
      <c r="V1678" s="80" t="s">
        <v>156</v>
      </c>
      <c r="W1678" s="78">
        <v>75</v>
      </c>
      <c r="X1678" s="78">
        <v>4</v>
      </c>
    </row>
    <row r="1679" spans="1:24" s="66" customFormat="1" x14ac:dyDescent="0.25">
      <c r="A1679" s="67"/>
      <c r="B1679" s="67">
        <v>1462</v>
      </c>
      <c r="C1679" s="67" t="s">
        <v>742</v>
      </c>
      <c r="D1679" s="109">
        <v>350092</v>
      </c>
      <c r="E1679" s="86" t="s">
        <v>343</v>
      </c>
      <c r="F1679" s="72">
        <v>755510</v>
      </c>
      <c r="G1679" s="86" t="s">
        <v>195</v>
      </c>
      <c r="H1679" s="87">
        <v>6443</v>
      </c>
      <c r="I1679" s="87">
        <v>6339</v>
      </c>
      <c r="J1679" s="87">
        <v>8952</v>
      </c>
      <c r="K1679" s="87">
        <v>3388</v>
      </c>
      <c r="L1679" s="80">
        <v>8952</v>
      </c>
      <c r="M1679" s="80">
        <f t="shared" si="51"/>
        <v>0</v>
      </c>
      <c r="N1679" s="80"/>
      <c r="O1679" s="80"/>
      <c r="P1679" s="80"/>
      <c r="Q1679" s="78">
        <v>110010</v>
      </c>
      <c r="R1679" s="79" t="s">
        <v>150</v>
      </c>
      <c r="S1679" s="78">
        <v>10</v>
      </c>
      <c r="T1679" s="79" t="s">
        <v>150</v>
      </c>
      <c r="U1679" s="78">
        <v>11</v>
      </c>
      <c r="V1679" s="80" t="s">
        <v>156</v>
      </c>
      <c r="W1679" s="78">
        <v>75</v>
      </c>
      <c r="X1679" s="78">
        <v>4</v>
      </c>
    </row>
    <row r="1680" spans="1:24" x14ac:dyDescent="0.25">
      <c r="A1680" s="67"/>
      <c r="B1680" s="67">
        <v>1463</v>
      </c>
      <c r="C1680" s="67" t="s">
        <v>742</v>
      </c>
      <c r="D1680" s="109">
        <v>350092</v>
      </c>
      <c r="E1680" s="86" t="s">
        <v>343</v>
      </c>
      <c r="F1680" s="72">
        <v>755705</v>
      </c>
      <c r="G1680" s="86" t="s">
        <v>196</v>
      </c>
      <c r="H1680" s="87">
        <v>9.2600000000000016</v>
      </c>
      <c r="I1680" s="87">
        <v>303.18</v>
      </c>
      <c r="J1680" s="87">
        <v>50</v>
      </c>
      <c r="K1680" s="87">
        <v>15.94</v>
      </c>
      <c r="L1680" s="80">
        <v>50</v>
      </c>
      <c r="M1680" s="80">
        <f t="shared" si="51"/>
        <v>0</v>
      </c>
      <c r="N1680" s="80"/>
      <c r="O1680" s="80"/>
      <c r="P1680" s="80"/>
      <c r="Q1680" s="78">
        <v>110010</v>
      </c>
      <c r="R1680" s="79" t="s">
        <v>150</v>
      </c>
      <c r="S1680" s="78">
        <v>10</v>
      </c>
      <c r="T1680" s="79" t="s">
        <v>150</v>
      </c>
      <c r="U1680" s="78">
        <v>11</v>
      </c>
      <c r="V1680" s="80" t="s">
        <v>156</v>
      </c>
      <c r="W1680" s="78">
        <v>75</v>
      </c>
      <c r="X1680" s="78">
        <v>4</v>
      </c>
    </row>
    <row r="1681" spans="1:41" x14ac:dyDescent="0.25">
      <c r="A1681" s="67"/>
      <c r="B1681" s="67">
        <v>1464</v>
      </c>
      <c r="C1681" s="67" t="s">
        <v>742</v>
      </c>
      <c r="D1681" s="109">
        <v>350092</v>
      </c>
      <c r="E1681" s="86" t="s">
        <v>343</v>
      </c>
      <c r="F1681" s="72">
        <v>755730</v>
      </c>
      <c r="G1681" s="86" t="s">
        <v>197</v>
      </c>
      <c r="H1681" s="87">
        <v>0</v>
      </c>
      <c r="I1681" s="87">
        <v>0</v>
      </c>
      <c r="J1681" s="87">
        <v>100</v>
      </c>
      <c r="K1681" s="87">
        <v>0</v>
      </c>
      <c r="L1681" s="80">
        <v>100</v>
      </c>
      <c r="M1681" s="80">
        <f t="shared" si="51"/>
        <v>0</v>
      </c>
      <c r="N1681" s="80"/>
      <c r="O1681" s="80"/>
      <c r="P1681" s="80"/>
      <c r="Q1681" s="78">
        <v>110010</v>
      </c>
      <c r="R1681" s="79" t="s">
        <v>150</v>
      </c>
      <c r="S1681" s="78">
        <v>10</v>
      </c>
      <c r="T1681" s="79" t="s">
        <v>150</v>
      </c>
      <c r="U1681" s="78">
        <v>11</v>
      </c>
      <c r="V1681" s="80" t="s">
        <v>156</v>
      </c>
      <c r="W1681" s="78">
        <v>75</v>
      </c>
      <c r="X1681" s="78">
        <v>4</v>
      </c>
    </row>
    <row r="1682" spans="1:41" x14ac:dyDescent="0.25">
      <c r="A1682" s="67"/>
      <c r="B1682" s="67">
        <v>1465</v>
      </c>
      <c r="C1682" s="67" t="s">
        <v>742</v>
      </c>
      <c r="D1682" s="109">
        <v>350092</v>
      </c>
      <c r="E1682" s="86" t="s">
        <v>343</v>
      </c>
      <c r="F1682" s="72">
        <v>755740</v>
      </c>
      <c r="G1682" s="86" t="s">
        <v>336</v>
      </c>
      <c r="H1682" s="87">
        <v>0</v>
      </c>
      <c r="I1682" s="87">
        <v>0</v>
      </c>
      <c r="J1682" s="87">
        <v>500</v>
      </c>
      <c r="K1682" s="87">
        <v>0</v>
      </c>
      <c r="L1682" s="80">
        <v>500</v>
      </c>
      <c r="M1682" s="80">
        <f t="shared" si="51"/>
        <v>0</v>
      </c>
      <c r="N1682" s="80"/>
      <c r="O1682" s="80"/>
      <c r="P1682" s="80"/>
      <c r="Q1682" s="78">
        <v>110010</v>
      </c>
      <c r="R1682" s="79" t="s">
        <v>150</v>
      </c>
      <c r="S1682" s="78">
        <v>10</v>
      </c>
      <c r="T1682" s="79" t="s">
        <v>150</v>
      </c>
      <c r="U1682" s="78">
        <v>11</v>
      </c>
      <c r="V1682" s="80" t="s">
        <v>156</v>
      </c>
      <c r="W1682" s="78">
        <v>75</v>
      </c>
      <c r="X1682" s="78">
        <v>4</v>
      </c>
    </row>
    <row r="1683" spans="1:41" x14ac:dyDescent="0.25">
      <c r="A1683" s="67"/>
      <c r="B1683" s="67">
        <v>1466</v>
      </c>
      <c r="C1683" s="67" t="s">
        <v>742</v>
      </c>
      <c r="D1683" s="109">
        <v>350092</v>
      </c>
      <c r="E1683" s="86" t="s">
        <v>343</v>
      </c>
      <c r="F1683" s="72">
        <v>777412</v>
      </c>
      <c r="G1683" s="86" t="s">
        <v>205</v>
      </c>
      <c r="H1683" s="87">
        <v>110413</v>
      </c>
      <c r="I1683" s="87">
        <v>172580</v>
      </c>
      <c r="J1683" s="87">
        <v>332407</v>
      </c>
      <c r="K1683" s="87">
        <v>332242</v>
      </c>
      <c r="L1683" s="80">
        <v>0</v>
      </c>
      <c r="M1683" s="80">
        <f t="shared" si="51"/>
        <v>-332407</v>
      </c>
      <c r="N1683" s="80"/>
      <c r="O1683" s="80"/>
      <c r="P1683" s="80"/>
      <c r="Q1683" s="78">
        <v>110010</v>
      </c>
      <c r="R1683" s="79" t="s">
        <v>150</v>
      </c>
      <c r="S1683" s="78">
        <v>10</v>
      </c>
      <c r="T1683" s="79" t="s">
        <v>150</v>
      </c>
      <c r="U1683" s="78">
        <v>11</v>
      </c>
      <c r="V1683" s="80" t="s">
        <v>156</v>
      </c>
      <c r="W1683" s="78">
        <v>77</v>
      </c>
      <c r="X1683" s="78">
        <v>4</v>
      </c>
    </row>
    <row r="1684" spans="1:41" x14ac:dyDescent="0.25">
      <c r="A1684" s="67"/>
      <c r="B1684" s="67">
        <v>1467</v>
      </c>
      <c r="C1684" s="67" t="s">
        <v>742</v>
      </c>
      <c r="D1684" s="109">
        <v>350092</v>
      </c>
      <c r="E1684" s="86" t="s">
        <v>343</v>
      </c>
      <c r="F1684" s="72">
        <v>787410</v>
      </c>
      <c r="G1684" s="86" t="s">
        <v>227</v>
      </c>
      <c r="H1684" s="87">
        <v>8142</v>
      </c>
      <c r="I1684" s="87">
        <v>9674</v>
      </c>
      <c r="J1684" s="87">
        <v>4873</v>
      </c>
      <c r="K1684" s="87">
        <v>4873</v>
      </c>
      <c r="L1684" s="80">
        <v>0</v>
      </c>
      <c r="M1684" s="80">
        <f t="shared" si="51"/>
        <v>-4873</v>
      </c>
      <c r="N1684" s="80"/>
      <c r="O1684" s="80"/>
      <c r="P1684" s="80"/>
      <c r="Q1684" s="78">
        <v>110010</v>
      </c>
      <c r="R1684" s="79" t="s">
        <v>150</v>
      </c>
      <c r="S1684" s="78">
        <v>10</v>
      </c>
      <c r="T1684" s="79" t="s">
        <v>150</v>
      </c>
      <c r="U1684" s="78">
        <v>11</v>
      </c>
      <c r="V1684" s="80" t="s">
        <v>156</v>
      </c>
      <c r="W1684" s="78">
        <v>78</v>
      </c>
      <c r="X1684" s="78">
        <v>4</v>
      </c>
    </row>
    <row r="1685" spans="1:41" s="103" customFormat="1" x14ac:dyDescent="0.25">
      <c r="A1685" s="67"/>
      <c r="B1685" s="67">
        <v>1468</v>
      </c>
      <c r="C1685" s="67" t="s">
        <v>742</v>
      </c>
      <c r="D1685" s="109">
        <v>350092</v>
      </c>
      <c r="E1685" s="86" t="s">
        <v>343</v>
      </c>
      <c r="F1685" s="72">
        <v>787430</v>
      </c>
      <c r="G1685" s="86" t="s">
        <v>207</v>
      </c>
      <c r="H1685" s="87">
        <v>4068</v>
      </c>
      <c r="I1685" s="87">
        <v>0</v>
      </c>
      <c r="J1685" s="87">
        <v>0</v>
      </c>
      <c r="K1685" s="87">
        <v>0</v>
      </c>
      <c r="L1685" s="80">
        <v>0</v>
      </c>
      <c r="M1685" s="80">
        <f t="shared" si="51"/>
        <v>0</v>
      </c>
      <c r="N1685" s="80"/>
      <c r="O1685" s="80"/>
      <c r="P1685" s="80"/>
      <c r="Q1685" s="78">
        <v>110010</v>
      </c>
      <c r="R1685" s="79" t="s">
        <v>150</v>
      </c>
      <c r="S1685" s="78">
        <v>10</v>
      </c>
      <c r="T1685" s="79" t="s">
        <v>150</v>
      </c>
      <c r="U1685" s="78">
        <v>11</v>
      </c>
      <c r="V1685" s="80" t="s">
        <v>156</v>
      </c>
      <c r="W1685" s="78">
        <v>78</v>
      </c>
      <c r="X1685" s="78">
        <v>4</v>
      </c>
      <c r="Y1685" s="66"/>
      <c r="Z1685" s="66"/>
      <c r="AA1685" s="66"/>
      <c r="AB1685" s="66"/>
      <c r="AC1685" s="66"/>
      <c r="AD1685" s="66"/>
      <c r="AE1685" s="66"/>
      <c r="AF1685" s="66"/>
      <c r="AG1685" s="66"/>
      <c r="AH1685" s="66"/>
      <c r="AI1685" s="66"/>
      <c r="AJ1685" s="66"/>
      <c r="AK1685" s="66"/>
      <c r="AL1685" s="66"/>
      <c r="AM1685" s="66"/>
      <c r="AN1685" s="66"/>
      <c r="AO1685" s="66"/>
    </row>
    <row r="1686" spans="1:41" x14ac:dyDescent="0.25">
      <c r="A1686" s="67"/>
      <c r="B1686" s="67"/>
      <c r="C1686" s="67" t="s">
        <v>742</v>
      </c>
      <c r="D1686" s="109">
        <v>350092</v>
      </c>
      <c r="E1686" s="86" t="s">
        <v>343</v>
      </c>
      <c r="F1686" s="66">
        <v>798142</v>
      </c>
      <c r="G1686" s="66" t="s">
        <v>839</v>
      </c>
      <c r="H1686" s="87"/>
      <c r="I1686" s="87"/>
      <c r="J1686" s="87"/>
      <c r="K1686" s="87"/>
      <c r="L1686" s="80">
        <v>-5171</v>
      </c>
      <c r="M1686" s="80">
        <f t="shared" si="51"/>
        <v>-5171</v>
      </c>
      <c r="N1686" s="80"/>
      <c r="O1686" s="80"/>
      <c r="P1686" s="80"/>
      <c r="Q1686" s="78">
        <v>110010</v>
      </c>
      <c r="R1686" s="79" t="s">
        <v>150</v>
      </c>
      <c r="S1686" s="78">
        <v>10</v>
      </c>
      <c r="T1686" s="79" t="s">
        <v>150</v>
      </c>
      <c r="U1686" s="78">
        <v>11</v>
      </c>
      <c r="V1686" s="80" t="s">
        <v>156</v>
      </c>
      <c r="W1686" s="78">
        <v>79</v>
      </c>
      <c r="X1686" s="78">
        <v>4</v>
      </c>
    </row>
    <row r="1687" spans="1:41" x14ac:dyDescent="0.25">
      <c r="A1687" s="67"/>
      <c r="B1687" s="67">
        <v>1469</v>
      </c>
      <c r="C1687" s="67" t="s">
        <v>742</v>
      </c>
      <c r="D1687" s="109">
        <v>350096</v>
      </c>
      <c r="E1687" s="86" t="s">
        <v>343</v>
      </c>
      <c r="F1687" s="72">
        <v>611110</v>
      </c>
      <c r="G1687" s="86" t="s">
        <v>258</v>
      </c>
      <c r="H1687" s="87">
        <v>62316.729999999989</v>
      </c>
      <c r="I1687" s="87">
        <v>53258.280000000006</v>
      </c>
      <c r="J1687" s="87">
        <v>90337</v>
      </c>
      <c r="K1687" s="87">
        <v>28194.3</v>
      </c>
      <c r="L1687" s="80">
        <v>124284</v>
      </c>
      <c r="M1687" s="80"/>
      <c r="N1687" s="80"/>
      <c r="O1687" s="80"/>
      <c r="P1687" s="80"/>
      <c r="Q1687" s="78">
        <v>110010</v>
      </c>
      <c r="R1687" s="79" t="s">
        <v>150</v>
      </c>
      <c r="S1687" s="78">
        <v>10</v>
      </c>
      <c r="T1687" s="79" t="s">
        <v>150</v>
      </c>
      <c r="U1687" s="78">
        <v>11</v>
      </c>
      <c r="V1687" s="80" t="s">
        <v>156</v>
      </c>
      <c r="W1687" s="78">
        <v>61</v>
      </c>
      <c r="X1687" s="78">
        <v>1</v>
      </c>
    </row>
    <row r="1688" spans="1:41" s="66" customFormat="1" x14ac:dyDescent="0.25">
      <c r="A1688" s="67"/>
      <c r="B1688" s="67">
        <v>1470</v>
      </c>
      <c r="C1688" s="67" t="s">
        <v>742</v>
      </c>
      <c r="D1688" s="109">
        <v>350096</v>
      </c>
      <c r="E1688" s="86" t="s">
        <v>343</v>
      </c>
      <c r="F1688" s="72">
        <v>611115</v>
      </c>
      <c r="G1688" s="86" t="s">
        <v>259</v>
      </c>
      <c r="H1688" s="87">
        <v>840.29</v>
      </c>
      <c r="I1688" s="87">
        <v>551.52</v>
      </c>
      <c r="J1688" s="87">
        <v>949</v>
      </c>
      <c r="K1688" s="87">
        <v>49.56</v>
      </c>
      <c r="L1688" s="80">
        <v>949</v>
      </c>
      <c r="M1688" s="80"/>
      <c r="N1688" s="80"/>
      <c r="O1688" s="80"/>
      <c r="P1688" s="80"/>
      <c r="Q1688" s="78">
        <v>110010</v>
      </c>
      <c r="R1688" s="79" t="s">
        <v>150</v>
      </c>
      <c r="S1688" s="78">
        <v>10</v>
      </c>
      <c r="T1688" s="79" t="s">
        <v>150</v>
      </c>
      <c r="U1688" s="78">
        <v>11</v>
      </c>
      <c r="V1688" s="80" t="s">
        <v>156</v>
      </c>
      <c r="W1688" s="78">
        <v>61</v>
      </c>
      <c r="X1688" s="78">
        <v>1</v>
      </c>
    </row>
    <row r="1689" spans="1:41" x14ac:dyDescent="0.25">
      <c r="A1689" s="67"/>
      <c r="B1689" s="67">
        <v>1471</v>
      </c>
      <c r="C1689" s="67" t="s">
        <v>742</v>
      </c>
      <c r="D1689" s="109">
        <v>350096</v>
      </c>
      <c r="E1689" s="86" t="s">
        <v>343</v>
      </c>
      <c r="F1689" s="72">
        <v>611120</v>
      </c>
      <c r="G1689" s="86" t="s">
        <v>229</v>
      </c>
      <c r="H1689" s="87">
        <v>37020.54</v>
      </c>
      <c r="I1689" s="87">
        <v>22440</v>
      </c>
      <c r="J1689" s="87">
        <v>41937</v>
      </c>
      <c r="K1689" s="87">
        <v>16013.66</v>
      </c>
      <c r="L1689" s="80">
        <v>0</v>
      </c>
      <c r="M1689" s="80"/>
      <c r="N1689" s="80"/>
      <c r="O1689" s="80"/>
      <c r="P1689" s="80"/>
      <c r="Q1689" s="78">
        <v>110010</v>
      </c>
      <c r="R1689" s="79" t="s">
        <v>150</v>
      </c>
      <c r="S1689" s="78">
        <v>10</v>
      </c>
      <c r="T1689" s="79" t="s">
        <v>150</v>
      </c>
      <c r="U1689" s="78">
        <v>11</v>
      </c>
      <c r="V1689" s="80" t="s">
        <v>156</v>
      </c>
      <c r="W1689" s="78">
        <v>61</v>
      </c>
      <c r="X1689" s="78">
        <v>1</v>
      </c>
    </row>
    <row r="1690" spans="1:41" x14ac:dyDescent="0.25">
      <c r="A1690" s="67"/>
      <c r="B1690" s="67">
        <v>1472</v>
      </c>
      <c r="C1690" s="67" t="s">
        <v>742</v>
      </c>
      <c r="D1690" s="109">
        <v>350096</v>
      </c>
      <c r="E1690" s="86" t="s">
        <v>343</v>
      </c>
      <c r="F1690" s="72">
        <v>611150</v>
      </c>
      <c r="G1690" s="86" t="s">
        <v>262</v>
      </c>
      <c r="H1690" s="87">
        <v>10349.990000000002</v>
      </c>
      <c r="I1690" s="87">
        <v>7456.14</v>
      </c>
      <c r="J1690" s="87">
        <v>7756</v>
      </c>
      <c r="K1690" s="87">
        <v>0</v>
      </c>
      <c r="L1690" s="80">
        <v>7894</v>
      </c>
      <c r="M1690" s="80"/>
      <c r="N1690" s="80"/>
      <c r="O1690" s="80"/>
      <c r="P1690" s="80"/>
      <c r="Q1690" s="78">
        <v>110010</v>
      </c>
      <c r="R1690" s="79" t="s">
        <v>150</v>
      </c>
      <c r="S1690" s="78">
        <v>10</v>
      </c>
      <c r="T1690" s="79" t="s">
        <v>150</v>
      </c>
      <c r="U1690" s="78">
        <v>11</v>
      </c>
      <c r="V1690" s="80" t="s">
        <v>156</v>
      </c>
      <c r="W1690" s="78">
        <v>61</v>
      </c>
      <c r="X1690" s="78">
        <v>1</v>
      </c>
    </row>
    <row r="1691" spans="1:41" x14ac:dyDescent="0.25">
      <c r="A1691" s="67"/>
      <c r="B1691" s="67">
        <v>1473</v>
      </c>
      <c r="C1691" s="67" t="s">
        <v>742</v>
      </c>
      <c r="D1691" s="109">
        <v>350096</v>
      </c>
      <c r="E1691" s="86" t="s">
        <v>343</v>
      </c>
      <c r="F1691" s="72">
        <v>611160</v>
      </c>
      <c r="G1691" s="86" t="s">
        <v>230</v>
      </c>
      <c r="H1691" s="87">
        <v>2157</v>
      </c>
      <c r="I1691" s="87">
        <v>8976</v>
      </c>
      <c r="J1691" s="87">
        <v>6675</v>
      </c>
      <c r="K1691" s="87">
        <v>0</v>
      </c>
      <c r="L1691" s="80">
        <v>0</v>
      </c>
      <c r="M1691" s="80"/>
      <c r="N1691" s="80"/>
      <c r="O1691" s="80"/>
      <c r="P1691" s="80"/>
      <c r="Q1691" s="78">
        <v>110010</v>
      </c>
      <c r="R1691" s="79" t="s">
        <v>150</v>
      </c>
      <c r="S1691" s="78">
        <v>10</v>
      </c>
      <c r="T1691" s="79" t="s">
        <v>150</v>
      </c>
      <c r="U1691" s="78">
        <v>11</v>
      </c>
      <c r="V1691" s="80" t="s">
        <v>156</v>
      </c>
      <c r="W1691" s="78">
        <v>61</v>
      </c>
      <c r="X1691" s="78">
        <v>1</v>
      </c>
    </row>
    <row r="1692" spans="1:41" x14ac:dyDescent="0.25">
      <c r="A1692" s="67"/>
      <c r="B1692" s="67">
        <v>1474</v>
      </c>
      <c r="C1692" s="67" t="s">
        <v>742</v>
      </c>
      <c r="D1692" s="109">
        <v>350096</v>
      </c>
      <c r="E1692" s="86" t="s">
        <v>343</v>
      </c>
      <c r="F1692" s="72">
        <v>712330</v>
      </c>
      <c r="G1692" s="86" t="s">
        <v>334</v>
      </c>
      <c r="H1692" s="87">
        <v>0</v>
      </c>
      <c r="I1692" s="87">
        <v>0</v>
      </c>
      <c r="J1692" s="87">
        <v>300</v>
      </c>
      <c r="K1692" s="87">
        <v>0</v>
      </c>
      <c r="L1692" s="80">
        <v>300</v>
      </c>
      <c r="M1692" s="80">
        <f t="shared" ref="M1692:M1701" si="52">+L1692-J1692</f>
        <v>0</v>
      </c>
      <c r="N1692" s="80"/>
      <c r="O1692" s="80"/>
      <c r="P1692" s="80"/>
      <c r="Q1692" s="78">
        <v>110010</v>
      </c>
      <c r="R1692" s="79" t="s">
        <v>150</v>
      </c>
      <c r="S1692" s="78">
        <v>10</v>
      </c>
      <c r="T1692" s="79" t="s">
        <v>150</v>
      </c>
      <c r="U1692" s="78">
        <v>11</v>
      </c>
      <c r="V1692" s="80" t="s">
        <v>156</v>
      </c>
      <c r="W1692" s="78">
        <v>71</v>
      </c>
      <c r="X1692" s="78">
        <v>4</v>
      </c>
    </row>
    <row r="1693" spans="1:41" x14ac:dyDescent="0.25">
      <c r="A1693" s="67"/>
      <c r="B1693" s="67">
        <v>1475</v>
      </c>
      <c r="C1693" s="67" t="s">
        <v>742</v>
      </c>
      <c r="D1693" s="109">
        <v>350096</v>
      </c>
      <c r="E1693" s="86" t="s">
        <v>343</v>
      </c>
      <c r="F1693" s="72">
        <v>733110</v>
      </c>
      <c r="G1693" s="86" t="s">
        <v>214</v>
      </c>
      <c r="H1693" s="87">
        <v>327.88</v>
      </c>
      <c r="I1693" s="87">
        <v>2.25</v>
      </c>
      <c r="J1693" s="87">
        <v>215</v>
      </c>
      <c r="K1693" s="87">
        <v>85.240000000000009</v>
      </c>
      <c r="L1693" s="80">
        <v>215</v>
      </c>
      <c r="M1693" s="80">
        <f t="shared" si="52"/>
        <v>0</v>
      </c>
      <c r="N1693" s="80"/>
      <c r="O1693" s="80"/>
      <c r="P1693" s="80"/>
      <c r="Q1693" s="78">
        <v>110010</v>
      </c>
      <c r="R1693" s="79" t="s">
        <v>150</v>
      </c>
      <c r="S1693" s="78">
        <v>10</v>
      </c>
      <c r="T1693" s="79" t="s">
        <v>150</v>
      </c>
      <c r="U1693" s="78">
        <v>11</v>
      </c>
      <c r="V1693" s="80" t="s">
        <v>156</v>
      </c>
      <c r="W1693" s="78">
        <v>73</v>
      </c>
      <c r="X1693" s="78">
        <v>4</v>
      </c>
    </row>
    <row r="1694" spans="1:41" x14ac:dyDescent="0.25">
      <c r="A1694" s="67"/>
      <c r="B1694" s="67">
        <v>1476</v>
      </c>
      <c r="C1694" s="67" t="s">
        <v>742</v>
      </c>
      <c r="D1694" s="109">
        <v>350096</v>
      </c>
      <c r="E1694" s="86" t="s">
        <v>343</v>
      </c>
      <c r="F1694" s="72">
        <v>744210</v>
      </c>
      <c r="G1694" s="86" t="s">
        <v>190</v>
      </c>
      <c r="H1694" s="87">
        <v>0</v>
      </c>
      <c r="I1694" s="87">
        <v>0</v>
      </c>
      <c r="J1694" s="87">
        <v>150</v>
      </c>
      <c r="K1694" s="87">
        <v>0</v>
      </c>
      <c r="L1694" s="80">
        <v>150</v>
      </c>
      <c r="M1694" s="80">
        <f t="shared" si="52"/>
        <v>0</v>
      </c>
      <c r="N1694" s="80"/>
      <c r="O1694" s="80"/>
      <c r="P1694" s="80"/>
      <c r="Q1694" s="78">
        <v>110010</v>
      </c>
      <c r="R1694" s="79" t="s">
        <v>150</v>
      </c>
      <c r="S1694" s="78">
        <v>10</v>
      </c>
      <c r="T1694" s="79" t="s">
        <v>150</v>
      </c>
      <c r="U1694" s="78">
        <v>11</v>
      </c>
      <c r="V1694" s="80" t="s">
        <v>156</v>
      </c>
      <c r="W1694" s="78">
        <v>74</v>
      </c>
      <c r="X1694" s="78">
        <v>4</v>
      </c>
    </row>
    <row r="1695" spans="1:41" x14ac:dyDescent="0.25">
      <c r="A1695" s="67"/>
      <c r="B1695" s="67">
        <v>1477</v>
      </c>
      <c r="C1695" s="67" t="s">
        <v>742</v>
      </c>
      <c r="D1695" s="109">
        <v>350096</v>
      </c>
      <c r="E1695" s="86" t="s">
        <v>343</v>
      </c>
      <c r="F1695" s="72">
        <v>744220</v>
      </c>
      <c r="G1695" s="86" t="s">
        <v>191</v>
      </c>
      <c r="H1695" s="87">
        <v>1136.5899999999999</v>
      </c>
      <c r="I1695" s="87">
        <v>0</v>
      </c>
      <c r="J1695" s="87">
        <v>0</v>
      </c>
      <c r="K1695" s="87">
        <v>0</v>
      </c>
      <c r="L1695" s="80">
        <v>0</v>
      </c>
      <c r="M1695" s="80">
        <f t="shared" si="52"/>
        <v>0</v>
      </c>
      <c r="N1695" s="80"/>
      <c r="O1695" s="80"/>
      <c r="P1695" s="80"/>
      <c r="Q1695" s="78">
        <v>110010</v>
      </c>
      <c r="R1695" s="79" t="s">
        <v>150</v>
      </c>
      <c r="S1695" s="78">
        <v>10</v>
      </c>
      <c r="T1695" s="79" t="s">
        <v>150</v>
      </c>
      <c r="U1695" s="78">
        <v>11</v>
      </c>
      <c r="V1695" s="80" t="s">
        <v>156</v>
      </c>
      <c r="W1695" s="78">
        <v>74</v>
      </c>
      <c r="X1695" s="78">
        <v>4</v>
      </c>
    </row>
    <row r="1696" spans="1:41" x14ac:dyDescent="0.25">
      <c r="A1696" s="67"/>
      <c r="B1696" s="67">
        <v>1478</v>
      </c>
      <c r="C1696" s="67" t="s">
        <v>742</v>
      </c>
      <c r="D1696" s="109">
        <v>350096</v>
      </c>
      <c r="E1696" s="86" t="s">
        <v>343</v>
      </c>
      <c r="F1696" s="72">
        <v>755310</v>
      </c>
      <c r="G1696" s="86" t="s">
        <v>194</v>
      </c>
      <c r="H1696" s="87">
        <v>660.06</v>
      </c>
      <c r="I1696" s="87">
        <v>1239.72</v>
      </c>
      <c r="J1696" s="87">
        <v>2025</v>
      </c>
      <c r="K1696" s="87">
        <v>1113.3600000000001</v>
      </c>
      <c r="L1696" s="80">
        <v>2025</v>
      </c>
      <c r="M1696" s="80">
        <f t="shared" si="52"/>
        <v>0</v>
      </c>
      <c r="N1696" s="80"/>
      <c r="O1696" s="80"/>
      <c r="P1696" s="80"/>
      <c r="Q1696" s="78">
        <v>110010</v>
      </c>
      <c r="R1696" s="79" t="s">
        <v>150</v>
      </c>
      <c r="S1696" s="78">
        <v>10</v>
      </c>
      <c r="T1696" s="79" t="s">
        <v>150</v>
      </c>
      <c r="U1696" s="78">
        <v>11</v>
      </c>
      <c r="V1696" s="80" t="s">
        <v>156</v>
      </c>
      <c r="W1696" s="78">
        <v>75</v>
      </c>
      <c r="X1696" s="78">
        <v>4</v>
      </c>
    </row>
    <row r="1697" spans="1:24" x14ac:dyDescent="0.25">
      <c r="A1697" s="67"/>
      <c r="B1697" s="67">
        <v>1479</v>
      </c>
      <c r="C1697" s="67" t="s">
        <v>742</v>
      </c>
      <c r="D1697" s="109">
        <v>350096</v>
      </c>
      <c r="E1697" s="86" t="s">
        <v>343</v>
      </c>
      <c r="F1697" s="72">
        <v>755360</v>
      </c>
      <c r="G1697" s="86" t="s">
        <v>225</v>
      </c>
      <c r="H1697" s="87">
        <v>248.68</v>
      </c>
      <c r="I1697" s="87">
        <v>8.4</v>
      </c>
      <c r="J1697" s="87">
        <v>400</v>
      </c>
      <c r="K1697" s="87">
        <v>0</v>
      </c>
      <c r="L1697" s="80">
        <v>400</v>
      </c>
      <c r="M1697" s="80">
        <f t="shared" si="52"/>
        <v>0</v>
      </c>
      <c r="N1697" s="80"/>
      <c r="O1697" s="80"/>
      <c r="P1697" s="80"/>
      <c r="Q1697" s="78">
        <v>110010</v>
      </c>
      <c r="R1697" s="79" t="s">
        <v>150</v>
      </c>
      <c r="S1697" s="78">
        <v>10</v>
      </c>
      <c r="T1697" s="79" t="s">
        <v>150</v>
      </c>
      <c r="U1697" s="78">
        <v>11</v>
      </c>
      <c r="V1697" s="80" t="s">
        <v>156</v>
      </c>
      <c r="W1697" s="78">
        <v>75</v>
      </c>
      <c r="X1697" s="78">
        <v>4</v>
      </c>
    </row>
    <row r="1698" spans="1:24" x14ac:dyDescent="0.25">
      <c r="A1698" s="67"/>
      <c r="B1698" s="67">
        <v>1480</v>
      </c>
      <c r="C1698" s="67" t="s">
        <v>742</v>
      </c>
      <c r="D1698" s="109">
        <v>350096</v>
      </c>
      <c r="E1698" s="86" t="s">
        <v>343</v>
      </c>
      <c r="F1698" s="72">
        <v>755705</v>
      </c>
      <c r="G1698" s="86" t="s">
        <v>196</v>
      </c>
      <c r="H1698" s="87">
        <v>0</v>
      </c>
      <c r="I1698" s="87">
        <v>0</v>
      </c>
      <c r="J1698" s="87">
        <v>25</v>
      </c>
      <c r="K1698" s="87">
        <v>0</v>
      </c>
      <c r="L1698" s="80">
        <v>25</v>
      </c>
      <c r="M1698" s="80">
        <f t="shared" si="52"/>
        <v>0</v>
      </c>
      <c r="N1698" s="80"/>
      <c r="O1698" s="80"/>
      <c r="P1698" s="80"/>
      <c r="Q1698" s="78">
        <v>110010</v>
      </c>
      <c r="R1698" s="79" t="s">
        <v>150</v>
      </c>
      <c r="S1698" s="78">
        <v>10</v>
      </c>
      <c r="T1698" s="79" t="s">
        <v>150</v>
      </c>
      <c r="U1698" s="78">
        <v>11</v>
      </c>
      <c r="V1698" s="80" t="s">
        <v>156</v>
      </c>
      <c r="W1698" s="78">
        <v>75</v>
      </c>
      <c r="X1698" s="78">
        <v>4</v>
      </c>
    </row>
    <row r="1699" spans="1:24" x14ac:dyDescent="0.25">
      <c r="A1699" s="67"/>
      <c r="B1699" s="67">
        <v>1481</v>
      </c>
      <c r="C1699" s="67" t="s">
        <v>742</v>
      </c>
      <c r="D1699" s="109">
        <v>350096</v>
      </c>
      <c r="E1699" s="86" t="s">
        <v>343</v>
      </c>
      <c r="F1699" s="72">
        <v>777412</v>
      </c>
      <c r="G1699" s="86" t="s">
        <v>205</v>
      </c>
      <c r="H1699" s="87">
        <v>0</v>
      </c>
      <c r="I1699" s="87">
        <v>0</v>
      </c>
      <c r="J1699" s="87">
        <v>6007</v>
      </c>
      <c r="K1699" s="87">
        <v>6007</v>
      </c>
      <c r="L1699" s="80">
        <v>0</v>
      </c>
      <c r="M1699" s="80">
        <f t="shared" si="52"/>
        <v>-6007</v>
      </c>
      <c r="N1699" s="80"/>
      <c r="O1699" s="80"/>
      <c r="P1699" s="80"/>
      <c r="Q1699" s="78">
        <v>110010</v>
      </c>
      <c r="R1699" s="79" t="s">
        <v>150</v>
      </c>
      <c r="S1699" s="78">
        <v>10</v>
      </c>
      <c r="T1699" s="79" t="s">
        <v>150</v>
      </c>
      <c r="U1699" s="78">
        <v>11</v>
      </c>
      <c r="V1699" s="80" t="s">
        <v>156</v>
      </c>
      <c r="W1699" s="78">
        <v>77</v>
      </c>
      <c r="X1699" s="78">
        <v>4</v>
      </c>
    </row>
    <row r="1700" spans="1:24" x14ac:dyDescent="0.25">
      <c r="A1700" s="67"/>
      <c r="B1700" s="67">
        <v>1482</v>
      </c>
      <c r="C1700" s="67" t="s">
        <v>742</v>
      </c>
      <c r="D1700" s="109">
        <v>350096</v>
      </c>
      <c r="E1700" s="86" t="s">
        <v>343</v>
      </c>
      <c r="F1700" s="72">
        <v>777416</v>
      </c>
      <c r="G1700" s="86" t="s">
        <v>226</v>
      </c>
      <c r="H1700" s="87">
        <v>0</v>
      </c>
      <c r="I1700" s="87">
        <v>5882</v>
      </c>
      <c r="J1700" s="87">
        <v>95</v>
      </c>
      <c r="K1700" s="87">
        <v>0</v>
      </c>
      <c r="L1700" s="80">
        <v>0</v>
      </c>
      <c r="M1700" s="80">
        <f t="shared" si="52"/>
        <v>-95</v>
      </c>
      <c r="N1700" s="80"/>
      <c r="O1700" s="80"/>
      <c r="P1700" s="80"/>
      <c r="Q1700" s="78">
        <v>110010</v>
      </c>
      <c r="R1700" s="79" t="s">
        <v>150</v>
      </c>
      <c r="S1700" s="78">
        <v>10</v>
      </c>
      <c r="T1700" s="79" t="s">
        <v>150</v>
      </c>
      <c r="U1700" s="78">
        <v>11</v>
      </c>
      <c r="V1700" s="80" t="s">
        <v>156</v>
      </c>
      <c r="W1700" s="78">
        <v>77</v>
      </c>
      <c r="X1700" s="78">
        <v>4</v>
      </c>
    </row>
    <row r="1701" spans="1:24" x14ac:dyDescent="0.25">
      <c r="A1701" s="67"/>
      <c r="B1701" s="67"/>
      <c r="C1701" s="67" t="s">
        <v>742</v>
      </c>
      <c r="D1701" s="109">
        <v>350096</v>
      </c>
      <c r="E1701" s="86" t="s">
        <v>343</v>
      </c>
      <c r="F1701" s="66">
        <v>798142</v>
      </c>
      <c r="G1701" s="66" t="s">
        <v>839</v>
      </c>
      <c r="H1701" s="87"/>
      <c r="I1701" s="87"/>
      <c r="J1701" s="87"/>
      <c r="K1701" s="87"/>
      <c r="L1701" s="80">
        <v>-109</v>
      </c>
      <c r="M1701" s="80">
        <f t="shared" si="52"/>
        <v>-109</v>
      </c>
      <c r="N1701" s="80"/>
      <c r="O1701" s="80"/>
      <c r="P1701" s="80"/>
      <c r="Q1701" s="78">
        <v>110010</v>
      </c>
      <c r="R1701" s="79" t="s">
        <v>150</v>
      </c>
      <c r="S1701" s="78">
        <v>10</v>
      </c>
      <c r="T1701" s="79" t="s">
        <v>150</v>
      </c>
      <c r="U1701" s="78">
        <v>11</v>
      </c>
      <c r="V1701" s="80" t="s">
        <v>156</v>
      </c>
      <c r="W1701" s="78">
        <v>79</v>
      </c>
      <c r="X1701" s="78">
        <v>4</v>
      </c>
    </row>
    <row r="1702" spans="1:24" x14ac:dyDescent="0.25">
      <c r="A1702" s="67"/>
      <c r="B1702" s="67">
        <v>1483</v>
      </c>
      <c r="C1702" s="67" t="s">
        <v>742</v>
      </c>
      <c r="D1702" s="109">
        <v>350098</v>
      </c>
      <c r="E1702" s="86" t="s">
        <v>343</v>
      </c>
      <c r="F1702" s="72">
        <v>611120</v>
      </c>
      <c r="G1702" s="86" t="s">
        <v>229</v>
      </c>
      <c r="H1702" s="87">
        <v>2157</v>
      </c>
      <c r="I1702" s="87">
        <v>2244</v>
      </c>
      <c r="J1702" s="87">
        <v>4759</v>
      </c>
      <c r="K1702" s="87">
        <v>0</v>
      </c>
      <c r="L1702" s="80">
        <v>0</v>
      </c>
      <c r="M1702" s="80"/>
      <c r="N1702" s="80"/>
      <c r="O1702" s="80"/>
      <c r="P1702" s="80"/>
      <c r="Q1702" s="78">
        <v>110010</v>
      </c>
      <c r="R1702" s="79" t="s">
        <v>150</v>
      </c>
      <c r="S1702" s="78">
        <v>10</v>
      </c>
      <c r="T1702" s="79" t="s">
        <v>150</v>
      </c>
      <c r="U1702" s="78">
        <v>11</v>
      </c>
      <c r="V1702" s="80" t="s">
        <v>156</v>
      </c>
      <c r="W1702" s="78">
        <v>61</v>
      </c>
      <c r="X1702" s="78">
        <v>1</v>
      </c>
    </row>
    <row r="1703" spans="1:24" x14ac:dyDescent="0.25">
      <c r="A1703" s="67"/>
      <c r="B1703" s="67">
        <v>1484</v>
      </c>
      <c r="C1703" s="67" t="s">
        <v>742</v>
      </c>
      <c r="D1703" s="109">
        <v>350098</v>
      </c>
      <c r="E1703" s="86" t="s">
        <v>343</v>
      </c>
      <c r="F1703" s="72">
        <v>755310</v>
      </c>
      <c r="G1703" s="86" t="s">
        <v>194</v>
      </c>
      <c r="H1703" s="87">
        <v>54.76</v>
      </c>
      <c r="I1703" s="87">
        <v>60.54</v>
      </c>
      <c r="J1703" s="87">
        <v>30</v>
      </c>
      <c r="K1703" s="87">
        <v>0</v>
      </c>
      <c r="L1703" s="80">
        <v>30</v>
      </c>
      <c r="M1703" s="80">
        <f>+L1703-J1703</f>
        <v>0</v>
      </c>
      <c r="N1703" s="80"/>
      <c r="O1703" s="80"/>
      <c r="P1703" s="80"/>
      <c r="Q1703" s="78">
        <v>110010</v>
      </c>
      <c r="R1703" s="79" t="s">
        <v>150</v>
      </c>
      <c r="S1703" s="78">
        <v>10</v>
      </c>
      <c r="T1703" s="79" t="s">
        <v>150</v>
      </c>
      <c r="U1703" s="78">
        <v>11</v>
      </c>
      <c r="V1703" s="80" t="s">
        <v>156</v>
      </c>
      <c r="W1703" s="78">
        <v>75</v>
      </c>
      <c r="X1703" s="78">
        <v>4</v>
      </c>
    </row>
    <row r="1704" spans="1:24" x14ac:dyDescent="0.25">
      <c r="A1704" s="67"/>
      <c r="B1704" s="67"/>
      <c r="C1704" s="67" t="s">
        <v>742</v>
      </c>
      <c r="D1704" s="109">
        <v>350098</v>
      </c>
      <c r="E1704" s="86" t="s">
        <v>343</v>
      </c>
      <c r="F1704" s="66">
        <v>798142</v>
      </c>
      <c r="G1704" s="66" t="s">
        <v>839</v>
      </c>
      <c r="H1704" s="87"/>
      <c r="I1704" s="87"/>
      <c r="J1704" s="87"/>
      <c r="K1704" s="87"/>
      <c r="L1704" s="80">
        <v>0</v>
      </c>
      <c r="M1704" s="80">
        <f>+L1704-J1704</f>
        <v>0</v>
      </c>
      <c r="N1704" s="80"/>
      <c r="O1704" s="80"/>
      <c r="P1704" s="80"/>
      <c r="Q1704" s="78">
        <v>110010</v>
      </c>
      <c r="R1704" s="79" t="s">
        <v>150</v>
      </c>
      <c r="S1704" s="78">
        <v>10</v>
      </c>
      <c r="T1704" s="79" t="s">
        <v>150</v>
      </c>
      <c r="U1704" s="78">
        <v>11</v>
      </c>
      <c r="V1704" s="80" t="s">
        <v>156</v>
      </c>
      <c r="W1704" s="78">
        <v>75</v>
      </c>
      <c r="X1704" s="78">
        <v>4</v>
      </c>
    </row>
    <row r="1705" spans="1:24" x14ac:dyDescent="0.25">
      <c r="A1705" s="67"/>
      <c r="B1705" s="67">
        <v>1485</v>
      </c>
      <c r="C1705" s="67" t="s">
        <v>742</v>
      </c>
      <c r="D1705" s="109">
        <v>350142</v>
      </c>
      <c r="E1705" s="86" t="s">
        <v>344</v>
      </c>
      <c r="F1705" s="72">
        <v>611110</v>
      </c>
      <c r="G1705" s="86" t="s">
        <v>258</v>
      </c>
      <c r="H1705" s="87">
        <v>69294.69</v>
      </c>
      <c r="I1705" s="87">
        <v>81366.280000000013</v>
      </c>
      <c r="J1705" s="87">
        <v>113762</v>
      </c>
      <c r="K1705" s="87">
        <v>48271.66</v>
      </c>
      <c r="L1705" s="80">
        <v>201696</v>
      </c>
      <c r="M1705" s="80"/>
      <c r="N1705" s="80"/>
      <c r="O1705" s="80"/>
      <c r="P1705" s="80"/>
      <c r="Q1705" s="78">
        <v>110010</v>
      </c>
      <c r="R1705" s="79" t="s">
        <v>150</v>
      </c>
      <c r="S1705" s="78">
        <v>10</v>
      </c>
      <c r="T1705" s="79" t="s">
        <v>150</v>
      </c>
      <c r="U1705" s="78">
        <v>11</v>
      </c>
      <c r="V1705" s="80" t="s">
        <v>156</v>
      </c>
      <c r="W1705" s="78">
        <v>61</v>
      </c>
      <c r="X1705" s="78">
        <v>1</v>
      </c>
    </row>
    <row r="1706" spans="1:24" x14ac:dyDescent="0.25">
      <c r="A1706" s="67"/>
      <c r="B1706" s="67">
        <v>1486</v>
      </c>
      <c r="C1706" s="67" t="s">
        <v>742</v>
      </c>
      <c r="D1706" s="109">
        <v>350142</v>
      </c>
      <c r="E1706" s="86" t="s">
        <v>344</v>
      </c>
      <c r="F1706" s="72">
        <v>611115</v>
      </c>
      <c r="G1706" s="86" t="s">
        <v>259</v>
      </c>
      <c r="H1706" s="87">
        <v>2016.62</v>
      </c>
      <c r="I1706" s="87">
        <v>1124.0900000000001</v>
      </c>
      <c r="J1706" s="87">
        <v>3120</v>
      </c>
      <c r="K1706" s="87">
        <v>466.04999999999995</v>
      </c>
      <c r="L1706" s="80">
        <v>3120</v>
      </c>
      <c r="M1706" s="80"/>
      <c r="N1706" s="80"/>
      <c r="O1706" s="80"/>
      <c r="P1706" s="80"/>
      <c r="Q1706" s="78">
        <v>110010</v>
      </c>
      <c r="R1706" s="79" t="s">
        <v>150</v>
      </c>
      <c r="S1706" s="78">
        <v>10</v>
      </c>
      <c r="T1706" s="79" t="s">
        <v>150</v>
      </c>
      <c r="U1706" s="78">
        <v>11</v>
      </c>
      <c r="V1706" s="80" t="s">
        <v>156</v>
      </c>
      <c r="W1706" s="78">
        <v>61</v>
      </c>
      <c r="X1706" s="78">
        <v>1</v>
      </c>
    </row>
    <row r="1707" spans="1:24" x14ac:dyDescent="0.25">
      <c r="A1707" s="67"/>
      <c r="B1707" s="67">
        <v>1487</v>
      </c>
      <c r="C1707" s="67" t="s">
        <v>742</v>
      </c>
      <c r="D1707" s="109">
        <v>350142</v>
      </c>
      <c r="E1707" s="86" t="s">
        <v>344</v>
      </c>
      <c r="F1707" s="72">
        <v>611120</v>
      </c>
      <c r="G1707" s="86" t="s">
        <v>229</v>
      </c>
      <c r="H1707" s="87">
        <v>78201.47</v>
      </c>
      <c r="I1707" s="87">
        <v>82361.279999999999</v>
      </c>
      <c r="J1707" s="87">
        <v>89338</v>
      </c>
      <c r="K1707" s="87">
        <v>56751.38</v>
      </c>
      <c r="L1707" s="80">
        <v>0</v>
      </c>
      <c r="M1707" s="80"/>
      <c r="N1707" s="80"/>
      <c r="O1707" s="80"/>
      <c r="P1707" s="80"/>
      <c r="Q1707" s="78">
        <v>110010</v>
      </c>
      <c r="R1707" s="79" t="s">
        <v>150</v>
      </c>
      <c r="S1707" s="78">
        <v>10</v>
      </c>
      <c r="T1707" s="79" t="s">
        <v>150</v>
      </c>
      <c r="U1707" s="78">
        <v>11</v>
      </c>
      <c r="V1707" s="80" t="s">
        <v>156</v>
      </c>
      <c r="W1707" s="78">
        <v>61</v>
      </c>
      <c r="X1707" s="78">
        <v>1</v>
      </c>
    </row>
    <row r="1708" spans="1:24" x14ac:dyDescent="0.25">
      <c r="A1708" s="67"/>
      <c r="B1708" s="67">
        <v>1488</v>
      </c>
      <c r="C1708" s="67" t="s">
        <v>742</v>
      </c>
      <c r="D1708" s="109">
        <v>350142</v>
      </c>
      <c r="E1708" s="86" t="s">
        <v>344</v>
      </c>
      <c r="F1708" s="72">
        <v>611150</v>
      </c>
      <c r="G1708" s="86" t="s">
        <v>262</v>
      </c>
      <c r="H1708" s="87">
        <v>6538.8700000000008</v>
      </c>
      <c r="I1708" s="87">
        <v>5216.7700000000004</v>
      </c>
      <c r="J1708" s="87">
        <v>6781</v>
      </c>
      <c r="K1708" s="87">
        <v>0</v>
      </c>
      <c r="L1708" s="80">
        <v>13657</v>
      </c>
      <c r="M1708" s="80"/>
      <c r="N1708" s="80"/>
      <c r="O1708" s="80"/>
      <c r="P1708" s="80"/>
      <c r="Q1708" s="78">
        <v>110010</v>
      </c>
      <c r="R1708" s="79" t="s">
        <v>150</v>
      </c>
      <c r="S1708" s="78">
        <v>10</v>
      </c>
      <c r="T1708" s="79" t="s">
        <v>150</v>
      </c>
      <c r="U1708" s="78">
        <v>11</v>
      </c>
      <c r="V1708" s="80" t="s">
        <v>156</v>
      </c>
      <c r="W1708" s="78">
        <v>61</v>
      </c>
      <c r="X1708" s="78">
        <v>1</v>
      </c>
    </row>
    <row r="1709" spans="1:24" x14ac:dyDescent="0.25">
      <c r="A1709" s="67"/>
      <c r="B1709" s="67">
        <v>1489</v>
      </c>
      <c r="C1709" s="67" t="s">
        <v>742</v>
      </c>
      <c r="D1709" s="109">
        <v>350142</v>
      </c>
      <c r="E1709" s="86" t="s">
        <v>344</v>
      </c>
      <c r="F1709" s="72">
        <v>611160</v>
      </c>
      <c r="G1709" s="86" t="s">
        <v>230</v>
      </c>
      <c r="H1709" s="87">
        <v>399.93</v>
      </c>
      <c r="I1709" s="87">
        <v>2244</v>
      </c>
      <c r="J1709" s="87">
        <v>39477</v>
      </c>
      <c r="K1709" s="87">
        <v>0</v>
      </c>
      <c r="L1709" s="80">
        <v>0</v>
      </c>
      <c r="M1709" s="80"/>
      <c r="N1709" s="80"/>
      <c r="O1709" s="80"/>
      <c r="P1709" s="80"/>
      <c r="Q1709" s="78">
        <v>110010</v>
      </c>
      <c r="R1709" s="79" t="s">
        <v>150</v>
      </c>
      <c r="S1709" s="78">
        <v>10</v>
      </c>
      <c r="T1709" s="79" t="s">
        <v>150</v>
      </c>
      <c r="U1709" s="78">
        <v>11</v>
      </c>
      <c r="V1709" s="80" t="s">
        <v>156</v>
      </c>
      <c r="W1709" s="78">
        <v>61</v>
      </c>
      <c r="X1709" s="78">
        <v>1</v>
      </c>
    </row>
    <row r="1710" spans="1:24" x14ac:dyDescent="0.25">
      <c r="A1710" s="67"/>
      <c r="B1710" s="67">
        <v>1490</v>
      </c>
      <c r="C1710" s="67" t="s">
        <v>742</v>
      </c>
      <c r="D1710" s="109">
        <v>350142</v>
      </c>
      <c r="E1710" s="86" t="s">
        <v>344</v>
      </c>
      <c r="F1710" s="72">
        <v>611350</v>
      </c>
      <c r="G1710" s="86" t="s">
        <v>315</v>
      </c>
      <c r="H1710" s="87">
        <v>18983.150000000001</v>
      </c>
      <c r="I1710" s="87">
        <v>0</v>
      </c>
      <c r="J1710" s="87">
        <v>0</v>
      </c>
      <c r="K1710" s="87">
        <v>0</v>
      </c>
      <c r="L1710" s="80">
        <v>0</v>
      </c>
      <c r="M1710" s="80"/>
      <c r="N1710" s="80"/>
      <c r="O1710" s="80"/>
      <c r="P1710" s="80"/>
      <c r="Q1710" s="78">
        <v>110010</v>
      </c>
      <c r="R1710" s="79" t="s">
        <v>150</v>
      </c>
      <c r="S1710" s="78">
        <v>10</v>
      </c>
      <c r="T1710" s="79" t="s">
        <v>150</v>
      </c>
      <c r="U1710" s="78">
        <v>11</v>
      </c>
      <c r="V1710" s="80" t="s">
        <v>156</v>
      </c>
      <c r="W1710" s="78">
        <v>61</v>
      </c>
      <c r="X1710" s="78">
        <v>1</v>
      </c>
    </row>
    <row r="1711" spans="1:24" x14ac:dyDescent="0.25">
      <c r="A1711" s="67"/>
      <c r="B1711" s="67">
        <v>1491</v>
      </c>
      <c r="C1711" s="67" t="s">
        <v>742</v>
      </c>
      <c r="D1711" s="109">
        <v>350142</v>
      </c>
      <c r="E1711" s="86" t="s">
        <v>344</v>
      </c>
      <c r="F1711" s="72">
        <v>611476</v>
      </c>
      <c r="G1711" s="86" t="s">
        <v>211</v>
      </c>
      <c r="H1711" s="87">
        <v>10972.81</v>
      </c>
      <c r="I1711" s="87">
        <v>12326.359999999999</v>
      </c>
      <c r="J1711" s="87">
        <v>6448</v>
      </c>
      <c r="K1711" s="87">
        <v>6447.619999999999</v>
      </c>
      <c r="L1711" s="80">
        <v>6448</v>
      </c>
      <c r="M1711" s="80"/>
      <c r="N1711" s="80"/>
      <c r="O1711" s="80"/>
      <c r="P1711" s="80"/>
      <c r="Q1711" s="78">
        <v>110010</v>
      </c>
      <c r="R1711" s="79" t="s">
        <v>150</v>
      </c>
      <c r="S1711" s="78">
        <v>10</v>
      </c>
      <c r="T1711" s="79" t="s">
        <v>150</v>
      </c>
      <c r="U1711" s="78">
        <v>11</v>
      </c>
      <c r="V1711" s="80" t="s">
        <v>156</v>
      </c>
      <c r="W1711" s="78">
        <v>61</v>
      </c>
      <c r="X1711" s="78">
        <v>1</v>
      </c>
    </row>
    <row r="1712" spans="1:24" x14ac:dyDescent="0.25">
      <c r="A1712" s="67"/>
      <c r="B1712" s="67">
        <v>1492</v>
      </c>
      <c r="C1712" s="67" t="s">
        <v>742</v>
      </c>
      <c r="D1712" s="109">
        <v>350142</v>
      </c>
      <c r="E1712" s="86" t="s">
        <v>344</v>
      </c>
      <c r="F1712" s="72">
        <v>611510</v>
      </c>
      <c r="G1712" s="86" t="s">
        <v>212</v>
      </c>
      <c r="H1712" s="87">
        <v>4237.82</v>
      </c>
      <c r="I1712" s="87">
        <v>2472.4699999999998</v>
      </c>
      <c r="J1712" s="87">
        <v>16354</v>
      </c>
      <c r="K1712" s="87">
        <v>1962.88</v>
      </c>
      <c r="L1712" s="80">
        <v>16354</v>
      </c>
      <c r="M1712" s="80"/>
      <c r="N1712" s="80"/>
      <c r="O1712" s="80"/>
      <c r="P1712" s="80"/>
      <c r="Q1712" s="78">
        <v>110010</v>
      </c>
      <c r="R1712" s="79" t="s">
        <v>150</v>
      </c>
      <c r="S1712" s="78">
        <v>10</v>
      </c>
      <c r="T1712" s="79" t="s">
        <v>150</v>
      </c>
      <c r="U1712" s="78">
        <v>11</v>
      </c>
      <c r="V1712" s="80" t="s">
        <v>156</v>
      </c>
      <c r="W1712" s="78">
        <v>61</v>
      </c>
      <c r="X1712" s="78">
        <v>1</v>
      </c>
    </row>
    <row r="1713" spans="1:24" x14ac:dyDescent="0.25">
      <c r="A1713" s="67"/>
      <c r="B1713" s="67">
        <v>1493</v>
      </c>
      <c r="C1713" s="67" t="s">
        <v>742</v>
      </c>
      <c r="D1713" s="109">
        <v>350142</v>
      </c>
      <c r="E1713" s="86" t="s">
        <v>344</v>
      </c>
      <c r="F1713" s="72">
        <v>712350</v>
      </c>
      <c r="G1713" s="86" t="s">
        <v>335</v>
      </c>
      <c r="H1713" s="87">
        <v>0</v>
      </c>
      <c r="I1713" s="87">
        <v>0</v>
      </c>
      <c r="J1713" s="87">
        <v>375</v>
      </c>
      <c r="K1713" s="87">
        <v>200</v>
      </c>
      <c r="L1713" s="80">
        <v>375</v>
      </c>
      <c r="M1713" s="80">
        <f t="shared" ref="M1713:M1726" si="53">+L1713-J1713</f>
        <v>0</v>
      </c>
      <c r="N1713" s="80"/>
      <c r="O1713" s="80"/>
      <c r="P1713" s="80"/>
      <c r="Q1713" s="78">
        <v>110010</v>
      </c>
      <c r="R1713" s="79" t="s">
        <v>150</v>
      </c>
      <c r="S1713" s="78">
        <v>10</v>
      </c>
      <c r="T1713" s="79" t="s">
        <v>150</v>
      </c>
      <c r="U1713" s="78">
        <v>11</v>
      </c>
      <c r="V1713" s="80" t="s">
        <v>156</v>
      </c>
      <c r="W1713" s="78">
        <v>71</v>
      </c>
      <c r="X1713" s="78">
        <v>4</v>
      </c>
    </row>
    <row r="1714" spans="1:24" x14ac:dyDescent="0.25">
      <c r="A1714" s="67"/>
      <c r="B1714" s="67">
        <v>1494</v>
      </c>
      <c r="C1714" s="67" t="s">
        <v>742</v>
      </c>
      <c r="D1714" s="109">
        <v>350142</v>
      </c>
      <c r="E1714" s="86" t="s">
        <v>344</v>
      </c>
      <c r="F1714" s="72">
        <v>712655</v>
      </c>
      <c r="G1714" s="86" t="s">
        <v>237</v>
      </c>
      <c r="H1714" s="87">
        <v>104.64</v>
      </c>
      <c r="I1714" s="87">
        <v>3.98</v>
      </c>
      <c r="J1714" s="87">
        <v>267</v>
      </c>
      <c r="K1714" s="87">
        <v>0</v>
      </c>
      <c r="L1714" s="80">
        <v>267</v>
      </c>
      <c r="M1714" s="80">
        <f t="shared" si="53"/>
        <v>0</v>
      </c>
      <c r="N1714" s="80"/>
      <c r="O1714" s="80"/>
      <c r="P1714" s="80"/>
      <c r="Q1714" s="78">
        <v>110010</v>
      </c>
      <c r="R1714" s="79" t="s">
        <v>150</v>
      </c>
      <c r="S1714" s="78">
        <v>10</v>
      </c>
      <c r="T1714" s="79" t="s">
        <v>150</v>
      </c>
      <c r="U1714" s="78">
        <v>11</v>
      </c>
      <c r="V1714" s="80" t="s">
        <v>156</v>
      </c>
      <c r="W1714" s="78">
        <v>71</v>
      </c>
      <c r="X1714" s="78">
        <v>4</v>
      </c>
    </row>
    <row r="1715" spans="1:24" x14ac:dyDescent="0.25">
      <c r="A1715" s="67"/>
      <c r="B1715" s="67">
        <v>1495</v>
      </c>
      <c r="C1715" s="67" t="s">
        <v>742</v>
      </c>
      <c r="D1715" s="109">
        <v>350142</v>
      </c>
      <c r="E1715" s="86" t="s">
        <v>344</v>
      </c>
      <c r="F1715" s="72">
        <v>733110</v>
      </c>
      <c r="G1715" s="86" t="s">
        <v>214</v>
      </c>
      <c r="H1715" s="87">
        <v>5949.2</v>
      </c>
      <c r="I1715" s="87">
        <v>409.65</v>
      </c>
      <c r="J1715" s="87">
        <v>9900</v>
      </c>
      <c r="K1715" s="87">
        <v>2342.84</v>
      </c>
      <c r="L1715" s="80">
        <v>9900</v>
      </c>
      <c r="M1715" s="80">
        <f t="shared" si="53"/>
        <v>0</v>
      </c>
      <c r="N1715" s="80"/>
      <c r="O1715" s="80"/>
      <c r="P1715" s="80"/>
      <c r="Q1715" s="78">
        <v>110010</v>
      </c>
      <c r="R1715" s="79" t="s">
        <v>150</v>
      </c>
      <c r="S1715" s="78">
        <v>10</v>
      </c>
      <c r="T1715" s="79" t="s">
        <v>150</v>
      </c>
      <c r="U1715" s="78">
        <v>11</v>
      </c>
      <c r="V1715" s="80" t="s">
        <v>156</v>
      </c>
      <c r="W1715" s="78">
        <v>73</v>
      </c>
      <c r="X1715" s="78">
        <v>4</v>
      </c>
    </row>
    <row r="1716" spans="1:24" s="66" customFormat="1" x14ac:dyDescent="0.25">
      <c r="A1716" s="67"/>
      <c r="B1716" s="67"/>
      <c r="C1716" s="67" t="s">
        <v>742</v>
      </c>
      <c r="D1716" s="109">
        <v>350142</v>
      </c>
      <c r="E1716" s="86" t="s">
        <v>344</v>
      </c>
      <c r="F1716" s="72">
        <v>733330</v>
      </c>
      <c r="G1716" s="86" t="s">
        <v>189</v>
      </c>
      <c r="H1716" s="87"/>
      <c r="I1716" s="87"/>
      <c r="J1716" s="87"/>
      <c r="K1716" s="87"/>
      <c r="L1716" s="80">
        <v>10065</v>
      </c>
      <c r="M1716" s="80">
        <f t="shared" si="53"/>
        <v>10065</v>
      </c>
      <c r="N1716" s="80"/>
      <c r="O1716" s="80">
        <v>10065</v>
      </c>
      <c r="P1716" s="80"/>
      <c r="Q1716" s="78">
        <v>110010</v>
      </c>
      <c r="R1716" s="79" t="s">
        <v>150</v>
      </c>
      <c r="S1716" s="78">
        <v>10</v>
      </c>
      <c r="T1716" s="79" t="s">
        <v>843</v>
      </c>
      <c r="U1716" s="78">
        <v>11</v>
      </c>
      <c r="V1716" s="80" t="s">
        <v>156</v>
      </c>
      <c r="W1716" s="78">
        <v>73</v>
      </c>
      <c r="X1716" s="78">
        <v>4</v>
      </c>
    </row>
    <row r="1717" spans="1:24" x14ac:dyDescent="0.25">
      <c r="A1717" s="67"/>
      <c r="B1717" s="67">
        <v>1496</v>
      </c>
      <c r="C1717" s="67" t="s">
        <v>742</v>
      </c>
      <c r="D1717" s="109">
        <v>350142</v>
      </c>
      <c r="E1717" s="86" t="s">
        <v>344</v>
      </c>
      <c r="F1717" s="72">
        <v>744210</v>
      </c>
      <c r="G1717" s="86" t="s">
        <v>190</v>
      </c>
      <c r="H1717" s="87">
        <v>0</v>
      </c>
      <c r="I1717" s="87">
        <v>55.32</v>
      </c>
      <c r="J1717" s="87">
        <v>300</v>
      </c>
      <c r="K1717" s="87">
        <v>0</v>
      </c>
      <c r="L1717" s="80">
        <v>300</v>
      </c>
      <c r="M1717" s="80">
        <f t="shared" si="53"/>
        <v>0</v>
      </c>
      <c r="N1717" s="80"/>
      <c r="O1717" s="80"/>
      <c r="P1717" s="80"/>
      <c r="Q1717" s="78">
        <v>110010</v>
      </c>
      <c r="R1717" s="79" t="s">
        <v>150</v>
      </c>
      <c r="S1717" s="78">
        <v>10</v>
      </c>
      <c r="T1717" s="79" t="s">
        <v>150</v>
      </c>
      <c r="U1717" s="78">
        <v>11</v>
      </c>
      <c r="V1717" s="80" t="s">
        <v>156</v>
      </c>
      <c r="W1717" s="78">
        <v>74</v>
      </c>
      <c r="X1717" s="78">
        <v>4</v>
      </c>
    </row>
    <row r="1718" spans="1:24" x14ac:dyDescent="0.25">
      <c r="A1718" s="67"/>
      <c r="B1718" s="67">
        <v>1497</v>
      </c>
      <c r="C1718" s="67" t="s">
        <v>742</v>
      </c>
      <c r="D1718" s="109">
        <v>350142</v>
      </c>
      <c r="E1718" s="86" t="s">
        <v>344</v>
      </c>
      <c r="F1718" s="72">
        <v>744220</v>
      </c>
      <c r="G1718" s="86" t="s">
        <v>191</v>
      </c>
      <c r="H1718" s="87">
        <v>668.32</v>
      </c>
      <c r="I1718" s="87">
        <v>0</v>
      </c>
      <c r="J1718" s="87">
        <v>500</v>
      </c>
      <c r="K1718" s="87">
        <v>0</v>
      </c>
      <c r="L1718" s="80">
        <v>500</v>
      </c>
      <c r="M1718" s="80">
        <f t="shared" si="53"/>
        <v>0</v>
      </c>
      <c r="N1718" s="80"/>
      <c r="O1718" s="80"/>
      <c r="P1718" s="80"/>
      <c r="Q1718" s="78">
        <v>110010</v>
      </c>
      <c r="R1718" s="79" t="s">
        <v>150</v>
      </c>
      <c r="S1718" s="78">
        <v>10</v>
      </c>
      <c r="T1718" s="79" t="s">
        <v>150</v>
      </c>
      <c r="U1718" s="78">
        <v>11</v>
      </c>
      <c r="V1718" s="80" t="s">
        <v>156</v>
      </c>
      <c r="W1718" s="78">
        <v>74</v>
      </c>
      <c r="X1718" s="78">
        <v>4</v>
      </c>
    </row>
    <row r="1719" spans="1:24" x14ac:dyDescent="0.25">
      <c r="A1719" s="67"/>
      <c r="B1719" s="67">
        <v>1498</v>
      </c>
      <c r="C1719" s="67" t="s">
        <v>742</v>
      </c>
      <c r="D1719" s="109">
        <v>350142</v>
      </c>
      <c r="E1719" s="86" t="s">
        <v>344</v>
      </c>
      <c r="F1719" s="72">
        <v>755110</v>
      </c>
      <c r="G1719" s="86" t="s">
        <v>323</v>
      </c>
      <c r="H1719" s="87">
        <v>0</v>
      </c>
      <c r="I1719" s="87">
        <v>0</v>
      </c>
      <c r="J1719" s="87">
        <v>33</v>
      </c>
      <c r="K1719" s="87">
        <v>32.549999999999997</v>
      </c>
      <c r="L1719" s="80">
        <v>33</v>
      </c>
      <c r="M1719" s="80">
        <f t="shared" si="53"/>
        <v>0</v>
      </c>
      <c r="N1719" s="80"/>
      <c r="O1719" s="80"/>
      <c r="P1719" s="80"/>
      <c r="Q1719" s="78">
        <v>110010</v>
      </c>
      <c r="R1719" s="79" t="s">
        <v>150</v>
      </c>
      <c r="S1719" s="78">
        <v>10</v>
      </c>
      <c r="T1719" s="79" t="s">
        <v>150</v>
      </c>
      <c r="U1719" s="78">
        <v>11</v>
      </c>
      <c r="V1719" s="80" t="s">
        <v>156</v>
      </c>
      <c r="W1719" s="78">
        <v>75</v>
      </c>
      <c r="X1719" s="78">
        <v>4</v>
      </c>
    </row>
    <row r="1720" spans="1:24" x14ac:dyDescent="0.25">
      <c r="A1720" s="67"/>
      <c r="B1720" s="67">
        <v>1499</v>
      </c>
      <c r="C1720" s="67" t="s">
        <v>742</v>
      </c>
      <c r="D1720" s="109">
        <v>350142</v>
      </c>
      <c r="E1720" s="86" t="s">
        <v>344</v>
      </c>
      <c r="F1720" s="72">
        <v>755240</v>
      </c>
      <c r="G1720" s="86" t="s">
        <v>193</v>
      </c>
      <c r="H1720" s="87">
        <v>0</v>
      </c>
      <c r="I1720" s="87">
        <v>399.98</v>
      </c>
      <c r="J1720" s="87">
        <v>400</v>
      </c>
      <c r="K1720" s="87">
        <v>199.99</v>
      </c>
      <c r="L1720" s="80">
        <v>400</v>
      </c>
      <c r="M1720" s="80">
        <f t="shared" si="53"/>
        <v>0</v>
      </c>
      <c r="N1720" s="80"/>
      <c r="O1720" s="80"/>
      <c r="P1720" s="80"/>
      <c r="Q1720" s="78">
        <v>110010</v>
      </c>
      <c r="R1720" s="79" t="s">
        <v>150</v>
      </c>
      <c r="S1720" s="78">
        <v>10</v>
      </c>
      <c r="T1720" s="79" t="s">
        <v>150</v>
      </c>
      <c r="U1720" s="78">
        <v>11</v>
      </c>
      <c r="V1720" s="80" t="s">
        <v>156</v>
      </c>
      <c r="W1720" s="78">
        <v>75</v>
      </c>
      <c r="X1720" s="78">
        <v>4</v>
      </c>
    </row>
    <row r="1721" spans="1:24" x14ac:dyDescent="0.25">
      <c r="A1721" s="67"/>
      <c r="B1721" s="67">
        <v>1500</v>
      </c>
      <c r="C1721" s="67" t="s">
        <v>742</v>
      </c>
      <c r="D1721" s="109">
        <v>350142</v>
      </c>
      <c r="E1721" s="86" t="s">
        <v>344</v>
      </c>
      <c r="F1721" s="72">
        <v>755310</v>
      </c>
      <c r="G1721" s="86" t="s">
        <v>194</v>
      </c>
      <c r="H1721" s="87">
        <v>0</v>
      </c>
      <c r="I1721" s="87">
        <v>0</v>
      </c>
      <c r="J1721" s="87">
        <v>1000</v>
      </c>
      <c r="K1721" s="87">
        <v>0</v>
      </c>
      <c r="L1721" s="80">
        <v>1000</v>
      </c>
      <c r="M1721" s="80">
        <f t="shared" si="53"/>
        <v>0</v>
      </c>
      <c r="N1721" s="80"/>
      <c r="O1721" s="80"/>
      <c r="P1721" s="80"/>
      <c r="Q1721" s="78">
        <v>110010</v>
      </c>
      <c r="R1721" s="79" t="s">
        <v>150</v>
      </c>
      <c r="S1721" s="78">
        <v>10</v>
      </c>
      <c r="T1721" s="79" t="s">
        <v>150</v>
      </c>
      <c r="U1721" s="78">
        <v>11</v>
      </c>
      <c r="V1721" s="80" t="s">
        <v>156</v>
      </c>
      <c r="W1721" s="78">
        <v>75</v>
      </c>
      <c r="X1721" s="78">
        <v>4</v>
      </c>
    </row>
    <row r="1722" spans="1:24" x14ac:dyDescent="0.25">
      <c r="A1722" s="67"/>
      <c r="B1722" s="67">
        <v>1501</v>
      </c>
      <c r="C1722" s="67" t="s">
        <v>742</v>
      </c>
      <c r="D1722" s="109">
        <v>350142</v>
      </c>
      <c r="E1722" s="86" t="s">
        <v>344</v>
      </c>
      <c r="F1722" s="72">
        <v>755360</v>
      </c>
      <c r="G1722" s="86" t="s">
        <v>225</v>
      </c>
      <c r="H1722" s="87">
        <v>1199.6500000000001</v>
      </c>
      <c r="I1722" s="87">
        <v>355.84999999999997</v>
      </c>
      <c r="J1722" s="87">
        <v>1250</v>
      </c>
      <c r="K1722" s="87">
        <v>129.76</v>
      </c>
      <c r="L1722" s="80">
        <v>1250</v>
      </c>
      <c r="M1722" s="80">
        <f t="shared" si="53"/>
        <v>0</v>
      </c>
      <c r="N1722" s="80"/>
      <c r="O1722" s="80"/>
      <c r="P1722" s="80"/>
      <c r="Q1722" s="78">
        <v>110010</v>
      </c>
      <c r="R1722" s="79" t="s">
        <v>150</v>
      </c>
      <c r="S1722" s="78">
        <v>10</v>
      </c>
      <c r="T1722" s="79" t="s">
        <v>150</v>
      </c>
      <c r="U1722" s="78">
        <v>11</v>
      </c>
      <c r="V1722" s="80" t="s">
        <v>156</v>
      </c>
      <c r="W1722" s="78">
        <v>75</v>
      </c>
      <c r="X1722" s="78">
        <v>4</v>
      </c>
    </row>
    <row r="1723" spans="1:24" x14ac:dyDescent="0.25">
      <c r="A1723" s="67"/>
      <c r="B1723" s="67">
        <v>1502</v>
      </c>
      <c r="C1723" s="67" t="s">
        <v>742</v>
      </c>
      <c r="D1723" s="109">
        <v>350142</v>
      </c>
      <c r="E1723" s="86" t="s">
        <v>344</v>
      </c>
      <c r="F1723" s="72">
        <v>755510</v>
      </c>
      <c r="G1723" s="86" t="s">
        <v>195</v>
      </c>
      <c r="H1723" s="87">
        <v>0</v>
      </c>
      <c r="I1723" s="87">
        <v>1030.78</v>
      </c>
      <c r="J1723" s="87">
        <v>1223</v>
      </c>
      <c r="K1723" s="87">
        <v>0</v>
      </c>
      <c r="L1723" s="80">
        <v>1223</v>
      </c>
      <c r="M1723" s="80">
        <f t="shared" si="53"/>
        <v>0</v>
      </c>
      <c r="N1723" s="80"/>
      <c r="O1723" s="80"/>
      <c r="P1723" s="80"/>
      <c r="Q1723" s="78">
        <v>110010</v>
      </c>
      <c r="R1723" s="79" t="s">
        <v>150</v>
      </c>
      <c r="S1723" s="78">
        <v>10</v>
      </c>
      <c r="T1723" s="79" t="s">
        <v>150</v>
      </c>
      <c r="U1723" s="78">
        <v>11</v>
      </c>
      <c r="V1723" s="80" t="s">
        <v>156</v>
      </c>
      <c r="W1723" s="78">
        <v>75</v>
      </c>
      <c r="X1723" s="78">
        <v>4</v>
      </c>
    </row>
    <row r="1724" spans="1:24" x14ac:dyDescent="0.25">
      <c r="A1724" s="67"/>
      <c r="B1724" s="67">
        <v>1503</v>
      </c>
      <c r="C1724" s="67" t="s">
        <v>742</v>
      </c>
      <c r="D1724" s="109">
        <v>350142</v>
      </c>
      <c r="E1724" s="86" t="s">
        <v>344</v>
      </c>
      <c r="F1724" s="72">
        <v>755705</v>
      </c>
      <c r="G1724" s="86" t="s">
        <v>196</v>
      </c>
      <c r="H1724" s="87">
        <v>0</v>
      </c>
      <c r="I1724" s="87">
        <v>0</v>
      </c>
      <c r="J1724" s="87">
        <v>25</v>
      </c>
      <c r="K1724" s="87">
        <v>0</v>
      </c>
      <c r="L1724" s="80">
        <v>25</v>
      </c>
      <c r="M1724" s="80">
        <f t="shared" si="53"/>
        <v>0</v>
      </c>
      <c r="N1724" s="80"/>
      <c r="O1724" s="80"/>
      <c r="P1724" s="80"/>
      <c r="Q1724" s="78">
        <v>110010</v>
      </c>
      <c r="R1724" s="79" t="s">
        <v>150</v>
      </c>
      <c r="S1724" s="78">
        <v>10</v>
      </c>
      <c r="T1724" s="79" t="s">
        <v>150</v>
      </c>
      <c r="U1724" s="78">
        <v>11</v>
      </c>
      <c r="V1724" s="80" t="s">
        <v>156</v>
      </c>
      <c r="W1724" s="78">
        <v>75</v>
      </c>
      <c r="X1724" s="78">
        <v>4</v>
      </c>
    </row>
    <row r="1725" spans="1:24" x14ac:dyDescent="0.25">
      <c r="A1725" s="67"/>
      <c r="B1725" s="67">
        <v>1504</v>
      </c>
      <c r="C1725" s="67" t="s">
        <v>742</v>
      </c>
      <c r="D1725" s="109">
        <v>350142</v>
      </c>
      <c r="E1725" s="86" t="s">
        <v>344</v>
      </c>
      <c r="F1725" s="72">
        <v>787410</v>
      </c>
      <c r="G1725" s="86" t="s">
        <v>227</v>
      </c>
      <c r="H1725" s="87">
        <v>4857</v>
      </c>
      <c r="I1725" s="87">
        <v>2056.9699999999998</v>
      </c>
      <c r="J1725" s="87">
        <v>0</v>
      </c>
      <c r="K1725" s="87">
        <v>0</v>
      </c>
      <c r="L1725" s="80">
        <v>0</v>
      </c>
      <c r="M1725" s="80">
        <f t="shared" si="53"/>
        <v>0</v>
      </c>
      <c r="N1725" s="80"/>
      <c r="O1725" s="80"/>
      <c r="P1725" s="80"/>
      <c r="Q1725" s="78">
        <v>110010</v>
      </c>
      <c r="R1725" s="79" t="s">
        <v>150</v>
      </c>
      <c r="S1725" s="78">
        <v>10</v>
      </c>
      <c r="T1725" s="79" t="s">
        <v>150</v>
      </c>
      <c r="U1725" s="78">
        <v>11</v>
      </c>
      <c r="V1725" s="80" t="s">
        <v>156</v>
      </c>
      <c r="W1725" s="78">
        <v>78</v>
      </c>
      <c r="X1725" s="78">
        <v>4</v>
      </c>
    </row>
    <row r="1726" spans="1:24" x14ac:dyDescent="0.25">
      <c r="A1726" s="67"/>
      <c r="B1726" s="67"/>
      <c r="C1726" s="67" t="s">
        <v>742</v>
      </c>
      <c r="D1726" s="109">
        <v>350142</v>
      </c>
      <c r="E1726" s="86" t="s">
        <v>344</v>
      </c>
      <c r="F1726" s="66">
        <v>798142</v>
      </c>
      <c r="G1726" s="66" t="s">
        <v>839</v>
      </c>
      <c r="H1726" s="87"/>
      <c r="I1726" s="87"/>
      <c r="J1726" s="87"/>
      <c r="K1726" s="87"/>
      <c r="L1726" s="80">
        <v>-3063</v>
      </c>
      <c r="M1726" s="80">
        <f t="shared" si="53"/>
        <v>-3063</v>
      </c>
      <c r="N1726" s="80"/>
      <c r="O1726" s="80"/>
      <c r="P1726" s="80"/>
      <c r="Q1726" s="78">
        <v>110010</v>
      </c>
      <c r="R1726" s="79" t="s">
        <v>150</v>
      </c>
      <c r="S1726" s="78">
        <v>10</v>
      </c>
      <c r="T1726" s="79" t="s">
        <v>150</v>
      </c>
      <c r="U1726" s="78">
        <v>11</v>
      </c>
      <c r="V1726" s="80" t="s">
        <v>156</v>
      </c>
      <c r="W1726" s="78">
        <v>79</v>
      </c>
      <c r="X1726" s="78">
        <v>4</v>
      </c>
    </row>
    <row r="1727" spans="1:24" x14ac:dyDescent="0.25">
      <c r="A1727" s="67"/>
      <c r="B1727" s="67">
        <v>1505</v>
      </c>
      <c r="C1727" s="67" t="s">
        <v>742</v>
      </c>
      <c r="D1727" s="109">
        <v>350146</v>
      </c>
      <c r="E1727" s="86" t="s">
        <v>344</v>
      </c>
      <c r="F1727" s="72">
        <v>611110</v>
      </c>
      <c r="G1727" s="86" t="s">
        <v>258</v>
      </c>
      <c r="H1727" s="87">
        <v>44958.829999999994</v>
      </c>
      <c r="I1727" s="87">
        <v>35650.879999999997</v>
      </c>
      <c r="J1727" s="87">
        <v>27764</v>
      </c>
      <c r="K1727" s="87">
        <v>27763.55</v>
      </c>
      <c r="L1727" s="80">
        <v>0</v>
      </c>
      <c r="M1727" s="80"/>
      <c r="N1727" s="80"/>
      <c r="O1727" s="80"/>
      <c r="P1727" s="80"/>
      <c r="Q1727" s="78">
        <v>110010</v>
      </c>
      <c r="R1727" s="79" t="s">
        <v>150</v>
      </c>
      <c r="S1727" s="78">
        <v>10</v>
      </c>
      <c r="T1727" s="79" t="s">
        <v>150</v>
      </c>
      <c r="U1727" s="78">
        <v>11</v>
      </c>
      <c r="V1727" s="80" t="s">
        <v>156</v>
      </c>
      <c r="W1727" s="78">
        <v>61</v>
      </c>
      <c r="X1727" s="78">
        <v>1</v>
      </c>
    </row>
    <row r="1728" spans="1:24" x14ac:dyDescent="0.25">
      <c r="A1728" s="67"/>
      <c r="B1728" s="67">
        <v>1506</v>
      </c>
      <c r="C1728" s="67" t="s">
        <v>742</v>
      </c>
      <c r="D1728" s="109">
        <v>350146</v>
      </c>
      <c r="E1728" s="86" t="s">
        <v>344</v>
      </c>
      <c r="F1728" s="72">
        <v>611115</v>
      </c>
      <c r="G1728" s="86" t="s">
        <v>259</v>
      </c>
      <c r="H1728" s="87">
        <v>873.09999999999991</v>
      </c>
      <c r="I1728" s="87">
        <v>0</v>
      </c>
      <c r="J1728" s="87">
        <v>520</v>
      </c>
      <c r="K1728" s="87">
        <v>0</v>
      </c>
      <c r="L1728" s="80">
        <v>520</v>
      </c>
      <c r="M1728" s="80"/>
      <c r="N1728" s="80"/>
      <c r="O1728" s="80"/>
      <c r="P1728" s="80"/>
      <c r="Q1728" s="78">
        <v>110010</v>
      </c>
      <c r="R1728" s="79" t="s">
        <v>150</v>
      </c>
      <c r="S1728" s="78">
        <v>10</v>
      </c>
      <c r="T1728" s="79" t="s">
        <v>150</v>
      </c>
      <c r="U1728" s="78">
        <v>11</v>
      </c>
      <c r="V1728" s="80" t="s">
        <v>156</v>
      </c>
      <c r="W1728" s="78">
        <v>61</v>
      </c>
      <c r="X1728" s="78">
        <v>1</v>
      </c>
    </row>
    <row r="1729" spans="1:24" x14ac:dyDescent="0.25">
      <c r="A1729" s="67"/>
      <c r="B1729" s="67">
        <v>1507</v>
      </c>
      <c r="C1729" s="67" t="s">
        <v>742</v>
      </c>
      <c r="D1729" s="109">
        <v>350146</v>
      </c>
      <c r="E1729" s="86" t="s">
        <v>344</v>
      </c>
      <c r="F1729" s="72">
        <v>611120</v>
      </c>
      <c r="G1729" s="86" t="s">
        <v>229</v>
      </c>
      <c r="H1729" s="87">
        <v>21959.040000000001</v>
      </c>
      <c r="I1729" s="87">
        <v>17052</v>
      </c>
      <c r="J1729" s="87">
        <v>57123</v>
      </c>
      <c r="K1729" s="87">
        <v>12646.75</v>
      </c>
      <c r="L1729" s="80">
        <v>0</v>
      </c>
      <c r="M1729" s="80"/>
      <c r="N1729" s="80"/>
      <c r="O1729" s="80"/>
      <c r="P1729" s="80"/>
      <c r="Q1729" s="78">
        <v>110010</v>
      </c>
      <c r="R1729" s="79" t="s">
        <v>150</v>
      </c>
      <c r="S1729" s="78">
        <v>10</v>
      </c>
      <c r="T1729" s="79" t="s">
        <v>150</v>
      </c>
      <c r="U1729" s="78">
        <v>11</v>
      </c>
      <c r="V1729" s="80" t="s">
        <v>156</v>
      </c>
      <c r="W1729" s="78">
        <v>61</v>
      </c>
      <c r="X1729" s="78">
        <v>1</v>
      </c>
    </row>
    <row r="1730" spans="1:24" x14ac:dyDescent="0.25">
      <c r="A1730" s="67"/>
      <c r="B1730" s="67">
        <v>1508</v>
      </c>
      <c r="C1730" s="67" t="s">
        <v>742</v>
      </c>
      <c r="D1730" s="109">
        <v>350146</v>
      </c>
      <c r="E1730" s="86" t="s">
        <v>344</v>
      </c>
      <c r="F1730" s="72">
        <v>611150</v>
      </c>
      <c r="G1730" s="86" t="s">
        <v>262</v>
      </c>
      <c r="H1730" s="87">
        <v>0</v>
      </c>
      <c r="I1730" s="87">
        <v>0</v>
      </c>
      <c r="J1730" s="87">
        <v>6881</v>
      </c>
      <c r="K1730" s="87">
        <v>0</v>
      </c>
      <c r="L1730" s="80">
        <v>7020</v>
      </c>
      <c r="M1730" s="80"/>
      <c r="N1730" s="80"/>
      <c r="O1730" s="80"/>
      <c r="P1730" s="80"/>
      <c r="Q1730" s="78">
        <v>110010</v>
      </c>
      <c r="R1730" s="79" t="s">
        <v>150</v>
      </c>
      <c r="S1730" s="78">
        <v>10</v>
      </c>
      <c r="T1730" s="79" t="s">
        <v>150</v>
      </c>
      <c r="U1730" s="78">
        <v>11</v>
      </c>
      <c r="V1730" s="80" t="s">
        <v>156</v>
      </c>
      <c r="W1730" s="78">
        <v>61</v>
      </c>
      <c r="X1730" s="78">
        <v>1</v>
      </c>
    </row>
    <row r="1731" spans="1:24" x14ac:dyDescent="0.25">
      <c r="A1731" s="67"/>
      <c r="B1731" s="67">
        <v>1509</v>
      </c>
      <c r="C1731" s="67" t="s">
        <v>742</v>
      </c>
      <c r="D1731" s="109">
        <v>350146</v>
      </c>
      <c r="E1731" s="86" t="s">
        <v>344</v>
      </c>
      <c r="F1731" s="72">
        <v>611160</v>
      </c>
      <c r="G1731" s="86" t="s">
        <v>230</v>
      </c>
      <c r="H1731" s="87">
        <v>0</v>
      </c>
      <c r="I1731" s="87">
        <v>0</v>
      </c>
      <c r="J1731" s="87">
        <v>5550</v>
      </c>
      <c r="K1731" s="87">
        <v>0</v>
      </c>
      <c r="L1731" s="80">
        <v>0</v>
      </c>
      <c r="M1731" s="80"/>
      <c r="N1731" s="80"/>
      <c r="O1731" s="80"/>
      <c r="P1731" s="80"/>
      <c r="Q1731" s="78">
        <v>110010</v>
      </c>
      <c r="R1731" s="79" t="s">
        <v>150</v>
      </c>
      <c r="S1731" s="78">
        <v>10</v>
      </c>
      <c r="T1731" s="79" t="s">
        <v>150</v>
      </c>
      <c r="U1731" s="78">
        <v>11</v>
      </c>
      <c r="V1731" s="80" t="s">
        <v>156</v>
      </c>
      <c r="W1731" s="78">
        <v>61</v>
      </c>
      <c r="X1731" s="78">
        <v>1</v>
      </c>
    </row>
    <row r="1732" spans="1:24" x14ac:dyDescent="0.25">
      <c r="A1732" s="67"/>
      <c r="B1732" s="67">
        <v>1510</v>
      </c>
      <c r="C1732" s="67" t="s">
        <v>742</v>
      </c>
      <c r="D1732" s="109">
        <v>350146</v>
      </c>
      <c r="E1732" s="86" t="s">
        <v>344</v>
      </c>
      <c r="F1732" s="72">
        <v>611350</v>
      </c>
      <c r="G1732" s="86" t="s">
        <v>315</v>
      </c>
      <c r="H1732" s="87">
        <v>3796.63</v>
      </c>
      <c r="I1732" s="87">
        <v>47381.879999999983</v>
      </c>
      <c r="J1732" s="87">
        <v>49278</v>
      </c>
      <c r="K1732" s="87">
        <v>20532.150000000001</v>
      </c>
      <c r="L1732" s="80">
        <v>0</v>
      </c>
      <c r="M1732" s="80"/>
      <c r="N1732" s="80"/>
      <c r="O1732" s="80"/>
      <c r="P1732" s="80"/>
      <c r="Q1732" s="78">
        <v>110010</v>
      </c>
      <c r="R1732" s="79" t="s">
        <v>150</v>
      </c>
      <c r="S1732" s="78">
        <v>10</v>
      </c>
      <c r="T1732" s="79" t="s">
        <v>150</v>
      </c>
      <c r="U1732" s="78">
        <v>11</v>
      </c>
      <c r="V1732" s="80" t="s">
        <v>156</v>
      </c>
      <c r="W1732" s="78">
        <v>61</v>
      </c>
      <c r="X1732" s="78">
        <v>1</v>
      </c>
    </row>
    <row r="1733" spans="1:24" x14ac:dyDescent="0.25">
      <c r="A1733" s="67"/>
      <c r="B1733" s="67">
        <v>1511</v>
      </c>
      <c r="C1733" s="67" t="s">
        <v>742</v>
      </c>
      <c r="D1733" s="109">
        <v>350146</v>
      </c>
      <c r="E1733" s="86" t="s">
        <v>344</v>
      </c>
      <c r="F1733" s="72">
        <v>611510</v>
      </c>
      <c r="G1733" s="86" t="s">
        <v>212</v>
      </c>
      <c r="H1733" s="87">
        <v>1430.12</v>
      </c>
      <c r="I1733" s="87">
        <v>0</v>
      </c>
      <c r="J1733" s="87">
        <v>9224</v>
      </c>
      <c r="K1733" s="87">
        <v>0</v>
      </c>
      <c r="L1733" s="80">
        <v>9224</v>
      </c>
      <c r="M1733" s="80"/>
      <c r="N1733" s="80"/>
      <c r="O1733" s="80"/>
      <c r="P1733" s="80"/>
      <c r="Q1733" s="78">
        <v>110010</v>
      </c>
      <c r="R1733" s="79" t="s">
        <v>150</v>
      </c>
      <c r="S1733" s="78">
        <v>10</v>
      </c>
      <c r="T1733" s="79" t="s">
        <v>150</v>
      </c>
      <c r="U1733" s="78">
        <v>11</v>
      </c>
      <c r="V1733" s="80" t="s">
        <v>156</v>
      </c>
      <c r="W1733" s="78">
        <v>61</v>
      </c>
      <c r="X1733" s="78">
        <v>1</v>
      </c>
    </row>
    <row r="1734" spans="1:24" x14ac:dyDescent="0.25">
      <c r="A1734" s="67"/>
      <c r="B1734" s="67">
        <v>1512</v>
      </c>
      <c r="C1734" s="67" t="s">
        <v>742</v>
      </c>
      <c r="D1734" s="109">
        <v>350146</v>
      </c>
      <c r="E1734" s="86" t="s">
        <v>344</v>
      </c>
      <c r="F1734" s="72">
        <v>712320</v>
      </c>
      <c r="G1734" s="86" t="s">
        <v>276</v>
      </c>
      <c r="H1734" s="87">
        <v>0</v>
      </c>
      <c r="I1734" s="87">
        <v>0</v>
      </c>
      <c r="J1734" s="87">
        <v>200</v>
      </c>
      <c r="K1734" s="87">
        <v>0</v>
      </c>
      <c r="L1734" s="80">
        <v>200</v>
      </c>
      <c r="M1734" s="80">
        <f t="shared" ref="M1734:M1743" si="54">+L1734-J1734</f>
        <v>0</v>
      </c>
      <c r="N1734" s="80"/>
      <c r="O1734" s="80"/>
      <c r="P1734" s="80"/>
      <c r="Q1734" s="78">
        <v>110010</v>
      </c>
      <c r="R1734" s="79" t="s">
        <v>150</v>
      </c>
      <c r="S1734" s="78">
        <v>10</v>
      </c>
      <c r="T1734" s="79" t="s">
        <v>150</v>
      </c>
      <c r="U1734" s="78">
        <v>11</v>
      </c>
      <c r="V1734" s="80" t="s">
        <v>156</v>
      </c>
      <c r="W1734" s="78">
        <v>71</v>
      </c>
      <c r="X1734" s="78">
        <v>4</v>
      </c>
    </row>
    <row r="1735" spans="1:24" x14ac:dyDescent="0.25">
      <c r="A1735" s="67"/>
      <c r="B1735" s="67">
        <v>1513</v>
      </c>
      <c r="C1735" s="67" t="s">
        <v>742</v>
      </c>
      <c r="D1735" s="109">
        <v>350146</v>
      </c>
      <c r="E1735" s="86" t="s">
        <v>344</v>
      </c>
      <c r="F1735" s="72">
        <v>712330</v>
      </c>
      <c r="G1735" s="86" t="s">
        <v>334</v>
      </c>
      <c r="H1735" s="87">
        <v>0</v>
      </c>
      <c r="I1735" s="87">
        <v>0</v>
      </c>
      <c r="J1735" s="87">
        <v>250</v>
      </c>
      <c r="K1735" s="87">
        <v>0</v>
      </c>
      <c r="L1735" s="80">
        <v>250</v>
      </c>
      <c r="M1735" s="80">
        <f t="shared" si="54"/>
        <v>0</v>
      </c>
      <c r="N1735" s="80"/>
      <c r="O1735" s="80"/>
      <c r="P1735" s="80"/>
      <c r="Q1735" s="78">
        <v>110010</v>
      </c>
      <c r="R1735" s="79" t="s">
        <v>150</v>
      </c>
      <c r="S1735" s="78">
        <v>10</v>
      </c>
      <c r="T1735" s="79" t="s">
        <v>150</v>
      </c>
      <c r="U1735" s="78">
        <v>11</v>
      </c>
      <c r="V1735" s="80" t="s">
        <v>156</v>
      </c>
      <c r="W1735" s="78">
        <v>71</v>
      </c>
      <c r="X1735" s="78">
        <v>4</v>
      </c>
    </row>
    <row r="1736" spans="1:24" x14ac:dyDescent="0.25">
      <c r="A1736" s="67"/>
      <c r="B1736" s="67">
        <v>1514</v>
      </c>
      <c r="C1736" s="67" t="s">
        <v>742</v>
      </c>
      <c r="D1736" s="109">
        <v>350146</v>
      </c>
      <c r="E1736" s="86" t="s">
        <v>344</v>
      </c>
      <c r="F1736" s="72">
        <v>733110</v>
      </c>
      <c r="G1736" s="86" t="s">
        <v>214</v>
      </c>
      <c r="H1736" s="87">
        <v>148.91999999999999</v>
      </c>
      <c r="I1736" s="87">
        <v>17.37</v>
      </c>
      <c r="J1736" s="87">
        <v>1709</v>
      </c>
      <c r="K1736" s="87">
        <v>243.87</v>
      </c>
      <c r="L1736" s="80">
        <v>1709</v>
      </c>
      <c r="M1736" s="80">
        <f t="shared" si="54"/>
        <v>0</v>
      </c>
      <c r="N1736" s="80"/>
      <c r="O1736" s="80"/>
      <c r="P1736" s="80"/>
      <c r="Q1736" s="78">
        <v>110010</v>
      </c>
      <c r="R1736" s="79" t="s">
        <v>150</v>
      </c>
      <c r="S1736" s="78">
        <v>10</v>
      </c>
      <c r="T1736" s="79" t="s">
        <v>150</v>
      </c>
      <c r="U1736" s="78">
        <v>11</v>
      </c>
      <c r="V1736" s="80" t="s">
        <v>156</v>
      </c>
      <c r="W1736" s="78">
        <v>73</v>
      </c>
      <c r="X1736" s="78">
        <v>4</v>
      </c>
    </row>
    <row r="1737" spans="1:24" x14ac:dyDescent="0.25">
      <c r="A1737" s="67"/>
      <c r="B1737" s="67">
        <v>1515</v>
      </c>
      <c r="C1737" s="67" t="s">
        <v>742</v>
      </c>
      <c r="D1737" s="109">
        <v>350146</v>
      </c>
      <c r="E1737" s="86" t="s">
        <v>344</v>
      </c>
      <c r="F1737" s="72">
        <v>744210</v>
      </c>
      <c r="G1737" s="86" t="s">
        <v>190</v>
      </c>
      <c r="H1737" s="87">
        <v>0</v>
      </c>
      <c r="I1737" s="87">
        <v>0</v>
      </c>
      <c r="J1737" s="87">
        <v>500</v>
      </c>
      <c r="K1737" s="87">
        <v>0</v>
      </c>
      <c r="L1737" s="80">
        <v>500</v>
      </c>
      <c r="M1737" s="80">
        <f t="shared" si="54"/>
        <v>0</v>
      </c>
      <c r="N1737" s="80"/>
      <c r="O1737" s="80"/>
      <c r="P1737" s="80"/>
      <c r="Q1737" s="78">
        <v>110010</v>
      </c>
      <c r="R1737" s="79" t="s">
        <v>150</v>
      </c>
      <c r="S1737" s="78">
        <v>10</v>
      </c>
      <c r="T1737" s="79" t="s">
        <v>150</v>
      </c>
      <c r="U1737" s="78">
        <v>11</v>
      </c>
      <c r="V1737" s="80" t="s">
        <v>156</v>
      </c>
      <c r="W1737" s="78">
        <v>74</v>
      </c>
      <c r="X1737" s="78">
        <v>4</v>
      </c>
    </row>
    <row r="1738" spans="1:24" x14ac:dyDescent="0.25">
      <c r="A1738" s="67"/>
      <c r="B1738" s="67">
        <v>1516</v>
      </c>
      <c r="C1738" s="67" t="s">
        <v>742</v>
      </c>
      <c r="D1738" s="109">
        <v>350146</v>
      </c>
      <c r="E1738" s="86" t="s">
        <v>344</v>
      </c>
      <c r="F1738" s="72">
        <v>744220</v>
      </c>
      <c r="G1738" s="86" t="s">
        <v>191</v>
      </c>
      <c r="H1738" s="87">
        <v>1400</v>
      </c>
      <c r="I1738" s="87">
        <v>0</v>
      </c>
      <c r="J1738" s="87">
        <v>0</v>
      </c>
      <c r="K1738" s="87">
        <v>0</v>
      </c>
      <c r="L1738" s="80">
        <v>0</v>
      </c>
      <c r="M1738" s="80">
        <f t="shared" si="54"/>
        <v>0</v>
      </c>
      <c r="N1738" s="80"/>
      <c r="O1738" s="80"/>
      <c r="P1738" s="80"/>
      <c r="Q1738" s="78">
        <v>110010</v>
      </c>
      <c r="R1738" s="79" t="s">
        <v>150</v>
      </c>
      <c r="S1738" s="78">
        <v>10</v>
      </c>
      <c r="T1738" s="79" t="s">
        <v>150</v>
      </c>
      <c r="U1738" s="78">
        <v>11</v>
      </c>
      <c r="V1738" s="80" t="s">
        <v>156</v>
      </c>
      <c r="W1738" s="78">
        <v>74</v>
      </c>
      <c r="X1738" s="78">
        <v>4</v>
      </c>
    </row>
    <row r="1739" spans="1:24" x14ac:dyDescent="0.25">
      <c r="A1739" s="67"/>
      <c r="B1739" s="67">
        <v>1517</v>
      </c>
      <c r="C1739" s="67" t="s">
        <v>742</v>
      </c>
      <c r="D1739" s="109">
        <v>350146</v>
      </c>
      <c r="E1739" s="86" t="s">
        <v>344</v>
      </c>
      <c r="F1739" s="72">
        <v>755310</v>
      </c>
      <c r="G1739" s="86" t="s">
        <v>194</v>
      </c>
      <c r="H1739" s="87">
        <v>0</v>
      </c>
      <c r="I1739" s="87">
        <v>0</v>
      </c>
      <c r="J1739" s="87">
        <v>875</v>
      </c>
      <c r="K1739" s="87">
        <v>0</v>
      </c>
      <c r="L1739" s="80">
        <v>875</v>
      </c>
      <c r="M1739" s="80">
        <f t="shared" si="54"/>
        <v>0</v>
      </c>
      <c r="N1739" s="80"/>
      <c r="O1739" s="80"/>
      <c r="P1739" s="80"/>
      <c r="Q1739" s="78">
        <v>110010</v>
      </c>
      <c r="R1739" s="79" t="s">
        <v>150</v>
      </c>
      <c r="S1739" s="78">
        <v>10</v>
      </c>
      <c r="T1739" s="79" t="s">
        <v>150</v>
      </c>
      <c r="U1739" s="78">
        <v>11</v>
      </c>
      <c r="V1739" s="80" t="s">
        <v>156</v>
      </c>
      <c r="W1739" s="78">
        <v>75</v>
      </c>
      <c r="X1739" s="78">
        <v>4</v>
      </c>
    </row>
    <row r="1740" spans="1:24" x14ac:dyDescent="0.25">
      <c r="A1740" s="67"/>
      <c r="B1740" s="67">
        <v>1518</v>
      </c>
      <c r="C1740" s="67" t="s">
        <v>742</v>
      </c>
      <c r="D1740" s="109">
        <v>350146</v>
      </c>
      <c r="E1740" s="86" t="s">
        <v>344</v>
      </c>
      <c r="F1740" s="72">
        <v>755510</v>
      </c>
      <c r="G1740" s="86" t="s">
        <v>195</v>
      </c>
      <c r="H1740" s="87">
        <v>1258</v>
      </c>
      <c r="I1740" s="87">
        <v>0</v>
      </c>
      <c r="J1740" s="87">
        <v>0</v>
      </c>
      <c r="K1740" s="87">
        <v>0</v>
      </c>
      <c r="L1740" s="80">
        <v>0</v>
      </c>
      <c r="M1740" s="80">
        <f t="shared" si="54"/>
        <v>0</v>
      </c>
      <c r="N1740" s="80"/>
      <c r="O1740" s="80"/>
      <c r="P1740" s="80"/>
      <c r="Q1740" s="78">
        <v>110010</v>
      </c>
      <c r="R1740" s="79" t="s">
        <v>150</v>
      </c>
      <c r="S1740" s="78">
        <v>10</v>
      </c>
      <c r="T1740" s="79" t="s">
        <v>150</v>
      </c>
      <c r="U1740" s="78">
        <v>11</v>
      </c>
      <c r="V1740" s="80" t="s">
        <v>156</v>
      </c>
      <c r="W1740" s="78">
        <v>75</v>
      </c>
      <c r="X1740" s="78">
        <v>4</v>
      </c>
    </row>
    <row r="1741" spans="1:24" s="66" customFormat="1" x14ac:dyDescent="0.25">
      <c r="A1741" s="67"/>
      <c r="B1741" s="67">
        <v>1519</v>
      </c>
      <c r="C1741" s="67" t="s">
        <v>742</v>
      </c>
      <c r="D1741" s="109">
        <v>350146</v>
      </c>
      <c r="E1741" s="86" t="s">
        <v>344</v>
      </c>
      <c r="F1741" s="72">
        <v>787410</v>
      </c>
      <c r="G1741" s="86" t="s">
        <v>227</v>
      </c>
      <c r="H1741" s="87">
        <v>3775</v>
      </c>
      <c r="I1741" s="87">
        <v>657.11</v>
      </c>
      <c r="J1741" s="87">
        <v>0</v>
      </c>
      <c r="K1741" s="87">
        <v>0</v>
      </c>
      <c r="L1741" s="80">
        <v>0</v>
      </c>
      <c r="M1741" s="80">
        <f t="shared" si="54"/>
        <v>0</v>
      </c>
      <c r="N1741" s="80"/>
      <c r="O1741" s="80"/>
      <c r="P1741" s="80"/>
      <c r="Q1741" s="78">
        <v>110010</v>
      </c>
      <c r="R1741" s="79" t="s">
        <v>150</v>
      </c>
      <c r="S1741" s="78">
        <v>10</v>
      </c>
      <c r="T1741" s="79" t="s">
        <v>150</v>
      </c>
      <c r="U1741" s="78">
        <v>11</v>
      </c>
      <c r="V1741" s="80" t="s">
        <v>156</v>
      </c>
      <c r="W1741" s="78">
        <v>78</v>
      </c>
      <c r="X1741" s="78">
        <v>4</v>
      </c>
    </row>
    <row r="1742" spans="1:24" x14ac:dyDescent="0.25">
      <c r="A1742" s="67"/>
      <c r="B1742" s="67">
        <v>1520</v>
      </c>
      <c r="C1742" s="67" t="s">
        <v>742</v>
      </c>
      <c r="D1742" s="109">
        <v>350146</v>
      </c>
      <c r="E1742" s="86" t="s">
        <v>344</v>
      </c>
      <c r="F1742" s="72">
        <v>787430</v>
      </c>
      <c r="G1742" s="86" t="s">
        <v>207</v>
      </c>
      <c r="H1742" s="87">
        <v>0</v>
      </c>
      <c r="I1742" s="87">
        <v>0</v>
      </c>
      <c r="J1742" s="87">
        <v>1416</v>
      </c>
      <c r="K1742" s="87">
        <v>1416</v>
      </c>
      <c r="L1742" s="80">
        <v>1416</v>
      </c>
      <c r="M1742" s="80">
        <f t="shared" si="54"/>
        <v>0</v>
      </c>
      <c r="N1742" s="80"/>
      <c r="O1742" s="80"/>
      <c r="P1742" s="80"/>
      <c r="Q1742" s="78">
        <v>110010</v>
      </c>
      <c r="R1742" s="79" t="s">
        <v>150</v>
      </c>
      <c r="S1742" s="78">
        <v>10</v>
      </c>
      <c r="T1742" s="79" t="s">
        <v>150</v>
      </c>
      <c r="U1742" s="78">
        <v>11</v>
      </c>
      <c r="V1742" s="80" t="s">
        <v>156</v>
      </c>
      <c r="W1742" s="78">
        <v>78</v>
      </c>
      <c r="X1742" s="78">
        <v>4</v>
      </c>
    </row>
    <row r="1743" spans="1:24" x14ac:dyDescent="0.25">
      <c r="A1743" s="67"/>
      <c r="B1743" s="67"/>
      <c r="C1743" s="67" t="s">
        <v>742</v>
      </c>
      <c r="D1743" s="109">
        <v>350146</v>
      </c>
      <c r="E1743" s="86" t="s">
        <v>344</v>
      </c>
      <c r="F1743" s="66">
        <v>798142</v>
      </c>
      <c r="G1743" s="66" t="s">
        <v>839</v>
      </c>
      <c r="H1743" s="87"/>
      <c r="I1743" s="87"/>
      <c r="J1743" s="87"/>
      <c r="K1743" s="87"/>
      <c r="L1743" s="80">
        <v>-1330</v>
      </c>
      <c r="M1743" s="80">
        <f t="shared" si="54"/>
        <v>-1330</v>
      </c>
      <c r="N1743" s="80"/>
      <c r="O1743" s="80"/>
      <c r="P1743" s="80"/>
      <c r="Q1743" s="78">
        <v>110010</v>
      </c>
      <c r="R1743" s="79" t="s">
        <v>150</v>
      </c>
      <c r="S1743" s="78">
        <v>10</v>
      </c>
      <c r="T1743" s="79" t="s">
        <v>150</v>
      </c>
      <c r="U1743" s="78">
        <v>11</v>
      </c>
      <c r="V1743" s="80" t="s">
        <v>156</v>
      </c>
      <c r="W1743" s="78">
        <v>79</v>
      </c>
      <c r="X1743" s="78">
        <v>4</v>
      </c>
    </row>
    <row r="1744" spans="1:24" x14ac:dyDescent="0.25">
      <c r="A1744" s="67"/>
      <c r="B1744" s="67">
        <v>1521</v>
      </c>
      <c r="C1744" s="67" t="s">
        <v>742</v>
      </c>
      <c r="D1744" s="109">
        <v>362240</v>
      </c>
      <c r="E1744" s="86" t="s">
        <v>345</v>
      </c>
      <c r="F1744" s="72">
        <v>611115</v>
      </c>
      <c r="G1744" s="86" t="s">
        <v>259</v>
      </c>
      <c r="H1744" s="87">
        <v>233.63</v>
      </c>
      <c r="I1744" s="87">
        <v>0</v>
      </c>
      <c r="J1744" s="87">
        <v>415</v>
      </c>
      <c r="K1744" s="87">
        <v>0</v>
      </c>
      <c r="L1744" s="80">
        <v>415</v>
      </c>
      <c r="M1744" s="80"/>
      <c r="N1744" s="80"/>
      <c r="O1744" s="80"/>
      <c r="P1744" s="80"/>
      <c r="Q1744" s="78">
        <v>110010</v>
      </c>
      <c r="R1744" s="79" t="s">
        <v>150</v>
      </c>
      <c r="S1744" s="78">
        <v>10</v>
      </c>
      <c r="T1744" s="79" t="s">
        <v>150</v>
      </c>
      <c r="U1744" s="78">
        <v>11</v>
      </c>
      <c r="V1744" s="80" t="s">
        <v>156</v>
      </c>
      <c r="W1744" s="78">
        <v>61</v>
      </c>
      <c r="X1744" s="78">
        <v>1</v>
      </c>
    </row>
    <row r="1745" spans="1:24" x14ac:dyDescent="0.25">
      <c r="A1745" s="67"/>
      <c r="B1745" s="67">
        <v>1522</v>
      </c>
      <c r="C1745" s="67" t="s">
        <v>742</v>
      </c>
      <c r="D1745" s="109">
        <v>362240</v>
      </c>
      <c r="E1745" s="86" t="s">
        <v>345</v>
      </c>
      <c r="F1745" s="72">
        <v>611120</v>
      </c>
      <c r="G1745" s="86" t="s">
        <v>229</v>
      </c>
      <c r="H1745" s="87">
        <v>7520.9400000000005</v>
      </c>
      <c r="I1745" s="87">
        <v>3888</v>
      </c>
      <c r="J1745" s="87">
        <v>17595</v>
      </c>
      <c r="K1745" s="87">
        <v>2318.65</v>
      </c>
      <c r="L1745" s="80">
        <v>0</v>
      </c>
      <c r="M1745" s="80"/>
      <c r="N1745" s="80"/>
      <c r="O1745" s="80"/>
      <c r="P1745" s="80"/>
      <c r="Q1745" s="78">
        <v>110010</v>
      </c>
      <c r="R1745" s="79" t="s">
        <v>150</v>
      </c>
      <c r="S1745" s="78">
        <v>10</v>
      </c>
      <c r="T1745" s="79" t="s">
        <v>150</v>
      </c>
      <c r="U1745" s="78">
        <v>11</v>
      </c>
      <c r="V1745" s="80" t="s">
        <v>156</v>
      </c>
      <c r="W1745" s="78">
        <v>61</v>
      </c>
      <c r="X1745" s="78">
        <v>1</v>
      </c>
    </row>
    <row r="1746" spans="1:24" x14ac:dyDescent="0.25">
      <c r="A1746" s="67"/>
      <c r="B1746" s="67">
        <v>1523</v>
      </c>
      <c r="C1746" s="67" t="s">
        <v>742</v>
      </c>
      <c r="D1746" s="109">
        <v>362240</v>
      </c>
      <c r="E1746" s="86" t="s">
        <v>345</v>
      </c>
      <c r="F1746" s="72">
        <v>611150</v>
      </c>
      <c r="G1746" s="86" t="s">
        <v>262</v>
      </c>
      <c r="H1746" s="87">
        <v>0</v>
      </c>
      <c r="I1746" s="87">
        <v>0</v>
      </c>
      <c r="J1746" s="87">
        <v>1239</v>
      </c>
      <c r="K1746" s="87">
        <v>0</v>
      </c>
      <c r="L1746" s="80">
        <v>0</v>
      </c>
      <c r="M1746" s="80"/>
      <c r="N1746" s="80"/>
      <c r="O1746" s="80"/>
      <c r="P1746" s="80"/>
      <c r="Q1746" s="78">
        <v>110010</v>
      </c>
      <c r="R1746" s="79" t="s">
        <v>150</v>
      </c>
      <c r="S1746" s="78">
        <v>10</v>
      </c>
      <c r="T1746" s="79" t="s">
        <v>150</v>
      </c>
      <c r="U1746" s="78">
        <v>11</v>
      </c>
      <c r="V1746" s="80" t="s">
        <v>156</v>
      </c>
      <c r="W1746" s="78">
        <v>61</v>
      </c>
      <c r="X1746" s="78">
        <v>1</v>
      </c>
    </row>
    <row r="1747" spans="1:24" x14ac:dyDescent="0.25">
      <c r="A1747" s="67"/>
      <c r="B1747" s="67">
        <v>1524</v>
      </c>
      <c r="C1747" s="67" t="s">
        <v>742</v>
      </c>
      <c r="D1747" s="109">
        <v>362240</v>
      </c>
      <c r="E1747" s="86" t="s">
        <v>345</v>
      </c>
      <c r="F1747" s="72">
        <v>611160</v>
      </c>
      <c r="G1747" s="86" t="s">
        <v>230</v>
      </c>
      <c r="H1747" s="87">
        <v>0</v>
      </c>
      <c r="I1747" s="87">
        <v>0</v>
      </c>
      <c r="J1747" s="87">
        <v>1868</v>
      </c>
      <c r="K1747" s="87">
        <v>0</v>
      </c>
      <c r="L1747" s="80">
        <v>0</v>
      </c>
      <c r="M1747" s="80"/>
      <c r="N1747" s="80"/>
      <c r="O1747" s="80"/>
      <c r="P1747" s="80"/>
      <c r="Q1747" s="78">
        <v>110010</v>
      </c>
      <c r="R1747" s="79" t="s">
        <v>150</v>
      </c>
      <c r="S1747" s="78">
        <v>10</v>
      </c>
      <c r="T1747" s="79" t="s">
        <v>150</v>
      </c>
      <c r="U1747" s="78">
        <v>11</v>
      </c>
      <c r="V1747" s="80" t="s">
        <v>156</v>
      </c>
      <c r="W1747" s="78">
        <v>61</v>
      </c>
      <c r="X1747" s="78">
        <v>1</v>
      </c>
    </row>
    <row r="1748" spans="1:24" x14ac:dyDescent="0.25">
      <c r="A1748" s="67"/>
      <c r="B1748" s="67">
        <v>1525</v>
      </c>
      <c r="C1748" s="67" t="s">
        <v>742</v>
      </c>
      <c r="D1748" s="109">
        <v>362240</v>
      </c>
      <c r="E1748" s="86" t="s">
        <v>345</v>
      </c>
      <c r="F1748" s="72">
        <v>611460</v>
      </c>
      <c r="G1748" s="86" t="s">
        <v>182</v>
      </c>
      <c r="H1748" s="87">
        <v>0</v>
      </c>
      <c r="I1748" s="87">
        <v>0</v>
      </c>
      <c r="J1748" s="87">
        <v>21</v>
      </c>
      <c r="K1748" s="87">
        <v>0</v>
      </c>
      <c r="L1748" s="80">
        <v>21</v>
      </c>
      <c r="M1748" s="80"/>
      <c r="N1748" s="80"/>
      <c r="O1748" s="80"/>
      <c r="P1748" s="80"/>
      <c r="Q1748" s="78">
        <v>110010</v>
      </c>
      <c r="R1748" s="79" t="s">
        <v>150</v>
      </c>
      <c r="S1748" s="78">
        <v>10</v>
      </c>
      <c r="T1748" s="79" t="s">
        <v>150</v>
      </c>
      <c r="U1748" s="78">
        <v>11</v>
      </c>
      <c r="V1748" s="80" t="s">
        <v>156</v>
      </c>
      <c r="W1748" s="78">
        <v>61</v>
      </c>
      <c r="X1748" s="78">
        <v>1</v>
      </c>
    </row>
    <row r="1749" spans="1:24" x14ac:dyDescent="0.25">
      <c r="A1749" s="67"/>
      <c r="B1749" s="67">
        <v>1526</v>
      </c>
      <c r="C1749" s="67" t="s">
        <v>742</v>
      </c>
      <c r="D1749" s="109">
        <v>362240</v>
      </c>
      <c r="E1749" s="86" t="s">
        <v>345</v>
      </c>
      <c r="F1749" s="72">
        <v>611485</v>
      </c>
      <c r="G1749" s="86" t="s">
        <v>263</v>
      </c>
      <c r="H1749" s="87">
        <v>0</v>
      </c>
      <c r="I1749" s="87">
        <v>0</v>
      </c>
      <c r="J1749" s="87">
        <v>354</v>
      </c>
      <c r="K1749" s="87">
        <v>0</v>
      </c>
      <c r="L1749" s="80">
        <v>354</v>
      </c>
      <c r="M1749" s="80"/>
      <c r="N1749" s="80"/>
      <c r="O1749" s="80"/>
      <c r="P1749" s="80"/>
      <c r="Q1749" s="78">
        <v>110010</v>
      </c>
      <c r="R1749" s="79" t="s">
        <v>150</v>
      </c>
      <c r="S1749" s="78">
        <v>10</v>
      </c>
      <c r="T1749" s="79" t="s">
        <v>150</v>
      </c>
      <c r="U1749" s="78">
        <v>11</v>
      </c>
      <c r="V1749" s="80" t="s">
        <v>156</v>
      </c>
      <c r="W1749" s="78">
        <v>61</v>
      </c>
      <c r="X1749" s="78">
        <v>1</v>
      </c>
    </row>
    <row r="1750" spans="1:24" x14ac:dyDescent="0.25">
      <c r="A1750" s="67"/>
      <c r="B1750" s="67">
        <v>1527</v>
      </c>
      <c r="C1750" s="67" t="s">
        <v>742</v>
      </c>
      <c r="D1750" s="109">
        <v>362240</v>
      </c>
      <c r="E1750" s="86" t="s">
        <v>345</v>
      </c>
      <c r="F1750" s="72">
        <v>611510</v>
      </c>
      <c r="G1750" s="86" t="s">
        <v>212</v>
      </c>
      <c r="H1750" s="87">
        <v>0</v>
      </c>
      <c r="I1750" s="87">
        <v>0</v>
      </c>
      <c r="J1750" s="87">
        <v>630</v>
      </c>
      <c r="K1750" s="87">
        <v>0</v>
      </c>
      <c r="L1750" s="80">
        <v>630</v>
      </c>
      <c r="M1750" s="80"/>
      <c r="N1750" s="80"/>
      <c r="O1750" s="80"/>
      <c r="P1750" s="80"/>
      <c r="Q1750" s="78">
        <v>110010</v>
      </c>
      <c r="R1750" s="79" t="s">
        <v>150</v>
      </c>
      <c r="S1750" s="78">
        <v>10</v>
      </c>
      <c r="T1750" s="79" t="s">
        <v>150</v>
      </c>
      <c r="U1750" s="78">
        <v>11</v>
      </c>
      <c r="V1750" s="80" t="s">
        <v>156</v>
      </c>
      <c r="W1750" s="78">
        <v>61</v>
      </c>
      <c r="X1750" s="78">
        <v>1</v>
      </c>
    </row>
    <row r="1751" spans="1:24" x14ac:dyDescent="0.25">
      <c r="A1751" s="67"/>
      <c r="B1751" s="67">
        <v>1528</v>
      </c>
      <c r="C1751" s="67" t="s">
        <v>742</v>
      </c>
      <c r="D1751" s="109">
        <v>362240</v>
      </c>
      <c r="E1751" s="86" t="s">
        <v>345</v>
      </c>
      <c r="F1751" s="72">
        <v>755310</v>
      </c>
      <c r="G1751" s="86" t="s">
        <v>194</v>
      </c>
      <c r="H1751" s="87">
        <v>0</v>
      </c>
      <c r="I1751" s="87">
        <v>0</v>
      </c>
      <c r="J1751" s="87">
        <v>100</v>
      </c>
      <c r="K1751" s="87">
        <v>0</v>
      </c>
      <c r="L1751" s="80">
        <v>100</v>
      </c>
      <c r="M1751" s="80">
        <f>+L1751-J1751</f>
        <v>0</v>
      </c>
      <c r="N1751" s="80"/>
      <c r="O1751" s="80"/>
      <c r="P1751" s="80"/>
      <c r="Q1751" s="78">
        <v>110010</v>
      </c>
      <c r="R1751" s="79" t="s">
        <v>150</v>
      </c>
      <c r="S1751" s="78">
        <v>10</v>
      </c>
      <c r="T1751" s="79" t="s">
        <v>150</v>
      </c>
      <c r="U1751" s="78">
        <v>11</v>
      </c>
      <c r="V1751" s="80" t="s">
        <v>156</v>
      </c>
      <c r="W1751" s="78">
        <v>75</v>
      </c>
      <c r="X1751" s="78">
        <v>4</v>
      </c>
    </row>
    <row r="1752" spans="1:24" x14ac:dyDescent="0.25">
      <c r="A1752" s="67"/>
      <c r="B1752" s="67"/>
      <c r="C1752" s="67" t="s">
        <v>742</v>
      </c>
      <c r="D1752" s="109">
        <v>362240</v>
      </c>
      <c r="E1752" s="86" t="s">
        <v>345</v>
      </c>
      <c r="F1752" s="66">
        <v>798142</v>
      </c>
      <c r="G1752" s="66" t="s">
        <v>839</v>
      </c>
      <c r="H1752" s="87"/>
      <c r="I1752" s="87"/>
      <c r="J1752" s="87"/>
      <c r="K1752" s="87"/>
      <c r="L1752" s="80">
        <v>-63</v>
      </c>
      <c r="M1752" s="80">
        <f>+L1752-J1752</f>
        <v>-63</v>
      </c>
      <c r="N1752" s="80"/>
      <c r="O1752" s="80"/>
      <c r="P1752" s="80"/>
      <c r="Q1752" s="78">
        <v>110010</v>
      </c>
      <c r="R1752" s="79" t="s">
        <v>150</v>
      </c>
      <c r="S1752" s="78">
        <v>10</v>
      </c>
      <c r="T1752" s="79" t="s">
        <v>150</v>
      </c>
      <c r="U1752" s="78">
        <v>11</v>
      </c>
      <c r="V1752" s="80" t="s">
        <v>156</v>
      </c>
      <c r="W1752" s="78">
        <v>79</v>
      </c>
      <c r="X1752" s="78">
        <v>4</v>
      </c>
    </row>
    <row r="1753" spans="1:24" x14ac:dyDescent="0.25">
      <c r="A1753" s="67"/>
      <c r="B1753" s="67">
        <v>1529</v>
      </c>
      <c r="C1753" s="67" t="s">
        <v>742</v>
      </c>
      <c r="D1753" s="109">
        <v>362242</v>
      </c>
      <c r="E1753" s="86" t="s">
        <v>345</v>
      </c>
      <c r="F1753" s="72">
        <v>611110</v>
      </c>
      <c r="G1753" s="86" t="s">
        <v>258</v>
      </c>
      <c r="H1753" s="87">
        <v>225185.76999999996</v>
      </c>
      <c r="I1753" s="87">
        <v>226005.25999999998</v>
      </c>
      <c r="J1753" s="87">
        <v>274843</v>
      </c>
      <c r="K1753" s="87">
        <v>149751.14000000001</v>
      </c>
      <c r="L1753" s="80">
        <v>326667</v>
      </c>
      <c r="M1753" s="80"/>
      <c r="N1753" s="80"/>
      <c r="O1753" s="80"/>
      <c r="P1753" s="80"/>
      <c r="Q1753" s="78">
        <v>110010</v>
      </c>
      <c r="R1753" s="79" t="s">
        <v>150</v>
      </c>
      <c r="S1753" s="78">
        <v>10</v>
      </c>
      <c r="T1753" s="79" t="s">
        <v>150</v>
      </c>
      <c r="U1753" s="78">
        <v>11</v>
      </c>
      <c r="V1753" s="80" t="s">
        <v>156</v>
      </c>
      <c r="W1753" s="78">
        <v>61</v>
      </c>
      <c r="X1753" s="78">
        <v>1</v>
      </c>
    </row>
    <row r="1754" spans="1:24" x14ac:dyDescent="0.25">
      <c r="A1754" s="67"/>
      <c r="B1754" s="67">
        <v>1530</v>
      </c>
      <c r="C1754" s="67" t="s">
        <v>742</v>
      </c>
      <c r="D1754" s="109">
        <v>362242</v>
      </c>
      <c r="E1754" s="86" t="s">
        <v>345</v>
      </c>
      <c r="F1754" s="72">
        <v>611115</v>
      </c>
      <c r="G1754" s="86" t="s">
        <v>259</v>
      </c>
      <c r="H1754" s="87">
        <v>1915.05</v>
      </c>
      <c r="I1754" s="87">
        <v>2079.5699999999997</v>
      </c>
      <c r="J1754" s="87">
        <v>2583</v>
      </c>
      <c r="K1754" s="87">
        <v>1300.4100000000001</v>
      </c>
      <c r="L1754" s="80">
        <v>2583</v>
      </c>
      <c r="M1754" s="80"/>
      <c r="N1754" s="80"/>
      <c r="O1754" s="80"/>
      <c r="P1754" s="80"/>
      <c r="Q1754" s="78">
        <v>110010</v>
      </c>
      <c r="R1754" s="79" t="s">
        <v>150</v>
      </c>
      <c r="S1754" s="78">
        <v>10</v>
      </c>
      <c r="T1754" s="79" t="s">
        <v>150</v>
      </c>
      <c r="U1754" s="78">
        <v>11</v>
      </c>
      <c r="V1754" s="80" t="s">
        <v>156</v>
      </c>
      <c r="W1754" s="78">
        <v>61</v>
      </c>
      <c r="X1754" s="78">
        <v>1</v>
      </c>
    </row>
    <row r="1755" spans="1:24" x14ac:dyDescent="0.25">
      <c r="A1755" s="67"/>
      <c r="B1755" s="67">
        <v>1531</v>
      </c>
      <c r="C1755" s="67" t="s">
        <v>742</v>
      </c>
      <c r="D1755" s="109">
        <v>362242</v>
      </c>
      <c r="E1755" s="86" t="s">
        <v>345</v>
      </c>
      <c r="F1755" s="72">
        <v>611120</v>
      </c>
      <c r="G1755" s="86" t="s">
        <v>229</v>
      </c>
      <c r="H1755" s="87">
        <v>157681.96</v>
      </c>
      <c r="I1755" s="87">
        <v>167481.68</v>
      </c>
      <c r="J1755" s="87">
        <v>155799</v>
      </c>
      <c r="K1755" s="87">
        <v>122801.98000000001</v>
      </c>
      <c r="L1755" s="80">
        <v>0</v>
      </c>
      <c r="M1755" s="80"/>
      <c r="N1755" s="80"/>
      <c r="O1755" s="80"/>
      <c r="P1755" s="80"/>
      <c r="Q1755" s="78">
        <v>110010</v>
      </c>
      <c r="R1755" s="79" t="s">
        <v>150</v>
      </c>
      <c r="S1755" s="78">
        <v>10</v>
      </c>
      <c r="T1755" s="79" t="s">
        <v>150</v>
      </c>
      <c r="U1755" s="78">
        <v>11</v>
      </c>
      <c r="V1755" s="80" t="s">
        <v>156</v>
      </c>
      <c r="W1755" s="78">
        <v>61</v>
      </c>
      <c r="X1755" s="78">
        <v>1</v>
      </c>
    </row>
    <row r="1756" spans="1:24" x14ac:dyDescent="0.25">
      <c r="A1756" s="67"/>
      <c r="B1756" s="67">
        <v>1532</v>
      </c>
      <c r="C1756" s="67" t="s">
        <v>742</v>
      </c>
      <c r="D1756" s="109">
        <v>362242</v>
      </c>
      <c r="E1756" s="86" t="s">
        <v>345</v>
      </c>
      <c r="F1756" s="72">
        <v>611125</v>
      </c>
      <c r="G1756" s="86" t="s">
        <v>260</v>
      </c>
      <c r="H1756" s="87">
        <v>16285.429999999997</v>
      </c>
      <c r="I1756" s="87">
        <v>16936.789999999997</v>
      </c>
      <c r="J1756" s="87">
        <v>15770</v>
      </c>
      <c r="K1756" s="87">
        <v>6797.08</v>
      </c>
      <c r="L1756" s="80">
        <v>17944</v>
      </c>
      <c r="M1756" s="80"/>
      <c r="N1756" s="80"/>
      <c r="O1756" s="80"/>
      <c r="P1756" s="80"/>
      <c r="Q1756" s="78">
        <v>110010</v>
      </c>
      <c r="R1756" s="79" t="s">
        <v>150</v>
      </c>
      <c r="S1756" s="78">
        <v>10</v>
      </c>
      <c r="T1756" s="79" t="s">
        <v>150</v>
      </c>
      <c r="U1756" s="78">
        <v>11</v>
      </c>
      <c r="V1756" s="80" t="s">
        <v>156</v>
      </c>
      <c r="W1756" s="78">
        <v>61</v>
      </c>
      <c r="X1756" s="78">
        <v>1</v>
      </c>
    </row>
    <row r="1757" spans="1:24" x14ac:dyDescent="0.25">
      <c r="A1757" s="67"/>
      <c r="B1757" s="67">
        <v>1533</v>
      </c>
      <c r="C1757" s="67" t="s">
        <v>742</v>
      </c>
      <c r="D1757" s="109">
        <v>362242</v>
      </c>
      <c r="E1757" s="86" t="s">
        <v>345</v>
      </c>
      <c r="F1757" s="72">
        <v>611130</v>
      </c>
      <c r="G1757" s="86" t="s">
        <v>261</v>
      </c>
      <c r="H1757" s="87">
        <v>71.38</v>
      </c>
      <c r="I1757" s="87">
        <v>11443.880000000003</v>
      </c>
      <c r="J1757" s="87">
        <v>13137</v>
      </c>
      <c r="K1757" s="87">
        <v>7066.02</v>
      </c>
      <c r="L1757" s="80">
        <v>13137</v>
      </c>
      <c r="M1757" s="80"/>
      <c r="N1757" s="80"/>
      <c r="O1757" s="80"/>
      <c r="P1757" s="80"/>
      <c r="Q1757" s="78">
        <v>110010</v>
      </c>
      <c r="R1757" s="79" t="s">
        <v>150</v>
      </c>
      <c r="S1757" s="78">
        <v>10</v>
      </c>
      <c r="T1757" s="79" t="s">
        <v>150</v>
      </c>
      <c r="U1757" s="78">
        <v>11</v>
      </c>
      <c r="V1757" s="80" t="s">
        <v>156</v>
      </c>
      <c r="W1757" s="78">
        <v>61</v>
      </c>
      <c r="X1757" s="78">
        <v>1</v>
      </c>
    </row>
    <row r="1758" spans="1:24" x14ac:dyDescent="0.25">
      <c r="A1758" s="67"/>
      <c r="B1758" s="67">
        <v>1534</v>
      </c>
      <c r="C1758" s="67" t="s">
        <v>742</v>
      </c>
      <c r="D1758" s="109">
        <v>362242</v>
      </c>
      <c r="E1758" s="86" t="s">
        <v>345</v>
      </c>
      <c r="F1758" s="72">
        <v>611140</v>
      </c>
      <c r="G1758" s="86" t="s">
        <v>269</v>
      </c>
      <c r="H1758" s="87">
        <v>71.38</v>
      </c>
      <c r="I1758" s="87">
        <v>0</v>
      </c>
      <c r="J1758" s="87">
        <v>0</v>
      </c>
      <c r="K1758" s="87">
        <v>0</v>
      </c>
      <c r="L1758" s="80">
        <v>0</v>
      </c>
      <c r="M1758" s="80"/>
      <c r="N1758" s="80"/>
      <c r="O1758" s="80"/>
      <c r="P1758" s="80"/>
      <c r="Q1758" s="78">
        <v>110010</v>
      </c>
      <c r="R1758" s="79" t="s">
        <v>150</v>
      </c>
      <c r="S1758" s="78">
        <v>10</v>
      </c>
      <c r="T1758" s="79" t="s">
        <v>150</v>
      </c>
      <c r="U1758" s="78">
        <v>11</v>
      </c>
      <c r="V1758" s="80" t="s">
        <v>156</v>
      </c>
      <c r="W1758" s="78">
        <v>61</v>
      </c>
      <c r="X1758" s="78">
        <v>1</v>
      </c>
    </row>
    <row r="1759" spans="1:24" x14ac:dyDescent="0.25">
      <c r="A1759" s="67"/>
      <c r="B1759" s="67">
        <v>1535</v>
      </c>
      <c r="C1759" s="67" t="s">
        <v>742</v>
      </c>
      <c r="D1759" s="109">
        <v>362242</v>
      </c>
      <c r="E1759" s="86" t="s">
        <v>345</v>
      </c>
      <c r="F1759" s="72">
        <v>611150</v>
      </c>
      <c r="G1759" s="86" t="s">
        <v>262</v>
      </c>
      <c r="H1759" s="87">
        <v>15275.6</v>
      </c>
      <c r="I1759" s="87">
        <v>15577.74</v>
      </c>
      <c r="J1759" s="87">
        <v>30975</v>
      </c>
      <c r="K1759" s="87">
        <v>0</v>
      </c>
      <c r="L1759" s="80">
        <v>40686</v>
      </c>
      <c r="M1759" s="80"/>
      <c r="N1759" s="80"/>
      <c r="O1759" s="80"/>
      <c r="P1759" s="80"/>
      <c r="Q1759" s="78">
        <v>110010</v>
      </c>
      <c r="R1759" s="79" t="s">
        <v>150</v>
      </c>
      <c r="S1759" s="78">
        <v>10</v>
      </c>
      <c r="T1759" s="79" t="s">
        <v>150</v>
      </c>
      <c r="U1759" s="78">
        <v>11</v>
      </c>
      <c r="V1759" s="80" t="s">
        <v>156</v>
      </c>
      <c r="W1759" s="78">
        <v>61</v>
      </c>
      <c r="X1759" s="78">
        <v>1</v>
      </c>
    </row>
    <row r="1760" spans="1:24" x14ac:dyDescent="0.25">
      <c r="A1760" s="67"/>
      <c r="B1760" s="67">
        <v>1536</v>
      </c>
      <c r="C1760" s="67" t="s">
        <v>742</v>
      </c>
      <c r="D1760" s="109">
        <v>362242</v>
      </c>
      <c r="E1760" s="86" t="s">
        <v>345</v>
      </c>
      <c r="F1760" s="72">
        <v>611160</v>
      </c>
      <c r="G1760" s="86" t="s">
        <v>230</v>
      </c>
      <c r="H1760" s="87">
        <v>2013</v>
      </c>
      <c r="I1760" s="87">
        <v>9916.74</v>
      </c>
      <c r="J1760" s="87">
        <v>31123</v>
      </c>
      <c r="K1760" s="87">
        <v>0</v>
      </c>
      <c r="L1760" s="80">
        <v>0</v>
      </c>
      <c r="M1760" s="80"/>
      <c r="N1760" s="80"/>
      <c r="O1760" s="80"/>
      <c r="P1760" s="80"/>
      <c r="Q1760" s="78">
        <v>110010</v>
      </c>
      <c r="R1760" s="79" t="s">
        <v>150</v>
      </c>
      <c r="S1760" s="78">
        <v>10</v>
      </c>
      <c r="T1760" s="79" t="s">
        <v>150</v>
      </c>
      <c r="U1760" s="78">
        <v>11</v>
      </c>
      <c r="V1760" s="80" t="s">
        <v>156</v>
      </c>
      <c r="W1760" s="78">
        <v>61</v>
      </c>
      <c r="X1760" s="78">
        <v>1</v>
      </c>
    </row>
    <row r="1761" spans="1:24" s="66" customFormat="1" x14ac:dyDescent="0.25">
      <c r="A1761" s="67"/>
      <c r="B1761" s="67">
        <v>1537</v>
      </c>
      <c r="C1761" s="67" t="s">
        <v>742</v>
      </c>
      <c r="D1761" s="109">
        <v>362242</v>
      </c>
      <c r="E1761" s="86" t="s">
        <v>345</v>
      </c>
      <c r="F1761" s="72">
        <v>611460</v>
      </c>
      <c r="G1761" s="86" t="s">
        <v>182</v>
      </c>
      <c r="H1761" s="87">
        <v>389.34</v>
      </c>
      <c r="I1761" s="87">
        <v>0</v>
      </c>
      <c r="J1761" s="87">
        <v>520</v>
      </c>
      <c r="K1761" s="87">
        <v>0</v>
      </c>
      <c r="L1761" s="80">
        <v>520</v>
      </c>
      <c r="M1761" s="80"/>
      <c r="N1761" s="80"/>
      <c r="O1761" s="80"/>
      <c r="P1761" s="80"/>
      <c r="Q1761" s="78">
        <v>110010</v>
      </c>
      <c r="R1761" s="79" t="s">
        <v>150</v>
      </c>
      <c r="S1761" s="78">
        <v>10</v>
      </c>
      <c r="T1761" s="79" t="s">
        <v>150</v>
      </c>
      <c r="U1761" s="78">
        <v>11</v>
      </c>
      <c r="V1761" s="80" t="s">
        <v>156</v>
      </c>
      <c r="W1761" s="78">
        <v>61</v>
      </c>
      <c r="X1761" s="78">
        <v>1</v>
      </c>
    </row>
    <row r="1762" spans="1:24" x14ac:dyDescent="0.25">
      <c r="A1762" s="67"/>
      <c r="B1762" s="67">
        <v>1538</v>
      </c>
      <c r="C1762" s="67" t="s">
        <v>742</v>
      </c>
      <c r="D1762" s="109">
        <v>362242</v>
      </c>
      <c r="E1762" s="86" t="s">
        <v>345</v>
      </c>
      <c r="F1762" s="72">
        <v>611485</v>
      </c>
      <c r="G1762" s="86" t="s">
        <v>263</v>
      </c>
      <c r="H1762" s="87">
        <v>8417</v>
      </c>
      <c r="I1762" s="87">
        <v>9827.2999999999993</v>
      </c>
      <c r="J1762" s="87">
        <v>8840</v>
      </c>
      <c r="K1762" s="87">
        <v>4759.33</v>
      </c>
      <c r="L1762" s="80">
        <v>8840</v>
      </c>
      <c r="M1762" s="80"/>
      <c r="N1762" s="80"/>
      <c r="O1762" s="80"/>
      <c r="P1762" s="80"/>
      <c r="Q1762" s="78">
        <v>110010</v>
      </c>
      <c r="R1762" s="79" t="s">
        <v>150</v>
      </c>
      <c r="S1762" s="78">
        <v>10</v>
      </c>
      <c r="T1762" s="79" t="s">
        <v>150</v>
      </c>
      <c r="U1762" s="78">
        <v>11</v>
      </c>
      <c r="V1762" s="80" t="s">
        <v>156</v>
      </c>
      <c r="W1762" s="78">
        <v>61</v>
      </c>
      <c r="X1762" s="78">
        <v>1</v>
      </c>
    </row>
    <row r="1763" spans="1:24" x14ac:dyDescent="0.25">
      <c r="A1763" s="67"/>
      <c r="B1763" s="67">
        <v>1539</v>
      </c>
      <c r="C1763" s="67" t="s">
        <v>742</v>
      </c>
      <c r="D1763" s="109">
        <v>362242</v>
      </c>
      <c r="E1763" s="86" t="s">
        <v>345</v>
      </c>
      <c r="F1763" s="72">
        <v>611510</v>
      </c>
      <c r="G1763" s="86" t="s">
        <v>212</v>
      </c>
      <c r="H1763" s="87">
        <v>1690.6599999999999</v>
      </c>
      <c r="I1763" s="87">
        <v>7598.0599999999986</v>
      </c>
      <c r="J1763" s="87">
        <v>15740</v>
      </c>
      <c r="K1763" s="87">
        <v>5466.58</v>
      </c>
      <c r="L1763" s="80">
        <v>15740</v>
      </c>
      <c r="M1763" s="80"/>
      <c r="N1763" s="80"/>
      <c r="O1763" s="80"/>
      <c r="P1763" s="80"/>
      <c r="Q1763" s="78">
        <v>110010</v>
      </c>
      <c r="R1763" s="79" t="s">
        <v>150</v>
      </c>
      <c r="S1763" s="78">
        <v>10</v>
      </c>
      <c r="T1763" s="79" t="s">
        <v>150</v>
      </c>
      <c r="U1763" s="78">
        <v>11</v>
      </c>
      <c r="V1763" s="80" t="s">
        <v>156</v>
      </c>
      <c r="W1763" s="78">
        <v>61</v>
      </c>
      <c r="X1763" s="78">
        <v>1</v>
      </c>
    </row>
    <row r="1764" spans="1:24" x14ac:dyDescent="0.25">
      <c r="A1764" s="67"/>
      <c r="B1764" s="67">
        <v>1540</v>
      </c>
      <c r="C1764" s="67" t="s">
        <v>742</v>
      </c>
      <c r="D1764" s="109">
        <v>362242</v>
      </c>
      <c r="E1764" s="86" t="s">
        <v>345</v>
      </c>
      <c r="F1764" s="72">
        <v>712320</v>
      </c>
      <c r="G1764" s="86" t="s">
        <v>276</v>
      </c>
      <c r="H1764" s="87">
        <v>0</v>
      </c>
      <c r="I1764" s="87">
        <v>325</v>
      </c>
      <c r="J1764" s="87">
        <v>300</v>
      </c>
      <c r="K1764" s="87">
        <v>0</v>
      </c>
      <c r="L1764" s="80">
        <v>300</v>
      </c>
      <c r="M1764" s="80">
        <f t="shared" ref="M1764:M1777" si="55">+L1764-J1764</f>
        <v>0</v>
      </c>
      <c r="N1764" s="80"/>
      <c r="O1764" s="80"/>
      <c r="P1764" s="80"/>
      <c r="Q1764" s="78">
        <v>110010</v>
      </c>
      <c r="R1764" s="79" t="s">
        <v>150</v>
      </c>
      <c r="S1764" s="78">
        <v>10</v>
      </c>
      <c r="T1764" s="79" t="s">
        <v>150</v>
      </c>
      <c r="U1764" s="78">
        <v>11</v>
      </c>
      <c r="V1764" s="80" t="s">
        <v>156</v>
      </c>
      <c r="W1764" s="78">
        <v>71</v>
      </c>
      <c r="X1764" s="78">
        <v>4</v>
      </c>
    </row>
    <row r="1765" spans="1:24" x14ac:dyDescent="0.25">
      <c r="A1765" s="67"/>
      <c r="B1765" s="67">
        <v>1541</v>
      </c>
      <c r="C1765" s="67" t="s">
        <v>742</v>
      </c>
      <c r="D1765" s="109">
        <v>362242</v>
      </c>
      <c r="E1765" s="86" t="s">
        <v>345</v>
      </c>
      <c r="F1765" s="72">
        <v>712350</v>
      </c>
      <c r="G1765" s="86" t="s">
        <v>335</v>
      </c>
      <c r="H1765" s="87">
        <v>0</v>
      </c>
      <c r="I1765" s="87">
        <v>0</v>
      </c>
      <c r="J1765" s="87">
        <v>100</v>
      </c>
      <c r="K1765" s="87">
        <v>0</v>
      </c>
      <c r="L1765" s="80">
        <v>100</v>
      </c>
      <c r="M1765" s="80">
        <f t="shared" si="55"/>
        <v>0</v>
      </c>
      <c r="N1765" s="80"/>
      <c r="O1765" s="80"/>
      <c r="P1765" s="80"/>
      <c r="Q1765" s="78">
        <v>110010</v>
      </c>
      <c r="R1765" s="79" t="s">
        <v>150</v>
      </c>
      <c r="S1765" s="78">
        <v>10</v>
      </c>
      <c r="T1765" s="79" t="s">
        <v>150</v>
      </c>
      <c r="U1765" s="78">
        <v>11</v>
      </c>
      <c r="V1765" s="80" t="s">
        <v>156</v>
      </c>
      <c r="W1765" s="78">
        <v>71</v>
      </c>
      <c r="X1765" s="78">
        <v>4</v>
      </c>
    </row>
    <row r="1766" spans="1:24" x14ac:dyDescent="0.25">
      <c r="A1766" s="67"/>
      <c r="B1766" s="67">
        <v>1542</v>
      </c>
      <c r="C1766" s="67" t="s">
        <v>742</v>
      </c>
      <c r="D1766" s="109">
        <v>362242</v>
      </c>
      <c r="E1766" s="86" t="s">
        <v>345</v>
      </c>
      <c r="F1766" s="72">
        <v>712655</v>
      </c>
      <c r="G1766" s="86" t="s">
        <v>237</v>
      </c>
      <c r="H1766" s="87">
        <v>201.78</v>
      </c>
      <c r="I1766" s="87">
        <v>255</v>
      </c>
      <c r="J1766" s="87">
        <v>300</v>
      </c>
      <c r="K1766" s="87">
        <v>0</v>
      </c>
      <c r="L1766" s="80">
        <v>300</v>
      </c>
      <c r="M1766" s="80">
        <f t="shared" si="55"/>
        <v>0</v>
      </c>
      <c r="N1766" s="80"/>
      <c r="O1766" s="80"/>
      <c r="P1766" s="80"/>
      <c r="Q1766" s="78">
        <v>110010</v>
      </c>
      <c r="R1766" s="79" t="s">
        <v>150</v>
      </c>
      <c r="S1766" s="78">
        <v>10</v>
      </c>
      <c r="T1766" s="79" t="s">
        <v>150</v>
      </c>
      <c r="U1766" s="78">
        <v>11</v>
      </c>
      <c r="V1766" s="80" t="s">
        <v>156</v>
      </c>
      <c r="W1766" s="78">
        <v>71</v>
      </c>
      <c r="X1766" s="78">
        <v>4</v>
      </c>
    </row>
    <row r="1767" spans="1:24" x14ac:dyDescent="0.25">
      <c r="A1767" s="67"/>
      <c r="B1767" s="67">
        <v>1543</v>
      </c>
      <c r="C1767" s="67" t="s">
        <v>742</v>
      </c>
      <c r="D1767" s="109">
        <v>362242</v>
      </c>
      <c r="E1767" s="86" t="s">
        <v>345</v>
      </c>
      <c r="F1767" s="72">
        <v>733110</v>
      </c>
      <c r="G1767" s="86" t="s">
        <v>214</v>
      </c>
      <c r="H1767" s="87">
        <v>9390.619999999999</v>
      </c>
      <c r="I1767" s="87">
        <v>5852.89</v>
      </c>
      <c r="J1767" s="87">
        <v>6339</v>
      </c>
      <c r="K1767" s="87">
        <v>1826</v>
      </c>
      <c r="L1767" s="80">
        <v>6339</v>
      </c>
      <c r="M1767" s="80">
        <f t="shared" si="55"/>
        <v>0</v>
      </c>
      <c r="N1767" s="80"/>
      <c r="O1767" s="80"/>
      <c r="P1767" s="80"/>
      <c r="Q1767" s="78">
        <v>110010</v>
      </c>
      <c r="R1767" s="79" t="s">
        <v>150</v>
      </c>
      <c r="S1767" s="78">
        <v>10</v>
      </c>
      <c r="T1767" s="79" t="s">
        <v>150</v>
      </c>
      <c r="U1767" s="78">
        <v>11</v>
      </c>
      <c r="V1767" s="80" t="s">
        <v>156</v>
      </c>
      <c r="W1767" s="78">
        <v>73</v>
      </c>
      <c r="X1767" s="78">
        <v>4</v>
      </c>
    </row>
    <row r="1768" spans="1:24" x14ac:dyDescent="0.25">
      <c r="A1768" s="67"/>
      <c r="B1768" s="67">
        <v>1544</v>
      </c>
      <c r="C1768" s="67" t="s">
        <v>742</v>
      </c>
      <c r="D1768" s="109">
        <v>362242</v>
      </c>
      <c r="E1768" s="86" t="s">
        <v>345</v>
      </c>
      <c r="F1768" s="72">
        <v>744220</v>
      </c>
      <c r="G1768" s="86" t="s">
        <v>191</v>
      </c>
      <c r="H1768" s="87">
        <v>5519.84</v>
      </c>
      <c r="I1768" s="87">
        <v>1312.71</v>
      </c>
      <c r="J1768" s="87">
        <v>0</v>
      </c>
      <c r="K1768" s="87">
        <v>0</v>
      </c>
      <c r="L1768" s="80">
        <v>0</v>
      </c>
      <c r="M1768" s="80">
        <f t="shared" si="55"/>
        <v>0</v>
      </c>
      <c r="N1768" s="80"/>
      <c r="O1768" s="80"/>
      <c r="P1768" s="80"/>
      <c r="Q1768" s="78">
        <v>110010</v>
      </c>
      <c r="R1768" s="79" t="s">
        <v>150</v>
      </c>
      <c r="S1768" s="78">
        <v>10</v>
      </c>
      <c r="T1768" s="79" t="s">
        <v>150</v>
      </c>
      <c r="U1768" s="78">
        <v>11</v>
      </c>
      <c r="V1768" s="80" t="s">
        <v>156</v>
      </c>
      <c r="W1768" s="78">
        <v>74</v>
      </c>
      <c r="X1768" s="78">
        <v>4</v>
      </c>
    </row>
    <row r="1769" spans="1:24" x14ac:dyDescent="0.25">
      <c r="A1769" s="67"/>
      <c r="B1769" s="67">
        <v>1545</v>
      </c>
      <c r="C1769" s="67" t="s">
        <v>742</v>
      </c>
      <c r="D1769" s="109">
        <v>362242</v>
      </c>
      <c r="E1769" s="86" t="s">
        <v>345</v>
      </c>
      <c r="F1769" s="72">
        <v>755240</v>
      </c>
      <c r="G1769" s="86" t="s">
        <v>193</v>
      </c>
      <c r="H1769" s="87">
        <v>1839.5</v>
      </c>
      <c r="I1769" s="87">
        <v>0</v>
      </c>
      <c r="J1769" s="87">
        <v>1652</v>
      </c>
      <c r="K1769" s="87">
        <v>0</v>
      </c>
      <c r="L1769" s="80">
        <v>1652</v>
      </c>
      <c r="M1769" s="80">
        <f t="shared" si="55"/>
        <v>0</v>
      </c>
      <c r="N1769" s="80"/>
      <c r="O1769" s="80"/>
      <c r="P1769" s="80"/>
      <c r="Q1769" s="78">
        <v>110010</v>
      </c>
      <c r="R1769" s="79" t="s">
        <v>150</v>
      </c>
      <c r="S1769" s="78">
        <v>10</v>
      </c>
      <c r="T1769" s="79" t="s">
        <v>150</v>
      </c>
      <c r="U1769" s="78">
        <v>11</v>
      </c>
      <c r="V1769" s="80" t="s">
        <v>156</v>
      </c>
      <c r="W1769" s="78">
        <v>75</v>
      </c>
      <c r="X1769" s="78">
        <v>4</v>
      </c>
    </row>
    <row r="1770" spans="1:24" x14ac:dyDescent="0.25">
      <c r="A1770" s="67"/>
      <c r="B1770" s="67">
        <v>1546</v>
      </c>
      <c r="C1770" s="67" t="s">
        <v>742</v>
      </c>
      <c r="D1770" s="109">
        <v>362242</v>
      </c>
      <c r="E1770" s="86" t="s">
        <v>345</v>
      </c>
      <c r="F1770" s="72">
        <v>755310</v>
      </c>
      <c r="G1770" s="86" t="s">
        <v>194</v>
      </c>
      <c r="H1770" s="87">
        <v>2719.57</v>
      </c>
      <c r="I1770" s="87">
        <v>51.020000000000437</v>
      </c>
      <c r="J1770" s="87">
        <v>2730</v>
      </c>
      <c r="K1770" s="87">
        <v>2729.2799999999997</v>
      </c>
      <c r="L1770" s="80">
        <v>2730</v>
      </c>
      <c r="M1770" s="80">
        <f t="shared" si="55"/>
        <v>0</v>
      </c>
      <c r="N1770" s="80"/>
      <c r="O1770" s="80"/>
      <c r="P1770" s="80"/>
      <c r="Q1770" s="78">
        <v>110010</v>
      </c>
      <c r="R1770" s="79" t="s">
        <v>150</v>
      </c>
      <c r="S1770" s="78">
        <v>10</v>
      </c>
      <c r="T1770" s="79" t="s">
        <v>150</v>
      </c>
      <c r="U1770" s="78">
        <v>11</v>
      </c>
      <c r="V1770" s="80" t="s">
        <v>156</v>
      </c>
      <c r="W1770" s="78">
        <v>75</v>
      </c>
      <c r="X1770" s="78">
        <v>4</v>
      </c>
    </row>
    <row r="1771" spans="1:24" x14ac:dyDescent="0.25">
      <c r="A1771" s="67"/>
      <c r="B1771" s="67">
        <v>1547</v>
      </c>
      <c r="C1771" s="67" t="s">
        <v>742</v>
      </c>
      <c r="D1771" s="109">
        <v>362242</v>
      </c>
      <c r="E1771" s="86" t="s">
        <v>345</v>
      </c>
      <c r="F1771" s="72">
        <v>755360</v>
      </c>
      <c r="G1771" s="86" t="s">
        <v>225</v>
      </c>
      <c r="H1771" s="87">
        <v>1000.1299999999999</v>
      </c>
      <c r="I1771" s="87">
        <v>287.03999999999996</v>
      </c>
      <c r="J1771" s="87">
        <v>1770</v>
      </c>
      <c r="K1771" s="87">
        <v>266.68</v>
      </c>
      <c r="L1771" s="80">
        <v>1770</v>
      </c>
      <c r="M1771" s="80">
        <f t="shared" si="55"/>
        <v>0</v>
      </c>
      <c r="N1771" s="80"/>
      <c r="O1771" s="80"/>
      <c r="P1771" s="80"/>
      <c r="Q1771" s="78">
        <v>110010</v>
      </c>
      <c r="R1771" s="79" t="s">
        <v>150</v>
      </c>
      <c r="S1771" s="78">
        <v>10</v>
      </c>
      <c r="T1771" s="79" t="s">
        <v>150</v>
      </c>
      <c r="U1771" s="78">
        <v>11</v>
      </c>
      <c r="V1771" s="80" t="s">
        <v>156</v>
      </c>
      <c r="W1771" s="78">
        <v>75</v>
      </c>
      <c r="X1771" s="78">
        <v>4</v>
      </c>
    </row>
    <row r="1772" spans="1:24" x14ac:dyDescent="0.25">
      <c r="A1772" s="67"/>
      <c r="B1772" s="67">
        <v>1548</v>
      </c>
      <c r="C1772" s="67" t="s">
        <v>742</v>
      </c>
      <c r="D1772" s="109">
        <v>362242</v>
      </c>
      <c r="E1772" s="86" t="s">
        <v>345</v>
      </c>
      <c r="F1772" s="72">
        <v>755705</v>
      </c>
      <c r="G1772" s="86" t="s">
        <v>196</v>
      </c>
      <c r="H1772" s="87">
        <v>0</v>
      </c>
      <c r="I1772" s="87">
        <v>0</v>
      </c>
      <c r="J1772" s="87">
        <v>25</v>
      </c>
      <c r="K1772" s="87">
        <v>0</v>
      </c>
      <c r="L1772" s="80">
        <v>25</v>
      </c>
      <c r="M1772" s="80">
        <f t="shared" si="55"/>
        <v>0</v>
      </c>
      <c r="N1772" s="80"/>
      <c r="O1772" s="80"/>
      <c r="P1772" s="80"/>
      <c r="Q1772" s="78">
        <v>110010</v>
      </c>
      <c r="R1772" s="79" t="s">
        <v>150</v>
      </c>
      <c r="S1772" s="78">
        <v>10</v>
      </c>
      <c r="T1772" s="79" t="s">
        <v>150</v>
      </c>
      <c r="U1772" s="78">
        <v>11</v>
      </c>
      <c r="V1772" s="80" t="s">
        <v>156</v>
      </c>
      <c r="W1772" s="78">
        <v>75</v>
      </c>
      <c r="X1772" s="78">
        <v>4</v>
      </c>
    </row>
    <row r="1773" spans="1:24" x14ac:dyDescent="0.25">
      <c r="A1773" s="67"/>
      <c r="B1773" s="67">
        <v>1549</v>
      </c>
      <c r="C1773" s="67" t="s">
        <v>742</v>
      </c>
      <c r="D1773" s="109">
        <v>362242</v>
      </c>
      <c r="E1773" s="86" t="s">
        <v>345</v>
      </c>
      <c r="F1773" s="72">
        <v>755730</v>
      </c>
      <c r="G1773" s="86" t="s">
        <v>197</v>
      </c>
      <c r="H1773" s="87">
        <v>0</v>
      </c>
      <c r="I1773" s="87">
        <v>0</v>
      </c>
      <c r="J1773" s="87">
        <v>110</v>
      </c>
      <c r="K1773" s="87">
        <v>0</v>
      </c>
      <c r="L1773" s="80">
        <v>110</v>
      </c>
      <c r="M1773" s="80">
        <f t="shared" si="55"/>
        <v>0</v>
      </c>
      <c r="N1773" s="80"/>
      <c r="O1773" s="80"/>
      <c r="P1773" s="80"/>
      <c r="Q1773" s="78">
        <v>110010</v>
      </c>
      <c r="R1773" s="79" t="s">
        <v>150</v>
      </c>
      <c r="S1773" s="78">
        <v>10</v>
      </c>
      <c r="T1773" s="79" t="s">
        <v>150</v>
      </c>
      <c r="U1773" s="78">
        <v>11</v>
      </c>
      <c r="V1773" s="80" t="s">
        <v>156</v>
      </c>
      <c r="W1773" s="78">
        <v>75</v>
      </c>
      <c r="X1773" s="78">
        <v>4</v>
      </c>
    </row>
    <row r="1774" spans="1:24" x14ac:dyDescent="0.25">
      <c r="A1774" s="67"/>
      <c r="B1774" s="67">
        <v>1550</v>
      </c>
      <c r="C1774" s="67" t="s">
        <v>742</v>
      </c>
      <c r="D1774" s="109">
        <v>362242</v>
      </c>
      <c r="E1774" s="86" t="s">
        <v>345</v>
      </c>
      <c r="F1774" s="72">
        <v>777412</v>
      </c>
      <c r="G1774" s="86" t="s">
        <v>205</v>
      </c>
      <c r="H1774" s="87">
        <v>0</v>
      </c>
      <c r="I1774" s="87">
        <v>0</v>
      </c>
      <c r="J1774" s="87">
        <v>1125</v>
      </c>
      <c r="K1774" s="87">
        <v>0</v>
      </c>
      <c r="L1774" s="80">
        <v>1125</v>
      </c>
      <c r="M1774" s="80">
        <f t="shared" si="55"/>
        <v>0</v>
      </c>
      <c r="N1774" s="80"/>
      <c r="O1774" s="80"/>
      <c r="P1774" s="80"/>
      <c r="Q1774" s="78">
        <v>110010</v>
      </c>
      <c r="R1774" s="79" t="s">
        <v>150</v>
      </c>
      <c r="S1774" s="78">
        <v>10</v>
      </c>
      <c r="T1774" s="79" t="s">
        <v>150</v>
      </c>
      <c r="U1774" s="78">
        <v>11</v>
      </c>
      <c r="V1774" s="80" t="s">
        <v>156</v>
      </c>
      <c r="W1774" s="78">
        <v>77</v>
      </c>
      <c r="X1774" s="78">
        <v>4</v>
      </c>
    </row>
    <row r="1775" spans="1:24" x14ac:dyDescent="0.25">
      <c r="A1775" s="67"/>
      <c r="B1775" s="67">
        <v>1551</v>
      </c>
      <c r="C1775" s="67" t="s">
        <v>742</v>
      </c>
      <c r="D1775" s="109">
        <v>362242</v>
      </c>
      <c r="E1775" s="86" t="s">
        <v>345</v>
      </c>
      <c r="F1775" s="72">
        <v>787410</v>
      </c>
      <c r="G1775" s="86" t="s">
        <v>227</v>
      </c>
      <c r="H1775" s="87">
        <v>17398.98</v>
      </c>
      <c r="I1775" s="87">
        <v>3328</v>
      </c>
      <c r="J1775" s="87">
        <v>0</v>
      </c>
      <c r="K1775" s="87">
        <v>0</v>
      </c>
      <c r="L1775" s="80">
        <v>0</v>
      </c>
      <c r="M1775" s="80">
        <f t="shared" si="55"/>
        <v>0</v>
      </c>
      <c r="N1775" s="80"/>
      <c r="O1775" s="80"/>
      <c r="P1775" s="80"/>
      <c r="Q1775" s="78">
        <v>110010</v>
      </c>
      <c r="R1775" s="79" t="s">
        <v>150</v>
      </c>
      <c r="S1775" s="78">
        <v>10</v>
      </c>
      <c r="T1775" s="79" t="s">
        <v>150</v>
      </c>
      <c r="U1775" s="78">
        <v>11</v>
      </c>
      <c r="V1775" s="80" t="s">
        <v>156</v>
      </c>
      <c r="W1775" s="78">
        <v>78</v>
      </c>
      <c r="X1775" s="78">
        <v>4</v>
      </c>
    </row>
    <row r="1776" spans="1:24" x14ac:dyDescent="0.25">
      <c r="A1776" s="67"/>
      <c r="B1776" s="67">
        <v>1552</v>
      </c>
      <c r="C1776" s="67" t="s">
        <v>742</v>
      </c>
      <c r="D1776" s="109">
        <v>362242</v>
      </c>
      <c r="E1776" s="86" t="s">
        <v>345</v>
      </c>
      <c r="F1776" s="72">
        <v>787430</v>
      </c>
      <c r="G1776" s="86" t="s">
        <v>207</v>
      </c>
      <c r="H1776" s="87">
        <v>2238</v>
      </c>
      <c r="I1776" s="87">
        <v>0</v>
      </c>
      <c r="J1776" s="87">
        <v>0</v>
      </c>
      <c r="K1776" s="87">
        <v>0</v>
      </c>
      <c r="L1776" s="80">
        <v>0</v>
      </c>
      <c r="M1776" s="80">
        <f t="shared" si="55"/>
        <v>0</v>
      </c>
      <c r="N1776" s="80"/>
      <c r="O1776" s="80"/>
      <c r="P1776" s="80"/>
      <c r="Q1776" s="78">
        <v>110010</v>
      </c>
      <c r="R1776" s="79" t="s">
        <v>150</v>
      </c>
      <c r="S1776" s="78">
        <v>10</v>
      </c>
      <c r="T1776" s="79" t="s">
        <v>150</v>
      </c>
      <c r="U1776" s="78">
        <v>11</v>
      </c>
      <c r="V1776" s="80" t="s">
        <v>156</v>
      </c>
      <c r="W1776" s="78">
        <v>78</v>
      </c>
      <c r="X1776" s="78">
        <v>4</v>
      </c>
    </row>
    <row r="1777" spans="1:24" x14ac:dyDescent="0.25">
      <c r="A1777" s="67"/>
      <c r="B1777" s="67"/>
      <c r="C1777" s="67" t="s">
        <v>742</v>
      </c>
      <c r="D1777" s="109">
        <v>362242</v>
      </c>
      <c r="E1777" s="86" t="s">
        <v>345</v>
      </c>
      <c r="F1777" s="66">
        <v>798142</v>
      </c>
      <c r="G1777" s="66" t="s">
        <v>839</v>
      </c>
      <c r="H1777" s="87"/>
      <c r="I1777" s="87"/>
      <c r="J1777" s="87"/>
      <c r="K1777" s="87"/>
      <c r="L1777" s="80">
        <v>-2746</v>
      </c>
      <c r="M1777" s="80">
        <f t="shared" si="55"/>
        <v>-2746</v>
      </c>
      <c r="N1777" s="80"/>
      <c r="O1777" s="80"/>
      <c r="P1777" s="80"/>
      <c r="Q1777" s="78">
        <v>110010</v>
      </c>
      <c r="R1777" s="79" t="s">
        <v>150</v>
      </c>
      <c r="S1777" s="78">
        <v>10</v>
      </c>
      <c r="T1777" s="79" t="s">
        <v>150</v>
      </c>
      <c r="U1777" s="78">
        <v>11</v>
      </c>
      <c r="V1777" s="80" t="s">
        <v>156</v>
      </c>
      <c r="W1777" s="78">
        <v>79</v>
      </c>
      <c r="X1777" s="78">
        <v>4</v>
      </c>
    </row>
    <row r="1778" spans="1:24" x14ac:dyDescent="0.25">
      <c r="A1778" s="67"/>
      <c r="B1778" s="67">
        <v>1553</v>
      </c>
      <c r="C1778" s="67" t="s">
        <v>742</v>
      </c>
      <c r="D1778" s="109">
        <v>362246</v>
      </c>
      <c r="E1778" s="86" t="s">
        <v>345</v>
      </c>
      <c r="F1778" s="72">
        <v>611115</v>
      </c>
      <c r="G1778" s="86" t="s">
        <v>259</v>
      </c>
      <c r="H1778" s="87">
        <v>1657.73</v>
      </c>
      <c r="I1778" s="87">
        <v>243</v>
      </c>
      <c r="J1778" s="87">
        <v>1004</v>
      </c>
      <c r="K1778" s="87">
        <v>194.4</v>
      </c>
      <c r="L1778" s="80">
        <v>1004</v>
      </c>
      <c r="M1778" s="80"/>
      <c r="N1778" s="80"/>
      <c r="O1778" s="80"/>
      <c r="P1778" s="80"/>
      <c r="Q1778" s="78">
        <v>110010</v>
      </c>
      <c r="R1778" s="79" t="s">
        <v>150</v>
      </c>
      <c r="S1778" s="78">
        <v>10</v>
      </c>
      <c r="T1778" s="79" t="s">
        <v>150</v>
      </c>
      <c r="U1778" s="78">
        <v>11</v>
      </c>
      <c r="V1778" s="80" t="s">
        <v>156</v>
      </c>
      <c r="W1778" s="78">
        <v>61</v>
      </c>
      <c r="X1778" s="78">
        <v>1</v>
      </c>
    </row>
    <row r="1779" spans="1:24" x14ac:dyDescent="0.25">
      <c r="A1779" s="67"/>
      <c r="B1779" s="67">
        <v>1554</v>
      </c>
      <c r="C1779" s="67" t="s">
        <v>742</v>
      </c>
      <c r="D1779" s="109">
        <v>362246</v>
      </c>
      <c r="E1779" s="86" t="s">
        <v>345</v>
      </c>
      <c r="F1779" s="72">
        <v>611120</v>
      </c>
      <c r="G1779" s="86" t="s">
        <v>229</v>
      </c>
      <c r="H1779" s="87">
        <v>36305.22</v>
      </c>
      <c r="I1779" s="87">
        <v>24693</v>
      </c>
      <c r="J1779" s="87">
        <v>42985</v>
      </c>
      <c r="K1779" s="87">
        <v>22096.880000000001</v>
      </c>
      <c r="L1779" s="80">
        <v>0</v>
      </c>
      <c r="M1779" s="80"/>
      <c r="N1779" s="80"/>
      <c r="O1779" s="80"/>
      <c r="P1779" s="80"/>
      <c r="Q1779" s="78">
        <v>110010</v>
      </c>
      <c r="R1779" s="79" t="s">
        <v>150</v>
      </c>
      <c r="S1779" s="78">
        <v>10</v>
      </c>
      <c r="T1779" s="79" t="s">
        <v>150</v>
      </c>
      <c r="U1779" s="78">
        <v>11</v>
      </c>
      <c r="V1779" s="80" t="s">
        <v>156</v>
      </c>
      <c r="W1779" s="78">
        <v>61</v>
      </c>
      <c r="X1779" s="78">
        <v>1</v>
      </c>
    </row>
    <row r="1780" spans="1:24" x14ac:dyDescent="0.25">
      <c r="A1780" s="67"/>
      <c r="B1780" s="67">
        <v>1555</v>
      </c>
      <c r="C1780" s="67" t="s">
        <v>742</v>
      </c>
      <c r="D1780" s="109">
        <v>362246</v>
      </c>
      <c r="E1780" s="86" t="s">
        <v>345</v>
      </c>
      <c r="F1780" s="72">
        <v>611130</v>
      </c>
      <c r="G1780" s="86" t="s">
        <v>261</v>
      </c>
      <c r="H1780" s="87">
        <v>0</v>
      </c>
      <c r="I1780" s="87">
        <v>1909.7</v>
      </c>
      <c r="J1780" s="87">
        <v>0</v>
      </c>
      <c r="K1780" s="87">
        <v>0</v>
      </c>
      <c r="L1780" s="80">
        <v>0</v>
      </c>
      <c r="M1780" s="80"/>
      <c r="N1780" s="80"/>
      <c r="O1780" s="80"/>
      <c r="P1780" s="80"/>
      <c r="Q1780" s="78">
        <v>110010</v>
      </c>
      <c r="R1780" s="79" t="s">
        <v>150</v>
      </c>
      <c r="S1780" s="78">
        <v>10</v>
      </c>
      <c r="T1780" s="79" t="s">
        <v>150</v>
      </c>
      <c r="U1780" s="78">
        <v>11</v>
      </c>
      <c r="V1780" s="80" t="s">
        <v>156</v>
      </c>
      <c r="W1780" s="78">
        <v>61</v>
      </c>
      <c r="X1780" s="78">
        <v>1</v>
      </c>
    </row>
    <row r="1781" spans="1:24" x14ac:dyDescent="0.25">
      <c r="A1781" s="67"/>
      <c r="B1781" s="67">
        <v>1556</v>
      </c>
      <c r="C1781" s="67" t="s">
        <v>742</v>
      </c>
      <c r="D1781" s="109">
        <v>362246</v>
      </c>
      <c r="E1781" s="86" t="s">
        <v>345</v>
      </c>
      <c r="F1781" s="72">
        <v>733110</v>
      </c>
      <c r="G1781" s="86" t="s">
        <v>214</v>
      </c>
      <c r="H1781" s="87">
        <v>0</v>
      </c>
      <c r="I1781" s="87">
        <v>0</v>
      </c>
      <c r="J1781" s="87">
        <v>100</v>
      </c>
      <c r="K1781" s="87">
        <v>0</v>
      </c>
      <c r="L1781" s="80">
        <v>100</v>
      </c>
      <c r="M1781" s="80">
        <f>+L1781-J1781</f>
        <v>0</v>
      </c>
      <c r="N1781" s="80"/>
      <c r="O1781" s="80"/>
      <c r="P1781" s="80"/>
      <c r="Q1781" s="78">
        <v>110010</v>
      </c>
      <c r="R1781" s="79" t="s">
        <v>150</v>
      </c>
      <c r="S1781" s="78">
        <v>10</v>
      </c>
      <c r="T1781" s="79" t="s">
        <v>150</v>
      </c>
      <c r="U1781" s="78">
        <v>11</v>
      </c>
      <c r="V1781" s="80" t="s">
        <v>156</v>
      </c>
      <c r="W1781" s="78">
        <v>73</v>
      </c>
      <c r="X1781" s="78">
        <v>4</v>
      </c>
    </row>
    <row r="1782" spans="1:24" x14ac:dyDescent="0.25">
      <c r="A1782" s="67"/>
      <c r="B1782" s="67">
        <v>1557</v>
      </c>
      <c r="C1782" s="67" t="s">
        <v>742</v>
      </c>
      <c r="D1782" s="109">
        <v>362246</v>
      </c>
      <c r="E1782" s="86" t="s">
        <v>345</v>
      </c>
      <c r="F1782" s="72">
        <v>755310</v>
      </c>
      <c r="G1782" s="86" t="s">
        <v>194</v>
      </c>
      <c r="H1782" s="87">
        <v>0</v>
      </c>
      <c r="I1782" s="87">
        <v>9.48</v>
      </c>
      <c r="J1782" s="87">
        <v>100</v>
      </c>
      <c r="K1782" s="87">
        <v>0</v>
      </c>
      <c r="L1782" s="80">
        <v>100</v>
      </c>
      <c r="M1782" s="80">
        <f>+L1782-J1782</f>
        <v>0</v>
      </c>
      <c r="N1782" s="80"/>
      <c r="O1782" s="80"/>
      <c r="P1782" s="80"/>
      <c r="Q1782" s="78">
        <v>110010</v>
      </c>
      <c r="R1782" s="79" t="s">
        <v>150</v>
      </c>
      <c r="S1782" s="78">
        <v>10</v>
      </c>
      <c r="T1782" s="79" t="s">
        <v>150</v>
      </c>
      <c r="U1782" s="78">
        <v>11</v>
      </c>
      <c r="V1782" s="80" t="s">
        <v>156</v>
      </c>
      <c r="W1782" s="78">
        <v>75</v>
      </c>
      <c r="X1782" s="78">
        <v>4</v>
      </c>
    </row>
    <row r="1783" spans="1:24" x14ac:dyDescent="0.25">
      <c r="A1783" s="67"/>
      <c r="B1783" s="67"/>
      <c r="C1783" s="67" t="s">
        <v>742</v>
      </c>
      <c r="D1783" s="109">
        <v>362246</v>
      </c>
      <c r="E1783" s="86" t="s">
        <v>345</v>
      </c>
      <c r="F1783" s="66">
        <v>798142</v>
      </c>
      <c r="G1783" s="66" t="s">
        <v>839</v>
      </c>
      <c r="H1783" s="87"/>
      <c r="I1783" s="87"/>
      <c r="J1783" s="87"/>
      <c r="K1783" s="87"/>
      <c r="L1783" s="80">
        <v>-10</v>
      </c>
      <c r="M1783" s="80">
        <f>+L1783-J1783</f>
        <v>-10</v>
      </c>
      <c r="N1783" s="80"/>
      <c r="O1783" s="80"/>
      <c r="P1783" s="80"/>
      <c r="Q1783" s="78">
        <v>110010</v>
      </c>
      <c r="R1783" s="79" t="s">
        <v>150</v>
      </c>
      <c r="S1783" s="78">
        <v>10</v>
      </c>
      <c r="T1783" s="79" t="s">
        <v>150</v>
      </c>
      <c r="U1783" s="78">
        <v>11</v>
      </c>
      <c r="V1783" s="80" t="s">
        <v>156</v>
      </c>
      <c r="W1783" s="78">
        <v>79</v>
      </c>
      <c r="X1783" s="78">
        <v>4</v>
      </c>
    </row>
    <row r="1784" spans="1:24" x14ac:dyDescent="0.25">
      <c r="A1784" s="67"/>
      <c r="B1784" s="67">
        <v>1559</v>
      </c>
      <c r="C1784" s="67" t="s">
        <v>742</v>
      </c>
      <c r="D1784" s="109">
        <v>362282</v>
      </c>
      <c r="E1784" s="86" t="s">
        <v>346</v>
      </c>
      <c r="F1784" s="72">
        <v>611120</v>
      </c>
      <c r="G1784" s="86" t="s">
        <v>229</v>
      </c>
      <c r="H1784" s="87">
        <v>7476</v>
      </c>
      <c r="I1784" s="87">
        <v>3888</v>
      </c>
      <c r="J1784" s="87">
        <v>8531</v>
      </c>
      <c r="K1784" s="87">
        <v>0</v>
      </c>
      <c r="L1784" s="80">
        <v>0</v>
      </c>
      <c r="M1784" s="80"/>
      <c r="N1784" s="80"/>
      <c r="O1784" s="80"/>
      <c r="P1784" s="80"/>
      <c r="Q1784" s="78">
        <v>110010</v>
      </c>
      <c r="R1784" s="79" t="s">
        <v>150</v>
      </c>
      <c r="S1784" s="78">
        <v>10</v>
      </c>
      <c r="T1784" s="79" t="s">
        <v>150</v>
      </c>
      <c r="U1784" s="78">
        <v>11</v>
      </c>
      <c r="V1784" s="80" t="s">
        <v>156</v>
      </c>
      <c r="W1784" s="78">
        <v>61</v>
      </c>
      <c r="X1784" s="78">
        <v>1</v>
      </c>
    </row>
    <row r="1785" spans="1:24" x14ac:dyDescent="0.25">
      <c r="A1785" s="67"/>
      <c r="B1785" s="67">
        <v>1560</v>
      </c>
      <c r="C1785" s="67" t="s">
        <v>742</v>
      </c>
      <c r="D1785" s="109">
        <v>362282</v>
      </c>
      <c r="E1785" s="86" t="s">
        <v>346</v>
      </c>
      <c r="F1785" s="72">
        <v>755310</v>
      </c>
      <c r="G1785" s="86" t="s">
        <v>194</v>
      </c>
      <c r="H1785" s="87">
        <v>0</v>
      </c>
      <c r="I1785" s="87">
        <v>0</v>
      </c>
      <c r="J1785" s="87">
        <v>50</v>
      </c>
      <c r="K1785" s="87">
        <v>0</v>
      </c>
      <c r="L1785" s="80">
        <v>50</v>
      </c>
      <c r="M1785" s="80">
        <f>+L1785-J1785</f>
        <v>0</v>
      </c>
      <c r="N1785" s="80"/>
      <c r="O1785" s="80"/>
      <c r="P1785" s="80"/>
      <c r="Q1785" s="78">
        <v>110010</v>
      </c>
      <c r="R1785" s="79" t="s">
        <v>150</v>
      </c>
      <c r="S1785" s="78">
        <v>10</v>
      </c>
      <c r="T1785" s="79" t="s">
        <v>150</v>
      </c>
      <c r="U1785" s="78">
        <v>11</v>
      </c>
      <c r="V1785" s="80" t="s">
        <v>156</v>
      </c>
      <c r="W1785" s="78">
        <v>75</v>
      </c>
      <c r="X1785" s="78">
        <v>4</v>
      </c>
    </row>
    <row r="1786" spans="1:24" x14ac:dyDescent="0.25">
      <c r="A1786" s="67"/>
      <c r="B1786" s="67"/>
      <c r="C1786" s="67" t="s">
        <v>742</v>
      </c>
      <c r="D1786" s="109">
        <v>362282</v>
      </c>
      <c r="E1786" s="86" t="s">
        <v>346</v>
      </c>
      <c r="F1786" s="66">
        <v>798142</v>
      </c>
      <c r="G1786" s="66" t="s">
        <v>839</v>
      </c>
      <c r="H1786" s="87"/>
      <c r="I1786" s="87"/>
      <c r="J1786" s="87"/>
      <c r="K1786" s="87"/>
      <c r="L1786" s="80">
        <v>0</v>
      </c>
      <c r="M1786" s="80">
        <f>+L1786-J1786</f>
        <v>0</v>
      </c>
      <c r="N1786" s="80"/>
      <c r="O1786" s="80"/>
      <c r="P1786" s="80"/>
      <c r="Q1786" s="78">
        <v>110010</v>
      </c>
      <c r="R1786" s="79" t="s">
        <v>150</v>
      </c>
      <c r="S1786" s="78">
        <v>10</v>
      </c>
      <c r="T1786" s="79" t="s">
        <v>150</v>
      </c>
      <c r="U1786" s="78">
        <v>11</v>
      </c>
      <c r="V1786" s="80" t="s">
        <v>156</v>
      </c>
      <c r="W1786" s="78">
        <v>79</v>
      </c>
      <c r="X1786" s="78">
        <v>4</v>
      </c>
    </row>
    <row r="1787" spans="1:24" s="66" customFormat="1" x14ac:dyDescent="0.25">
      <c r="A1787" s="67"/>
      <c r="B1787" s="67">
        <v>1568</v>
      </c>
      <c r="C1787" s="67" t="s">
        <v>742</v>
      </c>
      <c r="D1787" s="109">
        <v>870120</v>
      </c>
      <c r="E1787" s="86" t="s">
        <v>347</v>
      </c>
      <c r="F1787" s="72">
        <v>590099</v>
      </c>
      <c r="G1787" s="86" t="s">
        <v>348</v>
      </c>
      <c r="H1787" s="87">
        <v>42138.26</v>
      </c>
      <c r="I1787" s="87">
        <v>33258.149999999994</v>
      </c>
      <c r="J1787" s="87">
        <v>64287</v>
      </c>
      <c r="K1787" s="87">
        <v>-4750</v>
      </c>
      <c r="L1787" s="80">
        <v>64287</v>
      </c>
      <c r="M1787" s="80"/>
      <c r="N1787" s="80"/>
      <c r="O1787" s="80"/>
      <c r="P1787" s="80"/>
      <c r="Q1787" s="78">
        <v>372110</v>
      </c>
      <c r="R1787" s="79" t="s">
        <v>743</v>
      </c>
      <c r="S1787" s="78">
        <v>590</v>
      </c>
      <c r="T1787" s="79" t="s">
        <v>743</v>
      </c>
      <c r="U1787" s="78">
        <v>31</v>
      </c>
      <c r="V1787" s="80" t="s">
        <v>716</v>
      </c>
      <c r="W1787" s="78">
        <v>59</v>
      </c>
      <c r="X1787" s="78"/>
    </row>
    <row r="1788" spans="1:24" x14ac:dyDescent="0.25">
      <c r="A1788" s="67"/>
      <c r="B1788" s="67">
        <v>1569</v>
      </c>
      <c r="C1788" s="67" t="s">
        <v>742</v>
      </c>
      <c r="D1788" s="109">
        <v>870120</v>
      </c>
      <c r="E1788" s="86" t="s">
        <v>347</v>
      </c>
      <c r="F1788" s="72">
        <v>611120</v>
      </c>
      <c r="G1788" s="86" t="s">
        <v>229</v>
      </c>
      <c r="H1788" s="87">
        <v>250</v>
      </c>
      <c r="I1788" s="87">
        <v>0</v>
      </c>
      <c r="J1788" s="87">
        <v>0</v>
      </c>
      <c r="K1788" s="87">
        <v>0</v>
      </c>
      <c r="L1788" s="80">
        <v>0</v>
      </c>
      <c r="M1788" s="80"/>
      <c r="N1788" s="80"/>
      <c r="O1788" s="80"/>
      <c r="P1788" s="80"/>
      <c r="Q1788" s="78">
        <v>372110</v>
      </c>
      <c r="R1788" s="79" t="s">
        <v>743</v>
      </c>
      <c r="S1788" s="78">
        <v>590</v>
      </c>
      <c r="T1788" s="79" t="s">
        <v>743</v>
      </c>
      <c r="U1788" s="78">
        <v>31</v>
      </c>
      <c r="V1788" s="80" t="s">
        <v>716</v>
      </c>
      <c r="W1788" s="78">
        <v>61</v>
      </c>
      <c r="X1788" s="78">
        <v>9</v>
      </c>
    </row>
    <row r="1789" spans="1:24" x14ac:dyDescent="0.25">
      <c r="A1789" s="67"/>
      <c r="B1789" s="67">
        <v>1570</v>
      </c>
      <c r="C1789" s="67" t="s">
        <v>742</v>
      </c>
      <c r="D1789" s="109">
        <v>870120</v>
      </c>
      <c r="E1789" s="86" t="s">
        <v>347</v>
      </c>
      <c r="F1789" s="72">
        <v>611130</v>
      </c>
      <c r="G1789" s="86" t="s">
        <v>261</v>
      </c>
      <c r="H1789" s="87">
        <v>0</v>
      </c>
      <c r="I1789" s="87">
        <v>0</v>
      </c>
      <c r="J1789" s="87">
        <v>3000</v>
      </c>
      <c r="K1789" s="87">
        <v>0</v>
      </c>
      <c r="L1789" s="80">
        <v>3000</v>
      </c>
      <c r="M1789" s="80"/>
      <c r="N1789" s="80"/>
      <c r="O1789" s="80"/>
      <c r="P1789" s="80"/>
      <c r="Q1789" s="78">
        <v>372110</v>
      </c>
      <c r="R1789" s="79" t="s">
        <v>743</v>
      </c>
      <c r="S1789" s="78">
        <v>590</v>
      </c>
      <c r="T1789" s="79" t="s">
        <v>743</v>
      </c>
      <c r="U1789" s="78">
        <v>31</v>
      </c>
      <c r="V1789" s="80" t="s">
        <v>716</v>
      </c>
      <c r="W1789" s="78">
        <v>61</v>
      </c>
      <c r="X1789" s="78">
        <v>9</v>
      </c>
    </row>
    <row r="1790" spans="1:24" x14ac:dyDescent="0.25">
      <c r="A1790" s="67"/>
      <c r="B1790" s="67">
        <v>1571</v>
      </c>
      <c r="C1790" s="67" t="s">
        <v>742</v>
      </c>
      <c r="D1790" s="109">
        <v>870120</v>
      </c>
      <c r="E1790" s="86" t="s">
        <v>347</v>
      </c>
      <c r="F1790" s="72">
        <v>611140</v>
      </c>
      <c r="G1790" s="86" t="s">
        <v>269</v>
      </c>
      <c r="H1790" s="87">
        <v>0</v>
      </c>
      <c r="I1790" s="87">
        <v>0</v>
      </c>
      <c r="J1790" s="87">
        <v>4000</v>
      </c>
      <c r="K1790" s="87">
        <v>0</v>
      </c>
      <c r="L1790" s="80">
        <v>4000</v>
      </c>
      <c r="M1790" s="80"/>
      <c r="N1790" s="80"/>
      <c r="O1790" s="80"/>
      <c r="P1790" s="80"/>
      <c r="Q1790" s="78">
        <v>372110</v>
      </c>
      <c r="R1790" s="79" t="s">
        <v>743</v>
      </c>
      <c r="S1790" s="78">
        <v>590</v>
      </c>
      <c r="T1790" s="79" t="s">
        <v>743</v>
      </c>
      <c r="U1790" s="78">
        <v>31</v>
      </c>
      <c r="V1790" s="80" t="s">
        <v>716</v>
      </c>
      <c r="W1790" s="78">
        <v>61</v>
      </c>
      <c r="X1790" s="78">
        <v>9</v>
      </c>
    </row>
    <row r="1791" spans="1:24" x14ac:dyDescent="0.25">
      <c r="A1791" s="67"/>
      <c r="B1791" s="67">
        <v>1573</v>
      </c>
      <c r="C1791" s="67" t="s">
        <v>742</v>
      </c>
      <c r="D1791" s="109">
        <v>870120</v>
      </c>
      <c r="E1791" s="86" t="s">
        <v>347</v>
      </c>
      <c r="F1791" s="72">
        <v>611460</v>
      </c>
      <c r="G1791" s="86" t="s">
        <v>182</v>
      </c>
      <c r="H1791" s="87">
        <v>1140.58</v>
      </c>
      <c r="I1791" s="87">
        <v>868.95999999999992</v>
      </c>
      <c r="J1791" s="87">
        <v>32</v>
      </c>
      <c r="K1791" s="87">
        <v>31.56</v>
      </c>
      <c r="L1791" s="80">
        <v>32</v>
      </c>
      <c r="M1791" s="80"/>
      <c r="N1791" s="80"/>
      <c r="O1791" s="80"/>
      <c r="P1791" s="80"/>
      <c r="Q1791" s="78">
        <v>372110</v>
      </c>
      <c r="R1791" s="79" t="s">
        <v>743</v>
      </c>
      <c r="S1791" s="78">
        <v>590</v>
      </c>
      <c r="T1791" s="79" t="s">
        <v>743</v>
      </c>
      <c r="U1791" s="78">
        <v>31</v>
      </c>
      <c r="V1791" s="80" t="s">
        <v>716</v>
      </c>
      <c r="W1791" s="78">
        <v>61</v>
      </c>
      <c r="X1791" s="78">
        <v>9</v>
      </c>
    </row>
    <row r="1792" spans="1:24" x14ac:dyDescent="0.25">
      <c r="A1792" s="67"/>
      <c r="B1792" s="67">
        <v>1575</v>
      </c>
      <c r="C1792" s="67" t="s">
        <v>742</v>
      </c>
      <c r="D1792" s="109">
        <v>870120</v>
      </c>
      <c r="E1792" s="86" t="s">
        <v>347</v>
      </c>
      <c r="F1792" s="72">
        <v>712330</v>
      </c>
      <c r="G1792" s="86" t="s">
        <v>334</v>
      </c>
      <c r="H1792" s="87">
        <v>9250</v>
      </c>
      <c r="I1792" s="87">
        <v>11600</v>
      </c>
      <c r="J1792" s="87">
        <v>3000</v>
      </c>
      <c r="K1792" s="87">
        <v>0</v>
      </c>
      <c r="L1792" s="80">
        <v>3000</v>
      </c>
      <c r="M1792" s="80"/>
      <c r="N1792" s="80"/>
      <c r="O1792" s="80"/>
      <c r="P1792" s="80"/>
      <c r="Q1792" s="78">
        <v>372110</v>
      </c>
      <c r="R1792" s="79" t="s">
        <v>743</v>
      </c>
      <c r="S1792" s="78">
        <v>590</v>
      </c>
      <c r="T1792" s="79" t="s">
        <v>743</v>
      </c>
      <c r="U1792" s="78">
        <v>31</v>
      </c>
      <c r="V1792" s="80" t="s">
        <v>716</v>
      </c>
      <c r="W1792" s="78">
        <v>71</v>
      </c>
      <c r="X1792" s="78">
        <v>9</v>
      </c>
    </row>
    <row r="1793" spans="1:24" x14ac:dyDescent="0.25">
      <c r="A1793" s="67"/>
      <c r="B1793" s="67">
        <v>1576</v>
      </c>
      <c r="C1793" s="67" t="s">
        <v>742</v>
      </c>
      <c r="D1793" s="109">
        <v>870120</v>
      </c>
      <c r="E1793" s="86" t="s">
        <v>347</v>
      </c>
      <c r="F1793" s="72">
        <v>712350</v>
      </c>
      <c r="G1793" s="86" t="s">
        <v>335</v>
      </c>
      <c r="H1793" s="87">
        <v>12450</v>
      </c>
      <c r="I1793" s="87">
        <v>3600</v>
      </c>
      <c r="J1793" s="87">
        <v>30137</v>
      </c>
      <c r="K1793" s="87">
        <v>0</v>
      </c>
      <c r="L1793" s="80">
        <v>30137</v>
      </c>
      <c r="M1793" s="80"/>
      <c r="N1793" s="80"/>
      <c r="O1793" s="80"/>
      <c r="P1793" s="80"/>
      <c r="Q1793" s="78">
        <v>372110</v>
      </c>
      <c r="R1793" s="79" t="s">
        <v>743</v>
      </c>
      <c r="S1793" s="78">
        <v>590</v>
      </c>
      <c r="T1793" s="79" t="s">
        <v>743</v>
      </c>
      <c r="U1793" s="78">
        <v>31</v>
      </c>
      <c r="V1793" s="80" t="s">
        <v>716</v>
      </c>
      <c r="W1793" s="78">
        <v>71</v>
      </c>
      <c r="X1793" s="78">
        <v>9</v>
      </c>
    </row>
    <row r="1794" spans="1:24" x14ac:dyDescent="0.25">
      <c r="A1794" s="67"/>
      <c r="B1794" s="67">
        <v>1577</v>
      </c>
      <c r="C1794" s="67" t="s">
        <v>742</v>
      </c>
      <c r="D1794" s="109">
        <v>870120</v>
      </c>
      <c r="E1794" s="86" t="s">
        <v>347</v>
      </c>
      <c r="F1794" s="72">
        <v>712370</v>
      </c>
      <c r="G1794" s="86" t="s">
        <v>184</v>
      </c>
      <c r="H1794" s="87">
        <v>0</v>
      </c>
      <c r="I1794" s="87">
        <v>0</v>
      </c>
      <c r="J1794" s="87">
        <v>1000</v>
      </c>
      <c r="K1794" s="87">
        <v>0</v>
      </c>
      <c r="L1794" s="80">
        <v>1000</v>
      </c>
      <c r="M1794" s="80"/>
      <c r="N1794" s="80"/>
      <c r="O1794" s="80"/>
      <c r="P1794" s="80"/>
      <c r="Q1794" s="78">
        <v>372110</v>
      </c>
      <c r="R1794" s="79" t="s">
        <v>743</v>
      </c>
      <c r="S1794" s="78">
        <v>590</v>
      </c>
      <c r="T1794" s="79" t="s">
        <v>743</v>
      </c>
      <c r="U1794" s="78">
        <v>31</v>
      </c>
      <c r="V1794" s="80" t="s">
        <v>716</v>
      </c>
      <c r="W1794" s="78">
        <v>71</v>
      </c>
      <c r="X1794" s="78">
        <v>9</v>
      </c>
    </row>
    <row r="1795" spans="1:24" x14ac:dyDescent="0.25">
      <c r="A1795" s="67"/>
      <c r="B1795" s="67">
        <v>1578</v>
      </c>
      <c r="C1795" s="67" t="s">
        <v>742</v>
      </c>
      <c r="D1795" s="109">
        <v>870120</v>
      </c>
      <c r="E1795" s="86" t="s">
        <v>347</v>
      </c>
      <c r="F1795" s="72">
        <v>712655</v>
      </c>
      <c r="G1795" s="86" t="s">
        <v>237</v>
      </c>
      <c r="H1795" s="87">
        <v>387.70000000000005</v>
      </c>
      <c r="I1795" s="87">
        <v>5043.04</v>
      </c>
      <c r="J1795" s="87">
        <v>1850</v>
      </c>
      <c r="K1795" s="87">
        <v>3841.77</v>
      </c>
      <c r="L1795" s="80">
        <v>1850</v>
      </c>
      <c r="M1795" s="80"/>
      <c r="N1795" s="80"/>
      <c r="O1795" s="80"/>
      <c r="P1795" s="80"/>
      <c r="Q1795" s="78">
        <v>372110</v>
      </c>
      <c r="R1795" s="79" t="s">
        <v>743</v>
      </c>
      <c r="S1795" s="78">
        <v>590</v>
      </c>
      <c r="T1795" s="79" t="s">
        <v>743</v>
      </c>
      <c r="U1795" s="78">
        <v>31</v>
      </c>
      <c r="V1795" s="80" t="s">
        <v>716</v>
      </c>
      <c r="W1795" s="78">
        <v>71</v>
      </c>
      <c r="X1795" s="78">
        <v>9</v>
      </c>
    </row>
    <row r="1796" spans="1:24" x14ac:dyDescent="0.25">
      <c r="A1796" s="67"/>
      <c r="B1796" s="67">
        <v>1579</v>
      </c>
      <c r="C1796" s="67" t="s">
        <v>742</v>
      </c>
      <c r="D1796" s="109">
        <v>870120</v>
      </c>
      <c r="E1796" s="86" t="s">
        <v>347</v>
      </c>
      <c r="F1796" s="72">
        <v>733110</v>
      </c>
      <c r="G1796" s="86" t="s">
        <v>214</v>
      </c>
      <c r="H1796" s="87">
        <v>393.44</v>
      </c>
      <c r="I1796" s="87">
        <v>0</v>
      </c>
      <c r="J1796" s="87">
        <v>750</v>
      </c>
      <c r="K1796" s="87">
        <v>0</v>
      </c>
      <c r="L1796" s="80">
        <v>750</v>
      </c>
      <c r="M1796" s="80"/>
      <c r="N1796" s="80"/>
      <c r="O1796" s="80"/>
      <c r="P1796" s="80"/>
      <c r="Q1796" s="78">
        <v>372110</v>
      </c>
      <c r="R1796" s="79" t="s">
        <v>743</v>
      </c>
      <c r="S1796" s="78">
        <v>590</v>
      </c>
      <c r="T1796" s="79" t="s">
        <v>743</v>
      </c>
      <c r="U1796" s="78">
        <v>31</v>
      </c>
      <c r="V1796" s="80" t="s">
        <v>716</v>
      </c>
      <c r="W1796" s="78">
        <v>73</v>
      </c>
      <c r="X1796" s="78">
        <v>9</v>
      </c>
    </row>
    <row r="1797" spans="1:24" x14ac:dyDescent="0.25">
      <c r="A1797" s="67"/>
      <c r="B1797" s="67">
        <v>1580</v>
      </c>
      <c r="C1797" s="67" t="s">
        <v>742</v>
      </c>
      <c r="D1797" s="109">
        <v>870120</v>
      </c>
      <c r="E1797" s="86" t="s">
        <v>347</v>
      </c>
      <c r="F1797" s="72">
        <v>744220</v>
      </c>
      <c r="G1797" s="86" t="s">
        <v>191</v>
      </c>
      <c r="H1797" s="87">
        <v>147.66</v>
      </c>
      <c r="I1797" s="87">
        <v>7362.6</v>
      </c>
      <c r="J1797" s="87">
        <v>468</v>
      </c>
      <c r="K1797" s="87">
        <v>0</v>
      </c>
      <c r="L1797" s="80">
        <v>468</v>
      </c>
      <c r="M1797" s="80"/>
      <c r="N1797" s="80"/>
      <c r="O1797" s="80"/>
      <c r="P1797" s="80"/>
      <c r="Q1797" s="78">
        <v>372110</v>
      </c>
      <c r="R1797" s="79" t="s">
        <v>743</v>
      </c>
      <c r="S1797" s="78">
        <v>590</v>
      </c>
      <c r="T1797" s="79" t="s">
        <v>743</v>
      </c>
      <c r="U1797" s="78">
        <v>31</v>
      </c>
      <c r="V1797" s="80" t="s">
        <v>716</v>
      </c>
      <c r="W1797" s="78">
        <v>74</v>
      </c>
      <c r="X1797" s="78">
        <v>9</v>
      </c>
    </row>
    <row r="1798" spans="1:24" x14ac:dyDescent="0.25">
      <c r="A1798" s="67"/>
      <c r="B1798" s="67">
        <v>1581</v>
      </c>
      <c r="C1798" s="67" t="s">
        <v>742</v>
      </c>
      <c r="D1798" s="109">
        <v>870120</v>
      </c>
      <c r="E1798" s="86" t="s">
        <v>347</v>
      </c>
      <c r="F1798" s="72">
        <v>755360</v>
      </c>
      <c r="G1798" s="86" t="s">
        <v>225</v>
      </c>
      <c r="H1798" s="87">
        <v>1825</v>
      </c>
      <c r="I1798" s="87">
        <v>1924.97</v>
      </c>
      <c r="J1798" s="87">
        <v>2000</v>
      </c>
      <c r="K1798" s="87">
        <v>0</v>
      </c>
      <c r="L1798" s="80">
        <v>2000</v>
      </c>
      <c r="M1798" s="80"/>
      <c r="N1798" s="80"/>
      <c r="O1798" s="80"/>
      <c r="P1798" s="80"/>
      <c r="Q1798" s="78">
        <v>372110</v>
      </c>
      <c r="R1798" s="79" t="s">
        <v>743</v>
      </c>
      <c r="S1798" s="78">
        <v>590</v>
      </c>
      <c r="T1798" s="79" t="s">
        <v>743</v>
      </c>
      <c r="U1798" s="78">
        <v>31</v>
      </c>
      <c r="V1798" s="80" t="s">
        <v>716</v>
      </c>
      <c r="W1798" s="78">
        <v>75</v>
      </c>
      <c r="X1798" s="78">
        <v>9</v>
      </c>
    </row>
    <row r="1799" spans="1:24" x14ac:dyDescent="0.25">
      <c r="A1799" s="67"/>
      <c r="B1799" s="67">
        <v>1582</v>
      </c>
      <c r="C1799" s="67" t="s">
        <v>742</v>
      </c>
      <c r="D1799" s="109">
        <v>870120</v>
      </c>
      <c r="E1799" s="86" t="s">
        <v>347</v>
      </c>
      <c r="F1799" s="72">
        <v>755705</v>
      </c>
      <c r="G1799" s="86" t="s">
        <v>196</v>
      </c>
      <c r="H1799" s="87">
        <v>145.18</v>
      </c>
      <c r="I1799" s="87">
        <v>0</v>
      </c>
      <c r="J1799" s="87">
        <v>200</v>
      </c>
      <c r="K1799" s="87">
        <v>0</v>
      </c>
      <c r="L1799" s="80">
        <v>200</v>
      </c>
      <c r="M1799" s="80"/>
      <c r="N1799" s="80"/>
      <c r="O1799" s="80"/>
      <c r="P1799" s="80"/>
      <c r="Q1799" s="78">
        <v>372110</v>
      </c>
      <c r="R1799" s="79" t="s">
        <v>743</v>
      </c>
      <c r="S1799" s="78">
        <v>590</v>
      </c>
      <c r="T1799" s="79" t="s">
        <v>743</v>
      </c>
      <c r="U1799" s="78">
        <v>31</v>
      </c>
      <c r="V1799" s="80" t="s">
        <v>716</v>
      </c>
      <c r="W1799" s="78">
        <v>75</v>
      </c>
      <c r="X1799" s="78">
        <v>9</v>
      </c>
    </row>
    <row r="1800" spans="1:24" x14ac:dyDescent="0.25">
      <c r="A1800" s="67"/>
      <c r="B1800" s="67">
        <v>1583</v>
      </c>
      <c r="C1800" s="67" t="s">
        <v>742</v>
      </c>
      <c r="D1800" s="109">
        <v>870120</v>
      </c>
      <c r="E1800" s="86" t="s">
        <v>347</v>
      </c>
      <c r="F1800" s="72">
        <v>755765</v>
      </c>
      <c r="G1800" s="86" t="s">
        <v>239</v>
      </c>
      <c r="H1800" s="87">
        <v>862.75</v>
      </c>
      <c r="I1800" s="87">
        <v>0</v>
      </c>
      <c r="J1800" s="87">
        <v>1000</v>
      </c>
      <c r="K1800" s="87">
        <v>0</v>
      </c>
      <c r="L1800" s="80">
        <v>1000</v>
      </c>
      <c r="M1800" s="80"/>
      <c r="N1800" s="80"/>
      <c r="O1800" s="80"/>
      <c r="P1800" s="80"/>
      <c r="Q1800" s="78">
        <v>372110</v>
      </c>
      <c r="R1800" s="79" t="s">
        <v>743</v>
      </c>
      <c r="S1800" s="78">
        <v>590</v>
      </c>
      <c r="T1800" s="79" t="s">
        <v>743</v>
      </c>
      <c r="U1800" s="78">
        <v>31</v>
      </c>
      <c r="V1800" s="80" t="s">
        <v>716</v>
      </c>
      <c r="W1800" s="78">
        <v>75</v>
      </c>
      <c r="X1800" s="78">
        <v>9</v>
      </c>
    </row>
    <row r="1801" spans="1:24" x14ac:dyDescent="0.25">
      <c r="A1801" s="67"/>
      <c r="B1801" s="67">
        <v>1584</v>
      </c>
      <c r="C1801" s="67" t="s">
        <v>742</v>
      </c>
      <c r="D1801" s="109">
        <v>870121</v>
      </c>
      <c r="E1801" s="86" t="s">
        <v>349</v>
      </c>
      <c r="F1801" s="72">
        <v>590099</v>
      </c>
      <c r="G1801" s="86" t="s">
        <v>348</v>
      </c>
      <c r="H1801" s="87">
        <v>10628.74</v>
      </c>
      <c r="I1801" s="87">
        <v>9472.41</v>
      </c>
      <c r="J1801" s="87">
        <v>14864</v>
      </c>
      <c r="K1801" s="87">
        <v>4633</v>
      </c>
      <c r="L1801" s="80">
        <v>14864</v>
      </c>
      <c r="M1801" s="80"/>
      <c r="N1801" s="80"/>
      <c r="O1801" s="80"/>
      <c r="P1801" s="80"/>
      <c r="Q1801" s="78">
        <v>372110</v>
      </c>
      <c r="R1801" s="79" t="s">
        <v>743</v>
      </c>
      <c r="S1801" s="78">
        <v>590</v>
      </c>
      <c r="T1801" s="79" t="s">
        <v>743</v>
      </c>
      <c r="U1801" s="78">
        <v>31</v>
      </c>
      <c r="V1801" s="80" t="s">
        <v>716</v>
      </c>
      <c r="W1801" s="78">
        <v>59</v>
      </c>
      <c r="X1801" s="78"/>
    </row>
    <row r="1802" spans="1:24" s="66" customFormat="1" x14ac:dyDescent="0.25">
      <c r="A1802" s="67"/>
      <c r="B1802" s="67">
        <v>1585</v>
      </c>
      <c r="C1802" s="67" t="s">
        <v>742</v>
      </c>
      <c r="D1802" s="109">
        <v>870121</v>
      </c>
      <c r="E1802" s="86" t="s">
        <v>349</v>
      </c>
      <c r="F1802" s="72">
        <v>611120</v>
      </c>
      <c r="G1802" s="86" t="s">
        <v>229</v>
      </c>
      <c r="H1802" s="87">
        <v>125</v>
      </c>
      <c r="I1802" s="87">
        <v>0</v>
      </c>
      <c r="J1802" s="87">
        <v>125</v>
      </c>
      <c r="K1802" s="87">
        <v>0</v>
      </c>
      <c r="L1802" s="80">
        <v>125</v>
      </c>
      <c r="M1802" s="80"/>
      <c r="N1802" s="80"/>
      <c r="O1802" s="80"/>
      <c r="P1802" s="80"/>
      <c r="Q1802" s="78">
        <v>372110</v>
      </c>
      <c r="R1802" s="79" t="s">
        <v>743</v>
      </c>
      <c r="S1802" s="78">
        <v>590</v>
      </c>
      <c r="T1802" s="79" t="s">
        <v>743</v>
      </c>
      <c r="U1802" s="78">
        <v>31</v>
      </c>
      <c r="V1802" s="80" t="s">
        <v>716</v>
      </c>
      <c r="W1802" s="78">
        <v>61</v>
      </c>
      <c r="X1802" s="78">
        <v>9</v>
      </c>
    </row>
    <row r="1803" spans="1:24" x14ac:dyDescent="0.25">
      <c r="A1803" s="67"/>
      <c r="B1803" s="67">
        <v>1586</v>
      </c>
      <c r="C1803" s="67" t="s">
        <v>742</v>
      </c>
      <c r="D1803" s="109">
        <v>870121</v>
      </c>
      <c r="E1803" s="86" t="s">
        <v>349</v>
      </c>
      <c r="F1803" s="72">
        <v>611130</v>
      </c>
      <c r="G1803" s="86" t="s">
        <v>261</v>
      </c>
      <c r="H1803" s="87">
        <v>0</v>
      </c>
      <c r="I1803" s="87">
        <v>0</v>
      </c>
      <c r="J1803" s="87">
        <v>2500</v>
      </c>
      <c r="K1803" s="87">
        <v>625</v>
      </c>
      <c r="L1803" s="80">
        <v>2500</v>
      </c>
      <c r="M1803" s="80"/>
      <c r="N1803" s="80"/>
      <c r="O1803" s="80"/>
      <c r="P1803" s="80"/>
      <c r="Q1803" s="78">
        <v>372110</v>
      </c>
      <c r="R1803" s="79" t="s">
        <v>743</v>
      </c>
      <c r="S1803" s="78">
        <v>590</v>
      </c>
      <c r="T1803" s="79" t="s">
        <v>743</v>
      </c>
      <c r="U1803" s="78">
        <v>31</v>
      </c>
      <c r="V1803" s="80" t="s">
        <v>716</v>
      </c>
      <c r="W1803" s="78">
        <v>61</v>
      </c>
      <c r="X1803" s="78">
        <v>9</v>
      </c>
    </row>
    <row r="1804" spans="1:24" x14ac:dyDescent="0.25">
      <c r="A1804" s="67"/>
      <c r="B1804" s="67">
        <v>1587</v>
      </c>
      <c r="C1804" s="67" t="s">
        <v>742</v>
      </c>
      <c r="D1804" s="109">
        <v>870121</v>
      </c>
      <c r="E1804" s="86" t="s">
        <v>349</v>
      </c>
      <c r="F1804" s="72">
        <v>611140</v>
      </c>
      <c r="G1804" s="86" t="s">
        <v>269</v>
      </c>
      <c r="H1804" s="87">
        <v>0</v>
      </c>
      <c r="I1804" s="87">
        <v>0</v>
      </c>
      <c r="J1804" s="87">
        <v>2375</v>
      </c>
      <c r="K1804" s="87">
        <v>0</v>
      </c>
      <c r="L1804" s="80">
        <v>2375</v>
      </c>
      <c r="M1804" s="80"/>
      <c r="N1804" s="80"/>
      <c r="O1804" s="80"/>
      <c r="P1804" s="80"/>
      <c r="Q1804" s="78">
        <v>372110</v>
      </c>
      <c r="R1804" s="79" t="s">
        <v>743</v>
      </c>
      <c r="S1804" s="78">
        <v>590</v>
      </c>
      <c r="T1804" s="79" t="s">
        <v>743</v>
      </c>
      <c r="U1804" s="78">
        <v>31</v>
      </c>
      <c r="V1804" s="80" t="s">
        <v>716</v>
      </c>
      <c r="W1804" s="78">
        <v>61</v>
      </c>
      <c r="X1804" s="78">
        <v>9</v>
      </c>
    </row>
    <row r="1805" spans="1:24" x14ac:dyDescent="0.25">
      <c r="A1805" s="67"/>
      <c r="B1805" s="67">
        <v>1589</v>
      </c>
      <c r="C1805" s="67" t="s">
        <v>742</v>
      </c>
      <c r="D1805" s="109">
        <v>870121</v>
      </c>
      <c r="E1805" s="86" t="s">
        <v>349</v>
      </c>
      <c r="F1805" s="72">
        <v>611460</v>
      </c>
      <c r="G1805" s="86" t="s">
        <v>182</v>
      </c>
      <c r="H1805" s="87">
        <v>0</v>
      </c>
      <c r="I1805" s="87">
        <v>0</v>
      </c>
      <c r="J1805" s="87">
        <v>1000</v>
      </c>
      <c r="K1805" s="87">
        <v>0</v>
      </c>
      <c r="L1805" s="80">
        <v>1000</v>
      </c>
      <c r="M1805" s="80"/>
      <c r="N1805" s="80"/>
      <c r="O1805" s="80"/>
      <c r="P1805" s="80"/>
      <c r="Q1805" s="78">
        <v>372110</v>
      </c>
      <c r="R1805" s="79" t="s">
        <v>743</v>
      </c>
      <c r="S1805" s="78">
        <v>590</v>
      </c>
      <c r="T1805" s="79" t="s">
        <v>743</v>
      </c>
      <c r="U1805" s="78">
        <v>31</v>
      </c>
      <c r="V1805" s="80" t="s">
        <v>716</v>
      </c>
      <c r="W1805" s="78">
        <v>61</v>
      </c>
      <c r="X1805" s="78">
        <v>9</v>
      </c>
    </row>
    <row r="1806" spans="1:24" x14ac:dyDescent="0.25">
      <c r="A1806" s="67"/>
      <c r="B1806" s="67">
        <v>1590</v>
      </c>
      <c r="C1806" s="67" t="s">
        <v>742</v>
      </c>
      <c r="D1806" s="109">
        <v>870121</v>
      </c>
      <c r="E1806" s="86" t="s">
        <v>349</v>
      </c>
      <c r="F1806" s="72">
        <v>712330</v>
      </c>
      <c r="G1806" s="86" t="s">
        <v>334</v>
      </c>
      <c r="H1806" s="87">
        <v>0</v>
      </c>
      <c r="I1806" s="87">
        <v>0</v>
      </c>
      <c r="J1806" s="87">
        <v>1228</v>
      </c>
      <c r="K1806" s="87">
        <v>0</v>
      </c>
      <c r="L1806" s="80">
        <v>1228</v>
      </c>
      <c r="M1806" s="80"/>
      <c r="N1806" s="80"/>
      <c r="O1806" s="80"/>
      <c r="P1806" s="80"/>
      <c r="Q1806" s="78">
        <v>372110</v>
      </c>
      <c r="R1806" s="79" t="s">
        <v>743</v>
      </c>
      <c r="S1806" s="78">
        <v>590</v>
      </c>
      <c r="T1806" s="79" t="s">
        <v>743</v>
      </c>
      <c r="U1806" s="78">
        <v>31</v>
      </c>
      <c r="V1806" s="80" t="s">
        <v>716</v>
      </c>
      <c r="W1806" s="78">
        <v>71</v>
      </c>
      <c r="X1806" s="78">
        <v>9</v>
      </c>
    </row>
    <row r="1807" spans="1:24" x14ac:dyDescent="0.25">
      <c r="A1807" s="67"/>
      <c r="B1807" s="67">
        <v>1591</v>
      </c>
      <c r="C1807" s="67" t="s">
        <v>742</v>
      </c>
      <c r="D1807" s="109">
        <v>870121</v>
      </c>
      <c r="E1807" s="86" t="s">
        <v>349</v>
      </c>
      <c r="F1807" s="72">
        <v>712350</v>
      </c>
      <c r="G1807" s="86" t="s">
        <v>335</v>
      </c>
      <c r="H1807" s="87">
        <v>0</v>
      </c>
      <c r="I1807" s="87">
        <v>0</v>
      </c>
      <c r="J1807" s="87">
        <v>1500</v>
      </c>
      <c r="K1807" s="87">
        <v>0</v>
      </c>
      <c r="L1807" s="80">
        <v>1500</v>
      </c>
      <c r="M1807" s="80"/>
      <c r="N1807" s="80"/>
      <c r="O1807" s="80"/>
      <c r="P1807" s="80"/>
      <c r="Q1807" s="78">
        <v>372110</v>
      </c>
      <c r="R1807" s="79" t="s">
        <v>743</v>
      </c>
      <c r="S1807" s="78">
        <v>590</v>
      </c>
      <c r="T1807" s="79" t="s">
        <v>743</v>
      </c>
      <c r="U1807" s="78">
        <v>31</v>
      </c>
      <c r="V1807" s="80" t="s">
        <v>716</v>
      </c>
      <c r="W1807" s="78">
        <v>71</v>
      </c>
      <c r="X1807" s="78">
        <v>9</v>
      </c>
    </row>
    <row r="1808" spans="1:24" x14ac:dyDescent="0.25">
      <c r="A1808" s="67"/>
      <c r="B1808" s="67">
        <v>1592</v>
      </c>
      <c r="C1808" s="67" t="s">
        <v>742</v>
      </c>
      <c r="D1808" s="109">
        <v>870121</v>
      </c>
      <c r="E1808" s="86" t="s">
        <v>349</v>
      </c>
      <c r="F1808" s="72">
        <v>712655</v>
      </c>
      <c r="G1808" s="86" t="s">
        <v>237</v>
      </c>
      <c r="H1808" s="87">
        <v>896.2</v>
      </c>
      <c r="I1808" s="87">
        <v>0</v>
      </c>
      <c r="J1808" s="87">
        <v>800</v>
      </c>
      <c r="K1808" s="87">
        <v>276.88</v>
      </c>
      <c r="L1808" s="80">
        <v>800</v>
      </c>
      <c r="M1808" s="80"/>
      <c r="N1808" s="80"/>
      <c r="O1808" s="80"/>
      <c r="P1808" s="80"/>
      <c r="Q1808" s="78">
        <v>372110</v>
      </c>
      <c r="R1808" s="79" t="s">
        <v>743</v>
      </c>
      <c r="S1808" s="78">
        <v>590</v>
      </c>
      <c r="T1808" s="79" t="s">
        <v>743</v>
      </c>
      <c r="U1808" s="78">
        <v>31</v>
      </c>
      <c r="V1808" s="80" t="s">
        <v>716</v>
      </c>
      <c r="W1808" s="78">
        <v>71</v>
      </c>
      <c r="X1808" s="78">
        <v>9</v>
      </c>
    </row>
    <row r="1809" spans="1:24" x14ac:dyDescent="0.25">
      <c r="A1809" s="67"/>
      <c r="B1809" s="67">
        <v>1593</v>
      </c>
      <c r="C1809" s="67" t="s">
        <v>742</v>
      </c>
      <c r="D1809" s="109">
        <v>870121</v>
      </c>
      <c r="E1809" s="86" t="s">
        <v>349</v>
      </c>
      <c r="F1809" s="72">
        <v>744220</v>
      </c>
      <c r="G1809" s="86" t="s">
        <v>191</v>
      </c>
      <c r="H1809" s="87">
        <v>0</v>
      </c>
      <c r="I1809" s="87">
        <v>0</v>
      </c>
      <c r="J1809" s="87">
        <v>250</v>
      </c>
      <c r="K1809" s="87">
        <v>0</v>
      </c>
      <c r="L1809" s="80">
        <v>250</v>
      </c>
      <c r="M1809" s="80"/>
      <c r="N1809" s="80"/>
      <c r="O1809" s="80"/>
      <c r="P1809" s="80"/>
      <c r="Q1809" s="78">
        <v>372110</v>
      </c>
      <c r="R1809" s="79" t="s">
        <v>743</v>
      </c>
      <c r="S1809" s="78">
        <v>590</v>
      </c>
      <c r="T1809" s="79" t="s">
        <v>743</v>
      </c>
      <c r="U1809" s="78">
        <v>31</v>
      </c>
      <c r="V1809" s="80" t="s">
        <v>716</v>
      </c>
      <c r="W1809" s="78">
        <v>74</v>
      </c>
      <c r="X1809" s="78">
        <v>9</v>
      </c>
    </row>
    <row r="1810" spans="1:24" x14ac:dyDescent="0.25">
      <c r="A1810" s="67"/>
      <c r="B1810" s="67">
        <v>1594</v>
      </c>
      <c r="C1810" s="67" t="s">
        <v>742</v>
      </c>
      <c r="D1810" s="109">
        <v>870121</v>
      </c>
      <c r="E1810" s="86" t="s">
        <v>349</v>
      </c>
      <c r="F1810" s="72">
        <v>755360</v>
      </c>
      <c r="G1810" s="86" t="s">
        <v>225</v>
      </c>
      <c r="H1810" s="87">
        <v>348</v>
      </c>
      <c r="I1810" s="87">
        <v>139.6</v>
      </c>
      <c r="J1810" s="87">
        <v>250</v>
      </c>
      <c r="K1810" s="87">
        <v>0</v>
      </c>
      <c r="L1810" s="80">
        <v>250</v>
      </c>
      <c r="M1810" s="80"/>
      <c r="N1810" s="80"/>
      <c r="O1810" s="80"/>
      <c r="P1810" s="80"/>
      <c r="Q1810" s="78">
        <v>372110</v>
      </c>
      <c r="R1810" s="79" t="s">
        <v>743</v>
      </c>
      <c r="S1810" s="78">
        <v>590</v>
      </c>
      <c r="T1810" s="79" t="s">
        <v>743</v>
      </c>
      <c r="U1810" s="78">
        <v>31</v>
      </c>
      <c r="V1810" s="80" t="s">
        <v>716</v>
      </c>
      <c r="W1810" s="78">
        <v>75</v>
      </c>
      <c r="X1810" s="78">
        <v>9</v>
      </c>
    </row>
    <row r="1811" spans="1:24" x14ac:dyDescent="0.25">
      <c r="A1811" s="67"/>
      <c r="B1811" s="67">
        <v>1595</v>
      </c>
      <c r="C1811" s="67" t="s">
        <v>742</v>
      </c>
      <c r="D1811" s="109">
        <v>870121</v>
      </c>
      <c r="E1811" s="86" t="s">
        <v>349</v>
      </c>
      <c r="F1811" s="72">
        <v>755705</v>
      </c>
      <c r="G1811" s="86" t="s">
        <v>196</v>
      </c>
      <c r="H1811" s="87">
        <v>0</v>
      </c>
      <c r="I1811" s="87">
        <v>0</v>
      </c>
      <c r="J1811" s="87">
        <v>100</v>
      </c>
      <c r="K1811" s="87">
        <v>0</v>
      </c>
      <c r="L1811" s="80">
        <v>100</v>
      </c>
      <c r="M1811" s="80"/>
      <c r="N1811" s="80"/>
      <c r="O1811" s="80"/>
      <c r="P1811" s="80"/>
      <c r="Q1811" s="78">
        <v>372110</v>
      </c>
      <c r="R1811" s="79" t="s">
        <v>743</v>
      </c>
      <c r="S1811" s="78">
        <v>590</v>
      </c>
      <c r="T1811" s="79" t="s">
        <v>743</v>
      </c>
      <c r="U1811" s="78">
        <v>31</v>
      </c>
      <c r="V1811" s="80" t="s">
        <v>716</v>
      </c>
      <c r="W1811" s="78">
        <v>75</v>
      </c>
      <c r="X1811" s="78">
        <v>9</v>
      </c>
    </row>
    <row r="1812" spans="1:24" x14ac:dyDescent="0.25">
      <c r="A1812" s="67"/>
      <c r="B1812" s="67">
        <v>1596</v>
      </c>
      <c r="C1812" s="67" t="s">
        <v>742</v>
      </c>
      <c r="D1812" s="109">
        <v>870121</v>
      </c>
      <c r="E1812" s="86" t="s">
        <v>349</v>
      </c>
      <c r="F1812" s="72">
        <v>755745</v>
      </c>
      <c r="G1812" s="86" t="s">
        <v>252</v>
      </c>
      <c r="H1812" s="87">
        <v>4682.66</v>
      </c>
      <c r="I1812" s="87">
        <v>4890.3100000000004</v>
      </c>
      <c r="J1812" s="87">
        <v>4486</v>
      </c>
      <c r="K1812" s="87">
        <v>2607.5</v>
      </c>
      <c r="L1812" s="80">
        <v>4486</v>
      </c>
      <c r="M1812" s="80"/>
      <c r="N1812" s="80"/>
      <c r="O1812" s="80"/>
      <c r="P1812" s="80"/>
      <c r="Q1812" s="78">
        <v>372110</v>
      </c>
      <c r="R1812" s="79" t="s">
        <v>743</v>
      </c>
      <c r="S1812" s="78">
        <v>590</v>
      </c>
      <c r="T1812" s="79" t="s">
        <v>743</v>
      </c>
      <c r="U1812" s="78">
        <v>31</v>
      </c>
      <c r="V1812" s="80" t="s">
        <v>716</v>
      </c>
      <c r="W1812" s="78">
        <v>75</v>
      </c>
      <c r="X1812" s="78">
        <v>9</v>
      </c>
    </row>
    <row r="1813" spans="1:24" x14ac:dyDescent="0.25">
      <c r="A1813" s="67"/>
      <c r="B1813" s="67">
        <v>1597</v>
      </c>
      <c r="C1813" s="67" t="s">
        <v>742</v>
      </c>
      <c r="D1813" s="109">
        <v>870122</v>
      </c>
      <c r="E1813" s="86" t="s">
        <v>350</v>
      </c>
      <c r="F1813" s="72">
        <v>590099</v>
      </c>
      <c r="G1813" s="86" t="s">
        <v>348</v>
      </c>
      <c r="H1813" s="87">
        <v>715</v>
      </c>
      <c r="I1813" s="87">
        <v>705</v>
      </c>
      <c r="J1813" s="87">
        <v>3200</v>
      </c>
      <c r="K1813" s="87">
        <v>840</v>
      </c>
      <c r="L1813" s="80">
        <v>3200</v>
      </c>
      <c r="M1813" s="80"/>
      <c r="N1813" s="80"/>
      <c r="O1813" s="80"/>
      <c r="P1813" s="80"/>
      <c r="Q1813" s="78">
        <v>372110</v>
      </c>
      <c r="R1813" s="79" t="s">
        <v>743</v>
      </c>
      <c r="S1813" s="78">
        <v>590</v>
      </c>
      <c r="T1813" s="79" t="s">
        <v>743</v>
      </c>
      <c r="U1813" s="78">
        <v>31</v>
      </c>
      <c r="V1813" s="80" t="s">
        <v>716</v>
      </c>
      <c r="W1813" s="78">
        <v>59</v>
      </c>
      <c r="X1813" s="78"/>
    </row>
    <row r="1814" spans="1:24" x14ac:dyDescent="0.25">
      <c r="A1814" s="67"/>
      <c r="B1814" s="67">
        <v>1598</v>
      </c>
      <c r="C1814" s="67" t="s">
        <v>742</v>
      </c>
      <c r="D1814" s="109">
        <v>870122</v>
      </c>
      <c r="E1814" s="86" t="s">
        <v>350</v>
      </c>
      <c r="F1814" s="72">
        <v>611120</v>
      </c>
      <c r="G1814" s="86" t="s">
        <v>229</v>
      </c>
      <c r="H1814" s="87">
        <v>0</v>
      </c>
      <c r="I1814" s="87">
        <v>0</v>
      </c>
      <c r="J1814" s="87">
        <v>475</v>
      </c>
      <c r="K1814" s="87">
        <v>0</v>
      </c>
      <c r="L1814" s="80">
        <v>475</v>
      </c>
      <c r="M1814" s="80"/>
      <c r="N1814" s="80"/>
      <c r="O1814" s="80"/>
      <c r="P1814" s="80"/>
      <c r="Q1814" s="78">
        <v>372110</v>
      </c>
      <c r="R1814" s="79" t="s">
        <v>743</v>
      </c>
      <c r="S1814" s="78">
        <v>590</v>
      </c>
      <c r="T1814" s="79" t="s">
        <v>743</v>
      </c>
      <c r="U1814" s="78">
        <v>31</v>
      </c>
      <c r="V1814" s="80" t="s">
        <v>716</v>
      </c>
      <c r="W1814" s="78">
        <v>61</v>
      </c>
      <c r="X1814" s="78">
        <v>9</v>
      </c>
    </row>
    <row r="1815" spans="1:24" x14ac:dyDescent="0.25">
      <c r="A1815" s="67"/>
      <c r="B1815" s="67">
        <v>1599</v>
      </c>
      <c r="C1815" s="67" t="s">
        <v>742</v>
      </c>
      <c r="D1815" s="109">
        <v>870122</v>
      </c>
      <c r="E1815" s="86" t="s">
        <v>350</v>
      </c>
      <c r="F1815" s="72">
        <v>611140</v>
      </c>
      <c r="G1815" s="86" t="s">
        <v>269</v>
      </c>
      <c r="H1815" s="87">
        <v>375</v>
      </c>
      <c r="I1815" s="87">
        <v>0</v>
      </c>
      <c r="J1815" s="87">
        <v>375</v>
      </c>
      <c r="K1815" s="87">
        <v>0</v>
      </c>
      <c r="L1815" s="80">
        <v>375</v>
      </c>
      <c r="M1815" s="80"/>
      <c r="N1815" s="80"/>
      <c r="O1815" s="80"/>
      <c r="P1815" s="80"/>
      <c r="Q1815" s="78">
        <v>372110</v>
      </c>
      <c r="R1815" s="79" t="s">
        <v>743</v>
      </c>
      <c r="S1815" s="78">
        <v>590</v>
      </c>
      <c r="T1815" s="79" t="s">
        <v>743</v>
      </c>
      <c r="U1815" s="78">
        <v>31</v>
      </c>
      <c r="V1815" s="80" t="s">
        <v>716</v>
      </c>
      <c r="W1815" s="78">
        <v>61</v>
      </c>
      <c r="X1815" s="78">
        <v>9</v>
      </c>
    </row>
    <row r="1816" spans="1:24" x14ac:dyDescent="0.25">
      <c r="A1816" s="67"/>
      <c r="B1816" s="67">
        <v>1600</v>
      </c>
      <c r="C1816" s="67" t="s">
        <v>742</v>
      </c>
      <c r="D1816" s="109">
        <v>870122</v>
      </c>
      <c r="E1816" s="86" t="s">
        <v>350</v>
      </c>
      <c r="F1816" s="72">
        <v>712320</v>
      </c>
      <c r="G1816" s="86" t="s">
        <v>276</v>
      </c>
      <c r="H1816" s="87">
        <v>0</v>
      </c>
      <c r="I1816" s="87">
        <v>0</v>
      </c>
      <c r="J1816" s="87">
        <v>75</v>
      </c>
      <c r="K1816" s="87">
        <v>0</v>
      </c>
      <c r="L1816" s="80">
        <v>75</v>
      </c>
      <c r="M1816" s="80"/>
      <c r="N1816" s="80"/>
      <c r="O1816" s="80"/>
      <c r="P1816" s="80"/>
      <c r="Q1816" s="78">
        <v>372110</v>
      </c>
      <c r="R1816" s="79" t="s">
        <v>743</v>
      </c>
      <c r="S1816" s="78">
        <v>590</v>
      </c>
      <c r="T1816" s="79" t="s">
        <v>743</v>
      </c>
      <c r="U1816" s="78">
        <v>31</v>
      </c>
      <c r="V1816" s="80" t="s">
        <v>716</v>
      </c>
      <c r="W1816" s="78">
        <v>71</v>
      </c>
      <c r="X1816" s="78">
        <v>9</v>
      </c>
    </row>
    <row r="1817" spans="1:24" x14ac:dyDescent="0.25">
      <c r="A1817" s="67"/>
      <c r="B1817" s="67">
        <v>1601</v>
      </c>
      <c r="C1817" s="67" t="s">
        <v>742</v>
      </c>
      <c r="D1817" s="109">
        <v>870122</v>
      </c>
      <c r="E1817" s="86" t="s">
        <v>350</v>
      </c>
      <c r="F1817" s="72">
        <v>712330</v>
      </c>
      <c r="G1817" s="86" t="s">
        <v>334</v>
      </c>
      <c r="H1817" s="87">
        <v>242</v>
      </c>
      <c r="I1817" s="87">
        <v>0</v>
      </c>
      <c r="J1817" s="87">
        <v>1700</v>
      </c>
      <c r="K1817" s="87">
        <v>0</v>
      </c>
      <c r="L1817" s="80">
        <v>1700</v>
      </c>
      <c r="M1817" s="80"/>
      <c r="N1817" s="80"/>
      <c r="O1817" s="80"/>
      <c r="P1817" s="80"/>
      <c r="Q1817" s="78">
        <v>372110</v>
      </c>
      <c r="R1817" s="79" t="s">
        <v>743</v>
      </c>
      <c r="S1817" s="78">
        <v>590</v>
      </c>
      <c r="T1817" s="79" t="s">
        <v>743</v>
      </c>
      <c r="U1817" s="78">
        <v>31</v>
      </c>
      <c r="V1817" s="80" t="s">
        <v>716</v>
      </c>
      <c r="W1817" s="78">
        <v>71</v>
      </c>
      <c r="X1817" s="78">
        <v>9</v>
      </c>
    </row>
    <row r="1818" spans="1:24" x14ac:dyDescent="0.25">
      <c r="A1818" s="67"/>
      <c r="B1818" s="67">
        <v>1602</v>
      </c>
      <c r="C1818" s="67" t="s">
        <v>742</v>
      </c>
      <c r="D1818" s="109">
        <v>870122</v>
      </c>
      <c r="E1818" s="86" t="s">
        <v>350</v>
      </c>
      <c r="F1818" s="72">
        <v>712655</v>
      </c>
      <c r="G1818" s="86" t="s">
        <v>237</v>
      </c>
      <c r="H1818" s="87">
        <v>60.98</v>
      </c>
      <c r="I1818" s="87">
        <v>0</v>
      </c>
      <c r="J1818" s="87">
        <v>120</v>
      </c>
      <c r="K1818" s="87">
        <v>0</v>
      </c>
      <c r="L1818" s="80">
        <v>120</v>
      </c>
      <c r="M1818" s="80"/>
      <c r="N1818" s="80"/>
      <c r="O1818" s="80"/>
      <c r="P1818" s="80"/>
      <c r="Q1818" s="78">
        <v>372110</v>
      </c>
      <c r="R1818" s="79" t="s">
        <v>743</v>
      </c>
      <c r="S1818" s="78">
        <v>590</v>
      </c>
      <c r="T1818" s="79" t="s">
        <v>743</v>
      </c>
      <c r="U1818" s="78">
        <v>31</v>
      </c>
      <c r="V1818" s="80" t="s">
        <v>716</v>
      </c>
      <c r="W1818" s="78">
        <v>71</v>
      </c>
      <c r="X1818" s="78">
        <v>9</v>
      </c>
    </row>
    <row r="1819" spans="1:24" x14ac:dyDescent="0.25">
      <c r="A1819" s="67"/>
      <c r="B1819" s="67">
        <v>1603</v>
      </c>
      <c r="C1819" s="67" t="s">
        <v>742</v>
      </c>
      <c r="D1819" s="109">
        <v>870122</v>
      </c>
      <c r="E1819" s="86" t="s">
        <v>350</v>
      </c>
      <c r="F1819" s="72">
        <v>733110</v>
      </c>
      <c r="G1819" s="86" t="s">
        <v>214</v>
      </c>
      <c r="H1819" s="87">
        <v>0</v>
      </c>
      <c r="I1819" s="87">
        <v>0</v>
      </c>
      <c r="J1819" s="87">
        <v>115</v>
      </c>
      <c r="K1819" s="87">
        <v>0</v>
      </c>
      <c r="L1819" s="80">
        <v>115</v>
      </c>
      <c r="M1819" s="80"/>
      <c r="N1819" s="80"/>
      <c r="O1819" s="80"/>
      <c r="P1819" s="80"/>
      <c r="Q1819" s="78">
        <v>372110</v>
      </c>
      <c r="R1819" s="79" t="s">
        <v>743</v>
      </c>
      <c r="S1819" s="78">
        <v>590</v>
      </c>
      <c r="T1819" s="79" t="s">
        <v>743</v>
      </c>
      <c r="U1819" s="78">
        <v>31</v>
      </c>
      <c r="V1819" s="80" t="s">
        <v>716</v>
      </c>
      <c r="W1819" s="78">
        <v>73</v>
      </c>
      <c r="X1819" s="78">
        <v>9</v>
      </c>
    </row>
    <row r="1820" spans="1:24" x14ac:dyDescent="0.25">
      <c r="A1820" s="67"/>
      <c r="B1820" s="67">
        <v>1604</v>
      </c>
      <c r="C1820" s="67" t="s">
        <v>742</v>
      </c>
      <c r="D1820" s="109">
        <v>870122</v>
      </c>
      <c r="E1820" s="86" t="s">
        <v>350</v>
      </c>
      <c r="F1820" s="72">
        <v>755360</v>
      </c>
      <c r="G1820" s="86" t="s">
        <v>225</v>
      </c>
      <c r="H1820" s="87">
        <v>0</v>
      </c>
      <c r="I1820" s="87">
        <v>0</v>
      </c>
      <c r="J1820" s="87">
        <v>200</v>
      </c>
      <c r="K1820" s="87">
        <v>0</v>
      </c>
      <c r="L1820" s="80">
        <v>200</v>
      </c>
      <c r="M1820" s="80"/>
      <c r="N1820" s="80"/>
      <c r="O1820" s="80"/>
      <c r="P1820" s="80"/>
      <c r="Q1820" s="78">
        <v>372110</v>
      </c>
      <c r="R1820" s="79" t="s">
        <v>743</v>
      </c>
      <c r="S1820" s="78">
        <v>590</v>
      </c>
      <c r="T1820" s="79" t="s">
        <v>743</v>
      </c>
      <c r="U1820" s="78">
        <v>31</v>
      </c>
      <c r="V1820" s="80" t="s">
        <v>716</v>
      </c>
      <c r="W1820" s="78">
        <v>75</v>
      </c>
      <c r="X1820" s="78">
        <v>9</v>
      </c>
    </row>
    <row r="1821" spans="1:24" x14ac:dyDescent="0.25">
      <c r="A1821" s="67"/>
      <c r="B1821" s="67">
        <v>1605</v>
      </c>
      <c r="C1821" s="67" t="s">
        <v>742</v>
      </c>
      <c r="D1821" s="109">
        <v>870122</v>
      </c>
      <c r="E1821" s="86" t="s">
        <v>350</v>
      </c>
      <c r="F1821" s="72">
        <v>755705</v>
      </c>
      <c r="G1821" s="86" t="s">
        <v>196</v>
      </c>
      <c r="H1821" s="87">
        <v>0</v>
      </c>
      <c r="I1821" s="87">
        <v>0</v>
      </c>
      <c r="J1821" s="87">
        <v>40</v>
      </c>
      <c r="K1821" s="87">
        <v>0</v>
      </c>
      <c r="L1821" s="80">
        <v>40</v>
      </c>
      <c r="M1821" s="80"/>
      <c r="N1821" s="80"/>
      <c r="O1821" s="80"/>
      <c r="P1821" s="80"/>
      <c r="Q1821" s="78">
        <v>372110</v>
      </c>
      <c r="R1821" s="79" t="s">
        <v>743</v>
      </c>
      <c r="S1821" s="78">
        <v>590</v>
      </c>
      <c r="T1821" s="79" t="s">
        <v>743</v>
      </c>
      <c r="U1821" s="78">
        <v>31</v>
      </c>
      <c r="V1821" s="80" t="s">
        <v>716</v>
      </c>
      <c r="W1821" s="78">
        <v>75</v>
      </c>
      <c r="X1821" s="78">
        <v>9</v>
      </c>
    </row>
    <row r="1822" spans="1:24" x14ac:dyDescent="0.25">
      <c r="A1822" s="67"/>
      <c r="B1822" s="67">
        <v>1606</v>
      </c>
      <c r="C1822" s="67" t="s">
        <v>742</v>
      </c>
      <c r="D1822" s="109">
        <v>870122</v>
      </c>
      <c r="E1822" s="86" t="s">
        <v>350</v>
      </c>
      <c r="F1822" s="72">
        <v>755745</v>
      </c>
      <c r="G1822" s="86" t="s">
        <v>252</v>
      </c>
      <c r="H1822" s="87">
        <v>0</v>
      </c>
      <c r="I1822" s="87">
        <v>0</v>
      </c>
      <c r="J1822" s="87">
        <v>100</v>
      </c>
      <c r="K1822" s="87">
        <v>0</v>
      </c>
      <c r="L1822" s="80">
        <v>100</v>
      </c>
      <c r="M1822" s="80"/>
      <c r="N1822" s="80"/>
      <c r="O1822" s="80"/>
      <c r="P1822" s="80"/>
      <c r="Q1822" s="78">
        <v>372110</v>
      </c>
      <c r="R1822" s="79" t="s">
        <v>743</v>
      </c>
      <c r="S1822" s="78">
        <v>590</v>
      </c>
      <c r="T1822" s="79" t="s">
        <v>743</v>
      </c>
      <c r="U1822" s="78">
        <v>31</v>
      </c>
      <c r="V1822" s="80" t="s">
        <v>716</v>
      </c>
      <c r="W1822" s="78">
        <v>75</v>
      </c>
      <c r="X1822" s="78">
        <v>9</v>
      </c>
    </row>
    <row r="1823" spans="1:24" x14ac:dyDescent="0.25">
      <c r="A1823" s="67"/>
      <c r="B1823" s="67">
        <v>1607</v>
      </c>
      <c r="C1823" s="67" t="s">
        <v>742</v>
      </c>
      <c r="D1823" s="109">
        <v>880006</v>
      </c>
      <c r="E1823" s="86" t="s">
        <v>391</v>
      </c>
      <c r="F1823" s="72">
        <v>712320</v>
      </c>
      <c r="G1823" s="86" t="s">
        <v>276</v>
      </c>
      <c r="H1823" s="87">
        <v>0</v>
      </c>
      <c r="I1823" s="87">
        <v>0</v>
      </c>
      <c r="J1823" s="87">
        <v>1250</v>
      </c>
      <c r="K1823" s="87">
        <v>1250</v>
      </c>
      <c r="L1823" s="80">
        <v>2000</v>
      </c>
      <c r="M1823" s="80"/>
      <c r="N1823" s="80"/>
      <c r="O1823" s="80"/>
      <c r="P1823" s="80"/>
      <c r="Q1823" s="78">
        <v>380010</v>
      </c>
      <c r="R1823" s="79" t="s">
        <v>687</v>
      </c>
      <c r="S1823" s="78">
        <v>540</v>
      </c>
      <c r="T1823" s="79" t="s">
        <v>687</v>
      </c>
      <c r="U1823" s="78">
        <v>31</v>
      </c>
      <c r="V1823" s="80" t="s">
        <v>716</v>
      </c>
      <c r="W1823" s="78">
        <v>71</v>
      </c>
      <c r="X1823" s="78">
        <v>9</v>
      </c>
    </row>
    <row r="1824" spans="1:24" x14ac:dyDescent="0.25">
      <c r="A1824" s="67"/>
      <c r="B1824" s="67">
        <v>1608</v>
      </c>
      <c r="C1824" s="67" t="s">
        <v>742</v>
      </c>
      <c r="D1824" s="109">
        <v>880006</v>
      </c>
      <c r="E1824" s="86" t="s">
        <v>391</v>
      </c>
      <c r="F1824" s="72">
        <v>712330</v>
      </c>
      <c r="G1824" s="86" t="s">
        <v>334</v>
      </c>
      <c r="H1824" s="87">
        <v>0</v>
      </c>
      <c r="I1824" s="87">
        <v>150</v>
      </c>
      <c r="J1824" s="87">
        <v>2750</v>
      </c>
      <c r="K1824" s="87">
        <v>0</v>
      </c>
      <c r="L1824" s="80">
        <v>2750</v>
      </c>
      <c r="M1824" s="80"/>
      <c r="N1824" s="80"/>
      <c r="O1824" s="80"/>
      <c r="P1824" s="80"/>
      <c r="Q1824" s="78">
        <v>380010</v>
      </c>
      <c r="R1824" s="79" t="s">
        <v>687</v>
      </c>
      <c r="S1824" s="78">
        <v>540</v>
      </c>
      <c r="T1824" s="79" t="s">
        <v>687</v>
      </c>
      <c r="U1824" s="78">
        <v>31</v>
      </c>
      <c r="V1824" s="80" t="s">
        <v>716</v>
      </c>
      <c r="W1824" s="78">
        <v>71</v>
      </c>
      <c r="X1824" s="78">
        <v>9</v>
      </c>
    </row>
    <row r="1825" spans="1:24" x14ac:dyDescent="0.25">
      <c r="A1825" s="67"/>
      <c r="B1825" s="67">
        <v>1609</v>
      </c>
      <c r="C1825" s="67" t="s">
        <v>742</v>
      </c>
      <c r="D1825" s="109">
        <v>880006</v>
      </c>
      <c r="E1825" s="86" t="s">
        <v>391</v>
      </c>
      <c r="F1825" s="72">
        <v>712350</v>
      </c>
      <c r="G1825" s="86" t="s">
        <v>335</v>
      </c>
      <c r="H1825" s="87">
        <v>0</v>
      </c>
      <c r="I1825" s="87">
        <v>3364</v>
      </c>
      <c r="J1825" s="87">
        <v>6500</v>
      </c>
      <c r="K1825" s="87">
        <v>0</v>
      </c>
      <c r="L1825" s="80">
        <v>6500</v>
      </c>
      <c r="M1825" s="80"/>
      <c r="N1825" s="80"/>
      <c r="O1825" s="80"/>
      <c r="P1825" s="80"/>
      <c r="Q1825" s="78">
        <v>380010</v>
      </c>
      <c r="R1825" s="79" t="s">
        <v>687</v>
      </c>
      <c r="S1825" s="78">
        <v>540</v>
      </c>
      <c r="T1825" s="79" t="s">
        <v>687</v>
      </c>
      <c r="U1825" s="78">
        <v>31</v>
      </c>
      <c r="V1825" s="80" t="s">
        <v>716</v>
      </c>
      <c r="W1825" s="78">
        <v>71</v>
      </c>
      <c r="X1825" s="78">
        <v>9</v>
      </c>
    </row>
    <row r="1826" spans="1:24" x14ac:dyDescent="0.25">
      <c r="A1826" s="67"/>
      <c r="B1826" s="67">
        <v>1610</v>
      </c>
      <c r="C1826" s="67" t="s">
        <v>742</v>
      </c>
      <c r="D1826" s="109">
        <v>880006</v>
      </c>
      <c r="E1826" s="86" t="s">
        <v>391</v>
      </c>
      <c r="F1826" s="72">
        <v>755110</v>
      </c>
      <c r="G1826" s="86" t="s">
        <v>323</v>
      </c>
      <c r="H1826" s="87">
        <v>42598.270000000004</v>
      </c>
      <c r="I1826" s="87">
        <v>60387.6</v>
      </c>
      <c r="J1826" s="87">
        <v>79500</v>
      </c>
      <c r="K1826" s="87">
        <v>32216.299999999996</v>
      </c>
      <c r="L1826" s="80">
        <v>73750</v>
      </c>
      <c r="M1826" s="80"/>
      <c r="N1826" s="80"/>
      <c r="O1826" s="80"/>
      <c r="P1826" s="80"/>
      <c r="Q1826" s="78">
        <v>380010</v>
      </c>
      <c r="R1826" s="79" t="s">
        <v>687</v>
      </c>
      <c r="S1826" s="78">
        <v>540</v>
      </c>
      <c r="T1826" s="79" t="s">
        <v>687</v>
      </c>
      <c r="U1826" s="78">
        <v>31</v>
      </c>
      <c r="V1826" s="80" t="s">
        <v>716</v>
      </c>
      <c r="W1826" s="78">
        <v>75</v>
      </c>
      <c r="X1826" s="78">
        <v>9</v>
      </c>
    </row>
    <row r="1827" spans="1:24" s="66" customFormat="1" x14ac:dyDescent="0.25">
      <c r="A1827" s="67"/>
      <c r="B1827" s="67">
        <v>1561</v>
      </c>
      <c r="C1827" s="67" t="s">
        <v>742</v>
      </c>
      <c r="D1827" s="109">
        <v>890003</v>
      </c>
      <c r="E1827" s="86" t="s">
        <v>351</v>
      </c>
      <c r="F1827" s="72">
        <v>796100</v>
      </c>
      <c r="G1827" s="86" t="s">
        <v>352</v>
      </c>
      <c r="H1827" s="87">
        <v>13888.45</v>
      </c>
      <c r="I1827" s="87">
        <v>11364</v>
      </c>
      <c r="J1827" s="87">
        <v>17100</v>
      </c>
      <c r="K1827" s="87">
        <v>10751</v>
      </c>
      <c r="L1827" s="80">
        <v>17100</v>
      </c>
      <c r="M1827" s="80"/>
      <c r="N1827" s="80"/>
      <c r="O1827" s="80"/>
      <c r="P1827" s="80"/>
      <c r="Q1827" s="78">
        <v>310010</v>
      </c>
      <c r="R1827" s="79" t="s">
        <v>743</v>
      </c>
      <c r="S1827" s="78">
        <v>590</v>
      </c>
      <c r="T1827" s="79" t="s">
        <v>743</v>
      </c>
      <c r="U1827" s="78">
        <v>31</v>
      </c>
      <c r="V1827" s="80" t="s">
        <v>716</v>
      </c>
      <c r="W1827" s="78">
        <v>79</v>
      </c>
      <c r="X1827" s="78">
        <v>9</v>
      </c>
    </row>
    <row r="1828" spans="1:24" x14ac:dyDescent="0.25">
      <c r="A1828" s="67"/>
      <c r="B1828" s="67">
        <v>1563</v>
      </c>
      <c r="C1828" s="67" t="s">
        <v>742</v>
      </c>
      <c r="D1828" s="109">
        <v>890006</v>
      </c>
      <c r="E1828" s="86" t="s">
        <v>354</v>
      </c>
      <c r="F1828" s="72">
        <v>590099</v>
      </c>
      <c r="G1828" s="86" t="s">
        <v>348</v>
      </c>
      <c r="H1828" s="87">
        <v>11090.369999999999</v>
      </c>
      <c r="I1828" s="87">
        <v>9001</v>
      </c>
      <c r="J1828" s="87">
        <v>11031</v>
      </c>
      <c r="K1828" s="87">
        <v>10125</v>
      </c>
      <c r="L1828" s="80">
        <v>11031</v>
      </c>
      <c r="M1828" s="80"/>
      <c r="N1828" s="80"/>
      <c r="O1828" s="80"/>
      <c r="P1828" s="80"/>
      <c r="Q1828" s="78">
        <v>310310</v>
      </c>
      <c r="R1828" s="79" t="s">
        <v>743</v>
      </c>
      <c r="S1828" s="78">
        <v>590</v>
      </c>
      <c r="T1828" s="79" t="s">
        <v>743</v>
      </c>
      <c r="U1828" s="78">
        <v>31</v>
      </c>
      <c r="V1828" s="80" t="s">
        <v>716</v>
      </c>
      <c r="W1828" s="78">
        <v>59</v>
      </c>
      <c r="X1828" s="78"/>
    </row>
    <row r="1829" spans="1:24" x14ac:dyDescent="0.25">
      <c r="A1829" s="67"/>
      <c r="B1829" s="67">
        <v>1564</v>
      </c>
      <c r="C1829" s="67" t="s">
        <v>742</v>
      </c>
      <c r="D1829" s="109">
        <v>890006</v>
      </c>
      <c r="E1829" s="86" t="s">
        <v>354</v>
      </c>
      <c r="F1829" s="72">
        <v>712655</v>
      </c>
      <c r="G1829" s="86" t="s">
        <v>237</v>
      </c>
      <c r="H1829" s="87">
        <v>5545</v>
      </c>
      <c r="I1829" s="87">
        <v>4381.75</v>
      </c>
      <c r="J1829" s="87">
        <v>9230</v>
      </c>
      <c r="K1829" s="87">
        <v>5295.75</v>
      </c>
      <c r="L1829" s="80">
        <v>9230</v>
      </c>
      <c r="M1829" s="80"/>
      <c r="N1829" s="80"/>
      <c r="O1829" s="80"/>
      <c r="P1829" s="80"/>
      <c r="Q1829" s="78">
        <v>310310</v>
      </c>
      <c r="R1829" s="79" t="s">
        <v>743</v>
      </c>
      <c r="S1829" s="78">
        <v>590</v>
      </c>
      <c r="T1829" s="79" t="s">
        <v>743</v>
      </c>
      <c r="U1829" s="78">
        <v>31</v>
      </c>
      <c r="V1829" s="80" t="s">
        <v>716</v>
      </c>
      <c r="W1829" s="78">
        <v>71</v>
      </c>
      <c r="X1829" s="78">
        <v>9</v>
      </c>
    </row>
    <row r="1830" spans="1:24" x14ac:dyDescent="0.25">
      <c r="A1830" s="67"/>
      <c r="B1830" s="67">
        <v>1565</v>
      </c>
      <c r="C1830" s="67" t="s">
        <v>742</v>
      </c>
      <c r="D1830" s="109">
        <v>890006</v>
      </c>
      <c r="E1830" s="86" t="s">
        <v>354</v>
      </c>
      <c r="F1830" s="72">
        <v>733110</v>
      </c>
      <c r="G1830" s="86" t="s">
        <v>214</v>
      </c>
      <c r="H1830" s="87">
        <v>0</v>
      </c>
      <c r="I1830" s="87">
        <v>0</v>
      </c>
      <c r="J1830" s="87">
        <v>1100</v>
      </c>
      <c r="K1830" s="87">
        <v>0</v>
      </c>
      <c r="L1830" s="80">
        <v>1100</v>
      </c>
      <c r="M1830" s="80"/>
      <c r="N1830" s="80"/>
      <c r="O1830" s="80"/>
      <c r="P1830" s="80"/>
      <c r="Q1830" s="78">
        <v>310310</v>
      </c>
      <c r="R1830" s="79" t="s">
        <v>743</v>
      </c>
      <c r="S1830" s="78">
        <v>590</v>
      </c>
      <c r="T1830" s="79" t="s">
        <v>743</v>
      </c>
      <c r="U1830" s="78">
        <v>31</v>
      </c>
      <c r="V1830" s="80" t="s">
        <v>716</v>
      </c>
      <c r="W1830" s="78">
        <v>73</v>
      </c>
      <c r="X1830" s="78">
        <v>9</v>
      </c>
    </row>
    <row r="1831" spans="1:24" s="66" customFormat="1" x14ac:dyDescent="0.25">
      <c r="A1831" s="67"/>
      <c r="B1831" s="67">
        <v>1566</v>
      </c>
      <c r="C1831" s="67" t="s">
        <v>742</v>
      </c>
      <c r="D1831" s="109">
        <v>890006</v>
      </c>
      <c r="E1831" s="86" t="s">
        <v>354</v>
      </c>
      <c r="F1831" s="72">
        <v>755360</v>
      </c>
      <c r="G1831" s="86" t="s">
        <v>225</v>
      </c>
      <c r="H1831" s="87">
        <v>0</v>
      </c>
      <c r="I1831" s="87">
        <v>0</v>
      </c>
      <c r="J1831" s="87">
        <v>701</v>
      </c>
      <c r="K1831" s="87">
        <v>0</v>
      </c>
      <c r="L1831" s="80">
        <v>701</v>
      </c>
      <c r="M1831" s="80"/>
      <c r="N1831" s="80"/>
      <c r="O1831" s="80"/>
      <c r="P1831" s="80"/>
      <c r="Q1831" s="78">
        <v>310310</v>
      </c>
      <c r="R1831" s="79" t="s">
        <v>743</v>
      </c>
      <c r="S1831" s="78">
        <v>590</v>
      </c>
      <c r="T1831" s="79" t="s">
        <v>743</v>
      </c>
      <c r="U1831" s="78">
        <v>31</v>
      </c>
      <c r="V1831" s="80" t="s">
        <v>716</v>
      </c>
      <c r="W1831" s="78">
        <v>75</v>
      </c>
      <c r="X1831" s="78">
        <v>9</v>
      </c>
    </row>
    <row r="1832" spans="1:24" x14ac:dyDescent="0.25">
      <c r="A1832" s="67"/>
      <c r="B1832" s="67">
        <v>1618</v>
      </c>
      <c r="C1832" s="67" t="s">
        <v>745</v>
      </c>
      <c r="D1832" s="107">
        <v>211400</v>
      </c>
      <c r="E1832" s="75" t="s">
        <v>746</v>
      </c>
      <c r="F1832" s="76">
        <v>611210</v>
      </c>
      <c r="G1832" s="75" t="s">
        <v>747</v>
      </c>
      <c r="H1832" s="77">
        <v>0</v>
      </c>
      <c r="I1832" s="77">
        <v>0</v>
      </c>
      <c r="J1832" s="77">
        <v>0</v>
      </c>
      <c r="K1832" s="77">
        <v>0</v>
      </c>
      <c r="L1832" s="80">
        <v>155556</v>
      </c>
      <c r="M1832" s="80"/>
      <c r="N1832" s="80"/>
      <c r="O1832" s="80"/>
      <c r="P1832" s="80"/>
      <c r="Q1832" s="78">
        <v>110010</v>
      </c>
      <c r="R1832" s="79" t="s">
        <v>44</v>
      </c>
      <c r="S1832" s="78">
        <v>35</v>
      </c>
      <c r="T1832" s="79" t="s">
        <v>44</v>
      </c>
      <c r="U1832" s="78">
        <v>11</v>
      </c>
      <c r="V1832" s="80" t="s">
        <v>156</v>
      </c>
      <c r="W1832" s="96">
        <v>61</v>
      </c>
      <c r="X1832" s="78">
        <v>9</v>
      </c>
    </row>
    <row r="1833" spans="1:24" x14ac:dyDescent="0.25">
      <c r="A1833" s="67"/>
      <c r="B1833" s="67">
        <v>1619</v>
      </c>
      <c r="C1833" s="67" t="s">
        <v>745</v>
      </c>
      <c r="D1833" s="107">
        <v>211400</v>
      </c>
      <c r="E1833" s="75" t="s">
        <v>746</v>
      </c>
      <c r="F1833" s="76">
        <v>611214</v>
      </c>
      <c r="G1833" s="75" t="s">
        <v>357</v>
      </c>
      <c r="H1833" s="77">
        <v>0</v>
      </c>
      <c r="I1833" s="77">
        <v>0</v>
      </c>
      <c r="J1833" s="77">
        <v>0</v>
      </c>
      <c r="K1833" s="77">
        <v>0</v>
      </c>
      <c r="L1833" s="80">
        <v>12000</v>
      </c>
      <c r="M1833" s="80"/>
      <c r="N1833" s="80"/>
      <c r="O1833" s="80"/>
      <c r="P1833" s="80"/>
      <c r="Q1833" s="78">
        <v>110010</v>
      </c>
      <c r="R1833" s="79" t="s">
        <v>44</v>
      </c>
      <c r="S1833" s="78">
        <v>35</v>
      </c>
      <c r="T1833" s="79" t="s">
        <v>44</v>
      </c>
      <c r="U1833" s="78">
        <v>11</v>
      </c>
      <c r="V1833" s="80" t="s">
        <v>156</v>
      </c>
      <c r="W1833" s="96">
        <v>61</v>
      </c>
      <c r="X1833" s="78">
        <v>9</v>
      </c>
    </row>
    <row r="1834" spans="1:24" x14ac:dyDescent="0.25">
      <c r="A1834" s="67"/>
      <c r="B1834" s="67">
        <v>1620</v>
      </c>
      <c r="C1834" s="67" t="s">
        <v>745</v>
      </c>
      <c r="D1834" s="107">
        <v>211400</v>
      </c>
      <c r="E1834" s="75" t="s">
        <v>746</v>
      </c>
      <c r="F1834" s="76">
        <v>611215</v>
      </c>
      <c r="G1834" s="75" t="s">
        <v>748</v>
      </c>
      <c r="H1834" s="77">
        <v>0</v>
      </c>
      <c r="I1834" s="77">
        <v>0</v>
      </c>
      <c r="J1834" s="77">
        <v>0</v>
      </c>
      <c r="K1834" s="77">
        <v>0</v>
      </c>
      <c r="L1834" s="80">
        <v>0</v>
      </c>
      <c r="M1834" s="80"/>
      <c r="N1834" s="80"/>
      <c r="O1834" s="80"/>
      <c r="P1834" s="80"/>
      <c r="Q1834" s="78">
        <v>110010</v>
      </c>
      <c r="R1834" s="79" t="s">
        <v>44</v>
      </c>
      <c r="S1834" s="78">
        <v>35</v>
      </c>
      <c r="T1834" s="79" t="s">
        <v>44</v>
      </c>
      <c r="U1834" s="78">
        <v>11</v>
      </c>
      <c r="V1834" s="80" t="s">
        <v>156</v>
      </c>
      <c r="W1834" s="96">
        <v>61</v>
      </c>
      <c r="X1834" s="78">
        <v>9</v>
      </c>
    </row>
    <row r="1835" spans="1:24" x14ac:dyDescent="0.25">
      <c r="A1835" s="67"/>
      <c r="B1835" s="67">
        <v>1621</v>
      </c>
      <c r="C1835" s="67" t="s">
        <v>745</v>
      </c>
      <c r="D1835" s="107">
        <v>211400</v>
      </c>
      <c r="E1835" s="75" t="s">
        <v>746</v>
      </c>
      <c r="F1835" s="76">
        <v>611420</v>
      </c>
      <c r="G1835" s="75" t="s">
        <v>181</v>
      </c>
      <c r="H1835" s="77">
        <v>0</v>
      </c>
      <c r="I1835" s="77">
        <v>0</v>
      </c>
      <c r="J1835" s="77">
        <v>0</v>
      </c>
      <c r="K1835" s="77">
        <v>0</v>
      </c>
      <c r="L1835" s="80">
        <v>47972</v>
      </c>
      <c r="M1835" s="80"/>
      <c r="N1835" s="80"/>
      <c r="O1835" s="80"/>
      <c r="P1835" s="80"/>
      <c r="Q1835" s="78">
        <v>110010</v>
      </c>
      <c r="R1835" s="79" t="s">
        <v>44</v>
      </c>
      <c r="S1835" s="78">
        <v>35</v>
      </c>
      <c r="T1835" s="79" t="s">
        <v>44</v>
      </c>
      <c r="U1835" s="78">
        <v>11</v>
      </c>
      <c r="V1835" s="80" t="s">
        <v>156</v>
      </c>
      <c r="W1835" s="96">
        <v>61</v>
      </c>
      <c r="X1835" s="78">
        <v>9</v>
      </c>
    </row>
    <row r="1836" spans="1:24" x14ac:dyDescent="0.25">
      <c r="A1836" s="67"/>
      <c r="B1836" s="67">
        <v>1622</v>
      </c>
      <c r="C1836" s="67" t="s">
        <v>745</v>
      </c>
      <c r="D1836" s="107">
        <v>211400</v>
      </c>
      <c r="E1836" s="75" t="s">
        <v>746</v>
      </c>
      <c r="F1836" s="76">
        <v>611489</v>
      </c>
      <c r="G1836" s="75" t="s">
        <v>733</v>
      </c>
      <c r="H1836" s="77">
        <v>0</v>
      </c>
      <c r="I1836" s="77">
        <v>0</v>
      </c>
      <c r="J1836" s="77">
        <v>0</v>
      </c>
      <c r="K1836" s="77">
        <v>0</v>
      </c>
      <c r="L1836" s="80">
        <v>100</v>
      </c>
      <c r="M1836" s="80"/>
      <c r="N1836" s="80"/>
      <c r="O1836" s="80"/>
      <c r="P1836" s="80"/>
      <c r="Q1836" s="78">
        <v>110010</v>
      </c>
      <c r="R1836" s="79" t="s">
        <v>44</v>
      </c>
      <c r="S1836" s="78">
        <v>35</v>
      </c>
      <c r="T1836" s="79" t="s">
        <v>44</v>
      </c>
      <c r="U1836" s="78">
        <v>11</v>
      </c>
      <c r="V1836" s="80" t="s">
        <v>156</v>
      </c>
      <c r="W1836" s="96">
        <v>61</v>
      </c>
      <c r="X1836" s="78">
        <v>9</v>
      </c>
    </row>
    <row r="1837" spans="1:24" x14ac:dyDescent="0.25">
      <c r="A1837" s="67"/>
      <c r="B1837" s="67">
        <v>1623</v>
      </c>
      <c r="C1837" s="67" t="s">
        <v>745</v>
      </c>
      <c r="D1837" s="107">
        <v>211400</v>
      </c>
      <c r="E1837" s="75" t="s">
        <v>746</v>
      </c>
      <c r="F1837" s="76">
        <v>611492</v>
      </c>
      <c r="G1837" s="75" t="s">
        <v>183</v>
      </c>
      <c r="H1837" s="77">
        <v>0</v>
      </c>
      <c r="I1837" s="77">
        <v>0</v>
      </c>
      <c r="J1837" s="77">
        <v>0</v>
      </c>
      <c r="K1837" s="77">
        <v>0</v>
      </c>
      <c r="L1837" s="80">
        <v>100</v>
      </c>
      <c r="M1837" s="80"/>
      <c r="N1837" s="80"/>
      <c r="O1837" s="80"/>
      <c r="P1837" s="80"/>
      <c r="Q1837" s="78">
        <v>110010</v>
      </c>
      <c r="R1837" s="79" t="s">
        <v>44</v>
      </c>
      <c r="S1837" s="78">
        <v>35</v>
      </c>
      <c r="T1837" s="79" t="s">
        <v>44</v>
      </c>
      <c r="U1837" s="78">
        <v>11</v>
      </c>
      <c r="V1837" s="80" t="s">
        <v>156</v>
      </c>
      <c r="W1837" s="96">
        <v>61</v>
      </c>
      <c r="X1837" s="78">
        <v>9</v>
      </c>
    </row>
    <row r="1838" spans="1:24" x14ac:dyDescent="0.25">
      <c r="A1838" s="67"/>
      <c r="B1838" s="67">
        <v>1624</v>
      </c>
      <c r="C1838" s="67" t="s">
        <v>745</v>
      </c>
      <c r="D1838" s="107">
        <v>211400</v>
      </c>
      <c r="E1838" s="75" t="s">
        <v>746</v>
      </c>
      <c r="F1838" s="76">
        <v>712655</v>
      </c>
      <c r="G1838" s="75" t="s">
        <v>237</v>
      </c>
      <c r="H1838" s="77">
        <v>0</v>
      </c>
      <c r="I1838" s="77">
        <v>0</v>
      </c>
      <c r="J1838" s="77">
        <v>0</v>
      </c>
      <c r="K1838" s="77">
        <v>0</v>
      </c>
      <c r="L1838" s="80">
        <v>1000</v>
      </c>
      <c r="M1838" s="80"/>
      <c r="N1838" s="80"/>
      <c r="O1838" s="80"/>
      <c r="P1838" s="80"/>
      <c r="Q1838" s="78">
        <v>110010</v>
      </c>
      <c r="R1838" s="79" t="s">
        <v>44</v>
      </c>
      <c r="S1838" s="78">
        <v>35</v>
      </c>
      <c r="T1838" s="79" t="s">
        <v>44</v>
      </c>
      <c r="U1838" s="78">
        <v>11</v>
      </c>
      <c r="V1838" s="80" t="s">
        <v>156</v>
      </c>
      <c r="W1838" s="96">
        <v>71</v>
      </c>
      <c r="X1838" s="78">
        <v>9</v>
      </c>
    </row>
    <row r="1839" spans="1:24" x14ac:dyDescent="0.25">
      <c r="A1839" s="67"/>
      <c r="B1839" s="67">
        <v>1625</v>
      </c>
      <c r="C1839" s="67" t="s">
        <v>745</v>
      </c>
      <c r="D1839" s="107">
        <v>211400</v>
      </c>
      <c r="E1839" s="75" t="s">
        <v>746</v>
      </c>
      <c r="F1839" s="76">
        <v>733120</v>
      </c>
      <c r="G1839" s="75" t="s">
        <v>188</v>
      </c>
      <c r="H1839" s="77">
        <v>0</v>
      </c>
      <c r="I1839" s="77">
        <v>0</v>
      </c>
      <c r="J1839" s="77">
        <v>0</v>
      </c>
      <c r="K1839" s="77">
        <v>0</v>
      </c>
      <c r="L1839" s="80">
        <v>2000</v>
      </c>
      <c r="M1839" s="80"/>
      <c r="N1839" s="80"/>
      <c r="O1839" s="80"/>
      <c r="P1839" s="80"/>
      <c r="Q1839" s="78">
        <v>110010</v>
      </c>
      <c r="R1839" s="79" t="s">
        <v>44</v>
      </c>
      <c r="S1839" s="78">
        <v>35</v>
      </c>
      <c r="T1839" s="79" t="s">
        <v>44</v>
      </c>
      <c r="U1839" s="78">
        <v>11</v>
      </c>
      <c r="V1839" s="80" t="s">
        <v>156</v>
      </c>
      <c r="W1839" s="96">
        <v>73</v>
      </c>
      <c r="X1839" s="78">
        <v>9</v>
      </c>
    </row>
    <row r="1840" spans="1:24" x14ac:dyDescent="0.25">
      <c r="A1840" s="67"/>
      <c r="B1840" s="67">
        <v>1626</v>
      </c>
      <c r="C1840" s="67" t="s">
        <v>745</v>
      </c>
      <c r="D1840" s="107">
        <v>211400</v>
      </c>
      <c r="E1840" s="75" t="s">
        <v>746</v>
      </c>
      <c r="F1840" s="76">
        <v>733210</v>
      </c>
      <c r="G1840" s="75" t="s">
        <v>251</v>
      </c>
      <c r="H1840" s="77">
        <v>0</v>
      </c>
      <c r="I1840" s="77">
        <v>0</v>
      </c>
      <c r="J1840" s="77">
        <v>0</v>
      </c>
      <c r="K1840" s="77">
        <v>0</v>
      </c>
      <c r="L1840" s="80">
        <v>200</v>
      </c>
      <c r="M1840" s="80"/>
      <c r="N1840" s="80"/>
      <c r="O1840" s="80"/>
      <c r="P1840" s="80"/>
      <c r="Q1840" s="78">
        <v>110010</v>
      </c>
      <c r="R1840" s="79" t="s">
        <v>44</v>
      </c>
      <c r="S1840" s="78">
        <v>35</v>
      </c>
      <c r="T1840" s="79" t="s">
        <v>44</v>
      </c>
      <c r="U1840" s="78">
        <v>11</v>
      </c>
      <c r="V1840" s="80" t="s">
        <v>156</v>
      </c>
      <c r="W1840" s="96">
        <v>73</v>
      </c>
      <c r="X1840" s="78">
        <v>9</v>
      </c>
    </row>
    <row r="1841" spans="1:24" x14ac:dyDescent="0.25">
      <c r="A1841" s="67"/>
      <c r="B1841" s="67">
        <v>1627</v>
      </c>
      <c r="C1841" s="67" t="s">
        <v>745</v>
      </c>
      <c r="D1841" s="107">
        <v>211400</v>
      </c>
      <c r="E1841" s="75" t="s">
        <v>746</v>
      </c>
      <c r="F1841" s="76">
        <v>733220</v>
      </c>
      <c r="G1841" s="75" t="s">
        <v>256</v>
      </c>
      <c r="H1841" s="77">
        <v>0</v>
      </c>
      <c r="I1841" s="77">
        <v>0</v>
      </c>
      <c r="J1841" s="77">
        <v>0</v>
      </c>
      <c r="K1841" s="77">
        <v>0</v>
      </c>
      <c r="L1841" s="80">
        <v>100</v>
      </c>
      <c r="M1841" s="80"/>
      <c r="N1841" s="80"/>
      <c r="O1841" s="80"/>
      <c r="P1841" s="80"/>
      <c r="Q1841" s="78">
        <v>110010</v>
      </c>
      <c r="R1841" s="79" t="s">
        <v>44</v>
      </c>
      <c r="S1841" s="78">
        <v>35</v>
      </c>
      <c r="T1841" s="79" t="s">
        <v>44</v>
      </c>
      <c r="U1841" s="78">
        <v>11</v>
      </c>
      <c r="V1841" s="80" t="s">
        <v>156</v>
      </c>
      <c r="W1841" s="96">
        <v>73</v>
      </c>
      <c r="X1841" s="78">
        <v>9</v>
      </c>
    </row>
    <row r="1842" spans="1:24" x14ac:dyDescent="0.25">
      <c r="A1842" s="67"/>
      <c r="B1842" s="67">
        <v>1628</v>
      </c>
      <c r="C1842" s="67" t="s">
        <v>745</v>
      </c>
      <c r="D1842" s="107">
        <v>211400</v>
      </c>
      <c r="E1842" s="75" t="s">
        <v>746</v>
      </c>
      <c r="F1842" s="76">
        <v>744210</v>
      </c>
      <c r="G1842" s="75" t="s">
        <v>190</v>
      </c>
      <c r="H1842" s="77">
        <v>0</v>
      </c>
      <c r="I1842" s="77">
        <v>0</v>
      </c>
      <c r="J1842" s="77">
        <v>0</v>
      </c>
      <c r="K1842" s="77">
        <v>0</v>
      </c>
      <c r="L1842" s="80">
        <v>50</v>
      </c>
      <c r="M1842" s="80"/>
      <c r="N1842" s="80"/>
      <c r="O1842" s="80"/>
      <c r="P1842" s="80"/>
      <c r="Q1842" s="78">
        <v>110010</v>
      </c>
      <c r="R1842" s="79" t="s">
        <v>44</v>
      </c>
      <c r="S1842" s="78">
        <v>35</v>
      </c>
      <c r="T1842" s="79" t="s">
        <v>44</v>
      </c>
      <c r="U1842" s="78">
        <v>11</v>
      </c>
      <c r="V1842" s="80" t="s">
        <v>156</v>
      </c>
      <c r="W1842" s="96">
        <v>74</v>
      </c>
      <c r="X1842" s="78">
        <v>9</v>
      </c>
    </row>
    <row r="1843" spans="1:24" x14ac:dyDescent="0.25">
      <c r="A1843" s="67"/>
      <c r="B1843" s="67">
        <v>1629</v>
      </c>
      <c r="C1843" s="67" t="s">
        <v>745</v>
      </c>
      <c r="D1843" s="107">
        <v>211400</v>
      </c>
      <c r="E1843" s="75" t="s">
        <v>746</v>
      </c>
      <c r="F1843" s="76">
        <v>744220</v>
      </c>
      <c r="G1843" s="75" t="s">
        <v>191</v>
      </c>
      <c r="H1843" s="77">
        <v>0</v>
      </c>
      <c r="I1843" s="77">
        <v>0</v>
      </c>
      <c r="J1843" s="77">
        <v>0</v>
      </c>
      <c r="K1843" s="77">
        <v>0</v>
      </c>
      <c r="L1843" s="80">
        <v>3000</v>
      </c>
      <c r="M1843" s="80"/>
      <c r="N1843" s="80"/>
      <c r="O1843" s="80"/>
      <c r="P1843" s="80"/>
      <c r="Q1843" s="78">
        <v>110010</v>
      </c>
      <c r="R1843" s="79" t="s">
        <v>44</v>
      </c>
      <c r="S1843" s="78">
        <v>35</v>
      </c>
      <c r="T1843" s="79" t="s">
        <v>44</v>
      </c>
      <c r="U1843" s="78">
        <v>11</v>
      </c>
      <c r="V1843" s="80" t="s">
        <v>156</v>
      </c>
      <c r="W1843" s="96">
        <v>74</v>
      </c>
      <c r="X1843" s="78">
        <v>9</v>
      </c>
    </row>
    <row r="1844" spans="1:24" x14ac:dyDescent="0.25">
      <c r="A1844" s="67"/>
      <c r="B1844" s="67">
        <v>1630</v>
      </c>
      <c r="C1844" s="67" t="s">
        <v>745</v>
      </c>
      <c r="D1844" s="107">
        <v>211400</v>
      </c>
      <c r="E1844" s="75" t="s">
        <v>746</v>
      </c>
      <c r="F1844" s="76">
        <v>744230</v>
      </c>
      <c r="G1844" s="75" t="s">
        <v>234</v>
      </c>
      <c r="H1844" s="77">
        <v>0</v>
      </c>
      <c r="I1844" s="77">
        <v>0</v>
      </c>
      <c r="J1844" s="77">
        <v>0</v>
      </c>
      <c r="K1844" s="77">
        <v>0</v>
      </c>
      <c r="L1844" s="80">
        <v>2000</v>
      </c>
      <c r="M1844" s="80"/>
      <c r="N1844" s="80"/>
      <c r="O1844" s="80"/>
      <c r="P1844" s="80"/>
      <c r="Q1844" s="78">
        <v>110010</v>
      </c>
      <c r="R1844" s="79" t="s">
        <v>44</v>
      </c>
      <c r="S1844" s="78">
        <v>35</v>
      </c>
      <c r="T1844" s="79" t="s">
        <v>44</v>
      </c>
      <c r="U1844" s="78">
        <v>11</v>
      </c>
      <c r="V1844" s="80" t="s">
        <v>156</v>
      </c>
      <c r="W1844" s="96">
        <v>74</v>
      </c>
      <c r="X1844" s="78">
        <v>9</v>
      </c>
    </row>
    <row r="1845" spans="1:24" x14ac:dyDescent="0.25">
      <c r="A1845" s="67"/>
      <c r="B1845" s="67">
        <v>1631</v>
      </c>
      <c r="C1845" s="67" t="s">
        <v>745</v>
      </c>
      <c r="D1845" s="107">
        <v>211400</v>
      </c>
      <c r="E1845" s="75" t="s">
        <v>746</v>
      </c>
      <c r="F1845" s="76">
        <v>755310</v>
      </c>
      <c r="G1845" s="75" t="s">
        <v>194</v>
      </c>
      <c r="H1845" s="77">
        <v>0</v>
      </c>
      <c r="I1845" s="77">
        <v>0</v>
      </c>
      <c r="J1845" s="77">
        <v>0</v>
      </c>
      <c r="K1845" s="77">
        <v>0</v>
      </c>
      <c r="L1845" s="80">
        <v>2000</v>
      </c>
      <c r="M1845" s="80"/>
      <c r="N1845" s="80"/>
      <c r="O1845" s="80"/>
      <c r="P1845" s="80"/>
      <c r="Q1845" s="78">
        <v>110010</v>
      </c>
      <c r="R1845" s="79" t="s">
        <v>44</v>
      </c>
      <c r="S1845" s="78">
        <v>35</v>
      </c>
      <c r="T1845" s="79" t="s">
        <v>44</v>
      </c>
      <c r="U1845" s="78">
        <v>11</v>
      </c>
      <c r="V1845" s="80" t="s">
        <v>156</v>
      </c>
      <c r="W1845" s="96">
        <v>75</v>
      </c>
      <c r="X1845" s="78">
        <v>9</v>
      </c>
    </row>
    <row r="1846" spans="1:24" x14ac:dyDescent="0.25">
      <c r="A1846" s="67"/>
      <c r="B1846" s="67">
        <v>1632</v>
      </c>
      <c r="C1846" s="67" t="s">
        <v>745</v>
      </c>
      <c r="D1846" s="107">
        <v>211400</v>
      </c>
      <c r="E1846" s="75" t="s">
        <v>746</v>
      </c>
      <c r="F1846" s="76">
        <v>755360</v>
      </c>
      <c r="G1846" s="75" t="s">
        <v>225</v>
      </c>
      <c r="H1846" s="77">
        <v>0</v>
      </c>
      <c r="I1846" s="77">
        <v>0</v>
      </c>
      <c r="J1846" s="77">
        <v>0</v>
      </c>
      <c r="K1846" s="77">
        <v>0</v>
      </c>
      <c r="L1846" s="80">
        <v>200</v>
      </c>
      <c r="M1846" s="80"/>
      <c r="N1846" s="80"/>
      <c r="O1846" s="80"/>
      <c r="P1846" s="80"/>
      <c r="Q1846" s="78">
        <v>110010</v>
      </c>
      <c r="R1846" s="79" t="s">
        <v>44</v>
      </c>
      <c r="S1846" s="78">
        <v>35</v>
      </c>
      <c r="T1846" s="79" t="s">
        <v>44</v>
      </c>
      <c r="U1846" s="78">
        <v>11</v>
      </c>
      <c r="V1846" s="80" t="s">
        <v>156</v>
      </c>
      <c r="W1846" s="96">
        <v>75</v>
      </c>
      <c r="X1846" s="78">
        <v>9</v>
      </c>
    </row>
    <row r="1847" spans="1:24" x14ac:dyDescent="0.25">
      <c r="A1847" s="67"/>
      <c r="B1847" s="67">
        <v>1633</v>
      </c>
      <c r="C1847" s="67" t="s">
        <v>745</v>
      </c>
      <c r="D1847" s="107">
        <v>211400</v>
      </c>
      <c r="E1847" s="75" t="s">
        <v>746</v>
      </c>
      <c r="F1847" s="76">
        <v>755510</v>
      </c>
      <c r="G1847" s="75" t="s">
        <v>195</v>
      </c>
      <c r="H1847" s="77">
        <v>0</v>
      </c>
      <c r="I1847" s="77">
        <v>0</v>
      </c>
      <c r="J1847" s="77">
        <v>0</v>
      </c>
      <c r="K1847" s="77">
        <v>0</v>
      </c>
      <c r="L1847" s="80">
        <v>200</v>
      </c>
      <c r="M1847" s="80"/>
      <c r="N1847" s="80"/>
      <c r="O1847" s="80"/>
      <c r="P1847" s="80"/>
      <c r="Q1847" s="78">
        <v>110010</v>
      </c>
      <c r="R1847" s="79" t="s">
        <v>44</v>
      </c>
      <c r="S1847" s="78">
        <v>35</v>
      </c>
      <c r="T1847" s="79" t="s">
        <v>44</v>
      </c>
      <c r="U1847" s="78">
        <v>11</v>
      </c>
      <c r="V1847" s="80" t="s">
        <v>156</v>
      </c>
      <c r="W1847" s="96">
        <v>75</v>
      </c>
      <c r="X1847" s="78">
        <v>9</v>
      </c>
    </row>
    <row r="1848" spans="1:24" x14ac:dyDescent="0.25">
      <c r="A1848" s="67"/>
      <c r="B1848" s="67">
        <v>1634</v>
      </c>
      <c r="C1848" s="67" t="s">
        <v>745</v>
      </c>
      <c r="D1848" s="107">
        <v>211400</v>
      </c>
      <c r="E1848" s="75" t="s">
        <v>746</v>
      </c>
      <c r="F1848" s="76">
        <v>755705</v>
      </c>
      <c r="G1848" s="75" t="s">
        <v>196</v>
      </c>
      <c r="H1848" s="77">
        <v>0</v>
      </c>
      <c r="I1848" s="77">
        <v>0</v>
      </c>
      <c r="J1848" s="77">
        <v>0</v>
      </c>
      <c r="K1848" s="77">
        <v>0</v>
      </c>
      <c r="L1848" s="80">
        <v>500</v>
      </c>
      <c r="M1848" s="80"/>
      <c r="N1848" s="80"/>
      <c r="O1848" s="80"/>
      <c r="P1848" s="80"/>
      <c r="Q1848" s="78">
        <v>110010</v>
      </c>
      <c r="R1848" s="79" t="s">
        <v>44</v>
      </c>
      <c r="S1848" s="78">
        <v>35</v>
      </c>
      <c r="T1848" s="79" t="s">
        <v>44</v>
      </c>
      <c r="U1848" s="78">
        <v>11</v>
      </c>
      <c r="V1848" s="80" t="s">
        <v>156</v>
      </c>
      <c r="W1848" s="96">
        <v>75</v>
      </c>
      <c r="X1848" s="78">
        <v>9</v>
      </c>
    </row>
    <row r="1849" spans="1:24" x14ac:dyDescent="0.25">
      <c r="A1849" s="67"/>
      <c r="B1849" s="67">
        <v>1635</v>
      </c>
      <c r="C1849" s="67" t="s">
        <v>745</v>
      </c>
      <c r="D1849" s="107">
        <v>211400</v>
      </c>
      <c r="E1849" s="75" t="s">
        <v>746</v>
      </c>
      <c r="F1849" s="76">
        <v>755745</v>
      </c>
      <c r="G1849" s="75" t="s">
        <v>252</v>
      </c>
      <c r="H1849" s="77">
        <v>0</v>
      </c>
      <c r="I1849" s="77">
        <v>0</v>
      </c>
      <c r="J1849" s="77">
        <v>0</v>
      </c>
      <c r="K1849" s="77">
        <v>0</v>
      </c>
      <c r="L1849" s="80">
        <v>300</v>
      </c>
      <c r="M1849" s="80"/>
      <c r="N1849" s="80"/>
      <c r="O1849" s="80"/>
      <c r="P1849" s="80"/>
      <c r="Q1849" s="78">
        <v>110010</v>
      </c>
      <c r="R1849" s="79" t="s">
        <v>44</v>
      </c>
      <c r="S1849" s="78">
        <v>35</v>
      </c>
      <c r="T1849" s="79" t="s">
        <v>44</v>
      </c>
      <c r="U1849" s="78">
        <v>11</v>
      </c>
      <c r="V1849" s="80" t="s">
        <v>156</v>
      </c>
      <c r="W1849" s="96">
        <v>75</v>
      </c>
      <c r="X1849" s="78">
        <v>9</v>
      </c>
    </row>
    <row r="1850" spans="1:24" x14ac:dyDescent="0.25">
      <c r="A1850" s="67"/>
      <c r="B1850" s="67">
        <v>1636</v>
      </c>
      <c r="C1850" s="67" t="s">
        <v>745</v>
      </c>
      <c r="D1850" s="107">
        <v>211400</v>
      </c>
      <c r="E1850" s="75" t="s">
        <v>746</v>
      </c>
      <c r="F1850" s="76">
        <v>787430</v>
      </c>
      <c r="G1850" s="75" t="s">
        <v>207</v>
      </c>
      <c r="H1850" s="77">
        <v>0</v>
      </c>
      <c r="I1850" s="77">
        <v>0</v>
      </c>
      <c r="J1850" s="77">
        <v>0</v>
      </c>
      <c r="K1850" s="77">
        <v>0</v>
      </c>
      <c r="L1850" s="80">
        <v>1800</v>
      </c>
      <c r="M1850" s="80"/>
      <c r="N1850" s="80"/>
      <c r="O1850" s="80"/>
      <c r="P1850" s="80"/>
      <c r="Q1850" s="78">
        <v>110010</v>
      </c>
      <c r="R1850" s="79" t="s">
        <v>44</v>
      </c>
      <c r="S1850" s="78">
        <v>35</v>
      </c>
      <c r="T1850" s="79" t="s">
        <v>44</v>
      </c>
      <c r="U1850" s="78">
        <v>11</v>
      </c>
      <c r="V1850" s="80" t="s">
        <v>156</v>
      </c>
      <c r="W1850" s="96">
        <v>78</v>
      </c>
      <c r="X1850" s="78">
        <v>9</v>
      </c>
    </row>
    <row r="1851" spans="1:24" x14ac:dyDescent="0.25">
      <c r="A1851" s="67"/>
      <c r="B1851" s="67"/>
      <c r="C1851" s="67" t="s">
        <v>745</v>
      </c>
      <c r="D1851" s="107">
        <v>211400</v>
      </c>
      <c r="E1851" s="75" t="s">
        <v>746</v>
      </c>
      <c r="F1851" s="66">
        <v>798142</v>
      </c>
      <c r="G1851" s="66" t="s">
        <v>839</v>
      </c>
      <c r="H1851" s="77"/>
      <c r="I1851" s="77"/>
      <c r="J1851" s="77"/>
      <c r="K1851" s="77"/>
      <c r="L1851" s="80">
        <v>-1135</v>
      </c>
      <c r="M1851" s="80"/>
      <c r="N1851" s="80"/>
      <c r="O1851" s="80"/>
      <c r="P1851" s="80"/>
      <c r="Q1851" s="78">
        <v>110010</v>
      </c>
      <c r="R1851" s="79" t="s">
        <v>44</v>
      </c>
      <c r="S1851" s="78">
        <v>35</v>
      </c>
      <c r="T1851" s="79" t="s">
        <v>44</v>
      </c>
      <c r="U1851" s="78">
        <v>11</v>
      </c>
      <c r="V1851" s="80" t="s">
        <v>156</v>
      </c>
      <c r="W1851" s="96">
        <v>79</v>
      </c>
      <c r="X1851" s="78">
        <v>9</v>
      </c>
    </row>
    <row r="1852" spans="1:24" x14ac:dyDescent="0.25">
      <c r="A1852" s="67"/>
      <c r="B1852" s="67">
        <v>1637</v>
      </c>
      <c r="C1852" s="67" t="s">
        <v>712</v>
      </c>
      <c r="D1852" s="107">
        <v>210115</v>
      </c>
      <c r="E1852" s="75" t="s">
        <v>365</v>
      </c>
      <c r="F1852" s="76">
        <v>611130</v>
      </c>
      <c r="G1852" s="75" t="s">
        <v>261</v>
      </c>
      <c r="H1852" s="77">
        <v>0</v>
      </c>
      <c r="I1852" s="77">
        <v>0</v>
      </c>
      <c r="J1852" s="77">
        <v>18000</v>
      </c>
      <c r="K1852" s="77">
        <v>18000</v>
      </c>
      <c r="L1852" s="90">
        <f>18000+11895</f>
        <v>29895</v>
      </c>
      <c r="M1852" s="90"/>
      <c r="N1852" s="90"/>
      <c r="O1852" s="90"/>
      <c r="P1852" s="90"/>
      <c r="Q1852" s="78">
        <v>110010</v>
      </c>
      <c r="R1852" s="79" t="s">
        <v>44</v>
      </c>
      <c r="S1852" s="78">
        <v>35</v>
      </c>
      <c r="T1852" s="79" t="s">
        <v>44</v>
      </c>
      <c r="U1852" s="78">
        <v>11</v>
      </c>
      <c r="V1852" s="80" t="s">
        <v>156</v>
      </c>
      <c r="W1852" s="96">
        <v>61</v>
      </c>
      <c r="X1852" s="78">
        <v>9</v>
      </c>
    </row>
    <row r="1853" spans="1:24" x14ac:dyDescent="0.25">
      <c r="A1853" s="67"/>
      <c r="B1853" s="67">
        <v>1638</v>
      </c>
      <c r="C1853" s="67" t="s">
        <v>712</v>
      </c>
      <c r="D1853" s="107">
        <v>210115</v>
      </c>
      <c r="E1853" s="75" t="s">
        <v>365</v>
      </c>
      <c r="F1853" s="76">
        <v>611135</v>
      </c>
      <c r="G1853" s="75" t="s">
        <v>265</v>
      </c>
      <c r="H1853" s="77">
        <v>22062.69</v>
      </c>
      <c r="I1853" s="77">
        <v>22945.23</v>
      </c>
      <c r="J1853" s="77">
        <v>30329</v>
      </c>
      <c r="K1853" s="77">
        <v>20219.16</v>
      </c>
      <c r="L1853" s="90">
        <f>30329</f>
        <v>30329</v>
      </c>
      <c r="M1853" s="90"/>
      <c r="N1853" s="90"/>
      <c r="O1853" s="90"/>
      <c r="P1853" s="90"/>
      <c r="Q1853" s="78">
        <v>110010</v>
      </c>
      <c r="R1853" s="79" t="s">
        <v>44</v>
      </c>
      <c r="S1853" s="78">
        <v>35</v>
      </c>
      <c r="T1853" s="79" t="s">
        <v>44</v>
      </c>
      <c r="U1853" s="78">
        <v>11</v>
      </c>
      <c r="V1853" s="80" t="s">
        <v>156</v>
      </c>
      <c r="W1853" s="96">
        <v>61</v>
      </c>
      <c r="X1853" s="78">
        <v>9</v>
      </c>
    </row>
    <row r="1854" spans="1:24" x14ac:dyDescent="0.25">
      <c r="A1854" s="67"/>
      <c r="B1854" s="67">
        <v>1639</v>
      </c>
      <c r="C1854" s="67" t="s">
        <v>712</v>
      </c>
      <c r="D1854" s="107">
        <v>210115</v>
      </c>
      <c r="E1854" s="75" t="s">
        <v>365</v>
      </c>
      <c r="F1854" s="76">
        <v>611210</v>
      </c>
      <c r="G1854" s="75" t="s">
        <v>221</v>
      </c>
      <c r="H1854" s="77">
        <v>66907.350000000006</v>
      </c>
      <c r="I1854" s="77">
        <v>102383.76000000001</v>
      </c>
      <c r="J1854" s="77">
        <v>121247</v>
      </c>
      <c r="K1854" s="77">
        <v>58768.649999999994</v>
      </c>
      <c r="L1854" s="90">
        <v>125436</v>
      </c>
      <c r="M1854" s="90"/>
      <c r="N1854" s="90"/>
      <c r="O1854" s="90"/>
      <c r="P1854" s="90"/>
      <c r="Q1854" s="78">
        <v>110010</v>
      </c>
      <c r="R1854" s="79" t="s">
        <v>44</v>
      </c>
      <c r="S1854" s="78">
        <v>35</v>
      </c>
      <c r="T1854" s="79" t="s">
        <v>44</v>
      </c>
      <c r="U1854" s="78">
        <v>11</v>
      </c>
      <c r="V1854" s="80" t="s">
        <v>156</v>
      </c>
      <c r="W1854" s="96">
        <v>61</v>
      </c>
      <c r="X1854" s="78">
        <v>9</v>
      </c>
    </row>
    <row r="1855" spans="1:24" x14ac:dyDescent="0.25">
      <c r="A1855" s="95"/>
      <c r="B1855" s="67">
        <v>1640</v>
      </c>
      <c r="C1855" s="67" t="s">
        <v>712</v>
      </c>
      <c r="D1855" s="107">
        <v>210115</v>
      </c>
      <c r="E1855" s="75" t="s">
        <v>365</v>
      </c>
      <c r="F1855" s="76">
        <v>611212</v>
      </c>
      <c r="G1855" s="75" t="s">
        <v>254</v>
      </c>
      <c r="H1855" s="77">
        <v>0</v>
      </c>
      <c r="I1855" s="77">
        <v>0</v>
      </c>
      <c r="J1855" s="77">
        <v>14886</v>
      </c>
      <c r="K1855" s="77">
        <v>4381</v>
      </c>
      <c r="L1855" s="90">
        <v>0</v>
      </c>
      <c r="M1855" s="90"/>
      <c r="N1855" s="90"/>
      <c r="O1855" s="90"/>
      <c r="P1855" s="90"/>
      <c r="Q1855" s="78">
        <v>110010</v>
      </c>
      <c r="R1855" s="79" t="s">
        <v>44</v>
      </c>
      <c r="S1855" s="78">
        <v>35</v>
      </c>
      <c r="T1855" s="79" t="s">
        <v>44</v>
      </c>
      <c r="U1855" s="78">
        <v>11</v>
      </c>
      <c r="V1855" s="80" t="s">
        <v>156</v>
      </c>
      <c r="W1855" s="96">
        <v>61</v>
      </c>
      <c r="X1855" s="78">
        <v>9</v>
      </c>
    </row>
    <row r="1856" spans="1:24" x14ac:dyDescent="0.25">
      <c r="A1856" s="67"/>
      <c r="B1856" s="67">
        <v>1641</v>
      </c>
      <c r="C1856" s="67" t="s">
        <v>712</v>
      </c>
      <c r="D1856" s="107">
        <v>210115</v>
      </c>
      <c r="E1856" s="75" t="s">
        <v>365</v>
      </c>
      <c r="F1856" s="76">
        <v>611214</v>
      </c>
      <c r="G1856" s="75" t="s">
        <v>357</v>
      </c>
      <c r="H1856" s="77">
        <v>0</v>
      </c>
      <c r="I1856" s="77">
        <v>0</v>
      </c>
      <c r="J1856" s="77">
        <v>12000</v>
      </c>
      <c r="K1856" s="77">
        <v>6000</v>
      </c>
      <c r="L1856" s="90">
        <v>12000</v>
      </c>
      <c r="M1856" s="90"/>
      <c r="N1856" s="90"/>
      <c r="O1856" s="90"/>
      <c r="P1856" s="90"/>
      <c r="Q1856" s="78">
        <v>110010</v>
      </c>
      <c r="R1856" s="79" t="s">
        <v>44</v>
      </c>
      <c r="S1856" s="78">
        <v>35</v>
      </c>
      <c r="T1856" s="79" t="s">
        <v>44</v>
      </c>
      <c r="U1856" s="78">
        <v>11</v>
      </c>
      <c r="V1856" s="80" t="s">
        <v>156</v>
      </c>
      <c r="W1856" s="96">
        <v>61</v>
      </c>
      <c r="X1856" s="78">
        <v>9</v>
      </c>
    </row>
    <row r="1857" spans="1:26" x14ac:dyDescent="0.25">
      <c r="A1857" s="67"/>
      <c r="B1857" s="67">
        <v>1642</v>
      </c>
      <c r="C1857" s="67" t="s">
        <v>712</v>
      </c>
      <c r="D1857" s="107">
        <v>210115</v>
      </c>
      <c r="E1857" s="75" t="s">
        <v>365</v>
      </c>
      <c r="F1857" s="76">
        <v>611215</v>
      </c>
      <c r="G1857" s="75" t="s">
        <v>358</v>
      </c>
      <c r="H1857" s="77">
        <v>0</v>
      </c>
      <c r="I1857" s="77">
        <v>0</v>
      </c>
      <c r="J1857" s="77">
        <v>8955</v>
      </c>
      <c r="K1857" s="77">
        <v>2624.1400000000003</v>
      </c>
      <c r="L1857" s="90">
        <v>14886</v>
      </c>
      <c r="M1857" s="90"/>
      <c r="N1857" s="90"/>
      <c r="O1857" s="90"/>
      <c r="P1857" s="90"/>
      <c r="Q1857" s="78">
        <v>110010</v>
      </c>
      <c r="R1857" s="79" t="s">
        <v>44</v>
      </c>
      <c r="S1857" s="78">
        <v>35</v>
      </c>
      <c r="T1857" s="79" t="s">
        <v>44</v>
      </c>
      <c r="U1857" s="78">
        <v>11</v>
      </c>
      <c r="V1857" s="80" t="s">
        <v>156</v>
      </c>
      <c r="W1857" s="96">
        <v>61</v>
      </c>
      <c r="X1857" s="78">
        <v>9</v>
      </c>
    </row>
    <row r="1858" spans="1:26" x14ac:dyDescent="0.25">
      <c r="A1858" s="67"/>
      <c r="B1858" s="67">
        <v>1643</v>
      </c>
      <c r="C1858" s="67" t="s">
        <v>712</v>
      </c>
      <c r="D1858" s="107">
        <v>210115</v>
      </c>
      <c r="E1858" s="75" t="s">
        <v>365</v>
      </c>
      <c r="F1858" s="76">
        <v>611310</v>
      </c>
      <c r="G1858" s="75" t="s">
        <v>179</v>
      </c>
      <c r="H1858" s="77">
        <v>0</v>
      </c>
      <c r="I1858" s="77">
        <v>0</v>
      </c>
      <c r="J1858" s="77">
        <v>12728</v>
      </c>
      <c r="K1858" s="77">
        <v>12727.779999999999</v>
      </c>
      <c r="L1858" s="90">
        <v>0</v>
      </c>
      <c r="M1858" s="90"/>
      <c r="N1858" s="90"/>
      <c r="O1858" s="90"/>
      <c r="P1858" s="90"/>
      <c r="Q1858" s="78">
        <v>110010</v>
      </c>
      <c r="R1858" s="79" t="s">
        <v>44</v>
      </c>
      <c r="S1858" s="78">
        <v>35</v>
      </c>
      <c r="T1858" s="79" t="s">
        <v>44</v>
      </c>
      <c r="U1858" s="78">
        <v>11</v>
      </c>
      <c r="V1858" s="80" t="s">
        <v>156</v>
      </c>
      <c r="W1858" s="96">
        <v>61</v>
      </c>
      <c r="X1858" s="78">
        <v>9</v>
      </c>
    </row>
    <row r="1859" spans="1:26" s="66" customFormat="1" x14ac:dyDescent="0.25">
      <c r="A1859" s="67"/>
      <c r="B1859" s="67">
        <v>1644</v>
      </c>
      <c r="C1859" s="67" t="s">
        <v>712</v>
      </c>
      <c r="D1859" s="107">
        <v>210115</v>
      </c>
      <c r="E1859" s="75" t="s">
        <v>365</v>
      </c>
      <c r="F1859" s="76">
        <v>611420</v>
      </c>
      <c r="G1859" s="75" t="s">
        <v>181</v>
      </c>
      <c r="H1859" s="77">
        <v>39991.32</v>
      </c>
      <c r="I1859" s="77">
        <v>41591.039999999986</v>
      </c>
      <c r="J1859" s="77">
        <v>43255</v>
      </c>
      <c r="K1859" s="77">
        <v>21627.360000000001</v>
      </c>
      <c r="L1859" s="90">
        <v>43255</v>
      </c>
      <c r="M1859" s="90"/>
      <c r="N1859" s="90"/>
      <c r="O1859" s="90"/>
      <c r="P1859" s="90"/>
      <c r="Q1859" s="78">
        <v>110010</v>
      </c>
      <c r="R1859" s="79" t="s">
        <v>44</v>
      </c>
      <c r="S1859" s="78">
        <v>35</v>
      </c>
      <c r="T1859" s="79" t="s">
        <v>44</v>
      </c>
      <c r="U1859" s="78">
        <v>11</v>
      </c>
      <c r="V1859" s="80" t="s">
        <v>156</v>
      </c>
      <c r="W1859" s="96">
        <v>61</v>
      </c>
      <c r="X1859" s="78">
        <v>9</v>
      </c>
      <c r="Z1859" s="66">
        <f>35685-30329</f>
        <v>5356</v>
      </c>
    </row>
    <row r="1860" spans="1:26" x14ac:dyDescent="0.25">
      <c r="A1860" s="67"/>
      <c r="B1860" s="67">
        <v>1645</v>
      </c>
      <c r="C1860" s="67" t="s">
        <v>712</v>
      </c>
      <c r="D1860" s="107">
        <v>210115</v>
      </c>
      <c r="E1860" s="75" t="s">
        <v>365</v>
      </c>
      <c r="F1860" s="76">
        <v>611489</v>
      </c>
      <c r="G1860" s="75" t="s">
        <v>733</v>
      </c>
      <c r="H1860" s="77">
        <v>0</v>
      </c>
      <c r="I1860" s="77">
        <v>254.95000000000002</v>
      </c>
      <c r="J1860" s="77">
        <v>400</v>
      </c>
      <c r="K1860" s="77">
        <v>254.75</v>
      </c>
      <c r="L1860" s="90">
        <v>480</v>
      </c>
      <c r="M1860" s="90"/>
      <c r="N1860" s="90"/>
      <c r="O1860" s="90"/>
      <c r="P1860" s="90"/>
      <c r="Q1860" s="78">
        <v>110010</v>
      </c>
      <c r="R1860" s="79" t="s">
        <v>44</v>
      </c>
      <c r="S1860" s="78">
        <v>35</v>
      </c>
      <c r="T1860" s="79" t="s">
        <v>44</v>
      </c>
      <c r="U1860" s="78">
        <v>11</v>
      </c>
      <c r="V1860" s="80" t="s">
        <v>156</v>
      </c>
      <c r="W1860" s="96">
        <v>61</v>
      </c>
      <c r="X1860" s="78">
        <v>9</v>
      </c>
    </row>
    <row r="1861" spans="1:26" x14ac:dyDescent="0.25">
      <c r="A1861" s="67"/>
      <c r="B1861" s="67">
        <v>1646</v>
      </c>
      <c r="C1861" s="67" t="s">
        <v>712</v>
      </c>
      <c r="D1861" s="107">
        <v>210115</v>
      </c>
      <c r="E1861" s="75" t="s">
        <v>365</v>
      </c>
      <c r="F1861" s="76">
        <v>611491</v>
      </c>
      <c r="G1861" s="75" t="s">
        <v>233</v>
      </c>
      <c r="H1861" s="77">
        <v>397.42</v>
      </c>
      <c r="I1861" s="77">
        <v>585.09</v>
      </c>
      <c r="J1861" s="77">
        <v>0</v>
      </c>
      <c r="K1861" s="77">
        <v>0</v>
      </c>
      <c r="L1861" s="90">
        <v>0</v>
      </c>
      <c r="M1861" s="90"/>
      <c r="N1861" s="90"/>
      <c r="O1861" s="90"/>
      <c r="P1861" s="90"/>
      <c r="Q1861" s="78">
        <v>110010</v>
      </c>
      <c r="R1861" s="79" t="s">
        <v>44</v>
      </c>
      <c r="S1861" s="78">
        <v>35</v>
      </c>
      <c r="T1861" s="79" t="s">
        <v>44</v>
      </c>
      <c r="U1861" s="78">
        <v>11</v>
      </c>
      <c r="V1861" s="80" t="s">
        <v>156</v>
      </c>
      <c r="W1861" s="96">
        <v>61</v>
      </c>
      <c r="X1861" s="78">
        <v>9</v>
      </c>
      <c r="Z1861" s="66">
        <f>35685-32565</f>
        <v>3120</v>
      </c>
    </row>
    <row r="1862" spans="1:26" x14ac:dyDescent="0.25">
      <c r="A1862" s="67"/>
      <c r="B1862" s="67">
        <v>1647</v>
      </c>
      <c r="C1862" s="67" t="s">
        <v>712</v>
      </c>
      <c r="D1862" s="107">
        <v>210115</v>
      </c>
      <c r="E1862" s="75" t="s">
        <v>365</v>
      </c>
      <c r="F1862" s="76">
        <v>611492</v>
      </c>
      <c r="G1862" s="75" t="s">
        <v>183</v>
      </c>
      <c r="H1862" s="77">
        <v>0</v>
      </c>
      <c r="I1862" s="77">
        <v>4874.0399999999991</v>
      </c>
      <c r="J1862" s="77">
        <v>3760</v>
      </c>
      <c r="K1862" s="77">
        <v>2729.4599999999996</v>
      </c>
      <c r="L1862" s="90">
        <v>3600</v>
      </c>
      <c r="M1862" s="90"/>
      <c r="N1862" s="90"/>
      <c r="O1862" s="90"/>
      <c r="P1862" s="90"/>
      <c r="Q1862" s="78">
        <v>110010</v>
      </c>
      <c r="R1862" s="79" t="s">
        <v>44</v>
      </c>
      <c r="S1862" s="78">
        <v>35</v>
      </c>
      <c r="T1862" s="79" t="s">
        <v>44</v>
      </c>
      <c r="U1862" s="78">
        <v>11</v>
      </c>
      <c r="V1862" s="80" t="s">
        <v>156</v>
      </c>
      <c r="W1862" s="96">
        <v>61</v>
      </c>
      <c r="X1862" s="78">
        <v>9</v>
      </c>
    </row>
    <row r="1863" spans="1:26" x14ac:dyDescent="0.25">
      <c r="A1863" s="67"/>
      <c r="B1863" s="67">
        <v>1648</v>
      </c>
      <c r="C1863" s="67" t="s">
        <v>712</v>
      </c>
      <c r="D1863" s="107">
        <v>210115</v>
      </c>
      <c r="E1863" s="75" t="s">
        <v>365</v>
      </c>
      <c r="F1863" s="76">
        <v>712320</v>
      </c>
      <c r="G1863" s="75" t="s">
        <v>276</v>
      </c>
      <c r="H1863" s="77">
        <v>0</v>
      </c>
      <c r="I1863" s="77">
        <v>7500</v>
      </c>
      <c r="J1863" s="77">
        <v>6000</v>
      </c>
      <c r="K1863" s="77">
        <v>1000</v>
      </c>
      <c r="L1863" s="90">
        <v>5500</v>
      </c>
      <c r="M1863" s="90"/>
      <c r="N1863" s="90"/>
      <c r="O1863" s="90"/>
      <c r="P1863" s="90"/>
      <c r="Q1863" s="78">
        <v>110010</v>
      </c>
      <c r="R1863" s="79" t="s">
        <v>44</v>
      </c>
      <c r="S1863" s="78">
        <v>35</v>
      </c>
      <c r="T1863" s="79" t="s">
        <v>44</v>
      </c>
      <c r="U1863" s="78">
        <v>11</v>
      </c>
      <c r="V1863" s="80" t="s">
        <v>156</v>
      </c>
      <c r="W1863" s="96">
        <v>71</v>
      </c>
      <c r="X1863" s="78">
        <v>9</v>
      </c>
      <c r="Z1863" s="66">
        <f>35685-30329</f>
        <v>5356</v>
      </c>
    </row>
    <row r="1864" spans="1:26" x14ac:dyDescent="0.25">
      <c r="A1864" s="67"/>
      <c r="B1864" s="67">
        <v>1649</v>
      </c>
      <c r="C1864" s="67" t="s">
        <v>712</v>
      </c>
      <c r="D1864" s="107">
        <v>210115</v>
      </c>
      <c r="E1864" s="75" t="s">
        <v>365</v>
      </c>
      <c r="F1864" s="76">
        <v>712655</v>
      </c>
      <c r="G1864" s="75" t="s">
        <v>237</v>
      </c>
      <c r="H1864" s="77">
        <v>3362.27</v>
      </c>
      <c r="I1864" s="77">
        <v>6092.2099999999982</v>
      </c>
      <c r="J1864" s="77">
        <v>4050</v>
      </c>
      <c r="K1864" s="77">
        <v>-295.13</v>
      </c>
      <c r="L1864" s="90">
        <v>6600</v>
      </c>
      <c r="M1864" s="90"/>
      <c r="N1864" s="90"/>
      <c r="O1864" s="90"/>
      <c r="P1864" s="90"/>
      <c r="Q1864" s="78">
        <v>110010</v>
      </c>
      <c r="R1864" s="79" t="s">
        <v>44</v>
      </c>
      <c r="S1864" s="78">
        <v>35</v>
      </c>
      <c r="T1864" s="79" t="s">
        <v>44</v>
      </c>
      <c r="U1864" s="78">
        <v>11</v>
      </c>
      <c r="V1864" s="80" t="s">
        <v>156</v>
      </c>
      <c r="W1864" s="96">
        <v>71</v>
      </c>
      <c r="X1864" s="78">
        <v>9</v>
      </c>
      <c r="Z1864" s="66">
        <f>32565-30329</f>
        <v>2236</v>
      </c>
    </row>
    <row r="1865" spans="1:26" x14ac:dyDescent="0.25">
      <c r="A1865" s="67"/>
      <c r="B1865" s="67">
        <v>1650</v>
      </c>
      <c r="C1865" s="67" t="s">
        <v>712</v>
      </c>
      <c r="D1865" s="107">
        <v>210115</v>
      </c>
      <c r="E1865" s="75" t="s">
        <v>365</v>
      </c>
      <c r="F1865" s="76">
        <v>733120</v>
      </c>
      <c r="G1865" s="75" t="s">
        <v>188</v>
      </c>
      <c r="H1865" s="77">
        <v>1590.95</v>
      </c>
      <c r="I1865" s="77">
        <v>1917.78</v>
      </c>
      <c r="J1865" s="77">
        <v>2000</v>
      </c>
      <c r="K1865" s="77">
        <v>747.38</v>
      </c>
      <c r="L1865" s="90">
        <v>2000</v>
      </c>
      <c r="M1865" s="90"/>
      <c r="N1865" s="90"/>
      <c r="O1865" s="90"/>
      <c r="P1865" s="90"/>
      <c r="Q1865" s="78">
        <v>110010</v>
      </c>
      <c r="R1865" s="79" t="s">
        <v>44</v>
      </c>
      <c r="S1865" s="78">
        <v>35</v>
      </c>
      <c r="T1865" s="79" t="s">
        <v>44</v>
      </c>
      <c r="U1865" s="78">
        <v>11</v>
      </c>
      <c r="V1865" s="80" t="s">
        <v>156</v>
      </c>
      <c r="W1865" s="96">
        <v>73</v>
      </c>
      <c r="X1865" s="78">
        <v>9</v>
      </c>
      <c r="Z1865" s="66">
        <v>3120</v>
      </c>
    </row>
    <row r="1866" spans="1:26" x14ac:dyDescent="0.25">
      <c r="A1866" s="67"/>
      <c r="B1866" s="67">
        <v>1651</v>
      </c>
      <c r="C1866" s="67" t="s">
        <v>712</v>
      </c>
      <c r="D1866" s="107">
        <v>210115</v>
      </c>
      <c r="E1866" s="75" t="s">
        <v>365</v>
      </c>
      <c r="F1866" s="76">
        <v>733210</v>
      </c>
      <c r="G1866" s="75" t="s">
        <v>251</v>
      </c>
      <c r="H1866" s="77">
        <v>0</v>
      </c>
      <c r="I1866" s="77">
        <v>544.36</v>
      </c>
      <c r="J1866" s="77">
        <v>700</v>
      </c>
      <c r="K1866" s="77">
        <v>655.47</v>
      </c>
      <c r="L1866" s="90">
        <v>700</v>
      </c>
      <c r="M1866" s="90"/>
      <c r="N1866" s="90"/>
      <c r="O1866" s="90"/>
      <c r="P1866" s="90"/>
      <c r="Q1866" s="78">
        <v>110010</v>
      </c>
      <c r="R1866" s="79" t="s">
        <v>44</v>
      </c>
      <c r="S1866" s="78">
        <v>35</v>
      </c>
      <c r="T1866" s="79" t="s">
        <v>44</v>
      </c>
      <c r="U1866" s="78">
        <v>11</v>
      </c>
      <c r="V1866" s="80" t="s">
        <v>156</v>
      </c>
      <c r="W1866" s="96">
        <v>73</v>
      </c>
      <c r="X1866" s="78">
        <v>9</v>
      </c>
    </row>
    <row r="1867" spans="1:26" x14ac:dyDescent="0.25">
      <c r="A1867" s="67"/>
      <c r="B1867" s="67">
        <v>1652</v>
      </c>
      <c r="C1867" s="67" t="s">
        <v>712</v>
      </c>
      <c r="D1867" s="107">
        <v>210115</v>
      </c>
      <c r="E1867" s="75" t="s">
        <v>365</v>
      </c>
      <c r="F1867" s="76">
        <v>744210</v>
      </c>
      <c r="G1867" s="75" t="s">
        <v>190</v>
      </c>
      <c r="H1867" s="77">
        <v>718.32</v>
      </c>
      <c r="I1867" s="77">
        <v>495.6</v>
      </c>
      <c r="J1867" s="77">
        <v>100</v>
      </c>
      <c r="K1867" s="77">
        <v>0</v>
      </c>
      <c r="L1867" s="90">
        <v>100</v>
      </c>
      <c r="M1867" s="90"/>
      <c r="N1867" s="90"/>
      <c r="O1867" s="90"/>
      <c r="P1867" s="90"/>
      <c r="Q1867" s="78">
        <v>110010</v>
      </c>
      <c r="R1867" s="79" t="s">
        <v>44</v>
      </c>
      <c r="S1867" s="78">
        <v>35</v>
      </c>
      <c r="T1867" s="79" t="s">
        <v>44</v>
      </c>
      <c r="U1867" s="78">
        <v>11</v>
      </c>
      <c r="V1867" s="80" t="s">
        <v>156</v>
      </c>
      <c r="W1867" s="96">
        <v>74</v>
      </c>
      <c r="X1867" s="78">
        <v>9</v>
      </c>
    </row>
    <row r="1868" spans="1:26" x14ac:dyDescent="0.25">
      <c r="A1868" s="67"/>
      <c r="B1868" s="67">
        <v>1653</v>
      </c>
      <c r="C1868" s="67" t="s">
        <v>712</v>
      </c>
      <c r="D1868" s="107">
        <v>210115</v>
      </c>
      <c r="E1868" s="75" t="s">
        <v>365</v>
      </c>
      <c r="F1868" s="76">
        <v>744220</v>
      </c>
      <c r="G1868" s="75" t="s">
        <v>191</v>
      </c>
      <c r="H1868" s="77">
        <v>7369.21</v>
      </c>
      <c r="I1868" s="77">
        <v>3632.78</v>
      </c>
      <c r="J1868" s="77">
        <v>6000</v>
      </c>
      <c r="K1868" s="77">
        <v>2401.5</v>
      </c>
      <c r="L1868" s="90">
        <v>7000</v>
      </c>
      <c r="M1868" s="90"/>
      <c r="N1868" s="90"/>
      <c r="O1868" s="90"/>
      <c r="P1868" s="90"/>
      <c r="Q1868" s="78">
        <v>110010</v>
      </c>
      <c r="R1868" s="79" t="s">
        <v>44</v>
      </c>
      <c r="S1868" s="78">
        <v>35</v>
      </c>
      <c r="T1868" s="79" t="s">
        <v>44</v>
      </c>
      <c r="U1868" s="78">
        <v>11</v>
      </c>
      <c r="V1868" s="80" t="s">
        <v>156</v>
      </c>
      <c r="W1868" s="96">
        <v>74</v>
      </c>
      <c r="X1868" s="78">
        <v>9</v>
      </c>
      <c r="Z1868" s="66">
        <v>6560</v>
      </c>
    </row>
    <row r="1869" spans="1:26" x14ac:dyDescent="0.25">
      <c r="A1869" s="67"/>
      <c r="B1869" s="67">
        <v>1654</v>
      </c>
      <c r="C1869" s="67" t="s">
        <v>712</v>
      </c>
      <c r="D1869" s="107">
        <v>210115</v>
      </c>
      <c r="E1869" s="75" t="s">
        <v>365</v>
      </c>
      <c r="F1869" s="76">
        <v>744230</v>
      </c>
      <c r="G1869" s="75" t="s">
        <v>234</v>
      </c>
      <c r="H1869" s="77">
        <v>0</v>
      </c>
      <c r="I1869" s="77">
        <v>0</v>
      </c>
      <c r="J1869" s="77">
        <v>6500</v>
      </c>
      <c r="K1869" s="77">
        <v>0</v>
      </c>
      <c r="L1869" s="90">
        <v>6500</v>
      </c>
      <c r="M1869" s="90"/>
      <c r="N1869" s="90"/>
      <c r="O1869" s="90"/>
      <c r="P1869" s="90"/>
      <c r="Q1869" s="78">
        <v>110010</v>
      </c>
      <c r="R1869" s="79" t="s">
        <v>44</v>
      </c>
      <c r="S1869" s="78">
        <v>35</v>
      </c>
      <c r="T1869" s="79" t="s">
        <v>44</v>
      </c>
      <c r="U1869" s="78">
        <v>11</v>
      </c>
      <c r="V1869" s="80" t="s">
        <v>156</v>
      </c>
      <c r="W1869" s="96">
        <v>74</v>
      </c>
      <c r="X1869" s="78">
        <v>9</v>
      </c>
      <c r="Z1869" s="66">
        <v>35120</v>
      </c>
    </row>
    <row r="1870" spans="1:26" x14ac:dyDescent="0.25">
      <c r="A1870" s="67"/>
      <c r="B1870" s="67">
        <v>1655</v>
      </c>
      <c r="C1870" s="67" t="s">
        <v>712</v>
      </c>
      <c r="D1870" s="107">
        <v>210115</v>
      </c>
      <c r="E1870" s="75" t="s">
        <v>365</v>
      </c>
      <c r="F1870" s="76">
        <v>755240</v>
      </c>
      <c r="G1870" s="75" t="s">
        <v>193</v>
      </c>
      <c r="H1870" s="77">
        <v>1399.2</v>
      </c>
      <c r="I1870" s="77">
        <v>403.2</v>
      </c>
      <c r="J1870" s="77">
        <v>33950</v>
      </c>
      <c r="K1870" s="77">
        <v>30000</v>
      </c>
      <c r="L1870" s="90">
        <v>22210</v>
      </c>
      <c r="M1870" s="90"/>
      <c r="N1870" s="90"/>
      <c r="O1870" s="90"/>
      <c r="P1870" s="90"/>
      <c r="Q1870" s="78">
        <v>110010</v>
      </c>
      <c r="R1870" s="79" t="s">
        <v>44</v>
      </c>
      <c r="S1870" s="78">
        <v>35</v>
      </c>
      <c r="T1870" s="79" t="s">
        <v>44</v>
      </c>
      <c r="U1870" s="78">
        <v>11</v>
      </c>
      <c r="V1870" s="80" t="s">
        <v>156</v>
      </c>
      <c r="W1870" s="96">
        <v>75</v>
      </c>
      <c r="X1870" s="78">
        <v>9</v>
      </c>
      <c r="Z1870" s="66">
        <v>11362</v>
      </c>
    </row>
    <row r="1871" spans="1:26" s="66" customFormat="1" x14ac:dyDescent="0.25">
      <c r="A1871" s="67"/>
      <c r="B1871" s="67">
        <v>1656</v>
      </c>
      <c r="C1871" s="67" t="s">
        <v>712</v>
      </c>
      <c r="D1871" s="107">
        <v>210115</v>
      </c>
      <c r="E1871" s="75" t="s">
        <v>365</v>
      </c>
      <c r="F1871" s="76">
        <v>755310</v>
      </c>
      <c r="G1871" s="75" t="s">
        <v>194</v>
      </c>
      <c r="H1871" s="77">
        <v>2255.2200000000003</v>
      </c>
      <c r="I1871" s="77">
        <v>1858.6799999999998</v>
      </c>
      <c r="J1871" s="77">
        <v>3000</v>
      </c>
      <c r="K1871" s="77">
        <v>983.39999999999986</v>
      </c>
      <c r="L1871" s="90">
        <v>3000</v>
      </c>
      <c r="M1871" s="90"/>
      <c r="N1871" s="90"/>
      <c r="O1871" s="90"/>
      <c r="P1871" s="90"/>
      <c r="Q1871" s="78">
        <v>110010</v>
      </c>
      <c r="R1871" s="79" t="s">
        <v>44</v>
      </c>
      <c r="S1871" s="78">
        <v>35</v>
      </c>
      <c r="T1871" s="79" t="s">
        <v>44</v>
      </c>
      <c r="U1871" s="78">
        <v>11</v>
      </c>
      <c r="V1871" s="80" t="s">
        <v>156</v>
      </c>
      <c r="W1871" s="96">
        <v>75</v>
      </c>
      <c r="X1871" s="78">
        <v>9</v>
      </c>
      <c r="Z1871" s="66">
        <f>SUM(Z1868:Z1870)</f>
        <v>53042</v>
      </c>
    </row>
    <row r="1872" spans="1:26" x14ac:dyDescent="0.25">
      <c r="A1872" s="67"/>
      <c r="B1872" s="67">
        <v>1657</v>
      </c>
      <c r="C1872" s="67" t="s">
        <v>712</v>
      </c>
      <c r="D1872" s="107">
        <v>210115</v>
      </c>
      <c r="E1872" s="75" t="s">
        <v>365</v>
      </c>
      <c r="F1872" s="76">
        <v>755330</v>
      </c>
      <c r="G1872" s="75" t="s">
        <v>238</v>
      </c>
      <c r="H1872" s="77">
        <v>0</v>
      </c>
      <c r="I1872" s="77">
        <v>0</v>
      </c>
      <c r="J1872" s="77">
        <v>1500</v>
      </c>
      <c r="K1872" s="77">
        <v>0</v>
      </c>
      <c r="L1872" s="90">
        <v>1500</v>
      </c>
      <c r="M1872" s="90"/>
      <c r="N1872" s="90"/>
      <c r="O1872" s="90"/>
      <c r="P1872" s="90"/>
      <c r="Q1872" s="78">
        <v>110010</v>
      </c>
      <c r="R1872" s="79" t="s">
        <v>44</v>
      </c>
      <c r="S1872" s="78">
        <v>35</v>
      </c>
      <c r="T1872" s="79" t="s">
        <v>44</v>
      </c>
      <c r="U1872" s="78">
        <v>11</v>
      </c>
      <c r="V1872" s="80" t="s">
        <v>156</v>
      </c>
      <c r="W1872" s="96">
        <v>75</v>
      </c>
      <c r="X1872" s="78">
        <v>9</v>
      </c>
    </row>
    <row r="1873" spans="1:24" x14ac:dyDescent="0.25">
      <c r="A1873" s="67"/>
      <c r="B1873" s="67">
        <v>1658</v>
      </c>
      <c r="C1873" s="67" t="s">
        <v>712</v>
      </c>
      <c r="D1873" s="107">
        <v>210115</v>
      </c>
      <c r="E1873" s="75" t="s">
        <v>365</v>
      </c>
      <c r="F1873" s="76">
        <v>755360</v>
      </c>
      <c r="G1873" s="75" t="s">
        <v>225</v>
      </c>
      <c r="H1873" s="77">
        <v>1210</v>
      </c>
      <c r="I1873" s="77">
        <v>1170.6500000000001</v>
      </c>
      <c r="J1873" s="77">
        <v>2700</v>
      </c>
      <c r="K1873" s="77">
        <v>747.88</v>
      </c>
      <c r="L1873" s="90">
        <v>4565</v>
      </c>
      <c r="M1873" s="90"/>
      <c r="N1873" s="90"/>
      <c r="O1873" s="90"/>
      <c r="P1873" s="90"/>
      <c r="Q1873" s="78">
        <v>110010</v>
      </c>
      <c r="R1873" s="79" t="s">
        <v>44</v>
      </c>
      <c r="S1873" s="78">
        <v>35</v>
      </c>
      <c r="T1873" s="79" t="s">
        <v>44</v>
      </c>
      <c r="U1873" s="78">
        <v>11</v>
      </c>
      <c r="V1873" s="80" t="s">
        <v>156</v>
      </c>
      <c r="W1873" s="96">
        <v>75</v>
      </c>
      <c r="X1873" s="78">
        <v>9</v>
      </c>
    </row>
    <row r="1874" spans="1:24" s="66" customFormat="1" x14ac:dyDescent="0.25">
      <c r="A1874" s="67"/>
      <c r="B1874" s="67">
        <v>1659</v>
      </c>
      <c r="C1874" s="67" t="s">
        <v>712</v>
      </c>
      <c r="D1874" s="107">
        <v>210115</v>
      </c>
      <c r="E1874" s="75" t="s">
        <v>365</v>
      </c>
      <c r="F1874" s="76">
        <v>755705</v>
      </c>
      <c r="G1874" s="75" t="s">
        <v>196</v>
      </c>
      <c r="H1874" s="77">
        <v>80.900000000000006</v>
      </c>
      <c r="I1874" s="77">
        <v>102.92999999999999</v>
      </c>
      <c r="J1874" s="77">
        <v>200</v>
      </c>
      <c r="K1874" s="77">
        <v>15.36</v>
      </c>
      <c r="L1874" s="90">
        <v>200</v>
      </c>
      <c r="M1874" s="90"/>
      <c r="N1874" s="90"/>
      <c r="O1874" s="90"/>
      <c r="P1874" s="90"/>
      <c r="Q1874" s="78">
        <v>110010</v>
      </c>
      <c r="R1874" s="79" t="s">
        <v>44</v>
      </c>
      <c r="S1874" s="78">
        <v>35</v>
      </c>
      <c r="T1874" s="79" t="s">
        <v>44</v>
      </c>
      <c r="U1874" s="78">
        <v>11</v>
      </c>
      <c r="V1874" s="80" t="s">
        <v>156</v>
      </c>
      <c r="W1874" s="96">
        <v>75</v>
      </c>
      <c r="X1874" s="78">
        <v>9</v>
      </c>
    </row>
    <row r="1875" spans="1:24" x14ac:dyDescent="0.25">
      <c r="A1875" s="67"/>
      <c r="B1875" s="67">
        <v>1660</v>
      </c>
      <c r="C1875" s="67" t="s">
        <v>712</v>
      </c>
      <c r="D1875" s="107">
        <v>210115</v>
      </c>
      <c r="E1875" s="75" t="s">
        <v>365</v>
      </c>
      <c r="F1875" s="76">
        <v>755765</v>
      </c>
      <c r="G1875" s="75" t="s">
        <v>239</v>
      </c>
      <c r="H1875" s="77">
        <v>0</v>
      </c>
      <c r="I1875" s="77">
        <v>0</v>
      </c>
      <c r="J1875" s="77">
        <v>1000</v>
      </c>
      <c r="K1875" s="77">
        <v>0</v>
      </c>
      <c r="L1875" s="90">
        <v>500</v>
      </c>
      <c r="M1875" s="90"/>
      <c r="N1875" s="90"/>
      <c r="O1875" s="90"/>
      <c r="P1875" s="90"/>
      <c r="Q1875" s="78">
        <v>110010</v>
      </c>
      <c r="R1875" s="79" t="s">
        <v>44</v>
      </c>
      <c r="S1875" s="78">
        <v>35</v>
      </c>
      <c r="T1875" s="79" t="s">
        <v>44</v>
      </c>
      <c r="U1875" s="78">
        <v>11</v>
      </c>
      <c r="V1875" s="80" t="s">
        <v>156</v>
      </c>
      <c r="W1875" s="96">
        <v>75</v>
      </c>
      <c r="X1875" s="78">
        <v>9</v>
      </c>
    </row>
    <row r="1876" spans="1:24" x14ac:dyDescent="0.25">
      <c r="A1876" s="67"/>
      <c r="B1876" s="67">
        <v>1661</v>
      </c>
      <c r="C1876" s="67" t="s">
        <v>712</v>
      </c>
      <c r="D1876" s="107">
        <v>210115</v>
      </c>
      <c r="E1876" s="75" t="s">
        <v>365</v>
      </c>
      <c r="F1876" s="76">
        <v>787430</v>
      </c>
      <c r="G1876" s="75" t="s">
        <v>207</v>
      </c>
      <c r="H1876" s="77">
        <v>0</v>
      </c>
      <c r="I1876" s="77">
        <v>0</v>
      </c>
      <c r="J1876" s="77">
        <v>5990</v>
      </c>
      <c r="K1876" s="77">
        <v>5990</v>
      </c>
      <c r="L1876" s="90">
        <v>1500</v>
      </c>
      <c r="M1876" s="90"/>
      <c r="N1876" s="90"/>
      <c r="O1876" s="90"/>
      <c r="P1876" s="90"/>
      <c r="Q1876" s="78">
        <v>110010</v>
      </c>
      <c r="R1876" s="79" t="s">
        <v>44</v>
      </c>
      <c r="S1876" s="78">
        <v>35</v>
      </c>
      <c r="T1876" s="79" t="s">
        <v>44</v>
      </c>
      <c r="U1876" s="78">
        <v>11</v>
      </c>
      <c r="V1876" s="80" t="s">
        <v>156</v>
      </c>
      <c r="W1876" s="96">
        <v>78</v>
      </c>
      <c r="X1876" s="78">
        <v>9</v>
      </c>
    </row>
    <row r="1877" spans="1:24" x14ac:dyDescent="0.25">
      <c r="A1877" s="67"/>
      <c r="B1877" s="67"/>
      <c r="C1877" s="67" t="s">
        <v>712</v>
      </c>
      <c r="D1877" s="107">
        <v>210115</v>
      </c>
      <c r="E1877" s="75" t="s">
        <v>365</v>
      </c>
      <c r="F1877" s="66">
        <v>798142</v>
      </c>
      <c r="G1877" s="66" t="s">
        <v>839</v>
      </c>
      <c r="H1877" s="77"/>
      <c r="I1877" s="77"/>
      <c r="J1877" s="77"/>
      <c r="K1877" s="77"/>
      <c r="L1877" s="90">
        <v>-5888</v>
      </c>
      <c r="M1877" s="90"/>
      <c r="N1877" s="90"/>
      <c r="O1877" s="90"/>
      <c r="P1877" s="90"/>
      <c r="Q1877" s="78">
        <v>110010</v>
      </c>
      <c r="R1877" s="79" t="s">
        <v>44</v>
      </c>
      <c r="S1877" s="78">
        <v>35</v>
      </c>
      <c r="T1877" s="79" t="s">
        <v>44</v>
      </c>
      <c r="U1877" s="78">
        <v>11</v>
      </c>
      <c r="V1877" s="80" t="s">
        <v>156</v>
      </c>
      <c r="W1877" s="96">
        <v>79</v>
      </c>
      <c r="X1877" s="78">
        <v>9</v>
      </c>
    </row>
    <row r="1878" spans="1:24" x14ac:dyDescent="0.25">
      <c r="A1878" s="67"/>
      <c r="B1878" s="67">
        <v>1662</v>
      </c>
      <c r="C1878" s="67" t="s">
        <v>712</v>
      </c>
      <c r="D1878" s="107">
        <v>230720</v>
      </c>
      <c r="E1878" s="75" t="s">
        <v>367</v>
      </c>
      <c r="F1878" s="76">
        <v>611130</v>
      </c>
      <c r="G1878" s="75" t="s">
        <v>261</v>
      </c>
      <c r="H1878" s="77">
        <v>13065</v>
      </c>
      <c r="I1878" s="77">
        <v>13065</v>
      </c>
      <c r="J1878" s="77">
        <v>6533</v>
      </c>
      <c r="K1878" s="77">
        <v>6533</v>
      </c>
      <c r="L1878" s="80">
        <v>0</v>
      </c>
      <c r="M1878" s="80"/>
      <c r="N1878" s="80"/>
      <c r="O1878" s="80"/>
      <c r="P1878" s="80"/>
      <c r="Q1878" s="78">
        <v>110010</v>
      </c>
      <c r="R1878" s="79" t="s">
        <v>44</v>
      </c>
      <c r="S1878" s="78">
        <v>35</v>
      </c>
      <c r="T1878" s="79" t="s">
        <v>44</v>
      </c>
      <c r="U1878" s="78">
        <v>11</v>
      </c>
      <c r="V1878" s="80" t="s">
        <v>156</v>
      </c>
      <c r="W1878" s="78">
        <v>61</v>
      </c>
      <c r="X1878" s="78">
        <v>9</v>
      </c>
    </row>
    <row r="1879" spans="1:24" x14ac:dyDescent="0.25">
      <c r="A1879" s="67"/>
      <c r="B1879" s="67">
        <v>1663</v>
      </c>
      <c r="C1879" s="67" t="s">
        <v>712</v>
      </c>
      <c r="D1879" s="107">
        <v>230720</v>
      </c>
      <c r="E1879" s="75" t="s">
        <v>367</v>
      </c>
      <c r="F1879" s="76">
        <v>611492</v>
      </c>
      <c r="G1879" s="75" t="s">
        <v>183</v>
      </c>
      <c r="H1879" s="77">
        <v>0</v>
      </c>
      <c r="I1879" s="77">
        <v>0</v>
      </c>
      <c r="J1879" s="77">
        <v>0</v>
      </c>
      <c r="K1879" s="77">
        <v>0</v>
      </c>
      <c r="L1879" s="80">
        <v>300</v>
      </c>
      <c r="M1879" s="80"/>
      <c r="N1879" s="80"/>
      <c r="O1879" s="80"/>
      <c r="P1879" s="80"/>
      <c r="Q1879" s="78">
        <v>110010</v>
      </c>
      <c r="R1879" s="79" t="s">
        <v>44</v>
      </c>
      <c r="S1879" s="78">
        <v>35</v>
      </c>
      <c r="T1879" s="79" t="s">
        <v>44</v>
      </c>
      <c r="U1879" s="78">
        <v>11</v>
      </c>
      <c r="V1879" s="80" t="s">
        <v>156</v>
      </c>
      <c r="W1879" s="78">
        <v>61</v>
      </c>
      <c r="X1879" s="78">
        <v>9</v>
      </c>
    </row>
    <row r="1880" spans="1:24" s="66" customFormat="1" x14ac:dyDescent="0.25">
      <c r="A1880" s="67"/>
      <c r="B1880" s="67">
        <v>1664</v>
      </c>
      <c r="C1880" s="67" t="s">
        <v>712</v>
      </c>
      <c r="D1880" s="107">
        <v>230720</v>
      </c>
      <c r="E1880" s="75" t="s">
        <v>367</v>
      </c>
      <c r="F1880" s="76">
        <v>712370</v>
      </c>
      <c r="G1880" s="75" t="s">
        <v>184</v>
      </c>
      <c r="H1880" s="77">
        <v>0</v>
      </c>
      <c r="I1880" s="77">
        <v>1319.63</v>
      </c>
      <c r="J1880" s="77">
        <v>1000</v>
      </c>
      <c r="K1880" s="77">
        <v>888</v>
      </c>
      <c r="L1880" s="80">
        <v>500</v>
      </c>
      <c r="M1880" s="80"/>
      <c r="N1880" s="80"/>
      <c r="O1880" s="80"/>
      <c r="P1880" s="80"/>
      <c r="Q1880" s="78">
        <v>110010</v>
      </c>
      <c r="R1880" s="79" t="s">
        <v>44</v>
      </c>
      <c r="S1880" s="78">
        <v>35</v>
      </c>
      <c r="T1880" s="79" t="s">
        <v>44</v>
      </c>
      <c r="U1880" s="78">
        <v>11</v>
      </c>
      <c r="V1880" s="80" t="s">
        <v>156</v>
      </c>
      <c r="W1880" s="78">
        <v>71</v>
      </c>
      <c r="X1880" s="78">
        <v>9</v>
      </c>
    </row>
    <row r="1881" spans="1:24" x14ac:dyDescent="0.25">
      <c r="A1881" s="67"/>
      <c r="B1881" s="67">
        <v>1665</v>
      </c>
      <c r="C1881" s="67" t="s">
        <v>712</v>
      </c>
      <c r="D1881" s="107">
        <v>230720</v>
      </c>
      <c r="E1881" s="75" t="s">
        <v>367</v>
      </c>
      <c r="F1881" s="76">
        <v>712655</v>
      </c>
      <c r="G1881" s="75" t="s">
        <v>237</v>
      </c>
      <c r="H1881" s="77">
        <v>206.49</v>
      </c>
      <c r="I1881" s="77">
        <v>374.59999999999997</v>
      </c>
      <c r="J1881" s="77">
        <v>2500</v>
      </c>
      <c r="K1881" s="77">
        <v>2360.5700000000002</v>
      </c>
      <c r="L1881" s="80">
        <v>500</v>
      </c>
      <c r="M1881" s="80"/>
      <c r="N1881" s="80"/>
      <c r="O1881" s="80"/>
      <c r="P1881" s="80"/>
      <c r="Q1881" s="78">
        <v>110010</v>
      </c>
      <c r="R1881" s="79" t="s">
        <v>44</v>
      </c>
      <c r="S1881" s="78">
        <v>35</v>
      </c>
      <c r="T1881" s="79" t="s">
        <v>44</v>
      </c>
      <c r="U1881" s="78">
        <v>11</v>
      </c>
      <c r="V1881" s="80" t="s">
        <v>156</v>
      </c>
      <c r="W1881" s="78">
        <v>71</v>
      </c>
      <c r="X1881" s="78">
        <v>9</v>
      </c>
    </row>
    <row r="1882" spans="1:24" x14ac:dyDescent="0.25">
      <c r="A1882" s="67"/>
      <c r="B1882" s="67">
        <v>1666</v>
      </c>
      <c r="C1882" s="67" t="s">
        <v>712</v>
      </c>
      <c r="D1882" s="107">
        <v>230720</v>
      </c>
      <c r="E1882" s="75" t="s">
        <v>367</v>
      </c>
      <c r="F1882" s="76">
        <v>733120</v>
      </c>
      <c r="G1882" s="75" t="s">
        <v>188</v>
      </c>
      <c r="H1882" s="77">
        <v>1180.1100000000001</v>
      </c>
      <c r="I1882" s="77">
        <v>1254.47</v>
      </c>
      <c r="J1882" s="77">
        <v>3000</v>
      </c>
      <c r="K1882" s="77">
        <v>294.98</v>
      </c>
      <c r="L1882" s="80">
        <v>1000</v>
      </c>
      <c r="M1882" s="80"/>
      <c r="N1882" s="80"/>
      <c r="O1882" s="80"/>
      <c r="P1882" s="80"/>
      <c r="Q1882" s="78">
        <v>110010</v>
      </c>
      <c r="R1882" s="79" t="s">
        <v>44</v>
      </c>
      <c r="S1882" s="78">
        <v>35</v>
      </c>
      <c r="T1882" s="79" t="s">
        <v>44</v>
      </c>
      <c r="U1882" s="78">
        <v>11</v>
      </c>
      <c r="V1882" s="80" t="s">
        <v>156</v>
      </c>
      <c r="W1882" s="78">
        <v>73</v>
      </c>
      <c r="X1882" s="78">
        <v>9</v>
      </c>
    </row>
    <row r="1883" spans="1:24" x14ac:dyDescent="0.25">
      <c r="A1883" s="67"/>
      <c r="B1883" s="67">
        <v>1667</v>
      </c>
      <c r="C1883" s="67" t="s">
        <v>712</v>
      </c>
      <c r="D1883" s="107">
        <v>230720</v>
      </c>
      <c r="E1883" s="75" t="s">
        <v>367</v>
      </c>
      <c r="F1883" s="76">
        <v>733210</v>
      </c>
      <c r="G1883" s="75" t="s">
        <v>251</v>
      </c>
      <c r="H1883" s="77">
        <v>0</v>
      </c>
      <c r="I1883" s="77">
        <v>253.28</v>
      </c>
      <c r="J1883" s="77">
        <v>250</v>
      </c>
      <c r="K1883" s="77">
        <v>165.19</v>
      </c>
      <c r="L1883" s="80">
        <v>250</v>
      </c>
      <c r="M1883" s="80"/>
      <c r="N1883" s="80"/>
      <c r="O1883" s="80"/>
      <c r="P1883" s="80"/>
      <c r="Q1883" s="78">
        <v>110010</v>
      </c>
      <c r="R1883" s="79" t="s">
        <v>44</v>
      </c>
      <c r="S1883" s="78">
        <v>35</v>
      </c>
      <c r="T1883" s="79" t="s">
        <v>44</v>
      </c>
      <c r="U1883" s="78">
        <v>11</v>
      </c>
      <c r="V1883" s="80" t="s">
        <v>156</v>
      </c>
      <c r="W1883" s="78">
        <v>73</v>
      </c>
      <c r="X1883" s="78">
        <v>9</v>
      </c>
    </row>
    <row r="1884" spans="1:24" x14ac:dyDescent="0.25">
      <c r="A1884" s="67"/>
      <c r="B1884" s="67">
        <v>1668</v>
      </c>
      <c r="C1884" s="67" t="s">
        <v>712</v>
      </c>
      <c r="D1884" s="107">
        <v>230720</v>
      </c>
      <c r="E1884" s="75" t="s">
        <v>367</v>
      </c>
      <c r="F1884" s="76">
        <v>744210</v>
      </c>
      <c r="G1884" s="75" t="s">
        <v>190</v>
      </c>
      <c r="H1884" s="77">
        <v>0</v>
      </c>
      <c r="I1884" s="77">
        <v>11.2</v>
      </c>
      <c r="J1884" s="77">
        <v>300</v>
      </c>
      <c r="K1884" s="77">
        <v>29.68</v>
      </c>
      <c r="L1884" s="80">
        <v>0</v>
      </c>
      <c r="M1884" s="80"/>
      <c r="N1884" s="80"/>
      <c r="O1884" s="80"/>
      <c r="P1884" s="80"/>
      <c r="Q1884" s="78">
        <v>110010</v>
      </c>
      <c r="R1884" s="79" t="s">
        <v>44</v>
      </c>
      <c r="S1884" s="78">
        <v>35</v>
      </c>
      <c r="T1884" s="79" t="s">
        <v>44</v>
      </c>
      <c r="U1884" s="78">
        <v>11</v>
      </c>
      <c r="V1884" s="80" t="s">
        <v>156</v>
      </c>
      <c r="W1884" s="78">
        <v>74</v>
      </c>
      <c r="X1884" s="78">
        <v>9</v>
      </c>
    </row>
    <row r="1885" spans="1:24" x14ac:dyDescent="0.25">
      <c r="A1885" s="67"/>
      <c r="B1885" s="67">
        <v>1669</v>
      </c>
      <c r="C1885" s="67" t="s">
        <v>712</v>
      </c>
      <c r="D1885" s="107">
        <v>230720</v>
      </c>
      <c r="E1885" s="75" t="s">
        <v>367</v>
      </c>
      <c r="F1885" s="76">
        <v>744220</v>
      </c>
      <c r="G1885" s="75" t="s">
        <v>191</v>
      </c>
      <c r="H1885" s="77">
        <v>14987.249999999998</v>
      </c>
      <c r="I1885" s="77">
        <v>1901.4199999999998</v>
      </c>
      <c r="J1885" s="77">
        <v>6000</v>
      </c>
      <c r="K1885" s="77">
        <v>1327.96</v>
      </c>
      <c r="L1885" s="90">
        <v>6400</v>
      </c>
      <c r="M1885" s="90"/>
      <c r="N1885" s="90"/>
      <c r="O1885" s="90"/>
      <c r="P1885" s="90"/>
      <c r="Q1885" s="78">
        <v>110010</v>
      </c>
      <c r="R1885" s="79" t="s">
        <v>44</v>
      </c>
      <c r="S1885" s="78">
        <v>35</v>
      </c>
      <c r="T1885" s="79" t="s">
        <v>44</v>
      </c>
      <c r="U1885" s="78">
        <v>11</v>
      </c>
      <c r="V1885" s="80" t="s">
        <v>156</v>
      </c>
      <c r="W1885" s="96">
        <v>74</v>
      </c>
      <c r="X1885" s="78">
        <v>9</v>
      </c>
    </row>
    <row r="1886" spans="1:24" x14ac:dyDescent="0.25">
      <c r="A1886" s="67"/>
      <c r="B1886" s="67">
        <v>1670</v>
      </c>
      <c r="C1886" s="67" t="s">
        <v>712</v>
      </c>
      <c r="D1886" s="107">
        <v>230720</v>
      </c>
      <c r="E1886" s="75" t="s">
        <v>367</v>
      </c>
      <c r="F1886" s="76">
        <v>755310</v>
      </c>
      <c r="G1886" s="75" t="s">
        <v>194</v>
      </c>
      <c r="H1886" s="77">
        <v>1509.12</v>
      </c>
      <c r="I1886" s="77">
        <v>1464.3000000000002</v>
      </c>
      <c r="J1886" s="77">
        <v>2000</v>
      </c>
      <c r="K1886" s="77">
        <v>738.36</v>
      </c>
      <c r="L1886" s="80">
        <v>2000</v>
      </c>
      <c r="M1886" s="80"/>
      <c r="N1886" s="80"/>
      <c r="O1886" s="80"/>
      <c r="P1886" s="80"/>
      <c r="Q1886" s="78">
        <v>110010</v>
      </c>
      <c r="R1886" s="79" t="s">
        <v>44</v>
      </c>
      <c r="S1886" s="78">
        <v>35</v>
      </c>
      <c r="T1886" s="79" t="s">
        <v>44</v>
      </c>
      <c r="U1886" s="78">
        <v>11</v>
      </c>
      <c r="V1886" s="80" t="s">
        <v>156</v>
      </c>
      <c r="W1886" s="78">
        <v>75</v>
      </c>
      <c r="X1886" s="78">
        <v>9</v>
      </c>
    </row>
    <row r="1887" spans="1:24" x14ac:dyDescent="0.25">
      <c r="A1887" s="67"/>
      <c r="B1887" s="67">
        <v>1671</v>
      </c>
      <c r="C1887" s="67" t="s">
        <v>712</v>
      </c>
      <c r="D1887" s="107">
        <v>230720</v>
      </c>
      <c r="E1887" s="75" t="s">
        <v>367</v>
      </c>
      <c r="F1887" s="76">
        <v>755360</v>
      </c>
      <c r="G1887" s="75" t="s">
        <v>225</v>
      </c>
      <c r="H1887" s="77">
        <v>0</v>
      </c>
      <c r="I1887" s="77">
        <v>3908.880000000001</v>
      </c>
      <c r="J1887" s="77">
        <v>6300</v>
      </c>
      <c r="K1887" s="77">
        <v>2642.41</v>
      </c>
      <c r="L1887" s="80">
        <v>1000</v>
      </c>
      <c r="M1887" s="80"/>
      <c r="N1887" s="80"/>
      <c r="O1887" s="80"/>
      <c r="P1887" s="80"/>
      <c r="Q1887" s="78">
        <v>110010</v>
      </c>
      <c r="R1887" s="79" t="s">
        <v>44</v>
      </c>
      <c r="S1887" s="78">
        <v>35</v>
      </c>
      <c r="T1887" s="79" t="s">
        <v>44</v>
      </c>
      <c r="U1887" s="78">
        <v>11</v>
      </c>
      <c r="V1887" s="80" t="s">
        <v>156</v>
      </c>
      <c r="W1887" s="78">
        <v>75</v>
      </c>
      <c r="X1887" s="78">
        <v>9</v>
      </c>
    </row>
    <row r="1888" spans="1:24" x14ac:dyDescent="0.25">
      <c r="A1888" s="67"/>
      <c r="B1888" s="67">
        <v>1672</v>
      </c>
      <c r="C1888" s="67" t="s">
        <v>712</v>
      </c>
      <c r="D1888" s="107">
        <v>230720</v>
      </c>
      <c r="E1888" s="75" t="s">
        <v>367</v>
      </c>
      <c r="F1888" s="76">
        <v>755705</v>
      </c>
      <c r="G1888" s="75" t="s">
        <v>196</v>
      </c>
      <c r="H1888" s="77">
        <v>6.11</v>
      </c>
      <c r="I1888" s="77">
        <v>1788.0599999999997</v>
      </c>
      <c r="J1888" s="77">
        <v>4000</v>
      </c>
      <c r="K1888" s="77">
        <v>1698.51</v>
      </c>
      <c r="L1888" s="80">
        <v>500</v>
      </c>
      <c r="M1888" s="80"/>
      <c r="N1888" s="80"/>
      <c r="O1888" s="80"/>
      <c r="P1888" s="80"/>
      <c r="Q1888" s="78">
        <v>110010</v>
      </c>
      <c r="R1888" s="79" t="s">
        <v>44</v>
      </c>
      <c r="S1888" s="78">
        <v>35</v>
      </c>
      <c r="T1888" s="79" t="s">
        <v>44</v>
      </c>
      <c r="U1888" s="78">
        <v>11</v>
      </c>
      <c r="V1888" s="80" t="s">
        <v>156</v>
      </c>
      <c r="W1888" s="78">
        <v>75</v>
      </c>
      <c r="X1888" s="78">
        <v>9</v>
      </c>
    </row>
    <row r="1889" spans="1:24" x14ac:dyDescent="0.25">
      <c r="A1889" s="67"/>
      <c r="B1889" s="67">
        <v>1673</v>
      </c>
      <c r="C1889" s="67" t="s">
        <v>712</v>
      </c>
      <c r="D1889" s="107">
        <v>230720</v>
      </c>
      <c r="E1889" s="75" t="s">
        <v>367</v>
      </c>
      <c r="F1889" s="76">
        <v>755765</v>
      </c>
      <c r="G1889" s="75" t="s">
        <v>239</v>
      </c>
      <c r="H1889" s="77">
        <v>300</v>
      </c>
      <c r="I1889" s="77">
        <v>0</v>
      </c>
      <c r="J1889" s="77">
        <v>500</v>
      </c>
      <c r="K1889" s="77">
        <v>0</v>
      </c>
      <c r="L1889" s="80">
        <v>500</v>
      </c>
      <c r="M1889" s="80"/>
      <c r="N1889" s="80"/>
      <c r="O1889" s="80"/>
      <c r="P1889" s="80"/>
      <c r="Q1889" s="78">
        <v>110010</v>
      </c>
      <c r="R1889" s="79" t="s">
        <v>44</v>
      </c>
      <c r="S1889" s="78">
        <v>35</v>
      </c>
      <c r="T1889" s="79" t="s">
        <v>44</v>
      </c>
      <c r="U1889" s="78">
        <v>11</v>
      </c>
      <c r="V1889" s="80" t="s">
        <v>156</v>
      </c>
      <c r="W1889" s="78">
        <v>75</v>
      </c>
      <c r="X1889" s="78">
        <v>9</v>
      </c>
    </row>
    <row r="1890" spans="1:24" x14ac:dyDescent="0.25">
      <c r="A1890" s="67"/>
      <c r="B1890" s="67">
        <v>1674</v>
      </c>
      <c r="C1890" s="67" t="s">
        <v>712</v>
      </c>
      <c r="D1890" s="107">
        <v>230720</v>
      </c>
      <c r="E1890" s="75" t="s">
        <v>367</v>
      </c>
      <c r="F1890" s="76">
        <v>755935</v>
      </c>
      <c r="G1890" s="75" t="s">
        <v>366</v>
      </c>
      <c r="H1890" s="77">
        <v>0</v>
      </c>
      <c r="I1890" s="77">
        <v>3500</v>
      </c>
      <c r="J1890" s="77">
        <v>13332</v>
      </c>
      <c r="K1890" s="77">
        <v>12294.279999999999</v>
      </c>
      <c r="L1890" s="90">
        <v>1500</v>
      </c>
      <c r="M1890" s="90"/>
      <c r="N1890" s="90"/>
      <c r="O1890" s="90"/>
      <c r="P1890" s="90"/>
      <c r="Q1890" s="78">
        <v>110010</v>
      </c>
      <c r="R1890" s="79" t="s">
        <v>44</v>
      </c>
      <c r="S1890" s="78">
        <v>35</v>
      </c>
      <c r="T1890" s="79" t="s">
        <v>44</v>
      </c>
      <c r="U1890" s="78">
        <v>11</v>
      </c>
      <c r="V1890" s="80" t="s">
        <v>156</v>
      </c>
      <c r="W1890" s="78">
        <v>75</v>
      </c>
      <c r="X1890" s="78">
        <v>9</v>
      </c>
    </row>
    <row r="1891" spans="1:24" x14ac:dyDescent="0.25">
      <c r="A1891" s="67"/>
      <c r="B1891" s="67">
        <v>1675</v>
      </c>
      <c r="C1891" s="67" t="s">
        <v>712</v>
      </c>
      <c r="D1891" s="107">
        <v>230720</v>
      </c>
      <c r="E1891" s="75" t="s">
        <v>367</v>
      </c>
      <c r="F1891" s="76">
        <v>787430</v>
      </c>
      <c r="G1891" s="75" t="s">
        <v>207</v>
      </c>
      <c r="H1891" s="77">
        <v>0</v>
      </c>
      <c r="I1891" s="77">
        <v>0</v>
      </c>
      <c r="J1891" s="77">
        <v>2000</v>
      </c>
      <c r="K1891" s="77">
        <v>0</v>
      </c>
      <c r="L1891" s="80">
        <v>1000</v>
      </c>
      <c r="M1891" s="80"/>
      <c r="N1891" s="80"/>
      <c r="O1891" s="80"/>
      <c r="P1891" s="80"/>
      <c r="Q1891" s="78">
        <v>110010</v>
      </c>
      <c r="R1891" s="79" t="s">
        <v>44</v>
      </c>
      <c r="S1891" s="78">
        <v>35</v>
      </c>
      <c r="T1891" s="79" t="s">
        <v>44</v>
      </c>
      <c r="U1891" s="78">
        <v>11</v>
      </c>
      <c r="V1891" s="80" t="s">
        <v>156</v>
      </c>
      <c r="W1891" s="78">
        <v>78</v>
      </c>
      <c r="X1891" s="78">
        <v>9</v>
      </c>
    </row>
    <row r="1892" spans="1:24" x14ac:dyDescent="0.25">
      <c r="A1892" s="67"/>
      <c r="B1892" s="67"/>
      <c r="C1892" s="67" t="s">
        <v>712</v>
      </c>
      <c r="D1892" s="107">
        <v>230720</v>
      </c>
      <c r="E1892" s="75" t="s">
        <v>367</v>
      </c>
      <c r="F1892" s="66">
        <v>798142</v>
      </c>
      <c r="G1892" s="66" t="s">
        <v>839</v>
      </c>
      <c r="H1892" s="77"/>
      <c r="I1892" s="77"/>
      <c r="J1892" s="77"/>
      <c r="K1892" s="77"/>
      <c r="L1892" s="80">
        <v>-1315</v>
      </c>
      <c r="M1892" s="80"/>
      <c r="N1892" s="80"/>
      <c r="O1892" s="80"/>
      <c r="P1892" s="80"/>
      <c r="Q1892" s="78">
        <v>110010</v>
      </c>
      <c r="R1892" s="79" t="s">
        <v>44</v>
      </c>
      <c r="S1892" s="78">
        <v>35</v>
      </c>
      <c r="T1892" s="79" t="s">
        <v>44</v>
      </c>
      <c r="U1892" s="78">
        <v>11</v>
      </c>
      <c r="V1892" s="80" t="s">
        <v>156</v>
      </c>
      <c r="W1892" s="78">
        <v>79</v>
      </c>
      <c r="X1892" s="78">
        <v>9</v>
      </c>
    </row>
    <row r="1893" spans="1:24" x14ac:dyDescent="0.25">
      <c r="A1893" s="67"/>
      <c r="B1893" s="67">
        <v>1687</v>
      </c>
      <c r="C1893" s="67" t="s">
        <v>750</v>
      </c>
      <c r="D1893" s="107">
        <v>280100</v>
      </c>
      <c r="E1893" s="75" t="s">
        <v>290</v>
      </c>
      <c r="F1893" s="76">
        <v>611310</v>
      </c>
      <c r="G1893" s="75" t="s">
        <v>179</v>
      </c>
      <c r="H1893" s="77">
        <v>59536.55999999999</v>
      </c>
      <c r="I1893" s="77">
        <v>61898.75999999998</v>
      </c>
      <c r="J1893" s="77">
        <v>64356</v>
      </c>
      <c r="K1893" s="77">
        <v>32177.759999999998</v>
      </c>
      <c r="L1893" s="80">
        <v>64356</v>
      </c>
      <c r="M1893" s="80"/>
      <c r="N1893" s="80"/>
      <c r="O1893" s="80"/>
      <c r="P1893" s="80"/>
      <c r="Q1893" s="78">
        <v>110010</v>
      </c>
      <c r="R1893" s="79" t="s">
        <v>715</v>
      </c>
      <c r="S1893" s="78">
        <v>40</v>
      </c>
      <c r="T1893" s="79" t="s">
        <v>715</v>
      </c>
      <c r="U1893" s="78">
        <v>11</v>
      </c>
      <c r="V1893" s="80" t="s">
        <v>156</v>
      </c>
      <c r="W1893" s="78">
        <v>61</v>
      </c>
      <c r="X1893" s="78">
        <v>9</v>
      </c>
    </row>
    <row r="1894" spans="1:24" x14ac:dyDescent="0.25">
      <c r="A1894" s="67"/>
      <c r="B1894" s="67">
        <v>1688</v>
      </c>
      <c r="C1894" s="67" t="s">
        <v>750</v>
      </c>
      <c r="D1894" s="107">
        <v>280100</v>
      </c>
      <c r="E1894" s="75" t="s">
        <v>290</v>
      </c>
      <c r="F1894" s="76">
        <v>611430</v>
      </c>
      <c r="G1894" s="75" t="s">
        <v>255</v>
      </c>
      <c r="H1894" s="77">
        <v>36267.960000000006</v>
      </c>
      <c r="I1894" s="77">
        <v>37718.640000000007</v>
      </c>
      <c r="J1894" s="77">
        <v>39228</v>
      </c>
      <c r="K1894" s="77">
        <v>19613.7</v>
      </c>
      <c r="L1894" s="80">
        <v>39227</v>
      </c>
      <c r="M1894" s="80"/>
      <c r="N1894" s="80"/>
      <c r="O1894" s="80"/>
      <c r="P1894" s="80"/>
      <c r="Q1894" s="78">
        <v>110010</v>
      </c>
      <c r="R1894" s="79" t="s">
        <v>715</v>
      </c>
      <c r="S1894" s="78">
        <v>40</v>
      </c>
      <c r="T1894" s="79" t="s">
        <v>715</v>
      </c>
      <c r="U1894" s="78">
        <v>11</v>
      </c>
      <c r="V1894" s="80" t="s">
        <v>156</v>
      </c>
      <c r="W1894" s="78">
        <v>61</v>
      </c>
      <c r="X1894" s="78">
        <v>9</v>
      </c>
    </row>
    <row r="1895" spans="1:24" s="66" customFormat="1" x14ac:dyDescent="0.25">
      <c r="A1895" s="67"/>
      <c r="B1895" s="67">
        <v>1689</v>
      </c>
      <c r="C1895" s="67" t="s">
        <v>750</v>
      </c>
      <c r="D1895" s="107">
        <v>280100</v>
      </c>
      <c r="E1895" s="75" t="s">
        <v>290</v>
      </c>
      <c r="F1895" s="76">
        <v>611489</v>
      </c>
      <c r="G1895" s="75" t="s">
        <v>733</v>
      </c>
      <c r="H1895" s="77">
        <v>0</v>
      </c>
      <c r="I1895" s="77">
        <v>9.07</v>
      </c>
      <c r="J1895" s="77">
        <v>100</v>
      </c>
      <c r="K1895" s="77">
        <v>23.57</v>
      </c>
      <c r="L1895" s="80">
        <v>100</v>
      </c>
      <c r="M1895" s="80"/>
      <c r="N1895" s="80"/>
      <c r="O1895" s="80"/>
      <c r="P1895" s="80"/>
      <c r="Q1895" s="78">
        <v>110010</v>
      </c>
      <c r="R1895" s="79" t="s">
        <v>715</v>
      </c>
      <c r="S1895" s="78">
        <v>40</v>
      </c>
      <c r="T1895" s="79" t="s">
        <v>715</v>
      </c>
      <c r="U1895" s="78">
        <v>11</v>
      </c>
      <c r="V1895" s="80" t="s">
        <v>156</v>
      </c>
      <c r="W1895" s="78">
        <v>61</v>
      </c>
      <c r="X1895" s="78">
        <v>9</v>
      </c>
    </row>
    <row r="1896" spans="1:24" x14ac:dyDescent="0.25">
      <c r="A1896" s="67"/>
      <c r="B1896" s="67">
        <v>1690</v>
      </c>
      <c r="C1896" s="67" t="s">
        <v>750</v>
      </c>
      <c r="D1896" s="107">
        <v>280100</v>
      </c>
      <c r="E1896" s="75" t="s">
        <v>290</v>
      </c>
      <c r="F1896" s="76">
        <v>712490</v>
      </c>
      <c r="G1896" s="75" t="s">
        <v>185</v>
      </c>
      <c r="H1896" s="77">
        <v>2598.2200000000003</v>
      </c>
      <c r="I1896" s="77">
        <v>2440.2900000000004</v>
      </c>
      <c r="J1896" s="77">
        <v>3000</v>
      </c>
      <c r="K1896" s="77">
        <v>1188.18</v>
      </c>
      <c r="L1896" s="80">
        <v>4200</v>
      </c>
      <c r="M1896" s="80"/>
      <c r="N1896" s="80"/>
      <c r="O1896" s="80">
        <v>1200</v>
      </c>
      <c r="P1896" s="80"/>
      <c r="Q1896" s="78">
        <v>110010</v>
      </c>
      <c r="R1896" s="79" t="s">
        <v>715</v>
      </c>
      <c r="S1896" s="78">
        <v>40</v>
      </c>
      <c r="T1896" s="79" t="s">
        <v>715</v>
      </c>
      <c r="U1896" s="78">
        <v>11</v>
      </c>
      <c r="V1896" s="80" t="s">
        <v>156</v>
      </c>
      <c r="W1896" s="78">
        <v>71</v>
      </c>
      <c r="X1896" s="78">
        <v>9</v>
      </c>
    </row>
    <row r="1897" spans="1:24" x14ac:dyDescent="0.25">
      <c r="A1897" s="67"/>
      <c r="B1897" s="67">
        <v>1691</v>
      </c>
      <c r="C1897" s="67" t="s">
        <v>750</v>
      </c>
      <c r="D1897" s="107">
        <v>280100</v>
      </c>
      <c r="E1897" s="75" t="s">
        <v>290</v>
      </c>
      <c r="F1897" s="76">
        <v>733110</v>
      </c>
      <c r="G1897" s="75" t="s">
        <v>214</v>
      </c>
      <c r="H1897" s="77">
        <v>25722.239999999998</v>
      </c>
      <c r="I1897" s="77">
        <v>1788.5100000000002</v>
      </c>
      <c r="J1897" s="77">
        <v>1790</v>
      </c>
      <c r="K1897" s="77">
        <v>1009.6400000000001</v>
      </c>
      <c r="L1897" s="80">
        <v>1790</v>
      </c>
      <c r="M1897" s="80"/>
      <c r="N1897" s="80"/>
      <c r="O1897" s="80"/>
      <c r="P1897" s="80"/>
      <c r="Q1897" s="78">
        <v>110010</v>
      </c>
      <c r="R1897" s="79" t="s">
        <v>715</v>
      </c>
      <c r="S1897" s="78">
        <v>40</v>
      </c>
      <c r="T1897" s="79" t="s">
        <v>715</v>
      </c>
      <c r="U1897" s="78">
        <v>11</v>
      </c>
      <c r="V1897" s="80" t="s">
        <v>156</v>
      </c>
      <c r="W1897" s="78">
        <v>73</v>
      </c>
      <c r="X1897" s="78">
        <v>9</v>
      </c>
    </row>
    <row r="1898" spans="1:24" x14ac:dyDescent="0.25">
      <c r="A1898" s="67"/>
      <c r="B1898" s="67">
        <v>1692</v>
      </c>
      <c r="C1898" s="67" t="s">
        <v>750</v>
      </c>
      <c r="D1898" s="107">
        <v>280100</v>
      </c>
      <c r="E1898" s="75" t="s">
        <v>290</v>
      </c>
      <c r="F1898" s="76">
        <v>733120</v>
      </c>
      <c r="G1898" s="75" t="s">
        <v>188</v>
      </c>
      <c r="H1898" s="77">
        <v>3021.14</v>
      </c>
      <c r="I1898" s="77">
        <v>1897.6000000000001</v>
      </c>
      <c r="J1898" s="77">
        <v>1832</v>
      </c>
      <c r="K1898" s="77">
        <v>569.50999999999988</v>
      </c>
      <c r="L1898" s="80">
        <v>2000</v>
      </c>
      <c r="M1898" s="80"/>
      <c r="N1898" s="80"/>
      <c r="O1898" s="80"/>
      <c r="P1898" s="80"/>
      <c r="Q1898" s="78">
        <v>110010</v>
      </c>
      <c r="R1898" s="79" t="s">
        <v>715</v>
      </c>
      <c r="S1898" s="78">
        <v>40</v>
      </c>
      <c r="T1898" s="79" t="s">
        <v>715</v>
      </c>
      <c r="U1898" s="78">
        <v>11</v>
      </c>
      <c r="V1898" s="80" t="s">
        <v>156</v>
      </c>
      <c r="W1898" s="78">
        <v>73</v>
      </c>
      <c r="X1898" s="78">
        <v>9</v>
      </c>
    </row>
    <row r="1899" spans="1:24" x14ac:dyDescent="0.25">
      <c r="A1899" s="67"/>
      <c r="B1899" s="67">
        <v>1693</v>
      </c>
      <c r="C1899" s="67" t="s">
        <v>750</v>
      </c>
      <c r="D1899" s="107">
        <v>280100</v>
      </c>
      <c r="E1899" s="75" t="s">
        <v>290</v>
      </c>
      <c r="F1899" s="76">
        <v>733460</v>
      </c>
      <c r="G1899" s="75" t="s">
        <v>293</v>
      </c>
      <c r="H1899" s="77">
        <v>418.83000000000004</v>
      </c>
      <c r="I1899" s="77">
        <v>1003.7499999999999</v>
      </c>
      <c r="J1899" s="77">
        <v>1191</v>
      </c>
      <c r="K1899" s="77">
        <v>523.17999999999995</v>
      </c>
      <c r="L1899" s="80">
        <v>1100</v>
      </c>
      <c r="M1899" s="80"/>
      <c r="N1899" s="80"/>
      <c r="O1899" s="80"/>
      <c r="P1899" s="80"/>
      <c r="Q1899" s="78">
        <v>110010</v>
      </c>
      <c r="R1899" s="79" t="s">
        <v>715</v>
      </c>
      <c r="S1899" s="78">
        <v>40</v>
      </c>
      <c r="T1899" s="79" t="s">
        <v>715</v>
      </c>
      <c r="U1899" s="78">
        <v>11</v>
      </c>
      <c r="V1899" s="80" t="s">
        <v>156</v>
      </c>
      <c r="W1899" s="78">
        <v>73</v>
      </c>
      <c r="X1899" s="78">
        <v>9</v>
      </c>
    </row>
    <row r="1900" spans="1:24" x14ac:dyDescent="0.25">
      <c r="A1900" s="67"/>
      <c r="B1900" s="67">
        <v>1694</v>
      </c>
      <c r="C1900" s="67" t="s">
        <v>750</v>
      </c>
      <c r="D1900" s="107">
        <v>280100</v>
      </c>
      <c r="E1900" s="75" t="s">
        <v>290</v>
      </c>
      <c r="F1900" s="76">
        <v>744210</v>
      </c>
      <c r="G1900" s="75" t="s">
        <v>190</v>
      </c>
      <c r="H1900" s="77">
        <v>0</v>
      </c>
      <c r="I1900" s="77">
        <v>0</v>
      </c>
      <c r="J1900" s="77">
        <v>500</v>
      </c>
      <c r="K1900" s="77">
        <v>0</v>
      </c>
      <c r="L1900" s="80">
        <v>500</v>
      </c>
      <c r="M1900" s="80"/>
      <c r="N1900" s="80"/>
      <c r="O1900" s="80"/>
      <c r="P1900" s="80"/>
      <c r="Q1900" s="78">
        <v>110010</v>
      </c>
      <c r="R1900" s="79" t="s">
        <v>715</v>
      </c>
      <c r="S1900" s="78">
        <v>40</v>
      </c>
      <c r="T1900" s="79" t="s">
        <v>715</v>
      </c>
      <c r="U1900" s="78">
        <v>11</v>
      </c>
      <c r="V1900" s="80" t="s">
        <v>156</v>
      </c>
      <c r="W1900" s="78">
        <v>74</v>
      </c>
      <c r="X1900" s="78">
        <v>9</v>
      </c>
    </row>
    <row r="1901" spans="1:24" x14ac:dyDescent="0.25">
      <c r="A1901" s="67"/>
      <c r="B1901" s="67">
        <v>1695</v>
      </c>
      <c r="C1901" s="67" t="s">
        <v>750</v>
      </c>
      <c r="D1901" s="107">
        <v>280100</v>
      </c>
      <c r="E1901" s="75" t="s">
        <v>290</v>
      </c>
      <c r="F1901" s="76">
        <v>755310</v>
      </c>
      <c r="G1901" s="75" t="s">
        <v>194</v>
      </c>
      <c r="H1901" s="77">
        <v>0</v>
      </c>
      <c r="I1901" s="77">
        <v>0</v>
      </c>
      <c r="J1901" s="77">
        <v>50</v>
      </c>
      <c r="K1901" s="77">
        <v>0</v>
      </c>
      <c r="L1901" s="80">
        <v>50</v>
      </c>
      <c r="M1901" s="80"/>
      <c r="N1901" s="80"/>
      <c r="O1901" s="80"/>
      <c r="P1901" s="80"/>
      <c r="Q1901" s="78">
        <v>110010</v>
      </c>
      <c r="R1901" s="79" t="s">
        <v>715</v>
      </c>
      <c r="S1901" s="78">
        <v>40</v>
      </c>
      <c r="T1901" s="79" t="s">
        <v>715</v>
      </c>
      <c r="U1901" s="78">
        <v>11</v>
      </c>
      <c r="V1901" s="80" t="s">
        <v>156</v>
      </c>
      <c r="W1901" s="78">
        <v>75</v>
      </c>
      <c r="X1901" s="78">
        <v>9</v>
      </c>
    </row>
    <row r="1902" spans="1:24" x14ac:dyDescent="0.25">
      <c r="A1902" s="67"/>
      <c r="B1902" s="67">
        <v>1696</v>
      </c>
      <c r="C1902" s="67" t="s">
        <v>750</v>
      </c>
      <c r="D1902" s="107">
        <v>280100</v>
      </c>
      <c r="E1902" s="75" t="s">
        <v>290</v>
      </c>
      <c r="F1902" s="76">
        <v>755610</v>
      </c>
      <c r="G1902" s="75" t="s">
        <v>249</v>
      </c>
      <c r="H1902" s="77">
        <v>39311</v>
      </c>
      <c r="I1902" s="77">
        <v>43064.84</v>
      </c>
      <c r="J1902" s="77">
        <v>42965</v>
      </c>
      <c r="K1902" s="77">
        <v>42878.42</v>
      </c>
      <c r="L1902" s="80">
        <v>60000</v>
      </c>
      <c r="M1902" s="80"/>
      <c r="N1902" s="80"/>
      <c r="O1902" s="80"/>
      <c r="P1902" s="80"/>
      <c r="Q1902" s="78">
        <v>110010</v>
      </c>
      <c r="R1902" s="79" t="s">
        <v>715</v>
      </c>
      <c r="S1902" s="78">
        <v>40</v>
      </c>
      <c r="T1902" s="79" t="s">
        <v>715</v>
      </c>
      <c r="U1902" s="78">
        <v>11</v>
      </c>
      <c r="V1902" s="80" t="s">
        <v>156</v>
      </c>
      <c r="W1902" s="78">
        <v>75</v>
      </c>
      <c r="X1902" s="78">
        <v>9</v>
      </c>
    </row>
    <row r="1903" spans="1:24" x14ac:dyDescent="0.25">
      <c r="A1903" s="67"/>
      <c r="B1903" s="67">
        <v>1697</v>
      </c>
      <c r="C1903" s="67" t="s">
        <v>750</v>
      </c>
      <c r="D1903" s="107">
        <v>280100</v>
      </c>
      <c r="E1903" s="75" t="s">
        <v>290</v>
      </c>
      <c r="F1903" s="76">
        <v>755725</v>
      </c>
      <c r="G1903" s="75" t="s">
        <v>296</v>
      </c>
      <c r="H1903" s="77">
        <v>-67.040000000000006</v>
      </c>
      <c r="I1903" s="77">
        <v>-33.380000000000003</v>
      </c>
      <c r="J1903" s="77">
        <v>0</v>
      </c>
      <c r="K1903" s="77">
        <v>0</v>
      </c>
      <c r="L1903" s="80">
        <v>0</v>
      </c>
      <c r="M1903" s="80"/>
      <c r="N1903" s="80"/>
      <c r="O1903" s="80"/>
      <c r="P1903" s="80"/>
      <c r="Q1903" s="78">
        <v>110010</v>
      </c>
      <c r="R1903" s="79" t="s">
        <v>715</v>
      </c>
      <c r="S1903" s="78">
        <v>40</v>
      </c>
      <c r="T1903" s="79" t="s">
        <v>715</v>
      </c>
      <c r="U1903" s="78">
        <v>11</v>
      </c>
      <c r="V1903" s="80" t="s">
        <v>156</v>
      </c>
      <c r="W1903" s="78">
        <v>75</v>
      </c>
      <c r="X1903" s="78">
        <v>9</v>
      </c>
    </row>
    <row r="1904" spans="1:24" x14ac:dyDescent="0.25">
      <c r="A1904" s="67"/>
      <c r="B1904" s="67">
        <v>1698</v>
      </c>
      <c r="C1904" s="67" t="s">
        <v>750</v>
      </c>
      <c r="D1904" s="107">
        <v>280100</v>
      </c>
      <c r="E1904" s="75" t="s">
        <v>290</v>
      </c>
      <c r="F1904" s="76">
        <v>787410</v>
      </c>
      <c r="G1904" s="75" t="s">
        <v>227</v>
      </c>
      <c r="H1904" s="77">
        <v>0</v>
      </c>
      <c r="I1904" s="77">
        <v>0</v>
      </c>
      <c r="J1904" s="77">
        <v>419</v>
      </c>
      <c r="K1904" s="77">
        <v>0</v>
      </c>
      <c r="L1904" s="80">
        <f>419+16500+12500</f>
        <v>29419</v>
      </c>
      <c r="M1904" s="80"/>
      <c r="N1904" s="80"/>
      <c r="O1904" s="80">
        <v>29000</v>
      </c>
      <c r="P1904" s="80"/>
      <c r="Q1904" s="78">
        <v>110010</v>
      </c>
      <c r="R1904" s="79" t="s">
        <v>715</v>
      </c>
      <c r="S1904" s="78">
        <v>40</v>
      </c>
      <c r="T1904" s="79" t="s">
        <v>715</v>
      </c>
      <c r="U1904" s="78">
        <v>11</v>
      </c>
      <c r="V1904" s="80" t="s">
        <v>156</v>
      </c>
      <c r="W1904" s="78">
        <v>78</v>
      </c>
      <c r="X1904" s="78">
        <v>9</v>
      </c>
    </row>
    <row r="1905" spans="1:24" x14ac:dyDescent="0.25">
      <c r="A1905" s="67"/>
      <c r="B1905" s="67">
        <v>1699</v>
      </c>
      <c r="C1905" s="67" t="s">
        <v>750</v>
      </c>
      <c r="D1905" s="107">
        <v>280100</v>
      </c>
      <c r="E1905" s="75" t="s">
        <v>290</v>
      </c>
      <c r="F1905" s="76">
        <v>787430</v>
      </c>
      <c r="G1905" s="75" t="s">
        <v>207</v>
      </c>
      <c r="H1905" s="77">
        <v>0</v>
      </c>
      <c r="I1905" s="77">
        <v>0</v>
      </c>
      <c r="J1905" s="77">
        <v>181</v>
      </c>
      <c r="K1905" s="77">
        <v>0</v>
      </c>
      <c r="L1905" s="80">
        <v>181</v>
      </c>
      <c r="M1905" s="80"/>
      <c r="N1905" s="80"/>
      <c r="O1905" s="80"/>
      <c r="P1905" s="80"/>
      <c r="Q1905" s="78">
        <v>110010</v>
      </c>
      <c r="R1905" s="79" t="s">
        <v>715</v>
      </c>
      <c r="S1905" s="78">
        <v>40</v>
      </c>
      <c r="T1905" s="79" t="s">
        <v>715</v>
      </c>
      <c r="U1905" s="78">
        <v>11</v>
      </c>
      <c r="V1905" s="80" t="s">
        <v>156</v>
      </c>
      <c r="W1905" s="78">
        <v>78</v>
      </c>
      <c r="X1905" s="78">
        <v>9</v>
      </c>
    </row>
    <row r="1906" spans="1:24" x14ac:dyDescent="0.25">
      <c r="A1906" s="67"/>
      <c r="B1906" s="67"/>
      <c r="C1906" s="67" t="s">
        <v>750</v>
      </c>
      <c r="D1906" s="107">
        <v>280100</v>
      </c>
      <c r="E1906" s="75" t="s">
        <v>290</v>
      </c>
      <c r="F1906" s="66">
        <v>798142</v>
      </c>
      <c r="G1906" s="66" t="s">
        <v>839</v>
      </c>
      <c r="H1906" s="77"/>
      <c r="I1906" s="77"/>
      <c r="J1906" s="77"/>
      <c r="K1906" s="77"/>
      <c r="L1906" s="80">
        <v>-899</v>
      </c>
      <c r="M1906" s="80"/>
      <c r="N1906" s="80"/>
      <c r="O1906" s="80"/>
      <c r="P1906" s="80"/>
      <c r="Q1906" s="78">
        <v>110010</v>
      </c>
      <c r="R1906" s="79" t="s">
        <v>715</v>
      </c>
      <c r="S1906" s="78">
        <v>40</v>
      </c>
      <c r="T1906" s="79" t="s">
        <v>715</v>
      </c>
      <c r="U1906" s="78">
        <v>11</v>
      </c>
      <c r="V1906" s="80" t="s">
        <v>156</v>
      </c>
      <c r="W1906" s="78">
        <v>79</v>
      </c>
      <c r="X1906" s="78">
        <v>9</v>
      </c>
    </row>
    <row r="1907" spans="1:24" x14ac:dyDescent="0.25">
      <c r="A1907" s="67"/>
      <c r="B1907" s="67">
        <v>1700</v>
      </c>
      <c r="C1907" s="67" t="s">
        <v>750</v>
      </c>
      <c r="D1907" s="107">
        <v>280110</v>
      </c>
      <c r="E1907" s="75" t="s">
        <v>378</v>
      </c>
      <c r="F1907" s="76">
        <v>611470</v>
      </c>
      <c r="G1907" s="75" t="s">
        <v>291</v>
      </c>
      <c r="H1907" s="77">
        <v>33607.439999999995</v>
      </c>
      <c r="I1907" s="77">
        <v>34951.80000000001</v>
      </c>
      <c r="J1907" s="77">
        <v>36350</v>
      </c>
      <c r="K1907" s="77">
        <v>18174.900000000001</v>
      </c>
      <c r="L1907" s="80">
        <v>36350</v>
      </c>
      <c r="M1907" s="80"/>
      <c r="N1907" s="80"/>
      <c r="O1907" s="80"/>
      <c r="P1907" s="80"/>
      <c r="Q1907" s="78">
        <v>110010</v>
      </c>
      <c r="R1907" s="79" t="s">
        <v>715</v>
      </c>
      <c r="S1907" s="78">
        <v>40</v>
      </c>
      <c r="T1907" s="79" t="s">
        <v>715</v>
      </c>
      <c r="U1907" s="78">
        <v>11</v>
      </c>
      <c r="V1907" s="80" t="s">
        <v>156</v>
      </c>
      <c r="W1907" s="78">
        <v>61</v>
      </c>
      <c r="X1907" s="78">
        <v>9</v>
      </c>
    </row>
    <row r="1908" spans="1:24" s="66" customFormat="1" x14ac:dyDescent="0.25">
      <c r="A1908" s="67"/>
      <c r="B1908" s="67">
        <v>1701</v>
      </c>
      <c r="C1908" s="67" t="s">
        <v>750</v>
      </c>
      <c r="D1908" s="107">
        <v>280110</v>
      </c>
      <c r="E1908" s="75" t="s">
        <v>378</v>
      </c>
      <c r="F1908" s="76">
        <v>611492</v>
      </c>
      <c r="G1908" s="75" t="s">
        <v>183</v>
      </c>
      <c r="H1908" s="77">
        <v>0</v>
      </c>
      <c r="I1908" s="77">
        <v>0</v>
      </c>
      <c r="J1908" s="77">
        <v>586</v>
      </c>
      <c r="K1908" s="77">
        <v>0</v>
      </c>
      <c r="L1908" s="80">
        <v>563</v>
      </c>
      <c r="M1908" s="80"/>
      <c r="N1908" s="80"/>
      <c r="O1908" s="80"/>
      <c r="P1908" s="80"/>
      <c r="Q1908" s="78">
        <v>110010</v>
      </c>
      <c r="R1908" s="79" t="s">
        <v>715</v>
      </c>
      <c r="S1908" s="78">
        <v>40</v>
      </c>
      <c r="T1908" s="79" t="s">
        <v>715</v>
      </c>
      <c r="U1908" s="78">
        <v>11</v>
      </c>
      <c r="V1908" s="80" t="s">
        <v>156</v>
      </c>
      <c r="W1908" s="78">
        <v>61</v>
      </c>
      <c r="X1908" s="78">
        <v>9</v>
      </c>
    </row>
    <row r="1909" spans="1:24" x14ac:dyDescent="0.25">
      <c r="A1909" s="67"/>
      <c r="B1909" s="67">
        <v>1702</v>
      </c>
      <c r="C1909" s="67" t="s">
        <v>750</v>
      </c>
      <c r="D1909" s="107">
        <v>280110</v>
      </c>
      <c r="E1909" s="75" t="s">
        <v>378</v>
      </c>
      <c r="F1909" s="76">
        <v>733120</v>
      </c>
      <c r="G1909" s="75" t="s">
        <v>188</v>
      </c>
      <c r="H1909" s="77">
        <v>0</v>
      </c>
      <c r="I1909" s="77">
        <v>0</v>
      </c>
      <c r="J1909" s="77">
        <v>200</v>
      </c>
      <c r="K1909" s="77">
        <v>0</v>
      </c>
      <c r="L1909" s="80">
        <v>200</v>
      </c>
      <c r="M1909" s="80"/>
      <c r="N1909" s="80"/>
      <c r="O1909" s="80"/>
      <c r="P1909" s="80"/>
      <c r="Q1909" s="78">
        <v>110010</v>
      </c>
      <c r="R1909" s="79" t="s">
        <v>715</v>
      </c>
      <c r="S1909" s="78">
        <v>40</v>
      </c>
      <c r="T1909" s="79" t="s">
        <v>715</v>
      </c>
      <c r="U1909" s="78">
        <v>11</v>
      </c>
      <c r="V1909" s="80" t="s">
        <v>156</v>
      </c>
      <c r="W1909" s="78">
        <v>73</v>
      </c>
      <c r="X1909" s="78">
        <v>9</v>
      </c>
    </row>
    <row r="1910" spans="1:24" x14ac:dyDescent="0.25">
      <c r="A1910" s="67"/>
      <c r="B1910" s="67"/>
      <c r="C1910" s="67" t="s">
        <v>750</v>
      </c>
      <c r="D1910" s="107">
        <v>280110</v>
      </c>
      <c r="E1910" s="75" t="s">
        <v>378</v>
      </c>
      <c r="F1910" s="66">
        <v>798142</v>
      </c>
      <c r="G1910" s="66" t="s">
        <v>839</v>
      </c>
      <c r="H1910" s="77"/>
      <c r="I1910" s="77"/>
      <c r="J1910" s="77"/>
      <c r="K1910" s="77"/>
      <c r="L1910" s="80">
        <v>-20</v>
      </c>
      <c r="M1910" s="80"/>
      <c r="N1910" s="80"/>
      <c r="O1910" s="80"/>
      <c r="P1910" s="80"/>
      <c r="Q1910" s="78">
        <v>110010</v>
      </c>
      <c r="R1910" s="79" t="s">
        <v>715</v>
      </c>
      <c r="S1910" s="78">
        <v>40</v>
      </c>
      <c r="T1910" s="79" t="s">
        <v>715</v>
      </c>
      <c r="U1910" s="78">
        <v>11</v>
      </c>
      <c r="V1910" s="80" t="s">
        <v>156</v>
      </c>
      <c r="W1910" s="78">
        <v>79</v>
      </c>
      <c r="X1910" s="78">
        <v>9</v>
      </c>
    </row>
    <row r="1911" spans="1:24" x14ac:dyDescent="0.25">
      <c r="A1911" s="67"/>
      <c r="B1911" s="67">
        <v>1703</v>
      </c>
      <c r="C1911" s="67" t="s">
        <v>750</v>
      </c>
      <c r="D1911" s="107">
        <v>280300</v>
      </c>
      <c r="E1911" s="75" t="s">
        <v>297</v>
      </c>
      <c r="F1911" s="76">
        <v>611470</v>
      </c>
      <c r="G1911" s="75" t="s">
        <v>291</v>
      </c>
      <c r="H1911" s="77">
        <v>78421.300000000032</v>
      </c>
      <c r="I1911" s="77">
        <v>81881.64</v>
      </c>
      <c r="J1911" s="77">
        <v>85157</v>
      </c>
      <c r="K1911" s="77">
        <v>42578.400000000001</v>
      </c>
      <c r="L1911" s="80">
        <f>85157+27298</f>
        <v>112455</v>
      </c>
      <c r="M1911" s="80"/>
      <c r="N1911" s="80"/>
      <c r="O1911" s="80"/>
      <c r="P1911" s="80">
        <v>27298</v>
      </c>
      <c r="Q1911" s="78">
        <v>110010</v>
      </c>
      <c r="R1911" s="79" t="s">
        <v>715</v>
      </c>
      <c r="S1911" s="78">
        <v>40</v>
      </c>
      <c r="T1911" s="79" t="s">
        <v>715</v>
      </c>
      <c r="U1911" s="78">
        <v>11</v>
      </c>
      <c r="V1911" s="80" t="s">
        <v>156</v>
      </c>
      <c r="W1911" s="78">
        <v>61</v>
      </c>
      <c r="X1911" s="78">
        <v>9</v>
      </c>
    </row>
    <row r="1912" spans="1:24" x14ac:dyDescent="0.25">
      <c r="A1912" s="67"/>
      <c r="B1912" s="67">
        <v>1704</v>
      </c>
      <c r="C1912" s="67" t="s">
        <v>750</v>
      </c>
      <c r="D1912" s="107">
        <v>280300</v>
      </c>
      <c r="E1912" s="75" t="s">
        <v>297</v>
      </c>
      <c r="F1912" s="76">
        <v>611472</v>
      </c>
      <c r="G1912" s="75" t="s">
        <v>379</v>
      </c>
      <c r="H1912" s="77">
        <v>9588.8700000000008</v>
      </c>
      <c r="I1912" s="77">
        <v>8890.5</v>
      </c>
      <c r="J1912" s="77">
        <v>9889</v>
      </c>
      <c r="K1912" s="77">
        <v>3183.66</v>
      </c>
      <c r="L1912" s="80">
        <v>11912</v>
      </c>
      <c r="M1912" s="80"/>
      <c r="N1912" s="80"/>
      <c r="O1912" s="80"/>
      <c r="P1912" s="80"/>
      <c r="Q1912" s="78">
        <v>110010</v>
      </c>
      <c r="R1912" s="79" t="s">
        <v>715</v>
      </c>
      <c r="S1912" s="78">
        <v>40</v>
      </c>
      <c r="T1912" s="79" t="s">
        <v>715</v>
      </c>
      <c r="U1912" s="78">
        <v>11</v>
      </c>
      <c r="V1912" s="80" t="s">
        <v>156</v>
      </c>
      <c r="W1912" s="78">
        <v>61</v>
      </c>
      <c r="X1912" s="78">
        <v>9</v>
      </c>
    </row>
    <row r="1913" spans="1:24" x14ac:dyDescent="0.25">
      <c r="A1913" s="67"/>
      <c r="B1913" s="67">
        <v>1705</v>
      </c>
      <c r="C1913" s="67" t="s">
        <v>750</v>
      </c>
      <c r="D1913" s="107">
        <v>280300</v>
      </c>
      <c r="E1913" s="75" t="s">
        <v>297</v>
      </c>
      <c r="F1913" s="76">
        <v>611489</v>
      </c>
      <c r="G1913" s="75" t="s">
        <v>733</v>
      </c>
      <c r="H1913" s="77">
        <v>0</v>
      </c>
      <c r="I1913" s="77">
        <v>74.490000000000009</v>
      </c>
      <c r="J1913" s="77">
        <v>500</v>
      </c>
      <c r="K1913" s="77">
        <v>178.65</v>
      </c>
      <c r="L1913" s="80">
        <v>500</v>
      </c>
      <c r="M1913" s="80"/>
      <c r="N1913" s="80"/>
      <c r="O1913" s="80"/>
      <c r="P1913" s="80"/>
      <c r="Q1913" s="78">
        <v>110010</v>
      </c>
      <c r="R1913" s="79" t="s">
        <v>715</v>
      </c>
      <c r="S1913" s="78">
        <v>40</v>
      </c>
      <c r="T1913" s="79" t="s">
        <v>715</v>
      </c>
      <c r="U1913" s="78">
        <v>11</v>
      </c>
      <c r="V1913" s="80" t="s">
        <v>156</v>
      </c>
      <c r="W1913" s="78">
        <v>61</v>
      </c>
      <c r="X1913" s="78">
        <v>9</v>
      </c>
    </row>
    <row r="1914" spans="1:24" x14ac:dyDescent="0.25">
      <c r="A1914" s="67"/>
      <c r="B1914" s="67">
        <v>1706</v>
      </c>
      <c r="C1914" s="67" t="s">
        <v>750</v>
      </c>
      <c r="D1914" s="107">
        <v>280300</v>
      </c>
      <c r="E1914" s="75" t="s">
        <v>297</v>
      </c>
      <c r="F1914" s="76">
        <v>611491</v>
      </c>
      <c r="G1914" s="75" t="s">
        <v>233</v>
      </c>
      <c r="H1914" s="77">
        <v>0</v>
      </c>
      <c r="I1914" s="77">
        <v>56.77</v>
      </c>
      <c r="J1914" s="77">
        <v>104</v>
      </c>
      <c r="K1914" s="77">
        <v>0</v>
      </c>
      <c r="L1914" s="80">
        <v>100</v>
      </c>
      <c r="M1914" s="80"/>
      <c r="N1914" s="80"/>
      <c r="O1914" s="80"/>
      <c r="P1914" s="80"/>
      <c r="Q1914" s="78">
        <v>110010</v>
      </c>
      <c r="R1914" s="79" t="s">
        <v>715</v>
      </c>
      <c r="S1914" s="78">
        <v>40</v>
      </c>
      <c r="T1914" s="79" t="s">
        <v>715</v>
      </c>
      <c r="U1914" s="78">
        <v>11</v>
      </c>
      <c r="V1914" s="80" t="s">
        <v>156</v>
      </c>
      <c r="W1914" s="78">
        <v>61</v>
      </c>
      <c r="X1914" s="78">
        <v>9</v>
      </c>
    </row>
    <row r="1915" spans="1:24" x14ac:dyDescent="0.25">
      <c r="A1915" s="67"/>
      <c r="B1915" s="67">
        <v>1707</v>
      </c>
      <c r="C1915" s="67" t="s">
        <v>750</v>
      </c>
      <c r="D1915" s="107">
        <v>280300</v>
      </c>
      <c r="E1915" s="75" t="s">
        <v>297</v>
      </c>
      <c r="F1915" s="76">
        <v>611492</v>
      </c>
      <c r="G1915" s="75" t="s">
        <v>183</v>
      </c>
      <c r="H1915" s="77">
        <v>376.52</v>
      </c>
      <c r="I1915" s="77">
        <v>641.39</v>
      </c>
      <c r="J1915" s="77">
        <v>1040</v>
      </c>
      <c r="K1915" s="77">
        <v>671.28</v>
      </c>
      <c r="L1915" s="80">
        <v>1000</v>
      </c>
      <c r="M1915" s="80"/>
      <c r="N1915" s="80"/>
      <c r="O1915" s="80"/>
      <c r="P1915" s="80"/>
      <c r="Q1915" s="78">
        <v>110010</v>
      </c>
      <c r="R1915" s="79" t="s">
        <v>715</v>
      </c>
      <c r="S1915" s="78">
        <v>40</v>
      </c>
      <c r="T1915" s="79" t="s">
        <v>715</v>
      </c>
      <c r="U1915" s="78">
        <v>11</v>
      </c>
      <c r="V1915" s="80" t="s">
        <v>156</v>
      </c>
      <c r="W1915" s="78">
        <v>61</v>
      </c>
      <c r="X1915" s="78">
        <v>9</v>
      </c>
    </row>
    <row r="1916" spans="1:24" x14ac:dyDescent="0.25">
      <c r="A1916" s="67"/>
      <c r="B1916" s="67">
        <v>1708</v>
      </c>
      <c r="C1916" s="67" t="s">
        <v>750</v>
      </c>
      <c r="D1916" s="107">
        <v>280300</v>
      </c>
      <c r="E1916" s="75" t="s">
        <v>297</v>
      </c>
      <c r="F1916" s="76">
        <v>712355</v>
      </c>
      <c r="G1916" s="75" t="s">
        <v>376</v>
      </c>
      <c r="H1916" s="77">
        <v>461.34000000000003</v>
      </c>
      <c r="I1916" s="77">
        <v>1993.2</v>
      </c>
      <c r="J1916" s="77">
        <v>5618</v>
      </c>
      <c r="K1916" s="77">
        <v>4529.58</v>
      </c>
      <c r="L1916" s="80">
        <v>2118</v>
      </c>
      <c r="M1916" s="80"/>
      <c r="N1916" s="80"/>
      <c r="O1916" s="80"/>
      <c r="P1916" s="80"/>
      <c r="Q1916" s="78">
        <v>110010</v>
      </c>
      <c r="R1916" s="79" t="s">
        <v>715</v>
      </c>
      <c r="S1916" s="78">
        <v>40</v>
      </c>
      <c r="T1916" s="79" t="s">
        <v>715</v>
      </c>
      <c r="U1916" s="78">
        <v>11</v>
      </c>
      <c r="V1916" s="80" t="s">
        <v>156</v>
      </c>
      <c r="W1916" s="78">
        <v>71</v>
      </c>
      <c r="X1916" s="78">
        <v>9</v>
      </c>
    </row>
    <row r="1917" spans="1:24" x14ac:dyDescent="0.25">
      <c r="A1917" s="67"/>
      <c r="B1917" s="67">
        <v>1709</v>
      </c>
      <c r="C1917" s="67" t="s">
        <v>750</v>
      </c>
      <c r="D1917" s="107">
        <v>280300</v>
      </c>
      <c r="E1917" s="75" t="s">
        <v>297</v>
      </c>
      <c r="F1917" s="76">
        <v>712370</v>
      </c>
      <c r="G1917" s="75" t="s">
        <v>184</v>
      </c>
      <c r="H1917" s="77">
        <v>1635.44</v>
      </c>
      <c r="I1917" s="77">
        <v>750</v>
      </c>
      <c r="J1917" s="77">
        <v>820</v>
      </c>
      <c r="K1917" s="77">
        <v>0</v>
      </c>
      <c r="L1917" s="80">
        <v>0</v>
      </c>
      <c r="M1917" s="80"/>
      <c r="N1917" s="80"/>
      <c r="O1917" s="80"/>
      <c r="P1917" s="80"/>
      <c r="Q1917" s="78">
        <v>110010</v>
      </c>
      <c r="R1917" s="79" t="s">
        <v>715</v>
      </c>
      <c r="S1917" s="78">
        <v>40</v>
      </c>
      <c r="T1917" s="79" t="s">
        <v>715</v>
      </c>
      <c r="U1917" s="78">
        <v>11</v>
      </c>
      <c r="V1917" s="80" t="s">
        <v>156</v>
      </c>
      <c r="W1917" s="78">
        <v>71</v>
      </c>
      <c r="X1917" s="78">
        <v>9</v>
      </c>
    </row>
    <row r="1918" spans="1:24" x14ac:dyDescent="0.25">
      <c r="A1918" s="67"/>
      <c r="B1918" s="67">
        <v>1710</v>
      </c>
      <c r="C1918" s="67" t="s">
        <v>750</v>
      </c>
      <c r="D1918" s="107">
        <v>280300</v>
      </c>
      <c r="E1918" s="75" t="s">
        <v>297</v>
      </c>
      <c r="F1918" s="76">
        <v>712420</v>
      </c>
      <c r="G1918" s="75" t="s">
        <v>223</v>
      </c>
      <c r="H1918" s="77">
        <v>0</v>
      </c>
      <c r="I1918" s="77">
        <v>0</v>
      </c>
      <c r="J1918" s="77">
        <v>800</v>
      </c>
      <c r="K1918" s="77">
        <v>0</v>
      </c>
      <c r="L1918" s="80">
        <v>0</v>
      </c>
      <c r="M1918" s="80"/>
      <c r="N1918" s="80"/>
      <c r="O1918" s="80"/>
      <c r="P1918" s="80"/>
      <c r="Q1918" s="78">
        <v>110010</v>
      </c>
      <c r="R1918" s="79" t="s">
        <v>715</v>
      </c>
      <c r="S1918" s="78">
        <v>40</v>
      </c>
      <c r="T1918" s="79" t="s">
        <v>715</v>
      </c>
      <c r="U1918" s="78">
        <v>11</v>
      </c>
      <c r="V1918" s="80" t="s">
        <v>156</v>
      </c>
      <c r="W1918" s="78">
        <v>71</v>
      </c>
      <c r="X1918" s="78">
        <v>9</v>
      </c>
    </row>
    <row r="1919" spans="1:24" x14ac:dyDescent="0.25">
      <c r="A1919" s="67"/>
      <c r="B1919" s="67">
        <v>1711</v>
      </c>
      <c r="C1919" s="67" t="s">
        <v>750</v>
      </c>
      <c r="D1919" s="107">
        <v>280300</v>
      </c>
      <c r="E1919" s="75" t="s">
        <v>297</v>
      </c>
      <c r="F1919" s="76">
        <v>712490</v>
      </c>
      <c r="G1919" s="75" t="s">
        <v>185</v>
      </c>
      <c r="H1919" s="77">
        <v>1216.3800000000001</v>
      </c>
      <c r="I1919" s="77">
        <v>3436.5600000000004</v>
      </c>
      <c r="J1919" s="77">
        <v>3717</v>
      </c>
      <c r="K1919" s="77">
        <v>2004.66</v>
      </c>
      <c r="L1919" s="80">
        <v>3517</v>
      </c>
      <c r="M1919" s="80"/>
      <c r="N1919" s="80"/>
      <c r="O1919" s="80"/>
      <c r="P1919" s="80"/>
      <c r="Q1919" s="78">
        <v>110010</v>
      </c>
      <c r="R1919" s="79" t="s">
        <v>715</v>
      </c>
      <c r="S1919" s="78">
        <v>40</v>
      </c>
      <c r="T1919" s="79" t="s">
        <v>715</v>
      </c>
      <c r="U1919" s="78">
        <v>11</v>
      </c>
      <c r="V1919" s="80" t="s">
        <v>156</v>
      </c>
      <c r="W1919" s="78">
        <v>71</v>
      </c>
      <c r="X1919" s="78">
        <v>9</v>
      </c>
    </row>
    <row r="1920" spans="1:24" x14ac:dyDescent="0.25">
      <c r="A1920" s="67"/>
      <c r="B1920" s="67">
        <v>1712</v>
      </c>
      <c r="C1920" s="67" t="s">
        <v>750</v>
      </c>
      <c r="D1920" s="107">
        <v>280300</v>
      </c>
      <c r="E1920" s="75" t="s">
        <v>297</v>
      </c>
      <c r="F1920" s="76">
        <v>712510</v>
      </c>
      <c r="G1920" s="75" t="s">
        <v>186</v>
      </c>
      <c r="H1920" s="77">
        <v>51960.110000000008</v>
      </c>
      <c r="I1920" s="77">
        <v>52661.520000000004</v>
      </c>
      <c r="J1920" s="77">
        <v>40757</v>
      </c>
      <c r="K1920" s="77">
        <v>18102.86</v>
      </c>
      <c r="L1920" s="80">
        <v>51400</v>
      </c>
      <c r="M1920" s="80"/>
      <c r="N1920" s="80"/>
      <c r="O1920" s="80"/>
      <c r="P1920" s="80"/>
      <c r="Q1920" s="78">
        <v>110010</v>
      </c>
      <c r="R1920" s="79" t="s">
        <v>715</v>
      </c>
      <c r="S1920" s="78">
        <v>40</v>
      </c>
      <c r="T1920" s="79" t="s">
        <v>715</v>
      </c>
      <c r="U1920" s="78">
        <v>11</v>
      </c>
      <c r="V1920" s="80" t="s">
        <v>156</v>
      </c>
      <c r="W1920" s="78">
        <v>71</v>
      </c>
      <c r="X1920" s="78">
        <v>9</v>
      </c>
    </row>
    <row r="1921" spans="1:24" x14ac:dyDescent="0.25">
      <c r="A1921" s="67"/>
      <c r="B1921" s="67">
        <v>1713</v>
      </c>
      <c r="C1921" s="67" t="s">
        <v>750</v>
      </c>
      <c r="D1921" s="107">
        <v>280300</v>
      </c>
      <c r="E1921" s="75" t="s">
        <v>297</v>
      </c>
      <c r="F1921" s="76">
        <v>712520</v>
      </c>
      <c r="G1921" s="75" t="s">
        <v>292</v>
      </c>
      <c r="H1921" s="77">
        <v>33111.560000000005</v>
      </c>
      <c r="I1921" s="77">
        <v>30010.560000000005</v>
      </c>
      <c r="J1921" s="77">
        <v>34000</v>
      </c>
      <c r="K1921" s="77">
        <v>13203.030000000002</v>
      </c>
      <c r="L1921" s="80">
        <f>34000+15000</f>
        <v>49000</v>
      </c>
      <c r="M1921" s="80"/>
      <c r="N1921" s="80"/>
      <c r="O1921" s="80">
        <v>15000</v>
      </c>
      <c r="P1921" s="80"/>
      <c r="Q1921" s="78">
        <v>110010</v>
      </c>
      <c r="R1921" s="79" t="s">
        <v>715</v>
      </c>
      <c r="S1921" s="78">
        <v>40</v>
      </c>
      <c r="T1921" s="79" t="s">
        <v>715</v>
      </c>
      <c r="U1921" s="78">
        <v>11</v>
      </c>
      <c r="V1921" s="80" t="s">
        <v>156</v>
      </c>
      <c r="W1921" s="78">
        <v>71</v>
      </c>
      <c r="X1921" s="78">
        <v>9</v>
      </c>
    </row>
    <row r="1922" spans="1:24" x14ac:dyDescent="0.25">
      <c r="A1922" s="67"/>
      <c r="B1922" s="67">
        <v>1714</v>
      </c>
      <c r="C1922" s="67" t="s">
        <v>750</v>
      </c>
      <c r="D1922" s="107">
        <v>280300</v>
      </c>
      <c r="E1922" s="75" t="s">
        <v>297</v>
      </c>
      <c r="F1922" s="76">
        <v>733420</v>
      </c>
      <c r="G1922" s="75" t="s">
        <v>298</v>
      </c>
      <c r="H1922" s="77">
        <v>13723.310000000001</v>
      </c>
      <c r="I1922" s="77">
        <v>15939.970000000001</v>
      </c>
      <c r="J1922" s="77">
        <v>12000</v>
      </c>
      <c r="K1922" s="77">
        <v>1035.72</v>
      </c>
      <c r="L1922" s="80">
        <v>15000</v>
      </c>
      <c r="M1922" s="80"/>
      <c r="N1922" s="80"/>
      <c r="O1922" s="80">
        <v>3000</v>
      </c>
      <c r="P1922" s="80"/>
      <c r="Q1922" s="78">
        <v>110010</v>
      </c>
      <c r="R1922" s="79" t="s">
        <v>715</v>
      </c>
      <c r="S1922" s="78">
        <v>40</v>
      </c>
      <c r="T1922" s="79" t="s">
        <v>715</v>
      </c>
      <c r="U1922" s="78">
        <v>11</v>
      </c>
      <c r="V1922" s="80" t="s">
        <v>156</v>
      </c>
      <c r="W1922" s="78">
        <v>73</v>
      </c>
      <c r="X1922" s="78">
        <v>9</v>
      </c>
    </row>
    <row r="1923" spans="1:24" x14ac:dyDescent="0.25">
      <c r="A1923" s="67"/>
      <c r="B1923" s="67">
        <v>1715</v>
      </c>
      <c r="C1923" s="67" t="s">
        <v>750</v>
      </c>
      <c r="D1923" s="107">
        <v>280300</v>
      </c>
      <c r="E1923" s="75" t="s">
        <v>297</v>
      </c>
      <c r="F1923" s="76">
        <v>733430</v>
      </c>
      <c r="G1923" s="75" t="s">
        <v>299</v>
      </c>
      <c r="H1923" s="77">
        <v>4577.08</v>
      </c>
      <c r="I1923" s="77">
        <v>1053.46</v>
      </c>
      <c r="J1923" s="77">
        <v>2683</v>
      </c>
      <c r="K1923" s="77">
        <v>409.49</v>
      </c>
      <c r="L1923" s="80">
        <v>2683</v>
      </c>
      <c r="M1923" s="80"/>
      <c r="N1923" s="80"/>
      <c r="O1923" s="80"/>
      <c r="P1923" s="80"/>
      <c r="Q1923" s="78">
        <v>110010</v>
      </c>
      <c r="R1923" s="79" t="s">
        <v>715</v>
      </c>
      <c r="S1923" s="78">
        <v>40</v>
      </c>
      <c r="T1923" s="79" t="s">
        <v>715</v>
      </c>
      <c r="U1923" s="78">
        <v>11</v>
      </c>
      <c r="V1923" s="80" t="s">
        <v>156</v>
      </c>
      <c r="W1923" s="78">
        <v>73</v>
      </c>
      <c r="X1923" s="78">
        <v>9</v>
      </c>
    </row>
    <row r="1924" spans="1:24" x14ac:dyDescent="0.25">
      <c r="A1924" s="67"/>
      <c r="B1924" s="67">
        <v>1716</v>
      </c>
      <c r="C1924" s="67" t="s">
        <v>750</v>
      </c>
      <c r="D1924" s="107">
        <v>280300</v>
      </c>
      <c r="E1924" s="75" t="s">
        <v>297</v>
      </c>
      <c r="F1924" s="76">
        <v>733450</v>
      </c>
      <c r="G1924" s="75" t="s">
        <v>300</v>
      </c>
      <c r="H1924" s="77">
        <v>1142.24</v>
      </c>
      <c r="I1924" s="77">
        <v>1250.6299999999999</v>
      </c>
      <c r="J1924" s="77">
        <v>1500</v>
      </c>
      <c r="K1924" s="77">
        <v>499.8</v>
      </c>
      <c r="L1924" s="80">
        <v>1500</v>
      </c>
      <c r="M1924" s="80"/>
      <c r="N1924" s="80"/>
      <c r="O1924" s="80"/>
      <c r="P1924" s="80"/>
      <c r="Q1924" s="78">
        <v>110010</v>
      </c>
      <c r="R1924" s="79" t="s">
        <v>715</v>
      </c>
      <c r="S1924" s="78">
        <v>40</v>
      </c>
      <c r="T1924" s="79" t="s">
        <v>715</v>
      </c>
      <c r="U1924" s="78">
        <v>11</v>
      </c>
      <c r="V1924" s="80" t="s">
        <v>156</v>
      </c>
      <c r="W1924" s="78">
        <v>73</v>
      </c>
      <c r="X1924" s="78">
        <v>9</v>
      </c>
    </row>
    <row r="1925" spans="1:24" x14ac:dyDescent="0.25">
      <c r="A1925" s="67"/>
      <c r="B1925" s="67">
        <v>1717</v>
      </c>
      <c r="C1925" s="67" t="s">
        <v>750</v>
      </c>
      <c r="D1925" s="107">
        <v>280300</v>
      </c>
      <c r="E1925" s="75" t="s">
        <v>297</v>
      </c>
      <c r="F1925" s="76">
        <v>733460</v>
      </c>
      <c r="G1925" s="75" t="s">
        <v>293</v>
      </c>
      <c r="H1925" s="77">
        <v>2195.8999999999996</v>
      </c>
      <c r="I1925" s="77">
        <v>2168.5500000000002</v>
      </c>
      <c r="J1925" s="77">
        <v>2668</v>
      </c>
      <c r="K1925" s="77">
        <v>1829.39</v>
      </c>
      <c r="L1925" s="80">
        <f>1500+12992</f>
        <v>14492</v>
      </c>
      <c r="M1925" s="80"/>
      <c r="N1925" s="80"/>
      <c r="O1925" s="80">
        <v>12992</v>
      </c>
      <c r="P1925" s="80"/>
      <c r="Q1925" s="78">
        <v>110010</v>
      </c>
      <c r="R1925" s="79" t="s">
        <v>715</v>
      </c>
      <c r="S1925" s="78">
        <v>40</v>
      </c>
      <c r="T1925" s="79" t="s">
        <v>715</v>
      </c>
      <c r="U1925" s="78">
        <v>11</v>
      </c>
      <c r="V1925" s="80" t="s">
        <v>156</v>
      </c>
      <c r="W1925" s="78">
        <v>73</v>
      </c>
      <c r="X1925" s="78">
        <v>9</v>
      </c>
    </row>
    <row r="1926" spans="1:24" x14ac:dyDescent="0.25">
      <c r="A1926" s="67"/>
      <c r="B1926" s="67">
        <v>1718</v>
      </c>
      <c r="C1926" s="67" t="s">
        <v>750</v>
      </c>
      <c r="D1926" s="107">
        <v>280300</v>
      </c>
      <c r="E1926" s="75" t="s">
        <v>297</v>
      </c>
      <c r="F1926" s="76">
        <v>733470</v>
      </c>
      <c r="G1926" s="75" t="s">
        <v>301</v>
      </c>
      <c r="H1926" s="77">
        <v>12029.99</v>
      </c>
      <c r="I1926" s="77">
        <v>13758.099999999999</v>
      </c>
      <c r="J1926" s="77">
        <v>18818</v>
      </c>
      <c r="K1926" s="77">
        <v>8012.4000000000005</v>
      </c>
      <c r="L1926" s="80">
        <v>17818</v>
      </c>
      <c r="M1926" s="80"/>
      <c r="N1926" s="80"/>
      <c r="O1926" s="80">
        <v>3000</v>
      </c>
      <c r="P1926" s="80"/>
      <c r="Q1926" s="78">
        <v>110010</v>
      </c>
      <c r="R1926" s="79" t="s">
        <v>715</v>
      </c>
      <c r="S1926" s="78">
        <v>40</v>
      </c>
      <c r="T1926" s="79" t="s">
        <v>715</v>
      </c>
      <c r="U1926" s="78">
        <v>11</v>
      </c>
      <c r="V1926" s="80" t="s">
        <v>156</v>
      </c>
      <c r="W1926" s="78">
        <v>73</v>
      </c>
      <c r="X1926" s="78">
        <v>9</v>
      </c>
    </row>
    <row r="1927" spans="1:24" x14ac:dyDescent="0.25">
      <c r="A1927" s="67"/>
      <c r="B1927" s="67">
        <v>1719</v>
      </c>
      <c r="C1927" s="67" t="s">
        <v>750</v>
      </c>
      <c r="D1927" s="107">
        <v>280300</v>
      </c>
      <c r="E1927" s="75" t="s">
        <v>297</v>
      </c>
      <c r="F1927" s="76">
        <v>744210</v>
      </c>
      <c r="G1927" s="75" t="s">
        <v>190</v>
      </c>
      <c r="H1927" s="77">
        <v>35</v>
      </c>
      <c r="I1927" s="77">
        <v>0</v>
      </c>
      <c r="J1927" s="77">
        <v>200</v>
      </c>
      <c r="K1927" s="77">
        <v>0</v>
      </c>
      <c r="L1927" s="80">
        <v>200</v>
      </c>
      <c r="M1927" s="80"/>
      <c r="N1927" s="80"/>
      <c r="O1927" s="80"/>
      <c r="P1927" s="80"/>
      <c r="Q1927" s="78">
        <v>110010</v>
      </c>
      <c r="R1927" s="79" t="s">
        <v>715</v>
      </c>
      <c r="S1927" s="78">
        <v>40</v>
      </c>
      <c r="T1927" s="79" t="s">
        <v>715</v>
      </c>
      <c r="U1927" s="78">
        <v>11</v>
      </c>
      <c r="V1927" s="80" t="s">
        <v>156</v>
      </c>
      <c r="W1927" s="78">
        <v>74</v>
      </c>
      <c r="X1927" s="78">
        <v>9</v>
      </c>
    </row>
    <row r="1928" spans="1:24" x14ac:dyDescent="0.25">
      <c r="A1928" s="67"/>
      <c r="B1928" s="67">
        <v>1720</v>
      </c>
      <c r="C1928" s="67" t="s">
        <v>750</v>
      </c>
      <c r="D1928" s="107">
        <v>280300</v>
      </c>
      <c r="E1928" s="75" t="s">
        <v>297</v>
      </c>
      <c r="F1928" s="76">
        <v>744220</v>
      </c>
      <c r="G1928" s="75" t="s">
        <v>191</v>
      </c>
      <c r="H1928" s="77">
        <v>0</v>
      </c>
      <c r="I1928" s="77">
        <v>0</v>
      </c>
      <c r="J1928" s="77">
        <v>800</v>
      </c>
      <c r="K1928" s="77">
        <v>0</v>
      </c>
      <c r="L1928" s="80">
        <v>0</v>
      </c>
      <c r="M1928" s="80"/>
      <c r="N1928" s="80"/>
      <c r="O1928" s="80"/>
      <c r="P1928" s="80"/>
      <c r="Q1928" s="78">
        <v>110010</v>
      </c>
      <c r="R1928" s="79" t="s">
        <v>715</v>
      </c>
      <c r="S1928" s="78">
        <v>40</v>
      </c>
      <c r="T1928" s="79" t="s">
        <v>715</v>
      </c>
      <c r="U1928" s="78">
        <v>11</v>
      </c>
      <c r="V1928" s="80" t="s">
        <v>156</v>
      </c>
      <c r="W1928" s="78">
        <v>74</v>
      </c>
      <c r="X1928" s="78">
        <v>9</v>
      </c>
    </row>
    <row r="1929" spans="1:24" x14ac:dyDescent="0.25">
      <c r="A1929" s="67"/>
      <c r="B1929" s="67">
        <v>1721</v>
      </c>
      <c r="C1929" s="67" t="s">
        <v>750</v>
      </c>
      <c r="D1929" s="107">
        <v>280300</v>
      </c>
      <c r="E1929" s="75" t="s">
        <v>297</v>
      </c>
      <c r="F1929" s="76">
        <v>744230</v>
      </c>
      <c r="G1929" s="75" t="s">
        <v>234</v>
      </c>
      <c r="H1929" s="77">
        <v>0</v>
      </c>
      <c r="I1929" s="77">
        <v>0</v>
      </c>
      <c r="J1929" s="77">
        <v>200</v>
      </c>
      <c r="K1929" s="77">
        <v>0</v>
      </c>
      <c r="L1929" s="80">
        <v>0</v>
      </c>
      <c r="M1929" s="80"/>
      <c r="N1929" s="80"/>
      <c r="O1929" s="80"/>
      <c r="P1929" s="80"/>
      <c r="Q1929" s="78">
        <v>110010</v>
      </c>
      <c r="R1929" s="79" t="s">
        <v>715</v>
      </c>
      <c r="S1929" s="78">
        <v>40</v>
      </c>
      <c r="T1929" s="79" t="s">
        <v>715</v>
      </c>
      <c r="U1929" s="78">
        <v>11</v>
      </c>
      <c r="V1929" s="80" t="s">
        <v>156</v>
      </c>
      <c r="W1929" s="78">
        <v>74</v>
      </c>
      <c r="X1929" s="78">
        <v>9</v>
      </c>
    </row>
    <row r="1930" spans="1:24" x14ac:dyDescent="0.25">
      <c r="A1930" s="67"/>
      <c r="B1930" s="67">
        <v>1722</v>
      </c>
      <c r="C1930" s="67" t="s">
        <v>750</v>
      </c>
      <c r="D1930" s="107">
        <v>280300</v>
      </c>
      <c r="E1930" s="75" t="s">
        <v>297</v>
      </c>
      <c r="F1930" s="76">
        <v>744370</v>
      </c>
      <c r="G1930" s="75" t="s">
        <v>192</v>
      </c>
      <c r="H1930" s="77">
        <v>1301.6000000000001</v>
      </c>
      <c r="I1930" s="77">
        <v>834.58</v>
      </c>
      <c r="J1930" s="77">
        <v>1200</v>
      </c>
      <c r="K1930" s="77">
        <v>490.45000000000005</v>
      </c>
      <c r="L1930" s="80">
        <v>1200</v>
      </c>
      <c r="M1930" s="80"/>
      <c r="N1930" s="80"/>
      <c r="O1930" s="80"/>
      <c r="P1930" s="80"/>
      <c r="Q1930" s="78">
        <v>110010</v>
      </c>
      <c r="R1930" s="79" t="s">
        <v>715</v>
      </c>
      <c r="S1930" s="78">
        <v>40</v>
      </c>
      <c r="T1930" s="79" t="s">
        <v>715</v>
      </c>
      <c r="U1930" s="78">
        <v>11</v>
      </c>
      <c r="V1930" s="80" t="s">
        <v>156</v>
      </c>
      <c r="W1930" s="78">
        <v>74</v>
      </c>
      <c r="X1930" s="78">
        <v>9</v>
      </c>
    </row>
    <row r="1931" spans="1:24" x14ac:dyDescent="0.25">
      <c r="A1931" s="67"/>
      <c r="B1931" s="67">
        <v>1723</v>
      </c>
      <c r="C1931" s="67" t="s">
        <v>750</v>
      </c>
      <c r="D1931" s="107">
        <v>280300</v>
      </c>
      <c r="E1931" s="75" t="s">
        <v>297</v>
      </c>
      <c r="F1931" s="76">
        <v>755540</v>
      </c>
      <c r="G1931" s="75" t="s">
        <v>294</v>
      </c>
      <c r="H1931" s="77">
        <v>121.65</v>
      </c>
      <c r="I1931" s="77">
        <v>1525.4099999999999</v>
      </c>
      <c r="J1931" s="77">
        <v>3000</v>
      </c>
      <c r="K1931" s="77">
        <v>1320.54</v>
      </c>
      <c r="L1931" s="80">
        <v>2000</v>
      </c>
      <c r="M1931" s="80"/>
      <c r="N1931" s="80"/>
      <c r="O1931" s="80"/>
      <c r="P1931" s="80"/>
      <c r="Q1931" s="78">
        <v>110010</v>
      </c>
      <c r="R1931" s="79" t="s">
        <v>715</v>
      </c>
      <c r="S1931" s="78">
        <v>40</v>
      </c>
      <c r="T1931" s="79" t="s">
        <v>715</v>
      </c>
      <c r="U1931" s="78">
        <v>11</v>
      </c>
      <c r="V1931" s="80" t="s">
        <v>156</v>
      </c>
      <c r="W1931" s="78">
        <v>75</v>
      </c>
      <c r="X1931" s="78">
        <v>9</v>
      </c>
    </row>
    <row r="1932" spans="1:24" x14ac:dyDescent="0.25">
      <c r="A1932" s="67"/>
      <c r="B1932" s="67">
        <v>1724</v>
      </c>
      <c r="C1932" s="67" t="s">
        <v>750</v>
      </c>
      <c r="D1932" s="107">
        <v>280300</v>
      </c>
      <c r="E1932" s="75" t="s">
        <v>297</v>
      </c>
      <c r="F1932" s="76">
        <v>755545</v>
      </c>
      <c r="G1932" s="75" t="s">
        <v>244</v>
      </c>
      <c r="H1932" s="77">
        <v>0</v>
      </c>
      <c r="I1932" s="77">
        <v>0</v>
      </c>
      <c r="J1932" s="77">
        <v>38</v>
      </c>
      <c r="K1932" s="77">
        <v>0</v>
      </c>
      <c r="L1932" s="80">
        <v>0</v>
      </c>
      <c r="M1932" s="80"/>
      <c r="N1932" s="80"/>
      <c r="O1932" s="80"/>
      <c r="P1932" s="80"/>
      <c r="Q1932" s="78">
        <v>110010</v>
      </c>
      <c r="R1932" s="79" t="s">
        <v>715</v>
      </c>
      <c r="S1932" s="78">
        <v>40</v>
      </c>
      <c r="T1932" s="79" t="s">
        <v>715</v>
      </c>
      <c r="U1932" s="78">
        <v>11</v>
      </c>
      <c r="V1932" s="80" t="s">
        <v>156</v>
      </c>
      <c r="W1932" s="78">
        <v>75</v>
      </c>
      <c r="X1932" s="78">
        <v>9</v>
      </c>
    </row>
    <row r="1933" spans="1:24" x14ac:dyDescent="0.25">
      <c r="A1933" s="67"/>
      <c r="B1933" s="67">
        <v>1725</v>
      </c>
      <c r="C1933" s="67" t="s">
        <v>750</v>
      </c>
      <c r="D1933" s="107">
        <v>280300</v>
      </c>
      <c r="E1933" s="75" t="s">
        <v>297</v>
      </c>
      <c r="F1933" s="76">
        <v>755550</v>
      </c>
      <c r="G1933" s="75" t="s">
        <v>295</v>
      </c>
      <c r="H1933" s="77">
        <v>7093.25</v>
      </c>
      <c r="I1933" s="77">
        <v>13312.09</v>
      </c>
      <c r="J1933" s="77">
        <v>9109</v>
      </c>
      <c r="K1933" s="77">
        <v>3825</v>
      </c>
      <c r="L1933" s="80">
        <v>9109</v>
      </c>
      <c r="M1933" s="80"/>
      <c r="N1933" s="80"/>
      <c r="O1933" s="80"/>
      <c r="P1933" s="80"/>
      <c r="Q1933" s="78">
        <v>110010</v>
      </c>
      <c r="R1933" s="79" t="s">
        <v>715</v>
      </c>
      <c r="S1933" s="78">
        <v>40</v>
      </c>
      <c r="T1933" s="79" t="s">
        <v>715</v>
      </c>
      <c r="U1933" s="78">
        <v>11</v>
      </c>
      <c r="V1933" s="80" t="s">
        <v>156</v>
      </c>
      <c r="W1933" s="78">
        <v>75</v>
      </c>
      <c r="X1933" s="78">
        <v>9</v>
      </c>
    </row>
    <row r="1934" spans="1:24" x14ac:dyDescent="0.25">
      <c r="A1934" s="67"/>
      <c r="B1934" s="67">
        <v>1726</v>
      </c>
      <c r="C1934" s="67" t="s">
        <v>750</v>
      </c>
      <c r="D1934" s="107">
        <v>280300</v>
      </c>
      <c r="E1934" s="75" t="s">
        <v>297</v>
      </c>
      <c r="F1934" s="76">
        <v>755555</v>
      </c>
      <c r="G1934" s="75" t="s">
        <v>302</v>
      </c>
      <c r="H1934" s="77">
        <v>7066</v>
      </c>
      <c r="I1934" s="77">
        <v>0</v>
      </c>
      <c r="J1934" s="77">
        <v>12740</v>
      </c>
      <c r="K1934" s="77">
        <v>6940</v>
      </c>
      <c r="L1934" s="80">
        <v>5800</v>
      </c>
      <c r="M1934" s="80"/>
      <c r="N1934" s="80"/>
      <c r="O1934" s="80"/>
      <c r="P1934" s="80"/>
      <c r="Q1934" s="78">
        <v>110010</v>
      </c>
      <c r="R1934" s="79" t="s">
        <v>715</v>
      </c>
      <c r="S1934" s="78">
        <v>40</v>
      </c>
      <c r="T1934" s="79" t="s">
        <v>715</v>
      </c>
      <c r="U1934" s="78">
        <v>11</v>
      </c>
      <c r="V1934" s="80" t="s">
        <v>156</v>
      </c>
      <c r="W1934" s="78">
        <v>75</v>
      </c>
      <c r="X1934" s="78">
        <v>9</v>
      </c>
    </row>
    <row r="1935" spans="1:24" x14ac:dyDescent="0.25">
      <c r="A1935" s="67"/>
      <c r="B1935" s="67">
        <v>1727</v>
      </c>
      <c r="C1935" s="67" t="s">
        <v>750</v>
      </c>
      <c r="D1935" s="107">
        <v>280300</v>
      </c>
      <c r="E1935" s="75" t="s">
        <v>297</v>
      </c>
      <c r="F1935" s="76">
        <v>755560</v>
      </c>
      <c r="G1935" s="75" t="s">
        <v>339</v>
      </c>
      <c r="H1935" s="77">
        <v>108.07</v>
      </c>
      <c r="I1935" s="77">
        <v>1968.62</v>
      </c>
      <c r="J1935" s="77">
        <v>0</v>
      </c>
      <c r="K1935" s="77">
        <v>0</v>
      </c>
      <c r="L1935" s="80">
        <v>0</v>
      </c>
      <c r="M1935" s="80"/>
      <c r="N1935" s="80"/>
      <c r="O1935" s="80"/>
      <c r="P1935" s="80"/>
      <c r="Q1935" s="78">
        <v>110010</v>
      </c>
      <c r="R1935" s="79" t="s">
        <v>715</v>
      </c>
      <c r="S1935" s="78">
        <v>40</v>
      </c>
      <c r="T1935" s="79" t="s">
        <v>715</v>
      </c>
      <c r="U1935" s="78">
        <v>11</v>
      </c>
      <c r="V1935" s="80" t="s">
        <v>156</v>
      </c>
      <c r="W1935" s="78">
        <v>75</v>
      </c>
      <c r="X1935" s="78">
        <v>9</v>
      </c>
    </row>
    <row r="1936" spans="1:24" x14ac:dyDescent="0.25">
      <c r="A1936" s="67"/>
      <c r="B1936" s="67">
        <v>1728</v>
      </c>
      <c r="C1936" s="67" t="s">
        <v>750</v>
      </c>
      <c r="D1936" s="107">
        <v>280300</v>
      </c>
      <c r="E1936" s="75" t="s">
        <v>297</v>
      </c>
      <c r="F1936" s="76">
        <v>765470</v>
      </c>
      <c r="G1936" s="75" t="s">
        <v>740</v>
      </c>
      <c r="H1936" s="77">
        <v>0</v>
      </c>
      <c r="I1936" s="77">
        <v>697.83</v>
      </c>
      <c r="J1936" s="77">
        <v>900</v>
      </c>
      <c r="K1936" s="77">
        <v>0</v>
      </c>
      <c r="L1936" s="80">
        <v>900</v>
      </c>
      <c r="M1936" s="80"/>
      <c r="N1936" s="80"/>
      <c r="O1936" s="80"/>
      <c r="P1936" s="80"/>
      <c r="Q1936" s="78">
        <v>110010</v>
      </c>
      <c r="R1936" s="79" t="s">
        <v>715</v>
      </c>
      <c r="S1936" s="78">
        <v>40</v>
      </c>
      <c r="T1936" s="79" t="s">
        <v>715</v>
      </c>
      <c r="U1936" s="78">
        <v>11</v>
      </c>
      <c r="V1936" s="80" t="s">
        <v>156</v>
      </c>
      <c r="W1936" s="78">
        <v>76</v>
      </c>
      <c r="X1936" s="78">
        <v>9</v>
      </c>
    </row>
    <row r="1937" spans="1:24" x14ac:dyDescent="0.25">
      <c r="A1937" s="67"/>
      <c r="B1937" s="67">
        <v>1729</v>
      </c>
      <c r="C1937" s="67" t="s">
        <v>750</v>
      </c>
      <c r="D1937" s="107">
        <v>280300</v>
      </c>
      <c r="E1937" s="75" t="s">
        <v>297</v>
      </c>
      <c r="F1937" s="76">
        <v>787410</v>
      </c>
      <c r="G1937" s="75" t="s">
        <v>227</v>
      </c>
      <c r="H1937" s="77">
        <v>2537.66</v>
      </c>
      <c r="I1937" s="77">
        <v>0</v>
      </c>
      <c r="J1937" s="77">
        <v>0</v>
      </c>
      <c r="K1937" s="77">
        <v>0</v>
      </c>
      <c r="L1937" s="80">
        <v>0</v>
      </c>
      <c r="M1937" s="80"/>
      <c r="N1937" s="80"/>
      <c r="O1937" s="80"/>
      <c r="P1937" s="80"/>
      <c r="Q1937" s="78">
        <v>110010</v>
      </c>
      <c r="R1937" s="79" t="s">
        <v>715</v>
      </c>
      <c r="S1937" s="78">
        <v>40</v>
      </c>
      <c r="T1937" s="79" t="s">
        <v>715</v>
      </c>
      <c r="U1937" s="78">
        <v>11</v>
      </c>
      <c r="V1937" s="80" t="s">
        <v>156</v>
      </c>
      <c r="W1937" s="78">
        <v>78</v>
      </c>
      <c r="X1937" s="78">
        <v>9</v>
      </c>
    </row>
    <row r="1938" spans="1:24" x14ac:dyDescent="0.25">
      <c r="A1938" s="67"/>
      <c r="B1938" s="67"/>
      <c r="C1938" s="67" t="s">
        <v>750</v>
      </c>
      <c r="D1938" s="107">
        <v>280300</v>
      </c>
      <c r="E1938" s="75" t="s">
        <v>297</v>
      </c>
      <c r="F1938" s="66">
        <v>798142</v>
      </c>
      <c r="G1938" s="66" t="s">
        <v>839</v>
      </c>
      <c r="H1938" s="77"/>
      <c r="I1938" s="77"/>
      <c r="J1938" s="77"/>
      <c r="K1938" s="77"/>
      <c r="L1938" s="80">
        <v>-14275</v>
      </c>
      <c r="M1938" s="80"/>
      <c r="N1938" s="80"/>
      <c r="O1938" s="80"/>
      <c r="P1938" s="80"/>
      <c r="Q1938" s="78">
        <v>110010</v>
      </c>
      <c r="R1938" s="79" t="s">
        <v>715</v>
      </c>
      <c r="S1938" s="78">
        <v>40</v>
      </c>
      <c r="T1938" s="79" t="s">
        <v>715</v>
      </c>
      <c r="U1938" s="78">
        <v>11</v>
      </c>
      <c r="V1938" s="80" t="s">
        <v>156</v>
      </c>
      <c r="W1938" s="78">
        <v>79</v>
      </c>
      <c r="X1938" s="78">
        <v>9</v>
      </c>
    </row>
    <row r="1939" spans="1:24" x14ac:dyDescent="0.25">
      <c r="A1939" s="67"/>
      <c r="B1939" s="67">
        <v>1730</v>
      </c>
      <c r="C1939" s="67" t="s">
        <v>750</v>
      </c>
      <c r="D1939" s="107">
        <v>280310</v>
      </c>
      <c r="E1939" s="75" t="s">
        <v>303</v>
      </c>
      <c r="F1939" s="76">
        <v>611310</v>
      </c>
      <c r="G1939" s="75" t="s">
        <v>179</v>
      </c>
      <c r="H1939" s="77">
        <v>45146.159999999996</v>
      </c>
      <c r="I1939" s="77">
        <v>46000.789999999986</v>
      </c>
      <c r="J1939" s="77">
        <v>46456</v>
      </c>
      <c r="K1939" s="77">
        <v>23227.86</v>
      </c>
      <c r="L1939" s="80">
        <v>47890</v>
      </c>
      <c r="M1939" s="80"/>
      <c r="N1939" s="80"/>
      <c r="O1939" s="80"/>
      <c r="P1939" s="80"/>
      <c r="Q1939" s="78">
        <v>110010</v>
      </c>
      <c r="R1939" s="79" t="s">
        <v>715</v>
      </c>
      <c r="S1939" s="78">
        <v>40</v>
      </c>
      <c r="T1939" s="79" t="s">
        <v>715</v>
      </c>
      <c r="U1939" s="78">
        <v>11</v>
      </c>
      <c r="V1939" s="80" t="s">
        <v>156</v>
      </c>
      <c r="W1939" s="78">
        <v>61</v>
      </c>
      <c r="X1939" s="78">
        <v>9</v>
      </c>
    </row>
    <row r="1940" spans="1:24" s="66" customFormat="1" x14ac:dyDescent="0.25">
      <c r="A1940" s="67"/>
      <c r="B1940" s="67">
        <v>1731</v>
      </c>
      <c r="C1940" s="67" t="s">
        <v>750</v>
      </c>
      <c r="D1940" s="107">
        <v>280310</v>
      </c>
      <c r="E1940" s="75" t="s">
        <v>303</v>
      </c>
      <c r="F1940" s="76">
        <v>611470</v>
      </c>
      <c r="G1940" s="75" t="s">
        <v>291</v>
      </c>
      <c r="H1940" s="77">
        <v>139137.60000000001</v>
      </c>
      <c r="I1940" s="77">
        <v>133275.63</v>
      </c>
      <c r="J1940" s="77">
        <v>113418</v>
      </c>
      <c r="K1940" s="77">
        <v>52210.46</v>
      </c>
      <c r="L1940" s="80">
        <f>152646+75416</f>
        <v>228062</v>
      </c>
      <c r="M1940" s="80"/>
      <c r="N1940" s="80"/>
      <c r="O1940" s="80"/>
      <c r="P1940" s="80">
        <v>75416</v>
      </c>
      <c r="Q1940" s="78">
        <v>110010</v>
      </c>
      <c r="R1940" s="79" t="s">
        <v>715</v>
      </c>
      <c r="S1940" s="78">
        <v>40</v>
      </c>
      <c r="T1940" s="79" t="s">
        <v>715</v>
      </c>
      <c r="U1940" s="78">
        <v>11</v>
      </c>
      <c r="V1940" s="80" t="s">
        <v>156</v>
      </c>
      <c r="W1940" s="78">
        <v>61</v>
      </c>
      <c r="X1940" s="78">
        <v>9</v>
      </c>
    </row>
    <row r="1941" spans="1:24" x14ac:dyDescent="0.25">
      <c r="A1941" s="67"/>
      <c r="B1941" s="67">
        <v>1732</v>
      </c>
      <c r="C1941" s="67" t="s">
        <v>750</v>
      </c>
      <c r="D1941" s="107">
        <v>280310</v>
      </c>
      <c r="E1941" s="75" t="s">
        <v>303</v>
      </c>
      <c r="F1941" s="76">
        <v>611489</v>
      </c>
      <c r="G1941" s="75" t="s">
        <v>733</v>
      </c>
      <c r="H1941" s="77">
        <v>0</v>
      </c>
      <c r="I1941" s="77">
        <v>173.18999999999997</v>
      </c>
      <c r="J1941" s="77">
        <v>1000</v>
      </c>
      <c r="K1941" s="77">
        <v>4.38</v>
      </c>
      <c r="L1941" s="80">
        <v>0</v>
      </c>
      <c r="M1941" s="80"/>
      <c r="N1941" s="80"/>
      <c r="O1941" s="80"/>
      <c r="P1941" s="80"/>
      <c r="Q1941" s="78">
        <v>110010</v>
      </c>
      <c r="R1941" s="79" t="s">
        <v>715</v>
      </c>
      <c r="S1941" s="78">
        <v>40</v>
      </c>
      <c r="T1941" s="79" t="s">
        <v>715</v>
      </c>
      <c r="U1941" s="78">
        <v>11</v>
      </c>
      <c r="V1941" s="80" t="s">
        <v>156</v>
      </c>
      <c r="W1941" s="78">
        <v>61</v>
      </c>
      <c r="X1941" s="78">
        <v>9</v>
      </c>
    </row>
    <row r="1942" spans="1:24" x14ac:dyDescent="0.25">
      <c r="A1942" s="67"/>
      <c r="B1942" s="67">
        <v>1733</v>
      </c>
      <c r="C1942" s="67" t="s">
        <v>750</v>
      </c>
      <c r="D1942" s="107">
        <v>280310</v>
      </c>
      <c r="E1942" s="75" t="s">
        <v>303</v>
      </c>
      <c r="F1942" s="76">
        <v>611491</v>
      </c>
      <c r="G1942" s="75" t="s">
        <v>233</v>
      </c>
      <c r="H1942" s="77">
        <v>1108.51</v>
      </c>
      <c r="I1942" s="77">
        <v>0</v>
      </c>
      <c r="J1942" s="77">
        <v>0</v>
      </c>
      <c r="K1942" s="77">
        <v>0</v>
      </c>
      <c r="L1942" s="80">
        <v>0</v>
      </c>
      <c r="M1942" s="80"/>
      <c r="N1942" s="80"/>
      <c r="O1942" s="80"/>
      <c r="P1942" s="80"/>
      <c r="Q1942" s="78">
        <v>110010</v>
      </c>
      <c r="R1942" s="79" t="s">
        <v>715</v>
      </c>
      <c r="S1942" s="78">
        <v>40</v>
      </c>
      <c r="T1942" s="79" t="s">
        <v>715</v>
      </c>
      <c r="U1942" s="78">
        <v>11</v>
      </c>
      <c r="V1942" s="80" t="s">
        <v>156</v>
      </c>
      <c r="W1942" s="78">
        <v>61</v>
      </c>
      <c r="X1942" s="78">
        <v>9</v>
      </c>
    </row>
    <row r="1943" spans="1:24" x14ac:dyDescent="0.25">
      <c r="A1943" s="67"/>
      <c r="B1943" s="67">
        <v>1734</v>
      </c>
      <c r="C1943" s="67" t="s">
        <v>750</v>
      </c>
      <c r="D1943" s="107">
        <v>280310</v>
      </c>
      <c r="E1943" s="75" t="s">
        <v>303</v>
      </c>
      <c r="F1943" s="76">
        <v>611492</v>
      </c>
      <c r="G1943" s="75" t="s">
        <v>183</v>
      </c>
      <c r="H1943" s="77">
        <v>893.19999999999993</v>
      </c>
      <c r="I1943" s="77">
        <v>3524.96</v>
      </c>
      <c r="J1943" s="77">
        <v>3120</v>
      </c>
      <c r="K1943" s="77">
        <v>852.56999999999994</v>
      </c>
      <c r="L1943" s="80">
        <v>2000</v>
      </c>
      <c r="M1943" s="80"/>
      <c r="N1943" s="80"/>
      <c r="O1943" s="80"/>
      <c r="P1943" s="80"/>
      <c r="Q1943" s="78">
        <v>110010</v>
      </c>
      <c r="R1943" s="79" t="s">
        <v>715</v>
      </c>
      <c r="S1943" s="78">
        <v>40</v>
      </c>
      <c r="T1943" s="79" t="s">
        <v>715</v>
      </c>
      <c r="U1943" s="78">
        <v>11</v>
      </c>
      <c r="V1943" s="80" t="s">
        <v>156</v>
      </c>
      <c r="W1943" s="78">
        <v>61</v>
      </c>
      <c r="X1943" s="78">
        <v>9</v>
      </c>
    </row>
    <row r="1944" spans="1:24" x14ac:dyDescent="0.25">
      <c r="A1944" s="67"/>
      <c r="B1944" s="67">
        <v>1735</v>
      </c>
      <c r="C1944" s="67" t="s">
        <v>750</v>
      </c>
      <c r="D1944" s="107">
        <v>280310</v>
      </c>
      <c r="E1944" s="75" t="s">
        <v>303</v>
      </c>
      <c r="F1944" s="76">
        <v>611493</v>
      </c>
      <c r="G1944" s="75" t="s">
        <v>218</v>
      </c>
      <c r="H1944" s="77">
        <v>0</v>
      </c>
      <c r="I1944" s="77">
        <v>4018.09</v>
      </c>
      <c r="J1944" s="77">
        <v>101</v>
      </c>
      <c r="K1944" s="77">
        <v>96.34</v>
      </c>
      <c r="L1944" s="80">
        <v>0</v>
      </c>
      <c r="M1944" s="80"/>
      <c r="N1944" s="80"/>
      <c r="O1944" s="80"/>
      <c r="P1944" s="80"/>
      <c r="Q1944" s="78">
        <v>110010</v>
      </c>
      <c r="R1944" s="79" t="s">
        <v>715</v>
      </c>
      <c r="S1944" s="78">
        <v>40</v>
      </c>
      <c r="T1944" s="79" t="s">
        <v>715</v>
      </c>
      <c r="U1944" s="78">
        <v>11</v>
      </c>
      <c r="V1944" s="80" t="s">
        <v>156</v>
      </c>
      <c r="W1944" s="78">
        <v>61</v>
      </c>
      <c r="X1944" s="78">
        <v>9</v>
      </c>
    </row>
    <row r="1945" spans="1:24" x14ac:dyDescent="0.25">
      <c r="A1945" s="67"/>
      <c r="B1945" s="67">
        <v>1736</v>
      </c>
      <c r="C1945" s="67" t="s">
        <v>750</v>
      </c>
      <c r="D1945" s="107">
        <v>280310</v>
      </c>
      <c r="E1945" s="75" t="s">
        <v>303</v>
      </c>
      <c r="F1945" s="76">
        <v>712510</v>
      </c>
      <c r="G1945" s="75" t="s">
        <v>186</v>
      </c>
      <c r="H1945" s="77">
        <v>64982.91</v>
      </c>
      <c r="I1945" s="77">
        <v>70551.989999999991</v>
      </c>
      <c r="J1945" s="77">
        <v>83385</v>
      </c>
      <c r="K1945" s="77">
        <v>45433.459999999992</v>
      </c>
      <c r="L1945" s="80">
        <v>77148</v>
      </c>
      <c r="M1945" s="80"/>
      <c r="N1945" s="80"/>
      <c r="O1945" s="80"/>
      <c r="P1945" s="80"/>
      <c r="Q1945" s="78">
        <v>110010</v>
      </c>
      <c r="R1945" s="79" t="s">
        <v>715</v>
      </c>
      <c r="S1945" s="78">
        <v>40</v>
      </c>
      <c r="T1945" s="79" t="s">
        <v>715</v>
      </c>
      <c r="U1945" s="78">
        <v>11</v>
      </c>
      <c r="V1945" s="80" t="s">
        <v>156</v>
      </c>
      <c r="W1945" s="78">
        <v>71</v>
      </c>
      <c r="X1945" s="78">
        <v>9</v>
      </c>
    </row>
    <row r="1946" spans="1:24" x14ac:dyDescent="0.25">
      <c r="A1946" s="67"/>
      <c r="B1946" s="67">
        <v>1737</v>
      </c>
      <c r="C1946" s="67" t="s">
        <v>750</v>
      </c>
      <c r="D1946" s="107">
        <v>280310</v>
      </c>
      <c r="E1946" s="75" t="s">
        <v>303</v>
      </c>
      <c r="F1946" s="76">
        <v>733440</v>
      </c>
      <c r="G1946" s="75" t="s">
        <v>304</v>
      </c>
      <c r="H1946" s="77">
        <v>8480.64</v>
      </c>
      <c r="I1946" s="77">
        <v>8834.32</v>
      </c>
      <c r="J1946" s="77">
        <v>6010</v>
      </c>
      <c r="K1946" s="77">
        <v>1329.26</v>
      </c>
      <c r="L1946" s="80">
        <v>6010</v>
      </c>
      <c r="M1946" s="80"/>
      <c r="N1946" s="80"/>
      <c r="O1946" s="80"/>
      <c r="P1946" s="80"/>
      <c r="Q1946" s="78">
        <v>110010</v>
      </c>
      <c r="R1946" s="79" t="s">
        <v>715</v>
      </c>
      <c r="S1946" s="78">
        <v>40</v>
      </c>
      <c r="T1946" s="79" t="s">
        <v>715</v>
      </c>
      <c r="U1946" s="78">
        <v>11</v>
      </c>
      <c r="V1946" s="80" t="s">
        <v>156</v>
      </c>
      <c r="W1946" s="78">
        <v>73</v>
      </c>
      <c r="X1946" s="78">
        <v>9</v>
      </c>
    </row>
    <row r="1947" spans="1:24" x14ac:dyDescent="0.25">
      <c r="A1947" s="67"/>
      <c r="B1947" s="67">
        <v>1738</v>
      </c>
      <c r="C1947" s="67" t="s">
        <v>750</v>
      </c>
      <c r="D1947" s="107">
        <v>280310</v>
      </c>
      <c r="E1947" s="75" t="s">
        <v>303</v>
      </c>
      <c r="F1947" s="76">
        <v>744220</v>
      </c>
      <c r="G1947" s="75" t="s">
        <v>191</v>
      </c>
      <c r="H1947" s="77">
        <v>3237.86</v>
      </c>
      <c r="I1947" s="77">
        <v>184.72</v>
      </c>
      <c r="J1947" s="77">
        <v>500</v>
      </c>
      <c r="K1947" s="77">
        <v>0</v>
      </c>
      <c r="L1947" s="80">
        <v>1640</v>
      </c>
      <c r="M1947" s="80"/>
      <c r="N1947" s="80"/>
      <c r="O1947" s="80"/>
      <c r="P1947" s="80"/>
      <c r="Q1947" s="78">
        <v>110010</v>
      </c>
      <c r="R1947" s="79" t="s">
        <v>715</v>
      </c>
      <c r="S1947" s="78">
        <v>40</v>
      </c>
      <c r="T1947" s="79" t="s">
        <v>715</v>
      </c>
      <c r="U1947" s="78">
        <v>11</v>
      </c>
      <c r="V1947" s="80" t="s">
        <v>156</v>
      </c>
      <c r="W1947" s="78">
        <v>74</v>
      </c>
      <c r="X1947" s="78">
        <v>9</v>
      </c>
    </row>
    <row r="1948" spans="1:24" x14ac:dyDescent="0.25">
      <c r="A1948" s="67"/>
      <c r="B1948" s="67">
        <v>1739</v>
      </c>
      <c r="C1948" s="67" t="s">
        <v>750</v>
      </c>
      <c r="D1948" s="107">
        <v>280310</v>
      </c>
      <c r="E1948" s="75" t="s">
        <v>303</v>
      </c>
      <c r="F1948" s="76">
        <v>755550</v>
      </c>
      <c r="G1948" s="75" t="s">
        <v>295</v>
      </c>
      <c r="H1948" s="77">
        <v>1715.21</v>
      </c>
      <c r="I1948" s="77">
        <v>6926.22</v>
      </c>
      <c r="J1948" s="77">
        <v>3000</v>
      </c>
      <c r="K1948" s="77">
        <v>1193.6500000000001</v>
      </c>
      <c r="L1948" s="80">
        <v>3000</v>
      </c>
      <c r="M1948" s="80"/>
      <c r="N1948" s="80"/>
      <c r="O1948" s="80"/>
      <c r="P1948" s="80"/>
      <c r="Q1948" s="78">
        <v>110010</v>
      </c>
      <c r="R1948" s="79" t="s">
        <v>715</v>
      </c>
      <c r="S1948" s="78">
        <v>40</v>
      </c>
      <c r="T1948" s="79" t="s">
        <v>715</v>
      </c>
      <c r="U1948" s="78">
        <v>11</v>
      </c>
      <c r="V1948" s="80" t="s">
        <v>156</v>
      </c>
      <c r="W1948" s="78">
        <v>75</v>
      </c>
      <c r="X1948" s="78">
        <v>9</v>
      </c>
    </row>
    <row r="1949" spans="1:24" x14ac:dyDescent="0.25">
      <c r="A1949" s="67"/>
      <c r="B1949" s="67">
        <v>1740</v>
      </c>
      <c r="C1949" s="67" t="s">
        <v>750</v>
      </c>
      <c r="D1949" s="107">
        <v>280310</v>
      </c>
      <c r="E1949" s="75" t="s">
        <v>303</v>
      </c>
      <c r="F1949" s="76">
        <v>787410</v>
      </c>
      <c r="G1949" s="75" t="s">
        <v>227</v>
      </c>
      <c r="H1949" s="77">
        <v>0</v>
      </c>
      <c r="I1949" s="77">
        <v>1498.84</v>
      </c>
      <c r="J1949" s="77">
        <v>0</v>
      </c>
      <c r="K1949" s="77">
        <v>-756.84</v>
      </c>
      <c r="L1949" s="80">
        <v>0</v>
      </c>
      <c r="M1949" s="80"/>
      <c r="N1949" s="80"/>
      <c r="O1949" s="80"/>
      <c r="P1949" s="80"/>
      <c r="Q1949" s="78">
        <v>110010</v>
      </c>
      <c r="R1949" s="79" t="s">
        <v>715</v>
      </c>
      <c r="S1949" s="78">
        <v>40</v>
      </c>
      <c r="T1949" s="79" t="s">
        <v>715</v>
      </c>
      <c r="U1949" s="78">
        <v>11</v>
      </c>
      <c r="V1949" s="80" t="s">
        <v>156</v>
      </c>
      <c r="W1949" s="78">
        <v>78</v>
      </c>
      <c r="X1949" s="78">
        <v>9</v>
      </c>
    </row>
    <row r="1950" spans="1:24" x14ac:dyDescent="0.25">
      <c r="A1950" s="67"/>
      <c r="B1950" s="67"/>
      <c r="C1950" s="67" t="s">
        <v>750</v>
      </c>
      <c r="D1950" s="107">
        <v>280310</v>
      </c>
      <c r="E1950" s="75" t="s">
        <v>303</v>
      </c>
      <c r="F1950" s="66">
        <v>798142</v>
      </c>
      <c r="G1950" s="66" t="s">
        <v>839</v>
      </c>
      <c r="H1950" s="77"/>
      <c r="I1950" s="77"/>
      <c r="J1950" s="77"/>
      <c r="K1950" s="77"/>
      <c r="L1950" s="80">
        <v>-8780</v>
      </c>
      <c r="M1950" s="80"/>
      <c r="N1950" s="80"/>
      <c r="O1950" s="80"/>
      <c r="P1950" s="80"/>
      <c r="Q1950" s="78">
        <v>110010</v>
      </c>
      <c r="R1950" s="79" t="s">
        <v>715</v>
      </c>
      <c r="S1950" s="78">
        <v>40</v>
      </c>
      <c r="T1950" s="79" t="s">
        <v>715</v>
      </c>
      <c r="U1950" s="78">
        <v>11</v>
      </c>
      <c r="V1950" s="80" t="s">
        <v>156</v>
      </c>
      <c r="W1950" s="78">
        <v>79</v>
      </c>
      <c r="X1950" s="78">
        <v>9</v>
      </c>
    </row>
    <row r="1951" spans="1:24" x14ac:dyDescent="0.25">
      <c r="A1951" s="67"/>
      <c r="B1951" s="67">
        <v>1741</v>
      </c>
      <c r="C1951" s="67" t="s">
        <v>750</v>
      </c>
      <c r="D1951" s="107">
        <v>280400</v>
      </c>
      <c r="E1951" s="75" t="s">
        <v>164</v>
      </c>
      <c r="F1951" s="76">
        <v>712540</v>
      </c>
      <c r="G1951" s="75" t="s">
        <v>248</v>
      </c>
      <c r="H1951" s="77">
        <v>286924.44</v>
      </c>
      <c r="I1951" s="77">
        <v>296033.83</v>
      </c>
      <c r="J1951" s="77">
        <v>556181</v>
      </c>
      <c r="K1951" s="77">
        <v>146480.46</v>
      </c>
      <c r="L1951" s="80">
        <f>329979+150000</f>
        <v>479979</v>
      </c>
      <c r="M1951" s="80"/>
      <c r="N1951" s="80"/>
      <c r="O1951" s="80">
        <v>150000</v>
      </c>
      <c r="P1951" s="80"/>
      <c r="Q1951" s="78">
        <v>110010</v>
      </c>
      <c r="R1951" s="79" t="s">
        <v>715</v>
      </c>
      <c r="S1951" s="78">
        <v>40</v>
      </c>
      <c r="T1951" s="79" t="s">
        <v>715</v>
      </c>
      <c r="U1951" s="78">
        <v>11</v>
      </c>
      <c r="V1951" s="80" t="s">
        <v>156</v>
      </c>
      <c r="W1951" s="78">
        <v>71</v>
      </c>
      <c r="X1951" s="78">
        <v>9</v>
      </c>
    </row>
    <row r="1952" spans="1:24" s="66" customFormat="1" x14ac:dyDescent="0.25">
      <c r="A1952" s="67"/>
      <c r="B1952" s="67">
        <v>1742</v>
      </c>
      <c r="C1952" s="67" t="s">
        <v>750</v>
      </c>
      <c r="D1952" s="107">
        <v>280400</v>
      </c>
      <c r="E1952" s="75" t="s">
        <v>164</v>
      </c>
      <c r="F1952" s="76">
        <v>733480</v>
      </c>
      <c r="G1952" s="75" t="s">
        <v>380</v>
      </c>
      <c r="H1952" s="77">
        <v>0</v>
      </c>
      <c r="I1952" s="77">
        <v>0</v>
      </c>
      <c r="J1952" s="77">
        <v>909</v>
      </c>
      <c r="K1952" s="77">
        <v>0</v>
      </c>
      <c r="L1952" s="80">
        <v>0</v>
      </c>
      <c r="M1952" s="80"/>
      <c r="N1952" s="80"/>
      <c r="O1952" s="80"/>
      <c r="P1952" s="80"/>
      <c r="Q1952" s="78">
        <v>110010</v>
      </c>
      <c r="R1952" s="79" t="s">
        <v>715</v>
      </c>
      <c r="S1952" s="78">
        <v>40</v>
      </c>
      <c r="T1952" s="79" t="s">
        <v>715</v>
      </c>
      <c r="U1952" s="78">
        <v>11</v>
      </c>
      <c r="V1952" s="80" t="s">
        <v>156</v>
      </c>
      <c r="W1952" s="78">
        <v>73</v>
      </c>
      <c r="X1952" s="78">
        <v>9</v>
      </c>
    </row>
    <row r="1953" spans="1:24" x14ac:dyDescent="0.25">
      <c r="A1953" s="67"/>
      <c r="B1953" s="67"/>
      <c r="C1953" s="67" t="s">
        <v>750</v>
      </c>
      <c r="D1953" s="107">
        <v>280400</v>
      </c>
      <c r="E1953" s="75" t="s">
        <v>164</v>
      </c>
      <c r="F1953" s="66">
        <v>798142</v>
      </c>
      <c r="G1953" s="66" t="s">
        <v>839</v>
      </c>
      <c r="H1953" s="77"/>
      <c r="I1953" s="77"/>
      <c r="J1953" s="77"/>
      <c r="K1953" s="77"/>
      <c r="L1953" s="80">
        <v>-32998</v>
      </c>
      <c r="M1953" s="80"/>
      <c r="N1953" s="80"/>
      <c r="O1953" s="80"/>
      <c r="P1953" s="80"/>
      <c r="Q1953" s="78">
        <v>110010</v>
      </c>
      <c r="R1953" s="79" t="s">
        <v>715</v>
      </c>
      <c r="S1953" s="78">
        <v>40</v>
      </c>
      <c r="T1953" s="79" t="s">
        <v>715</v>
      </c>
      <c r="U1953" s="78">
        <v>11</v>
      </c>
      <c r="V1953" s="80" t="s">
        <v>156</v>
      </c>
      <c r="W1953" s="78">
        <v>79</v>
      </c>
      <c r="X1953" s="78">
        <v>9</v>
      </c>
    </row>
    <row r="1954" spans="1:24" x14ac:dyDescent="0.25">
      <c r="A1954" s="67"/>
      <c r="B1954" s="67">
        <v>1743</v>
      </c>
      <c r="C1954" s="67" t="s">
        <v>750</v>
      </c>
      <c r="D1954" s="107">
        <v>280600</v>
      </c>
      <c r="E1954" s="75" t="s">
        <v>166</v>
      </c>
      <c r="F1954" s="76">
        <v>712310</v>
      </c>
      <c r="G1954" s="75" t="s">
        <v>222</v>
      </c>
      <c r="H1954" s="77">
        <v>9525.6</v>
      </c>
      <c r="I1954" s="77">
        <v>4762.8</v>
      </c>
      <c r="J1954" s="77">
        <v>10000</v>
      </c>
      <c r="K1954" s="77">
        <v>0</v>
      </c>
      <c r="L1954" s="80">
        <v>10000</v>
      </c>
      <c r="M1954" s="80"/>
      <c r="N1954" s="80"/>
      <c r="O1954" s="80"/>
      <c r="P1954" s="80"/>
      <c r="Q1954" s="78">
        <v>110010</v>
      </c>
      <c r="R1954" s="79" t="s">
        <v>715</v>
      </c>
      <c r="S1954" s="78">
        <v>40</v>
      </c>
      <c r="T1954" s="79" t="s">
        <v>715</v>
      </c>
      <c r="U1954" s="78">
        <v>11</v>
      </c>
      <c r="V1954" s="80" t="s">
        <v>156</v>
      </c>
      <c r="W1954" s="78">
        <v>71</v>
      </c>
      <c r="X1954" s="78">
        <v>9</v>
      </c>
    </row>
    <row r="1955" spans="1:24" x14ac:dyDescent="0.25">
      <c r="A1955" s="67"/>
      <c r="B1955" s="67">
        <v>1744</v>
      </c>
      <c r="C1955" s="67" t="s">
        <v>750</v>
      </c>
      <c r="D1955" s="107">
        <v>280600</v>
      </c>
      <c r="E1955" s="75" t="s">
        <v>166</v>
      </c>
      <c r="F1955" s="76">
        <v>765440</v>
      </c>
      <c r="G1955" s="75" t="s">
        <v>305</v>
      </c>
      <c r="H1955" s="77">
        <v>23305.539999999994</v>
      </c>
      <c r="I1955" s="77">
        <v>34987.449999999997</v>
      </c>
      <c r="J1955" s="77">
        <v>37246</v>
      </c>
      <c r="K1955" s="77">
        <v>18586.239999999998</v>
      </c>
      <c r="L1955" s="80">
        <v>55746</v>
      </c>
      <c r="M1955" s="80"/>
      <c r="N1955" s="80"/>
      <c r="O1955" s="80"/>
      <c r="P1955" s="80"/>
      <c r="Q1955" s="78">
        <v>110010</v>
      </c>
      <c r="R1955" s="79" t="s">
        <v>715</v>
      </c>
      <c r="S1955" s="78">
        <v>40</v>
      </c>
      <c r="T1955" s="79" t="s">
        <v>715</v>
      </c>
      <c r="U1955" s="78">
        <v>11</v>
      </c>
      <c r="V1955" s="80" t="s">
        <v>156</v>
      </c>
      <c r="W1955" s="78">
        <v>76</v>
      </c>
      <c r="X1955" s="78">
        <v>9</v>
      </c>
    </row>
    <row r="1956" spans="1:24" x14ac:dyDescent="0.25">
      <c r="A1956" s="67"/>
      <c r="B1956" s="67">
        <v>1745</v>
      </c>
      <c r="C1956" s="67" t="s">
        <v>750</v>
      </c>
      <c r="D1956" s="107">
        <v>280600</v>
      </c>
      <c r="E1956" s="75" t="s">
        <v>166</v>
      </c>
      <c r="F1956" s="76">
        <v>765450</v>
      </c>
      <c r="G1956" s="75" t="s">
        <v>306</v>
      </c>
      <c r="H1956" s="77">
        <v>59745.119999999995</v>
      </c>
      <c r="I1956" s="77">
        <v>40378.450000000004</v>
      </c>
      <c r="J1956" s="77">
        <v>60000</v>
      </c>
      <c r="K1956" s="77">
        <v>14649.82</v>
      </c>
      <c r="L1956" s="80">
        <v>90000</v>
      </c>
      <c r="M1956" s="80"/>
      <c r="N1956" s="80"/>
      <c r="O1956" s="80"/>
      <c r="P1956" s="80"/>
      <c r="Q1956" s="78">
        <v>110010</v>
      </c>
      <c r="R1956" s="79" t="s">
        <v>715</v>
      </c>
      <c r="S1956" s="78">
        <v>40</v>
      </c>
      <c r="T1956" s="79" t="s">
        <v>715</v>
      </c>
      <c r="U1956" s="78">
        <v>11</v>
      </c>
      <c r="V1956" s="80" t="s">
        <v>156</v>
      </c>
      <c r="W1956" s="78">
        <v>76</v>
      </c>
      <c r="X1956" s="78">
        <v>9</v>
      </c>
    </row>
    <row r="1957" spans="1:24" x14ac:dyDescent="0.25">
      <c r="A1957" s="67"/>
      <c r="B1957" s="67">
        <v>1746</v>
      </c>
      <c r="C1957" s="67" t="s">
        <v>750</v>
      </c>
      <c r="D1957" s="107">
        <v>280600</v>
      </c>
      <c r="E1957" s="75" t="s">
        <v>166</v>
      </c>
      <c r="F1957" s="76">
        <v>765460</v>
      </c>
      <c r="G1957" s="75" t="s">
        <v>307</v>
      </c>
      <c r="H1957" s="77">
        <v>472404.17000000004</v>
      </c>
      <c r="I1957" s="77">
        <v>451550.9</v>
      </c>
      <c r="J1957" s="77">
        <v>593237</v>
      </c>
      <c r="K1957" s="77">
        <v>224385.87000000002</v>
      </c>
      <c r="L1957" s="80">
        <v>793237</v>
      </c>
      <c r="M1957" s="80"/>
      <c r="N1957" s="80"/>
      <c r="O1957" s="80"/>
      <c r="P1957" s="80"/>
      <c r="Q1957" s="78">
        <v>110010</v>
      </c>
      <c r="R1957" s="79" t="s">
        <v>715</v>
      </c>
      <c r="S1957" s="78">
        <v>40</v>
      </c>
      <c r="T1957" s="79" t="s">
        <v>715</v>
      </c>
      <c r="U1957" s="78">
        <v>11</v>
      </c>
      <c r="V1957" s="80" t="s">
        <v>156</v>
      </c>
      <c r="W1957" s="78">
        <v>76</v>
      </c>
      <c r="X1957" s="78">
        <v>9</v>
      </c>
    </row>
    <row r="1958" spans="1:24" x14ac:dyDescent="0.25">
      <c r="A1958" s="67"/>
      <c r="B1958" s="67">
        <v>1747</v>
      </c>
      <c r="C1958" s="67" t="s">
        <v>750</v>
      </c>
      <c r="D1958" s="107">
        <v>280600</v>
      </c>
      <c r="E1958" s="75" t="s">
        <v>166</v>
      </c>
      <c r="F1958" s="76">
        <v>765490</v>
      </c>
      <c r="G1958" s="75" t="s">
        <v>381</v>
      </c>
      <c r="H1958" s="77">
        <v>-8736.93</v>
      </c>
      <c r="I1958" s="77">
        <v>-8396.43</v>
      </c>
      <c r="J1958" s="77">
        <v>-12000</v>
      </c>
      <c r="K1958" s="77">
        <v>-4121.96</v>
      </c>
      <c r="L1958" s="80">
        <v>-12000</v>
      </c>
      <c r="M1958" s="80"/>
      <c r="N1958" s="80"/>
      <c r="O1958" s="80"/>
      <c r="P1958" s="80"/>
      <c r="Q1958" s="78">
        <v>110010</v>
      </c>
      <c r="R1958" s="79" t="s">
        <v>715</v>
      </c>
      <c r="S1958" s="78">
        <v>40</v>
      </c>
      <c r="T1958" s="79" t="s">
        <v>715</v>
      </c>
      <c r="U1958" s="78">
        <v>11</v>
      </c>
      <c r="V1958" s="80" t="s">
        <v>156</v>
      </c>
      <c r="W1958" s="78">
        <v>76</v>
      </c>
      <c r="X1958" s="78">
        <v>9</v>
      </c>
    </row>
    <row r="1959" spans="1:24" x14ac:dyDescent="0.25">
      <c r="A1959" s="67"/>
      <c r="B1959" s="67"/>
      <c r="C1959" s="67" t="s">
        <v>750</v>
      </c>
      <c r="D1959" s="107">
        <v>280600</v>
      </c>
      <c r="E1959" s="75" t="s">
        <v>166</v>
      </c>
      <c r="F1959" s="66">
        <v>798142</v>
      </c>
      <c r="G1959" s="66" t="s">
        <v>839</v>
      </c>
      <c r="H1959" s="77"/>
      <c r="I1959" s="77"/>
      <c r="J1959" s="77"/>
      <c r="K1959" s="77"/>
      <c r="L1959" s="80">
        <v>0</v>
      </c>
      <c r="M1959" s="80"/>
      <c r="N1959" s="80"/>
      <c r="O1959" s="80"/>
      <c r="P1959" s="80"/>
      <c r="Q1959" s="78">
        <v>110010</v>
      </c>
      <c r="R1959" s="79" t="s">
        <v>715</v>
      </c>
      <c r="S1959" s="78">
        <v>40</v>
      </c>
      <c r="T1959" s="79" t="s">
        <v>715</v>
      </c>
      <c r="U1959" s="78">
        <v>11</v>
      </c>
      <c r="V1959" s="80" t="s">
        <v>156</v>
      </c>
      <c r="W1959" s="78">
        <v>79</v>
      </c>
      <c r="X1959" s="78">
        <v>9</v>
      </c>
    </row>
    <row r="1960" spans="1:24" x14ac:dyDescent="0.25">
      <c r="A1960" s="67"/>
      <c r="B1960" s="67">
        <v>5197</v>
      </c>
      <c r="C1960" s="67" t="s">
        <v>828</v>
      </c>
      <c r="D1960" s="109">
        <v>230065</v>
      </c>
      <c r="E1960" s="75" t="s">
        <v>664</v>
      </c>
      <c r="F1960" s="72">
        <v>611210</v>
      </c>
      <c r="G1960" s="75" t="s">
        <v>221</v>
      </c>
      <c r="H1960" s="77">
        <v>122863.88</v>
      </c>
      <c r="I1960" s="77">
        <v>79946.880000000005</v>
      </c>
      <c r="J1960" s="77">
        <v>83145</v>
      </c>
      <c r="K1960" s="77">
        <v>41572.37999999999</v>
      </c>
      <c r="L1960" s="80">
        <v>83145</v>
      </c>
      <c r="M1960" s="80"/>
      <c r="N1960" s="80"/>
      <c r="O1960" s="80"/>
      <c r="P1960" s="80"/>
      <c r="Q1960" s="78">
        <v>110010</v>
      </c>
      <c r="R1960" s="79" t="s">
        <v>44</v>
      </c>
      <c r="S1960" s="78">
        <v>35</v>
      </c>
      <c r="T1960" s="79" t="s">
        <v>44</v>
      </c>
      <c r="U1960" s="78">
        <v>11</v>
      </c>
      <c r="V1960" s="80" t="s">
        <v>156</v>
      </c>
      <c r="W1960" s="78">
        <v>61</v>
      </c>
      <c r="X1960" s="78">
        <v>9</v>
      </c>
    </row>
    <row r="1961" spans="1:24" x14ac:dyDescent="0.25">
      <c r="A1961" s="67"/>
      <c r="B1961" s="67">
        <v>5198</v>
      </c>
      <c r="C1961" s="67" t="s">
        <v>828</v>
      </c>
      <c r="D1961" s="109">
        <v>230065</v>
      </c>
      <c r="E1961" s="75" t="s">
        <v>664</v>
      </c>
      <c r="F1961" s="72">
        <v>611320</v>
      </c>
      <c r="G1961" s="75" t="s">
        <v>180</v>
      </c>
      <c r="H1961" s="77">
        <v>6230.49</v>
      </c>
      <c r="I1961" s="77">
        <v>58542</v>
      </c>
      <c r="J1961" s="77">
        <v>60884</v>
      </c>
      <c r="K1961" s="77">
        <v>30441.84</v>
      </c>
      <c r="L1961" s="80">
        <v>60884</v>
      </c>
      <c r="M1961" s="80"/>
      <c r="N1961" s="80"/>
      <c r="O1961" s="80"/>
      <c r="P1961" s="80"/>
      <c r="Q1961" s="78">
        <v>110010</v>
      </c>
      <c r="R1961" s="79" t="s">
        <v>44</v>
      </c>
      <c r="S1961" s="78">
        <v>35</v>
      </c>
      <c r="T1961" s="79" t="s">
        <v>44</v>
      </c>
      <c r="U1961" s="78">
        <v>11</v>
      </c>
      <c r="V1961" s="80" t="s">
        <v>156</v>
      </c>
      <c r="W1961" s="78">
        <v>61</v>
      </c>
      <c r="X1961" s="78">
        <v>9</v>
      </c>
    </row>
    <row r="1962" spans="1:24" x14ac:dyDescent="0.25">
      <c r="A1962" s="67"/>
      <c r="B1962" s="67">
        <v>5199</v>
      </c>
      <c r="C1962" s="67" t="s">
        <v>828</v>
      </c>
      <c r="D1962" s="109">
        <v>230065</v>
      </c>
      <c r="E1962" s="75" t="s">
        <v>664</v>
      </c>
      <c r="F1962" s="72">
        <v>611420</v>
      </c>
      <c r="G1962" s="75" t="s">
        <v>181</v>
      </c>
      <c r="H1962" s="77">
        <v>38970.919999999991</v>
      </c>
      <c r="I1962" s="77">
        <v>76322.039999999994</v>
      </c>
      <c r="J1962" s="77">
        <v>79376</v>
      </c>
      <c r="K1962" s="77">
        <v>39687.539999999994</v>
      </c>
      <c r="L1962" s="80">
        <v>79375</v>
      </c>
      <c r="M1962" s="80"/>
      <c r="N1962" s="80"/>
      <c r="O1962" s="80"/>
      <c r="P1962" s="80"/>
      <c r="Q1962" s="78">
        <v>110010</v>
      </c>
      <c r="R1962" s="79" t="s">
        <v>44</v>
      </c>
      <c r="S1962" s="78">
        <v>35</v>
      </c>
      <c r="T1962" s="79" t="s">
        <v>44</v>
      </c>
      <c r="U1962" s="78">
        <v>11</v>
      </c>
      <c r="V1962" s="80" t="s">
        <v>156</v>
      </c>
      <c r="W1962" s="78">
        <v>61</v>
      </c>
      <c r="X1962" s="78">
        <v>9</v>
      </c>
    </row>
    <row r="1963" spans="1:24" s="66" customFormat="1" x14ac:dyDescent="0.25">
      <c r="A1963" s="67"/>
      <c r="B1963" s="67">
        <v>5200</v>
      </c>
      <c r="C1963" s="67" t="s">
        <v>828</v>
      </c>
      <c r="D1963" s="109">
        <v>230065</v>
      </c>
      <c r="E1963" s="75" t="s">
        <v>664</v>
      </c>
      <c r="F1963" s="72">
        <v>611460</v>
      </c>
      <c r="G1963" s="75" t="s">
        <v>182</v>
      </c>
      <c r="H1963" s="77">
        <v>5137.22</v>
      </c>
      <c r="I1963" s="77">
        <v>0</v>
      </c>
      <c r="J1963" s="77">
        <v>0</v>
      </c>
      <c r="K1963" s="77">
        <v>0</v>
      </c>
      <c r="L1963" s="80">
        <v>0</v>
      </c>
      <c r="M1963" s="80"/>
      <c r="N1963" s="80"/>
      <c r="O1963" s="80"/>
      <c r="P1963" s="80"/>
      <c r="Q1963" s="78">
        <v>110010</v>
      </c>
      <c r="R1963" s="79" t="s">
        <v>44</v>
      </c>
      <c r="S1963" s="78">
        <v>35</v>
      </c>
      <c r="T1963" s="79" t="s">
        <v>44</v>
      </c>
      <c r="U1963" s="78">
        <v>11</v>
      </c>
      <c r="V1963" s="80" t="s">
        <v>156</v>
      </c>
      <c r="W1963" s="78">
        <v>61</v>
      </c>
      <c r="X1963" s="78">
        <v>9</v>
      </c>
    </row>
    <row r="1964" spans="1:24" x14ac:dyDescent="0.25">
      <c r="A1964" s="67"/>
      <c r="B1964" s="67">
        <v>5201</v>
      </c>
      <c r="C1964" s="67" t="s">
        <v>828</v>
      </c>
      <c r="D1964" s="109">
        <v>230065</v>
      </c>
      <c r="E1964" s="75" t="s">
        <v>664</v>
      </c>
      <c r="F1964" s="72">
        <v>611489</v>
      </c>
      <c r="G1964" s="75" t="s">
        <v>733</v>
      </c>
      <c r="H1964" s="77">
        <v>0</v>
      </c>
      <c r="I1964" s="77">
        <v>156.22999999999999</v>
      </c>
      <c r="J1964" s="77">
        <v>0</v>
      </c>
      <c r="K1964" s="77">
        <v>0</v>
      </c>
      <c r="L1964" s="80">
        <v>0</v>
      </c>
      <c r="M1964" s="80"/>
      <c r="N1964" s="80"/>
      <c r="O1964" s="80"/>
      <c r="P1964" s="80"/>
      <c r="Q1964" s="78">
        <v>110010</v>
      </c>
      <c r="R1964" s="79" t="s">
        <v>44</v>
      </c>
      <c r="S1964" s="78">
        <v>35</v>
      </c>
      <c r="T1964" s="79" t="s">
        <v>44</v>
      </c>
      <c r="U1964" s="78">
        <v>11</v>
      </c>
      <c r="V1964" s="80" t="s">
        <v>156</v>
      </c>
      <c r="W1964" s="78">
        <v>61</v>
      </c>
      <c r="X1964" s="78">
        <v>9</v>
      </c>
    </row>
    <row r="1965" spans="1:24" x14ac:dyDescent="0.25">
      <c r="A1965" s="67"/>
      <c r="B1965" s="67">
        <v>5202</v>
      </c>
      <c r="C1965" s="67" t="s">
        <v>828</v>
      </c>
      <c r="D1965" s="109">
        <v>230065</v>
      </c>
      <c r="E1965" s="75" t="s">
        <v>664</v>
      </c>
      <c r="F1965" s="72">
        <v>611491</v>
      </c>
      <c r="G1965" s="75" t="s">
        <v>233</v>
      </c>
      <c r="H1965" s="77">
        <v>89.49</v>
      </c>
      <c r="I1965" s="77">
        <v>535.72</v>
      </c>
      <c r="J1965" s="77">
        <v>208</v>
      </c>
      <c r="K1965" s="77">
        <v>0</v>
      </c>
      <c r="L1965" s="80">
        <v>208</v>
      </c>
      <c r="M1965" s="80"/>
      <c r="N1965" s="80"/>
      <c r="O1965" s="80"/>
      <c r="P1965" s="80"/>
      <c r="Q1965" s="78">
        <v>110010</v>
      </c>
      <c r="R1965" s="79" t="s">
        <v>44</v>
      </c>
      <c r="S1965" s="78">
        <v>35</v>
      </c>
      <c r="T1965" s="79" t="s">
        <v>44</v>
      </c>
      <c r="U1965" s="78">
        <v>11</v>
      </c>
      <c r="V1965" s="80" t="s">
        <v>156</v>
      </c>
      <c r="W1965" s="78">
        <v>61</v>
      </c>
      <c r="X1965" s="78">
        <v>9</v>
      </c>
    </row>
    <row r="1966" spans="1:24" x14ac:dyDescent="0.25">
      <c r="A1966" s="67"/>
      <c r="B1966" s="67">
        <v>5203</v>
      </c>
      <c r="C1966" s="67" t="s">
        <v>828</v>
      </c>
      <c r="D1966" s="109">
        <v>230065</v>
      </c>
      <c r="E1966" s="75" t="s">
        <v>664</v>
      </c>
      <c r="F1966" s="72">
        <v>611492</v>
      </c>
      <c r="G1966" s="75" t="s">
        <v>183</v>
      </c>
      <c r="H1966" s="77">
        <v>552.04999999999995</v>
      </c>
      <c r="I1966" s="77">
        <v>235.88</v>
      </c>
      <c r="J1966" s="77">
        <v>208</v>
      </c>
      <c r="K1966" s="77">
        <v>144.02000000000001</v>
      </c>
      <c r="L1966" s="80">
        <v>208</v>
      </c>
      <c r="M1966" s="80"/>
      <c r="N1966" s="80"/>
      <c r="O1966" s="80"/>
      <c r="P1966" s="80"/>
      <c r="Q1966" s="78">
        <v>110010</v>
      </c>
      <c r="R1966" s="79" t="s">
        <v>44</v>
      </c>
      <c r="S1966" s="78">
        <v>35</v>
      </c>
      <c r="T1966" s="79" t="s">
        <v>44</v>
      </c>
      <c r="U1966" s="78">
        <v>11</v>
      </c>
      <c r="V1966" s="80" t="s">
        <v>156</v>
      </c>
      <c r="W1966" s="78">
        <v>61</v>
      </c>
      <c r="X1966" s="78">
        <v>9</v>
      </c>
    </row>
    <row r="1967" spans="1:24" x14ac:dyDescent="0.25">
      <c r="A1967" s="67"/>
      <c r="B1967" s="67">
        <v>5204</v>
      </c>
      <c r="C1967" s="67" t="s">
        <v>828</v>
      </c>
      <c r="D1967" s="109">
        <v>230065</v>
      </c>
      <c r="E1967" s="75" t="s">
        <v>664</v>
      </c>
      <c r="F1967" s="72">
        <v>611493</v>
      </c>
      <c r="G1967" s="75" t="s">
        <v>218</v>
      </c>
      <c r="H1967" s="77">
        <v>2847.68</v>
      </c>
      <c r="I1967" s="77">
        <v>0</v>
      </c>
      <c r="J1967" s="77">
        <v>0</v>
      </c>
      <c r="K1967" s="77">
        <v>0</v>
      </c>
      <c r="L1967" s="80">
        <v>0</v>
      </c>
      <c r="M1967" s="80"/>
      <c r="N1967" s="80"/>
      <c r="O1967" s="80"/>
      <c r="P1967" s="80"/>
      <c r="Q1967" s="78">
        <v>110010</v>
      </c>
      <c r="R1967" s="79" t="s">
        <v>44</v>
      </c>
      <c r="S1967" s="78">
        <v>35</v>
      </c>
      <c r="T1967" s="79" t="s">
        <v>44</v>
      </c>
      <c r="U1967" s="78">
        <v>11</v>
      </c>
      <c r="V1967" s="80" t="s">
        <v>156</v>
      </c>
      <c r="W1967" s="78">
        <v>61</v>
      </c>
      <c r="X1967" s="78">
        <v>9</v>
      </c>
    </row>
    <row r="1968" spans="1:24" x14ac:dyDescent="0.25">
      <c r="A1968" s="67"/>
      <c r="B1968" s="67">
        <v>5205</v>
      </c>
      <c r="C1968" s="67" t="s">
        <v>828</v>
      </c>
      <c r="D1968" s="109">
        <v>230065</v>
      </c>
      <c r="E1968" s="75" t="s">
        <v>664</v>
      </c>
      <c r="F1968" s="72">
        <v>712310</v>
      </c>
      <c r="G1968" s="75" t="s">
        <v>222</v>
      </c>
      <c r="H1968" s="77">
        <v>0</v>
      </c>
      <c r="I1968" s="77">
        <v>750</v>
      </c>
      <c r="J1968" s="77">
        <v>2000</v>
      </c>
      <c r="K1968" s="77">
        <v>0</v>
      </c>
      <c r="L1968" s="80">
        <v>2000</v>
      </c>
      <c r="M1968" s="80"/>
      <c r="N1968" s="80"/>
      <c r="O1968" s="80"/>
      <c r="P1968" s="80"/>
      <c r="Q1968" s="78">
        <v>110010</v>
      </c>
      <c r="R1968" s="79" t="s">
        <v>44</v>
      </c>
      <c r="S1968" s="78">
        <v>35</v>
      </c>
      <c r="T1968" s="79" t="s">
        <v>44</v>
      </c>
      <c r="U1968" s="78">
        <v>11</v>
      </c>
      <c r="V1968" s="80" t="s">
        <v>156</v>
      </c>
      <c r="W1968" s="78">
        <v>61</v>
      </c>
      <c r="X1968" s="78">
        <v>9</v>
      </c>
    </row>
    <row r="1969" spans="1:24" x14ac:dyDescent="0.25">
      <c r="A1969" s="67"/>
      <c r="B1969" s="67">
        <v>5206</v>
      </c>
      <c r="C1969" s="67" t="s">
        <v>828</v>
      </c>
      <c r="D1969" s="109">
        <v>230065</v>
      </c>
      <c r="E1969" s="75" t="s">
        <v>664</v>
      </c>
      <c r="F1969" s="72">
        <v>712355</v>
      </c>
      <c r="G1969" s="75" t="s">
        <v>376</v>
      </c>
      <c r="H1969" s="77">
        <v>0</v>
      </c>
      <c r="I1969" s="77">
        <v>0</v>
      </c>
      <c r="J1969" s="77">
        <v>500</v>
      </c>
      <c r="K1969" s="77">
        <v>0</v>
      </c>
      <c r="L1969" s="80">
        <v>500</v>
      </c>
      <c r="M1969" s="80"/>
      <c r="N1969" s="80"/>
      <c r="O1969" s="80"/>
      <c r="P1969" s="80"/>
      <c r="Q1969" s="78">
        <v>110010</v>
      </c>
      <c r="R1969" s="79" t="s">
        <v>44</v>
      </c>
      <c r="S1969" s="78">
        <v>35</v>
      </c>
      <c r="T1969" s="79" t="s">
        <v>44</v>
      </c>
      <c r="U1969" s="78">
        <v>11</v>
      </c>
      <c r="V1969" s="80" t="s">
        <v>156</v>
      </c>
      <c r="W1969" s="78">
        <v>71</v>
      </c>
      <c r="X1969" s="78">
        <v>9</v>
      </c>
    </row>
    <row r="1970" spans="1:24" x14ac:dyDescent="0.25">
      <c r="A1970" s="67"/>
      <c r="B1970" s="67">
        <v>5207</v>
      </c>
      <c r="C1970" s="67" t="s">
        <v>828</v>
      </c>
      <c r="D1970" s="109">
        <v>230065</v>
      </c>
      <c r="E1970" s="75" t="s">
        <v>664</v>
      </c>
      <c r="F1970" s="72">
        <v>712370</v>
      </c>
      <c r="G1970" s="75" t="s">
        <v>184</v>
      </c>
      <c r="H1970" s="77">
        <v>180</v>
      </c>
      <c r="I1970" s="77">
        <v>0</v>
      </c>
      <c r="J1970" s="77">
        <v>0</v>
      </c>
      <c r="K1970" s="77">
        <v>0</v>
      </c>
      <c r="L1970" s="80">
        <v>0</v>
      </c>
      <c r="M1970" s="80"/>
      <c r="N1970" s="80"/>
      <c r="O1970" s="80"/>
      <c r="P1970" s="80"/>
      <c r="Q1970" s="78">
        <v>110010</v>
      </c>
      <c r="R1970" s="79" t="s">
        <v>44</v>
      </c>
      <c r="S1970" s="78">
        <v>35</v>
      </c>
      <c r="T1970" s="79" t="s">
        <v>44</v>
      </c>
      <c r="U1970" s="78">
        <v>11</v>
      </c>
      <c r="V1970" s="80" t="s">
        <v>156</v>
      </c>
      <c r="W1970" s="78">
        <v>71</v>
      </c>
      <c r="X1970" s="78">
        <v>9</v>
      </c>
    </row>
    <row r="1971" spans="1:24" x14ac:dyDescent="0.25">
      <c r="A1971" s="67"/>
      <c r="B1971" s="67">
        <v>5208</v>
      </c>
      <c r="C1971" s="67" t="s">
        <v>828</v>
      </c>
      <c r="D1971" s="109">
        <v>230065</v>
      </c>
      <c r="E1971" s="75" t="s">
        <v>664</v>
      </c>
      <c r="F1971" s="72">
        <v>712420</v>
      </c>
      <c r="G1971" s="75" t="s">
        <v>223</v>
      </c>
      <c r="H1971" s="77">
        <v>0</v>
      </c>
      <c r="I1971" s="77">
        <v>1076.7</v>
      </c>
      <c r="J1971" s="77">
        <v>1000</v>
      </c>
      <c r="K1971" s="77">
        <v>0</v>
      </c>
      <c r="L1971" s="80">
        <v>0</v>
      </c>
      <c r="M1971" s="80"/>
      <c r="N1971" s="80"/>
      <c r="O1971" s="80"/>
      <c r="P1971" s="80"/>
      <c r="Q1971" s="78">
        <v>110010</v>
      </c>
      <c r="R1971" s="79" t="s">
        <v>44</v>
      </c>
      <c r="S1971" s="78">
        <v>35</v>
      </c>
      <c r="T1971" s="79" t="s">
        <v>44</v>
      </c>
      <c r="U1971" s="78">
        <v>11</v>
      </c>
      <c r="V1971" s="80" t="s">
        <v>156</v>
      </c>
      <c r="W1971" s="78">
        <v>71</v>
      </c>
      <c r="X1971" s="78">
        <v>9</v>
      </c>
    </row>
    <row r="1972" spans="1:24" x14ac:dyDescent="0.25">
      <c r="A1972" s="67"/>
      <c r="B1972" s="67">
        <v>5209</v>
      </c>
      <c r="C1972" s="67" t="s">
        <v>828</v>
      </c>
      <c r="D1972" s="109">
        <v>230065</v>
      </c>
      <c r="E1972" s="75" t="s">
        <v>664</v>
      </c>
      <c r="F1972" s="72">
        <v>712655</v>
      </c>
      <c r="G1972" s="75" t="s">
        <v>237</v>
      </c>
      <c r="H1972" s="77">
        <v>87.259999999999991</v>
      </c>
      <c r="I1972" s="77">
        <v>362.36</v>
      </c>
      <c r="J1972" s="77">
        <v>2000</v>
      </c>
      <c r="K1972" s="77">
        <v>386.62</v>
      </c>
      <c r="L1972" s="80">
        <v>4000</v>
      </c>
      <c r="M1972" s="80"/>
      <c r="N1972" s="80"/>
      <c r="O1972" s="80"/>
      <c r="P1972" s="80"/>
      <c r="Q1972" s="78">
        <v>110010</v>
      </c>
      <c r="R1972" s="79" t="s">
        <v>44</v>
      </c>
      <c r="S1972" s="78">
        <v>35</v>
      </c>
      <c r="T1972" s="79" t="s">
        <v>44</v>
      </c>
      <c r="U1972" s="78">
        <v>11</v>
      </c>
      <c r="V1972" s="80" t="s">
        <v>156</v>
      </c>
      <c r="W1972" s="78">
        <v>71</v>
      </c>
      <c r="X1972" s="78">
        <v>9</v>
      </c>
    </row>
    <row r="1973" spans="1:24" x14ac:dyDescent="0.25">
      <c r="A1973" s="67"/>
      <c r="B1973" s="67">
        <v>5210</v>
      </c>
      <c r="C1973" s="67" t="s">
        <v>828</v>
      </c>
      <c r="D1973" s="109">
        <v>230065</v>
      </c>
      <c r="E1973" s="75" t="s">
        <v>664</v>
      </c>
      <c r="F1973" s="72">
        <v>733120</v>
      </c>
      <c r="G1973" s="75" t="s">
        <v>188</v>
      </c>
      <c r="H1973" s="77">
        <v>3629.52</v>
      </c>
      <c r="I1973" s="77">
        <v>2105.1</v>
      </c>
      <c r="J1973" s="77">
        <v>4900</v>
      </c>
      <c r="K1973" s="77">
        <v>1525.47</v>
      </c>
      <c r="L1973" s="80">
        <v>3000</v>
      </c>
      <c r="M1973" s="80"/>
      <c r="N1973" s="80"/>
      <c r="O1973" s="80"/>
      <c r="P1973" s="80"/>
      <c r="Q1973" s="78">
        <v>110010</v>
      </c>
      <c r="R1973" s="79" t="s">
        <v>44</v>
      </c>
      <c r="S1973" s="78">
        <v>35</v>
      </c>
      <c r="T1973" s="79" t="s">
        <v>44</v>
      </c>
      <c r="U1973" s="78">
        <v>11</v>
      </c>
      <c r="V1973" s="80" t="s">
        <v>156</v>
      </c>
      <c r="W1973" s="78">
        <v>73</v>
      </c>
      <c r="X1973" s="78">
        <v>9</v>
      </c>
    </row>
    <row r="1974" spans="1:24" x14ac:dyDescent="0.25">
      <c r="A1974" s="67"/>
      <c r="B1974" s="67">
        <v>5211</v>
      </c>
      <c r="C1974" s="67" t="s">
        <v>828</v>
      </c>
      <c r="D1974" s="109">
        <v>230065</v>
      </c>
      <c r="E1974" s="75" t="s">
        <v>664</v>
      </c>
      <c r="F1974" s="72">
        <v>733210</v>
      </c>
      <c r="G1974" s="75" t="s">
        <v>251</v>
      </c>
      <c r="H1974" s="77">
        <v>0</v>
      </c>
      <c r="I1974" s="77">
        <v>162.82</v>
      </c>
      <c r="J1974" s="77">
        <v>450</v>
      </c>
      <c r="K1974" s="77">
        <v>0</v>
      </c>
      <c r="L1974" s="80">
        <v>450</v>
      </c>
      <c r="M1974" s="80"/>
      <c r="N1974" s="80"/>
      <c r="O1974" s="80"/>
      <c r="P1974" s="80"/>
      <c r="Q1974" s="78">
        <v>110010</v>
      </c>
      <c r="R1974" s="79" t="s">
        <v>44</v>
      </c>
      <c r="S1974" s="78">
        <v>35</v>
      </c>
      <c r="T1974" s="79" t="s">
        <v>44</v>
      </c>
      <c r="U1974" s="78">
        <v>11</v>
      </c>
      <c r="V1974" s="80" t="s">
        <v>156</v>
      </c>
      <c r="W1974" s="78">
        <v>73</v>
      </c>
      <c r="X1974" s="78">
        <v>9</v>
      </c>
    </row>
    <row r="1975" spans="1:24" x14ac:dyDescent="0.25">
      <c r="A1975" s="67"/>
      <c r="B1975" s="67">
        <v>5212</v>
      </c>
      <c r="C1975" s="67" t="s">
        <v>828</v>
      </c>
      <c r="D1975" s="109">
        <v>230065</v>
      </c>
      <c r="E1975" s="75" t="s">
        <v>664</v>
      </c>
      <c r="F1975" s="72">
        <v>733220</v>
      </c>
      <c r="G1975" s="75" t="s">
        <v>256</v>
      </c>
      <c r="H1975" s="77">
        <v>741.69999999999993</v>
      </c>
      <c r="I1975" s="77">
        <v>813.95</v>
      </c>
      <c r="J1975" s="77">
        <v>1000</v>
      </c>
      <c r="K1975" s="77">
        <v>473.2</v>
      </c>
      <c r="L1975" s="80">
        <v>1000</v>
      </c>
      <c r="M1975" s="80"/>
      <c r="N1975" s="80"/>
      <c r="O1975" s="80"/>
      <c r="P1975" s="80"/>
      <c r="Q1975" s="78">
        <v>110010</v>
      </c>
      <c r="R1975" s="79" t="s">
        <v>44</v>
      </c>
      <c r="S1975" s="78">
        <v>35</v>
      </c>
      <c r="T1975" s="79" t="s">
        <v>44</v>
      </c>
      <c r="U1975" s="78">
        <v>11</v>
      </c>
      <c r="V1975" s="80" t="s">
        <v>156</v>
      </c>
      <c r="W1975" s="78">
        <v>73</v>
      </c>
      <c r="X1975" s="78">
        <v>9</v>
      </c>
    </row>
    <row r="1976" spans="1:24" x14ac:dyDescent="0.25">
      <c r="A1976" s="67"/>
      <c r="B1976" s="67">
        <v>5213</v>
      </c>
      <c r="C1976" s="67" t="s">
        <v>828</v>
      </c>
      <c r="D1976" s="109">
        <v>230065</v>
      </c>
      <c r="E1976" s="75" t="s">
        <v>664</v>
      </c>
      <c r="F1976" s="72">
        <v>744210</v>
      </c>
      <c r="G1976" s="75" t="s">
        <v>190</v>
      </c>
      <c r="H1976" s="77">
        <v>309.5</v>
      </c>
      <c r="I1976" s="77">
        <v>167.44</v>
      </c>
      <c r="J1976" s="77">
        <v>5000</v>
      </c>
      <c r="K1976" s="77">
        <v>185.36</v>
      </c>
      <c r="L1976" s="80">
        <v>1000</v>
      </c>
      <c r="M1976" s="80"/>
      <c r="N1976" s="80"/>
      <c r="O1976" s="80"/>
      <c r="P1976" s="80"/>
      <c r="Q1976" s="78">
        <v>110010</v>
      </c>
      <c r="R1976" s="79" t="s">
        <v>44</v>
      </c>
      <c r="S1976" s="78">
        <v>35</v>
      </c>
      <c r="T1976" s="79" t="s">
        <v>44</v>
      </c>
      <c r="U1976" s="78">
        <v>11</v>
      </c>
      <c r="V1976" s="80" t="s">
        <v>156</v>
      </c>
      <c r="W1976" s="78">
        <v>74</v>
      </c>
      <c r="X1976" s="78">
        <v>9</v>
      </c>
    </row>
    <row r="1977" spans="1:24" x14ac:dyDescent="0.25">
      <c r="A1977" s="67"/>
      <c r="B1977" s="67">
        <v>5214</v>
      </c>
      <c r="C1977" s="67" t="s">
        <v>828</v>
      </c>
      <c r="D1977" s="109">
        <v>230065</v>
      </c>
      <c r="E1977" s="75" t="s">
        <v>664</v>
      </c>
      <c r="F1977" s="72">
        <v>744220</v>
      </c>
      <c r="G1977" s="75" t="s">
        <v>191</v>
      </c>
      <c r="H1977" s="77">
        <v>4494.01</v>
      </c>
      <c r="I1977" s="77">
        <v>7497.59</v>
      </c>
      <c r="J1977" s="77">
        <v>8000</v>
      </c>
      <c r="K1977" s="77">
        <v>3097.52</v>
      </c>
      <c r="L1977" s="80">
        <v>7000</v>
      </c>
      <c r="M1977" s="80"/>
      <c r="N1977" s="80"/>
      <c r="O1977" s="80"/>
      <c r="P1977" s="80"/>
      <c r="Q1977" s="78">
        <v>110010</v>
      </c>
      <c r="R1977" s="79" t="s">
        <v>44</v>
      </c>
      <c r="S1977" s="78">
        <v>35</v>
      </c>
      <c r="T1977" s="79" t="s">
        <v>44</v>
      </c>
      <c r="U1977" s="78">
        <v>11</v>
      </c>
      <c r="V1977" s="80" t="s">
        <v>156</v>
      </c>
      <c r="W1977" s="78">
        <v>74</v>
      </c>
      <c r="X1977" s="78">
        <v>9</v>
      </c>
    </row>
    <row r="1978" spans="1:24" x14ac:dyDescent="0.25">
      <c r="A1978" s="67"/>
      <c r="B1978" s="67">
        <v>5215</v>
      </c>
      <c r="C1978" s="67" t="s">
        <v>828</v>
      </c>
      <c r="D1978" s="109">
        <v>230065</v>
      </c>
      <c r="E1978" s="75" t="s">
        <v>664</v>
      </c>
      <c r="F1978" s="72">
        <v>744230</v>
      </c>
      <c r="G1978" s="75" t="s">
        <v>234</v>
      </c>
      <c r="H1978" s="77">
        <v>0</v>
      </c>
      <c r="I1978" s="77">
        <v>0</v>
      </c>
      <c r="J1978" s="77">
        <v>500</v>
      </c>
      <c r="K1978" s="77">
        <v>0</v>
      </c>
      <c r="L1978" s="80">
        <v>500</v>
      </c>
      <c r="M1978" s="80"/>
      <c r="N1978" s="80"/>
      <c r="O1978" s="80"/>
      <c r="P1978" s="80"/>
      <c r="Q1978" s="78">
        <v>110010</v>
      </c>
      <c r="R1978" s="79" t="s">
        <v>44</v>
      </c>
      <c r="S1978" s="78">
        <v>35</v>
      </c>
      <c r="T1978" s="79" t="s">
        <v>44</v>
      </c>
      <c r="U1978" s="78">
        <v>11</v>
      </c>
      <c r="V1978" s="80" t="s">
        <v>156</v>
      </c>
      <c r="W1978" s="78">
        <v>74</v>
      </c>
      <c r="X1978" s="78">
        <v>9</v>
      </c>
    </row>
    <row r="1979" spans="1:24" x14ac:dyDescent="0.25">
      <c r="A1979" s="67"/>
      <c r="B1979" s="67">
        <v>5216</v>
      </c>
      <c r="C1979" s="67" t="s">
        <v>828</v>
      </c>
      <c r="D1979" s="109">
        <v>230065</v>
      </c>
      <c r="E1979" s="75" t="s">
        <v>664</v>
      </c>
      <c r="F1979" s="72">
        <v>755240</v>
      </c>
      <c r="G1979" s="75" t="s">
        <v>193</v>
      </c>
      <c r="H1979" s="77">
        <v>16370.970000000001</v>
      </c>
      <c r="I1979" s="77">
        <v>35440.590000000004</v>
      </c>
      <c r="J1979" s="77">
        <v>30880</v>
      </c>
      <c r="K1979" s="77">
        <v>29884.799999999999</v>
      </c>
      <c r="L1979" s="80">
        <v>36000</v>
      </c>
      <c r="M1979" s="80"/>
      <c r="N1979" s="80"/>
      <c r="O1979" s="80"/>
      <c r="P1979" s="80"/>
      <c r="Q1979" s="78">
        <v>110010</v>
      </c>
      <c r="R1979" s="79" t="s">
        <v>44</v>
      </c>
      <c r="S1979" s="78">
        <v>35</v>
      </c>
      <c r="T1979" s="79" t="s">
        <v>44</v>
      </c>
      <c r="U1979" s="78">
        <v>11</v>
      </c>
      <c r="V1979" s="80" t="s">
        <v>156</v>
      </c>
      <c r="W1979" s="78">
        <v>75</v>
      </c>
      <c r="X1979" s="78">
        <v>9</v>
      </c>
    </row>
    <row r="1980" spans="1:24" x14ac:dyDescent="0.25">
      <c r="A1980" s="67"/>
      <c r="B1980" s="67">
        <v>5217</v>
      </c>
      <c r="C1980" s="67" t="s">
        <v>828</v>
      </c>
      <c r="D1980" s="109">
        <v>230065</v>
      </c>
      <c r="E1980" s="75" t="s">
        <v>664</v>
      </c>
      <c r="F1980" s="72">
        <v>755310</v>
      </c>
      <c r="G1980" s="75" t="s">
        <v>194</v>
      </c>
      <c r="H1980" s="77">
        <v>0</v>
      </c>
      <c r="I1980" s="77">
        <v>0</v>
      </c>
      <c r="J1980" s="77">
        <v>600</v>
      </c>
      <c r="K1980" s="77">
        <v>0</v>
      </c>
      <c r="L1980" s="80">
        <v>600</v>
      </c>
      <c r="M1980" s="80"/>
      <c r="N1980" s="80"/>
      <c r="O1980" s="80"/>
      <c r="P1980" s="80"/>
      <c r="Q1980" s="78">
        <v>110010</v>
      </c>
      <c r="R1980" s="79" t="s">
        <v>44</v>
      </c>
      <c r="S1980" s="78">
        <v>35</v>
      </c>
      <c r="T1980" s="79" t="s">
        <v>44</v>
      </c>
      <c r="U1980" s="78">
        <v>11</v>
      </c>
      <c r="V1980" s="80" t="s">
        <v>156</v>
      </c>
      <c r="W1980" s="78">
        <v>75</v>
      </c>
      <c r="X1980" s="78">
        <v>9</v>
      </c>
    </row>
    <row r="1981" spans="1:24" x14ac:dyDescent="0.25">
      <c r="A1981" s="67"/>
      <c r="B1981" s="67">
        <v>5218</v>
      </c>
      <c r="C1981" s="67" t="s">
        <v>828</v>
      </c>
      <c r="D1981" s="109">
        <v>230065</v>
      </c>
      <c r="E1981" s="75" t="s">
        <v>664</v>
      </c>
      <c r="F1981" s="72">
        <v>755330</v>
      </c>
      <c r="G1981" s="75" t="s">
        <v>238</v>
      </c>
      <c r="H1981" s="77">
        <v>0</v>
      </c>
      <c r="I1981" s="77">
        <v>2939</v>
      </c>
      <c r="J1981" s="77">
        <v>8000</v>
      </c>
      <c r="K1981" s="77">
        <v>0</v>
      </c>
      <c r="L1981" s="80">
        <v>7584</v>
      </c>
      <c r="M1981" s="80"/>
      <c r="N1981" s="80"/>
      <c r="O1981" s="80"/>
      <c r="P1981" s="80"/>
      <c r="Q1981" s="78">
        <v>110010</v>
      </c>
      <c r="R1981" s="79" t="s">
        <v>44</v>
      </c>
      <c r="S1981" s="78">
        <v>35</v>
      </c>
      <c r="T1981" s="79" t="s">
        <v>44</v>
      </c>
      <c r="U1981" s="78">
        <v>11</v>
      </c>
      <c r="V1981" s="80" t="s">
        <v>156</v>
      </c>
      <c r="W1981" s="78">
        <v>75</v>
      </c>
      <c r="X1981" s="78">
        <v>9</v>
      </c>
    </row>
    <row r="1982" spans="1:24" x14ac:dyDescent="0.25">
      <c r="A1982" s="67"/>
      <c r="B1982" s="67">
        <v>5219</v>
      </c>
      <c r="C1982" s="67" t="s">
        <v>828</v>
      </c>
      <c r="D1982" s="109">
        <v>230065</v>
      </c>
      <c r="E1982" s="75" t="s">
        <v>664</v>
      </c>
      <c r="F1982" s="72">
        <v>755360</v>
      </c>
      <c r="G1982" s="75" t="s">
        <v>225</v>
      </c>
      <c r="H1982" s="77">
        <v>1095.8</v>
      </c>
      <c r="I1982" s="77">
        <v>5627.68</v>
      </c>
      <c r="J1982" s="77">
        <v>9970</v>
      </c>
      <c r="K1982" s="77">
        <v>1513.14</v>
      </c>
      <c r="L1982" s="80">
        <v>9000</v>
      </c>
      <c r="M1982" s="80"/>
      <c r="N1982" s="80"/>
      <c r="O1982" s="80"/>
      <c r="P1982" s="80"/>
      <c r="Q1982" s="78">
        <v>110010</v>
      </c>
      <c r="R1982" s="79" t="s">
        <v>44</v>
      </c>
      <c r="S1982" s="78">
        <v>35</v>
      </c>
      <c r="T1982" s="79" t="s">
        <v>44</v>
      </c>
      <c r="U1982" s="78">
        <v>11</v>
      </c>
      <c r="V1982" s="80" t="s">
        <v>156</v>
      </c>
      <c r="W1982" s="78">
        <v>75</v>
      </c>
      <c r="X1982" s="78">
        <v>9</v>
      </c>
    </row>
    <row r="1983" spans="1:24" x14ac:dyDescent="0.25">
      <c r="A1983" s="67"/>
      <c r="B1983" s="67">
        <v>5220</v>
      </c>
      <c r="C1983" s="67" t="s">
        <v>828</v>
      </c>
      <c r="D1983" s="109">
        <v>230065</v>
      </c>
      <c r="E1983" s="75" t="s">
        <v>664</v>
      </c>
      <c r="F1983" s="72">
        <v>755510</v>
      </c>
      <c r="G1983" s="75" t="s">
        <v>195</v>
      </c>
      <c r="H1983" s="77">
        <v>0</v>
      </c>
      <c r="I1983" s="77">
        <v>0</v>
      </c>
      <c r="J1983" s="77">
        <v>500</v>
      </c>
      <c r="K1983" s="77">
        <v>0</v>
      </c>
      <c r="L1983" s="80">
        <v>500</v>
      </c>
      <c r="M1983" s="80"/>
      <c r="N1983" s="80"/>
      <c r="O1983" s="80"/>
      <c r="P1983" s="80"/>
      <c r="Q1983" s="78">
        <v>110010</v>
      </c>
      <c r="R1983" s="79" t="s">
        <v>44</v>
      </c>
      <c r="S1983" s="78">
        <v>35</v>
      </c>
      <c r="T1983" s="79" t="s">
        <v>44</v>
      </c>
      <c r="U1983" s="78">
        <v>11</v>
      </c>
      <c r="V1983" s="80" t="s">
        <v>156</v>
      </c>
      <c r="W1983" s="78">
        <v>75</v>
      </c>
      <c r="X1983" s="78">
        <v>9</v>
      </c>
    </row>
    <row r="1984" spans="1:24" x14ac:dyDescent="0.25">
      <c r="A1984" s="67"/>
      <c r="B1984" s="67">
        <v>5221</v>
      </c>
      <c r="C1984" s="67" t="s">
        <v>828</v>
      </c>
      <c r="D1984" s="109">
        <v>230065</v>
      </c>
      <c r="E1984" s="75" t="s">
        <v>664</v>
      </c>
      <c r="F1984" s="72">
        <v>755705</v>
      </c>
      <c r="G1984" s="75" t="s">
        <v>196</v>
      </c>
      <c r="H1984" s="77">
        <v>753.43000000000006</v>
      </c>
      <c r="I1984" s="77">
        <v>789.29</v>
      </c>
      <c r="J1984" s="77">
        <v>5320</v>
      </c>
      <c r="K1984" s="77">
        <v>1210.4000000000001</v>
      </c>
      <c r="L1984" s="80">
        <v>7500</v>
      </c>
      <c r="M1984" s="80"/>
      <c r="N1984" s="80"/>
      <c r="O1984" s="80"/>
      <c r="P1984" s="80"/>
      <c r="Q1984" s="78">
        <v>110010</v>
      </c>
      <c r="R1984" s="79" t="s">
        <v>44</v>
      </c>
      <c r="S1984" s="78">
        <v>35</v>
      </c>
      <c r="T1984" s="79" t="s">
        <v>44</v>
      </c>
      <c r="U1984" s="78">
        <v>11</v>
      </c>
      <c r="V1984" s="80" t="s">
        <v>156</v>
      </c>
      <c r="W1984" s="78">
        <v>75</v>
      </c>
      <c r="X1984" s="78">
        <v>9</v>
      </c>
    </row>
    <row r="1985" spans="1:24" x14ac:dyDescent="0.25">
      <c r="A1985" s="67"/>
      <c r="B1985" s="67">
        <v>5222</v>
      </c>
      <c r="C1985" s="67" t="s">
        <v>828</v>
      </c>
      <c r="D1985" s="109">
        <v>230065</v>
      </c>
      <c r="E1985" s="75" t="s">
        <v>664</v>
      </c>
      <c r="F1985" s="72">
        <v>755745</v>
      </c>
      <c r="G1985" s="75" t="s">
        <v>252</v>
      </c>
      <c r="H1985" s="77">
        <v>0</v>
      </c>
      <c r="I1985" s="77">
        <v>313.83000000000004</v>
      </c>
      <c r="J1985" s="77">
        <v>2000</v>
      </c>
      <c r="K1985" s="77">
        <v>0</v>
      </c>
      <c r="L1985" s="80">
        <v>2786</v>
      </c>
      <c r="M1985" s="80"/>
      <c r="N1985" s="80"/>
      <c r="O1985" s="80"/>
      <c r="P1985" s="80"/>
      <c r="Q1985" s="78">
        <v>110010</v>
      </c>
      <c r="R1985" s="79" t="s">
        <v>44</v>
      </c>
      <c r="S1985" s="78">
        <v>35</v>
      </c>
      <c r="T1985" s="79" t="s">
        <v>44</v>
      </c>
      <c r="U1985" s="78">
        <v>11</v>
      </c>
      <c r="V1985" s="80" t="s">
        <v>156</v>
      </c>
      <c r="W1985" s="78">
        <v>75</v>
      </c>
      <c r="X1985" s="78">
        <v>9</v>
      </c>
    </row>
    <row r="1986" spans="1:24" x14ac:dyDescent="0.25">
      <c r="A1986" s="67"/>
      <c r="B1986" s="67">
        <v>5223</v>
      </c>
      <c r="C1986" s="67" t="s">
        <v>828</v>
      </c>
      <c r="D1986" s="109">
        <v>230065</v>
      </c>
      <c r="E1986" s="75" t="s">
        <v>664</v>
      </c>
      <c r="F1986" s="72">
        <v>755765</v>
      </c>
      <c r="G1986" s="75" t="s">
        <v>239</v>
      </c>
      <c r="H1986" s="77">
        <v>0</v>
      </c>
      <c r="I1986" s="77">
        <v>50</v>
      </c>
      <c r="J1986" s="77">
        <v>50</v>
      </c>
      <c r="K1986" s="77">
        <v>25.98</v>
      </c>
      <c r="L1986" s="80">
        <v>50</v>
      </c>
      <c r="M1986" s="80"/>
      <c r="N1986" s="80"/>
      <c r="O1986" s="80"/>
      <c r="P1986" s="80"/>
      <c r="Q1986" s="78">
        <v>110010</v>
      </c>
      <c r="R1986" s="79" t="s">
        <v>44</v>
      </c>
      <c r="S1986" s="78">
        <v>35</v>
      </c>
      <c r="T1986" s="79" t="s">
        <v>44</v>
      </c>
      <c r="U1986" s="78">
        <v>11</v>
      </c>
      <c r="V1986" s="80" t="s">
        <v>156</v>
      </c>
      <c r="W1986" s="78">
        <v>75</v>
      </c>
      <c r="X1986" s="78">
        <v>9</v>
      </c>
    </row>
    <row r="1987" spans="1:24" x14ac:dyDescent="0.25">
      <c r="A1987" s="67"/>
      <c r="B1987" s="67">
        <v>5224</v>
      </c>
      <c r="C1987" s="67" t="s">
        <v>828</v>
      </c>
      <c r="D1987" s="109">
        <v>230065</v>
      </c>
      <c r="E1987" s="75" t="s">
        <v>664</v>
      </c>
      <c r="F1987" s="72">
        <v>765420</v>
      </c>
      <c r="G1987" s="75" t="s">
        <v>199</v>
      </c>
      <c r="H1987" s="77">
        <v>0</v>
      </c>
      <c r="I1987" s="77">
        <v>0</v>
      </c>
      <c r="J1987" s="77">
        <v>100</v>
      </c>
      <c r="K1987" s="77">
        <v>0</v>
      </c>
      <c r="L1987" s="80">
        <v>100</v>
      </c>
      <c r="M1987" s="80"/>
      <c r="N1987" s="80"/>
      <c r="O1987" s="80"/>
      <c r="P1987" s="80"/>
      <c r="Q1987" s="78">
        <v>110010</v>
      </c>
      <c r="R1987" s="79" t="s">
        <v>44</v>
      </c>
      <c r="S1987" s="78">
        <v>35</v>
      </c>
      <c r="T1987" s="79" t="s">
        <v>44</v>
      </c>
      <c r="U1987" s="78">
        <v>11</v>
      </c>
      <c r="V1987" s="80" t="s">
        <v>156</v>
      </c>
      <c r="W1987" s="78">
        <v>75</v>
      </c>
      <c r="X1987" s="78">
        <v>9</v>
      </c>
    </row>
    <row r="1988" spans="1:24" x14ac:dyDescent="0.25">
      <c r="A1988" s="67"/>
      <c r="B1988" s="67">
        <v>5225</v>
      </c>
      <c r="C1988" s="67" t="s">
        <v>828</v>
      </c>
      <c r="D1988" s="109">
        <v>230065</v>
      </c>
      <c r="E1988" s="75" t="s">
        <v>664</v>
      </c>
      <c r="F1988" s="72">
        <v>787410</v>
      </c>
      <c r="G1988" s="75" t="s">
        <v>227</v>
      </c>
      <c r="H1988" s="77">
        <v>561.33000000000004</v>
      </c>
      <c r="I1988" s="77">
        <v>0</v>
      </c>
      <c r="J1988" s="77">
        <v>500</v>
      </c>
      <c r="K1988" s="77">
        <v>0</v>
      </c>
      <c r="L1988" s="80">
        <v>0</v>
      </c>
      <c r="M1988" s="80"/>
      <c r="N1988" s="80"/>
      <c r="O1988" s="80"/>
      <c r="P1988" s="80"/>
      <c r="Q1988" s="78">
        <v>110010</v>
      </c>
      <c r="R1988" s="79" t="s">
        <v>44</v>
      </c>
      <c r="S1988" s="78">
        <v>35</v>
      </c>
      <c r="T1988" s="79" t="s">
        <v>44</v>
      </c>
      <c r="U1988" s="78">
        <v>11</v>
      </c>
      <c r="V1988" s="80" t="s">
        <v>156</v>
      </c>
      <c r="W1988" s="78">
        <v>78</v>
      </c>
      <c r="X1988" s="78">
        <v>9</v>
      </c>
    </row>
    <row r="1989" spans="1:24" x14ac:dyDescent="0.25">
      <c r="A1989" s="67"/>
      <c r="B1989" s="67">
        <v>5226</v>
      </c>
      <c r="C1989" s="67" t="s">
        <v>828</v>
      </c>
      <c r="D1989" s="109">
        <v>230065</v>
      </c>
      <c r="E1989" s="75" t="s">
        <v>664</v>
      </c>
      <c r="F1989" s="72">
        <v>787430</v>
      </c>
      <c r="G1989" s="75" t="s">
        <v>207</v>
      </c>
      <c r="H1989" s="77">
        <v>148.77000000000001</v>
      </c>
      <c r="I1989" s="77">
        <v>1247.6000000000001</v>
      </c>
      <c r="J1989" s="77">
        <v>3300</v>
      </c>
      <c r="K1989" s="77">
        <v>0</v>
      </c>
      <c r="L1989" s="80">
        <v>3000</v>
      </c>
      <c r="M1989" s="80"/>
      <c r="N1989" s="80"/>
      <c r="O1989" s="80"/>
      <c r="P1989" s="80"/>
      <c r="Q1989" s="78">
        <v>110010</v>
      </c>
      <c r="R1989" s="79" t="s">
        <v>44</v>
      </c>
      <c r="S1989" s="78">
        <v>35</v>
      </c>
      <c r="T1989" s="79" t="s">
        <v>44</v>
      </c>
      <c r="U1989" s="78">
        <v>11</v>
      </c>
      <c r="V1989" s="80" t="s">
        <v>156</v>
      </c>
      <c r="W1989" s="78">
        <v>78</v>
      </c>
      <c r="X1989" s="78">
        <v>9</v>
      </c>
    </row>
    <row r="1990" spans="1:24" s="66" customFormat="1" x14ac:dyDescent="0.25">
      <c r="A1990" s="67"/>
      <c r="B1990" s="67"/>
      <c r="C1990" s="67" t="s">
        <v>828</v>
      </c>
      <c r="D1990" s="109">
        <v>230065</v>
      </c>
      <c r="E1990" s="75" t="s">
        <v>664</v>
      </c>
      <c r="F1990" s="66">
        <v>798142</v>
      </c>
      <c r="G1990" s="66" t="s">
        <v>839</v>
      </c>
      <c r="H1990" s="77"/>
      <c r="I1990" s="77"/>
      <c r="J1990" s="77"/>
      <c r="K1990" s="77"/>
      <c r="L1990" s="80">
        <v>-8597</v>
      </c>
      <c r="M1990" s="80"/>
      <c r="N1990" s="80"/>
      <c r="O1990" s="80"/>
      <c r="P1990" s="80"/>
      <c r="Q1990" s="78">
        <v>110010</v>
      </c>
      <c r="R1990" s="79" t="s">
        <v>44</v>
      </c>
      <c r="S1990" s="78">
        <v>35</v>
      </c>
      <c r="T1990" s="79" t="s">
        <v>44</v>
      </c>
      <c r="U1990" s="78">
        <v>11</v>
      </c>
      <c r="V1990" s="80" t="s">
        <v>156</v>
      </c>
      <c r="W1990" s="78">
        <v>79</v>
      </c>
      <c r="X1990" s="78">
        <v>9</v>
      </c>
    </row>
    <row r="1991" spans="1:24" x14ac:dyDescent="0.25">
      <c r="A1991" s="67"/>
      <c r="B1991" s="67">
        <v>1748</v>
      </c>
      <c r="C1991" s="67" t="s">
        <v>751</v>
      </c>
      <c r="D1991" s="107">
        <v>230805</v>
      </c>
      <c r="E1991" s="75" t="s">
        <v>368</v>
      </c>
      <c r="F1991" s="76">
        <v>611310</v>
      </c>
      <c r="G1991" s="75" t="s">
        <v>179</v>
      </c>
      <c r="H1991" s="77">
        <v>79773.960000000006</v>
      </c>
      <c r="I1991" s="77">
        <v>82965</v>
      </c>
      <c r="J1991" s="77">
        <v>86284</v>
      </c>
      <c r="K1991" s="77">
        <v>43141.8</v>
      </c>
      <c r="L1991" s="80">
        <v>86284</v>
      </c>
      <c r="M1991" s="80"/>
      <c r="N1991" s="80"/>
      <c r="O1991" s="80"/>
      <c r="P1991" s="80"/>
      <c r="Q1991" s="78">
        <v>110010</v>
      </c>
      <c r="R1991" s="79" t="s">
        <v>44</v>
      </c>
      <c r="S1991" s="78">
        <v>35</v>
      </c>
      <c r="T1991" s="79" t="s">
        <v>44</v>
      </c>
      <c r="U1991" s="78">
        <v>11</v>
      </c>
      <c r="V1991" s="80" t="s">
        <v>156</v>
      </c>
      <c r="W1991" s="78">
        <v>61</v>
      </c>
      <c r="X1991" s="78">
        <v>9</v>
      </c>
    </row>
    <row r="1992" spans="1:24" x14ac:dyDescent="0.25">
      <c r="A1992" s="67"/>
      <c r="B1992" s="67">
        <v>1749</v>
      </c>
      <c r="C1992" s="67" t="s">
        <v>751</v>
      </c>
      <c r="D1992" s="107">
        <v>230805</v>
      </c>
      <c r="E1992" s="75" t="s">
        <v>368</v>
      </c>
      <c r="F1992" s="76">
        <v>611320</v>
      </c>
      <c r="G1992" s="75" t="s">
        <v>180</v>
      </c>
      <c r="H1992" s="77">
        <v>33797.289999999994</v>
      </c>
      <c r="I1992" s="77">
        <v>28572.19</v>
      </c>
      <c r="J1992" s="77">
        <v>42688</v>
      </c>
      <c r="K1992" s="77">
        <v>21343.920000000002</v>
      </c>
      <c r="L1992" s="80">
        <v>42688</v>
      </c>
      <c r="M1992" s="80"/>
      <c r="N1992" s="80"/>
      <c r="O1992" s="80"/>
      <c r="P1992" s="80"/>
      <c r="Q1992" s="78">
        <v>110010</v>
      </c>
      <c r="R1992" s="79" t="s">
        <v>44</v>
      </c>
      <c r="S1992" s="78">
        <v>35</v>
      </c>
      <c r="T1992" s="79" t="s">
        <v>44</v>
      </c>
      <c r="U1992" s="78">
        <v>11</v>
      </c>
      <c r="V1992" s="80" t="s">
        <v>156</v>
      </c>
      <c r="W1992" s="78">
        <v>61</v>
      </c>
      <c r="X1992" s="78">
        <v>9</v>
      </c>
    </row>
    <row r="1993" spans="1:24" x14ac:dyDescent="0.25">
      <c r="A1993" s="67"/>
      <c r="B1993" s="67">
        <v>1750</v>
      </c>
      <c r="C1993" s="67" t="s">
        <v>751</v>
      </c>
      <c r="D1993" s="107">
        <v>230805</v>
      </c>
      <c r="E1993" s="75" t="s">
        <v>368</v>
      </c>
      <c r="F1993" s="76">
        <v>611460</v>
      </c>
      <c r="G1993" s="75" t="s">
        <v>182</v>
      </c>
      <c r="H1993" s="77">
        <v>8795.2199999999993</v>
      </c>
      <c r="I1993" s="77">
        <v>3801.33</v>
      </c>
      <c r="J1993" s="77">
        <v>10167</v>
      </c>
      <c r="K1993" s="77">
        <v>1445.74</v>
      </c>
      <c r="L1993" s="80">
        <v>14000</v>
      </c>
      <c r="M1993" s="80"/>
      <c r="N1993" s="80"/>
      <c r="O1993" s="80"/>
      <c r="P1993" s="80"/>
      <c r="Q1993" s="78">
        <v>110010</v>
      </c>
      <c r="R1993" s="79" t="s">
        <v>44</v>
      </c>
      <c r="S1993" s="78">
        <v>35</v>
      </c>
      <c r="T1993" s="79" t="s">
        <v>44</v>
      </c>
      <c r="U1993" s="78">
        <v>11</v>
      </c>
      <c r="V1993" s="80" t="s">
        <v>156</v>
      </c>
      <c r="W1993" s="78">
        <v>61</v>
      </c>
      <c r="X1993" s="78">
        <v>9</v>
      </c>
    </row>
    <row r="1994" spans="1:24" x14ac:dyDescent="0.25">
      <c r="A1994" s="67"/>
      <c r="B1994" s="67">
        <v>1751</v>
      </c>
      <c r="C1994" s="67" t="s">
        <v>751</v>
      </c>
      <c r="D1994" s="107">
        <v>230805</v>
      </c>
      <c r="E1994" s="75" t="s">
        <v>368</v>
      </c>
      <c r="F1994" s="76">
        <v>712655</v>
      </c>
      <c r="G1994" s="75" t="s">
        <v>237</v>
      </c>
      <c r="H1994" s="77">
        <v>207.6</v>
      </c>
      <c r="I1994" s="77">
        <v>0</v>
      </c>
      <c r="J1994" s="77">
        <v>0</v>
      </c>
      <c r="K1994" s="77">
        <v>0</v>
      </c>
      <c r="L1994" s="80">
        <v>250</v>
      </c>
      <c r="M1994" s="80"/>
      <c r="N1994" s="80"/>
      <c r="O1994" s="80"/>
      <c r="P1994" s="80"/>
      <c r="Q1994" s="78">
        <v>110010</v>
      </c>
      <c r="R1994" s="79" t="s">
        <v>44</v>
      </c>
      <c r="S1994" s="78">
        <v>35</v>
      </c>
      <c r="T1994" s="79" t="s">
        <v>44</v>
      </c>
      <c r="U1994" s="78">
        <v>11</v>
      </c>
      <c r="V1994" s="80" t="s">
        <v>156</v>
      </c>
      <c r="W1994" s="78">
        <v>71</v>
      </c>
      <c r="X1994" s="78">
        <v>9</v>
      </c>
    </row>
    <row r="1995" spans="1:24" x14ac:dyDescent="0.25">
      <c r="A1995" s="67"/>
      <c r="B1995" s="67">
        <v>1752</v>
      </c>
      <c r="C1995" s="67" t="s">
        <v>751</v>
      </c>
      <c r="D1995" s="107">
        <v>230805</v>
      </c>
      <c r="E1995" s="75" t="s">
        <v>368</v>
      </c>
      <c r="F1995" s="76">
        <v>733120</v>
      </c>
      <c r="G1995" s="75" t="s">
        <v>188</v>
      </c>
      <c r="H1995" s="77">
        <v>1085.44</v>
      </c>
      <c r="I1995" s="77">
        <v>884.62</v>
      </c>
      <c r="J1995" s="77">
        <v>1050</v>
      </c>
      <c r="K1995" s="77">
        <v>0</v>
      </c>
      <c r="L1995" s="80">
        <v>850</v>
      </c>
      <c r="M1995" s="80"/>
      <c r="N1995" s="80"/>
      <c r="O1995" s="80"/>
      <c r="P1995" s="80"/>
      <c r="Q1995" s="78">
        <v>110010</v>
      </c>
      <c r="R1995" s="79" t="s">
        <v>44</v>
      </c>
      <c r="S1995" s="78">
        <v>35</v>
      </c>
      <c r="T1995" s="79" t="s">
        <v>44</v>
      </c>
      <c r="U1995" s="78">
        <v>11</v>
      </c>
      <c r="V1995" s="80" t="s">
        <v>156</v>
      </c>
      <c r="W1995" s="78">
        <v>73</v>
      </c>
      <c r="X1995" s="78">
        <v>9</v>
      </c>
    </row>
    <row r="1996" spans="1:24" x14ac:dyDescent="0.25">
      <c r="A1996" s="67"/>
      <c r="B1996" s="67">
        <v>1753</v>
      </c>
      <c r="C1996" s="67" t="s">
        <v>751</v>
      </c>
      <c r="D1996" s="107">
        <v>230805</v>
      </c>
      <c r="E1996" s="75" t="s">
        <v>368</v>
      </c>
      <c r="F1996" s="76">
        <v>733230</v>
      </c>
      <c r="G1996" s="75" t="s">
        <v>369</v>
      </c>
      <c r="H1996" s="77">
        <v>4500</v>
      </c>
      <c r="I1996" s="77">
        <v>6075</v>
      </c>
      <c r="J1996" s="77">
        <v>7000</v>
      </c>
      <c r="K1996" s="77">
        <v>6000</v>
      </c>
      <c r="L1996" s="80">
        <v>6600</v>
      </c>
      <c r="M1996" s="80"/>
      <c r="N1996" s="80"/>
      <c r="O1996" s="80"/>
      <c r="P1996" s="80"/>
      <c r="Q1996" s="78">
        <v>110010</v>
      </c>
      <c r="R1996" s="79" t="s">
        <v>44</v>
      </c>
      <c r="S1996" s="78">
        <v>35</v>
      </c>
      <c r="T1996" s="79" t="s">
        <v>44</v>
      </c>
      <c r="U1996" s="78">
        <v>11</v>
      </c>
      <c r="V1996" s="80" t="s">
        <v>156</v>
      </c>
      <c r="W1996" s="78">
        <v>73</v>
      </c>
      <c r="X1996" s="78">
        <v>9</v>
      </c>
    </row>
    <row r="1997" spans="1:24" x14ac:dyDescent="0.25">
      <c r="A1997" s="67"/>
      <c r="B1997" s="67">
        <v>1754</v>
      </c>
      <c r="C1997" s="67" t="s">
        <v>751</v>
      </c>
      <c r="D1997" s="107">
        <v>230805</v>
      </c>
      <c r="E1997" s="75" t="s">
        <v>368</v>
      </c>
      <c r="F1997" s="76">
        <v>744210</v>
      </c>
      <c r="G1997" s="75" t="s">
        <v>190</v>
      </c>
      <c r="H1997" s="77">
        <v>321.08</v>
      </c>
      <c r="I1997" s="77">
        <v>248.64</v>
      </c>
      <c r="J1997" s="77">
        <v>500</v>
      </c>
      <c r="K1997" s="77">
        <v>0</v>
      </c>
      <c r="L1997" s="80">
        <v>300</v>
      </c>
      <c r="M1997" s="80"/>
      <c r="N1997" s="80"/>
      <c r="O1997" s="80"/>
      <c r="P1997" s="80"/>
      <c r="Q1997" s="78">
        <v>110010</v>
      </c>
      <c r="R1997" s="79" t="s">
        <v>44</v>
      </c>
      <c r="S1997" s="78">
        <v>35</v>
      </c>
      <c r="T1997" s="79" t="s">
        <v>44</v>
      </c>
      <c r="U1997" s="78">
        <v>11</v>
      </c>
      <c r="V1997" s="80" t="s">
        <v>156</v>
      </c>
      <c r="W1997" s="78">
        <v>74</v>
      </c>
      <c r="X1997" s="78">
        <v>9</v>
      </c>
    </row>
    <row r="1998" spans="1:24" x14ac:dyDescent="0.25">
      <c r="A1998" s="67"/>
      <c r="B1998" s="67">
        <v>1755</v>
      </c>
      <c r="C1998" s="67" t="s">
        <v>751</v>
      </c>
      <c r="D1998" s="107">
        <v>230805</v>
      </c>
      <c r="E1998" s="75" t="s">
        <v>368</v>
      </c>
      <c r="F1998" s="76">
        <v>744220</v>
      </c>
      <c r="G1998" s="75" t="s">
        <v>191</v>
      </c>
      <c r="H1998" s="77">
        <v>3686.5199999999995</v>
      </c>
      <c r="I1998" s="77">
        <v>3372.77</v>
      </c>
      <c r="J1998" s="77">
        <v>6500</v>
      </c>
      <c r="K1998" s="77">
        <v>2213.4700000000003</v>
      </c>
      <c r="L1998" s="80">
        <v>4000</v>
      </c>
      <c r="M1998" s="80"/>
      <c r="N1998" s="80"/>
      <c r="O1998" s="80"/>
      <c r="P1998" s="80"/>
      <c r="Q1998" s="78">
        <v>110010</v>
      </c>
      <c r="R1998" s="79" t="s">
        <v>44</v>
      </c>
      <c r="S1998" s="78">
        <v>35</v>
      </c>
      <c r="T1998" s="79" t="s">
        <v>44</v>
      </c>
      <c r="U1998" s="78">
        <v>11</v>
      </c>
      <c r="V1998" s="80" t="s">
        <v>156</v>
      </c>
      <c r="W1998" s="78">
        <v>74</v>
      </c>
      <c r="X1998" s="78">
        <v>9</v>
      </c>
    </row>
    <row r="1999" spans="1:24" x14ac:dyDescent="0.25">
      <c r="A1999" s="67"/>
      <c r="B1999" s="67">
        <v>1756</v>
      </c>
      <c r="C1999" s="67" t="s">
        <v>751</v>
      </c>
      <c r="D1999" s="107">
        <v>230805</v>
      </c>
      <c r="E1999" s="75" t="s">
        <v>368</v>
      </c>
      <c r="F1999" s="76">
        <v>744230</v>
      </c>
      <c r="G1999" s="75" t="s">
        <v>234</v>
      </c>
      <c r="H1999" s="77">
        <v>0</v>
      </c>
      <c r="I1999" s="77">
        <v>0</v>
      </c>
      <c r="J1999" s="77">
        <v>2000</v>
      </c>
      <c r="K1999" s="77">
        <v>0</v>
      </c>
      <c r="L1999" s="80">
        <v>500</v>
      </c>
      <c r="M1999" s="80"/>
      <c r="N1999" s="80"/>
      <c r="O1999" s="80"/>
      <c r="P1999" s="80"/>
      <c r="Q1999" s="78">
        <v>110010</v>
      </c>
      <c r="R1999" s="79" t="s">
        <v>44</v>
      </c>
      <c r="S1999" s="78">
        <v>35</v>
      </c>
      <c r="T1999" s="79" t="s">
        <v>44</v>
      </c>
      <c r="U1999" s="78">
        <v>11</v>
      </c>
      <c r="V1999" s="80" t="s">
        <v>156</v>
      </c>
      <c r="W1999" s="78">
        <v>74</v>
      </c>
      <c r="X1999" s="78">
        <v>9</v>
      </c>
    </row>
    <row r="2000" spans="1:24" s="66" customFormat="1" x14ac:dyDescent="0.25">
      <c r="A2000" s="67"/>
      <c r="B2000" s="67">
        <v>1757</v>
      </c>
      <c r="C2000" s="67" t="s">
        <v>751</v>
      </c>
      <c r="D2000" s="107">
        <v>230805</v>
      </c>
      <c r="E2000" s="75" t="s">
        <v>368</v>
      </c>
      <c r="F2000" s="76">
        <v>755240</v>
      </c>
      <c r="G2000" s="75" t="s">
        <v>193</v>
      </c>
      <c r="H2000" s="77">
        <v>9761.65</v>
      </c>
      <c r="I2000" s="77">
        <v>16935.87</v>
      </c>
      <c r="J2000" s="77">
        <v>1000</v>
      </c>
      <c r="K2000" s="77">
        <v>202</v>
      </c>
      <c r="L2000" s="80">
        <v>3387</v>
      </c>
      <c r="M2000" s="80"/>
      <c r="N2000" s="80"/>
      <c r="O2000" s="80"/>
      <c r="P2000" s="80"/>
      <c r="Q2000" s="78">
        <v>110010</v>
      </c>
      <c r="R2000" s="79" t="s">
        <v>44</v>
      </c>
      <c r="S2000" s="78">
        <v>35</v>
      </c>
      <c r="T2000" s="79" t="s">
        <v>44</v>
      </c>
      <c r="U2000" s="78">
        <v>11</v>
      </c>
      <c r="V2000" s="80" t="s">
        <v>156</v>
      </c>
      <c r="W2000" s="78">
        <v>75</v>
      </c>
      <c r="X2000" s="78">
        <v>9</v>
      </c>
    </row>
    <row r="2001" spans="1:24" x14ac:dyDescent="0.25">
      <c r="A2001" s="67"/>
      <c r="B2001" s="67">
        <v>1758</v>
      </c>
      <c r="C2001" s="67" t="s">
        <v>751</v>
      </c>
      <c r="D2001" s="107">
        <v>230805</v>
      </c>
      <c r="E2001" s="75" t="s">
        <v>368</v>
      </c>
      <c r="F2001" s="76">
        <v>755310</v>
      </c>
      <c r="G2001" s="75" t="s">
        <v>194</v>
      </c>
      <c r="H2001" s="77">
        <v>0</v>
      </c>
      <c r="I2001" s="77">
        <v>0</v>
      </c>
      <c r="J2001" s="77">
        <v>200</v>
      </c>
      <c r="K2001" s="77">
        <v>0</v>
      </c>
      <c r="L2001" s="80">
        <v>100</v>
      </c>
      <c r="M2001" s="80"/>
      <c r="N2001" s="80"/>
      <c r="O2001" s="80"/>
      <c r="P2001" s="80"/>
      <c r="Q2001" s="78">
        <v>110010</v>
      </c>
      <c r="R2001" s="79" t="s">
        <v>44</v>
      </c>
      <c r="S2001" s="78">
        <v>35</v>
      </c>
      <c r="T2001" s="79" t="s">
        <v>44</v>
      </c>
      <c r="U2001" s="78">
        <v>11</v>
      </c>
      <c r="V2001" s="80" t="s">
        <v>156</v>
      </c>
      <c r="W2001" s="78">
        <v>75</v>
      </c>
      <c r="X2001" s="78">
        <v>9</v>
      </c>
    </row>
    <row r="2002" spans="1:24" x14ac:dyDescent="0.25">
      <c r="A2002" s="67"/>
      <c r="B2002" s="67">
        <v>1759</v>
      </c>
      <c r="C2002" s="67" t="s">
        <v>751</v>
      </c>
      <c r="D2002" s="107">
        <v>230805</v>
      </c>
      <c r="E2002" s="75" t="s">
        <v>368</v>
      </c>
      <c r="F2002" s="76">
        <v>755360</v>
      </c>
      <c r="G2002" s="75" t="s">
        <v>225</v>
      </c>
      <c r="H2002" s="77">
        <v>0</v>
      </c>
      <c r="I2002" s="77">
        <v>146.97</v>
      </c>
      <c r="J2002" s="77">
        <v>100</v>
      </c>
      <c r="K2002" s="77">
        <v>0</v>
      </c>
      <c r="L2002" s="80">
        <v>100</v>
      </c>
      <c r="M2002" s="80"/>
      <c r="N2002" s="80"/>
      <c r="O2002" s="80"/>
      <c r="P2002" s="80"/>
      <c r="Q2002" s="78">
        <v>110010</v>
      </c>
      <c r="R2002" s="79" t="s">
        <v>44</v>
      </c>
      <c r="S2002" s="78">
        <v>35</v>
      </c>
      <c r="T2002" s="79" t="s">
        <v>44</v>
      </c>
      <c r="U2002" s="78">
        <v>11</v>
      </c>
      <c r="V2002" s="80" t="s">
        <v>156</v>
      </c>
      <c r="W2002" s="78">
        <v>75</v>
      </c>
      <c r="X2002" s="78">
        <v>9</v>
      </c>
    </row>
    <row r="2003" spans="1:24" x14ac:dyDescent="0.25">
      <c r="A2003" s="67"/>
      <c r="B2003" s="67">
        <v>1760</v>
      </c>
      <c r="C2003" s="67" t="s">
        <v>751</v>
      </c>
      <c r="D2003" s="107">
        <v>230805</v>
      </c>
      <c r="E2003" s="75" t="s">
        <v>368</v>
      </c>
      <c r="F2003" s="76">
        <v>755765</v>
      </c>
      <c r="G2003" s="75" t="s">
        <v>239</v>
      </c>
      <c r="H2003" s="77">
        <v>0</v>
      </c>
      <c r="I2003" s="77">
        <v>0</v>
      </c>
      <c r="J2003" s="77">
        <v>500</v>
      </c>
      <c r="K2003" s="77">
        <v>0</v>
      </c>
      <c r="L2003" s="80">
        <v>430</v>
      </c>
      <c r="M2003" s="80"/>
      <c r="N2003" s="80"/>
      <c r="O2003" s="80"/>
      <c r="P2003" s="80"/>
      <c r="Q2003" s="78">
        <v>110010</v>
      </c>
      <c r="R2003" s="79" t="s">
        <v>44</v>
      </c>
      <c r="S2003" s="78">
        <v>35</v>
      </c>
      <c r="T2003" s="79" t="s">
        <v>44</v>
      </c>
      <c r="U2003" s="78">
        <v>11</v>
      </c>
      <c r="V2003" s="80" t="s">
        <v>156</v>
      </c>
      <c r="W2003" s="78">
        <v>75</v>
      </c>
      <c r="X2003" s="78">
        <v>9</v>
      </c>
    </row>
    <row r="2004" spans="1:24" x14ac:dyDescent="0.25">
      <c r="A2004" s="67"/>
      <c r="B2004" s="67">
        <v>1761</v>
      </c>
      <c r="C2004" s="67" t="s">
        <v>751</v>
      </c>
      <c r="D2004" s="107">
        <v>230805</v>
      </c>
      <c r="E2004" s="75" t="s">
        <v>368</v>
      </c>
      <c r="F2004" s="76">
        <v>787430</v>
      </c>
      <c r="G2004" s="75" t="s">
        <v>207</v>
      </c>
      <c r="H2004" s="77">
        <v>0</v>
      </c>
      <c r="I2004" s="77">
        <v>0</v>
      </c>
      <c r="J2004" s="77">
        <v>2000</v>
      </c>
      <c r="K2004" s="77">
        <v>0</v>
      </c>
      <c r="L2004" s="80">
        <v>500</v>
      </c>
      <c r="M2004" s="80"/>
      <c r="N2004" s="80"/>
      <c r="O2004" s="80"/>
      <c r="P2004" s="80"/>
      <c r="Q2004" s="78">
        <v>110010</v>
      </c>
      <c r="R2004" s="79" t="s">
        <v>44</v>
      </c>
      <c r="S2004" s="78">
        <v>35</v>
      </c>
      <c r="T2004" s="79" t="s">
        <v>44</v>
      </c>
      <c r="U2004" s="78">
        <v>11</v>
      </c>
      <c r="V2004" s="80" t="s">
        <v>156</v>
      </c>
      <c r="W2004" s="78">
        <v>78</v>
      </c>
      <c r="X2004" s="78">
        <v>9</v>
      </c>
    </row>
    <row r="2005" spans="1:24" x14ac:dyDescent="0.25">
      <c r="A2005" s="67"/>
      <c r="B2005" s="67"/>
      <c r="C2005" s="67" t="s">
        <v>751</v>
      </c>
      <c r="D2005" s="107">
        <v>230805</v>
      </c>
      <c r="E2005" s="75" t="s">
        <v>368</v>
      </c>
      <c r="F2005" s="66">
        <v>798142</v>
      </c>
      <c r="G2005" s="66" t="s">
        <v>839</v>
      </c>
      <c r="H2005" s="77"/>
      <c r="I2005" s="77"/>
      <c r="J2005" s="77"/>
      <c r="K2005" s="77"/>
      <c r="L2005" s="80">
        <v>-1692</v>
      </c>
      <c r="M2005" s="80"/>
      <c r="N2005" s="80"/>
      <c r="O2005" s="80"/>
      <c r="P2005" s="80"/>
      <c r="Q2005" s="78">
        <v>110010</v>
      </c>
      <c r="R2005" s="79" t="s">
        <v>44</v>
      </c>
      <c r="S2005" s="78">
        <v>35</v>
      </c>
      <c r="T2005" s="79" t="s">
        <v>44</v>
      </c>
      <c r="U2005" s="78">
        <v>11</v>
      </c>
      <c r="V2005" s="80" t="s">
        <v>156</v>
      </c>
      <c r="W2005" s="78">
        <v>79</v>
      </c>
      <c r="X2005" s="78">
        <v>9</v>
      </c>
    </row>
    <row r="2006" spans="1:24" x14ac:dyDescent="0.25">
      <c r="A2006" s="67"/>
      <c r="B2006" s="67">
        <v>1762</v>
      </c>
      <c r="C2006" s="67" t="s">
        <v>751</v>
      </c>
      <c r="D2006" s="107">
        <v>300004</v>
      </c>
      <c r="E2006" s="75" t="s">
        <v>370</v>
      </c>
      <c r="F2006" s="76">
        <v>611420</v>
      </c>
      <c r="G2006" s="75" t="s">
        <v>181</v>
      </c>
      <c r="H2006" s="77">
        <v>100752.48000000004</v>
      </c>
      <c r="I2006" s="77">
        <v>104645.34999999999</v>
      </c>
      <c r="J2006" s="77">
        <v>108552</v>
      </c>
      <c r="K2006" s="77">
        <v>54275.7</v>
      </c>
      <c r="L2006" s="80">
        <v>108551</v>
      </c>
      <c r="M2006" s="80"/>
      <c r="N2006" s="80"/>
      <c r="O2006" s="80"/>
      <c r="P2006" s="80"/>
      <c r="Q2006" s="78">
        <v>110010</v>
      </c>
      <c r="R2006" s="79" t="s">
        <v>44</v>
      </c>
      <c r="S2006" s="78">
        <v>35</v>
      </c>
      <c r="T2006" s="79" t="s">
        <v>44</v>
      </c>
      <c r="U2006" s="78">
        <v>11</v>
      </c>
      <c r="V2006" s="80" t="s">
        <v>156</v>
      </c>
      <c r="W2006" s="78">
        <v>61</v>
      </c>
      <c r="X2006" s="78">
        <v>9</v>
      </c>
    </row>
    <row r="2007" spans="1:24" x14ac:dyDescent="0.25">
      <c r="A2007" s="67"/>
      <c r="B2007" s="67">
        <v>1763</v>
      </c>
      <c r="C2007" s="67" t="s">
        <v>751</v>
      </c>
      <c r="D2007" s="107">
        <v>300004</v>
      </c>
      <c r="E2007" s="75" t="s">
        <v>370</v>
      </c>
      <c r="F2007" s="76">
        <v>611489</v>
      </c>
      <c r="G2007" s="75" t="s">
        <v>733</v>
      </c>
      <c r="H2007" s="77">
        <v>0</v>
      </c>
      <c r="I2007" s="77">
        <v>203.97</v>
      </c>
      <c r="J2007" s="77">
        <v>100</v>
      </c>
      <c r="K2007" s="77">
        <v>28.02</v>
      </c>
      <c r="L2007" s="80">
        <v>100</v>
      </c>
      <c r="M2007" s="80"/>
      <c r="N2007" s="80"/>
      <c r="O2007" s="80"/>
      <c r="P2007" s="80"/>
      <c r="Q2007" s="78">
        <v>110010</v>
      </c>
      <c r="R2007" s="79" t="s">
        <v>44</v>
      </c>
      <c r="S2007" s="78">
        <v>35</v>
      </c>
      <c r="T2007" s="79" t="s">
        <v>44</v>
      </c>
      <c r="U2007" s="78">
        <v>11</v>
      </c>
      <c r="V2007" s="80" t="s">
        <v>156</v>
      </c>
      <c r="W2007" s="78">
        <v>61</v>
      </c>
      <c r="X2007" s="78">
        <v>9</v>
      </c>
    </row>
    <row r="2008" spans="1:24" x14ac:dyDescent="0.25">
      <c r="A2008" s="67"/>
      <c r="B2008" s="67">
        <v>1764</v>
      </c>
      <c r="C2008" s="67" t="s">
        <v>751</v>
      </c>
      <c r="D2008" s="107">
        <v>300004</v>
      </c>
      <c r="E2008" s="75" t="s">
        <v>370</v>
      </c>
      <c r="F2008" s="76">
        <v>611491</v>
      </c>
      <c r="G2008" s="75" t="s">
        <v>233</v>
      </c>
      <c r="H2008" s="77">
        <v>0</v>
      </c>
      <c r="I2008" s="77">
        <v>0</v>
      </c>
      <c r="J2008" s="77">
        <v>520</v>
      </c>
      <c r="K2008" s="77">
        <v>0</v>
      </c>
      <c r="L2008" s="80">
        <v>500</v>
      </c>
      <c r="M2008" s="80"/>
      <c r="N2008" s="80"/>
      <c r="O2008" s="80"/>
      <c r="P2008" s="80"/>
      <c r="Q2008" s="78">
        <v>110010</v>
      </c>
      <c r="R2008" s="79" t="s">
        <v>44</v>
      </c>
      <c r="S2008" s="78">
        <v>35</v>
      </c>
      <c r="T2008" s="79" t="s">
        <v>44</v>
      </c>
      <c r="U2008" s="78">
        <v>11</v>
      </c>
      <c r="V2008" s="80" t="s">
        <v>156</v>
      </c>
      <c r="W2008" s="78">
        <v>61</v>
      </c>
      <c r="X2008" s="78">
        <v>9</v>
      </c>
    </row>
    <row r="2009" spans="1:24" x14ac:dyDescent="0.25">
      <c r="A2009" s="67"/>
      <c r="B2009" s="67">
        <v>1765</v>
      </c>
      <c r="C2009" s="67" t="s">
        <v>751</v>
      </c>
      <c r="D2009" s="107">
        <v>300004</v>
      </c>
      <c r="E2009" s="75" t="s">
        <v>370</v>
      </c>
      <c r="F2009" s="76">
        <v>611492</v>
      </c>
      <c r="G2009" s="75" t="s">
        <v>183</v>
      </c>
      <c r="H2009" s="77">
        <v>0</v>
      </c>
      <c r="I2009" s="77">
        <v>923.3</v>
      </c>
      <c r="J2009" s="77">
        <v>940</v>
      </c>
      <c r="K2009" s="77">
        <v>347.29</v>
      </c>
      <c r="L2009" s="80">
        <v>500</v>
      </c>
      <c r="M2009" s="80"/>
      <c r="N2009" s="80"/>
      <c r="O2009" s="80"/>
      <c r="P2009" s="80"/>
      <c r="Q2009" s="78">
        <v>110010</v>
      </c>
      <c r="R2009" s="79" t="s">
        <v>44</v>
      </c>
      <c r="S2009" s="78">
        <v>35</v>
      </c>
      <c r="T2009" s="79" t="s">
        <v>44</v>
      </c>
      <c r="U2009" s="78">
        <v>11</v>
      </c>
      <c r="V2009" s="80" t="s">
        <v>156</v>
      </c>
      <c r="W2009" s="78">
        <v>61</v>
      </c>
      <c r="X2009" s="78">
        <v>9</v>
      </c>
    </row>
    <row r="2010" spans="1:24" x14ac:dyDescent="0.25">
      <c r="A2010" s="67"/>
      <c r="B2010" s="67">
        <v>1766</v>
      </c>
      <c r="C2010" s="67" t="s">
        <v>751</v>
      </c>
      <c r="D2010" s="107">
        <v>300004</v>
      </c>
      <c r="E2010" s="75" t="s">
        <v>370</v>
      </c>
      <c r="F2010" s="76">
        <v>712655</v>
      </c>
      <c r="G2010" s="75" t="s">
        <v>237</v>
      </c>
      <c r="H2010" s="77">
        <v>0</v>
      </c>
      <c r="I2010" s="77">
        <v>0</v>
      </c>
      <c r="J2010" s="77">
        <v>0</v>
      </c>
      <c r="K2010" s="77">
        <v>0</v>
      </c>
      <c r="L2010" s="80">
        <v>500</v>
      </c>
      <c r="M2010" s="80"/>
      <c r="N2010" s="80"/>
      <c r="O2010" s="80"/>
      <c r="P2010" s="80"/>
      <c r="Q2010" s="78">
        <v>110010</v>
      </c>
      <c r="R2010" s="79" t="s">
        <v>44</v>
      </c>
      <c r="S2010" s="78">
        <v>35</v>
      </c>
      <c r="T2010" s="79" t="s">
        <v>44</v>
      </c>
      <c r="U2010" s="78">
        <v>11</v>
      </c>
      <c r="V2010" s="80" t="s">
        <v>156</v>
      </c>
      <c r="W2010" s="78">
        <v>71</v>
      </c>
      <c r="X2010" s="78">
        <v>9</v>
      </c>
    </row>
    <row r="2011" spans="1:24" x14ac:dyDescent="0.25">
      <c r="A2011" s="67"/>
      <c r="B2011" s="67">
        <v>1767</v>
      </c>
      <c r="C2011" s="67" t="s">
        <v>751</v>
      </c>
      <c r="D2011" s="107">
        <v>300004</v>
      </c>
      <c r="E2011" s="75" t="s">
        <v>370</v>
      </c>
      <c r="F2011" s="76">
        <v>733120</v>
      </c>
      <c r="G2011" s="75" t="s">
        <v>188</v>
      </c>
      <c r="H2011" s="77">
        <v>341.2</v>
      </c>
      <c r="I2011" s="77">
        <v>24</v>
      </c>
      <c r="J2011" s="77">
        <v>200</v>
      </c>
      <c r="K2011" s="77">
        <v>0</v>
      </c>
      <c r="L2011" s="80">
        <v>200</v>
      </c>
      <c r="M2011" s="80"/>
      <c r="N2011" s="80"/>
      <c r="O2011" s="80"/>
      <c r="P2011" s="80"/>
      <c r="Q2011" s="78">
        <v>110010</v>
      </c>
      <c r="R2011" s="79" t="s">
        <v>44</v>
      </c>
      <c r="S2011" s="78">
        <v>35</v>
      </c>
      <c r="T2011" s="79" t="s">
        <v>44</v>
      </c>
      <c r="U2011" s="78">
        <v>11</v>
      </c>
      <c r="V2011" s="80" t="s">
        <v>156</v>
      </c>
      <c r="W2011" s="78">
        <v>73</v>
      </c>
      <c r="X2011" s="78">
        <v>9</v>
      </c>
    </row>
    <row r="2012" spans="1:24" x14ac:dyDescent="0.25">
      <c r="A2012" s="67"/>
      <c r="B2012" s="67">
        <v>1768</v>
      </c>
      <c r="C2012" s="67" t="s">
        <v>751</v>
      </c>
      <c r="D2012" s="107">
        <v>300004</v>
      </c>
      <c r="E2012" s="75" t="s">
        <v>370</v>
      </c>
      <c r="F2012" s="76">
        <v>744210</v>
      </c>
      <c r="G2012" s="75" t="s">
        <v>190</v>
      </c>
      <c r="H2012" s="77">
        <v>96.52</v>
      </c>
      <c r="I2012" s="77">
        <v>91.84</v>
      </c>
      <c r="J2012" s="77">
        <v>100</v>
      </c>
      <c r="K2012" s="77">
        <v>0</v>
      </c>
      <c r="L2012" s="80">
        <v>100</v>
      </c>
      <c r="M2012" s="80"/>
      <c r="N2012" s="80"/>
      <c r="O2012" s="80"/>
      <c r="P2012" s="80"/>
      <c r="Q2012" s="78">
        <v>110010</v>
      </c>
      <c r="R2012" s="79" t="s">
        <v>44</v>
      </c>
      <c r="S2012" s="78">
        <v>35</v>
      </c>
      <c r="T2012" s="79" t="s">
        <v>44</v>
      </c>
      <c r="U2012" s="78">
        <v>11</v>
      </c>
      <c r="V2012" s="80" t="s">
        <v>156</v>
      </c>
      <c r="W2012" s="78">
        <v>74</v>
      </c>
      <c r="X2012" s="78">
        <v>9</v>
      </c>
    </row>
    <row r="2013" spans="1:24" x14ac:dyDescent="0.25">
      <c r="A2013" s="67"/>
      <c r="B2013" s="67">
        <v>1769</v>
      </c>
      <c r="C2013" s="67" t="s">
        <v>751</v>
      </c>
      <c r="D2013" s="107">
        <v>300004</v>
      </c>
      <c r="E2013" s="75" t="s">
        <v>370</v>
      </c>
      <c r="F2013" s="76">
        <v>744220</v>
      </c>
      <c r="G2013" s="75" t="s">
        <v>191</v>
      </c>
      <c r="H2013" s="77">
        <v>3261.2599999999998</v>
      </c>
      <c r="I2013" s="77">
        <v>1270.1199999999999</v>
      </c>
      <c r="J2013" s="77">
        <v>2500</v>
      </c>
      <c r="K2013" s="77">
        <v>1997.2199999999998</v>
      </c>
      <c r="L2013" s="80">
        <v>2500</v>
      </c>
      <c r="M2013" s="80"/>
      <c r="N2013" s="80"/>
      <c r="O2013" s="80"/>
      <c r="P2013" s="80"/>
      <c r="Q2013" s="78">
        <v>110010</v>
      </c>
      <c r="R2013" s="79" t="s">
        <v>44</v>
      </c>
      <c r="S2013" s="78">
        <v>35</v>
      </c>
      <c r="T2013" s="79" t="s">
        <v>44</v>
      </c>
      <c r="U2013" s="78">
        <v>11</v>
      </c>
      <c r="V2013" s="80" t="s">
        <v>156</v>
      </c>
      <c r="W2013" s="78">
        <v>74</v>
      </c>
      <c r="X2013" s="78">
        <v>9</v>
      </c>
    </row>
    <row r="2014" spans="1:24" x14ac:dyDescent="0.25">
      <c r="A2014" s="67"/>
      <c r="B2014" s="67">
        <v>1770</v>
      </c>
      <c r="C2014" s="67" t="s">
        <v>751</v>
      </c>
      <c r="D2014" s="107">
        <v>300004</v>
      </c>
      <c r="E2014" s="75" t="s">
        <v>370</v>
      </c>
      <c r="F2014" s="76">
        <v>744230</v>
      </c>
      <c r="G2014" s="75" t="s">
        <v>234</v>
      </c>
      <c r="H2014" s="77">
        <v>0</v>
      </c>
      <c r="I2014" s="77">
        <v>0</v>
      </c>
      <c r="J2014" s="77">
        <v>2500</v>
      </c>
      <c r="K2014" s="77">
        <v>0</v>
      </c>
      <c r="L2014" s="80">
        <v>1100</v>
      </c>
      <c r="M2014" s="80"/>
      <c r="N2014" s="80"/>
      <c r="O2014" s="80"/>
      <c r="P2014" s="80"/>
      <c r="Q2014" s="78">
        <v>110010</v>
      </c>
      <c r="R2014" s="79" t="s">
        <v>44</v>
      </c>
      <c r="S2014" s="78">
        <v>35</v>
      </c>
      <c r="T2014" s="79" t="s">
        <v>44</v>
      </c>
      <c r="U2014" s="78">
        <v>11</v>
      </c>
      <c r="V2014" s="80" t="s">
        <v>156</v>
      </c>
      <c r="W2014" s="78">
        <v>74</v>
      </c>
      <c r="X2014" s="78">
        <v>9</v>
      </c>
    </row>
    <row r="2015" spans="1:24" x14ac:dyDescent="0.25">
      <c r="A2015" s="67"/>
      <c r="B2015" s="67">
        <v>1771</v>
      </c>
      <c r="C2015" s="67" t="s">
        <v>751</v>
      </c>
      <c r="D2015" s="107">
        <v>300004</v>
      </c>
      <c r="E2015" s="75" t="s">
        <v>370</v>
      </c>
      <c r="F2015" s="76">
        <v>755310</v>
      </c>
      <c r="G2015" s="75" t="s">
        <v>194</v>
      </c>
      <c r="H2015" s="77">
        <v>0</v>
      </c>
      <c r="I2015" s="77">
        <v>0</v>
      </c>
      <c r="J2015" s="77">
        <v>100</v>
      </c>
      <c r="K2015" s="77">
        <v>0</v>
      </c>
      <c r="L2015" s="80">
        <v>400</v>
      </c>
      <c r="M2015" s="80"/>
      <c r="N2015" s="80"/>
      <c r="O2015" s="80"/>
      <c r="P2015" s="80"/>
      <c r="Q2015" s="78">
        <v>110010</v>
      </c>
      <c r="R2015" s="79" t="s">
        <v>44</v>
      </c>
      <c r="S2015" s="78">
        <v>35</v>
      </c>
      <c r="T2015" s="79" t="s">
        <v>44</v>
      </c>
      <c r="U2015" s="78">
        <v>11</v>
      </c>
      <c r="V2015" s="80" t="s">
        <v>156</v>
      </c>
      <c r="W2015" s="78">
        <v>75</v>
      </c>
      <c r="X2015" s="78">
        <v>9</v>
      </c>
    </row>
    <row r="2016" spans="1:24" x14ac:dyDescent="0.25">
      <c r="A2016" s="67"/>
      <c r="B2016" s="67">
        <v>1772</v>
      </c>
      <c r="C2016" s="67" t="s">
        <v>751</v>
      </c>
      <c r="D2016" s="107">
        <v>300004</v>
      </c>
      <c r="E2016" s="75" t="s">
        <v>370</v>
      </c>
      <c r="F2016" s="76">
        <v>755360</v>
      </c>
      <c r="G2016" s="75" t="s">
        <v>225</v>
      </c>
      <c r="H2016" s="77">
        <v>121.94</v>
      </c>
      <c r="I2016" s="77">
        <v>0</v>
      </c>
      <c r="J2016" s="77">
        <v>100</v>
      </c>
      <c r="K2016" s="77">
        <v>0</v>
      </c>
      <c r="L2016" s="80">
        <v>160</v>
      </c>
      <c r="M2016" s="80"/>
      <c r="N2016" s="80"/>
      <c r="O2016" s="80"/>
      <c r="P2016" s="80"/>
      <c r="Q2016" s="78">
        <v>110010</v>
      </c>
      <c r="R2016" s="79" t="s">
        <v>44</v>
      </c>
      <c r="S2016" s="78">
        <v>35</v>
      </c>
      <c r="T2016" s="79" t="s">
        <v>44</v>
      </c>
      <c r="U2016" s="78">
        <v>11</v>
      </c>
      <c r="V2016" s="80" t="s">
        <v>156</v>
      </c>
      <c r="W2016" s="78">
        <v>75</v>
      </c>
      <c r="X2016" s="78">
        <v>9</v>
      </c>
    </row>
    <row r="2017" spans="1:24" x14ac:dyDescent="0.25">
      <c r="A2017" s="67"/>
      <c r="B2017" s="67">
        <v>1773</v>
      </c>
      <c r="C2017" s="67" t="s">
        <v>751</v>
      </c>
      <c r="D2017" s="107">
        <v>300004</v>
      </c>
      <c r="E2017" s="75" t="s">
        <v>370</v>
      </c>
      <c r="F2017" s="76">
        <v>755765</v>
      </c>
      <c r="G2017" s="75" t="s">
        <v>239</v>
      </c>
      <c r="H2017" s="77">
        <v>0</v>
      </c>
      <c r="I2017" s="77">
        <v>0</v>
      </c>
      <c r="J2017" s="77">
        <v>550</v>
      </c>
      <c r="K2017" s="77">
        <v>0</v>
      </c>
      <c r="L2017" s="80">
        <v>1550</v>
      </c>
      <c r="M2017" s="80"/>
      <c r="N2017" s="80"/>
      <c r="O2017" s="80"/>
      <c r="P2017" s="80"/>
      <c r="Q2017" s="78">
        <v>110010</v>
      </c>
      <c r="R2017" s="79" t="s">
        <v>44</v>
      </c>
      <c r="S2017" s="78">
        <v>35</v>
      </c>
      <c r="T2017" s="79" t="s">
        <v>44</v>
      </c>
      <c r="U2017" s="78">
        <v>11</v>
      </c>
      <c r="V2017" s="80" t="s">
        <v>156</v>
      </c>
      <c r="W2017" s="78">
        <v>75</v>
      </c>
      <c r="X2017" s="78">
        <v>9</v>
      </c>
    </row>
    <row r="2018" spans="1:24" s="66" customFormat="1" x14ac:dyDescent="0.25">
      <c r="A2018" s="67"/>
      <c r="B2018" s="67"/>
      <c r="C2018" s="67" t="s">
        <v>751</v>
      </c>
      <c r="D2018" s="107">
        <v>300004</v>
      </c>
      <c r="E2018" s="75" t="s">
        <v>370</v>
      </c>
      <c r="F2018" s="66">
        <v>798142</v>
      </c>
      <c r="G2018" s="66" t="s">
        <v>839</v>
      </c>
      <c r="H2018" s="77"/>
      <c r="I2018" s="77"/>
      <c r="J2018" s="77"/>
      <c r="K2018" s="77"/>
      <c r="L2018" s="80">
        <v>-611</v>
      </c>
      <c r="M2018" s="80"/>
      <c r="N2018" s="80"/>
      <c r="O2018" s="80"/>
      <c r="P2018" s="80"/>
      <c r="Q2018" s="78">
        <v>110010</v>
      </c>
      <c r="R2018" s="79" t="s">
        <v>44</v>
      </c>
      <c r="S2018" s="78">
        <v>35</v>
      </c>
      <c r="T2018" s="79" t="s">
        <v>44</v>
      </c>
      <c r="U2018" s="78">
        <v>11</v>
      </c>
      <c r="V2018" s="80" t="s">
        <v>156</v>
      </c>
      <c r="W2018" s="78">
        <v>79</v>
      </c>
      <c r="X2018" s="78">
        <v>9</v>
      </c>
    </row>
    <row r="2019" spans="1:24" x14ac:dyDescent="0.25">
      <c r="A2019" s="67"/>
      <c r="B2019" s="67">
        <v>1774</v>
      </c>
      <c r="C2019" s="67" t="s">
        <v>751</v>
      </c>
      <c r="D2019" s="109">
        <v>890005</v>
      </c>
      <c r="E2019" s="86" t="s">
        <v>698</v>
      </c>
      <c r="F2019" s="72">
        <v>733230</v>
      </c>
      <c r="G2019" s="86" t="s">
        <v>369</v>
      </c>
      <c r="H2019" s="87">
        <f>4500+0.48</f>
        <v>4500.4799999999996</v>
      </c>
      <c r="I2019" s="87">
        <v>9000</v>
      </c>
      <c r="J2019" s="87">
        <v>9000</v>
      </c>
      <c r="K2019" s="87">
        <v>0</v>
      </c>
      <c r="L2019" s="80">
        <v>9000</v>
      </c>
      <c r="M2019" s="80"/>
      <c r="N2019" s="80"/>
      <c r="O2019" s="80"/>
      <c r="P2019" s="80"/>
      <c r="Q2019" s="78">
        <v>310010</v>
      </c>
      <c r="R2019" s="79" t="s">
        <v>743</v>
      </c>
      <c r="S2019" s="78">
        <v>590</v>
      </c>
      <c r="T2019" s="79" t="s">
        <v>743</v>
      </c>
      <c r="U2019" s="78">
        <v>31</v>
      </c>
      <c r="V2019" s="80" t="s">
        <v>716</v>
      </c>
      <c r="W2019" s="78">
        <v>73</v>
      </c>
      <c r="X2019" s="78">
        <v>9</v>
      </c>
    </row>
    <row r="2020" spans="1:24" x14ac:dyDescent="0.25">
      <c r="A2020" s="67"/>
      <c r="B2020" s="67">
        <v>1775</v>
      </c>
      <c r="C2020" s="67" t="s">
        <v>751</v>
      </c>
      <c r="D2020" s="109">
        <v>890005</v>
      </c>
      <c r="E2020" s="86" t="s">
        <v>698</v>
      </c>
      <c r="F2020" s="72">
        <v>755310</v>
      </c>
      <c r="G2020" s="86" t="s">
        <v>194</v>
      </c>
      <c r="H2020" s="87">
        <v>0</v>
      </c>
      <c r="I2020" s="87">
        <v>0</v>
      </c>
      <c r="J2020" s="87">
        <v>0</v>
      </c>
      <c r="K2020" s="87">
        <v>0</v>
      </c>
      <c r="L2020" s="80">
        <v>0</v>
      </c>
      <c r="M2020" s="80"/>
      <c r="N2020" s="80"/>
      <c r="O2020" s="80"/>
      <c r="P2020" s="80"/>
      <c r="Q2020" s="78">
        <v>310010</v>
      </c>
      <c r="R2020" s="79" t="s">
        <v>743</v>
      </c>
      <c r="S2020" s="78">
        <v>590</v>
      </c>
      <c r="T2020" s="79" t="s">
        <v>743</v>
      </c>
      <c r="U2020" s="78">
        <v>31</v>
      </c>
      <c r="V2020" s="80" t="s">
        <v>716</v>
      </c>
      <c r="W2020" s="78">
        <v>75</v>
      </c>
      <c r="X2020" s="78">
        <v>9</v>
      </c>
    </row>
    <row r="2021" spans="1:24" x14ac:dyDescent="0.25">
      <c r="A2021" s="67"/>
      <c r="B2021" s="67">
        <v>1776</v>
      </c>
      <c r="C2021" s="67" t="s">
        <v>752</v>
      </c>
      <c r="D2021" s="107">
        <v>220205</v>
      </c>
      <c r="E2021" s="75" t="s">
        <v>382</v>
      </c>
      <c r="F2021" s="76">
        <v>611210</v>
      </c>
      <c r="G2021" s="75" t="s">
        <v>221</v>
      </c>
      <c r="H2021" s="77">
        <v>77700.12000000001</v>
      </c>
      <c r="I2021" s="77">
        <v>80808.12</v>
      </c>
      <c r="J2021" s="77">
        <v>84041</v>
      </c>
      <c r="K2021" s="77">
        <v>42020.22</v>
      </c>
      <c r="L2021" s="80">
        <v>84040</v>
      </c>
      <c r="M2021" s="80"/>
      <c r="N2021" s="80"/>
      <c r="O2021" s="80"/>
      <c r="P2021" s="80"/>
      <c r="Q2021" s="78">
        <v>110010</v>
      </c>
      <c r="R2021" s="79" t="s">
        <v>31</v>
      </c>
      <c r="S2021" s="78">
        <v>30</v>
      </c>
      <c r="T2021" s="79" t="s">
        <v>31</v>
      </c>
      <c r="U2021" s="78">
        <v>11</v>
      </c>
      <c r="V2021" s="80" t="s">
        <v>156</v>
      </c>
      <c r="W2021" s="78">
        <v>61</v>
      </c>
      <c r="X2021" s="78">
        <v>9</v>
      </c>
    </row>
    <row r="2022" spans="1:24" x14ac:dyDescent="0.25">
      <c r="A2022" s="67"/>
      <c r="B2022" s="67">
        <v>1777</v>
      </c>
      <c r="C2022" s="67" t="s">
        <v>752</v>
      </c>
      <c r="D2022" s="107">
        <v>220205</v>
      </c>
      <c r="E2022" s="75" t="s">
        <v>382</v>
      </c>
      <c r="F2022" s="76">
        <v>611310</v>
      </c>
      <c r="G2022" s="75" t="s">
        <v>179</v>
      </c>
      <c r="H2022" s="77">
        <v>255453.2</v>
      </c>
      <c r="I2022" s="77">
        <v>266253.81</v>
      </c>
      <c r="J2022" s="77">
        <v>325863</v>
      </c>
      <c r="K2022" s="77">
        <v>162931.44</v>
      </c>
      <c r="L2022" s="80">
        <v>325863</v>
      </c>
      <c r="M2022" s="80"/>
      <c r="N2022" s="80"/>
      <c r="O2022" s="80"/>
      <c r="P2022" s="80"/>
      <c r="Q2022" s="78">
        <v>110010</v>
      </c>
      <c r="R2022" s="79" t="s">
        <v>31</v>
      </c>
      <c r="S2022" s="78">
        <v>30</v>
      </c>
      <c r="T2022" s="79" t="s">
        <v>31</v>
      </c>
      <c r="U2022" s="78">
        <v>11</v>
      </c>
      <c r="V2022" s="80" t="s">
        <v>156</v>
      </c>
      <c r="W2022" s="78">
        <v>61</v>
      </c>
      <c r="X2022" s="78">
        <v>9</v>
      </c>
    </row>
    <row r="2023" spans="1:24" x14ac:dyDescent="0.25">
      <c r="A2023" s="67"/>
      <c r="B2023" s="67">
        <v>1778</v>
      </c>
      <c r="C2023" s="67" t="s">
        <v>752</v>
      </c>
      <c r="D2023" s="107">
        <v>220205</v>
      </c>
      <c r="E2023" s="75" t="s">
        <v>382</v>
      </c>
      <c r="F2023" s="76">
        <v>611420</v>
      </c>
      <c r="G2023" s="75" t="s">
        <v>181</v>
      </c>
      <c r="H2023" s="77">
        <v>277474.95999999996</v>
      </c>
      <c r="I2023" s="77">
        <v>306839.98</v>
      </c>
      <c r="J2023" s="77">
        <v>412884</v>
      </c>
      <c r="K2023" s="77">
        <v>194014.45</v>
      </c>
      <c r="L2023" s="80">
        <v>424826</v>
      </c>
      <c r="M2023" s="80"/>
      <c r="N2023" s="80"/>
      <c r="O2023" s="80"/>
      <c r="P2023" s="80"/>
      <c r="Q2023" s="78">
        <v>110010</v>
      </c>
      <c r="R2023" s="79" t="s">
        <v>31</v>
      </c>
      <c r="S2023" s="78">
        <v>30</v>
      </c>
      <c r="T2023" s="79" t="s">
        <v>31</v>
      </c>
      <c r="U2023" s="78">
        <v>11</v>
      </c>
      <c r="V2023" s="80" t="s">
        <v>156</v>
      </c>
      <c r="W2023" s="78">
        <v>61</v>
      </c>
      <c r="X2023" s="78">
        <v>9</v>
      </c>
    </row>
    <row r="2024" spans="1:24" x14ac:dyDescent="0.25">
      <c r="A2024" s="67"/>
      <c r="B2024" s="67">
        <v>1779</v>
      </c>
      <c r="C2024" s="67" t="s">
        <v>752</v>
      </c>
      <c r="D2024" s="107">
        <v>220205</v>
      </c>
      <c r="E2024" s="75" t="s">
        <v>382</v>
      </c>
      <c r="F2024" s="76">
        <v>611430</v>
      </c>
      <c r="G2024" s="75" t="s">
        <v>255</v>
      </c>
      <c r="H2024" s="77">
        <v>376113.5</v>
      </c>
      <c r="I2024" s="77">
        <v>356820.5</v>
      </c>
      <c r="J2024" s="77">
        <v>359955</v>
      </c>
      <c r="K2024" s="77">
        <v>178591.33</v>
      </c>
      <c r="L2024" s="80">
        <v>362725</v>
      </c>
      <c r="M2024" s="80"/>
      <c r="N2024" s="80"/>
      <c r="O2024" s="80"/>
      <c r="P2024" s="80"/>
      <c r="Q2024" s="78">
        <v>110010</v>
      </c>
      <c r="R2024" s="79" t="s">
        <v>31</v>
      </c>
      <c r="S2024" s="78">
        <v>30</v>
      </c>
      <c r="T2024" s="79" t="s">
        <v>31</v>
      </c>
      <c r="U2024" s="78">
        <v>11</v>
      </c>
      <c r="V2024" s="80" t="s">
        <v>156</v>
      </c>
      <c r="W2024" s="78">
        <v>61</v>
      </c>
      <c r="X2024" s="78">
        <v>9</v>
      </c>
    </row>
    <row r="2025" spans="1:24" x14ac:dyDescent="0.25">
      <c r="A2025" s="67"/>
      <c r="B2025" s="67">
        <v>1780</v>
      </c>
      <c r="C2025" s="67" t="s">
        <v>752</v>
      </c>
      <c r="D2025" s="107">
        <v>220205</v>
      </c>
      <c r="E2025" s="75" t="s">
        <v>382</v>
      </c>
      <c r="F2025" s="76">
        <v>611460</v>
      </c>
      <c r="G2025" s="75" t="s">
        <v>182</v>
      </c>
      <c r="H2025" s="77">
        <v>107906.04999999999</v>
      </c>
      <c r="I2025" s="77">
        <v>113334.16</v>
      </c>
      <c r="J2025" s="77">
        <v>116288</v>
      </c>
      <c r="K2025" s="77">
        <v>58986.909999999996</v>
      </c>
      <c r="L2025" s="80">
        <v>116288</v>
      </c>
      <c r="M2025" s="80"/>
      <c r="N2025" s="80"/>
      <c r="O2025" s="80"/>
      <c r="P2025" s="80"/>
      <c r="Q2025" s="78">
        <v>110010</v>
      </c>
      <c r="R2025" s="79" t="s">
        <v>31</v>
      </c>
      <c r="S2025" s="78">
        <v>30</v>
      </c>
      <c r="T2025" s="79" t="s">
        <v>31</v>
      </c>
      <c r="U2025" s="78">
        <v>11</v>
      </c>
      <c r="V2025" s="80" t="s">
        <v>156</v>
      </c>
      <c r="W2025" s="78">
        <v>61</v>
      </c>
      <c r="X2025" s="78">
        <v>9</v>
      </c>
    </row>
    <row r="2026" spans="1:24" x14ac:dyDescent="0.25">
      <c r="A2026" s="67"/>
      <c r="B2026" s="67">
        <v>1781</v>
      </c>
      <c r="C2026" s="67" t="s">
        <v>752</v>
      </c>
      <c r="D2026" s="107">
        <v>220205</v>
      </c>
      <c r="E2026" s="75" t="s">
        <v>382</v>
      </c>
      <c r="F2026" s="76">
        <v>611489</v>
      </c>
      <c r="G2026" s="75" t="s">
        <v>733</v>
      </c>
      <c r="H2026" s="77">
        <v>0</v>
      </c>
      <c r="I2026" s="77">
        <v>1475.55</v>
      </c>
      <c r="J2026" s="77">
        <v>3800</v>
      </c>
      <c r="K2026" s="77">
        <v>2102.67</v>
      </c>
      <c r="L2026" s="80">
        <v>4000</v>
      </c>
      <c r="M2026" s="80"/>
      <c r="N2026" s="80"/>
      <c r="O2026" s="80"/>
      <c r="P2026" s="80"/>
      <c r="Q2026" s="78">
        <v>110010</v>
      </c>
      <c r="R2026" s="79" t="s">
        <v>31</v>
      </c>
      <c r="S2026" s="78">
        <v>30</v>
      </c>
      <c r="T2026" s="79" t="s">
        <v>31</v>
      </c>
      <c r="U2026" s="78">
        <v>11</v>
      </c>
      <c r="V2026" s="80" t="s">
        <v>156</v>
      </c>
      <c r="W2026" s="78">
        <v>61</v>
      </c>
      <c r="X2026" s="78">
        <v>9</v>
      </c>
    </row>
    <row r="2027" spans="1:24" x14ac:dyDescent="0.25">
      <c r="A2027" s="67"/>
      <c r="B2027" s="67">
        <v>1782</v>
      </c>
      <c r="C2027" s="67" t="s">
        <v>752</v>
      </c>
      <c r="D2027" s="107">
        <v>220205</v>
      </c>
      <c r="E2027" s="75" t="s">
        <v>382</v>
      </c>
      <c r="F2027" s="76">
        <v>611490</v>
      </c>
      <c r="G2027" s="75" t="s">
        <v>375</v>
      </c>
      <c r="H2027" s="77">
        <v>117232.93</v>
      </c>
      <c r="I2027" s="77">
        <v>79943.490000000005</v>
      </c>
      <c r="J2027" s="77">
        <v>99700</v>
      </c>
      <c r="K2027" s="77">
        <v>58839.310000000005</v>
      </c>
      <c r="L2027" s="80">
        <v>99700</v>
      </c>
      <c r="M2027" s="80"/>
      <c r="N2027" s="80"/>
      <c r="O2027" s="80"/>
      <c r="P2027" s="80"/>
      <c r="Q2027" s="78">
        <v>110010</v>
      </c>
      <c r="R2027" s="79" t="s">
        <v>31</v>
      </c>
      <c r="S2027" s="78">
        <v>30</v>
      </c>
      <c r="T2027" s="79" t="s">
        <v>31</v>
      </c>
      <c r="U2027" s="78">
        <v>11</v>
      </c>
      <c r="V2027" s="80" t="s">
        <v>156</v>
      </c>
      <c r="W2027" s="78">
        <v>61</v>
      </c>
      <c r="X2027" s="78">
        <v>9</v>
      </c>
    </row>
    <row r="2028" spans="1:24" x14ac:dyDescent="0.25">
      <c r="A2028" s="67"/>
      <c r="B2028" s="67">
        <v>1783</v>
      </c>
      <c r="C2028" s="67" t="s">
        <v>752</v>
      </c>
      <c r="D2028" s="107">
        <v>220205</v>
      </c>
      <c r="E2028" s="75" t="s">
        <v>382</v>
      </c>
      <c r="F2028" s="76">
        <v>611491</v>
      </c>
      <c r="G2028" s="75" t="s">
        <v>233</v>
      </c>
      <c r="H2028" s="77">
        <v>4853.3100000000004</v>
      </c>
      <c r="I2028" s="77">
        <v>0</v>
      </c>
      <c r="J2028" s="77">
        <v>500</v>
      </c>
      <c r="K2028" s="77">
        <v>0</v>
      </c>
      <c r="L2028" s="80">
        <v>1000</v>
      </c>
      <c r="M2028" s="80"/>
      <c r="N2028" s="80"/>
      <c r="O2028" s="80"/>
      <c r="P2028" s="80"/>
      <c r="Q2028" s="78">
        <v>110010</v>
      </c>
      <c r="R2028" s="79" t="s">
        <v>31</v>
      </c>
      <c r="S2028" s="78">
        <v>30</v>
      </c>
      <c r="T2028" s="79" t="s">
        <v>31</v>
      </c>
      <c r="U2028" s="78">
        <v>11</v>
      </c>
      <c r="V2028" s="80" t="s">
        <v>156</v>
      </c>
      <c r="W2028" s="78">
        <v>61</v>
      </c>
      <c r="X2028" s="78">
        <v>9</v>
      </c>
    </row>
    <row r="2029" spans="1:24" x14ac:dyDescent="0.25">
      <c r="A2029" s="67"/>
      <c r="B2029" s="67">
        <v>1784</v>
      </c>
      <c r="C2029" s="67" t="s">
        <v>752</v>
      </c>
      <c r="D2029" s="107">
        <v>220205</v>
      </c>
      <c r="E2029" s="75" t="s">
        <v>382</v>
      </c>
      <c r="F2029" s="76">
        <v>611492</v>
      </c>
      <c r="G2029" s="75" t="s">
        <v>183</v>
      </c>
      <c r="H2029" s="77">
        <v>3791.2299999999996</v>
      </c>
      <c r="I2029" s="77">
        <v>3632.6200000000003</v>
      </c>
      <c r="J2029" s="77">
        <v>4555</v>
      </c>
      <c r="K2029" s="77">
        <v>2202.2000000000003</v>
      </c>
      <c r="L2029" s="80">
        <v>5855</v>
      </c>
      <c r="M2029" s="80"/>
      <c r="N2029" s="80"/>
      <c r="O2029" s="80"/>
      <c r="P2029" s="80"/>
      <c r="Q2029" s="78">
        <v>110010</v>
      </c>
      <c r="R2029" s="79" t="s">
        <v>31</v>
      </c>
      <c r="S2029" s="78">
        <v>30</v>
      </c>
      <c r="T2029" s="79" t="s">
        <v>31</v>
      </c>
      <c r="U2029" s="78">
        <v>11</v>
      </c>
      <c r="V2029" s="80" t="s">
        <v>156</v>
      </c>
      <c r="W2029" s="78">
        <v>61</v>
      </c>
      <c r="X2029" s="78">
        <v>9</v>
      </c>
    </row>
    <row r="2030" spans="1:24" x14ac:dyDescent="0.25">
      <c r="A2030" s="67"/>
      <c r="B2030" s="67">
        <v>1785</v>
      </c>
      <c r="C2030" s="67" t="s">
        <v>752</v>
      </c>
      <c r="D2030" s="107">
        <v>220205</v>
      </c>
      <c r="E2030" s="75" t="s">
        <v>382</v>
      </c>
      <c r="F2030" s="76">
        <v>611493</v>
      </c>
      <c r="G2030" s="75" t="s">
        <v>218</v>
      </c>
      <c r="H2030" s="77">
        <v>7944.6100000000006</v>
      </c>
      <c r="I2030" s="77">
        <v>2234.54</v>
      </c>
      <c r="J2030" s="77">
        <v>0</v>
      </c>
      <c r="K2030" s="77">
        <v>0</v>
      </c>
      <c r="L2030" s="80">
        <v>0</v>
      </c>
      <c r="M2030" s="80"/>
      <c r="N2030" s="80"/>
      <c r="O2030" s="80"/>
      <c r="P2030" s="80"/>
      <c r="Q2030" s="78">
        <v>110010</v>
      </c>
      <c r="R2030" s="79" t="s">
        <v>31</v>
      </c>
      <c r="S2030" s="78">
        <v>30</v>
      </c>
      <c r="T2030" s="79" t="s">
        <v>31</v>
      </c>
      <c r="U2030" s="78">
        <v>11</v>
      </c>
      <c r="V2030" s="80" t="s">
        <v>156</v>
      </c>
      <c r="W2030" s="78">
        <v>61</v>
      </c>
      <c r="X2030" s="78">
        <v>9</v>
      </c>
    </row>
    <row r="2031" spans="1:24" x14ac:dyDescent="0.25">
      <c r="A2031" s="67"/>
      <c r="B2031" s="67">
        <v>1786</v>
      </c>
      <c r="C2031" s="67" t="s">
        <v>752</v>
      </c>
      <c r="D2031" s="107">
        <v>220205</v>
      </c>
      <c r="E2031" s="75" t="s">
        <v>382</v>
      </c>
      <c r="F2031" s="76">
        <v>611510</v>
      </c>
      <c r="G2031" s="75" t="s">
        <v>212</v>
      </c>
      <c r="H2031" s="77">
        <v>33016.14</v>
      </c>
      <c r="I2031" s="77">
        <v>26629.769999999997</v>
      </c>
      <c r="J2031" s="77">
        <v>40325</v>
      </c>
      <c r="K2031" s="77">
        <v>19884.68</v>
      </c>
      <c r="L2031" s="80">
        <v>41000</v>
      </c>
      <c r="M2031" s="80"/>
      <c r="N2031" s="80"/>
      <c r="O2031" s="80"/>
      <c r="P2031" s="80"/>
      <c r="Q2031" s="78">
        <v>110010</v>
      </c>
      <c r="R2031" s="79" t="s">
        <v>31</v>
      </c>
      <c r="S2031" s="78">
        <v>30</v>
      </c>
      <c r="T2031" s="79" t="s">
        <v>31</v>
      </c>
      <c r="U2031" s="78">
        <v>11</v>
      </c>
      <c r="V2031" s="80" t="s">
        <v>156</v>
      </c>
      <c r="W2031" s="78">
        <v>61</v>
      </c>
      <c r="X2031" s="78">
        <v>9</v>
      </c>
    </row>
    <row r="2032" spans="1:24" x14ac:dyDescent="0.25">
      <c r="A2032" s="67"/>
      <c r="B2032" s="67">
        <v>1787</v>
      </c>
      <c r="C2032" s="67" t="s">
        <v>752</v>
      </c>
      <c r="D2032" s="107">
        <v>220205</v>
      </c>
      <c r="E2032" s="75" t="s">
        <v>382</v>
      </c>
      <c r="F2032" s="76">
        <v>611520</v>
      </c>
      <c r="G2032" s="75" t="s">
        <v>275</v>
      </c>
      <c r="H2032" s="77">
        <v>4826.32</v>
      </c>
      <c r="I2032" s="77">
        <v>8509.15</v>
      </c>
      <c r="J2032" s="77">
        <v>0</v>
      </c>
      <c r="K2032" s="77">
        <v>0</v>
      </c>
      <c r="L2032" s="80">
        <v>0</v>
      </c>
      <c r="M2032" s="80"/>
      <c r="N2032" s="80"/>
      <c r="O2032" s="80"/>
      <c r="P2032" s="80"/>
      <c r="Q2032" s="78">
        <v>110010</v>
      </c>
      <c r="R2032" s="79" t="s">
        <v>31</v>
      </c>
      <c r="S2032" s="78">
        <v>30</v>
      </c>
      <c r="T2032" s="79" t="s">
        <v>31</v>
      </c>
      <c r="U2032" s="78">
        <v>11</v>
      </c>
      <c r="V2032" s="80" t="s">
        <v>156</v>
      </c>
      <c r="W2032" s="78">
        <v>61</v>
      </c>
      <c r="X2032" s="78">
        <v>9</v>
      </c>
    </row>
    <row r="2033" spans="1:24" x14ac:dyDescent="0.25">
      <c r="A2033" s="67"/>
      <c r="B2033" s="67">
        <v>1788</v>
      </c>
      <c r="C2033" s="67" t="s">
        <v>752</v>
      </c>
      <c r="D2033" s="107">
        <v>220205</v>
      </c>
      <c r="E2033" s="75" t="s">
        <v>382</v>
      </c>
      <c r="F2033" s="76">
        <v>712355</v>
      </c>
      <c r="G2033" s="75" t="s">
        <v>376</v>
      </c>
      <c r="H2033" s="77">
        <v>45069.240000000005</v>
      </c>
      <c r="I2033" s="77">
        <v>87644.56</v>
      </c>
      <c r="J2033" s="77">
        <v>65000</v>
      </c>
      <c r="K2033" s="77">
        <v>55667.7</v>
      </c>
      <c r="L2033" s="80">
        <v>40000</v>
      </c>
      <c r="M2033" s="80"/>
      <c r="N2033" s="80"/>
      <c r="O2033" s="80"/>
      <c r="P2033" s="80"/>
      <c r="Q2033" s="78">
        <v>110010</v>
      </c>
      <c r="R2033" s="79" t="s">
        <v>31</v>
      </c>
      <c r="S2033" s="78">
        <v>30</v>
      </c>
      <c r="T2033" s="79" t="s">
        <v>31</v>
      </c>
      <c r="U2033" s="78">
        <v>11</v>
      </c>
      <c r="V2033" s="80" t="s">
        <v>156</v>
      </c>
      <c r="W2033" s="78">
        <v>71</v>
      </c>
      <c r="X2033" s="78">
        <v>9</v>
      </c>
    </row>
    <row r="2034" spans="1:24" s="66" customFormat="1" x14ac:dyDescent="0.25">
      <c r="A2034" s="67"/>
      <c r="B2034" s="67">
        <v>1789</v>
      </c>
      <c r="C2034" s="67" t="s">
        <v>752</v>
      </c>
      <c r="D2034" s="107">
        <v>220205</v>
      </c>
      <c r="E2034" s="75" t="s">
        <v>382</v>
      </c>
      <c r="F2034" s="76">
        <v>712420</v>
      </c>
      <c r="G2034" s="75" t="s">
        <v>223</v>
      </c>
      <c r="H2034" s="77">
        <v>4812.7999999999993</v>
      </c>
      <c r="I2034" s="77">
        <v>4562.5</v>
      </c>
      <c r="J2034" s="77">
        <v>4825</v>
      </c>
      <c r="K2034" s="77">
        <v>2063.9900000000002</v>
      </c>
      <c r="L2034" s="80">
        <v>5700</v>
      </c>
      <c r="M2034" s="80"/>
      <c r="N2034" s="80"/>
      <c r="O2034" s="80"/>
      <c r="P2034" s="80"/>
      <c r="Q2034" s="78">
        <v>110010</v>
      </c>
      <c r="R2034" s="79" t="s">
        <v>31</v>
      </c>
      <c r="S2034" s="78">
        <v>30</v>
      </c>
      <c r="T2034" s="79" t="s">
        <v>31</v>
      </c>
      <c r="U2034" s="78">
        <v>11</v>
      </c>
      <c r="V2034" s="80" t="s">
        <v>156</v>
      </c>
      <c r="W2034" s="78">
        <v>71</v>
      </c>
      <c r="X2034" s="78">
        <v>9</v>
      </c>
    </row>
    <row r="2035" spans="1:24" x14ac:dyDescent="0.25">
      <c r="A2035" s="67"/>
      <c r="B2035" s="67">
        <v>1790</v>
      </c>
      <c r="C2035" s="67" t="s">
        <v>752</v>
      </c>
      <c r="D2035" s="107">
        <v>220205</v>
      </c>
      <c r="E2035" s="75" t="s">
        <v>382</v>
      </c>
      <c r="F2035" s="76">
        <v>712430</v>
      </c>
      <c r="G2035" s="75" t="s">
        <v>696</v>
      </c>
      <c r="H2035" s="77">
        <v>240.74</v>
      </c>
      <c r="I2035" s="77">
        <v>53.64</v>
      </c>
      <c r="J2035" s="77">
        <v>400</v>
      </c>
      <c r="K2035" s="77">
        <v>312.64</v>
      </c>
      <c r="L2035" s="80">
        <v>400</v>
      </c>
      <c r="M2035" s="80"/>
      <c r="N2035" s="80"/>
      <c r="O2035" s="80"/>
      <c r="P2035" s="80"/>
      <c r="Q2035" s="78">
        <v>110010</v>
      </c>
      <c r="R2035" s="79" t="s">
        <v>31</v>
      </c>
      <c r="S2035" s="78">
        <v>30</v>
      </c>
      <c r="T2035" s="79" t="s">
        <v>31</v>
      </c>
      <c r="U2035" s="78">
        <v>11</v>
      </c>
      <c r="V2035" s="80" t="s">
        <v>156</v>
      </c>
      <c r="W2035" s="78">
        <v>71</v>
      </c>
      <c r="X2035" s="78">
        <v>9</v>
      </c>
    </row>
    <row r="2036" spans="1:24" x14ac:dyDescent="0.25">
      <c r="A2036" s="67"/>
      <c r="B2036" s="67">
        <v>1791</v>
      </c>
      <c r="C2036" s="67" t="s">
        <v>752</v>
      </c>
      <c r="D2036" s="107">
        <v>220205</v>
      </c>
      <c r="E2036" s="75" t="s">
        <v>382</v>
      </c>
      <c r="F2036" s="76">
        <v>733120</v>
      </c>
      <c r="G2036" s="75" t="s">
        <v>188</v>
      </c>
      <c r="H2036" s="77">
        <v>11292.390000000001</v>
      </c>
      <c r="I2036" s="77">
        <v>12661.619999999999</v>
      </c>
      <c r="J2036" s="77">
        <v>11457</v>
      </c>
      <c r="K2036" s="77">
        <v>5638.9799999999987</v>
      </c>
      <c r="L2036" s="80">
        <v>14757</v>
      </c>
      <c r="M2036" s="80"/>
      <c r="N2036" s="80"/>
      <c r="O2036" s="80"/>
      <c r="P2036" s="80"/>
      <c r="Q2036" s="78">
        <v>110010</v>
      </c>
      <c r="R2036" s="79" t="s">
        <v>31</v>
      </c>
      <c r="S2036" s="78">
        <v>30</v>
      </c>
      <c r="T2036" s="79" t="s">
        <v>31</v>
      </c>
      <c r="U2036" s="78">
        <v>11</v>
      </c>
      <c r="V2036" s="80" t="s">
        <v>156</v>
      </c>
      <c r="W2036" s="78">
        <v>73</v>
      </c>
      <c r="X2036" s="78">
        <v>9</v>
      </c>
    </row>
    <row r="2037" spans="1:24" x14ac:dyDescent="0.25">
      <c r="A2037" s="67"/>
      <c r="B2037" s="67">
        <v>1792</v>
      </c>
      <c r="C2037" s="67" t="s">
        <v>752</v>
      </c>
      <c r="D2037" s="107">
        <v>220205</v>
      </c>
      <c r="E2037" s="75" t="s">
        <v>382</v>
      </c>
      <c r="F2037" s="76">
        <v>733210</v>
      </c>
      <c r="G2037" s="75" t="s">
        <v>251</v>
      </c>
      <c r="H2037" s="77">
        <v>0</v>
      </c>
      <c r="I2037" s="77">
        <v>0</v>
      </c>
      <c r="J2037" s="77">
        <v>250</v>
      </c>
      <c r="K2037" s="77">
        <v>0</v>
      </c>
      <c r="L2037" s="80">
        <v>250</v>
      </c>
      <c r="M2037" s="80"/>
      <c r="N2037" s="80"/>
      <c r="O2037" s="80"/>
      <c r="P2037" s="80"/>
      <c r="Q2037" s="78">
        <v>110010</v>
      </c>
      <c r="R2037" s="79" t="s">
        <v>31</v>
      </c>
      <c r="S2037" s="78">
        <v>30</v>
      </c>
      <c r="T2037" s="79" t="s">
        <v>31</v>
      </c>
      <c r="U2037" s="78">
        <v>11</v>
      </c>
      <c r="V2037" s="80" t="s">
        <v>156</v>
      </c>
      <c r="W2037" s="78">
        <v>73</v>
      </c>
      <c r="X2037" s="78">
        <v>9</v>
      </c>
    </row>
    <row r="2038" spans="1:24" x14ac:dyDescent="0.25">
      <c r="A2038" s="67"/>
      <c r="B2038" s="67">
        <v>1793</v>
      </c>
      <c r="C2038" s="67" t="s">
        <v>752</v>
      </c>
      <c r="D2038" s="107">
        <v>220205</v>
      </c>
      <c r="E2038" s="75" t="s">
        <v>382</v>
      </c>
      <c r="F2038" s="76">
        <v>733220</v>
      </c>
      <c r="G2038" s="75" t="s">
        <v>256</v>
      </c>
      <c r="H2038" s="77">
        <v>837</v>
      </c>
      <c r="I2038" s="77">
        <v>0</v>
      </c>
      <c r="J2038" s="77">
        <v>550</v>
      </c>
      <c r="K2038" s="77">
        <v>0</v>
      </c>
      <c r="L2038" s="80">
        <v>550</v>
      </c>
      <c r="M2038" s="80"/>
      <c r="N2038" s="80"/>
      <c r="O2038" s="80"/>
      <c r="P2038" s="80"/>
      <c r="Q2038" s="78">
        <v>110010</v>
      </c>
      <c r="R2038" s="79" t="s">
        <v>31</v>
      </c>
      <c r="S2038" s="78">
        <v>30</v>
      </c>
      <c r="T2038" s="79" t="s">
        <v>31</v>
      </c>
      <c r="U2038" s="78">
        <v>11</v>
      </c>
      <c r="V2038" s="80" t="s">
        <v>156</v>
      </c>
      <c r="W2038" s="78">
        <v>73</v>
      </c>
      <c r="X2038" s="78">
        <v>9</v>
      </c>
    </row>
    <row r="2039" spans="1:24" x14ac:dyDescent="0.25">
      <c r="A2039" s="67"/>
      <c r="B2039" s="67">
        <v>1794</v>
      </c>
      <c r="C2039" s="67" t="s">
        <v>752</v>
      </c>
      <c r="D2039" s="107">
        <v>220205</v>
      </c>
      <c r="E2039" s="75" t="s">
        <v>382</v>
      </c>
      <c r="F2039" s="76">
        <v>744210</v>
      </c>
      <c r="G2039" s="75" t="s">
        <v>190</v>
      </c>
      <c r="H2039" s="77">
        <v>1285.8599999999999</v>
      </c>
      <c r="I2039" s="77">
        <v>516.88</v>
      </c>
      <c r="J2039" s="77">
        <v>1282</v>
      </c>
      <c r="K2039" s="77">
        <v>353.36</v>
      </c>
      <c r="L2039" s="80">
        <v>2282</v>
      </c>
      <c r="M2039" s="80"/>
      <c r="N2039" s="80"/>
      <c r="O2039" s="80"/>
      <c r="P2039" s="80"/>
      <c r="Q2039" s="78">
        <v>110010</v>
      </c>
      <c r="R2039" s="79" t="s">
        <v>31</v>
      </c>
      <c r="S2039" s="78">
        <v>30</v>
      </c>
      <c r="T2039" s="79" t="s">
        <v>31</v>
      </c>
      <c r="U2039" s="78">
        <v>11</v>
      </c>
      <c r="V2039" s="80" t="s">
        <v>156</v>
      </c>
      <c r="W2039" s="78">
        <v>74</v>
      </c>
      <c r="X2039" s="78">
        <v>9</v>
      </c>
    </row>
    <row r="2040" spans="1:24" x14ac:dyDescent="0.25">
      <c r="A2040" s="67"/>
      <c r="B2040" s="67">
        <v>1795</v>
      </c>
      <c r="C2040" s="67" t="s">
        <v>752</v>
      </c>
      <c r="D2040" s="107">
        <v>220205</v>
      </c>
      <c r="E2040" s="75" t="s">
        <v>382</v>
      </c>
      <c r="F2040" s="76">
        <v>744220</v>
      </c>
      <c r="G2040" s="75" t="s">
        <v>191</v>
      </c>
      <c r="H2040" s="77">
        <v>4761.91</v>
      </c>
      <c r="I2040" s="77">
        <v>9883.85</v>
      </c>
      <c r="J2040" s="77">
        <v>8500</v>
      </c>
      <c r="K2040" s="77">
        <v>3420.3199999999997</v>
      </c>
      <c r="L2040" s="80">
        <v>16125</v>
      </c>
      <c r="M2040" s="80"/>
      <c r="N2040" s="80"/>
      <c r="O2040" s="80"/>
      <c r="P2040" s="80"/>
      <c r="Q2040" s="78">
        <v>110010</v>
      </c>
      <c r="R2040" s="79" t="s">
        <v>31</v>
      </c>
      <c r="S2040" s="78">
        <v>30</v>
      </c>
      <c r="T2040" s="79" t="s">
        <v>31</v>
      </c>
      <c r="U2040" s="78">
        <v>11</v>
      </c>
      <c r="V2040" s="80" t="s">
        <v>156</v>
      </c>
      <c r="W2040" s="78">
        <v>74</v>
      </c>
      <c r="X2040" s="78">
        <v>9</v>
      </c>
    </row>
    <row r="2041" spans="1:24" x14ac:dyDescent="0.25">
      <c r="A2041" s="67"/>
      <c r="B2041" s="67">
        <v>1796</v>
      </c>
      <c r="C2041" s="67" t="s">
        <v>752</v>
      </c>
      <c r="D2041" s="107">
        <v>220205</v>
      </c>
      <c r="E2041" s="75" t="s">
        <v>382</v>
      </c>
      <c r="F2041" s="76">
        <v>755240</v>
      </c>
      <c r="G2041" s="75" t="s">
        <v>193</v>
      </c>
      <c r="H2041" s="77">
        <v>23350</v>
      </c>
      <c r="I2041" s="77">
        <v>24685</v>
      </c>
      <c r="J2041" s="77">
        <v>25029</v>
      </c>
      <c r="K2041" s="77">
        <v>21933</v>
      </c>
      <c r="L2041" s="80">
        <v>27029</v>
      </c>
      <c r="M2041" s="80"/>
      <c r="N2041" s="80"/>
      <c r="O2041" s="80"/>
      <c r="P2041" s="80"/>
      <c r="Q2041" s="78">
        <v>110010</v>
      </c>
      <c r="R2041" s="79" t="s">
        <v>31</v>
      </c>
      <c r="S2041" s="78">
        <v>30</v>
      </c>
      <c r="T2041" s="79" t="s">
        <v>31</v>
      </c>
      <c r="U2041" s="78">
        <v>11</v>
      </c>
      <c r="V2041" s="80" t="s">
        <v>156</v>
      </c>
      <c r="W2041" s="78">
        <v>75</v>
      </c>
      <c r="X2041" s="78">
        <v>9</v>
      </c>
    </row>
    <row r="2042" spans="1:24" x14ac:dyDescent="0.25">
      <c r="A2042" s="67"/>
      <c r="B2042" s="67">
        <v>1797</v>
      </c>
      <c r="C2042" s="67" t="s">
        <v>752</v>
      </c>
      <c r="D2042" s="107">
        <v>220205</v>
      </c>
      <c r="E2042" s="75" t="s">
        <v>382</v>
      </c>
      <c r="F2042" s="76">
        <v>755310</v>
      </c>
      <c r="G2042" s="75" t="s">
        <v>194</v>
      </c>
      <c r="H2042" s="77">
        <v>0</v>
      </c>
      <c r="I2042" s="77">
        <v>0</v>
      </c>
      <c r="J2042" s="77">
        <v>200</v>
      </c>
      <c r="K2042" s="77">
        <v>0</v>
      </c>
      <c r="L2042" s="80">
        <v>250</v>
      </c>
      <c r="M2042" s="80"/>
      <c r="N2042" s="80"/>
      <c r="O2042" s="80"/>
      <c r="P2042" s="80"/>
      <c r="Q2042" s="78">
        <v>110010</v>
      </c>
      <c r="R2042" s="79" t="s">
        <v>31</v>
      </c>
      <c r="S2042" s="78">
        <v>30</v>
      </c>
      <c r="T2042" s="79" t="s">
        <v>31</v>
      </c>
      <c r="U2042" s="78">
        <v>11</v>
      </c>
      <c r="V2042" s="80" t="s">
        <v>156</v>
      </c>
      <c r="W2042" s="78">
        <v>75</v>
      </c>
      <c r="X2042" s="78">
        <v>9</v>
      </c>
    </row>
    <row r="2043" spans="1:24" x14ac:dyDescent="0.25">
      <c r="A2043" s="67"/>
      <c r="B2043" s="67">
        <v>1798</v>
      </c>
      <c r="C2043" s="67" t="s">
        <v>752</v>
      </c>
      <c r="D2043" s="107">
        <v>220205</v>
      </c>
      <c r="E2043" s="75" t="s">
        <v>382</v>
      </c>
      <c r="F2043" s="76">
        <v>755320</v>
      </c>
      <c r="G2043" s="75" t="s">
        <v>243</v>
      </c>
      <c r="H2043" s="77">
        <v>0</v>
      </c>
      <c r="I2043" s="77">
        <v>0</v>
      </c>
      <c r="J2043" s="77">
        <v>670</v>
      </c>
      <c r="K2043" s="77">
        <v>661.12</v>
      </c>
      <c r="L2043" s="80">
        <v>800</v>
      </c>
      <c r="M2043" s="80"/>
      <c r="N2043" s="80"/>
      <c r="O2043" s="80"/>
      <c r="P2043" s="80"/>
      <c r="Q2043" s="78">
        <v>110010</v>
      </c>
      <c r="R2043" s="79" t="s">
        <v>31</v>
      </c>
      <c r="S2043" s="78">
        <v>30</v>
      </c>
      <c r="T2043" s="79" t="s">
        <v>31</v>
      </c>
      <c r="U2043" s="78">
        <v>11</v>
      </c>
      <c r="V2043" s="80" t="s">
        <v>156</v>
      </c>
      <c r="W2043" s="78">
        <v>75</v>
      </c>
      <c r="X2043" s="78">
        <v>9</v>
      </c>
    </row>
    <row r="2044" spans="1:24" x14ac:dyDescent="0.25">
      <c r="A2044" s="67"/>
      <c r="B2044" s="67">
        <v>1799</v>
      </c>
      <c r="C2044" s="67" t="s">
        <v>752</v>
      </c>
      <c r="D2044" s="107">
        <v>220205</v>
      </c>
      <c r="E2044" s="75" t="s">
        <v>382</v>
      </c>
      <c r="F2044" s="76">
        <v>755340</v>
      </c>
      <c r="G2044" s="75" t="s">
        <v>361</v>
      </c>
      <c r="H2044" s="77">
        <v>0</v>
      </c>
      <c r="I2044" s="77">
        <v>0</v>
      </c>
      <c r="J2044" s="77">
        <v>300</v>
      </c>
      <c r="K2044" s="77">
        <v>0</v>
      </c>
      <c r="L2044" s="80">
        <v>300</v>
      </c>
      <c r="M2044" s="80"/>
      <c r="N2044" s="80"/>
      <c r="O2044" s="80"/>
      <c r="P2044" s="80"/>
      <c r="Q2044" s="78">
        <v>110010</v>
      </c>
      <c r="R2044" s="79" t="s">
        <v>31</v>
      </c>
      <c r="S2044" s="78">
        <v>30</v>
      </c>
      <c r="T2044" s="79" t="s">
        <v>31</v>
      </c>
      <c r="U2044" s="78">
        <v>11</v>
      </c>
      <c r="V2044" s="80" t="s">
        <v>156</v>
      </c>
      <c r="W2044" s="78">
        <v>75</v>
      </c>
      <c r="X2044" s="78">
        <v>9</v>
      </c>
    </row>
    <row r="2045" spans="1:24" x14ac:dyDescent="0.25">
      <c r="A2045" s="67"/>
      <c r="B2045" s="67">
        <v>1800</v>
      </c>
      <c r="C2045" s="67" t="s">
        <v>752</v>
      </c>
      <c r="D2045" s="107">
        <v>220205</v>
      </c>
      <c r="E2045" s="75" t="s">
        <v>382</v>
      </c>
      <c r="F2045" s="76">
        <v>755360</v>
      </c>
      <c r="G2045" s="75" t="s">
        <v>225</v>
      </c>
      <c r="H2045" s="77">
        <v>10998.91</v>
      </c>
      <c r="I2045" s="77">
        <v>11069.17</v>
      </c>
      <c r="J2045" s="77">
        <v>9180</v>
      </c>
      <c r="K2045" s="77">
        <v>8525.2999999999993</v>
      </c>
      <c r="L2045" s="80">
        <v>14000</v>
      </c>
      <c r="M2045" s="80"/>
      <c r="N2045" s="80"/>
      <c r="O2045" s="80"/>
      <c r="P2045" s="80"/>
      <c r="Q2045" s="78">
        <v>110010</v>
      </c>
      <c r="R2045" s="79" t="s">
        <v>31</v>
      </c>
      <c r="S2045" s="78">
        <v>30</v>
      </c>
      <c r="T2045" s="79" t="s">
        <v>31</v>
      </c>
      <c r="U2045" s="78">
        <v>11</v>
      </c>
      <c r="V2045" s="80" t="s">
        <v>156</v>
      </c>
      <c r="W2045" s="78">
        <v>75</v>
      </c>
      <c r="X2045" s="78">
        <v>9</v>
      </c>
    </row>
    <row r="2046" spans="1:24" x14ac:dyDescent="0.25">
      <c r="A2046" s="67"/>
      <c r="B2046" s="67">
        <v>1801</v>
      </c>
      <c r="C2046" s="67" t="s">
        <v>752</v>
      </c>
      <c r="D2046" s="107">
        <v>220205</v>
      </c>
      <c r="E2046" s="75" t="s">
        <v>382</v>
      </c>
      <c r="F2046" s="76">
        <v>755510</v>
      </c>
      <c r="G2046" s="75" t="s">
        <v>195</v>
      </c>
      <c r="H2046" s="77">
        <v>50</v>
      </c>
      <c r="I2046" s="77">
        <v>0</v>
      </c>
      <c r="J2046" s="77">
        <v>175</v>
      </c>
      <c r="K2046" s="77">
        <v>0</v>
      </c>
      <c r="L2046" s="80">
        <v>200</v>
      </c>
      <c r="M2046" s="80"/>
      <c r="N2046" s="80"/>
      <c r="O2046" s="80"/>
      <c r="P2046" s="80"/>
      <c r="Q2046" s="78">
        <v>110010</v>
      </c>
      <c r="R2046" s="79" t="s">
        <v>31</v>
      </c>
      <c r="S2046" s="78">
        <v>30</v>
      </c>
      <c r="T2046" s="79" t="s">
        <v>31</v>
      </c>
      <c r="U2046" s="78">
        <v>11</v>
      </c>
      <c r="V2046" s="80" t="s">
        <v>156</v>
      </c>
      <c r="W2046" s="78">
        <v>75</v>
      </c>
      <c r="X2046" s="78">
        <v>9</v>
      </c>
    </row>
    <row r="2047" spans="1:24" x14ac:dyDescent="0.25">
      <c r="A2047" s="67"/>
      <c r="B2047" s="67">
        <v>1802</v>
      </c>
      <c r="C2047" s="67" t="s">
        <v>752</v>
      </c>
      <c r="D2047" s="107">
        <v>220205</v>
      </c>
      <c r="E2047" s="75" t="s">
        <v>382</v>
      </c>
      <c r="F2047" s="76">
        <v>755705</v>
      </c>
      <c r="G2047" s="75" t="s">
        <v>196</v>
      </c>
      <c r="H2047" s="77">
        <v>7638.1400000000012</v>
      </c>
      <c r="I2047" s="77">
        <v>1199.9600000000003</v>
      </c>
      <c r="J2047" s="77">
        <v>1960</v>
      </c>
      <c r="K2047" s="77">
        <v>177.26</v>
      </c>
      <c r="L2047" s="80">
        <v>2960</v>
      </c>
      <c r="M2047" s="80"/>
      <c r="N2047" s="80"/>
      <c r="O2047" s="80"/>
      <c r="P2047" s="80"/>
      <c r="Q2047" s="78">
        <v>110010</v>
      </c>
      <c r="R2047" s="79" t="s">
        <v>31</v>
      </c>
      <c r="S2047" s="78">
        <v>30</v>
      </c>
      <c r="T2047" s="79" t="s">
        <v>31</v>
      </c>
      <c r="U2047" s="78">
        <v>11</v>
      </c>
      <c r="V2047" s="80" t="s">
        <v>156</v>
      </c>
      <c r="W2047" s="78">
        <v>75</v>
      </c>
      <c r="X2047" s="78">
        <v>9</v>
      </c>
    </row>
    <row r="2048" spans="1:24" x14ac:dyDescent="0.25">
      <c r="A2048" s="67"/>
      <c r="B2048" s="67">
        <v>1803</v>
      </c>
      <c r="C2048" s="67" t="s">
        <v>752</v>
      </c>
      <c r="D2048" s="107">
        <v>220205</v>
      </c>
      <c r="E2048" s="75" t="s">
        <v>382</v>
      </c>
      <c r="F2048" s="76">
        <v>755730</v>
      </c>
      <c r="G2048" s="75" t="s">
        <v>197</v>
      </c>
      <c r="H2048" s="77">
        <v>0</v>
      </c>
      <c r="I2048" s="77">
        <v>210</v>
      </c>
      <c r="J2048" s="77">
        <v>2100</v>
      </c>
      <c r="K2048" s="77">
        <v>210</v>
      </c>
      <c r="L2048" s="80">
        <v>2100</v>
      </c>
      <c r="M2048" s="80"/>
      <c r="N2048" s="80"/>
      <c r="O2048" s="80"/>
      <c r="P2048" s="80"/>
      <c r="Q2048" s="78">
        <v>110010</v>
      </c>
      <c r="R2048" s="79" t="s">
        <v>31</v>
      </c>
      <c r="S2048" s="78">
        <v>30</v>
      </c>
      <c r="T2048" s="79" t="s">
        <v>31</v>
      </c>
      <c r="U2048" s="78">
        <v>11</v>
      </c>
      <c r="V2048" s="80" t="s">
        <v>156</v>
      </c>
      <c r="W2048" s="78">
        <v>75</v>
      </c>
      <c r="X2048" s="78">
        <v>9</v>
      </c>
    </row>
    <row r="2049" spans="1:24" x14ac:dyDescent="0.25">
      <c r="A2049" s="67"/>
      <c r="B2049" s="67">
        <v>1804</v>
      </c>
      <c r="C2049" s="67" t="s">
        <v>752</v>
      </c>
      <c r="D2049" s="107">
        <v>220205</v>
      </c>
      <c r="E2049" s="75" t="s">
        <v>382</v>
      </c>
      <c r="F2049" s="76">
        <v>787430</v>
      </c>
      <c r="G2049" s="75" t="s">
        <v>207</v>
      </c>
      <c r="H2049" s="77">
        <v>0</v>
      </c>
      <c r="I2049" s="77">
        <v>1093.6400000000001</v>
      </c>
      <c r="J2049" s="77">
        <f>1500-222624</f>
        <v>-221124</v>
      </c>
      <c r="K2049" s="77">
        <v>0</v>
      </c>
      <c r="L2049" s="80">
        <v>3000</v>
      </c>
      <c r="M2049" s="80"/>
      <c r="N2049" s="80"/>
      <c r="O2049" s="80"/>
      <c r="P2049" s="80"/>
      <c r="Q2049" s="78">
        <v>110010</v>
      </c>
      <c r="R2049" s="79" t="s">
        <v>31</v>
      </c>
      <c r="S2049" s="78">
        <v>30</v>
      </c>
      <c r="T2049" s="79" t="s">
        <v>31</v>
      </c>
      <c r="U2049" s="78">
        <v>11</v>
      </c>
      <c r="V2049" s="80" t="s">
        <v>156</v>
      </c>
      <c r="W2049" s="78">
        <v>78</v>
      </c>
      <c r="X2049" s="78">
        <v>9</v>
      </c>
    </row>
    <row r="2050" spans="1:24" s="66" customFormat="1" x14ac:dyDescent="0.25">
      <c r="A2050" s="67"/>
      <c r="B2050" s="67"/>
      <c r="C2050" s="67" t="s">
        <v>752</v>
      </c>
      <c r="D2050" s="107">
        <v>220205</v>
      </c>
      <c r="E2050" s="75" t="s">
        <v>382</v>
      </c>
      <c r="F2050" s="66">
        <v>798142</v>
      </c>
      <c r="G2050" s="66" t="s">
        <v>839</v>
      </c>
      <c r="H2050" s="77"/>
      <c r="I2050" s="77"/>
      <c r="J2050" s="77"/>
      <c r="K2050" s="77"/>
      <c r="L2050" s="80">
        <v>-17105</v>
      </c>
      <c r="M2050" s="80"/>
      <c r="N2050" s="80"/>
      <c r="O2050" s="80"/>
      <c r="P2050" s="80"/>
      <c r="Q2050" s="78">
        <v>110010</v>
      </c>
      <c r="R2050" s="79" t="s">
        <v>31</v>
      </c>
      <c r="S2050" s="78">
        <v>30</v>
      </c>
      <c r="T2050" s="79" t="s">
        <v>31</v>
      </c>
      <c r="U2050" s="78">
        <v>11</v>
      </c>
      <c r="V2050" s="80" t="s">
        <v>156</v>
      </c>
      <c r="W2050" s="78">
        <v>79</v>
      </c>
      <c r="X2050" s="78">
        <v>9</v>
      </c>
    </row>
    <row r="2051" spans="1:24" x14ac:dyDescent="0.25">
      <c r="A2051" s="67"/>
      <c r="B2051" s="67">
        <v>1805</v>
      </c>
      <c r="C2051" s="67" t="s">
        <v>752</v>
      </c>
      <c r="D2051" s="107">
        <v>220255</v>
      </c>
      <c r="E2051" s="75" t="s">
        <v>383</v>
      </c>
      <c r="F2051" s="76">
        <v>611420</v>
      </c>
      <c r="G2051" s="75" t="s">
        <v>181</v>
      </c>
      <c r="H2051" s="77">
        <v>47868.719999999994</v>
      </c>
      <c r="I2051" s="77">
        <v>49783.44000000001</v>
      </c>
      <c r="J2051" s="77">
        <v>51775</v>
      </c>
      <c r="K2051" s="77">
        <v>25887.360000000004</v>
      </c>
      <c r="L2051" s="80">
        <v>51775</v>
      </c>
      <c r="M2051" s="80"/>
      <c r="N2051" s="80"/>
      <c r="O2051" s="80"/>
      <c r="P2051" s="80"/>
      <c r="Q2051" s="78">
        <v>110010</v>
      </c>
      <c r="R2051" s="79" t="s">
        <v>31</v>
      </c>
      <c r="S2051" s="78">
        <v>30</v>
      </c>
      <c r="T2051" s="79" t="s">
        <v>31</v>
      </c>
      <c r="U2051" s="78">
        <v>11</v>
      </c>
      <c r="V2051" s="80" t="s">
        <v>156</v>
      </c>
      <c r="W2051" s="78">
        <v>61</v>
      </c>
      <c r="X2051" s="78">
        <v>9</v>
      </c>
    </row>
    <row r="2052" spans="1:24" x14ac:dyDescent="0.25">
      <c r="A2052" s="67"/>
      <c r="B2052" s="67">
        <v>1806</v>
      </c>
      <c r="C2052" s="67" t="s">
        <v>752</v>
      </c>
      <c r="D2052" s="107">
        <v>220255</v>
      </c>
      <c r="E2052" s="75" t="s">
        <v>383</v>
      </c>
      <c r="F2052" s="76">
        <v>611430</v>
      </c>
      <c r="G2052" s="75" t="s">
        <v>255</v>
      </c>
      <c r="H2052" s="77">
        <v>32153.640000000003</v>
      </c>
      <c r="I2052" s="77">
        <v>33439.80000000001</v>
      </c>
      <c r="J2052" s="77">
        <v>34778</v>
      </c>
      <c r="K2052" s="77">
        <v>17388.719999999998</v>
      </c>
      <c r="L2052" s="80">
        <v>34777</v>
      </c>
      <c r="M2052" s="80"/>
      <c r="N2052" s="80"/>
      <c r="O2052" s="80"/>
      <c r="P2052" s="80"/>
      <c r="Q2052" s="78">
        <v>110010</v>
      </c>
      <c r="R2052" s="79" t="s">
        <v>31</v>
      </c>
      <c r="S2052" s="78">
        <v>30</v>
      </c>
      <c r="T2052" s="79" t="s">
        <v>31</v>
      </c>
      <c r="U2052" s="78">
        <v>11</v>
      </c>
      <c r="V2052" s="80" t="s">
        <v>156</v>
      </c>
      <c r="W2052" s="78">
        <v>61</v>
      </c>
      <c r="X2052" s="78">
        <v>9</v>
      </c>
    </row>
    <row r="2053" spans="1:24" x14ac:dyDescent="0.25">
      <c r="A2053" s="67"/>
      <c r="B2053" s="67">
        <v>1807</v>
      </c>
      <c r="C2053" s="67" t="s">
        <v>752</v>
      </c>
      <c r="D2053" s="107">
        <v>220255</v>
      </c>
      <c r="E2053" s="75" t="s">
        <v>383</v>
      </c>
      <c r="F2053" s="76">
        <v>611460</v>
      </c>
      <c r="G2053" s="75" t="s">
        <v>182</v>
      </c>
      <c r="H2053" s="77">
        <v>74467.91</v>
      </c>
      <c r="I2053" s="77">
        <v>83009.16</v>
      </c>
      <c r="J2053" s="77">
        <v>77524</v>
      </c>
      <c r="K2053" s="77">
        <v>43061.75</v>
      </c>
      <c r="L2053" s="80">
        <v>77415</v>
      </c>
      <c r="M2053" s="80"/>
      <c r="N2053" s="80"/>
      <c r="O2053" s="80"/>
      <c r="P2053" s="80"/>
      <c r="Q2053" s="78">
        <v>110010</v>
      </c>
      <c r="R2053" s="79" t="s">
        <v>31</v>
      </c>
      <c r="S2053" s="78">
        <v>30</v>
      </c>
      <c r="T2053" s="79" t="s">
        <v>31</v>
      </c>
      <c r="U2053" s="78">
        <v>11</v>
      </c>
      <c r="V2053" s="80" t="s">
        <v>156</v>
      </c>
      <c r="W2053" s="78">
        <v>61</v>
      </c>
      <c r="X2053" s="78">
        <v>9</v>
      </c>
    </row>
    <row r="2054" spans="1:24" x14ac:dyDescent="0.25">
      <c r="A2054" s="67"/>
      <c r="B2054" s="67">
        <v>1808</v>
      </c>
      <c r="C2054" s="67" t="s">
        <v>752</v>
      </c>
      <c r="D2054" s="107">
        <v>220255</v>
      </c>
      <c r="E2054" s="75" t="s">
        <v>383</v>
      </c>
      <c r="F2054" s="76">
        <v>611489</v>
      </c>
      <c r="G2054" s="75" t="s">
        <v>733</v>
      </c>
      <c r="H2054" s="77">
        <v>0</v>
      </c>
      <c r="I2054" s="77">
        <v>0</v>
      </c>
      <c r="J2054" s="77">
        <v>0</v>
      </c>
      <c r="K2054" s="77">
        <v>4.18</v>
      </c>
      <c r="L2054" s="80">
        <v>0</v>
      </c>
      <c r="M2054" s="80"/>
      <c r="N2054" s="80"/>
      <c r="O2054" s="80"/>
      <c r="P2054" s="80"/>
      <c r="Q2054" s="78">
        <v>110010</v>
      </c>
      <c r="R2054" s="79" t="s">
        <v>31</v>
      </c>
      <c r="S2054" s="78">
        <v>30</v>
      </c>
      <c r="T2054" s="79" t="s">
        <v>31</v>
      </c>
      <c r="U2054" s="78">
        <v>11</v>
      </c>
      <c r="V2054" s="80" t="s">
        <v>156</v>
      </c>
      <c r="W2054" s="78">
        <v>61</v>
      </c>
      <c r="X2054" s="78">
        <v>9</v>
      </c>
    </row>
    <row r="2055" spans="1:24" x14ac:dyDescent="0.25">
      <c r="A2055" s="67"/>
      <c r="B2055" s="67">
        <v>1809</v>
      </c>
      <c r="C2055" s="67" t="s">
        <v>752</v>
      </c>
      <c r="D2055" s="107">
        <v>220255</v>
      </c>
      <c r="E2055" s="75" t="s">
        <v>383</v>
      </c>
      <c r="F2055" s="76">
        <v>611491</v>
      </c>
      <c r="G2055" s="75" t="s">
        <v>233</v>
      </c>
      <c r="H2055" s="77">
        <v>0</v>
      </c>
      <c r="I2055" s="77">
        <v>116.8</v>
      </c>
      <c r="J2055" s="77">
        <v>520</v>
      </c>
      <c r="K2055" s="77">
        <v>0</v>
      </c>
      <c r="L2055" s="80">
        <v>500</v>
      </c>
      <c r="M2055" s="80"/>
      <c r="N2055" s="80"/>
      <c r="O2055" s="80"/>
      <c r="P2055" s="80"/>
      <c r="Q2055" s="78">
        <v>110010</v>
      </c>
      <c r="R2055" s="79" t="s">
        <v>31</v>
      </c>
      <c r="S2055" s="78">
        <v>30</v>
      </c>
      <c r="T2055" s="79" t="s">
        <v>31</v>
      </c>
      <c r="U2055" s="78">
        <v>11</v>
      </c>
      <c r="V2055" s="80" t="s">
        <v>156</v>
      </c>
      <c r="W2055" s="78">
        <v>61</v>
      </c>
      <c r="X2055" s="78">
        <v>9</v>
      </c>
    </row>
    <row r="2056" spans="1:24" x14ac:dyDescent="0.25">
      <c r="A2056" s="67"/>
      <c r="B2056" s="67">
        <v>1810</v>
      </c>
      <c r="C2056" s="67" t="s">
        <v>752</v>
      </c>
      <c r="D2056" s="107">
        <v>220255</v>
      </c>
      <c r="E2056" s="75" t="s">
        <v>383</v>
      </c>
      <c r="F2056" s="76">
        <v>611492</v>
      </c>
      <c r="G2056" s="75" t="s">
        <v>183</v>
      </c>
      <c r="H2056" s="77">
        <v>0</v>
      </c>
      <c r="I2056" s="77">
        <v>0</v>
      </c>
      <c r="J2056" s="77">
        <v>121</v>
      </c>
      <c r="K2056" s="77">
        <v>33.46</v>
      </c>
      <c r="L2056" s="80">
        <v>250</v>
      </c>
      <c r="M2056" s="80"/>
      <c r="N2056" s="80"/>
      <c r="O2056" s="80"/>
      <c r="P2056" s="80"/>
      <c r="Q2056" s="78">
        <v>110010</v>
      </c>
      <c r="R2056" s="79" t="s">
        <v>31</v>
      </c>
      <c r="S2056" s="78">
        <v>30</v>
      </c>
      <c r="T2056" s="79" t="s">
        <v>31</v>
      </c>
      <c r="U2056" s="78">
        <v>11</v>
      </c>
      <c r="V2056" s="80" t="s">
        <v>156</v>
      </c>
      <c r="W2056" s="78">
        <v>61</v>
      </c>
      <c r="X2056" s="78">
        <v>9</v>
      </c>
    </row>
    <row r="2057" spans="1:24" x14ac:dyDescent="0.25">
      <c r="A2057" s="67"/>
      <c r="B2057" s="67">
        <v>1811</v>
      </c>
      <c r="C2057" s="67" t="s">
        <v>752</v>
      </c>
      <c r="D2057" s="107">
        <v>220255</v>
      </c>
      <c r="E2057" s="75" t="s">
        <v>383</v>
      </c>
      <c r="F2057" s="76">
        <v>611520</v>
      </c>
      <c r="G2057" s="75" t="s">
        <v>275</v>
      </c>
      <c r="H2057" s="77">
        <v>7565.2</v>
      </c>
      <c r="I2057" s="77">
        <v>0</v>
      </c>
      <c r="J2057" s="77">
        <v>0</v>
      </c>
      <c r="K2057" s="77">
        <v>0</v>
      </c>
      <c r="L2057" s="80">
        <v>0</v>
      </c>
      <c r="M2057" s="80"/>
      <c r="N2057" s="80"/>
      <c r="O2057" s="80"/>
      <c r="P2057" s="80"/>
      <c r="Q2057" s="78">
        <v>110010</v>
      </c>
      <c r="R2057" s="79" t="s">
        <v>31</v>
      </c>
      <c r="S2057" s="78">
        <v>30</v>
      </c>
      <c r="T2057" s="79" t="s">
        <v>31</v>
      </c>
      <c r="U2057" s="78">
        <v>11</v>
      </c>
      <c r="V2057" s="80" t="s">
        <v>156</v>
      </c>
      <c r="W2057" s="78">
        <v>61</v>
      </c>
      <c r="X2057" s="78">
        <v>9</v>
      </c>
    </row>
    <row r="2058" spans="1:24" x14ac:dyDescent="0.25">
      <c r="A2058" s="67"/>
      <c r="B2058" s="67">
        <v>1812</v>
      </c>
      <c r="C2058" s="67" t="s">
        <v>752</v>
      </c>
      <c r="D2058" s="107">
        <v>220255</v>
      </c>
      <c r="E2058" s="75" t="s">
        <v>383</v>
      </c>
      <c r="F2058" s="76">
        <v>733120</v>
      </c>
      <c r="G2058" s="75" t="s">
        <v>188</v>
      </c>
      <c r="H2058" s="77">
        <v>1604</v>
      </c>
      <c r="I2058" s="77">
        <v>1489.01</v>
      </c>
      <c r="J2058" s="77">
        <v>5000</v>
      </c>
      <c r="K2058" s="77">
        <v>992.47</v>
      </c>
      <c r="L2058" s="80">
        <v>5000</v>
      </c>
      <c r="M2058" s="80"/>
      <c r="N2058" s="80"/>
      <c r="O2058" s="80"/>
      <c r="P2058" s="80"/>
      <c r="Q2058" s="78">
        <v>110010</v>
      </c>
      <c r="R2058" s="79" t="s">
        <v>31</v>
      </c>
      <c r="S2058" s="78">
        <v>30</v>
      </c>
      <c r="T2058" s="79" t="s">
        <v>31</v>
      </c>
      <c r="U2058" s="78">
        <v>11</v>
      </c>
      <c r="V2058" s="80" t="s">
        <v>156</v>
      </c>
      <c r="W2058" s="78">
        <v>73</v>
      </c>
      <c r="X2058" s="78">
        <v>9</v>
      </c>
    </row>
    <row r="2059" spans="1:24" s="66" customFormat="1" x14ac:dyDescent="0.25">
      <c r="A2059" s="67"/>
      <c r="B2059" s="67">
        <v>1813</v>
      </c>
      <c r="C2059" s="67" t="s">
        <v>752</v>
      </c>
      <c r="D2059" s="107">
        <v>220255</v>
      </c>
      <c r="E2059" s="75" t="s">
        <v>383</v>
      </c>
      <c r="F2059" s="76">
        <v>755360</v>
      </c>
      <c r="G2059" s="75" t="s">
        <v>225</v>
      </c>
      <c r="H2059" s="77">
        <v>22</v>
      </c>
      <c r="I2059" s="77">
        <v>0</v>
      </c>
      <c r="J2059" s="77">
        <v>0</v>
      </c>
      <c r="K2059" s="77">
        <v>0</v>
      </c>
      <c r="L2059" s="80">
        <v>0</v>
      </c>
      <c r="M2059" s="80"/>
      <c r="N2059" s="80"/>
      <c r="O2059" s="80"/>
      <c r="P2059" s="80"/>
      <c r="Q2059" s="78">
        <v>110010</v>
      </c>
      <c r="R2059" s="79" t="s">
        <v>31</v>
      </c>
      <c r="S2059" s="78">
        <v>30</v>
      </c>
      <c r="T2059" s="79" t="s">
        <v>31</v>
      </c>
      <c r="U2059" s="78">
        <v>11</v>
      </c>
      <c r="V2059" s="80" t="s">
        <v>156</v>
      </c>
      <c r="W2059" s="78">
        <v>75</v>
      </c>
      <c r="X2059" s="78">
        <v>9</v>
      </c>
    </row>
    <row r="2060" spans="1:24" x14ac:dyDescent="0.25">
      <c r="A2060" s="67"/>
      <c r="B2060" s="67">
        <v>1814</v>
      </c>
      <c r="C2060" s="67" t="s">
        <v>752</v>
      </c>
      <c r="D2060" s="107">
        <v>220255</v>
      </c>
      <c r="E2060" s="75" t="s">
        <v>383</v>
      </c>
      <c r="F2060" s="76">
        <v>755705</v>
      </c>
      <c r="G2060" s="75" t="s">
        <v>196</v>
      </c>
      <c r="H2060" s="77">
        <v>269.06</v>
      </c>
      <c r="I2060" s="77">
        <v>217.97</v>
      </c>
      <c r="J2060" s="77">
        <v>300</v>
      </c>
      <c r="K2060" s="77">
        <v>139.41999999999999</v>
      </c>
      <c r="L2060" s="80">
        <v>300</v>
      </c>
      <c r="M2060" s="80"/>
      <c r="N2060" s="80"/>
      <c r="O2060" s="80"/>
      <c r="P2060" s="80"/>
      <c r="Q2060" s="78">
        <v>110010</v>
      </c>
      <c r="R2060" s="79" t="s">
        <v>31</v>
      </c>
      <c r="S2060" s="78">
        <v>30</v>
      </c>
      <c r="T2060" s="79" t="s">
        <v>31</v>
      </c>
      <c r="U2060" s="78">
        <v>11</v>
      </c>
      <c r="V2060" s="80" t="s">
        <v>156</v>
      </c>
      <c r="W2060" s="78">
        <v>75</v>
      </c>
      <c r="X2060" s="78">
        <v>9</v>
      </c>
    </row>
    <row r="2061" spans="1:24" x14ac:dyDescent="0.25">
      <c r="A2061" s="67"/>
      <c r="B2061" s="67">
        <v>1815</v>
      </c>
      <c r="C2061" s="67" t="s">
        <v>752</v>
      </c>
      <c r="D2061" s="107">
        <v>220255</v>
      </c>
      <c r="E2061" s="75" t="s">
        <v>383</v>
      </c>
      <c r="F2061" s="76">
        <v>787430</v>
      </c>
      <c r="G2061" s="75" t="s">
        <v>207</v>
      </c>
      <c r="H2061" s="77">
        <v>0</v>
      </c>
      <c r="I2061" s="77">
        <v>0</v>
      </c>
      <c r="J2061" s="77">
        <v>1500</v>
      </c>
      <c r="K2061" s="77">
        <v>0</v>
      </c>
      <c r="L2061" s="80">
        <v>1500</v>
      </c>
      <c r="M2061" s="80"/>
      <c r="N2061" s="80"/>
      <c r="O2061" s="80"/>
      <c r="P2061" s="80"/>
      <c r="Q2061" s="78">
        <v>110010</v>
      </c>
      <c r="R2061" s="79" t="s">
        <v>31</v>
      </c>
      <c r="S2061" s="78">
        <v>30</v>
      </c>
      <c r="T2061" s="79" t="s">
        <v>31</v>
      </c>
      <c r="U2061" s="78">
        <v>11</v>
      </c>
      <c r="V2061" s="80" t="s">
        <v>156</v>
      </c>
      <c r="W2061" s="78">
        <v>78</v>
      </c>
      <c r="X2061" s="78">
        <v>9</v>
      </c>
    </row>
    <row r="2062" spans="1:24" x14ac:dyDescent="0.25">
      <c r="A2062" s="67"/>
      <c r="B2062" s="67"/>
      <c r="C2062" s="67" t="s">
        <v>752</v>
      </c>
      <c r="D2062" s="107">
        <v>220255</v>
      </c>
      <c r="E2062" s="75" t="s">
        <v>383</v>
      </c>
      <c r="F2062" s="66">
        <v>798142</v>
      </c>
      <c r="G2062" s="66" t="s">
        <v>839</v>
      </c>
      <c r="H2062" s="77"/>
      <c r="I2062" s="77"/>
      <c r="J2062" s="77"/>
      <c r="K2062" s="77"/>
      <c r="L2062" s="80">
        <v>-680</v>
      </c>
      <c r="M2062" s="80"/>
      <c r="N2062" s="80"/>
      <c r="O2062" s="80"/>
      <c r="P2062" s="80"/>
      <c r="Q2062" s="78">
        <v>110010</v>
      </c>
      <c r="R2062" s="79" t="s">
        <v>31</v>
      </c>
      <c r="S2062" s="78">
        <v>30</v>
      </c>
      <c r="T2062" s="79" t="s">
        <v>31</v>
      </c>
      <c r="U2062" s="78">
        <v>11</v>
      </c>
      <c r="V2062" s="80" t="s">
        <v>156</v>
      </c>
      <c r="W2062" s="78">
        <v>79</v>
      </c>
      <c r="X2062" s="78">
        <v>9</v>
      </c>
    </row>
    <row r="2063" spans="1:24" x14ac:dyDescent="0.25">
      <c r="A2063" s="67"/>
      <c r="B2063" s="67">
        <v>1816</v>
      </c>
      <c r="C2063" s="67" t="s">
        <v>753</v>
      </c>
      <c r="D2063" s="107">
        <v>280200</v>
      </c>
      <c r="E2063" s="75" t="s">
        <v>754</v>
      </c>
      <c r="F2063" s="76">
        <v>611420</v>
      </c>
      <c r="G2063" s="75" t="s">
        <v>181</v>
      </c>
      <c r="H2063" s="77">
        <v>192579.37999999995</v>
      </c>
      <c r="I2063" s="77">
        <v>187024.49</v>
      </c>
      <c r="J2063" s="77">
        <v>192590</v>
      </c>
      <c r="K2063" s="77">
        <v>96294.84</v>
      </c>
      <c r="L2063" s="80">
        <v>192590</v>
      </c>
      <c r="M2063" s="80"/>
      <c r="N2063" s="80"/>
      <c r="O2063" s="80"/>
      <c r="P2063" s="80"/>
      <c r="Q2063" s="78">
        <v>110010</v>
      </c>
      <c r="R2063" s="79" t="s">
        <v>44</v>
      </c>
      <c r="S2063" s="78">
        <v>35</v>
      </c>
      <c r="T2063" s="79" t="s">
        <v>44</v>
      </c>
      <c r="U2063" s="78">
        <v>11</v>
      </c>
      <c r="V2063" s="80" t="s">
        <v>156</v>
      </c>
      <c r="W2063" s="78">
        <v>61</v>
      </c>
      <c r="X2063" s="78">
        <v>9</v>
      </c>
    </row>
    <row r="2064" spans="1:24" x14ac:dyDescent="0.25">
      <c r="A2064" s="67"/>
      <c r="B2064" s="67">
        <v>1817</v>
      </c>
      <c r="C2064" s="67" t="s">
        <v>753</v>
      </c>
      <c r="D2064" s="107">
        <v>280200</v>
      </c>
      <c r="E2064" s="75" t="s">
        <v>754</v>
      </c>
      <c r="F2064" s="76">
        <v>611489</v>
      </c>
      <c r="G2064" s="75" t="s">
        <v>733</v>
      </c>
      <c r="H2064" s="77">
        <v>0</v>
      </c>
      <c r="I2064" s="77">
        <v>355.21</v>
      </c>
      <c r="J2064" s="77">
        <v>0</v>
      </c>
      <c r="K2064" s="77">
        <v>0</v>
      </c>
      <c r="L2064" s="80">
        <v>0</v>
      </c>
      <c r="M2064" s="80"/>
      <c r="N2064" s="80"/>
      <c r="O2064" s="80"/>
      <c r="P2064" s="80"/>
      <c r="Q2064" s="78">
        <v>110010</v>
      </c>
      <c r="R2064" s="79" t="s">
        <v>44</v>
      </c>
      <c r="S2064" s="78">
        <v>35</v>
      </c>
      <c r="T2064" s="79" t="s">
        <v>44</v>
      </c>
      <c r="U2064" s="78">
        <v>11</v>
      </c>
      <c r="V2064" s="80" t="s">
        <v>156</v>
      </c>
      <c r="W2064" s="78">
        <v>61</v>
      </c>
      <c r="X2064" s="78">
        <v>9</v>
      </c>
    </row>
    <row r="2065" spans="1:24" x14ac:dyDescent="0.25">
      <c r="A2065" s="67"/>
      <c r="B2065" s="67">
        <v>1818</v>
      </c>
      <c r="C2065" s="67" t="s">
        <v>753</v>
      </c>
      <c r="D2065" s="107">
        <v>280200</v>
      </c>
      <c r="E2065" s="75" t="s">
        <v>754</v>
      </c>
      <c r="F2065" s="76">
        <v>611491</v>
      </c>
      <c r="G2065" s="75" t="s">
        <v>233</v>
      </c>
      <c r="H2065" s="77">
        <v>0</v>
      </c>
      <c r="I2065" s="77">
        <v>399.62</v>
      </c>
      <c r="J2065" s="77">
        <v>1040</v>
      </c>
      <c r="K2065" s="77">
        <v>0</v>
      </c>
      <c r="L2065" s="80">
        <v>1040</v>
      </c>
      <c r="M2065" s="80"/>
      <c r="N2065" s="80"/>
      <c r="O2065" s="80"/>
      <c r="P2065" s="80"/>
      <c r="Q2065" s="78">
        <v>110010</v>
      </c>
      <c r="R2065" s="79" t="s">
        <v>44</v>
      </c>
      <c r="S2065" s="78">
        <v>35</v>
      </c>
      <c r="T2065" s="79" t="s">
        <v>44</v>
      </c>
      <c r="U2065" s="78">
        <v>11</v>
      </c>
      <c r="V2065" s="80" t="s">
        <v>156</v>
      </c>
      <c r="W2065" s="78">
        <v>61</v>
      </c>
      <c r="X2065" s="78">
        <v>9</v>
      </c>
    </row>
    <row r="2066" spans="1:24" x14ac:dyDescent="0.25">
      <c r="A2066" s="67"/>
      <c r="B2066" s="67">
        <v>1819</v>
      </c>
      <c r="C2066" s="67" t="s">
        <v>753</v>
      </c>
      <c r="D2066" s="107">
        <v>280200</v>
      </c>
      <c r="E2066" s="75" t="s">
        <v>754</v>
      </c>
      <c r="F2066" s="76">
        <v>611492</v>
      </c>
      <c r="G2066" s="75" t="s">
        <v>183</v>
      </c>
      <c r="H2066" s="77">
        <v>1808.4799999999998</v>
      </c>
      <c r="I2066" s="77">
        <v>1847.19</v>
      </c>
      <c r="J2066" s="77">
        <f>3120-139432</f>
        <v>-136312</v>
      </c>
      <c r="K2066" s="77">
        <v>68.89</v>
      </c>
      <c r="L2066" s="80">
        <v>3121</v>
      </c>
      <c r="M2066" s="80"/>
      <c r="N2066" s="80"/>
      <c r="O2066" s="80"/>
      <c r="P2066" s="80"/>
      <c r="Q2066" s="78">
        <v>110010</v>
      </c>
      <c r="R2066" s="79" t="s">
        <v>44</v>
      </c>
      <c r="S2066" s="78">
        <v>35</v>
      </c>
      <c r="T2066" s="79" t="s">
        <v>44</v>
      </c>
      <c r="U2066" s="78">
        <v>11</v>
      </c>
      <c r="V2066" s="80" t="s">
        <v>156</v>
      </c>
      <c r="W2066" s="78">
        <v>61</v>
      </c>
      <c r="X2066" s="78">
        <v>9</v>
      </c>
    </row>
    <row r="2067" spans="1:24" x14ac:dyDescent="0.25">
      <c r="A2067" s="67"/>
      <c r="B2067" s="67">
        <v>1820</v>
      </c>
      <c r="C2067" s="67" t="s">
        <v>753</v>
      </c>
      <c r="D2067" s="107">
        <v>280200</v>
      </c>
      <c r="E2067" s="75" t="s">
        <v>754</v>
      </c>
      <c r="F2067" s="76">
        <v>611493</v>
      </c>
      <c r="G2067" s="75" t="s">
        <v>218</v>
      </c>
      <c r="H2067" s="77">
        <v>1625.61</v>
      </c>
      <c r="I2067" s="77">
        <v>0</v>
      </c>
      <c r="J2067" s="77">
        <v>0</v>
      </c>
      <c r="K2067" s="77">
        <v>0</v>
      </c>
      <c r="L2067" s="80">
        <v>0</v>
      </c>
      <c r="M2067" s="80"/>
      <c r="N2067" s="80"/>
      <c r="O2067" s="80"/>
      <c r="P2067" s="80"/>
      <c r="Q2067" s="78">
        <v>110010</v>
      </c>
      <c r="R2067" s="79" t="s">
        <v>44</v>
      </c>
      <c r="S2067" s="78">
        <v>35</v>
      </c>
      <c r="T2067" s="79" t="s">
        <v>44</v>
      </c>
      <c r="U2067" s="78">
        <v>11</v>
      </c>
      <c r="V2067" s="80" t="s">
        <v>156</v>
      </c>
      <c r="W2067" s="78">
        <v>61</v>
      </c>
      <c r="X2067" s="78">
        <v>9</v>
      </c>
    </row>
    <row r="2068" spans="1:24" x14ac:dyDescent="0.25">
      <c r="A2068" s="67"/>
      <c r="B2068" s="67">
        <v>1821</v>
      </c>
      <c r="C2068" s="67" t="s">
        <v>753</v>
      </c>
      <c r="D2068" s="107">
        <v>280200</v>
      </c>
      <c r="E2068" s="75" t="s">
        <v>754</v>
      </c>
      <c r="F2068" s="76">
        <v>712355</v>
      </c>
      <c r="G2068" s="75" t="s">
        <v>376</v>
      </c>
      <c r="H2068" s="77">
        <v>3774.74</v>
      </c>
      <c r="I2068" s="77">
        <v>3175</v>
      </c>
      <c r="J2068" s="77">
        <v>9000</v>
      </c>
      <c r="K2068" s="77">
        <v>1103</v>
      </c>
      <c r="L2068" s="80">
        <v>9000</v>
      </c>
      <c r="M2068" s="80"/>
      <c r="N2068" s="80"/>
      <c r="O2068" s="80"/>
      <c r="P2068" s="80"/>
      <c r="Q2068" s="78">
        <v>110010</v>
      </c>
      <c r="R2068" s="79" t="s">
        <v>44</v>
      </c>
      <c r="S2068" s="78">
        <v>35</v>
      </c>
      <c r="T2068" s="79" t="s">
        <v>44</v>
      </c>
      <c r="U2068" s="78">
        <v>11</v>
      </c>
      <c r="V2068" s="80" t="s">
        <v>156</v>
      </c>
      <c r="W2068" s="78">
        <v>71</v>
      </c>
      <c r="X2068" s="78">
        <v>9</v>
      </c>
    </row>
    <row r="2069" spans="1:24" x14ac:dyDescent="0.25">
      <c r="A2069" s="67"/>
      <c r="B2069" s="67">
        <v>1822</v>
      </c>
      <c r="C2069" s="67" t="s">
        <v>753</v>
      </c>
      <c r="D2069" s="107">
        <v>280200</v>
      </c>
      <c r="E2069" s="75" t="s">
        <v>754</v>
      </c>
      <c r="F2069" s="76">
        <v>733120</v>
      </c>
      <c r="G2069" s="75" t="s">
        <v>188</v>
      </c>
      <c r="H2069" s="77">
        <v>334.76</v>
      </c>
      <c r="I2069" s="77">
        <v>269.62</v>
      </c>
      <c r="J2069" s="77">
        <v>446</v>
      </c>
      <c r="K2069" s="77">
        <v>0</v>
      </c>
      <c r="L2069" s="80">
        <v>445</v>
      </c>
      <c r="M2069" s="80"/>
      <c r="N2069" s="80"/>
      <c r="O2069" s="80"/>
      <c r="P2069" s="80"/>
      <c r="Q2069" s="78">
        <v>110010</v>
      </c>
      <c r="R2069" s="79" t="s">
        <v>44</v>
      </c>
      <c r="S2069" s="78">
        <v>35</v>
      </c>
      <c r="T2069" s="79" t="s">
        <v>44</v>
      </c>
      <c r="U2069" s="78">
        <v>11</v>
      </c>
      <c r="V2069" s="80" t="s">
        <v>156</v>
      </c>
      <c r="W2069" s="78">
        <v>73</v>
      </c>
      <c r="X2069" s="78">
        <v>9</v>
      </c>
    </row>
    <row r="2070" spans="1:24" x14ac:dyDescent="0.25">
      <c r="A2070" s="67"/>
      <c r="B2070" s="67">
        <v>1823</v>
      </c>
      <c r="C2070" s="67" t="s">
        <v>753</v>
      </c>
      <c r="D2070" s="107">
        <v>280200</v>
      </c>
      <c r="E2070" s="75" t="s">
        <v>754</v>
      </c>
      <c r="F2070" s="76">
        <v>733230</v>
      </c>
      <c r="G2070" s="75" t="s">
        <v>369</v>
      </c>
      <c r="H2070" s="77">
        <v>630</v>
      </c>
      <c r="I2070" s="77">
        <v>630</v>
      </c>
      <c r="J2070" s="77">
        <v>900</v>
      </c>
      <c r="K2070" s="77">
        <v>472.5</v>
      </c>
      <c r="L2070" s="80">
        <v>900</v>
      </c>
      <c r="M2070" s="80"/>
      <c r="N2070" s="80"/>
      <c r="O2070" s="80"/>
      <c r="P2070" s="80"/>
      <c r="Q2070" s="78">
        <v>110010</v>
      </c>
      <c r="R2070" s="79" t="s">
        <v>44</v>
      </c>
      <c r="S2070" s="78">
        <v>35</v>
      </c>
      <c r="T2070" s="79" t="s">
        <v>44</v>
      </c>
      <c r="U2070" s="78">
        <v>11</v>
      </c>
      <c r="V2070" s="80" t="s">
        <v>156</v>
      </c>
      <c r="W2070" s="78">
        <v>73</v>
      </c>
      <c r="X2070" s="78">
        <v>9</v>
      </c>
    </row>
    <row r="2071" spans="1:24" x14ac:dyDescent="0.25">
      <c r="A2071" s="67"/>
      <c r="B2071" s="67">
        <v>1824</v>
      </c>
      <c r="C2071" s="67" t="s">
        <v>753</v>
      </c>
      <c r="D2071" s="107">
        <v>280200</v>
      </c>
      <c r="E2071" s="75" t="s">
        <v>754</v>
      </c>
      <c r="F2071" s="76">
        <v>733460</v>
      </c>
      <c r="G2071" s="75" t="s">
        <v>293</v>
      </c>
      <c r="H2071" s="77">
        <v>500</v>
      </c>
      <c r="I2071" s="77">
        <v>0</v>
      </c>
      <c r="J2071" s="77">
        <v>0</v>
      </c>
      <c r="K2071" s="77">
        <v>0</v>
      </c>
      <c r="L2071" s="80">
        <v>0</v>
      </c>
      <c r="M2071" s="80"/>
      <c r="N2071" s="80"/>
      <c r="O2071" s="80"/>
      <c r="P2071" s="80"/>
      <c r="Q2071" s="78">
        <v>110010</v>
      </c>
      <c r="R2071" s="79" t="s">
        <v>44</v>
      </c>
      <c r="S2071" s="78">
        <v>35</v>
      </c>
      <c r="T2071" s="79" t="s">
        <v>44</v>
      </c>
      <c r="U2071" s="78">
        <v>11</v>
      </c>
      <c r="V2071" s="80" t="s">
        <v>156</v>
      </c>
      <c r="W2071" s="78">
        <v>73</v>
      </c>
      <c r="X2071" s="78">
        <v>9</v>
      </c>
    </row>
    <row r="2072" spans="1:24" x14ac:dyDescent="0.25">
      <c r="A2072" s="67"/>
      <c r="B2072" s="67">
        <v>1825</v>
      </c>
      <c r="C2072" s="67" t="s">
        <v>753</v>
      </c>
      <c r="D2072" s="107">
        <v>280200</v>
      </c>
      <c r="E2072" s="75" t="s">
        <v>754</v>
      </c>
      <c r="F2072" s="76">
        <v>744370</v>
      </c>
      <c r="G2072" s="75" t="s">
        <v>192</v>
      </c>
      <c r="H2072" s="77">
        <v>2445.5599999999995</v>
      </c>
      <c r="I2072" s="77">
        <v>1765.0299999999997</v>
      </c>
      <c r="J2072" s="77">
        <v>3400</v>
      </c>
      <c r="K2072" s="77">
        <v>90.829999999999984</v>
      </c>
      <c r="L2072" s="80">
        <v>3400</v>
      </c>
      <c r="M2072" s="80"/>
      <c r="N2072" s="80"/>
      <c r="O2072" s="80"/>
      <c r="P2072" s="80"/>
      <c r="Q2072" s="78">
        <v>110010</v>
      </c>
      <c r="R2072" s="79" t="s">
        <v>44</v>
      </c>
      <c r="S2072" s="78">
        <v>35</v>
      </c>
      <c r="T2072" s="79" t="s">
        <v>44</v>
      </c>
      <c r="U2072" s="78">
        <v>11</v>
      </c>
      <c r="V2072" s="80" t="s">
        <v>156</v>
      </c>
      <c r="W2072" s="78">
        <v>74</v>
      </c>
      <c r="X2072" s="78">
        <v>9</v>
      </c>
    </row>
    <row r="2073" spans="1:24" x14ac:dyDescent="0.25">
      <c r="A2073" s="67"/>
      <c r="B2073" s="67"/>
      <c r="C2073" s="67" t="s">
        <v>753</v>
      </c>
      <c r="D2073" s="107">
        <v>280200</v>
      </c>
      <c r="E2073" s="75" t="s">
        <v>754</v>
      </c>
      <c r="F2073" s="66">
        <v>798142</v>
      </c>
      <c r="G2073" s="66" t="s">
        <v>839</v>
      </c>
      <c r="H2073" s="77"/>
      <c r="I2073" s="77"/>
      <c r="J2073" s="77"/>
      <c r="K2073" s="77"/>
      <c r="L2073" s="80">
        <v>-1375</v>
      </c>
      <c r="M2073" s="80"/>
      <c r="N2073" s="80"/>
      <c r="O2073" s="80"/>
      <c r="P2073" s="80"/>
      <c r="Q2073" s="78">
        <v>110010</v>
      </c>
      <c r="R2073" s="79" t="s">
        <v>44</v>
      </c>
      <c r="S2073" s="78">
        <v>35</v>
      </c>
      <c r="T2073" s="79" t="s">
        <v>44</v>
      </c>
      <c r="U2073" s="78">
        <v>11</v>
      </c>
      <c r="V2073" s="80" t="s">
        <v>156</v>
      </c>
      <c r="W2073" s="78">
        <v>79</v>
      </c>
      <c r="X2073" s="78">
        <v>9</v>
      </c>
    </row>
    <row r="2074" spans="1:24" x14ac:dyDescent="0.25">
      <c r="A2074" s="67"/>
      <c r="B2074" s="67">
        <v>1826</v>
      </c>
      <c r="C2074" s="67" t="s">
        <v>753</v>
      </c>
      <c r="D2074" s="107">
        <v>280202</v>
      </c>
      <c r="E2074" s="75" t="s">
        <v>699</v>
      </c>
      <c r="F2074" s="76">
        <v>611310</v>
      </c>
      <c r="G2074" s="75" t="s">
        <v>179</v>
      </c>
      <c r="H2074" s="77">
        <v>57767.16</v>
      </c>
      <c r="I2074" s="77">
        <v>60077.75999999998</v>
      </c>
      <c r="J2074" s="77">
        <v>62481</v>
      </c>
      <c r="K2074" s="77">
        <v>31240.439999999995</v>
      </c>
      <c r="L2074" s="80">
        <v>62481</v>
      </c>
      <c r="M2074" s="80"/>
      <c r="N2074" s="80"/>
      <c r="O2074" s="80"/>
      <c r="P2074" s="80"/>
      <c r="Q2074" s="78">
        <v>110010</v>
      </c>
      <c r="R2074" s="79" t="s">
        <v>44</v>
      </c>
      <c r="S2074" s="78">
        <v>35</v>
      </c>
      <c r="T2074" s="79" t="s">
        <v>44</v>
      </c>
      <c r="U2074" s="78">
        <v>11</v>
      </c>
      <c r="V2074" s="80" t="s">
        <v>156</v>
      </c>
      <c r="W2074" s="78">
        <v>61</v>
      </c>
      <c r="X2074" s="78">
        <v>9</v>
      </c>
    </row>
    <row r="2075" spans="1:24" x14ac:dyDescent="0.25">
      <c r="A2075" s="67"/>
      <c r="B2075" s="67">
        <v>1827</v>
      </c>
      <c r="C2075" s="67" t="s">
        <v>753</v>
      </c>
      <c r="D2075" s="107">
        <v>280202</v>
      </c>
      <c r="E2075" s="75" t="s">
        <v>699</v>
      </c>
      <c r="F2075" s="76">
        <v>611410</v>
      </c>
      <c r="G2075" s="75" t="s">
        <v>209</v>
      </c>
      <c r="H2075" s="77">
        <v>107830.92000000003</v>
      </c>
      <c r="I2075" s="77">
        <v>113924.64</v>
      </c>
      <c r="J2075" s="77">
        <v>116631</v>
      </c>
      <c r="K2075" s="77">
        <v>58315.02</v>
      </c>
      <c r="L2075" s="80">
        <v>132630</v>
      </c>
      <c r="M2075" s="80"/>
      <c r="N2075" s="80"/>
      <c r="O2075" s="80"/>
      <c r="P2075" s="80"/>
      <c r="Q2075" s="78">
        <v>110010</v>
      </c>
      <c r="R2075" s="79" t="s">
        <v>44</v>
      </c>
      <c r="S2075" s="78">
        <v>35</v>
      </c>
      <c r="T2075" s="79" t="s">
        <v>44</v>
      </c>
      <c r="U2075" s="78">
        <v>11</v>
      </c>
      <c r="V2075" s="80" t="s">
        <v>156</v>
      </c>
      <c r="W2075" s="78">
        <v>61</v>
      </c>
      <c r="X2075" s="78">
        <v>9</v>
      </c>
    </row>
    <row r="2076" spans="1:24" s="66" customFormat="1" x14ac:dyDescent="0.25">
      <c r="A2076" s="67"/>
      <c r="B2076" s="67">
        <v>1828</v>
      </c>
      <c r="C2076" s="67" t="s">
        <v>753</v>
      </c>
      <c r="D2076" s="107">
        <v>280202</v>
      </c>
      <c r="E2076" s="75" t="s">
        <v>699</v>
      </c>
      <c r="F2076" s="76">
        <v>611420</v>
      </c>
      <c r="G2076" s="75" t="s">
        <v>181</v>
      </c>
      <c r="H2076" s="77">
        <v>417428.80999999994</v>
      </c>
      <c r="I2076" s="77">
        <v>519964.02999999997</v>
      </c>
      <c r="J2076" s="77">
        <v>582384</v>
      </c>
      <c r="K2076" s="77">
        <v>264869.73</v>
      </c>
      <c r="L2076" s="80">
        <v>608642</v>
      </c>
      <c r="M2076" s="80"/>
      <c r="N2076" s="80"/>
      <c r="O2076" s="80"/>
      <c r="P2076" s="80"/>
      <c r="Q2076" s="78">
        <v>110010</v>
      </c>
      <c r="R2076" s="79" t="s">
        <v>44</v>
      </c>
      <c r="S2076" s="78">
        <v>35</v>
      </c>
      <c r="T2076" s="79" t="s">
        <v>44</v>
      </c>
      <c r="U2076" s="78">
        <v>11</v>
      </c>
      <c r="V2076" s="80" t="s">
        <v>156</v>
      </c>
      <c r="W2076" s="78">
        <v>61</v>
      </c>
      <c r="X2076" s="78">
        <v>9</v>
      </c>
    </row>
    <row r="2077" spans="1:24" x14ac:dyDescent="0.25">
      <c r="A2077" s="67"/>
      <c r="B2077" s="67">
        <v>1829</v>
      </c>
      <c r="C2077" s="67" t="s">
        <v>753</v>
      </c>
      <c r="D2077" s="107">
        <v>280202</v>
      </c>
      <c r="E2077" s="75" t="s">
        <v>699</v>
      </c>
      <c r="F2077" s="76">
        <v>611489</v>
      </c>
      <c r="G2077" s="75" t="s">
        <v>733</v>
      </c>
      <c r="H2077" s="77">
        <v>0</v>
      </c>
      <c r="I2077" s="77">
        <v>420.94</v>
      </c>
      <c r="J2077" s="77">
        <v>400</v>
      </c>
      <c r="K2077" s="77">
        <v>370.96999999999997</v>
      </c>
      <c r="L2077" s="80">
        <v>500</v>
      </c>
      <c r="M2077" s="80"/>
      <c r="N2077" s="80"/>
      <c r="O2077" s="80"/>
      <c r="P2077" s="80"/>
      <c r="Q2077" s="78">
        <v>110010</v>
      </c>
      <c r="R2077" s="79" t="s">
        <v>44</v>
      </c>
      <c r="S2077" s="78">
        <v>35</v>
      </c>
      <c r="T2077" s="79" t="s">
        <v>44</v>
      </c>
      <c r="U2077" s="78">
        <v>11</v>
      </c>
      <c r="V2077" s="80" t="s">
        <v>156</v>
      </c>
      <c r="W2077" s="78">
        <v>61</v>
      </c>
      <c r="X2077" s="78">
        <v>9</v>
      </c>
    </row>
    <row r="2078" spans="1:24" x14ac:dyDescent="0.25">
      <c r="A2078" s="67"/>
      <c r="B2078" s="67">
        <v>1830</v>
      </c>
      <c r="C2078" s="67" t="s">
        <v>753</v>
      </c>
      <c r="D2078" s="107">
        <v>280202</v>
      </c>
      <c r="E2078" s="75" t="s">
        <v>699</v>
      </c>
      <c r="F2078" s="76">
        <v>611491</v>
      </c>
      <c r="G2078" s="75" t="s">
        <v>233</v>
      </c>
      <c r="H2078" s="77">
        <v>0</v>
      </c>
      <c r="I2078" s="77">
        <v>78.75</v>
      </c>
      <c r="J2078" s="77">
        <v>0</v>
      </c>
      <c r="K2078" s="77">
        <v>0</v>
      </c>
      <c r="L2078" s="80">
        <v>0</v>
      </c>
      <c r="M2078" s="80"/>
      <c r="N2078" s="80"/>
      <c r="O2078" s="80"/>
      <c r="P2078" s="80"/>
      <c r="Q2078" s="78">
        <v>110010</v>
      </c>
      <c r="R2078" s="79" t="s">
        <v>44</v>
      </c>
      <c r="S2078" s="78">
        <v>35</v>
      </c>
      <c r="T2078" s="79" t="s">
        <v>44</v>
      </c>
      <c r="U2078" s="78">
        <v>11</v>
      </c>
      <c r="V2078" s="80" t="s">
        <v>156</v>
      </c>
      <c r="W2078" s="78">
        <v>61</v>
      </c>
      <c r="X2078" s="78">
        <v>9</v>
      </c>
    </row>
    <row r="2079" spans="1:24" x14ac:dyDescent="0.25">
      <c r="A2079" s="67"/>
      <c r="B2079" s="67">
        <v>1831</v>
      </c>
      <c r="C2079" s="67" t="s">
        <v>753</v>
      </c>
      <c r="D2079" s="107">
        <v>280202</v>
      </c>
      <c r="E2079" s="75" t="s">
        <v>699</v>
      </c>
      <c r="F2079" s="76">
        <v>611492</v>
      </c>
      <c r="G2079" s="75" t="s">
        <v>183</v>
      </c>
      <c r="H2079" s="77">
        <v>4077.92</v>
      </c>
      <c r="I2079" s="77">
        <v>7393.0199999999986</v>
      </c>
      <c r="J2079" s="77">
        <v>7840</v>
      </c>
      <c r="K2079" s="77">
        <v>6557.74</v>
      </c>
      <c r="L2079" s="80">
        <v>8040</v>
      </c>
      <c r="M2079" s="80"/>
      <c r="N2079" s="80"/>
      <c r="O2079" s="80"/>
      <c r="P2079" s="80"/>
      <c r="Q2079" s="78">
        <v>110010</v>
      </c>
      <c r="R2079" s="79" t="s">
        <v>44</v>
      </c>
      <c r="S2079" s="78">
        <v>35</v>
      </c>
      <c r="T2079" s="79" t="s">
        <v>44</v>
      </c>
      <c r="U2079" s="78">
        <v>11</v>
      </c>
      <c r="V2079" s="80" t="s">
        <v>156</v>
      </c>
      <c r="W2079" s="78">
        <v>61</v>
      </c>
      <c r="X2079" s="78">
        <v>9</v>
      </c>
    </row>
    <row r="2080" spans="1:24" x14ac:dyDescent="0.25">
      <c r="A2080" s="67"/>
      <c r="B2080" s="67">
        <v>1832</v>
      </c>
      <c r="C2080" s="67" t="s">
        <v>753</v>
      </c>
      <c r="D2080" s="107">
        <v>280202</v>
      </c>
      <c r="E2080" s="75" t="s">
        <v>699</v>
      </c>
      <c r="F2080" s="76">
        <v>611493</v>
      </c>
      <c r="G2080" s="75" t="s">
        <v>218</v>
      </c>
      <c r="H2080" s="77">
        <v>0</v>
      </c>
      <c r="I2080" s="77">
        <v>364.96</v>
      </c>
      <c r="J2080" s="77">
        <v>0</v>
      </c>
      <c r="K2080" s="77">
        <v>0</v>
      </c>
      <c r="L2080" s="80">
        <v>0</v>
      </c>
      <c r="M2080" s="80"/>
      <c r="N2080" s="80"/>
      <c r="O2080" s="80"/>
      <c r="P2080" s="80"/>
      <c r="Q2080" s="78">
        <v>110010</v>
      </c>
      <c r="R2080" s="79" t="s">
        <v>44</v>
      </c>
      <c r="S2080" s="78">
        <v>35</v>
      </c>
      <c r="T2080" s="79" t="s">
        <v>44</v>
      </c>
      <c r="U2080" s="78">
        <v>11</v>
      </c>
      <c r="V2080" s="80" t="s">
        <v>156</v>
      </c>
      <c r="W2080" s="78">
        <v>61</v>
      </c>
      <c r="X2080" s="78">
        <v>9</v>
      </c>
    </row>
    <row r="2081" spans="1:24" x14ac:dyDescent="0.25">
      <c r="A2081" s="67"/>
      <c r="B2081" s="67">
        <v>1833</v>
      </c>
      <c r="C2081" s="67" t="s">
        <v>753</v>
      </c>
      <c r="D2081" s="107">
        <v>280202</v>
      </c>
      <c r="E2081" s="75" t="s">
        <v>699</v>
      </c>
      <c r="F2081" s="76">
        <v>712355</v>
      </c>
      <c r="G2081" s="75" t="s">
        <v>376</v>
      </c>
      <c r="H2081" s="77">
        <v>2831.48</v>
      </c>
      <c r="I2081" s="77">
        <v>2925</v>
      </c>
      <c r="J2081" s="77">
        <v>3600</v>
      </c>
      <c r="K2081" s="77">
        <v>903</v>
      </c>
      <c r="L2081" s="80">
        <v>3600</v>
      </c>
      <c r="M2081" s="80"/>
      <c r="N2081" s="80"/>
      <c r="O2081" s="80"/>
      <c r="P2081" s="80"/>
      <c r="Q2081" s="78">
        <v>110010</v>
      </c>
      <c r="R2081" s="79" t="s">
        <v>44</v>
      </c>
      <c r="S2081" s="78">
        <v>35</v>
      </c>
      <c r="T2081" s="79" t="s">
        <v>44</v>
      </c>
      <c r="U2081" s="78">
        <v>11</v>
      </c>
      <c r="V2081" s="80" t="s">
        <v>156</v>
      </c>
      <c r="W2081" s="78">
        <v>71</v>
      </c>
      <c r="X2081" s="78">
        <v>9</v>
      </c>
    </row>
    <row r="2082" spans="1:24" x14ac:dyDescent="0.25">
      <c r="A2082" s="67"/>
      <c r="B2082" s="67">
        <v>1834</v>
      </c>
      <c r="C2082" s="67" t="s">
        <v>753</v>
      </c>
      <c r="D2082" s="107">
        <v>280202</v>
      </c>
      <c r="E2082" s="75" t="s">
        <v>699</v>
      </c>
      <c r="F2082" s="76">
        <v>712370</v>
      </c>
      <c r="G2082" s="75" t="s">
        <v>184</v>
      </c>
      <c r="H2082" s="77">
        <v>1782.5</v>
      </c>
      <c r="I2082" s="77">
        <v>0</v>
      </c>
      <c r="J2082" s="77">
        <v>0</v>
      </c>
      <c r="K2082" s="77">
        <v>0</v>
      </c>
      <c r="L2082" s="80">
        <v>0</v>
      </c>
      <c r="M2082" s="80"/>
      <c r="N2082" s="80"/>
      <c r="O2082" s="80"/>
      <c r="P2082" s="80"/>
      <c r="Q2082" s="78">
        <v>110010</v>
      </c>
      <c r="R2082" s="79" t="s">
        <v>44</v>
      </c>
      <c r="S2082" s="78">
        <v>35</v>
      </c>
      <c r="T2082" s="79" t="s">
        <v>44</v>
      </c>
      <c r="U2082" s="78">
        <v>11</v>
      </c>
      <c r="V2082" s="80" t="s">
        <v>156</v>
      </c>
      <c r="W2082" s="78">
        <v>71</v>
      </c>
      <c r="X2082" s="78">
        <v>9</v>
      </c>
    </row>
    <row r="2083" spans="1:24" x14ac:dyDescent="0.25">
      <c r="A2083" s="67"/>
      <c r="B2083" s="67">
        <v>1835</v>
      </c>
      <c r="C2083" s="67" t="s">
        <v>753</v>
      </c>
      <c r="D2083" s="107">
        <v>280202</v>
      </c>
      <c r="E2083" s="75" t="s">
        <v>699</v>
      </c>
      <c r="F2083" s="76">
        <v>733120</v>
      </c>
      <c r="G2083" s="75" t="s">
        <v>188</v>
      </c>
      <c r="H2083" s="77">
        <v>1138.9399999999998</v>
      </c>
      <c r="I2083" s="77">
        <v>1211.2500000000002</v>
      </c>
      <c r="J2083" s="77">
        <v>1700</v>
      </c>
      <c r="K2083" s="77">
        <v>1637.02</v>
      </c>
      <c r="L2083" s="80">
        <v>1700</v>
      </c>
      <c r="M2083" s="80"/>
      <c r="N2083" s="80"/>
      <c r="O2083" s="80"/>
      <c r="P2083" s="80"/>
      <c r="Q2083" s="78">
        <v>110010</v>
      </c>
      <c r="R2083" s="79" t="s">
        <v>44</v>
      </c>
      <c r="S2083" s="78">
        <v>35</v>
      </c>
      <c r="T2083" s="79" t="s">
        <v>44</v>
      </c>
      <c r="U2083" s="78">
        <v>11</v>
      </c>
      <c r="V2083" s="80" t="s">
        <v>156</v>
      </c>
      <c r="W2083" s="78">
        <v>73</v>
      </c>
      <c r="X2083" s="78">
        <v>9</v>
      </c>
    </row>
    <row r="2084" spans="1:24" x14ac:dyDescent="0.25">
      <c r="A2084" s="67"/>
      <c r="B2084" s="67">
        <v>1836</v>
      </c>
      <c r="C2084" s="67" t="s">
        <v>753</v>
      </c>
      <c r="D2084" s="107">
        <v>280202</v>
      </c>
      <c r="E2084" s="75" t="s">
        <v>699</v>
      </c>
      <c r="F2084" s="76">
        <v>733460</v>
      </c>
      <c r="G2084" s="75" t="s">
        <v>293</v>
      </c>
      <c r="H2084" s="77">
        <v>11122.77</v>
      </c>
      <c r="I2084" s="77">
        <v>7083.39</v>
      </c>
      <c r="J2084" s="77">
        <v>14900</v>
      </c>
      <c r="K2084" s="77">
        <v>2438.0299999999997</v>
      </c>
      <c r="L2084" s="80">
        <v>15084</v>
      </c>
      <c r="M2084" s="80"/>
      <c r="N2084" s="80"/>
      <c r="O2084" s="80"/>
      <c r="P2084" s="80"/>
      <c r="Q2084" s="78">
        <v>110010</v>
      </c>
      <c r="R2084" s="79" t="s">
        <v>44</v>
      </c>
      <c r="S2084" s="78">
        <v>35</v>
      </c>
      <c r="T2084" s="79" t="s">
        <v>44</v>
      </c>
      <c r="U2084" s="78">
        <v>11</v>
      </c>
      <c r="V2084" s="80" t="s">
        <v>156</v>
      </c>
      <c r="W2084" s="78">
        <v>73</v>
      </c>
      <c r="X2084" s="78">
        <v>9</v>
      </c>
    </row>
    <row r="2085" spans="1:24" x14ac:dyDescent="0.25">
      <c r="A2085" s="67"/>
      <c r="B2085" s="67">
        <v>1837</v>
      </c>
      <c r="C2085" s="67" t="s">
        <v>753</v>
      </c>
      <c r="D2085" s="107">
        <v>280202</v>
      </c>
      <c r="E2085" s="75" t="s">
        <v>699</v>
      </c>
      <c r="F2085" s="76">
        <v>744220</v>
      </c>
      <c r="G2085" s="75" t="s">
        <v>191</v>
      </c>
      <c r="H2085" s="77">
        <v>1025.49</v>
      </c>
      <c r="I2085" s="77">
        <v>1830.4099999999999</v>
      </c>
      <c r="J2085" s="77">
        <v>6000</v>
      </c>
      <c r="K2085" s="77">
        <v>567</v>
      </c>
      <c r="L2085" s="80">
        <v>5700</v>
      </c>
      <c r="M2085" s="80"/>
      <c r="N2085" s="80"/>
      <c r="O2085" s="80"/>
      <c r="P2085" s="80"/>
      <c r="Q2085" s="78">
        <v>110010</v>
      </c>
      <c r="R2085" s="79" t="s">
        <v>44</v>
      </c>
      <c r="S2085" s="78">
        <v>35</v>
      </c>
      <c r="T2085" s="79" t="s">
        <v>44</v>
      </c>
      <c r="U2085" s="78">
        <v>11</v>
      </c>
      <c r="V2085" s="80" t="s">
        <v>156</v>
      </c>
      <c r="W2085" s="78">
        <v>74</v>
      </c>
      <c r="X2085" s="78">
        <v>9</v>
      </c>
    </row>
    <row r="2086" spans="1:24" x14ac:dyDescent="0.25">
      <c r="A2086" s="67"/>
      <c r="B2086" s="67">
        <v>1838</v>
      </c>
      <c r="C2086" s="67" t="s">
        <v>753</v>
      </c>
      <c r="D2086" s="107">
        <v>280202</v>
      </c>
      <c r="E2086" s="75" t="s">
        <v>699</v>
      </c>
      <c r="F2086" s="76">
        <v>744230</v>
      </c>
      <c r="G2086" s="75" t="s">
        <v>234</v>
      </c>
      <c r="H2086" s="77">
        <v>0</v>
      </c>
      <c r="I2086" s="77">
        <v>625</v>
      </c>
      <c r="J2086" s="77">
        <v>600</v>
      </c>
      <c r="K2086" s="77">
        <v>0</v>
      </c>
      <c r="L2086" s="80">
        <v>500</v>
      </c>
      <c r="M2086" s="80"/>
      <c r="N2086" s="80"/>
      <c r="O2086" s="80"/>
      <c r="P2086" s="80"/>
      <c r="Q2086" s="78">
        <v>110010</v>
      </c>
      <c r="R2086" s="79" t="s">
        <v>44</v>
      </c>
      <c r="S2086" s="78">
        <v>35</v>
      </c>
      <c r="T2086" s="79" t="s">
        <v>44</v>
      </c>
      <c r="U2086" s="78">
        <v>11</v>
      </c>
      <c r="V2086" s="80" t="s">
        <v>156</v>
      </c>
      <c r="W2086" s="78">
        <v>74</v>
      </c>
      <c r="X2086" s="78">
        <v>9</v>
      </c>
    </row>
    <row r="2087" spans="1:24" x14ac:dyDescent="0.25">
      <c r="A2087" s="67"/>
      <c r="B2087" s="67">
        <v>1839</v>
      </c>
      <c r="C2087" s="67" t="s">
        <v>753</v>
      </c>
      <c r="D2087" s="107">
        <v>280202</v>
      </c>
      <c r="E2087" s="75" t="s">
        <v>699</v>
      </c>
      <c r="F2087" s="76">
        <v>744370</v>
      </c>
      <c r="G2087" s="75" t="s">
        <v>192</v>
      </c>
      <c r="H2087" s="77">
        <v>8310.57</v>
      </c>
      <c r="I2087" s="77">
        <v>12830.949999999999</v>
      </c>
      <c r="J2087" s="77">
        <v>9431</v>
      </c>
      <c r="K2087" s="77">
        <v>4784.3500000000004</v>
      </c>
      <c r="L2087" s="80">
        <v>9500</v>
      </c>
      <c r="M2087" s="80"/>
      <c r="N2087" s="80"/>
      <c r="O2087" s="80"/>
      <c r="P2087" s="80"/>
      <c r="Q2087" s="78">
        <v>110010</v>
      </c>
      <c r="R2087" s="79" t="s">
        <v>44</v>
      </c>
      <c r="S2087" s="78">
        <v>35</v>
      </c>
      <c r="T2087" s="79" t="s">
        <v>44</v>
      </c>
      <c r="U2087" s="78">
        <v>11</v>
      </c>
      <c r="V2087" s="80" t="s">
        <v>156</v>
      </c>
      <c r="W2087" s="78">
        <v>74</v>
      </c>
      <c r="X2087" s="78">
        <v>9</v>
      </c>
    </row>
    <row r="2088" spans="1:24" x14ac:dyDescent="0.25">
      <c r="A2088" s="67"/>
      <c r="B2088" s="67">
        <v>1840</v>
      </c>
      <c r="C2088" s="67" t="s">
        <v>753</v>
      </c>
      <c r="D2088" s="107">
        <v>280202</v>
      </c>
      <c r="E2088" s="75" t="s">
        <v>699</v>
      </c>
      <c r="F2088" s="76">
        <v>755240</v>
      </c>
      <c r="G2088" s="75" t="s">
        <v>193</v>
      </c>
      <c r="H2088" s="77">
        <v>780</v>
      </c>
      <c r="I2088" s="77">
        <v>0</v>
      </c>
      <c r="J2088" s="77">
        <v>800</v>
      </c>
      <c r="K2088" s="77">
        <v>0</v>
      </c>
      <c r="L2088" s="80">
        <v>800</v>
      </c>
      <c r="M2088" s="80"/>
      <c r="N2088" s="80"/>
      <c r="O2088" s="80"/>
      <c r="P2088" s="80"/>
      <c r="Q2088" s="78">
        <v>110010</v>
      </c>
      <c r="R2088" s="79" t="s">
        <v>44</v>
      </c>
      <c r="S2088" s="78">
        <v>35</v>
      </c>
      <c r="T2088" s="79" t="s">
        <v>44</v>
      </c>
      <c r="U2088" s="78">
        <v>11</v>
      </c>
      <c r="V2088" s="80" t="s">
        <v>156</v>
      </c>
      <c r="W2088" s="78">
        <v>75</v>
      </c>
      <c r="X2088" s="78">
        <v>9</v>
      </c>
    </row>
    <row r="2089" spans="1:24" s="66" customFormat="1" x14ac:dyDescent="0.25">
      <c r="A2089" s="67"/>
      <c r="B2089" s="67">
        <v>1841</v>
      </c>
      <c r="C2089" s="67" t="s">
        <v>753</v>
      </c>
      <c r="D2089" s="107">
        <v>280202</v>
      </c>
      <c r="E2089" s="75" t="s">
        <v>699</v>
      </c>
      <c r="F2089" s="76">
        <v>755310</v>
      </c>
      <c r="G2089" s="75" t="s">
        <v>194</v>
      </c>
      <c r="H2089" s="77">
        <v>0</v>
      </c>
      <c r="I2089" s="77">
        <v>0</v>
      </c>
      <c r="J2089" s="77">
        <v>60</v>
      </c>
      <c r="K2089" s="77">
        <v>0</v>
      </c>
      <c r="L2089" s="80">
        <v>60</v>
      </c>
      <c r="M2089" s="80"/>
      <c r="N2089" s="80"/>
      <c r="O2089" s="80"/>
      <c r="P2089" s="80"/>
      <c r="Q2089" s="78">
        <v>110010</v>
      </c>
      <c r="R2089" s="79" t="s">
        <v>44</v>
      </c>
      <c r="S2089" s="78">
        <v>35</v>
      </c>
      <c r="T2089" s="79" t="s">
        <v>44</v>
      </c>
      <c r="U2089" s="78">
        <v>11</v>
      </c>
      <c r="V2089" s="80" t="s">
        <v>156</v>
      </c>
      <c r="W2089" s="78">
        <v>75</v>
      </c>
      <c r="X2089" s="78">
        <v>9</v>
      </c>
    </row>
    <row r="2090" spans="1:24" x14ac:dyDescent="0.25">
      <c r="A2090" s="67"/>
      <c r="B2090" s="67">
        <v>1842</v>
      </c>
      <c r="C2090" s="67" t="s">
        <v>753</v>
      </c>
      <c r="D2090" s="107">
        <v>280202</v>
      </c>
      <c r="E2090" s="75" t="s">
        <v>699</v>
      </c>
      <c r="F2090" s="76">
        <v>755340</v>
      </c>
      <c r="G2090" s="75" t="s">
        <v>361</v>
      </c>
      <c r="H2090" s="77">
        <v>286</v>
      </c>
      <c r="I2090" s="77">
        <v>0</v>
      </c>
      <c r="J2090" s="77">
        <v>300</v>
      </c>
      <c r="K2090" s="77">
        <v>0</v>
      </c>
      <c r="L2090" s="80">
        <v>300</v>
      </c>
      <c r="M2090" s="80"/>
      <c r="N2090" s="80"/>
      <c r="O2090" s="80"/>
      <c r="P2090" s="80"/>
      <c r="Q2090" s="78">
        <v>110010</v>
      </c>
      <c r="R2090" s="79" t="s">
        <v>44</v>
      </c>
      <c r="S2090" s="78">
        <v>35</v>
      </c>
      <c r="T2090" s="79" t="s">
        <v>44</v>
      </c>
      <c r="U2090" s="78">
        <v>11</v>
      </c>
      <c r="V2090" s="80" t="s">
        <v>156</v>
      </c>
      <c r="W2090" s="78">
        <v>75</v>
      </c>
      <c r="X2090" s="78">
        <v>9</v>
      </c>
    </row>
    <row r="2091" spans="1:24" x14ac:dyDescent="0.25">
      <c r="A2091" s="67"/>
      <c r="B2091" s="67">
        <v>1843</v>
      </c>
      <c r="C2091" s="67" t="s">
        <v>753</v>
      </c>
      <c r="D2091" s="107">
        <v>280202</v>
      </c>
      <c r="E2091" s="75" t="s">
        <v>699</v>
      </c>
      <c r="F2091" s="76">
        <v>755360</v>
      </c>
      <c r="G2091" s="75" t="s">
        <v>225</v>
      </c>
      <c r="H2091" s="77">
        <v>418.42</v>
      </c>
      <c r="I2091" s="77">
        <v>1072.6100000000001</v>
      </c>
      <c r="J2091" s="77">
        <v>455</v>
      </c>
      <c r="K2091" s="77">
        <v>16.54</v>
      </c>
      <c r="L2091" s="80">
        <v>400</v>
      </c>
      <c r="M2091" s="80"/>
      <c r="N2091" s="80"/>
      <c r="O2091" s="80"/>
      <c r="P2091" s="80"/>
      <c r="Q2091" s="78">
        <v>110010</v>
      </c>
      <c r="R2091" s="79" t="s">
        <v>44</v>
      </c>
      <c r="S2091" s="78">
        <v>35</v>
      </c>
      <c r="T2091" s="79" t="s">
        <v>44</v>
      </c>
      <c r="U2091" s="78">
        <v>11</v>
      </c>
      <c r="V2091" s="80" t="s">
        <v>156</v>
      </c>
      <c r="W2091" s="78">
        <v>75</v>
      </c>
      <c r="X2091" s="78">
        <v>9</v>
      </c>
    </row>
    <row r="2092" spans="1:24" x14ac:dyDescent="0.25">
      <c r="A2092" s="67"/>
      <c r="B2092" s="67">
        <v>1844</v>
      </c>
      <c r="C2092" s="67" t="s">
        <v>753</v>
      </c>
      <c r="D2092" s="107">
        <v>280202</v>
      </c>
      <c r="E2092" s="75" t="s">
        <v>699</v>
      </c>
      <c r="F2092" s="76">
        <v>755510</v>
      </c>
      <c r="G2092" s="75" t="s">
        <v>195</v>
      </c>
      <c r="H2092" s="77">
        <v>2987.55</v>
      </c>
      <c r="I2092" s="77">
        <v>800.49</v>
      </c>
      <c r="J2092" s="77">
        <v>3200</v>
      </c>
      <c r="K2092" s="77">
        <v>1199.8</v>
      </c>
      <c r="L2092" s="80">
        <v>3255</v>
      </c>
      <c r="M2092" s="80"/>
      <c r="N2092" s="80"/>
      <c r="O2092" s="80"/>
      <c r="P2092" s="80"/>
      <c r="Q2092" s="78">
        <v>110010</v>
      </c>
      <c r="R2092" s="79" t="s">
        <v>44</v>
      </c>
      <c r="S2092" s="78">
        <v>35</v>
      </c>
      <c r="T2092" s="79" t="s">
        <v>44</v>
      </c>
      <c r="U2092" s="78">
        <v>11</v>
      </c>
      <c r="V2092" s="80" t="s">
        <v>156</v>
      </c>
      <c r="W2092" s="78">
        <v>75</v>
      </c>
      <c r="X2092" s="78">
        <v>9</v>
      </c>
    </row>
    <row r="2093" spans="1:24" x14ac:dyDescent="0.25">
      <c r="A2093" s="67"/>
      <c r="B2093" s="67">
        <v>1845</v>
      </c>
      <c r="C2093" s="67" t="s">
        <v>753</v>
      </c>
      <c r="D2093" s="107">
        <v>280202</v>
      </c>
      <c r="E2093" s="75" t="s">
        <v>699</v>
      </c>
      <c r="F2093" s="76">
        <v>755540</v>
      </c>
      <c r="G2093" s="75" t="s">
        <v>294</v>
      </c>
      <c r="H2093" s="77">
        <v>5486.3899999999994</v>
      </c>
      <c r="I2093" s="77">
        <v>10172.17</v>
      </c>
      <c r="J2093" s="77">
        <v>10980</v>
      </c>
      <c r="K2093" s="77">
        <v>1885.6200000000003</v>
      </c>
      <c r="L2093" s="80">
        <v>10900</v>
      </c>
      <c r="M2093" s="80"/>
      <c r="N2093" s="80"/>
      <c r="O2093" s="80"/>
      <c r="P2093" s="80"/>
      <c r="Q2093" s="78">
        <v>110010</v>
      </c>
      <c r="R2093" s="79" t="s">
        <v>44</v>
      </c>
      <c r="S2093" s="78">
        <v>35</v>
      </c>
      <c r="T2093" s="79" t="s">
        <v>44</v>
      </c>
      <c r="U2093" s="78">
        <v>11</v>
      </c>
      <c r="V2093" s="80" t="s">
        <v>156</v>
      </c>
      <c r="W2093" s="78">
        <v>75</v>
      </c>
      <c r="X2093" s="78">
        <v>9</v>
      </c>
    </row>
    <row r="2094" spans="1:24" x14ac:dyDescent="0.25">
      <c r="A2094" s="67"/>
      <c r="B2094" s="67">
        <v>1846</v>
      </c>
      <c r="C2094" s="67" t="s">
        <v>753</v>
      </c>
      <c r="D2094" s="107">
        <v>280202</v>
      </c>
      <c r="E2094" s="75" t="s">
        <v>699</v>
      </c>
      <c r="F2094" s="76">
        <v>755705</v>
      </c>
      <c r="G2094" s="75" t="s">
        <v>196</v>
      </c>
      <c r="H2094" s="77">
        <v>92.450000000000017</v>
      </c>
      <c r="I2094" s="77">
        <v>125.41</v>
      </c>
      <c r="J2094" s="77">
        <v>200</v>
      </c>
      <c r="K2094" s="77">
        <v>53.97</v>
      </c>
      <c r="L2094" s="80">
        <v>200</v>
      </c>
      <c r="M2094" s="80"/>
      <c r="N2094" s="80"/>
      <c r="O2094" s="80"/>
      <c r="P2094" s="80"/>
      <c r="Q2094" s="78">
        <v>110010</v>
      </c>
      <c r="R2094" s="79" t="s">
        <v>44</v>
      </c>
      <c r="S2094" s="78">
        <v>35</v>
      </c>
      <c r="T2094" s="79" t="s">
        <v>44</v>
      </c>
      <c r="U2094" s="78">
        <v>11</v>
      </c>
      <c r="V2094" s="80" t="s">
        <v>156</v>
      </c>
      <c r="W2094" s="78">
        <v>75</v>
      </c>
      <c r="X2094" s="78">
        <v>9</v>
      </c>
    </row>
    <row r="2095" spans="1:24" x14ac:dyDescent="0.25">
      <c r="A2095" s="67"/>
      <c r="B2095" s="67">
        <v>1847</v>
      </c>
      <c r="C2095" s="67" t="s">
        <v>753</v>
      </c>
      <c r="D2095" s="107">
        <v>280202</v>
      </c>
      <c r="E2095" s="75" t="s">
        <v>699</v>
      </c>
      <c r="F2095" s="76">
        <v>755730</v>
      </c>
      <c r="G2095" s="75" t="s">
        <v>197</v>
      </c>
      <c r="H2095" s="77">
        <v>0</v>
      </c>
      <c r="I2095" s="77">
        <v>120</v>
      </c>
      <c r="J2095" s="77">
        <v>200</v>
      </c>
      <c r="K2095" s="77">
        <v>0</v>
      </c>
      <c r="L2095" s="80">
        <v>200</v>
      </c>
      <c r="M2095" s="80"/>
      <c r="N2095" s="80"/>
      <c r="O2095" s="80"/>
      <c r="P2095" s="80"/>
      <c r="Q2095" s="78">
        <v>110010</v>
      </c>
      <c r="R2095" s="79" t="s">
        <v>44</v>
      </c>
      <c r="S2095" s="78">
        <v>35</v>
      </c>
      <c r="T2095" s="79" t="s">
        <v>44</v>
      </c>
      <c r="U2095" s="78">
        <v>11</v>
      </c>
      <c r="V2095" s="80" t="s">
        <v>156</v>
      </c>
      <c r="W2095" s="78">
        <v>75</v>
      </c>
      <c r="X2095" s="78">
        <v>9</v>
      </c>
    </row>
    <row r="2096" spans="1:24" x14ac:dyDescent="0.25">
      <c r="A2096" s="67"/>
      <c r="B2096" s="67">
        <v>1848</v>
      </c>
      <c r="C2096" s="67" t="s">
        <v>753</v>
      </c>
      <c r="D2096" s="107">
        <v>280202</v>
      </c>
      <c r="E2096" s="75" t="s">
        <v>699</v>
      </c>
      <c r="F2096" s="76">
        <v>765425</v>
      </c>
      <c r="G2096" s="75" t="s">
        <v>201</v>
      </c>
      <c r="H2096" s="77">
        <v>3124.6000000000004</v>
      </c>
      <c r="I2096" s="77">
        <v>3197.0999999999995</v>
      </c>
      <c r="J2096" s="77">
        <v>4000</v>
      </c>
      <c r="K2096" s="77">
        <v>1331.75</v>
      </c>
      <c r="L2096" s="80">
        <v>4000</v>
      </c>
      <c r="M2096" s="80"/>
      <c r="N2096" s="80"/>
      <c r="O2096" s="80"/>
      <c r="P2096" s="80"/>
      <c r="Q2096" s="78">
        <v>110010</v>
      </c>
      <c r="R2096" s="79" t="s">
        <v>44</v>
      </c>
      <c r="S2096" s="78">
        <v>35</v>
      </c>
      <c r="T2096" s="79" t="s">
        <v>44</v>
      </c>
      <c r="U2096" s="78">
        <v>11</v>
      </c>
      <c r="V2096" s="80" t="s">
        <v>156</v>
      </c>
      <c r="W2096" s="78">
        <v>76</v>
      </c>
      <c r="X2096" s="78">
        <v>9</v>
      </c>
    </row>
    <row r="2097" spans="1:24" x14ac:dyDescent="0.25">
      <c r="A2097" s="67"/>
      <c r="B2097" s="67">
        <v>1849</v>
      </c>
      <c r="C2097" s="67" t="s">
        <v>753</v>
      </c>
      <c r="D2097" s="107">
        <v>280202</v>
      </c>
      <c r="E2097" s="75" t="s">
        <v>699</v>
      </c>
      <c r="F2097" s="76">
        <v>777412</v>
      </c>
      <c r="G2097" s="75" t="s">
        <v>205</v>
      </c>
      <c r="H2097" s="77">
        <v>0</v>
      </c>
      <c r="I2097" s="77">
        <v>120326.64</v>
      </c>
      <c r="J2097" s="77">
        <v>0</v>
      </c>
      <c r="K2097" s="77">
        <v>0</v>
      </c>
      <c r="L2097" s="80">
        <v>0</v>
      </c>
      <c r="M2097" s="80"/>
      <c r="N2097" s="80"/>
      <c r="O2097" s="80"/>
      <c r="P2097" s="80"/>
      <c r="Q2097" s="78">
        <v>110010</v>
      </c>
      <c r="R2097" s="79" t="s">
        <v>44</v>
      </c>
      <c r="S2097" s="78">
        <v>35</v>
      </c>
      <c r="T2097" s="79" t="s">
        <v>44</v>
      </c>
      <c r="U2097" s="78">
        <v>11</v>
      </c>
      <c r="V2097" s="80" t="s">
        <v>156</v>
      </c>
      <c r="W2097" s="78">
        <v>77</v>
      </c>
      <c r="X2097" s="78">
        <v>9</v>
      </c>
    </row>
    <row r="2098" spans="1:24" x14ac:dyDescent="0.25">
      <c r="A2098" s="67"/>
      <c r="B2098" s="67">
        <v>1850</v>
      </c>
      <c r="C2098" s="67" t="s">
        <v>753</v>
      </c>
      <c r="D2098" s="107">
        <v>280202</v>
      </c>
      <c r="E2098" s="75" t="s">
        <v>699</v>
      </c>
      <c r="F2098" s="76">
        <v>787410</v>
      </c>
      <c r="G2098" s="75" t="s">
        <v>227</v>
      </c>
      <c r="H2098" s="77">
        <v>2537</v>
      </c>
      <c r="I2098" s="77">
        <v>6532.83</v>
      </c>
      <c r="J2098" s="77">
        <v>8173</v>
      </c>
      <c r="K2098" s="77">
        <v>4690.37</v>
      </c>
      <c r="L2098" s="80">
        <v>8100</v>
      </c>
      <c r="M2098" s="80"/>
      <c r="N2098" s="80"/>
      <c r="O2098" s="80"/>
      <c r="P2098" s="80"/>
      <c r="Q2098" s="78">
        <v>110010</v>
      </c>
      <c r="R2098" s="79" t="s">
        <v>44</v>
      </c>
      <c r="S2098" s="78">
        <v>35</v>
      </c>
      <c r="T2098" s="79" t="s">
        <v>44</v>
      </c>
      <c r="U2098" s="78">
        <v>11</v>
      </c>
      <c r="V2098" s="80" t="s">
        <v>156</v>
      </c>
      <c r="W2098" s="78">
        <v>78</v>
      </c>
      <c r="X2098" s="78">
        <v>9</v>
      </c>
    </row>
    <row r="2099" spans="1:24" x14ac:dyDescent="0.25">
      <c r="A2099" s="67"/>
      <c r="B2099" s="67">
        <v>1851</v>
      </c>
      <c r="C2099" s="67" t="s">
        <v>753</v>
      </c>
      <c r="D2099" s="107">
        <v>280202</v>
      </c>
      <c r="E2099" s="75" t="s">
        <v>699</v>
      </c>
      <c r="F2099" s="76">
        <v>787430</v>
      </c>
      <c r="G2099" s="75" t="s">
        <v>207</v>
      </c>
      <c r="H2099" s="77">
        <v>0</v>
      </c>
      <c r="I2099" s="77">
        <v>0</v>
      </c>
      <c r="J2099" s="77">
        <v>1500</v>
      </c>
      <c r="K2099" s="77">
        <v>0</v>
      </c>
      <c r="L2099" s="80">
        <v>1500</v>
      </c>
      <c r="M2099" s="80"/>
      <c r="N2099" s="80"/>
      <c r="O2099" s="80"/>
      <c r="P2099" s="80"/>
      <c r="Q2099" s="78">
        <v>110010</v>
      </c>
      <c r="R2099" s="79" t="s">
        <v>44</v>
      </c>
      <c r="S2099" s="78">
        <v>35</v>
      </c>
      <c r="T2099" s="79" t="s">
        <v>44</v>
      </c>
      <c r="U2099" s="78">
        <v>11</v>
      </c>
      <c r="V2099" s="80" t="s">
        <v>156</v>
      </c>
      <c r="W2099" s="78">
        <v>78</v>
      </c>
      <c r="X2099" s="78">
        <v>9</v>
      </c>
    </row>
    <row r="2100" spans="1:24" x14ac:dyDescent="0.25">
      <c r="A2100" s="67"/>
      <c r="B2100" s="67"/>
      <c r="C2100" s="67" t="s">
        <v>753</v>
      </c>
      <c r="D2100" s="107">
        <v>280202</v>
      </c>
      <c r="E2100" s="75" t="s">
        <v>699</v>
      </c>
      <c r="F2100" s="66">
        <v>798142</v>
      </c>
      <c r="G2100" s="66" t="s">
        <v>839</v>
      </c>
      <c r="H2100" s="77"/>
      <c r="I2100" s="77"/>
      <c r="J2100" s="77"/>
      <c r="K2100" s="77"/>
      <c r="L2100" s="80">
        <v>-6574</v>
      </c>
      <c r="M2100" s="80"/>
      <c r="N2100" s="80"/>
      <c r="O2100" s="80"/>
      <c r="P2100" s="80"/>
      <c r="Q2100" s="78">
        <v>110010</v>
      </c>
      <c r="R2100" s="79" t="s">
        <v>44</v>
      </c>
      <c r="S2100" s="78">
        <v>35</v>
      </c>
      <c r="T2100" s="79" t="s">
        <v>44</v>
      </c>
      <c r="U2100" s="78">
        <v>11</v>
      </c>
      <c r="V2100" s="80" t="s">
        <v>156</v>
      </c>
      <c r="W2100" s="78">
        <v>79</v>
      </c>
      <c r="X2100" s="78">
        <v>9</v>
      </c>
    </row>
    <row r="2101" spans="1:24" s="66" customFormat="1" x14ac:dyDescent="0.25">
      <c r="A2101" s="67"/>
      <c r="B2101" s="67">
        <v>1852</v>
      </c>
      <c r="C2101" s="67" t="s">
        <v>753</v>
      </c>
      <c r="D2101" s="107">
        <v>280204</v>
      </c>
      <c r="E2101" s="75" t="s">
        <v>699</v>
      </c>
      <c r="F2101" s="76">
        <v>611420</v>
      </c>
      <c r="G2101" s="75" t="s">
        <v>181</v>
      </c>
      <c r="H2101" s="77">
        <v>87839.280000000013</v>
      </c>
      <c r="I2101" s="77">
        <v>91352.88</v>
      </c>
      <c r="J2101" s="77">
        <v>95007</v>
      </c>
      <c r="K2101" s="77">
        <v>47503.5</v>
      </c>
      <c r="L2101" s="80">
        <v>95007</v>
      </c>
      <c r="M2101" s="80"/>
      <c r="N2101" s="80"/>
      <c r="O2101" s="80"/>
      <c r="P2101" s="80"/>
      <c r="Q2101" s="78">
        <v>110010</v>
      </c>
      <c r="R2101" s="79" t="s">
        <v>44</v>
      </c>
      <c r="S2101" s="78">
        <v>35</v>
      </c>
      <c r="T2101" s="79" t="s">
        <v>44</v>
      </c>
      <c r="U2101" s="78">
        <v>11</v>
      </c>
      <c r="V2101" s="80" t="s">
        <v>156</v>
      </c>
      <c r="W2101" s="78">
        <v>61</v>
      </c>
      <c r="X2101" s="78">
        <v>9</v>
      </c>
    </row>
    <row r="2102" spans="1:24" x14ac:dyDescent="0.25">
      <c r="A2102" s="67"/>
      <c r="B2102" s="67">
        <v>1853</v>
      </c>
      <c r="C2102" s="67" t="s">
        <v>753</v>
      </c>
      <c r="D2102" s="107">
        <v>280204</v>
      </c>
      <c r="E2102" s="75" t="s">
        <v>699</v>
      </c>
      <c r="F2102" s="76">
        <v>611489</v>
      </c>
      <c r="G2102" s="75" t="s">
        <v>733</v>
      </c>
      <c r="H2102" s="77">
        <v>0</v>
      </c>
      <c r="I2102" s="77">
        <v>38.380000000000003</v>
      </c>
      <c r="J2102" s="77">
        <v>0</v>
      </c>
      <c r="K2102" s="77">
        <v>0</v>
      </c>
      <c r="L2102" s="80">
        <v>0</v>
      </c>
      <c r="M2102" s="80"/>
      <c r="N2102" s="80"/>
      <c r="O2102" s="80"/>
      <c r="P2102" s="80"/>
      <c r="Q2102" s="78">
        <v>110010</v>
      </c>
      <c r="R2102" s="79" t="s">
        <v>44</v>
      </c>
      <c r="S2102" s="78">
        <v>35</v>
      </c>
      <c r="T2102" s="79" t="s">
        <v>44</v>
      </c>
      <c r="U2102" s="78">
        <v>11</v>
      </c>
      <c r="V2102" s="80" t="s">
        <v>156</v>
      </c>
      <c r="W2102" s="78">
        <v>61</v>
      </c>
      <c r="X2102" s="78">
        <v>9</v>
      </c>
    </row>
    <row r="2103" spans="1:24" x14ac:dyDescent="0.25">
      <c r="A2103" s="67"/>
      <c r="B2103" s="67">
        <v>1854</v>
      </c>
      <c r="C2103" s="67" t="s">
        <v>753</v>
      </c>
      <c r="D2103" s="107">
        <v>280204</v>
      </c>
      <c r="E2103" s="75" t="s">
        <v>699</v>
      </c>
      <c r="F2103" s="76">
        <v>611492</v>
      </c>
      <c r="G2103" s="75" t="s">
        <v>183</v>
      </c>
      <c r="H2103" s="77">
        <v>141.1</v>
      </c>
      <c r="I2103" s="77">
        <v>281.98</v>
      </c>
      <c r="J2103" s="77">
        <v>1040</v>
      </c>
      <c r="K2103" s="77">
        <v>161.6</v>
      </c>
      <c r="L2103" s="80">
        <v>1000</v>
      </c>
      <c r="M2103" s="80"/>
      <c r="N2103" s="80"/>
      <c r="O2103" s="80"/>
      <c r="P2103" s="80"/>
      <c r="Q2103" s="78">
        <v>110010</v>
      </c>
      <c r="R2103" s="79" t="s">
        <v>44</v>
      </c>
      <c r="S2103" s="78">
        <v>35</v>
      </c>
      <c r="T2103" s="79" t="s">
        <v>44</v>
      </c>
      <c r="U2103" s="78">
        <v>11</v>
      </c>
      <c r="V2103" s="80" t="s">
        <v>156</v>
      </c>
      <c r="W2103" s="78">
        <v>61</v>
      </c>
      <c r="X2103" s="78">
        <v>9</v>
      </c>
    </row>
    <row r="2104" spans="1:24" x14ac:dyDescent="0.25">
      <c r="A2104" s="67"/>
      <c r="B2104" s="67">
        <v>1855</v>
      </c>
      <c r="C2104" s="67" t="s">
        <v>753</v>
      </c>
      <c r="D2104" s="107">
        <v>280204</v>
      </c>
      <c r="E2104" s="75" t="s">
        <v>699</v>
      </c>
      <c r="F2104" s="76">
        <v>712355</v>
      </c>
      <c r="G2104" s="75" t="s">
        <v>376</v>
      </c>
      <c r="H2104" s="77">
        <v>0</v>
      </c>
      <c r="I2104" s="77">
        <v>0</v>
      </c>
      <c r="J2104" s="77">
        <v>1500</v>
      </c>
      <c r="K2104" s="77">
        <v>0</v>
      </c>
      <c r="L2104" s="80">
        <v>1500</v>
      </c>
      <c r="M2104" s="80"/>
      <c r="N2104" s="80"/>
      <c r="O2104" s="80"/>
      <c r="P2104" s="80"/>
      <c r="Q2104" s="78">
        <v>110010</v>
      </c>
      <c r="R2104" s="79" t="s">
        <v>44</v>
      </c>
      <c r="S2104" s="78">
        <v>35</v>
      </c>
      <c r="T2104" s="79" t="s">
        <v>44</v>
      </c>
      <c r="U2104" s="78">
        <v>11</v>
      </c>
      <c r="V2104" s="80" t="s">
        <v>156</v>
      </c>
      <c r="W2104" s="78">
        <v>71</v>
      </c>
      <c r="X2104" s="78">
        <v>9</v>
      </c>
    </row>
    <row r="2105" spans="1:24" x14ac:dyDescent="0.25">
      <c r="A2105" s="67"/>
      <c r="B2105" s="67">
        <v>1856</v>
      </c>
      <c r="C2105" s="67" t="s">
        <v>753</v>
      </c>
      <c r="D2105" s="107">
        <v>280204</v>
      </c>
      <c r="E2105" s="75" t="s">
        <v>699</v>
      </c>
      <c r="F2105" s="76">
        <v>733120</v>
      </c>
      <c r="G2105" s="75" t="s">
        <v>188</v>
      </c>
      <c r="H2105" s="77">
        <v>79.760000000000005</v>
      </c>
      <c r="I2105" s="77">
        <v>131.22</v>
      </c>
      <c r="J2105" s="77">
        <v>465</v>
      </c>
      <c r="K2105" s="77">
        <v>0</v>
      </c>
      <c r="L2105" s="80">
        <v>440</v>
      </c>
      <c r="M2105" s="80"/>
      <c r="N2105" s="80"/>
      <c r="O2105" s="80"/>
      <c r="P2105" s="80"/>
      <c r="Q2105" s="78">
        <v>110010</v>
      </c>
      <c r="R2105" s="79" t="s">
        <v>44</v>
      </c>
      <c r="S2105" s="78">
        <v>35</v>
      </c>
      <c r="T2105" s="79" t="s">
        <v>44</v>
      </c>
      <c r="U2105" s="78">
        <v>11</v>
      </c>
      <c r="V2105" s="80" t="s">
        <v>156</v>
      </c>
      <c r="W2105" s="78">
        <v>73</v>
      </c>
      <c r="X2105" s="78">
        <v>9</v>
      </c>
    </row>
    <row r="2106" spans="1:24" x14ac:dyDescent="0.25">
      <c r="A2106" s="67"/>
      <c r="B2106" s="67">
        <v>1857</v>
      </c>
      <c r="C2106" s="67" t="s">
        <v>753</v>
      </c>
      <c r="D2106" s="107">
        <v>280204</v>
      </c>
      <c r="E2106" s="75" t="s">
        <v>699</v>
      </c>
      <c r="F2106" s="76">
        <v>733460</v>
      </c>
      <c r="G2106" s="75" t="s">
        <v>293</v>
      </c>
      <c r="H2106" s="77">
        <v>0</v>
      </c>
      <c r="I2106" s="77">
        <v>0</v>
      </c>
      <c r="J2106" s="77">
        <v>900</v>
      </c>
      <c r="K2106" s="77">
        <v>443.5</v>
      </c>
      <c r="L2106" s="80">
        <v>965</v>
      </c>
      <c r="M2106" s="80"/>
      <c r="N2106" s="80"/>
      <c r="O2106" s="80"/>
      <c r="P2106" s="80"/>
      <c r="Q2106" s="78">
        <v>110010</v>
      </c>
      <c r="R2106" s="79" t="s">
        <v>44</v>
      </c>
      <c r="S2106" s="78">
        <v>35</v>
      </c>
      <c r="T2106" s="79" t="s">
        <v>44</v>
      </c>
      <c r="U2106" s="78">
        <v>11</v>
      </c>
      <c r="V2106" s="80" t="s">
        <v>156</v>
      </c>
      <c r="W2106" s="78">
        <v>73</v>
      </c>
      <c r="X2106" s="78">
        <v>9</v>
      </c>
    </row>
    <row r="2107" spans="1:24" x14ac:dyDescent="0.25">
      <c r="A2107" s="67"/>
      <c r="B2107" s="67">
        <v>1858</v>
      </c>
      <c r="C2107" s="67" t="s">
        <v>753</v>
      </c>
      <c r="D2107" s="107">
        <v>280204</v>
      </c>
      <c r="E2107" s="75" t="s">
        <v>699</v>
      </c>
      <c r="F2107" s="76">
        <v>744370</v>
      </c>
      <c r="G2107" s="75" t="s">
        <v>192</v>
      </c>
      <c r="H2107" s="77">
        <v>249.65999999999997</v>
      </c>
      <c r="I2107" s="77">
        <v>265.78000000000003</v>
      </c>
      <c r="J2107" s="77">
        <v>1200</v>
      </c>
      <c r="K2107" s="77">
        <v>0</v>
      </c>
      <c r="L2107" s="80">
        <v>1200</v>
      </c>
      <c r="M2107" s="80"/>
      <c r="N2107" s="80"/>
      <c r="O2107" s="80"/>
      <c r="P2107" s="80"/>
      <c r="Q2107" s="78">
        <v>110010</v>
      </c>
      <c r="R2107" s="79" t="s">
        <v>44</v>
      </c>
      <c r="S2107" s="78">
        <v>35</v>
      </c>
      <c r="T2107" s="79" t="s">
        <v>44</v>
      </c>
      <c r="U2107" s="78">
        <v>11</v>
      </c>
      <c r="V2107" s="80" t="s">
        <v>156</v>
      </c>
      <c r="W2107" s="78">
        <v>74</v>
      </c>
      <c r="X2107" s="78">
        <v>9</v>
      </c>
    </row>
    <row r="2108" spans="1:24" x14ac:dyDescent="0.25">
      <c r="A2108" s="67"/>
      <c r="B2108" s="67">
        <v>1859</v>
      </c>
      <c r="C2108" s="67" t="s">
        <v>753</v>
      </c>
      <c r="D2108" s="107">
        <v>280204</v>
      </c>
      <c r="E2108" s="75" t="s">
        <v>699</v>
      </c>
      <c r="F2108" s="76">
        <v>777414</v>
      </c>
      <c r="G2108" s="75" t="s">
        <v>216</v>
      </c>
      <c r="H2108" s="77">
        <v>28982</v>
      </c>
      <c r="I2108" s="77">
        <v>0</v>
      </c>
      <c r="J2108" s="77">
        <v>0</v>
      </c>
      <c r="K2108" s="77">
        <v>0</v>
      </c>
      <c r="L2108" s="80">
        <v>0</v>
      </c>
      <c r="M2108" s="80"/>
      <c r="N2108" s="80"/>
      <c r="O2108" s="80"/>
      <c r="P2108" s="80"/>
      <c r="Q2108" s="78">
        <v>110010</v>
      </c>
      <c r="R2108" s="79" t="s">
        <v>44</v>
      </c>
      <c r="S2108" s="78">
        <v>35</v>
      </c>
      <c r="T2108" s="79" t="s">
        <v>44</v>
      </c>
      <c r="U2108" s="78">
        <v>11</v>
      </c>
      <c r="V2108" s="80" t="s">
        <v>156</v>
      </c>
      <c r="W2108" s="78">
        <v>77</v>
      </c>
      <c r="X2108" s="78">
        <v>9</v>
      </c>
    </row>
    <row r="2109" spans="1:24" x14ac:dyDescent="0.25">
      <c r="A2109" s="67"/>
      <c r="B2109" s="67">
        <v>1860</v>
      </c>
      <c r="C2109" s="67" t="s">
        <v>753</v>
      </c>
      <c r="D2109" s="107">
        <v>280204</v>
      </c>
      <c r="E2109" s="75" t="s">
        <v>699</v>
      </c>
      <c r="F2109" s="76">
        <v>787410</v>
      </c>
      <c r="G2109" s="75" t="s">
        <v>227</v>
      </c>
      <c r="H2109" s="77">
        <v>2905.75</v>
      </c>
      <c r="I2109" s="77">
        <v>0</v>
      </c>
      <c r="J2109" s="77">
        <v>0</v>
      </c>
      <c r="K2109" s="77">
        <v>0</v>
      </c>
      <c r="L2109" s="80">
        <v>0</v>
      </c>
      <c r="M2109" s="80"/>
      <c r="N2109" s="80"/>
      <c r="O2109" s="80"/>
      <c r="P2109" s="80"/>
      <c r="Q2109" s="78">
        <v>110010</v>
      </c>
      <c r="R2109" s="79" t="s">
        <v>44</v>
      </c>
      <c r="S2109" s="78">
        <v>35</v>
      </c>
      <c r="T2109" s="79" t="s">
        <v>44</v>
      </c>
      <c r="U2109" s="78">
        <v>11</v>
      </c>
      <c r="V2109" s="80" t="s">
        <v>156</v>
      </c>
      <c r="W2109" s="78">
        <v>78</v>
      </c>
      <c r="X2109" s="78">
        <v>9</v>
      </c>
    </row>
    <row r="2110" spans="1:24" x14ac:dyDescent="0.25">
      <c r="A2110" s="67"/>
      <c r="B2110" s="67"/>
      <c r="C2110" s="67" t="s">
        <v>753</v>
      </c>
      <c r="D2110" s="107">
        <v>280204</v>
      </c>
      <c r="E2110" s="75" t="s">
        <v>699</v>
      </c>
      <c r="F2110" s="66">
        <v>798142</v>
      </c>
      <c r="G2110" s="66" t="s">
        <v>839</v>
      </c>
      <c r="H2110" s="77"/>
      <c r="I2110" s="77"/>
      <c r="J2110" s="77"/>
      <c r="K2110" s="77"/>
      <c r="L2110" s="80">
        <v>-411</v>
      </c>
      <c r="M2110" s="80"/>
      <c r="N2110" s="80"/>
      <c r="O2110" s="80"/>
      <c r="P2110" s="80"/>
      <c r="Q2110" s="78">
        <v>110010</v>
      </c>
      <c r="R2110" s="79" t="s">
        <v>44</v>
      </c>
      <c r="S2110" s="78">
        <v>35</v>
      </c>
      <c r="T2110" s="79" t="s">
        <v>44</v>
      </c>
      <c r="U2110" s="78">
        <v>11</v>
      </c>
      <c r="V2110" s="80" t="s">
        <v>156</v>
      </c>
      <c r="W2110" s="78">
        <v>79</v>
      </c>
      <c r="X2110" s="78">
        <v>9</v>
      </c>
    </row>
    <row r="2111" spans="1:24" x14ac:dyDescent="0.25">
      <c r="A2111" s="67"/>
      <c r="B2111" s="67">
        <v>1861</v>
      </c>
      <c r="C2111" s="67" t="s">
        <v>753</v>
      </c>
      <c r="D2111" s="107">
        <v>280206</v>
      </c>
      <c r="E2111" s="75" t="s">
        <v>699</v>
      </c>
      <c r="F2111" s="76">
        <v>611410</v>
      </c>
      <c r="G2111" s="75" t="s">
        <v>209</v>
      </c>
      <c r="H2111" s="77">
        <v>54378.120000000017</v>
      </c>
      <c r="I2111" s="77">
        <v>58415.760000000009</v>
      </c>
      <c r="J2111" s="77">
        <v>58816</v>
      </c>
      <c r="K2111" s="77">
        <v>29407.679999999997</v>
      </c>
      <c r="L2111" s="80">
        <v>58815</v>
      </c>
      <c r="M2111" s="80"/>
      <c r="N2111" s="80"/>
      <c r="O2111" s="80"/>
      <c r="P2111" s="80"/>
      <c r="Q2111" s="78">
        <v>110010</v>
      </c>
      <c r="R2111" s="79" t="s">
        <v>44</v>
      </c>
      <c r="S2111" s="78">
        <v>35</v>
      </c>
      <c r="T2111" s="79" t="s">
        <v>44</v>
      </c>
      <c r="U2111" s="78">
        <v>11</v>
      </c>
      <c r="V2111" s="80" t="s">
        <v>156</v>
      </c>
      <c r="W2111" s="78">
        <v>61</v>
      </c>
      <c r="X2111" s="78">
        <v>9</v>
      </c>
    </row>
    <row r="2112" spans="1:24" x14ac:dyDescent="0.25">
      <c r="A2112" s="67"/>
      <c r="B2112" s="67">
        <v>1862</v>
      </c>
      <c r="C2112" s="67" t="s">
        <v>753</v>
      </c>
      <c r="D2112" s="107">
        <v>280206</v>
      </c>
      <c r="E2112" s="75" t="s">
        <v>699</v>
      </c>
      <c r="F2112" s="76">
        <v>611420</v>
      </c>
      <c r="G2112" s="75" t="s">
        <v>181</v>
      </c>
      <c r="H2112" s="77">
        <v>218479.68000000005</v>
      </c>
      <c r="I2112" s="77">
        <v>228661.99999999994</v>
      </c>
      <c r="J2112" s="77">
        <v>272047</v>
      </c>
      <c r="K2112" s="77">
        <v>115211.73</v>
      </c>
      <c r="L2112" s="80">
        <v>235743</v>
      </c>
      <c r="M2112" s="80"/>
      <c r="N2112" s="80"/>
      <c r="O2112" s="80"/>
      <c r="P2112" s="80"/>
      <c r="Q2112" s="78">
        <v>110010</v>
      </c>
      <c r="R2112" s="79" t="s">
        <v>44</v>
      </c>
      <c r="S2112" s="78">
        <v>35</v>
      </c>
      <c r="T2112" s="79" t="s">
        <v>44</v>
      </c>
      <c r="U2112" s="78">
        <v>11</v>
      </c>
      <c r="V2112" s="80" t="s">
        <v>156</v>
      </c>
      <c r="W2112" s="78">
        <v>61</v>
      </c>
      <c r="X2112" s="78">
        <v>9</v>
      </c>
    </row>
    <row r="2113" spans="1:24" s="66" customFormat="1" x14ac:dyDescent="0.25">
      <c r="A2113" s="67"/>
      <c r="B2113" s="67">
        <v>1863</v>
      </c>
      <c r="C2113" s="67" t="s">
        <v>753</v>
      </c>
      <c r="D2113" s="107">
        <v>280206</v>
      </c>
      <c r="E2113" s="75" t="s">
        <v>699</v>
      </c>
      <c r="F2113" s="76">
        <v>611489</v>
      </c>
      <c r="G2113" s="75" t="s">
        <v>733</v>
      </c>
      <c r="H2113" s="77">
        <v>0</v>
      </c>
      <c r="I2113" s="77">
        <v>221.35999999999999</v>
      </c>
      <c r="J2113" s="77">
        <v>100</v>
      </c>
      <c r="K2113" s="77">
        <v>48.13</v>
      </c>
      <c r="L2113" s="80">
        <v>100</v>
      </c>
      <c r="M2113" s="80"/>
      <c r="N2113" s="80"/>
      <c r="O2113" s="80"/>
      <c r="P2113" s="80"/>
      <c r="Q2113" s="78">
        <v>110010</v>
      </c>
      <c r="R2113" s="79" t="s">
        <v>44</v>
      </c>
      <c r="S2113" s="78">
        <v>35</v>
      </c>
      <c r="T2113" s="79" t="s">
        <v>44</v>
      </c>
      <c r="U2113" s="78">
        <v>11</v>
      </c>
      <c r="V2113" s="80" t="s">
        <v>156</v>
      </c>
      <c r="W2113" s="78">
        <v>61</v>
      </c>
      <c r="X2113" s="78">
        <v>9</v>
      </c>
    </row>
    <row r="2114" spans="1:24" x14ac:dyDescent="0.25">
      <c r="A2114" s="67"/>
      <c r="B2114" s="67">
        <v>1864</v>
      </c>
      <c r="C2114" s="67" t="s">
        <v>753</v>
      </c>
      <c r="D2114" s="107">
        <v>280206</v>
      </c>
      <c r="E2114" s="75" t="s">
        <v>699</v>
      </c>
      <c r="F2114" s="76">
        <v>611492</v>
      </c>
      <c r="G2114" s="75" t="s">
        <v>183</v>
      </c>
      <c r="H2114" s="77">
        <v>3579.62</v>
      </c>
      <c r="I2114" s="77">
        <v>4579.03</v>
      </c>
      <c r="J2114" s="77">
        <v>5180</v>
      </c>
      <c r="K2114" s="77">
        <v>1604.5800000000002</v>
      </c>
      <c r="L2114" s="80">
        <v>5100</v>
      </c>
      <c r="M2114" s="80"/>
      <c r="N2114" s="80"/>
      <c r="O2114" s="80"/>
      <c r="P2114" s="80"/>
      <c r="Q2114" s="78">
        <v>110010</v>
      </c>
      <c r="R2114" s="79" t="s">
        <v>44</v>
      </c>
      <c r="S2114" s="78">
        <v>35</v>
      </c>
      <c r="T2114" s="79" t="s">
        <v>44</v>
      </c>
      <c r="U2114" s="78">
        <v>11</v>
      </c>
      <c r="V2114" s="80" t="s">
        <v>156</v>
      </c>
      <c r="W2114" s="78">
        <v>61</v>
      </c>
      <c r="X2114" s="78">
        <v>9</v>
      </c>
    </row>
    <row r="2115" spans="1:24" x14ac:dyDescent="0.25">
      <c r="A2115" s="67"/>
      <c r="B2115" s="67">
        <v>1865</v>
      </c>
      <c r="C2115" s="67" t="s">
        <v>753</v>
      </c>
      <c r="D2115" s="107">
        <v>280206</v>
      </c>
      <c r="E2115" s="75" t="s">
        <v>699</v>
      </c>
      <c r="F2115" s="76">
        <v>611493</v>
      </c>
      <c r="G2115" s="75" t="s">
        <v>218</v>
      </c>
      <c r="H2115" s="77">
        <v>0</v>
      </c>
      <c r="I2115" s="77">
        <v>0</v>
      </c>
      <c r="J2115" s="77">
        <v>0</v>
      </c>
      <c r="K2115" s="77">
        <v>2942.13</v>
      </c>
      <c r="L2115" s="80">
        <v>0</v>
      </c>
      <c r="M2115" s="80"/>
      <c r="N2115" s="80"/>
      <c r="O2115" s="80"/>
      <c r="P2115" s="80"/>
      <c r="Q2115" s="78">
        <v>110010</v>
      </c>
      <c r="R2115" s="79" t="s">
        <v>44</v>
      </c>
      <c r="S2115" s="78">
        <v>35</v>
      </c>
      <c r="T2115" s="79" t="s">
        <v>44</v>
      </c>
      <c r="U2115" s="78">
        <v>11</v>
      </c>
      <c r="V2115" s="80" t="s">
        <v>156</v>
      </c>
      <c r="W2115" s="78">
        <v>61</v>
      </c>
      <c r="X2115" s="78">
        <v>9</v>
      </c>
    </row>
    <row r="2116" spans="1:24" x14ac:dyDescent="0.25">
      <c r="A2116" s="67"/>
      <c r="B2116" s="67">
        <v>1866</v>
      </c>
      <c r="C2116" s="67" t="s">
        <v>753</v>
      </c>
      <c r="D2116" s="107">
        <v>280206</v>
      </c>
      <c r="E2116" s="75" t="s">
        <v>699</v>
      </c>
      <c r="F2116" s="76">
        <v>712355</v>
      </c>
      <c r="G2116" s="75" t="s">
        <v>376</v>
      </c>
      <c r="H2116" s="77">
        <v>2831.48</v>
      </c>
      <c r="I2116" s="77">
        <v>3175</v>
      </c>
      <c r="J2116" s="77">
        <v>4700</v>
      </c>
      <c r="K2116" s="77">
        <v>877.2</v>
      </c>
      <c r="L2116" s="80">
        <v>4700</v>
      </c>
      <c r="M2116" s="80"/>
      <c r="N2116" s="80"/>
      <c r="O2116" s="80"/>
      <c r="P2116" s="80"/>
      <c r="Q2116" s="78">
        <v>110010</v>
      </c>
      <c r="R2116" s="79" t="s">
        <v>44</v>
      </c>
      <c r="S2116" s="78">
        <v>35</v>
      </c>
      <c r="T2116" s="79" t="s">
        <v>44</v>
      </c>
      <c r="U2116" s="78">
        <v>11</v>
      </c>
      <c r="V2116" s="80" t="s">
        <v>156</v>
      </c>
      <c r="W2116" s="78">
        <v>71</v>
      </c>
      <c r="X2116" s="78">
        <v>9</v>
      </c>
    </row>
    <row r="2117" spans="1:24" x14ac:dyDescent="0.25">
      <c r="A2117" s="67"/>
      <c r="B2117" s="67">
        <v>1867</v>
      </c>
      <c r="C2117" s="67" t="s">
        <v>753</v>
      </c>
      <c r="D2117" s="107">
        <v>280206</v>
      </c>
      <c r="E2117" s="75" t="s">
        <v>699</v>
      </c>
      <c r="F2117" s="76">
        <v>712420</v>
      </c>
      <c r="G2117" s="75" t="s">
        <v>223</v>
      </c>
      <c r="H2117" s="77">
        <v>0</v>
      </c>
      <c r="I2117" s="77">
        <v>244.05</v>
      </c>
      <c r="J2117" s="77">
        <v>0</v>
      </c>
      <c r="K2117" s="77">
        <v>0</v>
      </c>
      <c r="L2117" s="80">
        <v>0</v>
      </c>
      <c r="M2117" s="80"/>
      <c r="N2117" s="80"/>
      <c r="O2117" s="80"/>
      <c r="P2117" s="80"/>
      <c r="Q2117" s="78">
        <v>110010</v>
      </c>
      <c r="R2117" s="79" t="s">
        <v>44</v>
      </c>
      <c r="S2117" s="78">
        <v>35</v>
      </c>
      <c r="T2117" s="79" t="s">
        <v>44</v>
      </c>
      <c r="U2117" s="78">
        <v>11</v>
      </c>
      <c r="V2117" s="80" t="s">
        <v>156</v>
      </c>
      <c r="W2117" s="78">
        <v>71</v>
      </c>
      <c r="X2117" s="78">
        <v>9</v>
      </c>
    </row>
    <row r="2118" spans="1:24" x14ac:dyDescent="0.25">
      <c r="A2118" s="67"/>
      <c r="B2118" s="67">
        <v>1868</v>
      </c>
      <c r="C2118" s="67" t="s">
        <v>753</v>
      </c>
      <c r="D2118" s="107">
        <v>280206</v>
      </c>
      <c r="E2118" s="75" t="s">
        <v>699</v>
      </c>
      <c r="F2118" s="76">
        <v>733120</v>
      </c>
      <c r="G2118" s="75" t="s">
        <v>188</v>
      </c>
      <c r="H2118" s="77">
        <v>700.85</v>
      </c>
      <c r="I2118" s="77">
        <v>103.22</v>
      </c>
      <c r="J2118" s="77">
        <v>1020</v>
      </c>
      <c r="K2118" s="77">
        <v>311.77999999999997</v>
      </c>
      <c r="L2118" s="80">
        <v>1500</v>
      </c>
      <c r="M2118" s="80"/>
      <c r="N2118" s="80"/>
      <c r="O2118" s="80"/>
      <c r="P2118" s="80"/>
      <c r="Q2118" s="78">
        <v>110010</v>
      </c>
      <c r="R2118" s="79" t="s">
        <v>44</v>
      </c>
      <c r="S2118" s="78">
        <v>35</v>
      </c>
      <c r="T2118" s="79" t="s">
        <v>44</v>
      </c>
      <c r="U2118" s="78">
        <v>11</v>
      </c>
      <c r="V2118" s="80" t="s">
        <v>156</v>
      </c>
      <c r="W2118" s="78">
        <v>73</v>
      </c>
      <c r="X2118" s="78">
        <v>9</v>
      </c>
    </row>
    <row r="2119" spans="1:24" x14ac:dyDescent="0.25">
      <c r="A2119" s="67"/>
      <c r="B2119" s="67">
        <v>1869</v>
      </c>
      <c r="C2119" s="67" t="s">
        <v>753</v>
      </c>
      <c r="D2119" s="107">
        <v>280206</v>
      </c>
      <c r="E2119" s="75" t="s">
        <v>699</v>
      </c>
      <c r="F2119" s="76">
        <v>733210</v>
      </c>
      <c r="G2119" s="75" t="s">
        <v>251</v>
      </c>
      <c r="H2119" s="77">
        <v>0</v>
      </c>
      <c r="I2119" s="77">
        <v>400</v>
      </c>
      <c r="J2119" s="77">
        <v>1500</v>
      </c>
      <c r="K2119" s="77">
        <v>0</v>
      </c>
      <c r="L2119" s="80">
        <v>1010</v>
      </c>
      <c r="M2119" s="80"/>
      <c r="N2119" s="80"/>
      <c r="O2119" s="80"/>
      <c r="P2119" s="80"/>
      <c r="Q2119" s="78">
        <v>110010</v>
      </c>
      <c r="R2119" s="79" t="s">
        <v>44</v>
      </c>
      <c r="S2119" s="78">
        <v>35</v>
      </c>
      <c r="T2119" s="79" t="s">
        <v>44</v>
      </c>
      <c r="U2119" s="78">
        <v>11</v>
      </c>
      <c r="V2119" s="80" t="s">
        <v>156</v>
      </c>
      <c r="W2119" s="78">
        <v>73</v>
      </c>
      <c r="X2119" s="78">
        <v>9</v>
      </c>
    </row>
    <row r="2120" spans="1:24" x14ac:dyDescent="0.25">
      <c r="A2120" s="67"/>
      <c r="B2120" s="67">
        <v>1870</v>
      </c>
      <c r="C2120" s="67" t="s">
        <v>753</v>
      </c>
      <c r="D2120" s="107">
        <v>280206</v>
      </c>
      <c r="E2120" s="75" t="s">
        <v>699</v>
      </c>
      <c r="F2120" s="76">
        <v>733460</v>
      </c>
      <c r="G2120" s="75" t="s">
        <v>293</v>
      </c>
      <c r="H2120" s="77">
        <v>2045.13</v>
      </c>
      <c r="I2120" s="77">
        <v>6150.45</v>
      </c>
      <c r="J2120" s="77">
        <v>4990</v>
      </c>
      <c r="K2120" s="77">
        <v>0</v>
      </c>
      <c r="L2120" s="80">
        <v>5090</v>
      </c>
      <c r="M2120" s="80"/>
      <c r="N2120" s="80"/>
      <c r="O2120" s="80"/>
      <c r="P2120" s="80"/>
      <c r="Q2120" s="78">
        <v>110010</v>
      </c>
      <c r="R2120" s="79" t="s">
        <v>44</v>
      </c>
      <c r="S2120" s="78">
        <v>35</v>
      </c>
      <c r="T2120" s="79" t="s">
        <v>44</v>
      </c>
      <c r="U2120" s="78">
        <v>11</v>
      </c>
      <c r="V2120" s="80" t="s">
        <v>156</v>
      </c>
      <c r="W2120" s="78">
        <v>73</v>
      </c>
      <c r="X2120" s="78">
        <v>9</v>
      </c>
    </row>
    <row r="2121" spans="1:24" x14ac:dyDescent="0.25">
      <c r="A2121" s="67"/>
      <c r="B2121" s="67">
        <v>1871</v>
      </c>
      <c r="C2121" s="67" t="s">
        <v>753</v>
      </c>
      <c r="D2121" s="107">
        <v>280206</v>
      </c>
      <c r="E2121" s="75" t="s">
        <v>699</v>
      </c>
      <c r="F2121" s="76">
        <v>744220</v>
      </c>
      <c r="G2121" s="75" t="s">
        <v>191</v>
      </c>
      <c r="H2121" s="77">
        <v>0</v>
      </c>
      <c r="I2121" s="77">
        <v>0</v>
      </c>
      <c r="J2121" s="77">
        <v>800</v>
      </c>
      <c r="K2121" s="77">
        <v>0</v>
      </c>
      <c r="L2121" s="80">
        <v>800</v>
      </c>
      <c r="M2121" s="80"/>
      <c r="N2121" s="80"/>
      <c r="O2121" s="80"/>
      <c r="P2121" s="80"/>
      <c r="Q2121" s="78">
        <v>110010</v>
      </c>
      <c r="R2121" s="79" t="s">
        <v>44</v>
      </c>
      <c r="S2121" s="78">
        <v>35</v>
      </c>
      <c r="T2121" s="79" t="s">
        <v>44</v>
      </c>
      <c r="U2121" s="78">
        <v>11</v>
      </c>
      <c r="V2121" s="80" t="s">
        <v>156</v>
      </c>
      <c r="W2121" s="78">
        <v>74</v>
      </c>
      <c r="X2121" s="78">
        <v>9</v>
      </c>
    </row>
    <row r="2122" spans="1:24" x14ac:dyDescent="0.25">
      <c r="A2122" s="67"/>
      <c r="B2122" s="67">
        <v>1872</v>
      </c>
      <c r="C2122" s="67" t="s">
        <v>753</v>
      </c>
      <c r="D2122" s="107">
        <v>280206</v>
      </c>
      <c r="E2122" s="75" t="s">
        <v>699</v>
      </c>
      <c r="F2122" s="76">
        <v>744370</v>
      </c>
      <c r="G2122" s="75" t="s">
        <v>192</v>
      </c>
      <c r="H2122" s="77">
        <v>2391.0100000000002</v>
      </c>
      <c r="I2122" s="77">
        <v>1475.33</v>
      </c>
      <c r="J2122" s="77">
        <v>4550</v>
      </c>
      <c r="K2122" s="77">
        <v>712.15</v>
      </c>
      <c r="L2122" s="80">
        <v>4550</v>
      </c>
      <c r="M2122" s="80"/>
      <c r="N2122" s="80"/>
      <c r="O2122" s="80"/>
      <c r="P2122" s="80"/>
      <c r="Q2122" s="78">
        <v>110010</v>
      </c>
      <c r="R2122" s="79" t="s">
        <v>44</v>
      </c>
      <c r="S2122" s="78">
        <v>35</v>
      </c>
      <c r="T2122" s="79" t="s">
        <v>44</v>
      </c>
      <c r="U2122" s="78">
        <v>11</v>
      </c>
      <c r="V2122" s="80" t="s">
        <v>156</v>
      </c>
      <c r="W2122" s="78">
        <v>74</v>
      </c>
      <c r="X2122" s="78">
        <v>9</v>
      </c>
    </row>
    <row r="2123" spans="1:24" x14ac:dyDescent="0.25">
      <c r="A2123" s="67"/>
      <c r="B2123" s="67">
        <v>1873</v>
      </c>
      <c r="C2123" s="67" t="s">
        <v>753</v>
      </c>
      <c r="D2123" s="107">
        <v>280206</v>
      </c>
      <c r="E2123" s="75" t="s">
        <v>699</v>
      </c>
      <c r="F2123" s="76">
        <v>755310</v>
      </c>
      <c r="G2123" s="75" t="s">
        <v>194</v>
      </c>
      <c r="H2123" s="77">
        <v>0</v>
      </c>
      <c r="I2123" s="77">
        <v>0</v>
      </c>
      <c r="J2123" s="77">
        <v>17</v>
      </c>
      <c r="K2123" s="77">
        <v>0</v>
      </c>
      <c r="L2123" s="80">
        <v>7</v>
      </c>
      <c r="M2123" s="80"/>
      <c r="N2123" s="80"/>
      <c r="O2123" s="80"/>
      <c r="P2123" s="80"/>
      <c r="Q2123" s="78">
        <v>110010</v>
      </c>
      <c r="R2123" s="79" t="s">
        <v>44</v>
      </c>
      <c r="S2123" s="78">
        <v>35</v>
      </c>
      <c r="T2123" s="79" t="s">
        <v>44</v>
      </c>
      <c r="U2123" s="78">
        <v>11</v>
      </c>
      <c r="V2123" s="80" t="s">
        <v>156</v>
      </c>
      <c r="W2123" s="78">
        <v>75</v>
      </c>
      <c r="X2123" s="78">
        <v>9</v>
      </c>
    </row>
    <row r="2124" spans="1:24" x14ac:dyDescent="0.25">
      <c r="A2124" s="67"/>
      <c r="B2124" s="67">
        <v>1874</v>
      </c>
      <c r="C2124" s="67" t="s">
        <v>753</v>
      </c>
      <c r="D2124" s="107">
        <v>280206</v>
      </c>
      <c r="E2124" s="75" t="s">
        <v>699</v>
      </c>
      <c r="F2124" s="76">
        <v>755360</v>
      </c>
      <c r="G2124" s="75" t="s">
        <v>225</v>
      </c>
      <c r="H2124" s="77">
        <v>0</v>
      </c>
      <c r="I2124" s="77">
        <v>523.58000000000004</v>
      </c>
      <c r="J2124" s="77">
        <v>0</v>
      </c>
      <c r="K2124" s="77">
        <v>0</v>
      </c>
      <c r="L2124" s="80">
        <v>0</v>
      </c>
      <c r="M2124" s="80"/>
      <c r="N2124" s="80"/>
      <c r="O2124" s="80"/>
      <c r="P2124" s="80"/>
      <c r="Q2124" s="78">
        <v>110010</v>
      </c>
      <c r="R2124" s="79" t="s">
        <v>44</v>
      </c>
      <c r="S2124" s="78">
        <v>35</v>
      </c>
      <c r="T2124" s="79" t="s">
        <v>44</v>
      </c>
      <c r="U2124" s="78">
        <v>11</v>
      </c>
      <c r="V2124" s="80" t="s">
        <v>156</v>
      </c>
      <c r="W2124" s="78">
        <v>75</v>
      </c>
      <c r="X2124" s="78">
        <v>9</v>
      </c>
    </row>
    <row r="2125" spans="1:24" s="66" customFormat="1" x14ac:dyDescent="0.25">
      <c r="A2125" s="67"/>
      <c r="B2125" s="67">
        <v>1875</v>
      </c>
      <c r="C2125" s="67" t="s">
        <v>753</v>
      </c>
      <c r="D2125" s="107">
        <v>280206</v>
      </c>
      <c r="E2125" s="75" t="s">
        <v>699</v>
      </c>
      <c r="F2125" s="76">
        <v>755540</v>
      </c>
      <c r="G2125" s="75" t="s">
        <v>294</v>
      </c>
      <c r="H2125" s="77">
        <v>996.95</v>
      </c>
      <c r="I2125" s="77">
        <v>2000</v>
      </c>
      <c r="J2125" s="77">
        <v>3500</v>
      </c>
      <c r="K2125" s="77">
        <v>0</v>
      </c>
      <c r="L2125" s="80">
        <v>3000</v>
      </c>
      <c r="M2125" s="80"/>
      <c r="N2125" s="80"/>
      <c r="O2125" s="80"/>
      <c r="P2125" s="80"/>
      <c r="Q2125" s="78">
        <v>110010</v>
      </c>
      <c r="R2125" s="79" t="s">
        <v>44</v>
      </c>
      <c r="S2125" s="78">
        <v>35</v>
      </c>
      <c r="T2125" s="79" t="s">
        <v>44</v>
      </c>
      <c r="U2125" s="78">
        <v>11</v>
      </c>
      <c r="V2125" s="80" t="s">
        <v>156</v>
      </c>
      <c r="W2125" s="78">
        <v>75</v>
      </c>
      <c r="X2125" s="78">
        <v>9</v>
      </c>
    </row>
    <row r="2126" spans="1:24" x14ac:dyDescent="0.25">
      <c r="A2126" s="67"/>
      <c r="B2126" s="67">
        <v>1876</v>
      </c>
      <c r="C2126" s="67" t="s">
        <v>753</v>
      </c>
      <c r="D2126" s="107">
        <v>280206</v>
      </c>
      <c r="E2126" s="75" t="s">
        <v>699</v>
      </c>
      <c r="F2126" s="76">
        <v>765425</v>
      </c>
      <c r="G2126" s="75" t="s">
        <v>201</v>
      </c>
      <c r="H2126" s="77">
        <v>464.41000000000008</v>
      </c>
      <c r="I2126" s="77">
        <v>419.62</v>
      </c>
      <c r="J2126" s="77">
        <v>510</v>
      </c>
      <c r="K2126" s="77">
        <v>226.5</v>
      </c>
      <c r="L2126" s="80">
        <v>510</v>
      </c>
      <c r="M2126" s="80"/>
      <c r="N2126" s="80"/>
      <c r="O2126" s="80"/>
      <c r="P2126" s="80"/>
      <c r="Q2126" s="78">
        <v>110010</v>
      </c>
      <c r="R2126" s="79" t="s">
        <v>44</v>
      </c>
      <c r="S2126" s="78">
        <v>35</v>
      </c>
      <c r="T2126" s="79" t="s">
        <v>44</v>
      </c>
      <c r="U2126" s="78">
        <v>11</v>
      </c>
      <c r="V2126" s="80" t="s">
        <v>156</v>
      </c>
      <c r="W2126" s="78">
        <v>76</v>
      </c>
      <c r="X2126" s="78">
        <v>9</v>
      </c>
    </row>
    <row r="2127" spans="1:24" x14ac:dyDescent="0.25">
      <c r="A2127" s="67"/>
      <c r="B2127" s="67">
        <v>1877</v>
      </c>
      <c r="C2127" s="67" t="s">
        <v>753</v>
      </c>
      <c r="D2127" s="107">
        <v>280206</v>
      </c>
      <c r="E2127" s="75" t="s">
        <v>699</v>
      </c>
      <c r="F2127" s="76">
        <v>787410</v>
      </c>
      <c r="G2127" s="75" t="s">
        <v>227</v>
      </c>
      <c r="H2127" s="77">
        <v>5245.21</v>
      </c>
      <c r="I2127" s="77">
        <v>4981.51</v>
      </c>
      <c r="J2127" s="77">
        <v>4500</v>
      </c>
      <c r="K2127" s="77">
        <v>0</v>
      </c>
      <c r="L2127" s="80">
        <v>5000</v>
      </c>
      <c r="M2127" s="80"/>
      <c r="N2127" s="80"/>
      <c r="O2127" s="80"/>
      <c r="P2127" s="80"/>
      <c r="Q2127" s="78">
        <v>110010</v>
      </c>
      <c r="R2127" s="79" t="s">
        <v>44</v>
      </c>
      <c r="S2127" s="78">
        <v>35</v>
      </c>
      <c r="T2127" s="79" t="s">
        <v>44</v>
      </c>
      <c r="U2127" s="78">
        <v>11</v>
      </c>
      <c r="V2127" s="80" t="s">
        <v>156</v>
      </c>
      <c r="W2127" s="78">
        <v>78</v>
      </c>
      <c r="X2127" s="78">
        <v>9</v>
      </c>
    </row>
    <row r="2128" spans="1:24" x14ac:dyDescent="0.25">
      <c r="A2128" s="67"/>
      <c r="B2128" s="67"/>
      <c r="C2128" s="67" t="s">
        <v>753</v>
      </c>
      <c r="D2128" s="107">
        <v>280206</v>
      </c>
      <c r="E2128" s="75" t="s">
        <v>699</v>
      </c>
      <c r="F2128" s="66">
        <v>798142</v>
      </c>
      <c r="G2128" s="66" t="s">
        <v>839</v>
      </c>
      <c r="H2128" s="77"/>
      <c r="I2128" s="77"/>
      <c r="J2128" s="77"/>
      <c r="K2128" s="77"/>
      <c r="L2128" s="80">
        <v>-2616</v>
      </c>
      <c r="M2128" s="80"/>
      <c r="N2128" s="80"/>
      <c r="O2128" s="80"/>
      <c r="P2128" s="80"/>
      <c r="Q2128" s="78">
        <v>110010</v>
      </c>
      <c r="R2128" s="79" t="s">
        <v>44</v>
      </c>
      <c r="S2128" s="78">
        <v>35</v>
      </c>
      <c r="T2128" s="79" t="s">
        <v>44</v>
      </c>
      <c r="U2128" s="78">
        <v>11</v>
      </c>
      <c r="V2128" s="80" t="s">
        <v>156</v>
      </c>
      <c r="W2128" s="78">
        <v>79</v>
      </c>
      <c r="X2128" s="78">
        <v>9</v>
      </c>
    </row>
    <row r="2129" spans="1:24" x14ac:dyDescent="0.25">
      <c r="A2129" s="67"/>
      <c r="B2129" s="67">
        <v>1878</v>
      </c>
      <c r="C2129" s="67" t="s">
        <v>753</v>
      </c>
      <c r="D2129" s="107">
        <v>280207</v>
      </c>
      <c r="E2129" s="75" t="s">
        <v>699</v>
      </c>
      <c r="F2129" s="76">
        <v>611210</v>
      </c>
      <c r="G2129" s="75" t="s">
        <v>221</v>
      </c>
      <c r="H2129" s="77">
        <v>162825</v>
      </c>
      <c r="I2129" s="77">
        <v>169299.6</v>
      </c>
      <c r="J2129" s="77">
        <v>87256</v>
      </c>
      <c r="K2129" s="77">
        <v>47990.59</v>
      </c>
      <c r="L2129" s="80">
        <v>78531</v>
      </c>
      <c r="M2129" s="80"/>
      <c r="N2129" s="80"/>
      <c r="O2129" s="80"/>
      <c r="P2129" s="80"/>
      <c r="Q2129" s="78">
        <v>110010</v>
      </c>
      <c r="R2129" s="79" t="s">
        <v>44</v>
      </c>
      <c r="S2129" s="78">
        <v>35</v>
      </c>
      <c r="T2129" s="79" t="s">
        <v>44</v>
      </c>
      <c r="U2129" s="78">
        <v>11</v>
      </c>
      <c r="V2129" s="80" t="s">
        <v>156</v>
      </c>
      <c r="W2129" s="78">
        <v>61</v>
      </c>
      <c r="X2129" s="78">
        <v>9</v>
      </c>
    </row>
    <row r="2130" spans="1:24" x14ac:dyDescent="0.25">
      <c r="A2130" s="67"/>
      <c r="B2130" s="67">
        <v>1879</v>
      </c>
      <c r="C2130" s="67" t="s">
        <v>753</v>
      </c>
      <c r="D2130" s="107">
        <v>280207</v>
      </c>
      <c r="E2130" s="75" t="s">
        <v>699</v>
      </c>
      <c r="F2130" s="76">
        <v>611214</v>
      </c>
      <c r="G2130" s="75" t="s">
        <v>357</v>
      </c>
      <c r="H2130" s="77">
        <v>6000</v>
      </c>
      <c r="I2130" s="77">
        <v>6000</v>
      </c>
      <c r="J2130" s="77">
        <v>0</v>
      </c>
      <c r="K2130" s="77">
        <v>0</v>
      </c>
      <c r="L2130" s="80">
        <v>0</v>
      </c>
      <c r="M2130" s="80"/>
      <c r="N2130" s="80"/>
      <c r="O2130" s="80"/>
      <c r="P2130" s="80"/>
      <c r="Q2130" s="78">
        <v>110010</v>
      </c>
      <c r="R2130" s="79" t="s">
        <v>44</v>
      </c>
      <c r="S2130" s="78">
        <v>35</v>
      </c>
      <c r="T2130" s="79" t="s">
        <v>44</v>
      </c>
      <c r="U2130" s="78">
        <v>11</v>
      </c>
      <c r="V2130" s="80" t="s">
        <v>156</v>
      </c>
      <c r="W2130" s="78">
        <v>61</v>
      </c>
      <c r="X2130" s="78">
        <v>9</v>
      </c>
    </row>
    <row r="2131" spans="1:24" x14ac:dyDescent="0.25">
      <c r="A2131" s="67"/>
      <c r="B2131" s="67">
        <v>1880</v>
      </c>
      <c r="C2131" s="67" t="s">
        <v>753</v>
      </c>
      <c r="D2131" s="107">
        <v>280207</v>
      </c>
      <c r="E2131" s="75" t="s">
        <v>699</v>
      </c>
      <c r="F2131" s="76">
        <v>611420</v>
      </c>
      <c r="G2131" s="75" t="s">
        <v>181</v>
      </c>
      <c r="H2131" s="77">
        <v>39637.32</v>
      </c>
      <c r="I2131" s="77">
        <v>42312.860000000008</v>
      </c>
      <c r="J2131" s="77">
        <v>42872</v>
      </c>
      <c r="K2131" s="77">
        <v>21435.84</v>
      </c>
      <c r="L2131" s="80">
        <v>42872</v>
      </c>
      <c r="M2131" s="80"/>
      <c r="N2131" s="80"/>
      <c r="O2131" s="80"/>
      <c r="P2131" s="80"/>
      <c r="Q2131" s="78">
        <v>110010</v>
      </c>
      <c r="R2131" s="79" t="s">
        <v>44</v>
      </c>
      <c r="S2131" s="78">
        <v>35</v>
      </c>
      <c r="T2131" s="79" t="s">
        <v>44</v>
      </c>
      <c r="U2131" s="78">
        <v>11</v>
      </c>
      <c r="V2131" s="80" t="s">
        <v>156</v>
      </c>
      <c r="W2131" s="78">
        <v>61</v>
      </c>
      <c r="X2131" s="78">
        <v>9</v>
      </c>
    </row>
    <row r="2132" spans="1:24" x14ac:dyDescent="0.25">
      <c r="A2132" s="67"/>
      <c r="B2132" s="67">
        <v>1881</v>
      </c>
      <c r="C2132" s="67" t="s">
        <v>753</v>
      </c>
      <c r="D2132" s="107">
        <v>280207</v>
      </c>
      <c r="E2132" s="75" t="s">
        <v>699</v>
      </c>
      <c r="F2132" s="76">
        <v>611489</v>
      </c>
      <c r="G2132" s="75" t="s">
        <v>733</v>
      </c>
      <c r="H2132" s="77">
        <v>0</v>
      </c>
      <c r="I2132" s="77">
        <v>366.65</v>
      </c>
      <c r="J2132" s="77">
        <v>0</v>
      </c>
      <c r="K2132" s="77">
        <v>0</v>
      </c>
      <c r="L2132" s="80">
        <v>0</v>
      </c>
      <c r="M2132" s="80"/>
      <c r="N2132" s="80"/>
      <c r="O2132" s="80"/>
      <c r="P2132" s="80"/>
      <c r="Q2132" s="78">
        <v>110010</v>
      </c>
      <c r="R2132" s="79" t="s">
        <v>44</v>
      </c>
      <c r="S2132" s="78">
        <v>35</v>
      </c>
      <c r="T2132" s="79" t="s">
        <v>44</v>
      </c>
      <c r="U2132" s="78">
        <v>11</v>
      </c>
      <c r="V2132" s="80" t="s">
        <v>156</v>
      </c>
      <c r="W2132" s="78">
        <v>61</v>
      </c>
      <c r="X2132" s="78">
        <v>9</v>
      </c>
    </row>
    <row r="2133" spans="1:24" x14ac:dyDescent="0.25">
      <c r="A2133" s="67"/>
      <c r="B2133" s="67">
        <v>1882</v>
      </c>
      <c r="C2133" s="67" t="s">
        <v>753</v>
      </c>
      <c r="D2133" s="107">
        <v>280207</v>
      </c>
      <c r="E2133" s="75" t="s">
        <v>699</v>
      </c>
      <c r="F2133" s="76">
        <v>611492</v>
      </c>
      <c r="G2133" s="75" t="s">
        <v>183</v>
      </c>
      <c r="H2133" s="77">
        <v>1414.96</v>
      </c>
      <c r="I2133" s="77">
        <v>438.5</v>
      </c>
      <c r="J2133" s="77">
        <v>1040</v>
      </c>
      <c r="K2133" s="77">
        <v>0</v>
      </c>
      <c r="L2133" s="80">
        <v>1040</v>
      </c>
      <c r="M2133" s="80"/>
      <c r="N2133" s="80"/>
      <c r="O2133" s="80"/>
      <c r="P2133" s="80"/>
      <c r="Q2133" s="78">
        <v>110010</v>
      </c>
      <c r="R2133" s="79" t="s">
        <v>44</v>
      </c>
      <c r="S2133" s="78">
        <v>35</v>
      </c>
      <c r="T2133" s="79" t="s">
        <v>44</v>
      </c>
      <c r="U2133" s="78">
        <v>11</v>
      </c>
      <c r="V2133" s="80" t="s">
        <v>156</v>
      </c>
      <c r="W2133" s="78">
        <v>61</v>
      </c>
      <c r="X2133" s="78">
        <v>9</v>
      </c>
    </row>
    <row r="2134" spans="1:24" x14ac:dyDescent="0.25">
      <c r="A2134" s="67"/>
      <c r="B2134" s="67">
        <v>1883</v>
      </c>
      <c r="C2134" s="67" t="s">
        <v>753</v>
      </c>
      <c r="D2134" s="107">
        <v>280207</v>
      </c>
      <c r="E2134" s="75" t="s">
        <v>699</v>
      </c>
      <c r="F2134" s="76">
        <v>712355</v>
      </c>
      <c r="G2134" s="75" t="s">
        <v>376</v>
      </c>
      <c r="H2134" s="77">
        <v>481.48</v>
      </c>
      <c r="I2134" s="77">
        <v>0</v>
      </c>
      <c r="J2134" s="77">
        <v>500</v>
      </c>
      <c r="K2134" s="77">
        <v>0</v>
      </c>
      <c r="L2134" s="80">
        <v>0</v>
      </c>
      <c r="M2134" s="80"/>
      <c r="N2134" s="80"/>
      <c r="O2134" s="80"/>
      <c r="P2134" s="80"/>
      <c r="Q2134" s="78">
        <v>110010</v>
      </c>
      <c r="R2134" s="79" t="s">
        <v>44</v>
      </c>
      <c r="S2134" s="78">
        <v>35</v>
      </c>
      <c r="T2134" s="79" t="s">
        <v>44</v>
      </c>
      <c r="U2134" s="78">
        <v>11</v>
      </c>
      <c r="V2134" s="80" t="s">
        <v>156</v>
      </c>
      <c r="W2134" s="78">
        <v>71</v>
      </c>
      <c r="X2134" s="78">
        <v>9</v>
      </c>
    </row>
    <row r="2135" spans="1:24" x14ac:dyDescent="0.25">
      <c r="A2135" s="67"/>
      <c r="B2135" s="67">
        <v>1884</v>
      </c>
      <c r="C2135" s="67" t="s">
        <v>753</v>
      </c>
      <c r="D2135" s="107">
        <v>280207</v>
      </c>
      <c r="E2135" s="75" t="s">
        <v>699</v>
      </c>
      <c r="F2135" s="76">
        <v>733120</v>
      </c>
      <c r="G2135" s="75" t="s">
        <v>188</v>
      </c>
      <c r="H2135" s="77">
        <v>439.71000000000004</v>
      </c>
      <c r="I2135" s="77">
        <v>260.83999999999997</v>
      </c>
      <c r="J2135" s="77">
        <v>510</v>
      </c>
      <c r="K2135" s="77">
        <v>1071.56</v>
      </c>
      <c r="L2135" s="80">
        <v>1000</v>
      </c>
      <c r="M2135" s="80"/>
      <c r="N2135" s="80"/>
      <c r="O2135" s="80"/>
      <c r="P2135" s="80"/>
      <c r="Q2135" s="78">
        <v>110010</v>
      </c>
      <c r="R2135" s="79" t="s">
        <v>44</v>
      </c>
      <c r="S2135" s="78">
        <v>35</v>
      </c>
      <c r="T2135" s="79" t="s">
        <v>44</v>
      </c>
      <c r="U2135" s="78">
        <v>11</v>
      </c>
      <c r="V2135" s="80" t="s">
        <v>156</v>
      </c>
      <c r="W2135" s="78">
        <v>73</v>
      </c>
      <c r="X2135" s="78">
        <v>9</v>
      </c>
    </row>
    <row r="2136" spans="1:24" s="66" customFormat="1" x14ac:dyDescent="0.25">
      <c r="A2136" s="67"/>
      <c r="B2136" s="67">
        <v>1885</v>
      </c>
      <c r="C2136" s="67" t="s">
        <v>753</v>
      </c>
      <c r="D2136" s="107">
        <v>280207</v>
      </c>
      <c r="E2136" s="75" t="s">
        <v>699</v>
      </c>
      <c r="F2136" s="76">
        <v>733210</v>
      </c>
      <c r="G2136" s="75" t="s">
        <v>251</v>
      </c>
      <c r="H2136" s="77">
        <v>358</v>
      </c>
      <c r="I2136" s="77">
        <v>0</v>
      </c>
      <c r="J2136" s="77">
        <v>0</v>
      </c>
      <c r="K2136" s="77">
        <v>0</v>
      </c>
      <c r="L2136" s="80">
        <v>0</v>
      </c>
      <c r="M2136" s="80"/>
      <c r="N2136" s="80"/>
      <c r="O2136" s="80"/>
      <c r="P2136" s="80"/>
      <c r="Q2136" s="78">
        <v>110010</v>
      </c>
      <c r="R2136" s="79" t="s">
        <v>44</v>
      </c>
      <c r="S2136" s="78">
        <v>35</v>
      </c>
      <c r="T2136" s="79" t="s">
        <v>44</v>
      </c>
      <c r="U2136" s="78">
        <v>11</v>
      </c>
      <c r="V2136" s="80" t="s">
        <v>156</v>
      </c>
      <c r="W2136" s="78">
        <v>73</v>
      </c>
      <c r="X2136" s="78">
        <v>9</v>
      </c>
    </row>
    <row r="2137" spans="1:24" x14ac:dyDescent="0.25">
      <c r="A2137" s="67"/>
      <c r="B2137" s="67">
        <v>1886</v>
      </c>
      <c r="C2137" s="67" t="s">
        <v>753</v>
      </c>
      <c r="D2137" s="107">
        <v>280207</v>
      </c>
      <c r="E2137" s="75" t="s">
        <v>699</v>
      </c>
      <c r="F2137" s="76">
        <v>744210</v>
      </c>
      <c r="G2137" s="75" t="s">
        <v>190</v>
      </c>
      <c r="H2137" s="77">
        <v>373.52</v>
      </c>
      <c r="I2137" s="77">
        <v>244.16</v>
      </c>
      <c r="J2137" s="77">
        <v>1000</v>
      </c>
      <c r="K2137" s="77">
        <v>0</v>
      </c>
      <c r="L2137" s="80">
        <v>1000</v>
      </c>
      <c r="M2137" s="80"/>
      <c r="N2137" s="80"/>
      <c r="O2137" s="80"/>
      <c r="P2137" s="80"/>
      <c r="Q2137" s="78">
        <v>110010</v>
      </c>
      <c r="R2137" s="79" t="s">
        <v>44</v>
      </c>
      <c r="S2137" s="78">
        <v>35</v>
      </c>
      <c r="T2137" s="79" t="s">
        <v>44</v>
      </c>
      <c r="U2137" s="78">
        <v>11</v>
      </c>
      <c r="V2137" s="80" t="s">
        <v>156</v>
      </c>
      <c r="W2137" s="78">
        <v>74</v>
      </c>
      <c r="X2137" s="78">
        <v>9</v>
      </c>
    </row>
    <row r="2138" spans="1:24" x14ac:dyDescent="0.25">
      <c r="A2138" s="67"/>
      <c r="B2138" s="67">
        <v>1887</v>
      </c>
      <c r="C2138" s="67" t="s">
        <v>753</v>
      </c>
      <c r="D2138" s="107">
        <v>280207</v>
      </c>
      <c r="E2138" s="75" t="s">
        <v>699</v>
      </c>
      <c r="F2138" s="76">
        <v>744220</v>
      </c>
      <c r="G2138" s="75" t="s">
        <v>191</v>
      </c>
      <c r="H2138" s="77">
        <v>52.5</v>
      </c>
      <c r="I2138" s="77">
        <v>618.66</v>
      </c>
      <c r="J2138" s="77">
        <v>254</v>
      </c>
      <c r="K2138" s="77">
        <v>0</v>
      </c>
      <c r="L2138" s="80">
        <v>254</v>
      </c>
      <c r="M2138" s="80"/>
      <c r="N2138" s="80"/>
      <c r="O2138" s="80"/>
      <c r="P2138" s="80"/>
      <c r="Q2138" s="78">
        <v>110010</v>
      </c>
      <c r="R2138" s="79" t="s">
        <v>44</v>
      </c>
      <c r="S2138" s="78">
        <v>35</v>
      </c>
      <c r="T2138" s="79" t="s">
        <v>44</v>
      </c>
      <c r="U2138" s="78">
        <v>11</v>
      </c>
      <c r="V2138" s="80" t="s">
        <v>156</v>
      </c>
      <c r="W2138" s="78">
        <v>74</v>
      </c>
      <c r="X2138" s="78">
        <v>9</v>
      </c>
    </row>
    <row r="2139" spans="1:24" x14ac:dyDescent="0.25">
      <c r="A2139" s="67"/>
      <c r="B2139" s="67">
        <v>1888</v>
      </c>
      <c r="C2139" s="67" t="s">
        <v>753</v>
      </c>
      <c r="D2139" s="107">
        <v>280207</v>
      </c>
      <c r="E2139" s="75" t="s">
        <v>699</v>
      </c>
      <c r="F2139" s="76">
        <v>744370</v>
      </c>
      <c r="G2139" s="75" t="s">
        <v>192</v>
      </c>
      <c r="H2139" s="77">
        <v>2121.9700000000003</v>
      </c>
      <c r="I2139" s="77">
        <v>694.40000000000009</v>
      </c>
      <c r="J2139" s="77">
        <v>2000</v>
      </c>
      <c r="K2139" s="77">
        <v>88.36</v>
      </c>
      <c r="L2139" s="80">
        <v>2000</v>
      </c>
      <c r="M2139" s="80"/>
      <c r="N2139" s="80"/>
      <c r="O2139" s="80"/>
      <c r="P2139" s="80"/>
      <c r="Q2139" s="78">
        <v>110010</v>
      </c>
      <c r="R2139" s="79" t="s">
        <v>44</v>
      </c>
      <c r="S2139" s="78">
        <v>35</v>
      </c>
      <c r="T2139" s="79" t="s">
        <v>44</v>
      </c>
      <c r="U2139" s="78">
        <v>11</v>
      </c>
      <c r="V2139" s="80" t="s">
        <v>156</v>
      </c>
      <c r="W2139" s="78">
        <v>74</v>
      </c>
      <c r="X2139" s="78">
        <v>9</v>
      </c>
    </row>
    <row r="2140" spans="1:24" x14ac:dyDescent="0.25">
      <c r="A2140" s="67"/>
      <c r="B2140" s="67">
        <v>1889</v>
      </c>
      <c r="C2140" s="67" t="s">
        <v>753</v>
      </c>
      <c r="D2140" s="107">
        <v>280207</v>
      </c>
      <c r="E2140" s="75" t="s">
        <v>699</v>
      </c>
      <c r="F2140" s="76">
        <v>755310</v>
      </c>
      <c r="G2140" s="75" t="s">
        <v>194</v>
      </c>
      <c r="H2140" s="77">
        <v>82.299999999999983</v>
      </c>
      <c r="I2140" s="77">
        <v>53.64</v>
      </c>
      <c r="J2140" s="77">
        <v>225</v>
      </c>
      <c r="K2140" s="77">
        <v>105.54</v>
      </c>
      <c r="L2140" s="80">
        <v>235</v>
      </c>
      <c r="M2140" s="80"/>
      <c r="N2140" s="80"/>
      <c r="O2140" s="80"/>
      <c r="P2140" s="80"/>
      <c r="Q2140" s="78">
        <v>110010</v>
      </c>
      <c r="R2140" s="79" t="s">
        <v>44</v>
      </c>
      <c r="S2140" s="78">
        <v>35</v>
      </c>
      <c r="T2140" s="79" t="s">
        <v>44</v>
      </c>
      <c r="U2140" s="78">
        <v>11</v>
      </c>
      <c r="V2140" s="80" t="s">
        <v>156</v>
      </c>
      <c r="W2140" s="78">
        <v>75</v>
      </c>
      <c r="X2140" s="78">
        <v>9</v>
      </c>
    </row>
    <row r="2141" spans="1:24" x14ac:dyDescent="0.25">
      <c r="A2141" s="67"/>
      <c r="B2141" s="67">
        <v>1890</v>
      </c>
      <c r="C2141" s="67" t="s">
        <v>753</v>
      </c>
      <c r="D2141" s="107">
        <v>280207</v>
      </c>
      <c r="E2141" s="75" t="s">
        <v>699</v>
      </c>
      <c r="F2141" s="76">
        <v>755360</v>
      </c>
      <c r="G2141" s="75" t="s">
        <v>225</v>
      </c>
      <c r="H2141" s="77">
        <v>74.09</v>
      </c>
      <c r="I2141" s="77">
        <v>245</v>
      </c>
      <c r="J2141" s="77">
        <v>20</v>
      </c>
      <c r="K2141" s="77">
        <v>5.25</v>
      </c>
      <c r="L2141" s="80">
        <v>20</v>
      </c>
      <c r="M2141" s="80"/>
      <c r="N2141" s="80"/>
      <c r="O2141" s="80"/>
      <c r="P2141" s="80"/>
      <c r="Q2141" s="78">
        <v>110010</v>
      </c>
      <c r="R2141" s="79" t="s">
        <v>44</v>
      </c>
      <c r="S2141" s="78">
        <v>35</v>
      </c>
      <c r="T2141" s="79" t="s">
        <v>44</v>
      </c>
      <c r="U2141" s="78">
        <v>11</v>
      </c>
      <c r="V2141" s="80" t="s">
        <v>156</v>
      </c>
      <c r="W2141" s="78">
        <v>75</v>
      </c>
      <c r="X2141" s="78">
        <v>9</v>
      </c>
    </row>
    <row r="2142" spans="1:24" x14ac:dyDescent="0.25">
      <c r="A2142" s="67"/>
      <c r="B2142" s="67">
        <v>1891</v>
      </c>
      <c r="C2142" s="67" t="s">
        <v>753</v>
      </c>
      <c r="D2142" s="107">
        <v>280207</v>
      </c>
      <c r="E2142" s="75" t="s">
        <v>699</v>
      </c>
      <c r="F2142" s="76">
        <v>755705</v>
      </c>
      <c r="G2142" s="75" t="s">
        <v>196</v>
      </c>
      <c r="H2142" s="77">
        <v>1.9700000000000002</v>
      </c>
      <c r="I2142" s="77">
        <v>2.38</v>
      </c>
      <c r="J2142" s="77">
        <v>10</v>
      </c>
      <c r="K2142" s="77">
        <v>0</v>
      </c>
      <c r="L2142" s="80">
        <v>10</v>
      </c>
      <c r="M2142" s="80"/>
      <c r="N2142" s="80"/>
      <c r="O2142" s="80"/>
      <c r="P2142" s="80"/>
      <c r="Q2142" s="78">
        <v>110010</v>
      </c>
      <c r="R2142" s="79" t="s">
        <v>44</v>
      </c>
      <c r="S2142" s="78">
        <v>35</v>
      </c>
      <c r="T2142" s="79" t="s">
        <v>44</v>
      </c>
      <c r="U2142" s="78">
        <v>11</v>
      </c>
      <c r="V2142" s="80" t="s">
        <v>156</v>
      </c>
      <c r="W2142" s="78">
        <v>75</v>
      </c>
      <c r="X2142" s="78">
        <v>9</v>
      </c>
    </row>
    <row r="2143" spans="1:24" x14ac:dyDescent="0.25">
      <c r="A2143" s="67"/>
      <c r="B2143" s="67">
        <v>1892</v>
      </c>
      <c r="C2143" s="67" t="s">
        <v>753</v>
      </c>
      <c r="D2143" s="107">
        <v>280207</v>
      </c>
      <c r="E2143" s="75" t="s">
        <v>699</v>
      </c>
      <c r="F2143" s="76">
        <v>755730</v>
      </c>
      <c r="G2143" s="75" t="s">
        <v>197</v>
      </c>
      <c r="H2143" s="77">
        <v>120</v>
      </c>
      <c r="I2143" s="77">
        <v>225</v>
      </c>
      <c r="J2143" s="77">
        <v>600</v>
      </c>
      <c r="K2143" s="77">
        <v>0</v>
      </c>
      <c r="L2143" s="80">
        <v>600</v>
      </c>
      <c r="M2143" s="80"/>
      <c r="N2143" s="80"/>
      <c r="O2143" s="80"/>
      <c r="P2143" s="80"/>
      <c r="Q2143" s="78">
        <v>110010</v>
      </c>
      <c r="R2143" s="79" t="s">
        <v>44</v>
      </c>
      <c r="S2143" s="78">
        <v>35</v>
      </c>
      <c r="T2143" s="79" t="s">
        <v>44</v>
      </c>
      <c r="U2143" s="78">
        <v>11</v>
      </c>
      <c r="V2143" s="80" t="s">
        <v>156</v>
      </c>
      <c r="W2143" s="78">
        <v>75</v>
      </c>
      <c r="X2143" s="78">
        <v>9</v>
      </c>
    </row>
    <row r="2144" spans="1:24" x14ac:dyDescent="0.25">
      <c r="A2144" s="67"/>
      <c r="B2144" s="67"/>
      <c r="C2144" s="67" t="s">
        <v>753</v>
      </c>
      <c r="D2144" s="107">
        <v>280207</v>
      </c>
      <c r="E2144" s="75" t="s">
        <v>699</v>
      </c>
      <c r="F2144" s="66">
        <v>798142</v>
      </c>
      <c r="G2144" s="66" t="s">
        <v>839</v>
      </c>
      <c r="H2144" s="77"/>
      <c r="I2144" s="77"/>
      <c r="J2144" s="77"/>
      <c r="K2144" s="77"/>
      <c r="L2144" s="80">
        <v>-488</v>
      </c>
      <c r="M2144" s="80"/>
      <c r="N2144" s="80"/>
      <c r="O2144" s="80"/>
      <c r="P2144" s="80"/>
      <c r="Q2144" s="78">
        <v>110010</v>
      </c>
      <c r="R2144" s="79" t="s">
        <v>44</v>
      </c>
      <c r="S2144" s="78">
        <v>35</v>
      </c>
      <c r="T2144" s="79" t="s">
        <v>44</v>
      </c>
      <c r="U2144" s="78">
        <v>11</v>
      </c>
      <c r="V2144" s="80" t="s">
        <v>156</v>
      </c>
      <c r="W2144" s="78">
        <v>79</v>
      </c>
      <c r="X2144" s="78">
        <v>9</v>
      </c>
    </row>
    <row r="2145" spans="1:24" x14ac:dyDescent="0.25">
      <c r="A2145" s="67"/>
      <c r="B2145" s="67">
        <v>1893</v>
      </c>
      <c r="C2145" s="67" t="s">
        <v>700</v>
      </c>
      <c r="D2145" s="109">
        <v>300076</v>
      </c>
      <c r="E2145" s="88" t="s">
        <v>619</v>
      </c>
      <c r="F2145" s="72">
        <v>611210</v>
      </c>
      <c r="G2145" s="75" t="s">
        <v>221</v>
      </c>
      <c r="H2145" s="77">
        <v>90307.92</v>
      </c>
      <c r="I2145" s="77">
        <v>92329.079999999973</v>
      </c>
      <c r="J2145" s="77">
        <v>96023</v>
      </c>
      <c r="K2145" s="77">
        <v>48011.159999999996</v>
      </c>
      <c r="L2145" s="80">
        <v>96022</v>
      </c>
      <c r="M2145" s="80"/>
      <c r="N2145" s="80"/>
      <c r="O2145" s="80"/>
      <c r="P2145" s="80"/>
      <c r="Q2145" s="78">
        <v>110010</v>
      </c>
      <c r="R2145" s="79" t="s">
        <v>45</v>
      </c>
      <c r="S2145" s="78">
        <v>25</v>
      </c>
      <c r="T2145" s="79" t="s">
        <v>45</v>
      </c>
      <c r="U2145" s="78">
        <v>12</v>
      </c>
      <c r="V2145" s="80" t="s">
        <v>156</v>
      </c>
      <c r="W2145" s="78">
        <v>61</v>
      </c>
      <c r="X2145" s="78">
        <v>9</v>
      </c>
    </row>
    <row r="2146" spans="1:24" x14ac:dyDescent="0.25">
      <c r="A2146" s="67"/>
      <c r="B2146" s="67">
        <v>1894</v>
      </c>
      <c r="C2146" s="67" t="s">
        <v>700</v>
      </c>
      <c r="D2146" s="109">
        <v>300076</v>
      </c>
      <c r="E2146" s="88" t="s">
        <v>619</v>
      </c>
      <c r="F2146" s="72">
        <v>611420</v>
      </c>
      <c r="G2146" s="75" t="s">
        <v>181</v>
      </c>
      <c r="H2146" s="77">
        <v>71031.360000000001</v>
      </c>
      <c r="I2146" s="77">
        <v>69572.369999999981</v>
      </c>
      <c r="J2146" s="77">
        <v>77783</v>
      </c>
      <c r="K2146" s="77">
        <v>38891.4</v>
      </c>
      <c r="L2146" s="80">
        <v>77783</v>
      </c>
      <c r="M2146" s="80"/>
      <c r="N2146" s="80"/>
      <c r="O2146" s="80"/>
      <c r="P2146" s="80"/>
      <c r="Q2146" s="78">
        <v>110010</v>
      </c>
      <c r="R2146" s="79" t="s">
        <v>45</v>
      </c>
      <c r="S2146" s="78">
        <v>25</v>
      </c>
      <c r="T2146" s="79" t="s">
        <v>45</v>
      </c>
      <c r="U2146" s="78">
        <v>12</v>
      </c>
      <c r="V2146" s="80" t="s">
        <v>156</v>
      </c>
      <c r="W2146" s="78">
        <v>61</v>
      </c>
      <c r="X2146" s="78">
        <v>9</v>
      </c>
    </row>
    <row r="2147" spans="1:24" x14ac:dyDescent="0.25">
      <c r="A2147" s="67"/>
      <c r="B2147" s="67">
        <v>1895</v>
      </c>
      <c r="C2147" s="67" t="s">
        <v>700</v>
      </c>
      <c r="D2147" s="109">
        <v>300076</v>
      </c>
      <c r="E2147" s="88" t="s">
        <v>619</v>
      </c>
      <c r="F2147" s="72">
        <v>611489</v>
      </c>
      <c r="G2147" s="75" t="s">
        <v>733</v>
      </c>
      <c r="H2147" s="77">
        <v>0</v>
      </c>
      <c r="I2147" s="77">
        <v>0</v>
      </c>
      <c r="J2147" s="77">
        <v>60</v>
      </c>
      <c r="K2147" s="77">
        <v>57.620000000000005</v>
      </c>
      <c r="L2147" s="80">
        <v>0</v>
      </c>
      <c r="M2147" s="80"/>
      <c r="N2147" s="80"/>
      <c r="O2147" s="80"/>
      <c r="P2147" s="80"/>
      <c r="Q2147" s="78">
        <v>110010</v>
      </c>
      <c r="R2147" s="79" t="s">
        <v>45</v>
      </c>
      <c r="S2147" s="78">
        <v>25</v>
      </c>
      <c r="T2147" s="79" t="s">
        <v>45</v>
      </c>
      <c r="U2147" s="78">
        <v>12</v>
      </c>
      <c r="V2147" s="80" t="s">
        <v>156</v>
      </c>
      <c r="W2147" s="78">
        <v>61</v>
      </c>
      <c r="X2147" s="78">
        <v>9</v>
      </c>
    </row>
    <row r="2148" spans="1:24" x14ac:dyDescent="0.25">
      <c r="A2148" s="67"/>
      <c r="B2148" s="67">
        <v>1896</v>
      </c>
      <c r="C2148" s="67" t="s">
        <v>700</v>
      </c>
      <c r="D2148" s="109">
        <v>300076</v>
      </c>
      <c r="E2148" s="88" t="s">
        <v>619</v>
      </c>
      <c r="F2148" s="72">
        <v>611491</v>
      </c>
      <c r="G2148" s="75" t="s">
        <v>233</v>
      </c>
      <c r="H2148" s="77">
        <v>0</v>
      </c>
      <c r="I2148" s="77">
        <v>99.69</v>
      </c>
      <c r="J2148" s="77">
        <v>82394</v>
      </c>
      <c r="K2148" s="77">
        <v>0</v>
      </c>
      <c r="L2148" s="80">
        <v>0</v>
      </c>
      <c r="M2148" s="80"/>
      <c r="N2148" s="80"/>
      <c r="O2148" s="80"/>
      <c r="P2148" s="80"/>
      <c r="Q2148" s="78">
        <v>110010</v>
      </c>
      <c r="R2148" s="79" t="s">
        <v>45</v>
      </c>
      <c r="S2148" s="78">
        <v>25</v>
      </c>
      <c r="T2148" s="79" t="s">
        <v>45</v>
      </c>
      <c r="U2148" s="78">
        <v>12</v>
      </c>
      <c r="V2148" s="80" t="s">
        <v>156</v>
      </c>
      <c r="W2148" s="78">
        <v>61</v>
      </c>
      <c r="X2148" s="78">
        <v>9</v>
      </c>
    </row>
    <row r="2149" spans="1:24" x14ac:dyDescent="0.25">
      <c r="A2149" s="67"/>
      <c r="B2149" s="67">
        <v>1897</v>
      </c>
      <c r="C2149" s="67" t="s">
        <v>700</v>
      </c>
      <c r="D2149" s="109">
        <v>300076</v>
      </c>
      <c r="E2149" s="88" t="s">
        <v>619</v>
      </c>
      <c r="F2149" s="72">
        <v>611493</v>
      </c>
      <c r="G2149" s="75" t="s">
        <v>218</v>
      </c>
      <c r="H2149" s="77">
        <v>1677.03</v>
      </c>
      <c r="I2149" s="77">
        <v>1072.6600000000001</v>
      </c>
      <c r="J2149" s="77">
        <v>0</v>
      </c>
      <c r="K2149" s="77">
        <v>0</v>
      </c>
      <c r="L2149" s="80">
        <v>0</v>
      </c>
      <c r="M2149" s="80"/>
      <c r="N2149" s="80"/>
      <c r="O2149" s="80"/>
      <c r="P2149" s="80"/>
      <c r="Q2149" s="78">
        <v>110010</v>
      </c>
      <c r="R2149" s="79" t="s">
        <v>45</v>
      </c>
      <c r="S2149" s="78">
        <v>25</v>
      </c>
      <c r="T2149" s="79" t="s">
        <v>45</v>
      </c>
      <c r="U2149" s="78">
        <v>12</v>
      </c>
      <c r="V2149" s="80" t="s">
        <v>156</v>
      </c>
      <c r="W2149" s="78">
        <v>61</v>
      </c>
      <c r="X2149" s="78">
        <v>9</v>
      </c>
    </row>
    <row r="2150" spans="1:24" x14ac:dyDescent="0.25">
      <c r="A2150" s="67"/>
      <c r="B2150" s="67">
        <v>1898</v>
      </c>
      <c r="C2150" s="67" t="s">
        <v>700</v>
      </c>
      <c r="D2150" s="109">
        <v>300076</v>
      </c>
      <c r="E2150" s="88" t="s">
        <v>619</v>
      </c>
      <c r="F2150" s="72">
        <v>712320</v>
      </c>
      <c r="G2150" s="75" t="s">
        <v>276</v>
      </c>
      <c r="H2150" s="77">
        <v>0</v>
      </c>
      <c r="I2150" s="77">
        <v>0</v>
      </c>
      <c r="J2150" s="77">
        <v>0</v>
      </c>
      <c r="K2150" s="77">
        <v>0</v>
      </c>
      <c r="L2150" s="80">
        <v>4000</v>
      </c>
      <c r="M2150" s="80"/>
      <c r="N2150" s="80"/>
      <c r="O2150" s="80"/>
      <c r="P2150" s="80"/>
      <c r="Q2150" s="78">
        <v>110010</v>
      </c>
      <c r="R2150" s="79" t="s">
        <v>45</v>
      </c>
      <c r="S2150" s="78">
        <v>25</v>
      </c>
      <c r="T2150" s="79" t="s">
        <v>45</v>
      </c>
      <c r="U2150" s="78">
        <v>12</v>
      </c>
      <c r="V2150" s="80" t="s">
        <v>156</v>
      </c>
      <c r="W2150" s="78">
        <v>71</v>
      </c>
      <c r="X2150" s="78">
        <v>9</v>
      </c>
    </row>
    <row r="2151" spans="1:24" s="66" customFormat="1" x14ac:dyDescent="0.25">
      <c r="A2151" s="67"/>
      <c r="B2151" s="67">
        <v>1899</v>
      </c>
      <c r="C2151" s="67" t="s">
        <v>700</v>
      </c>
      <c r="D2151" s="109">
        <v>300076</v>
      </c>
      <c r="E2151" s="88" t="s">
        <v>619</v>
      </c>
      <c r="F2151" s="72">
        <v>712655</v>
      </c>
      <c r="G2151" s="75" t="s">
        <v>237</v>
      </c>
      <c r="H2151" s="77">
        <v>417.98</v>
      </c>
      <c r="I2151" s="77">
        <v>271.63</v>
      </c>
      <c r="J2151" s="77">
        <v>1500</v>
      </c>
      <c r="K2151" s="77">
        <v>632.70000000000005</v>
      </c>
      <c r="L2151" s="80">
        <v>1500</v>
      </c>
      <c r="M2151" s="80"/>
      <c r="N2151" s="80"/>
      <c r="O2151" s="80"/>
      <c r="P2151" s="80"/>
      <c r="Q2151" s="78">
        <v>110010</v>
      </c>
      <c r="R2151" s="79" t="s">
        <v>45</v>
      </c>
      <c r="S2151" s="78">
        <v>25</v>
      </c>
      <c r="T2151" s="79" t="s">
        <v>45</v>
      </c>
      <c r="U2151" s="78">
        <v>12</v>
      </c>
      <c r="V2151" s="80" t="s">
        <v>156</v>
      </c>
      <c r="W2151" s="78">
        <v>71</v>
      </c>
      <c r="X2151" s="78">
        <v>9</v>
      </c>
    </row>
    <row r="2152" spans="1:24" x14ac:dyDescent="0.25">
      <c r="A2152" s="67"/>
      <c r="B2152" s="67">
        <v>1900</v>
      </c>
      <c r="C2152" s="67" t="s">
        <v>700</v>
      </c>
      <c r="D2152" s="109">
        <v>300076</v>
      </c>
      <c r="E2152" s="88" t="s">
        <v>619</v>
      </c>
      <c r="F2152" s="72">
        <v>733120</v>
      </c>
      <c r="G2152" s="75" t="s">
        <v>188</v>
      </c>
      <c r="H2152" s="77">
        <v>1531.2</v>
      </c>
      <c r="I2152" s="77">
        <v>1400.6599999999999</v>
      </c>
      <c r="J2152" s="77">
        <v>1990</v>
      </c>
      <c r="K2152" s="77">
        <v>1286.6999999999998</v>
      </c>
      <c r="L2152" s="80">
        <v>2000</v>
      </c>
      <c r="M2152" s="80"/>
      <c r="N2152" s="80"/>
      <c r="O2152" s="80"/>
      <c r="P2152" s="80"/>
      <c r="Q2152" s="78">
        <v>110010</v>
      </c>
      <c r="R2152" s="79" t="s">
        <v>45</v>
      </c>
      <c r="S2152" s="78">
        <v>25</v>
      </c>
      <c r="T2152" s="79" t="s">
        <v>45</v>
      </c>
      <c r="U2152" s="78">
        <v>12</v>
      </c>
      <c r="V2152" s="80" t="s">
        <v>156</v>
      </c>
      <c r="W2152" s="78">
        <v>73</v>
      </c>
      <c r="X2152" s="78">
        <v>9</v>
      </c>
    </row>
    <row r="2153" spans="1:24" x14ac:dyDescent="0.25">
      <c r="A2153" s="67"/>
      <c r="B2153" s="67">
        <v>1901</v>
      </c>
      <c r="C2153" s="67" t="s">
        <v>700</v>
      </c>
      <c r="D2153" s="109">
        <v>300076</v>
      </c>
      <c r="E2153" s="88" t="s">
        <v>619</v>
      </c>
      <c r="F2153" s="72">
        <v>733220</v>
      </c>
      <c r="G2153" s="75" t="s">
        <v>256</v>
      </c>
      <c r="H2153" s="77">
        <v>0</v>
      </c>
      <c r="I2153" s="77">
        <v>0</v>
      </c>
      <c r="J2153" s="77">
        <v>50</v>
      </c>
      <c r="K2153" s="77">
        <v>0</v>
      </c>
      <c r="L2153" s="80">
        <v>0</v>
      </c>
      <c r="M2153" s="80"/>
      <c r="N2153" s="80"/>
      <c r="O2153" s="80"/>
      <c r="P2153" s="80"/>
      <c r="Q2153" s="78">
        <v>110010</v>
      </c>
      <c r="R2153" s="79" t="s">
        <v>45</v>
      </c>
      <c r="S2153" s="78">
        <v>25</v>
      </c>
      <c r="T2153" s="79" t="s">
        <v>45</v>
      </c>
      <c r="U2153" s="78">
        <v>12</v>
      </c>
      <c r="V2153" s="80" t="s">
        <v>156</v>
      </c>
      <c r="W2153" s="78">
        <v>73</v>
      </c>
      <c r="X2153" s="78">
        <v>9</v>
      </c>
    </row>
    <row r="2154" spans="1:24" x14ac:dyDescent="0.25">
      <c r="A2154" s="67"/>
      <c r="B2154" s="67">
        <v>1902</v>
      </c>
      <c r="C2154" s="67" t="s">
        <v>700</v>
      </c>
      <c r="D2154" s="109">
        <v>300076</v>
      </c>
      <c r="E2154" s="88" t="s">
        <v>619</v>
      </c>
      <c r="F2154" s="72">
        <v>744210</v>
      </c>
      <c r="G2154" s="75" t="s">
        <v>190</v>
      </c>
      <c r="H2154" s="77">
        <v>92.5</v>
      </c>
      <c r="I2154" s="77">
        <v>683.2</v>
      </c>
      <c r="J2154" s="77">
        <v>900</v>
      </c>
      <c r="K2154" s="77">
        <v>509.6</v>
      </c>
      <c r="L2154" s="80">
        <v>900</v>
      </c>
      <c r="M2154" s="80"/>
      <c r="N2154" s="80"/>
      <c r="O2154" s="80"/>
      <c r="P2154" s="80"/>
      <c r="Q2154" s="78">
        <v>110010</v>
      </c>
      <c r="R2154" s="79" t="s">
        <v>45</v>
      </c>
      <c r="S2154" s="78">
        <v>25</v>
      </c>
      <c r="T2154" s="79" t="s">
        <v>45</v>
      </c>
      <c r="U2154" s="78">
        <v>12</v>
      </c>
      <c r="V2154" s="80" t="s">
        <v>156</v>
      </c>
      <c r="W2154" s="78">
        <v>74</v>
      </c>
      <c r="X2154" s="78">
        <v>9</v>
      </c>
    </row>
    <row r="2155" spans="1:24" x14ac:dyDescent="0.25">
      <c r="A2155" s="67"/>
      <c r="B2155" s="67">
        <v>1903</v>
      </c>
      <c r="C2155" s="67" t="s">
        <v>700</v>
      </c>
      <c r="D2155" s="109">
        <v>300076</v>
      </c>
      <c r="E2155" s="88" t="s">
        <v>619</v>
      </c>
      <c r="F2155" s="72">
        <v>744220</v>
      </c>
      <c r="G2155" s="75" t="s">
        <v>191</v>
      </c>
      <c r="H2155" s="77">
        <v>1396.55</v>
      </c>
      <c r="I2155" s="77">
        <v>2455.92</v>
      </c>
      <c r="J2155" s="77">
        <v>2800</v>
      </c>
      <c r="K2155" s="77">
        <v>559.07000000000005</v>
      </c>
      <c r="L2155" s="80">
        <v>2800</v>
      </c>
      <c r="M2155" s="80"/>
      <c r="N2155" s="80"/>
      <c r="O2155" s="80"/>
      <c r="P2155" s="80"/>
      <c r="Q2155" s="78">
        <v>110010</v>
      </c>
      <c r="R2155" s="79" t="s">
        <v>45</v>
      </c>
      <c r="S2155" s="78">
        <v>25</v>
      </c>
      <c r="T2155" s="79" t="s">
        <v>45</v>
      </c>
      <c r="U2155" s="78">
        <v>12</v>
      </c>
      <c r="V2155" s="80" t="s">
        <v>156</v>
      </c>
      <c r="W2155" s="78">
        <v>74</v>
      </c>
      <c r="X2155" s="78">
        <v>9</v>
      </c>
    </row>
    <row r="2156" spans="1:24" x14ac:dyDescent="0.25">
      <c r="A2156" s="67"/>
      <c r="B2156" s="67">
        <v>1904</v>
      </c>
      <c r="C2156" s="67" t="s">
        <v>700</v>
      </c>
      <c r="D2156" s="109">
        <v>300076</v>
      </c>
      <c r="E2156" s="88" t="s">
        <v>619</v>
      </c>
      <c r="F2156" s="72">
        <v>755310</v>
      </c>
      <c r="G2156" s="75" t="s">
        <v>194</v>
      </c>
      <c r="H2156" s="77">
        <v>36.229999999999997</v>
      </c>
      <c r="I2156" s="77">
        <v>11.340000000000002</v>
      </c>
      <c r="J2156" s="77">
        <v>200</v>
      </c>
      <c r="K2156" s="77">
        <v>7.32</v>
      </c>
      <c r="L2156" s="80">
        <v>150</v>
      </c>
      <c r="M2156" s="80"/>
      <c r="N2156" s="80"/>
      <c r="O2156" s="80"/>
      <c r="P2156" s="80"/>
      <c r="Q2156" s="78">
        <v>110010</v>
      </c>
      <c r="R2156" s="79" t="s">
        <v>45</v>
      </c>
      <c r="S2156" s="78">
        <v>25</v>
      </c>
      <c r="T2156" s="79" t="s">
        <v>45</v>
      </c>
      <c r="U2156" s="78">
        <v>12</v>
      </c>
      <c r="V2156" s="80" t="s">
        <v>156</v>
      </c>
      <c r="W2156" s="78">
        <v>75</v>
      </c>
      <c r="X2156" s="78">
        <v>9</v>
      </c>
    </row>
    <row r="2157" spans="1:24" x14ac:dyDescent="0.25">
      <c r="A2157" s="67"/>
      <c r="B2157" s="67">
        <v>1905</v>
      </c>
      <c r="C2157" s="67" t="s">
        <v>700</v>
      </c>
      <c r="D2157" s="109">
        <v>300076</v>
      </c>
      <c r="E2157" s="88" t="s">
        <v>619</v>
      </c>
      <c r="F2157" s="72">
        <v>755360</v>
      </c>
      <c r="G2157" s="75" t="s">
        <v>225</v>
      </c>
      <c r="H2157" s="77">
        <v>0</v>
      </c>
      <c r="I2157" s="77">
        <v>71.599999999999994</v>
      </c>
      <c r="J2157" s="77">
        <v>150</v>
      </c>
      <c r="K2157" s="77">
        <v>89.5</v>
      </c>
      <c r="L2157" s="80">
        <v>150</v>
      </c>
      <c r="M2157" s="80"/>
      <c r="N2157" s="80"/>
      <c r="O2157" s="80"/>
      <c r="P2157" s="80"/>
      <c r="Q2157" s="78">
        <v>110010</v>
      </c>
      <c r="R2157" s="79" t="s">
        <v>45</v>
      </c>
      <c r="S2157" s="78">
        <v>25</v>
      </c>
      <c r="T2157" s="79" t="s">
        <v>45</v>
      </c>
      <c r="U2157" s="78">
        <v>12</v>
      </c>
      <c r="V2157" s="80" t="s">
        <v>156</v>
      </c>
      <c r="W2157" s="78">
        <v>75</v>
      </c>
      <c r="X2157" s="78">
        <v>9</v>
      </c>
    </row>
    <row r="2158" spans="1:24" x14ac:dyDescent="0.25">
      <c r="A2158" s="67"/>
      <c r="B2158" s="67">
        <v>1906</v>
      </c>
      <c r="C2158" s="67" t="s">
        <v>700</v>
      </c>
      <c r="D2158" s="109">
        <v>300076</v>
      </c>
      <c r="E2158" s="88" t="s">
        <v>619</v>
      </c>
      <c r="F2158" s="72">
        <v>755705</v>
      </c>
      <c r="G2158" s="75" t="s">
        <v>196</v>
      </c>
      <c r="H2158" s="77">
        <v>2.2200000000000024</v>
      </c>
      <c r="I2158" s="77">
        <v>24.919999999999998</v>
      </c>
      <c r="J2158" s="77">
        <v>25</v>
      </c>
      <c r="K2158" s="77">
        <v>0</v>
      </c>
      <c r="L2158" s="80">
        <v>25</v>
      </c>
      <c r="M2158" s="80"/>
      <c r="N2158" s="80"/>
      <c r="O2158" s="80"/>
      <c r="P2158" s="80"/>
      <c r="Q2158" s="78">
        <v>110010</v>
      </c>
      <c r="R2158" s="79" t="s">
        <v>45</v>
      </c>
      <c r="S2158" s="78">
        <v>25</v>
      </c>
      <c r="T2158" s="79" t="s">
        <v>45</v>
      </c>
      <c r="U2158" s="78">
        <v>12</v>
      </c>
      <c r="V2158" s="80" t="s">
        <v>156</v>
      </c>
      <c r="W2158" s="78">
        <v>75</v>
      </c>
      <c r="X2158" s="78">
        <v>9</v>
      </c>
    </row>
    <row r="2159" spans="1:24" x14ac:dyDescent="0.25">
      <c r="A2159" s="67"/>
      <c r="B2159" s="67">
        <v>1907</v>
      </c>
      <c r="C2159" s="67" t="s">
        <v>700</v>
      </c>
      <c r="D2159" s="109">
        <v>300076</v>
      </c>
      <c r="E2159" s="88" t="s">
        <v>619</v>
      </c>
      <c r="F2159" s="72">
        <v>755738</v>
      </c>
      <c r="G2159" s="75" t="s">
        <v>372</v>
      </c>
      <c r="H2159" s="77">
        <v>0</v>
      </c>
      <c r="I2159" s="77">
        <v>0</v>
      </c>
      <c r="J2159" s="77">
        <v>0</v>
      </c>
      <c r="K2159" s="77">
        <v>0</v>
      </c>
      <c r="L2159" s="80">
        <v>500</v>
      </c>
      <c r="M2159" s="80"/>
      <c r="N2159" s="80"/>
      <c r="O2159" s="80"/>
      <c r="P2159" s="80"/>
      <c r="Q2159" s="78">
        <v>110010</v>
      </c>
      <c r="R2159" s="79" t="s">
        <v>45</v>
      </c>
      <c r="S2159" s="78">
        <v>25</v>
      </c>
      <c r="T2159" s="79" t="s">
        <v>45</v>
      </c>
      <c r="U2159" s="78">
        <v>12</v>
      </c>
      <c r="V2159" s="80" t="s">
        <v>156</v>
      </c>
      <c r="W2159" s="78">
        <v>75</v>
      </c>
      <c r="X2159" s="78">
        <v>9</v>
      </c>
    </row>
    <row r="2160" spans="1:24" x14ac:dyDescent="0.25">
      <c r="A2160" s="67"/>
      <c r="B2160" s="67"/>
      <c r="C2160" s="67" t="s">
        <v>700</v>
      </c>
      <c r="D2160" s="109">
        <v>300076</v>
      </c>
      <c r="E2160" s="88" t="s">
        <v>619</v>
      </c>
      <c r="F2160" s="66">
        <v>798142</v>
      </c>
      <c r="G2160" s="66" t="s">
        <v>839</v>
      </c>
      <c r="H2160" s="77"/>
      <c r="I2160" s="77"/>
      <c r="J2160" s="77"/>
      <c r="K2160" s="77"/>
      <c r="L2160" s="80">
        <v>-1188</v>
      </c>
      <c r="M2160" s="80"/>
      <c r="N2160" s="80"/>
      <c r="O2160" s="80"/>
      <c r="P2160" s="80"/>
      <c r="Q2160" s="78">
        <v>110010</v>
      </c>
      <c r="R2160" s="79" t="s">
        <v>45</v>
      </c>
      <c r="S2160" s="78">
        <v>25</v>
      </c>
      <c r="T2160" s="79" t="s">
        <v>45</v>
      </c>
      <c r="U2160" s="78">
        <v>12</v>
      </c>
      <c r="V2160" s="80" t="s">
        <v>156</v>
      </c>
      <c r="W2160" s="78">
        <v>79</v>
      </c>
      <c r="X2160" s="78">
        <v>9</v>
      </c>
    </row>
    <row r="2161" spans="1:24" x14ac:dyDescent="0.25">
      <c r="A2161" s="67"/>
      <c r="B2161" s="67">
        <v>1908</v>
      </c>
      <c r="C2161" s="67" t="s">
        <v>700</v>
      </c>
      <c r="D2161" s="107">
        <v>316096</v>
      </c>
      <c r="E2161" s="88" t="s">
        <v>309</v>
      </c>
      <c r="F2161" s="76">
        <v>611110</v>
      </c>
      <c r="G2161" s="75" t="s">
        <v>258</v>
      </c>
      <c r="H2161" s="77">
        <v>48579.960000000014</v>
      </c>
      <c r="I2161" s="77">
        <v>0</v>
      </c>
      <c r="J2161" s="77">
        <v>57613</v>
      </c>
      <c r="K2161" s="77">
        <v>28806.120000000003</v>
      </c>
      <c r="L2161" s="80">
        <v>57612</v>
      </c>
      <c r="M2161" s="80"/>
      <c r="N2161" s="80"/>
      <c r="O2161" s="80"/>
      <c r="P2161" s="80"/>
      <c r="Q2161" s="78">
        <v>110010</v>
      </c>
      <c r="R2161" s="79" t="s">
        <v>150</v>
      </c>
      <c r="S2161" s="78">
        <v>10</v>
      </c>
      <c r="T2161" s="79" t="s">
        <v>150</v>
      </c>
      <c r="U2161" s="78">
        <v>11</v>
      </c>
      <c r="V2161" s="80" t="s">
        <v>156</v>
      </c>
      <c r="W2161" s="78">
        <v>61</v>
      </c>
      <c r="X2161" s="78">
        <v>1</v>
      </c>
    </row>
    <row r="2162" spans="1:24" x14ac:dyDescent="0.25">
      <c r="A2162" s="67"/>
      <c r="B2162" s="67">
        <v>1909</v>
      </c>
      <c r="C2162" s="67" t="s">
        <v>700</v>
      </c>
      <c r="D2162" s="107">
        <v>316096</v>
      </c>
      <c r="E2162" s="88" t="s">
        <v>309</v>
      </c>
      <c r="F2162" s="76">
        <v>611115</v>
      </c>
      <c r="G2162" s="75" t="s">
        <v>259</v>
      </c>
      <c r="H2162" s="77">
        <v>0</v>
      </c>
      <c r="I2162" s="77">
        <v>0</v>
      </c>
      <c r="J2162" s="77">
        <v>312</v>
      </c>
      <c r="K2162" s="77">
        <v>227.92</v>
      </c>
      <c r="L2162" s="80">
        <v>312</v>
      </c>
      <c r="M2162" s="80"/>
      <c r="N2162" s="80"/>
      <c r="O2162" s="80"/>
      <c r="P2162" s="80"/>
      <c r="Q2162" s="78">
        <v>110010</v>
      </c>
      <c r="R2162" s="79" t="s">
        <v>150</v>
      </c>
      <c r="S2162" s="78">
        <v>10</v>
      </c>
      <c r="T2162" s="79" t="s">
        <v>150</v>
      </c>
      <c r="U2162" s="78">
        <v>11</v>
      </c>
      <c r="V2162" s="80" t="s">
        <v>156</v>
      </c>
      <c r="W2162" s="78">
        <v>61</v>
      </c>
      <c r="X2162" s="78">
        <v>1</v>
      </c>
    </row>
    <row r="2163" spans="1:24" s="66" customFormat="1" x14ac:dyDescent="0.25">
      <c r="A2163" s="67"/>
      <c r="B2163" s="67">
        <v>1910</v>
      </c>
      <c r="C2163" s="67" t="s">
        <v>700</v>
      </c>
      <c r="D2163" s="107">
        <v>316096</v>
      </c>
      <c r="E2163" s="88" t="s">
        <v>309</v>
      </c>
      <c r="F2163" s="76">
        <v>611120</v>
      </c>
      <c r="G2163" s="75" t="s">
        <v>229</v>
      </c>
      <c r="H2163" s="77">
        <v>27608</v>
      </c>
      <c r="I2163" s="77">
        <v>54968.34</v>
      </c>
      <c r="J2163" s="77">
        <v>26132</v>
      </c>
      <c r="K2163" s="77">
        <v>18007.07</v>
      </c>
      <c r="L2163" s="80">
        <v>0</v>
      </c>
      <c r="M2163" s="80"/>
      <c r="N2163" s="80"/>
      <c r="O2163" s="80"/>
      <c r="P2163" s="80"/>
      <c r="Q2163" s="78">
        <v>110010</v>
      </c>
      <c r="R2163" s="79" t="s">
        <v>150</v>
      </c>
      <c r="S2163" s="78">
        <v>10</v>
      </c>
      <c r="T2163" s="79" t="s">
        <v>150</v>
      </c>
      <c r="U2163" s="78">
        <v>11</v>
      </c>
      <c r="V2163" s="80" t="s">
        <v>156</v>
      </c>
      <c r="W2163" s="78">
        <v>61</v>
      </c>
      <c r="X2163" s="78">
        <v>1</v>
      </c>
    </row>
    <row r="2164" spans="1:24" x14ac:dyDescent="0.25">
      <c r="A2164" s="67"/>
      <c r="B2164" s="67">
        <v>1911</v>
      </c>
      <c r="C2164" s="67" t="s">
        <v>700</v>
      </c>
      <c r="D2164" s="107">
        <v>316096</v>
      </c>
      <c r="E2164" s="88" t="s">
        <v>309</v>
      </c>
      <c r="F2164" s="76">
        <v>611150</v>
      </c>
      <c r="G2164" s="75" t="s">
        <v>262</v>
      </c>
      <c r="H2164" s="77">
        <v>9921</v>
      </c>
      <c r="I2164" s="77">
        <v>0</v>
      </c>
      <c r="J2164" s="77">
        <v>7717</v>
      </c>
      <c r="K2164" s="77">
        <v>0</v>
      </c>
      <c r="L2164" s="80">
        <v>7901</v>
      </c>
      <c r="M2164" s="80"/>
      <c r="N2164" s="80"/>
      <c r="O2164" s="80"/>
      <c r="P2164" s="80"/>
      <c r="Q2164" s="78">
        <v>110010</v>
      </c>
      <c r="R2164" s="79" t="s">
        <v>150</v>
      </c>
      <c r="S2164" s="78">
        <v>10</v>
      </c>
      <c r="T2164" s="79" t="s">
        <v>150</v>
      </c>
      <c r="U2164" s="78">
        <v>11</v>
      </c>
      <c r="V2164" s="80" t="s">
        <v>156</v>
      </c>
      <c r="W2164" s="78">
        <v>61</v>
      </c>
      <c r="X2164" s="78">
        <v>1</v>
      </c>
    </row>
    <row r="2165" spans="1:24" x14ac:dyDescent="0.25">
      <c r="A2165" s="67"/>
      <c r="B2165" s="67">
        <v>1912</v>
      </c>
      <c r="C2165" s="67" t="s">
        <v>700</v>
      </c>
      <c r="D2165" s="107">
        <v>316096</v>
      </c>
      <c r="E2165" s="88" t="s">
        <v>309</v>
      </c>
      <c r="F2165" s="76">
        <v>611160</v>
      </c>
      <c r="G2165" s="75" t="s">
        <v>230</v>
      </c>
      <c r="H2165" s="77">
        <v>10209</v>
      </c>
      <c r="I2165" s="77">
        <v>13760</v>
      </c>
      <c r="J2165" s="77">
        <v>19360</v>
      </c>
      <c r="K2165" s="77">
        <v>0</v>
      </c>
      <c r="L2165" s="80">
        <v>0</v>
      </c>
      <c r="M2165" s="80"/>
      <c r="N2165" s="80"/>
      <c r="O2165" s="80"/>
      <c r="P2165" s="80"/>
      <c r="Q2165" s="78">
        <v>110010</v>
      </c>
      <c r="R2165" s="79" t="s">
        <v>150</v>
      </c>
      <c r="S2165" s="78">
        <v>10</v>
      </c>
      <c r="T2165" s="79" t="s">
        <v>150</v>
      </c>
      <c r="U2165" s="78">
        <v>11</v>
      </c>
      <c r="V2165" s="80" t="s">
        <v>156</v>
      </c>
      <c r="W2165" s="78">
        <v>61</v>
      </c>
      <c r="X2165" s="78">
        <v>1</v>
      </c>
    </row>
    <row r="2166" spans="1:24" x14ac:dyDescent="0.25">
      <c r="A2166" s="67"/>
      <c r="B2166" s="67">
        <v>1913</v>
      </c>
      <c r="C2166" s="67" t="s">
        <v>700</v>
      </c>
      <c r="D2166" s="107">
        <v>316096</v>
      </c>
      <c r="E2166" s="88" t="s">
        <v>309</v>
      </c>
      <c r="F2166" s="76">
        <v>733110</v>
      </c>
      <c r="G2166" s="75" t="s">
        <v>214</v>
      </c>
      <c r="H2166" s="77">
        <v>25.19</v>
      </c>
      <c r="I2166" s="77">
        <v>0</v>
      </c>
      <c r="J2166" s="77">
        <v>100</v>
      </c>
      <c r="K2166" s="77">
        <v>0</v>
      </c>
      <c r="L2166" s="80">
        <v>100</v>
      </c>
      <c r="M2166" s="80">
        <f>+L2166-J2166</f>
        <v>0</v>
      </c>
      <c r="N2166" s="80"/>
      <c r="O2166" s="80"/>
      <c r="P2166" s="80"/>
      <c r="Q2166" s="78">
        <v>110010</v>
      </c>
      <c r="R2166" s="79" t="s">
        <v>150</v>
      </c>
      <c r="S2166" s="78">
        <v>10</v>
      </c>
      <c r="T2166" s="79" t="s">
        <v>150</v>
      </c>
      <c r="U2166" s="78">
        <v>11</v>
      </c>
      <c r="V2166" s="80" t="s">
        <v>156</v>
      </c>
      <c r="W2166" s="78">
        <v>73</v>
      </c>
      <c r="X2166" s="78">
        <v>4</v>
      </c>
    </row>
    <row r="2167" spans="1:24" x14ac:dyDescent="0.25">
      <c r="A2167" s="67"/>
      <c r="B2167" s="67">
        <v>1914</v>
      </c>
      <c r="C2167" s="67" t="s">
        <v>700</v>
      </c>
      <c r="D2167" s="107">
        <v>316096</v>
      </c>
      <c r="E2167" s="88" t="s">
        <v>309</v>
      </c>
      <c r="F2167" s="76">
        <v>744220</v>
      </c>
      <c r="G2167" s="75" t="s">
        <v>191</v>
      </c>
      <c r="H2167" s="77">
        <v>0</v>
      </c>
      <c r="I2167" s="77">
        <v>0</v>
      </c>
      <c r="J2167" s="77">
        <v>1500</v>
      </c>
      <c r="K2167" s="77">
        <v>0</v>
      </c>
      <c r="L2167" s="80">
        <v>100</v>
      </c>
      <c r="M2167" s="80">
        <f>+L2167-J2167</f>
        <v>-1400</v>
      </c>
      <c r="N2167" s="80"/>
      <c r="O2167" s="80"/>
      <c r="P2167" s="80"/>
      <c r="Q2167" s="78">
        <v>110010</v>
      </c>
      <c r="R2167" s="79" t="s">
        <v>150</v>
      </c>
      <c r="S2167" s="78">
        <v>10</v>
      </c>
      <c r="T2167" s="79" t="s">
        <v>150</v>
      </c>
      <c r="U2167" s="78">
        <v>11</v>
      </c>
      <c r="V2167" s="80" t="s">
        <v>156</v>
      </c>
      <c r="W2167" s="78">
        <v>74</v>
      </c>
      <c r="X2167" s="78">
        <v>4</v>
      </c>
    </row>
    <row r="2168" spans="1:24" x14ac:dyDescent="0.25">
      <c r="A2168" s="67"/>
      <c r="B2168" s="67">
        <v>1915</v>
      </c>
      <c r="C2168" s="67" t="s">
        <v>700</v>
      </c>
      <c r="D2168" s="107">
        <v>316096</v>
      </c>
      <c r="E2168" s="88" t="s">
        <v>309</v>
      </c>
      <c r="F2168" s="76">
        <v>755310</v>
      </c>
      <c r="G2168" s="75" t="s">
        <v>194</v>
      </c>
      <c r="H2168" s="77">
        <v>417.07</v>
      </c>
      <c r="I2168" s="77">
        <v>259.02000000000004</v>
      </c>
      <c r="J2168" s="77">
        <v>500</v>
      </c>
      <c r="K2168" s="77">
        <v>141.18</v>
      </c>
      <c r="L2168" s="80">
        <v>400</v>
      </c>
      <c r="M2168" s="80">
        <f>+L2168-J2168</f>
        <v>-100</v>
      </c>
      <c r="N2168" s="80"/>
      <c r="O2168" s="80"/>
      <c r="P2168" s="80"/>
      <c r="Q2168" s="78">
        <v>110010</v>
      </c>
      <c r="R2168" s="79" t="s">
        <v>150</v>
      </c>
      <c r="S2168" s="78">
        <v>10</v>
      </c>
      <c r="T2168" s="79" t="s">
        <v>150</v>
      </c>
      <c r="U2168" s="78">
        <v>11</v>
      </c>
      <c r="V2168" s="80" t="s">
        <v>156</v>
      </c>
      <c r="W2168" s="78">
        <v>75</v>
      </c>
      <c r="X2168" s="78">
        <v>4</v>
      </c>
    </row>
    <row r="2169" spans="1:24" x14ac:dyDescent="0.25">
      <c r="A2169" s="67"/>
      <c r="B2169" s="67"/>
      <c r="C2169" s="67" t="s">
        <v>700</v>
      </c>
      <c r="D2169" s="107">
        <v>316096</v>
      </c>
      <c r="E2169" s="88" t="s">
        <v>309</v>
      </c>
      <c r="F2169" s="66">
        <v>798142</v>
      </c>
      <c r="G2169" s="66" t="s">
        <v>839</v>
      </c>
      <c r="H2169" s="77"/>
      <c r="I2169" s="77"/>
      <c r="J2169" s="77"/>
      <c r="K2169" s="77"/>
      <c r="L2169" s="80">
        <v>-20</v>
      </c>
      <c r="M2169" s="80">
        <f>+L2169-J2169</f>
        <v>-20</v>
      </c>
      <c r="N2169" s="80"/>
      <c r="O2169" s="80"/>
      <c r="P2169" s="80"/>
      <c r="Q2169" s="78">
        <v>110010</v>
      </c>
      <c r="R2169" s="79" t="s">
        <v>150</v>
      </c>
      <c r="S2169" s="78">
        <v>10</v>
      </c>
      <c r="T2169" s="79" t="s">
        <v>150</v>
      </c>
      <c r="U2169" s="78">
        <v>11</v>
      </c>
      <c r="V2169" s="80" t="s">
        <v>156</v>
      </c>
      <c r="W2169" s="78">
        <v>79</v>
      </c>
      <c r="X2169" s="78">
        <v>4</v>
      </c>
    </row>
    <row r="2170" spans="1:24" x14ac:dyDescent="0.25">
      <c r="A2170" s="67"/>
      <c r="B2170" s="67">
        <v>1916</v>
      </c>
      <c r="C2170" s="67" t="s">
        <v>700</v>
      </c>
      <c r="D2170" s="107">
        <v>323006</v>
      </c>
      <c r="E2170" s="88" t="s">
        <v>311</v>
      </c>
      <c r="F2170" s="76">
        <v>611110</v>
      </c>
      <c r="G2170" s="75" t="s">
        <v>258</v>
      </c>
      <c r="H2170" s="77">
        <v>548190.1</v>
      </c>
      <c r="I2170" s="77">
        <v>622834.13</v>
      </c>
      <c r="J2170" s="77">
        <v>653187</v>
      </c>
      <c r="K2170" s="77">
        <v>342972.89999999997</v>
      </c>
      <c r="L2170" s="80">
        <v>662727</v>
      </c>
      <c r="M2170" s="80"/>
      <c r="N2170" s="80"/>
      <c r="O2170" s="80"/>
      <c r="P2170" s="80"/>
      <c r="Q2170" s="78">
        <v>110010</v>
      </c>
      <c r="R2170" s="79" t="s">
        <v>150</v>
      </c>
      <c r="S2170" s="78">
        <v>10</v>
      </c>
      <c r="T2170" s="79" t="s">
        <v>150</v>
      </c>
      <c r="U2170" s="78">
        <v>11</v>
      </c>
      <c r="V2170" s="80" t="s">
        <v>156</v>
      </c>
      <c r="W2170" s="78">
        <v>61</v>
      </c>
      <c r="X2170" s="78">
        <v>1</v>
      </c>
    </row>
    <row r="2171" spans="1:24" x14ac:dyDescent="0.25">
      <c r="A2171" s="67"/>
      <c r="B2171" s="67">
        <v>1917</v>
      </c>
      <c r="C2171" s="67" t="s">
        <v>700</v>
      </c>
      <c r="D2171" s="107">
        <v>323006</v>
      </c>
      <c r="E2171" s="88" t="s">
        <v>311</v>
      </c>
      <c r="F2171" s="76">
        <v>611115</v>
      </c>
      <c r="G2171" s="75" t="s">
        <v>259</v>
      </c>
      <c r="H2171" s="77">
        <v>2575.9300000000003</v>
      </c>
      <c r="I2171" s="77">
        <v>759.32000000000016</v>
      </c>
      <c r="J2171" s="77">
        <v>2600</v>
      </c>
      <c r="K2171" s="77">
        <v>1074.8800000000001</v>
      </c>
      <c r="L2171" s="80">
        <v>2400</v>
      </c>
      <c r="M2171" s="80"/>
      <c r="N2171" s="80"/>
      <c r="O2171" s="80"/>
      <c r="P2171" s="80"/>
      <c r="Q2171" s="78">
        <v>110010</v>
      </c>
      <c r="R2171" s="79" t="s">
        <v>150</v>
      </c>
      <c r="S2171" s="78">
        <v>10</v>
      </c>
      <c r="T2171" s="79" t="s">
        <v>150</v>
      </c>
      <c r="U2171" s="78">
        <v>11</v>
      </c>
      <c r="V2171" s="80" t="s">
        <v>156</v>
      </c>
      <c r="W2171" s="78">
        <v>61</v>
      </c>
      <c r="X2171" s="78">
        <v>1</v>
      </c>
    </row>
    <row r="2172" spans="1:24" x14ac:dyDescent="0.25">
      <c r="A2172" s="67"/>
      <c r="B2172" s="67">
        <v>1918</v>
      </c>
      <c r="C2172" s="67" t="s">
        <v>700</v>
      </c>
      <c r="D2172" s="107">
        <v>323006</v>
      </c>
      <c r="E2172" s="88" t="s">
        <v>311</v>
      </c>
      <c r="F2172" s="76">
        <v>611120</v>
      </c>
      <c r="G2172" s="75" t="s">
        <v>229</v>
      </c>
      <c r="H2172" s="77">
        <v>180909.35</v>
      </c>
      <c r="I2172" s="77">
        <v>195432.69</v>
      </c>
      <c r="J2172" s="77">
        <v>256997</v>
      </c>
      <c r="K2172" s="77">
        <v>135333.53</v>
      </c>
      <c r="L2172" s="80">
        <v>0</v>
      </c>
      <c r="M2172" s="80"/>
      <c r="N2172" s="80"/>
      <c r="O2172" s="80"/>
      <c r="P2172" s="80"/>
      <c r="Q2172" s="78">
        <v>110010</v>
      </c>
      <c r="R2172" s="79" t="s">
        <v>150</v>
      </c>
      <c r="S2172" s="78">
        <v>10</v>
      </c>
      <c r="T2172" s="79" t="s">
        <v>150</v>
      </c>
      <c r="U2172" s="78">
        <v>11</v>
      </c>
      <c r="V2172" s="80" t="s">
        <v>156</v>
      </c>
      <c r="W2172" s="78">
        <v>61</v>
      </c>
      <c r="X2172" s="78">
        <v>1</v>
      </c>
    </row>
    <row r="2173" spans="1:24" x14ac:dyDescent="0.25">
      <c r="A2173" s="67"/>
      <c r="B2173" s="67">
        <v>1919</v>
      </c>
      <c r="C2173" s="67" t="s">
        <v>700</v>
      </c>
      <c r="D2173" s="107">
        <v>323006</v>
      </c>
      <c r="E2173" s="88" t="s">
        <v>311</v>
      </c>
      <c r="F2173" s="76">
        <v>611125</v>
      </c>
      <c r="G2173" s="75" t="s">
        <v>260</v>
      </c>
      <c r="H2173" s="77">
        <v>19357.71</v>
      </c>
      <c r="I2173" s="77">
        <v>16854.680000000004</v>
      </c>
      <c r="J2173" s="77">
        <v>13372</v>
      </c>
      <c r="K2173" s="77">
        <v>7428.7099999999991</v>
      </c>
      <c r="L2173" s="80">
        <v>11886</v>
      </c>
      <c r="M2173" s="80"/>
      <c r="N2173" s="80"/>
      <c r="O2173" s="80"/>
      <c r="P2173" s="80"/>
      <c r="Q2173" s="78">
        <v>110010</v>
      </c>
      <c r="R2173" s="79" t="s">
        <v>150</v>
      </c>
      <c r="S2173" s="78">
        <v>10</v>
      </c>
      <c r="T2173" s="79" t="s">
        <v>150</v>
      </c>
      <c r="U2173" s="78">
        <v>11</v>
      </c>
      <c r="V2173" s="80" t="s">
        <v>156</v>
      </c>
      <c r="W2173" s="78">
        <v>61</v>
      </c>
      <c r="X2173" s="78">
        <v>1</v>
      </c>
    </row>
    <row r="2174" spans="1:24" x14ac:dyDescent="0.25">
      <c r="A2174" s="67"/>
      <c r="B2174" s="67">
        <v>1920</v>
      </c>
      <c r="C2174" s="67" t="s">
        <v>700</v>
      </c>
      <c r="D2174" s="107">
        <v>323006</v>
      </c>
      <c r="E2174" s="88" t="s">
        <v>311</v>
      </c>
      <c r="F2174" s="76">
        <v>611130</v>
      </c>
      <c r="G2174" s="75" t="s">
        <v>261</v>
      </c>
      <c r="H2174" s="77">
        <v>12346</v>
      </c>
      <c r="I2174" s="77">
        <v>13587.96</v>
      </c>
      <c r="J2174" s="77">
        <v>13588</v>
      </c>
      <c r="K2174" s="77">
        <v>7066.02</v>
      </c>
      <c r="L2174" s="80">
        <v>14132</v>
      </c>
      <c r="M2174" s="80"/>
      <c r="N2174" s="80"/>
      <c r="O2174" s="80"/>
      <c r="P2174" s="80"/>
      <c r="Q2174" s="78">
        <v>110010</v>
      </c>
      <c r="R2174" s="79" t="s">
        <v>150</v>
      </c>
      <c r="S2174" s="78">
        <v>10</v>
      </c>
      <c r="T2174" s="79" t="s">
        <v>150</v>
      </c>
      <c r="U2174" s="78">
        <v>11</v>
      </c>
      <c r="V2174" s="80" t="s">
        <v>156</v>
      </c>
      <c r="W2174" s="78">
        <v>61</v>
      </c>
      <c r="X2174" s="78">
        <v>1</v>
      </c>
    </row>
    <row r="2175" spans="1:24" x14ac:dyDescent="0.25">
      <c r="A2175" s="67"/>
      <c r="B2175" s="67">
        <v>1921</v>
      </c>
      <c r="C2175" s="67" t="s">
        <v>700</v>
      </c>
      <c r="D2175" s="107">
        <v>323006</v>
      </c>
      <c r="E2175" s="88" t="s">
        <v>311</v>
      </c>
      <c r="F2175" s="76">
        <v>611140</v>
      </c>
      <c r="G2175" s="75" t="s">
        <v>269</v>
      </c>
      <c r="H2175" s="77">
        <v>75</v>
      </c>
      <c r="I2175" s="77">
        <v>0</v>
      </c>
      <c r="J2175" s="77">
        <v>0</v>
      </c>
      <c r="K2175" s="77">
        <v>0</v>
      </c>
      <c r="L2175" s="80">
        <v>0</v>
      </c>
      <c r="M2175" s="80"/>
      <c r="N2175" s="80"/>
      <c r="O2175" s="80"/>
      <c r="P2175" s="80"/>
      <c r="Q2175" s="78">
        <v>110010</v>
      </c>
      <c r="R2175" s="79" t="s">
        <v>150</v>
      </c>
      <c r="S2175" s="78">
        <v>10</v>
      </c>
      <c r="T2175" s="79" t="s">
        <v>150</v>
      </c>
      <c r="U2175" s="78">
        <v>11</v>
      </c>
      <c r="V2175" s="80" t="s">
        <v>156</v>
      </c>
      <c r="W2175" s="78">
        <v>61</v>
      </c>
      <c r="X2175" s="78">
        <v>1</v>
      </c>
    </row>
    <row r="2176" spans="1:24" x14ac:dyDescent="0.25">
      <c r="A2176" s="67"/>
      <c r="B2176" s="67">
        <v>1922</v>
      </c>
      <c r="C2176" s="67" t="s">
        <v>700</v>
      </c>
      <c r="D2176" s="107">
        <v>323006</v>
      </c>
      <c r="E2176" s="88" t="s">
        <v>311</v>
      </c>
      <c r="F2176" s="76">
        <v>611150</v>
      </c>
      <c r="G2176" s="75" t="s">
        <v>262</v>
      </c>
      <c r="H2176" s="77">
        <v>79360.61</v>
      </c>
      <c r="I2176" s="77">
        <v>78999.899999999994</v>
      </c>
      <c r="J2176" s="77">
        <f>85228-5522</f>
        <v>79706</v>
      </c>
      <c r="K2176" s="77">
        <v>0</v>
      </c>
      <c r="L2176" s="80">
        <v>84140</v>
      </c>
      <c r="M2176" s="80"/>
      <c r="N2176" s="80"/>
      <c r="O2176" s="80"/>
      <c r="P2176" s="80"/>
      <c r="Q2176" s="78">
        <v>110010</v>
      </c>
      <c r="R2176" s="79" t="s">
        <v>150</v>
      </c>
      <c r="S2176" s="78">
        <v>10</v>
      </c>
      <c r="T2176" s="79" t="s">
        <v>150</v>
      </c>
      <c r="U2176" s="78">
        <v>11</v>
      </c>
      <c r="V2176" s="80" t="s">
        <v>156</v>
      </c>
      <c r="W2176" s="78">
        <v>61</v>
      </c>
      <c r="X2176" s="78">
        <v>1</v>
      </c>
    </row>
    <row r="2177" spans="1:24" x14ac:dyDescent="0.25">
      <c r="A2177" s="67"/>
      <c r="B2177" s="67">
        <v>1923</v>
      </c>
      <c r="C2177" s="67" t="s">
        <v>700</v>
      </c>
      <c r="D2177" s="107">
        <v>323006</v>
      </c>
      <c r="E2177" s="88" t="s">
        <v>311</v>
      </c>
      <c r="F2177" s="76">
        <v>611160</v>
      </c>
      <c r="G2177" s="75" t="s">
        <v>230</v>
      </c>
      <c r="H2177" s="77">
        <v>0</v>
      </c>
      <c r="I2177" s="77">
        <v>6530.04</v>
      </c>
      <c r="J2177" s="77">
        <v>15608</v>
      </c>
      <c r="K2177" s="77">
        <v>0</v>
      </c>
      <c r="L2177" s="80">
        <v>0</v>
      </c>
      <c r="M2177" s="80"/>
      <c r="N2177" s="80"/>
      <c r="O2177" s="80"/>
      <c r="P2177" s="80"/>
      <c r="Q2177" s="78">
        <v>110010</v>
      </c>
      <c r="R2177" s="79" t="s">
        <v>150</v>
      </c>
      <c r="S2177" s="78">
        <v>10</v>
      </c>
      <c r="T2177" s="79" t="s">
        <v>150</v>
      </c>
      <c r="U2177" s="78">
        <v>11</v>
      </c>
      <c r="V2177" s="80" t="s">
        <v>156</v>
      </c>
      <c r="W2177" s="78">
        <v>61</v>
      </c>
      <c r="X2177" s="78">
        <v>1</v>
      </c>
    </row>
    <row r="2178" spans="1:24" s="66" customFormat="1" x14ac:dyDescent="0.25">
      <c r="A2178" s="67"/>
      <c r="B2178" s="67">
        <v>1924</v>
      </c>
      <c r="C2178" s="67" t="s">
        <v>700</v>
      </c>
      <c r="D2178" s="107">
        <v>323006</v>
      </c>
      <c r="E2178" s="88" t="s">
        <v>311</v>
      </c>
      <c r="F2178" s="76">
        <v>712320</v>
      </c>
      <c r="G2178" s="75" t="s">
        <v>276</v>
      </c>
      <c r="H2178" s="77">
        <v>75</v>
      </c>
      <c r="I2178" s="77">
        <v>0</v>
      </c>
      <c r="J2178" s="77">
        <v>150</v>
      </c>
      <c r="K2178" s="77">
        <v>0</v>
      </c>
      <c r="L2178" s="80">
        <v>150</v>
      </c>
      <c r="M2178" s="80">
        <f t="shared" ref="M2178:M2186" si="56">+L2178-J2178</f>
        <v>0</v>
      </c>
      <c r="N2178" s="80"/>
      <c r="O2178" s="80"/>
      <c r="P2178" s="80"/>
      <c r="Q2178" s="78">
        <v>110010</v>
      </c>
      <c r="R2178" s="79" t="s">
        <v>150</v>
      </c>
      <c r="S2178" s="78">
        <v>10</v>
      </c>
      <c r="T2178" s="79" t="s">
        <v>150</v>
      </c>
      <c r="U2178" s="78">
        <v>11</v>
      </c>
      <c r="V2178" s="80" t="s">
        <v>156</v>
      </c>
      <c r="W2178" s="78">
        <v>71</v>
      </c>
      <c r="X2178" s="78">
        <v>4</v>
      </c>
    </row>
    <row r="2179" spans="1:24" x14ac:dyDescent="0.25">
      <c r="A2179" s="67"/>
      <c r="B2179" s="67">
        <v>1925</v>
      </c>
      <c r="C2179" s="67" t="s">
        <v>700</v>
      </c>
      <c r="D2179" s="107">
        <v>323006</v>
      </c>
      <c r="E2179" s="88" t="s">
        <v>311</v>
      </c>
      <c r="F2179" s="76">
        <v>712655</v>
      </c>
      <c r="G2179" s="75" t="s">
        <v>237</v>
      </c>
      <c r="H2179" s="77">
        <v>181.95</v>
      </c>
      <c r="I2179" s="77">
        <v>0</v>
      </c>
      <c r="J2179" s="77">
        <v>1500</v>
      </c>
      <c r="K2179" s="77">
        <v>577.88</v>
      </c>
      <c r="L2179" s="80">
        <v>4500</v>
      </c>
      <c r="M2179" s="80">
        <f t="shared" si="56"/>
        <v>3000</v>
      </c>
      <c r="N2179" s="80"/>
      <c r="O2179" s="80"/>
      <c r="P2179" s="80"/>
      <c r="Q2179" s="78">
        <v>110010</v>
      </c>
      <c r="R2179" s="79" t="s">
        <v>150</v>
      </c>
      <c r="S2179" s="78">
        <v>10</v>
      </c>
      <c r="T2179" s="79" t="s">
        <v>150</v>
      </c>
      <c r="U2179" s="78">
        <v>11</v>
      </c>
      <c r="V2179" s="80" t="s">
        <v>156</v>
      </c>
      <c r="W2179" s="78">
        <v>71</v>
      </c>
      <c r="X2179" s="78">
        <v>4</v>
      </c>
    </row>
    <row r="2180" spans="1:24" x14ac:dyDescent="0.25">
      <c r="A2180" s="67"/>
      <c r="B2180" s="67">
        <v>1926</v>
      </c>
      <c r="C2180" s="67" t="s">
        <v>700</v>
      </c>
      <c r="D2180" s="107">
        <v>323006</v>
      </c>
      <c r="E2180" s="88" t="s">
        <v>311</v>
      </c>
      <c r="F2180" s="76">
        <v>733110</v>
      </c>
      <c r="G2180" s="75" t="s">
        <v>214</v>
      </c>
      <c r="H2180" s="77">
        <v>157.5</v>
      </c>
      <c r="I2180" s="77">
        <v>0</v>
      </c>
      <c r="J2180" s="77">
        <v>200</v>
      </c>
      <c r="K2180" s="77">
        <v>68.989999999999995</v>
      </c>
      <c r="L2180" s="80">
        <v>200</v>
      </c>
      <c r="M2180" s="80">
        <f t="shared" si="56"/>
        <v>0</v>
      </c>
      <c r="N2180" s="80"/>
      <c r="O2180" s="80"/>
      <c r="P2180" s="80"/>
      <c r="Q2180" s="78">
        <v>110010</v>
      </c>
      <c r="R2180" s="79" t="s">
        <v>150</v>
      </c>
      <c r="S2180" s="78">
        <v>10</v>
      </c>
      <c r="T2180" s="79" t="s">
        <v>150</v>
      </c>
      <c r="U2180" s="78">
        <v>11</v>
      </c>
      <c r="V2180" s="80" t="s">
        <v>156</v>
      </c>
      <c r="W2180" s="78">
        <v>73</v>
      </c>
      <c r="X2180" s="78">
        <v>4</v>
      </c>
    </row>
    <row r="2181" spans="1:24" x14ac:dyDescent="0.25">
      <c r="A2181" s="67"/>
      <c r="B2181" s="67">
        <v>1927</v>
      </c>
      <c r="C2181" s="67" t="s">
        <v>700</v>
      </c>
      <c r="D2181" s="107">
        <v>323006</v>
      </c>
      <c r="E2181" s="88" t="s">
        <v>311</v>
      </c>
      <c r="F2181" s="76">
        <v>744210</v>
      </c>
      <c r="G2181" s="75" t="s">
        <v>190</v>
      </c>
      <c r="H2181" s="77">
        <v>734.56000000000006</v>
      </c>
      <c r="I2181" s="77">
        <v>827.12</v>
      </c>
      <c r="J2181" s="77">
        <v>800</v>
      </c>
      <c r="K2181" s="77">
        <v>489.91</v>
      </c>
      <c r="L2181" s="80">
        <v>700</v>
      </c>
      <c r="M2181" s="80">
        <f t="shared" si="56"/>
        <v>-100</v>
      </c>
      <c r="N2181" s="80"/>
      <c r="O2181" s="80"/>
      <c r="P2181" s="80"/>
      <c r="Q2181" s="78">
        <v>110010</v>
      </c>
      <c r="R2181" s="79" t="s">
        <v>150</v>
      </c>
      <c r="S2181" s="78">
        <v>10</v>
      </c>
      <c r="T2181" s="79" t="s">
        <v>150</v>
      </c>
      <c r="U2181" s="78">
        <v>11</v>
      </c>
      <c r="V2181" s="80" t="s">
        <v>156</v>
      </c>
      <c r="W2181" s="78">
        <v>74</v>
      </c>
      <c r="X2181" s="78">
        <v>4</v>
      </c>
    </row>
    <row r="2182" spans="1:24" x14ac:dyDescent="0.25">
      <c r="A2182" s="67"/>
      <c r="B2182" s="67">
        <v>1928</v>
      </c>
      <c r="C2182" s="67" t="s">
        <v>700</v>
      </c>
      <c r="D2182" s="107">
        <v>323006</v>
      </c>
      <c r="E2182" s="88" t="s">
        <v>311</v>
      </c>
      <c r="F2182" s="76">
        <v>744220</v>
      </c>
      <c r="G2182" s="75" t="s">
        <v>191</v>
      </c>
      <c r="H2182" s="77">
        <v>5433.6</v>
      </c>
      <c r="I2182" s="77">
        <v>2518.34</v>
      </c>
      <c r="J2182" s="77">
        <v>1500</v>
      </c>
      <c r="K2182" s="77">
        <v>0</v>
      </c>
      <c r="L2182" s="80">
        <v>1700</v>
      </c>
      <c r="M2182" s="80">
        <f t="shared" si="56"/>
        <v>200</v>
      </c>
      <c r="N2182" s="80"/>
      <c r="O2182" s="80"/>
      <c r="P2182" s="80"/>
      <c r="Q2182" s="78">
        <v>110010</v>
      </c>
      <c r="R2182" s="79" t="s">
        <v>150</v>
      </c>
      <c r="S2182" s="78">
        <v>10</v>
      </c>
      <c r="T2182" s="79" t="s">
        <v>150</v>
      </c>
      <c r="U2182" s="78">
        <v>11</v>
      </c>
      <c r="V2182" s="80" t="s">
        <v>156</v>
      </c>
      <c r="W2182" s="78">
        <v>74</v>
      </c>
      <c r="X2182" s="78">
        <v>4</v>
      </c>
    </row>
    <row r="2183" spans="1:24" x14ac:dyDescent="0.25">
      <c r="A2183" s="67"/>
      <c r="B2183" s="67">
        <v>1929</v>
      </c>
      <c r="C2183" s="67" t="s">
        <v>700</v>
      </c>
      <c r="D2183" s="107">
        <v>323006</v>
      </c>
      <c r="E2183" s="88" t="s">
        <v>311</v>
      </c>
      <c r="F2183" s="76">
        <v>755310</v>
      </c>
      <c r="G2183" s="75" t="s">
        <v>194</v>
      </c>
      <c r="H2183" s="77">
        <v>5088.1299999999992</v>
      </c>
      <c r="I2183" s="77">
        <v>81.539999999999054</v>
      </c>
      <c r="J2183" s="77">
        <v>6800</v>
      </c>
      <c r="K2183" s="77">
        <v>4811.9399999999996</v>
      </c>
      <c r="L2183" s="80">
        <v>6900</v>
      </c>
      <c r="M2183" s="80">
        <f t="shared" si="56"/>
        <v>100</v>
      </c>
      <c r="N2183" s="80"/>
      <c r="O2183" s="80"/>
      <c r="P2183" s="80"/>
      <c r="Q2183" s="78">
        <v>110010</v>
      </c>
      <c r="R2183" s="79" t="s">
        <v>150</v>
      </c>
      <c r="S2183" s="78">
        <v>10</v>
      </c>
      <c r="T2183" s="79" t="s">
        <v>150</v>
      </c>
      <c r="U2183" s="78">
        <v>11</v>
      </c>
      <c r="V2183" s="80" t="s">
        <v>156</v>
      </c>
      <c r="W2183" s="78">
        <v>75</v>
      </c>
      <c r="X2183" s="78">
        <v>4</v>
      </c>
    </row>
    <row r="2184" spans="1:24" x14ac:dyDescent="0.25">
      <c r="A2184" s="67"/>
      <c r="B2184" s="67">
        <v>1930</v>
      </c>
      <c r="C2184" s="67" t="s">
        <v>700</v>
      </c>
      <c r="D2184" s="107">
        <v>323006</v>
      </c>
      <c r="E2184" s="88" t="s">
        <v>311</v>
      </c>
      <c r="F2184" s="76">
        <v>755360</v>
      </c>
      <c r="G2184" s="75" t="s">
        <v>225</v>
      </c>
      <c r="H2184" s="77">
        <v>111.1</v>
      </c>
      <c r="I2184" s="77">
        <v>0</v>
      </c>
      <c r="J2184" s="77">
        <v>50</v>
      </c>
      <c r="K2184" s="77">
        <v>25</v>
      </c>
      <c r="L2184" s="80">
        <v>50</v>
      </c>
      <c r="M2184" s="80">
        <f t="shared" si="56"/>
        <v>0</v>
      </c>
      <c r="N2184" s="80"/>
      <c r="O2184" s="80"/>
      <c r="P2184" s="80"/>
      <c r="Q2184" s="78">
        <v>110010</v>
      </c>
      <c r="R2184" s="79" t="s">
        <v>150</v>
      </c>
      <c r="S2184" s="78">
        <v>10</v>
      </c>
      <c r="T2184" s="79" t="s">
        <v>150</v>
      </c>
      <c r="U2184" s="78">
        <v>11</v>
      </c>
      <c r="V2184" s="80" t="s">
        <v>156</v>
      </c>
      <c r="W2184" s="78">
        <v>75</v>
      </c>
      <c r="X2184" s="78">
        <v>4</v>
      </c>
    </row>
    <row r="2185" spans="1:24" x14ac:dyDescent="0.25">
      <c r="A2185" s="67"/>
      <c r="B2185" s="67">
        <v>1931</v>
      </c>
      <c r="C2185" s="67" t="s">
        <v>700</v>
      </c>
      <c r="D2185" s="107">
        <v>323006</v>
      </c>
      <c r="E2185" s="88" t="s">
        <v>311</v>
      </c>
      <c r="F2185" s="76">
        <v>755705</v>
      </c>
      <c r="G2185" s="75" t="s">
        <v>196</v>
      </c>
      <c r="H2185" s="77">
        <v>2.12</v>
      </c>
      <c r="I2185" s="77">
        <v>0</v>
      </c>
      <c r="J2185" s="77">
        <v>10</v>
      </c>
      <c r="K2185" s="77">
        <v>0</v>
      </c>
      <c r="L2185" s="80">
        <v>10</v>
      </c>
      <c r="M2185" s="80">
        <f t="shared" si="56"/>
        <v>0</v>
      </c>
      <c r="N2185" s="80"/>
      <c r="O2185" s="80"/>
      <c r="P2185" s="80"/>
      <c r="Q2185" s="78">
        <v>110010</v>
      </c>
      <c r="R2185" s="79" t="s">
        <v>150</v>
      </c>
      <c r="S2185" s="78">
        <v>10</v>
      </c>
      <c r="T2185" s="79" t="s">
        <v>150</v>
      </c>
      <c r="U2185" s="78">
        <v>11</v>
      </c>
      <c r="V2185" s="80" t="s">
        <v>156</v>
      </c>
      <c r="W2185" s="78">
        <v>75</v>
      </c>
      <c r="X2185" s="78">
        <v>4</v>
      </c>
    </row>
    <row r="2186" spans="1:24" x14ac:dyDescent="0.25">
      <c r="A2186" s="67"/>
      <c r="B2186" s="67"/>
      <c r="C2186" s="67" t="s">
        <v>700</v>
      </c>
      <c r="D2186" s="107">
        <v>323006</v>
      </c>
      <c r="E2186" s="88" t="s">
        <v>311</v>
      </c>
      <c r="F2186" s="66">
        <v>798142</v>
      </c>
      <c r="G2186" s="66" t="s">
        <v>839</v>
      </c>
      <c r="H2186" s="77"/>
      <c r="I2186" s="77"/>
      <c r="J2186" s="77"/>
      <c r="K2186" s="77"/>
      <c r="L2186" s="80">
        <v>-731</v>
      </c>
      <c r="M2186" s="80">
        <f t="shared" si="56"/>
        <v>-731</v>
      </c>
      <c r="N2186" s="80"/>
      <c r="O2186" s="80"/>
      <c r="P2186" s="80"/>
      <c r="Q2186" s="78">
        <v>110010</v>
      </c>
      <c r="R2186" s="79" t="s">
        <v>150</v>
      </c>
      <c r="S2186" s="78">
        <v>10</v>
      </c>
      <c r="T2186" s="79" t="s">
        <v>150</v>
      </c>
      <c r="U2186" s="78">
        <v>11</v>
      </c>
      <c r="V2186" s="80" t="s">
        <v>156</v>
      </c>
      <c r="W2186" s="78">
        <v>79</v>
      </c>
      <c r="X2186" s="78">
        <v>4</v>
      </c>
    </row>
    <row r="2187" spans="1:24" x14ac:dyDescent="0.25">
      <c r="A2187" s="67"/>
      <c r="B2187" s="67">
        <v>1932</v>
      </c>
      <c r="C2187" s="67" t="s">
        <v>700</v>
      </c>
      <c r="D2187" s="107">
        <v>323106</v>
      </c>
      <c r="E2187" s="88" t="s">
        <v>312</v>
      </c>
      <c r="F2187" s="76">
        <v>611110</v>
      </c>
      <c r="G2187" s="75" t="s">
        <v>258</v>
      </c>
      <c r="H2187" s="77">
        <v>203569.68000000005</v>
      </c>
      <c r="I2187" s="77">
        <v>200431.96000000002</v>
      </c>
      <c r="J2187" s="77">
        <v>197256</v>
      </c>
      <c r="K2187" s="77">
        <v>106534.37999999999</v>
      </c>
      <c r="L2187" s="80">
        <v>181442</v>
      </c>
      <c r="M2187" s="80"/>
      <c r="N2187" s="80"/>
      <c r="O2187" s="80"/>
      <c r="P2187" s="80"/>
      <c r="Q2187" s="78">
        <v>110010</v>
      </c>
      <c r="R2187" s="79" t="s">
        <v>150</v>
      </c>
      <c r="S2187" s="78">
        <v>10</v>
      </c>
      <c r="T2187" s="79" t="s">
        <v>150</v>
      </c>
      <c r="U2187" s="78">
        <v>11</v>
      </c>
      <c r="V2187" s="80" t="s">
        <v>156</v>
      </c>
      <c r="W2187" s="78">
        <v>61</v>
      </c>
      <c r="X2187" s="78">
        <v>1</v>
      </c>
    </row>
    <row r="2188" spans="1:24" x14ac:dyDescent="0.25">
      <c r="A2188" s="67"/>
      <c r="B2188" s="67">
        <v>1933</v>
      </c>
      <c r="C2188" s="67" t="s">
        <v>700</v>
      </c>
      <c r="D2188" s="107">
        <v>323106</v>
      </c>
      <c r="E2188" s="88" t="s">
        <v>312</v>
      </c>
      <c r="F2188" s="76">
        <v>611115</v>
      </c>
      <c r="G2188" s="75" t="s">
        <v>259</v>
      </c>
      <c r="H2188" s="77">
        <v>0</v>
      </c>
      <c r="I2188" s="77">
        <v>140.22</v>
      </c>
      <c r="J2188" s="77">
        <v>520</v>
      </c>
      <c r="K2188" s="77">
        <v>198.24</v>
      </c>
      <c r="L2188" s="80">
        <v>500</v>
      </c>
      <c r="M2188" s="80"/>
      <c r="N2188" s="80"/>
      <c r="O2188" s="80"/>
      <c r="P2188" s="80"/>
      <c r="Q2188" s="78">
        <v>110010</v>
      </c>
      <c r="R2188" s="79" t="s">
        <v>150</v>
      </c>
      <c r="S2188" s="78">
        <v>10</v>
      </c>
      <c r="T2188" s="79" t="s">
        <v>150</v>
      </c>
      <c r="U2188" s="78">
        <v>11</v>
      </c>
      <c r="V2188" s="80" t="s">
        <v>156</v>
      </c>
      <c r="W2188" s="78">
        <v>61</v>
      </c>
      <c r="X2188" s="78">
        <v>1</v>
      </c>
    </row>
    <row r="2189" spans="1:24" x14ac:dyDescent="0.25">
      <c r="A2189" s="67"/>
      <c r="B2189" s="67">
        <v>1934</v>
      </c>
      <c r="C2189" s="67" t="s">
        <v>700</v>
      </c>
      <c r="D2189" s="107">
        <v>323106</v>
      </c>
      <c r="E2189" s="88" t="s">
        <v>312</v>
      </c>
      <c r="F2189" s="76">
        <v>611120</v>
      </c>
      <c r="G2189" s="75" t="s">
        <v>229</v>
      </c>
      <c r="H2189" s="77">
        <v>42780.480000000003</v>
      </c>
      <c r="I2189" s="77">
        <v>57970.080000000002</v>
      </c>
      <c r="J2189" s="77">
        <v>78496</v>
      </c>
      <c r="K2189" s="77">
        <v>42648.57</v>
      </c>
      <c r="L2189" s="80">
        <v>0</v>
      </c>
      <c r="M2189" s="80"/>
      <c r="N2189" s="80"/>
      <c r="O2189" s="80"/>
      <c r="P2189" s="80"/>
      <c r="Q2189" s="78">
        <v>110010</v>
      </c>
      <c r="R2189" s="79" t="s">
        <v>150</v>
      </c>
      <c r="S2189" s="78">
        <v>10</v>
      </c>
      <c r="T2189" s="79" t="s">
        <v>150</v>
      </c>
      <c r="U2189" s="78">
        <v>11</v>
      </c>
      <c r="V2189" s="80" t="s">
        <v>156</v>
      </c>
      <c r="W2189" s="78">
        <v>61</v>
      </c>
      <c r="X2189" s="78">
        <v>1</v>
      </c>
    </row>
    <row r="2190" spans="1:24" x14ac:dyDescent="0.25">
      <c r="A2190" s="67"/>
      <c r="B2190" s="67">
        <v>1935</v>
      </c>
      <c r="C2190" s="67" t="s">
        <v>700</v>
      </c>
      <c r="D2190" s="107">
        <v>323106</v>
      </c>
      <c r="E2190" s="88" t="s">
        <v>312</v>
      </c>
      <c r="F2190" s="76">
        <v>611125</v>
      </c>
      <c r="G2190" s="75" t="s">
        <v>260</v>
      </c>
      <c r="H2190" s="77">
        <v>0</v>
      </c>
      <c r="I2190" s="77">
        <v>5246.29</v>
      </c>
      <c r="J2190" s="77">
        <v>16669</v>
      </c>
      <c r="K2190" s="77">
        <v>5556.1200000000008</v>
      </c>
      <c r="L2190" s="80">
        <v>22225</v>
      </c>
      <c r="M2190" s="80"/>
      <c r="N2190" s="80"/>
      <c r="O2190" s="80"/>
      <c r="P2190" s="80"/>
      <c r="Q2190" s="78">
        <v>110010</v>
      </c>
      <c r="R2190" s="79" t="s">
        <v>150</v>
      </c>
      <c r="S2190" s="78">
        <v>10</v>
      </c>
      <c r="T2190" s="79" t="s">
        <v>150</v>
      </c>
      <c r="U2190" s="78">
        <v>11</v>
      </c>
      <c r="V2190" s="80" t="s">
        <v>156</v>
      </c>
      <c r="W2190" s="78">
        <v>61</v>
      </c>
      <c r="X2190" s="78">
        <v>1</v>
      </c>
    </row>
    <row r="2191" spans="1:24" x14ac:dyDescent="0.25">
      <c r="A2191" s="67"/>
      <c r="B2191" s="67">
        <v>1936</v>
      </c>
      <c r="C2191" s="67" t="s">
        <v>700</v>
      </c>
      <c r="D2191" s="107">
        <v>323106</v>
      </c>
      <c r="E2191" s="88" t="s">
        <v>312</v>
      </c>
      <c r="F2191" s="76">
        <v>611130</v>
      </c>
      <c r="G2191" s="75" t="s">
        <v>261</v>
      </c>
      <c r="H2191" s="77">
        <v>13737</v>
      </c>
      <c r="I2191" s="77">
        <v>12042.960000000001</v>
      </c>
      <c r="J2191" s="77">
        <v>13588</v>
      </c>
      <c r="K2191" s="77">
        <v>7066.02</v>
      </c>
      <c r="L2191" s="80">
        <v>14132</v>
      </c>
      <c r="M2191" s="80"/>
      <c r="N2191" s="80"/>
      <c r="O2191" s="80"/>
      <c r="P2191" s="80"/>
      <c r="Q2191" s="78">
        <v>110010</v>
      </c>
      <c r="R2191" s="79" t="s">
        <v>150</v>
      </c>
      <c r="S2191" s="78">
        <v>10</v>
      </c>
      <c r="T2191" s="79" t="s">
        <v>150</v>
      </c>
      <c r="U2191" s="78">
        <v>11</v>
      </c>
      <c r="V2191" s="80" t="s">
        <v>156</v>
      </c>
      <c r="W2191" s="78">
        <v>61</v>
      </c>
      <c r="X2191" s="78">
        <v>1</v>
      </c>
    </row>
    <row r="2192" spans="1:24" x14ac:dyDescent="0.25">
      <c r="A2192" s="67"/>
      <c r="B2192" s="67">
        <v>1937</v>
      </c>
      <c r="C2192" s="67" t="s">
        <v>700</v>
      </c>
      <c r="D2192" s="107">
        <v>323106</v>
      </c>
      <c r="E2192" s="88" t="s">
        <v>312</v>
      </c>
      <c r="F2192" s="76">
        <v>611150</v>
      </c>
      <c r="G2192" s="75" t="s">
        <v>262</v>
      </c>
      <c r="H2192" s="77">
        <v>32006.75</v>
      </c>
      <c r="I2192" s="77">
        <v>28815.83</v>
      </c>
      <c r="J2192" s="77">
        <v>28936</v>
      </c>
      <c r="K2192" s="77">
        <v>0</v>
      </c>
      <c r="L2192" s="80">
        <v>24374</v>
      </c>
      <c r="M2192" s="80"/>
      <c r="N2192" s="80"/>
      <c r="O2192" s="80"/>
      <c r="P2192" s="80"/>
      <c r="Q2192" s="78">
        <v>110010</v>
      </c>
      <c r="R2192" s="79" t="s">
        <v>150</v>
      </c>
      <c r="S2192" s="78">
        <v>10</v>
      </c>
      <c r="T2192" s="79" t="s">
        <v>150</v>
      </c>
      <c r="U2192" s="78">
        <v>11</v>
      </c>
      <c r="V2192" s="80" t="s">
        <v>156</v>
      </c>
      <c r="W2192" s="78">
        <v>61</v>
      </c>
      <c r="X2192" s="78">
        <v>1</v>
      </c>
    </row>
    <row r="2193" spans="1:24" x14ac:dyDescent="0.25">
      <c r="A2193" s="67"/>
      <c r="B2193" s="67">
        <v>1938</v>
      </c>
      <c r="C2193" s="67" t="s">
        <v>700</v>
      </c>
      <c r="D2193" s="107">
        <v>323106</v>
      </c>
      <c r="E2193" s="88" t="s">
        <v>312</v>
      </c>
      <c r="F2193" s="76">
        <v>611160</v>
      </c>
      <c r="G2193" s="75" t="s">
        <v>230</v>
      </c>
      <c r="H2193" s="77">
        <v>2157</v>
      </c>
      <c r="I2193" s="77">
        <v>10172</v>
      </c>
      <c r="J2193" s="77">
        <v>14272</v>
      </c>
      <c r="K2193" s="77">
        <v>0</v>
      </c>
      <c r="L2193" s="80">
        <v>0</v>
      </c>
      <c r="M2193" s="80"/>
      <c r="N2193" s="80"/>
      <c r="O2193" s="80"/>
      <c r="P2193" s="80"/>
      <c r="Q2193" s="78">
        <v>110010</v>
      </c>
      <c r="R2193" s="79" t="s">
        <v>150</v>
      </c>
      <c r="S2193" s="78">
        <v>10</v>
      </c>
      <c r="T2193" s="79" t="s">
        <v>150</v>
      </c>
      <c r="U2193" s="78">
        <v>11</v>
      </c>
      <c r="V2193" s="80" t="s">
        <v>156</v>
      </c>
      <c r="W2193" s="78">
        <v>61</v>
      </c>
      <c r="X2193" s="78">
        <v>1</v>
      </c>
    </row>
    <row r="2194" spans="1:24" x14ac:dyDescent="0.25">
      <c r="A2194" s="67"/>
      <c r="B2194" s="67">
        <v>1939</v>
      </c>
      <c r="C2194" s="67" t="s">
        <v>700</v>
      </c>
      <c r="D2194" s="107">
        <v>323106</v>
      </c>
      <c r="E2194" s="88" t="s">
        <v>312</v>
      </c>
      <c r="F2194" s="76">
        <v>733110</v>
      </c>
      <c r="G2194" s="75" t="s">
        <v>214</v>
      </c>
      <c r="H2194" s="77">
        <v>0</v>
      </c>
      <c r="I2194" s="77">
        <v>0</v>
      </c>
      <c r="J2194" s="77">
        <v>75</v>
      </c>
      <c r="K2194" s="77">
        <v>0</v>
      </c>
      <c r="L2194" s="80">
        <v>75</v>
      </c>
      <c r="M2194" s="80">
        <f t="shared" ref="M2194:M2199" si="57">+L2194-J2194</f>
        <v>0</v>
      </c>
      <c r="N2194" s="80"/>
      <c r="O2194" s="80"/>
      <c r="P2194" s="80"/>
      <c r="Q2194" s="78">
        <v>110010</v>
      </c>
      <c r="R2194" s="79" t="s">
        <v>150</v>
      </c>
      <c r="S2194" s="78">
        <v>10</v>
      </c>
      <c r="T2194" s="79" t="s">
        <v>150</v>
      </c>
      <c r="U2194" s="78">
        <v>11</v>
      </c>
      <c r="V2194" s="80" t="s">
        <v>156</v>
      </c>
      <c r="W2194" s="78">
        <v>73</v>
      </c>
      <c r="X2194" s="78">
        <v>4</v>
      </c>
    </row>
    <row r="2195" spans="1:24" s="66" customFormat="1" x14ac:dyDescent="0.25">
      <c r="A2195" s="67"/>
      <c r="B2195" s="67">
        <v>1940</v>
      </c>
      <c r="C2195" s="67" t="s">
        <v>700</v>
      </c>
      <c r="D2195" s="107">
        <v>323106</v>
      </c>
      <c r="E2195" s="88" t="s">
        <v>312</v>
      </c>
      <c r="F2195" s="76">
        <v>744220</v>
      </c>
      <c r="G2195" s="75" t="s">
        <v>191</v>
      </c>
      <c r="H2195" s="77">
        <v>2286.2199999999998</v>
      </c>
      <c r="I2195" s="77">
        <v>1436.3</v>
      </c>
      <c r="J2195" s="77">
        <v>0</v>
      </c>
      <c r="K2195" s="77">
        <v>0</v>
      </c>
      <c r="L2195" s="80">
        <v>300</v>
      </c>
      <c r="M2195" s="80">
        <f t="shared" si="57"/>
        <v>300</v>
      </c>
      <c r="N2195" s="80"/>
      <c r="O2195" s="80"/>
      <c r="P2195" s="80"/>
      <c r="Q2195" s="78">
        <v>110010</v>
      </c>
      <c r="R2195" s="79" t="s">
        <v>150</v>
      </c>
      <c r="S2195" s="78">
        <v>10</v>
      </c>
      <c r="T2195" s="79" t="s">
        <v>150</v>
      </c>
      <c r="U2195" s="78">
        <v>11</v>
      </c>
      <c r="V2195" s="80" t="s">
        <v>156</v>
      </c>
      <c r="W2195" s="78">
        <v>74</v>
      </c>
      <c r="X2195" s="78">
        <v>4</v>
      </c>
    </row>
    <row r="2196" spans="1:24" x14ac:dyDescent="0.25">
      <c r="A2196" s="67"/>
      <c r="B2196" s="67">
        <v>1941</v>
      </c>
      <c r="C2196" s="67" t="s">
        <v>700</v>
      </c>
      <c r="D2196" s="107">
        <v>323106</v>
      </c>
      <c r="E2196" s="88" t="s">
        <v>312</v>
      </c>
      <c r="F2196" s="76">
        <v>755310</v>
      </c>
      <c r="G2196" s="75" t="s">
        <v>194</v>
      </c>
      <c r="H2196" s="77">
        <v>2260.87</v>
      </c>
      <c r="I2196" s="77">
        <v>3439.9799999999996</v>
      </c>
      <c r="J2196" s="77">
        <v>3100</v>
      </c>
      <c r="K2196" s="77">
        <v>1451.04</v>
      </c>
      <c r="L2196" s="80">
        <v>3100</v>
      </c>
      <c r="M2196" s="80">
        <f t="shared" si="57"/>
        <v>0</v>
      </c>
      <c r="N2196" s="80"/>
      <c r="O2196" s="80"/>
      <c r="P2196" s="80"/>
      <c r="Q2196" s="78">
        <v>110010</v>
      </c>
      <c r="R2196" s="79" t="s">
        <v>150</v>
      </c>
      <c r="S2196" s="78">
        <v>10</v>
      </c>
      <c r="T2196" s="79" t="s">
        <v>150</v>
      </c>
      <c r="U2196" s="78">
        <v>11</v>
      </c>
      <c r="V2196" s="80" t="s">
        <v>156</v>
      </c>
      <c r="W2196" s="78">
        <v>75</v>
      </c>
      <c r="X2196" s="78">
        <v>4</v>
      </c>
    </row>
    <row r="2197" spans="1:24" x14ac:dyDescent="0.25">
      <c r="A2197" s="67"/>
      <c r="B2197" s="67">
        <v>1942</v>
      </c>
      <c r="C2197" s="67" t="s">
        <v>700</v>
      </c>
      <c r="D2197" s="107">
        <v>323106</v>
      </c>
      <c r="E2197" s="88" t="s">
        <v>312</v>
      </c>
      <c r="F2197" s="76">
        <v>755360</v>
      </c>
      <c r="G2197" s="75" t="s">
        <v>225</v>
      </c>
      <c r="H2197" s="77">
        <v>0</v>
      </c>
      <c r="I2197" s="77">
        <v>45.6</v>
      </c>
      <c r="J2197" s="77">
        <v>50</v>
      </c>
      <c r="K2197" s="77">
        <v>3</v>
      </c>
      <c r="L2197" s="80">
        <v>50</v>
      </c>
      <c r="M2197" s="80">
        <f t="shared" si="57"/>
        <v>0</v>
      </c>
      <c r="N2197" s="80"/>
      <c r="O2197" s="80"/>
      <c r="P2197" s="80"/>
      <c r="Q2197" s="78">
        <v>110010</v>
      </c>
      <c r="R2197" s="79" t="s">
        <v>150</v>
      </c>
      <c r="S2197" s="78">
        <v>10</v>
      </c>
      <c r="T2197" s="79" t="s">
        <v>150</v>
      </c>
      <c r="U2197" s="78">
        <v>11</v>
      </c>
      <c r="V2197" s="80" t="s">
        <v>156</v>
      </c>
      <c r="W2197" s="78">
        <v>75</v>
      </c>
      <c r="X2197" s="78">
        <v>4</v>
      </c>
    </row>
    <row r="2198" spans="1:24" x14ac:dyDescent="0.25">
      <c r="A2198" s="67"/>
      <c r="B2198" s="67">
        <v>1943</v>
      </c>
      <c r="C2198" s="67" t="s">
        <v>700</v>
      </c>
      <c r="D2198" s="107">
        <v>323106</v>
      </c>
      <c r="E2198" s="88" t="s">
        <v>312</v>
      </c>
      <c r="F2198" s="76">
        <v>755705</v>
      </c>
      <c r="G2198" s="75" t="s">
        <v>196</v>
      </c>
      <c r="H2198" s="77">
        <v>0</v>
      </c>
      <c r="I2198" s="77">
        <v>0</v>
      </c>
      <c r="J2198" s="77">
        <v>5</v>
      </c>
      <c r="K2198" s="77">
        <v>0</v>
      </c>
      <c r="L2198" s="80">
        <v>5</v>
      </c>
      <c r="M2198" s="80">
        <f t="shared" si="57"/>
        <v>0</v>
      </c>
      <c r="N2198" s="80"/>
      <c r="O2198" s="80"/>
      <c r="P2198" s="80"/>
      <c r="Q2198" s="78">
        <v>110010</v>
      </c>
      <c r="R2198" s="79" t="s">
        <v>150</v>
      </c>
      <c r="S2198" s="78">
        <v>10</v>
      </c>
      <c r="T2198" s="79" t="s">
        <v>150</v>
      </c>
      <c r="U2198" s="78">
        <v>11</v>
      </c>
      <c r="V2198" s="80" t="s">
        <v>156</v>
      </c>
      <c r="W2198" s="78">
        <v>75</v>
      </c>
      <c r="X2198" s="78">
        <v>4</v>
      </c>
    </row>
    <row r="2199" spans="1:24" x14ac:dyDescent="0.25">
      <c r="A2199" s="67"/>
      <c r="B2199" s="67"/>
      <c r="C2199" s="67" t="s">
        <v>700</v>
      </c>
      <c r="D2199" s="107">
        <v>323106</v>
      </c>
      <c r="E2199" s="88" t="s">
        <v>312</v>
      </c>
      <c r="F2199" s="66">
        <v>798142</v>
      </c>
      <c r="G2199" s="66" t="s">
        <v>839</v>
      </c>
      <c r="H2199" s="77"/>
      <c r="I2199" s="77"/>
      <c r="J2199" s="77"/>
      <c r="K2199" s="77"/>
      <c r="L2199" s="80">
        <v>-43</v>
      </c>
      <c r="M2199" s="80">
        <f t="shared" si="57"/>
        <v>-43</v>
      </c>
      <c r="N2199" s="80"/>
      <c r="O2199" s="80"/>
      <c r="P2199" s="80"/>
      <c r="Q2199" s="78">
        <v>110010</v>
      </c>
      <c r="R2199" s="79" t="s">
        <v>150</v>
      </c>
      <c r="S2199" s="78">
        <v>10</v>
      </c>
      <c r="T2199" s="79" t="s">
        <v>150</v>
      </c>
      <c r="U2199" s="78">
        <v>11</v>
      </c>
      <c r="V2199" s="80" t="s">
        <v>156</v>
      </c>
      <c r="W2199" s="78">
        <v>79</v>
      </c>
      <c r="X2199" s="78">
        <v>4</v>
      </c>
    </row>
    <row r="2200" spans="1:24" x14ac:dyDescent="0.25">
      <c r="A2200" s="67"/>
      <c r="B2200" s="67">
        <v>1944</v>
      </c>
      <c r="C2200" s="67" t="s">
        <v>700</v>
      </c>
      <c r="D2200" s="107">
        <v>323306</v>
      </c>
      <c r="E2200" s="88" t="s">
        <v>313</v>
      </c>
      <c r="F2200" s="76">
        <v>611310</v>
      </c>
      <c r="G2200" s="75" t="s">
        <v>179</v>
      </c>
      <c r="H2200" s="77">
        <v>0</v>
      </c>
      <c r="I2200" s="77">
        <v>0</v>
      </c>
      <c r="J2200" s="77">
        <v>25000</v>
      </c>
      <c r="K2200" s="77">
        <v>0</v>
      </c>
      <c r="L2200" s="80">
        <v>43607</v>
      </c>
      <c r="M2200" s="80"/>
      <c r="N2200" s="80"/>
      <c r="O2200" s="80"/>
      <c r="P2200" s="80"/>
      <c r="Q2200" s="78">
        <v>110010</v>
      </c>
      <c r="R2200" s="79" t="s">
        <v>150</v>
      </c>
      <c r="S2200" s="78">
        <v>10</v>
      </c>
      <c r="T2200" s="79" t="s">
        <v>150</v>
      </c>
      <c r="U2200" s="78">
        <v>11</v>
      </c>
      <c r="V2200" s="80" t="s">
        <v>156</v>
      </c>
      <c r="W2200" s="78">
        <v>61</v>
      </c>
      <c r="X2200" s="78">
        <v>1</v>
      </c>
    </row>
    <row r="2201" spans="1:24" x14ac:dyDescent="0.25">
      <c r="A2201" s="67"/>
      <c r="B2201" s="67">
        <v>1945</v>
      </c>
      <c r="C2201" s="67" t="s">
        <v>700</v>
      </c>
      <c r="D2201" s="107">
        <v>323306</v>
      </c>
      <c r="E2201" s="88" t="s">
        <v>313</v>
      </c>
      <c r="F2201" s="76">
        <v>611460</v>
      </c>
      <c r="G2201" s="75" t="s">
        <v>182</v>
      </c>
      <c r="H2201" s="77">
        <v>12691.21</v>
      </c>
      <c r="I2201" s="77">
        <v>12160.469999999998</v>
      </c>
      <c r="J2201" s="77">
        <v>20017</v>
      </c>
      <c r="K2201" s="77">
        <v>4619.5700000000006</v>
      </c>
      <c r="L2201" s="80">
        <v>0</v>
      </c>
      <c r="M2201" s="80"/>
      <c r="N2201" s="80"/>
      <c r="O2201" s="80"/>
      <c r="P2201" s="80"/>
      <c r="Q2201" s="78">
        <v>110010</v>
      </c>
      <c r="R2201" s="79" t="s">
        <v>150</v>
      </c>
      <c r="S2201" s="78">
        <v>10</v>
      </c>
      <c r="T2201" s="79" t="s">
        <v>150</v>
      </c>
      <c r="U2201" s="78">
        <v>11</v>
      </c>
      <c r="V2201" s="80" t="s">
        <v>156</v>
      </c>
      <c r="W2201" s="78">
        <v>61</v>
      </c>
      <c r="X2201" s="78">
        <v>1</v>
      </c>
    </row>
    <row r="2202" spans="1:24" x14ac:dyDescent="0.25">
      <c r="A2202" s="67"/>
      <c r="B2202" s="67">
        <v>1946</v>
      </c>
      <c r="C2202" s="67" t="s">
        <v>700</v>
      </c>
      <c r="D2202" s="107">
        <v>323306</v>
      </c>
      <c r="E2202" s="88" t="s">
        <v>313</v>
      </c>
      <c r="F2202" s="76">
        <v>611485</v>
      </c>
      <c r="G2202" s="75" t="s">
        <v>263</v>
      </c>
      <c r="H2202" s="77">
        <v>70639.539999999994</v>
      </c>
      <c r="I2202" s="77">
        <v>77706.7</v>
      </c>
      <c r="J2202" s="77">
        <v>74880</v>
      </c>
      <c r="K2202" s="77">
        <v>42914.310000000005</v>
      </c>
      <c r="L2202" s="80">
        <v>85724</v>
      </c>
      <c r="M2202" s="80"/>
      <c r="N2202" s="80"/>
      <c r="O2202" s="80"/>
      <c r="P2202" s="80"/>
      <c r="Q2202" s="78">
        <v>110010</v>
      </c>
      <c r="R2202" s="79" t="s">
        <v>150</v>
      </c>
      <c r="S2202" s="78">
        <v>10</v>
      </c>
      <c r="T2202" s="79" t="s">
        <v>150</v>
      </c>
      <c r="U2202" s="78">
        <v>11</v>
      </c>
      <c r="V2202" s="80" t="s">
        <v>156</v>
      </c>
      <c r="W2202" s="78">
        <v>61</v>
      </c>
      <c r="X2202" s="78">
        <v>1</v>
      </c>
    </row>
    <row r="2203" spans="1:24" x14ac:dyDescent="0.25">
      <c r="A2203" s="67"/>
      <c r="B2203" s="67">
        <v>1947</v>
      </c>
      <c r="C2203" s="67" t="s">
        <v>700</v>
      </c>
      <c r="D2203" s="107">
        <v>323306</v>
      </c>
      <c r="E2203" s="88" t="s">
        <v>313</v>
      </c>
      <c r="F2203" s="76">
        <v>733110</v>
      </c>
      <c r="G2203" s="75" t="s">
        <v>214</v>
      </c>
      <c r="H2203" s="77">
        <v>0</v>
      </c>
      <c r="I2203" s="77">
        <v>0</v>
      </c>
      <c r="J2203" s="77">
        <v>0</v>
      </c>
      <c r="K2203" s="77">
        <v>0</v>
      </c>
      <c r="L2203" s="80">
        <v>800</v>
      </c>
      <c r="M2203" s="80">
        <f t="shared" ref="M2203:M2211" si="58">+L2203-J2203</f>
        <v>800</v>
      </c>
      <c r="N2203" s="80"/>
      <c r="O2203" s="80"/>
      <c r="P2203" s="80"/>
      <c r="Q2203" s="78">
        <v>110010</v>
      </c>
      <c r="R2203" s="79" t="s">
        <v>150</v>
      </c>
      <c r="S2203" s="78">
        <v>10</v>
      </c>
      <c r="T2203" s="79" t="s">
        <v>150</v>
      </c>
      <c r="U2203" s="78">
        <v>11</v>
      </c>
      <c r="V2203" s="80" t="s">
        <v>156</v>
      </c>
      <c r="W2203" s="78">
        <v>73</v>
      </c>
      <c r="X2203" s="78">
        <v>4</v>
      </c>
    </row>
    <row r="2204" spans="1:24" x14ac:dyDescent="0.25">
      <c r="A2204" s="67"/>
      <c r="B2204" s="67">
        <v>1948</v>
      </c>
      <c r="C2204" s="67" t="s">
        <v>700</v>
      </c>
      <c r="D2204" s="107">
        <v>323306</v>
      </c>
      <c r="E2204" s="88" t="s">
        <v>313</v>
      </c>
      <c r="F2204" s="76">
        <v>744210</v>
      </c>
      <c r="G2204" s="75" t="s">
        <v>190</v>
      </c>
      <c r="H2204" s="77">
        <v>0</v>
      </c>
      <c r="I2204" s="77">
        <v>0</v>
      </c>
      <c r="J2204" s="77">
        <v>0</v>
      </c>
      <c r="K2204" s="77">
        <v>0</v>
      </c>
      <c r="L2204" s="80">
        <v>200</v>
      </c>
      <c r="M2204" s="80">
        <f t="shared" si="58"/>
        <v>200</v>
      </c>
      <c r="N2204" s="80"/>
      <c r="O2204" s="80"/>
      <c r="P2204" s="80"/>
      <c r="Q2204" s="78">
        <v>110010</v>
      </c>
      <c r="R2204" s="79" t="s">
        <v>150</v>
      </c>
      <c r="S2204" s="78">
        <v>10</v>
      </c>
      <c r="T2204" s="79" t="s">
        <v>150</v>
      </c>
      <c r="U2204" s="78">
        <v>11</v>
      </c>
      <c r="V2204" s="80" t="s">
        <v>156</v>
      </c>
      <c r="W2204" s="78">
        <v>74</v>
      </c>
      <c r="X2204" s="78">
        <v>4</v>
      </c>
    </row>
    <row r="2205" spans="1:24" x14ac:dyDescent="0.25">
      <c r="A2205" s="67"/>
      <c r="B2205" s="67">
        <v>1949</v>
      </c>
      <c r="C2205" s="67" t="s">
        <v>700</v>
      </c>
      <c r="D2205" s="107">
        <v>323306</v>
      </c>
      <c r="E2205" s="88" t="s">
        <v>313</v>
      </c>
      <c r="F2205" s="76">
        <v>744220</v>
      </c>
      <c r="G2205" s="75" t="s">
        <v>191</v>
      </c>
      <c r="H2205" s="77">
        <v>0</v>
      </c>
      <c r="I2205" s="77">
        <v>0</v>
      </c>
      <c r="J2205" s="77">
        <v>0</v>
      </c>
      <c r="K2205" s="77">
        <v>0</v>
      </c>
      <c r="L2205" s="80">
        <v>4000</v>
      </c>
      <c r="M2205" s="80">
        <f t="shared" si="58"/>
        <v>4000</v>
      </c>
      <c r="N2205" s="80"/>
      <c r="O2205" s="80"/>
      <c r="P2205" s="80"/>
      <c r="Q2205" s="78">
        <v>110010</v>
      </c>
      <c r="R2205" s="79" t="s">
        <v>150</v>
      </c>
      <c r="S2205" s="78">
        <v>10</v>
      </c>
      <c r="T2205" s="79" t="s">
        <v>150</v>
      </c>
      <c r="U2205" s="78">
        <v>11</v>
      </c>
      <c r="V2205" s="80" t="s">
        <v>156</v>
      </c>
      <c r="W2205" s="78">
        <v>74</v>
      </c>
      <c r="X2205" s="78">
        <v>4</v>
      </c>
    </row>
    <row r="2206" spans="1:24" s="66" customFormat="1" x14ac:dyDescent="0.25">
      <c r="A2206" s="67"/>
      <c r="B2206" s="67">
        <v>1950</v>
      </c>
      <c r="C2206" s="67" t="s">
        <v>700</v>
      </c>
      <c r="D2206" s="107">
        <v>323306</v>
      </c>
      <c r="E2206" s="88" t="s">
        <v>313</v>
      </c>
      <c r="F2206" s="76">
        <v>755240</v>
      </c>
      <c r="G2206" s="75" t="s">
        <v>193</v>
      </c>
      <c r="H2206" s="77">
        <v>0</v>
      </c>
      <c r="I2206" s="77">
        <v>0</v>
      </c>
      <c r="J2206" s="77">
        <v>0</v>
      </c>
      <c r="K2206" s="77">
        <v>0</v>
      </c>
      <c r="L2206" s="80">
        <v>500</v>
      </c>
      <c r="M2206" s="80">
        <f t="shared" si="58"/>
        <v>500</v>
      </c>
      <c r="N2206" s="80"/>
      <c r="O2206" s="80"/>
      <c r="P2206" s="80"/>
      <c r="Q2206" s="78">
        <v>110010</v>
      </c>
      <c r="R2206" s="79" t="s">
        <v>150</v>
      </c>
      <c r="S2206" s="78">
        <v>10</v>
      </c>
      <c r="T2206" s="79" t="s">
        <v>150</v>
      </c>
      <c r="U2206" s="78">
        <v>11</v>
      </c>
      <c r="V2206" s="80" t="s">
        <v>156</v>
      </c>
      <c r="W2206" s="78">
        <v>75</v>
      </c>
      <c r="X2206" s="78">
        <v>4</v>
      </c>
    </row>
    <row r="2207" spans="1:24" x14ac:dyDescent="0.25">
      <c r="A2207" s="67"/>
      <c r="B2207" s="67">
        <v>1951</v>
      </c>
      <c r="C2207" s="67" t="s">
        <v>700</v>
      </c>
      <c r="D2207" s="107">
        <v>323306</v>
      </c>
      <c r="E2207" s="88" t="s">
        <v>313</v>
      </c>
      <c r="F2207" s="76">
        <v>755310</v>
      </c>
      <c r="G2207" s="75" t="s">
        <v>194</v>
      </c>
      <c r="H2207" s="77">
        <v>415.69</v>
      </c>
      <c r="I2207" s="77">
        <v>815.82</v>
      </c>
      <c r="J2207" s="77">
        <v>900</v>
      </c>
      <c r="K2207" s="77">
        <v>372.72</v>
      </c>
      <c r="L2207" s="80">
        <v>900</v>
      </c>
      <c r="M2207" s="80">
        <f t="shared" si="58"/>
        <v>0</v>
      </c>
      <c r="N2207" s="80"/>
      <c r="O2207" s="80"/>
      <c r="P2207" s="80"/>
      <c r="Q2207" s="78">
        <v>110010</v>
      </c>
      <c r="R2207" s="79" t="s">
        <v>150</v>
      </c>
      <c r="S2207" s="78">
        <v>10</v>
      </c>
      <c r="T2207" s="79" t="s">
        <v>150</v>
      </c>
      <c r="U2207" s="78">
        <v>11</v>
      </c>
      <c r="V2207" s="80" t="s">
        <v>156</v>
      </c>
      <c r="W2207" s="78">
        <v>75</v>
      </c>
      <c r="X2207" s="78">
        <v>4</v>
      </c>
    </row>
    <row r="2208" spans="1:24" x14ac:dyDescent="0.25">
      <c r="A2208" s="67"/>
      <c r="B2208" s="67">
        <v>1952</v>
      </c>
      <c r="C2208" s="67" t="s">
        <v>700</v>
      </c>
      <c r="D2208" s="107">
        <v>323306</v>
      </c>
      <c r="E2208" s="88" t="s">
        <v>313</v>
      </c>
      <c r="F2208" s="76">
        <v>755360</v>
      </c>
      <c r="G2208" s="75" t="s">
        <v>225</v>
      </c>
      <c r="H2208" s="77">
        <v>59</v>
      </c>
      <c r="I2208" s="77">
        <v>0</v>
      </c>
      <c r="J2208" s="77">
        <v>75</v>
      </c>
      <c r="K2208" s="77">
        <v>0</v>
      </c>
      <c r="L2208" s="80">
        <v>75</v>
      </c>
      <c r="M2208" s="80">
        <f t="shared" si="58"/>
        <v>0</v>
      </c>
      <c r="N2208" s="80"/>
      <c r="O2208" s="80"/>
      <c r="P2208" s="80"/>
      <c r="Q2208" s="78">
        <v>110010</v>
      </c>
      <c r="R2208" s="79" t="s">
        <v>150</v>
      </c>
      <c r="S2208" s="78">
        <v>10</v>
      </c>
      <c r="T2208" s="79" t="s">
        <v>150</v>
      </c>
      <c r="U2208" s="78">
        <v>11</v>
      </c>
      <c r="V2208" s="80" t="s">
        <v>156</v>
      </c>
      <c r="W2208" s="78">
        <v>75</v>
      </c>
      <c r="X2208" s="78">
        <v>4</v>
      </c>
    </row>
    <row r="2209" spans="1:24" x14ac:dyDescent="0.25">
      <c r="A2209" s="67"/>
      <c r="B2209" s="67">
        <v>1953</v>
      </c>
      <c r="C2209" s="67" t="s">
        <v>700</v>
      </c>
      <c r="D2209" s="107">
        <v>323306</v>
      </c>
      <c r="E2209" s="88" t="s">
        <v>313</v>
      </c>
      <c r="F2209" s="76">
        <v>755730</v>
      </c>
      <c r="G2209" s="75" t="s">
        <v>197</v>
      </c>
      <c r="H2209" s="77">
        <v>25</v>
      </c>
      <c r="I2209" s="77">
        <v>25</v>
      </c>
      <c r="J2209" s="77">
        <v>25</v>
      </c>
      <c r="K2209" s="77">
        <v>25</v>
      </c>
      <c r="L2209" s="80">
        <v>25</v>
      </c>
      <c r="M2209" s="80">
        <f t="shared" si="58"/>
        <v>0</v>
      </c>
      <c r="N2209" s="80"/>
      <c r="O2209" s="80"/>
      <c r="P2209" s="80"/>
      <c r="Q2209" s="78">
        <v>110010</v>
      </c>
      <c r="R2209" s="79" t="s">
        <v>150</v>
      </c>
      <c r="S2209" s="78">
        <v>10</v>
      </c>
      <c r="T2209" s="79" t="s">
        <v>150</v>
      </c>
      <c r="U2209" s="78">
        <v>11</v>
      </c>
      <c r="V2209" s="80" t="s">
        <v>156</v>
      </c>
      <c r="W2209" s="78">
        <v>75</v>
      </c>
      <c r="X2209" s="78">
        <v>4</v>
      </c>
    </row>
    <row r="2210" spans="1:24" x14ac:dyDescent="0.25">
      <c r="A2210" s="67"/>
      <c r="B2210" s="67">
        <v>1954</v>
      </c>
      <c r="C2210" s="67" t="s">
        <v>700</v>
      </c>
      <c r="D2210" s="107">
        <v>323306</v>
      </c>
      <c r="E2210" s="88" t="s">
        <v>313</v>
      </c>
      <c r="F2210" s="76">
        <v>755745</v>
      </c>
      <c r="G2210" s="75" t="s">
        <v>252</v>
      </c>
      <c r="H2210" s="77">
        <v>0</v>
      </c>
      <c r="I2210" s="77">
        <v>0</v>
      </c>
      <c r="J2210" s="77">
        <v>0</v>
      </c>
      <c r="K2210" s="77">
        <v>0</v>
      </c>
      <c r="L2210" s="80">
        <v>700</v>
      </c>
      <c r="M2210" s="80">
        <f t="shared" si="58"/>
        <v>700</v>
      </c>
      <c r="N2210" s="80"/>
      <c r="O2210" s="80"/>
      <c r="P2210" s="80"/>
      <c r="Q2210" s="78">
        <v>110010</v>
      </c>
      <c r="R2210" s="79" t="s">
        <v>150</v>
      </c>
      <c r="S2210" s="78">
        <v>10</v>
      </c>
      <c r="T2210" s="79" t="s">
        <v>150</v>
      </c>
      <c r="U2210" s="78">
        <v>11</v>
      </c>
      <c r="V2210" s="80" t="s">
        <v>156</v>
      </c>
      <c r="W2210" s="78">
        <v>75</v>
      </c>
      <c r="X2210" s="78">
        <v>4</v>
      </c>
    </row>
    <row r="2211" spans="1:24" x14ac:dyDescent="0.25">
      <c r="A2211" s="67"/>
      <c r="B2211" s="67"/>
      <c r="C2211" s="67" t="s">
        <v>700</v>
      </c>
      <c r="D2211" s="107">
        <v>323306</v>
      </c>
      <c r="E2211" s="88" t="s">
        <v>313</v>
      </c>
      <c r="F2211" s="66">
        <v>798142</v>
      </c>
      <c r="G2211" s="66" t="s">
        <v>839</v>
      </c>
      <c r="H2211" s="77"/>
      <c r="I2211" s="77"/>
      <c r="J2211" s="77"/>
      <c r="K2211" s="77"/>
      <c r="L2211" s="80">
        <v>-630</v>
      </c>
      <c r="M2211" s="80">
        <f t="shared" si="58"/>
        <v>-630</v>
      </c>
      <c r="N2211" s="80"/>
      <c r="O2211" s="80"/>
      <c r="P2211" s="80"/>
      <c r="Q2211" s="78">
        <v>110010</v>
      </c>
      <c r="R2211" s="79" t="s">
        <v>150</v>
      </c>
      <c r="S2211" s="78">
        <v>10</v>
      </c>
      <c r="T2211" s="79" t="s">
        <v>150</v>
      </c>
      <c r="U2211" s="78">
        <v>11</v>
      </c>
      <c r="V2211" s="80" t="s">
        <v>156</v>
      </c>
      <c r="W2211" s="78">
        <v>79</v>
      </c>
      <c r="X2211" s="78">
        <v>4</v>
      </c>
    </row>
    <row r="2212" spans="1:24" x14ac:dyDescent="0.25">
      <c r="A2212" s="67"/>
      <c r="B2212" s="67">
        <v>1955</v>
      </c>
      <c r="C2212" s="67" t="s">
        <v>700</v>
      </c>
      <c r="D2212" s="109">
        <v>330046</v>
      </c>
      <c r="E2212" s="88" t="s">
        <v>319</v>
      </c>
      <c r="F2212" s="72">
        <v>611110</v>
      </c>
      <c r="G2212" s="75" t="s">
        <v>258</v>
      </c>
      <c r="H2212" s="77">
        <v>132036.24</v>
      </c>
      <c r="I2212" s="77">
        <v>123570.11999999998</v>
      </c>
      <c r="J2212" s="77">
        <v>134681</v>
      </c>
      <c r="K2212" s="77">
        <v>67276.86</v>
      </c>
      <c r="L2212" s="80">
        <v>134554</v>
      </c>
      <c r="M2212" s="80"/>
      <c r="N2212" s="80"/>
      <c r="O2212" s="80"/>
      <c r="P2212" s="80"/>
      <c r="Q2212" s="78">
        <v>110010</v>
      </c>
      <c r="R2212" s="79" t="s">
        <v>150</v>
      </c>
      <c r="S2212" s="78">
        <v>10</v>
      </c>
      <c r="T2212" s="79" t="s">
        <v>150</v>
      </c>
      <c r="U2212" s="78">
        <v>11</v>
      </c>
      <c r="V2212" s="80" t="s">
        <v>156</v>
      </c>
      <c r="W2212" s="78">
        <v>61</v>
      </c>
      <c r="X2212" s="78">
        <v>1</v>
      </c>
    </row>
    <row r="2213" spans="1:24" x14ac:dyDescent="0.25">
      <c r="A2213" s="67"/>
      <c r="B2213" s="67">
        <v>1956</v>
      </c>
      <c r="C2213" s="67" t="s">
        <v>700</v>
      </c>
      <c r="D2213" s="109">
        <v>330046</v>
      </c>
      <c r="E2213" s="88" t="s">
        <v>319</v>
      </c>
      <c r="F2213" s="72">
        <v>611115</v>
      </c>
      <c r="G2213" s="75" t="s">
        <v>259</v>
      </c>
      <c r="H2213" s="77">
        <v>337.04999999999995</v>
      </c>
      <c r="I2213" s="77">
        <v>140.22</v>
      </c>
      <c r="J2213" s="77">
        <v>520</v>
      </c>
      <c r="K2213" s="77">
        <v>0</v>
      </c>
      <c r="L2213" s="80">
        <v>500</v>
      </c>
      <c r="M2213" s="80"/>
      <c r="N2213" s="80"/>
      <c r="O2213" s="80"/>
      <c r="P2213" s="80"/>
      <c r="Q2213" s="78">
        <v>110010</v>
      </c>
      <c r="R2213" s="79" t="s">
        <v>150</v>
      </c>
      <c r="S2213" s="78">
        <v>10</v>
      </c>
      <c r="T2213" s="79" t="s">
        <v>150</v>
      </c>
      <c r="U2213" s="78">
        <v>11</v>
      </c>
      <c r="V2213" s="80" t="s">
        <v>156</v>
      </c>
      <c r="W2213" s="78">
        <v>61</v>
      </c>
      <c r="X2213" s="78">
        <v>1</v>
      </c>
    </row>
    <row r="2214" spans="1:24" x14ac:dyDescent="0.25">
      <c r="A2214" s="67"/>
      <c r="B2214" s="67">
        <v>1957</v>
      </c>
      <c r="C2214" s="67" t="s">
        <v>700</v>
      </c>
      <c r="D2214" s="109">
        <v>330046</v>
      </c>
      <c r="E2214" s="88" t="s">
        <v>319</v>
      </c>
      <c r="F2214" s="72">
        <v>611120</v>
      </c>
      <c r="G2214" s="75" t="s">
        <v>229</v>
      </c>
      <c r="H2214" s="77">
        <v>30242.94</v>
      </c>
      <c r="I2214" s="77">
        <v>39293.61</v>
      </c>
      <c r="J2214" s="77">
        <v>40443</v>
      </c>
      <c r="K2214" s="77">
        <v>28894.620000000003</v>
      </c>
      <c r="L2214" s="80">
        <v>0</v>
      </c>
      <c r="M2214" s="80"/>
      <c r="N2214" s="80"/>
      <c r="O2214" s="80"/>
      <c r="P2214" s="80"/>
      <c r="Q2214" s="78">
        <v>110010</v>
      </c>
      <c r="R2214" s="79" t="s">
        <v>150</v>
      </c>
      <c r="S2214" s="78">
        <v>10</v>
      </c>
      <c r="T2214" s="79" t="s">
        <v>150</v>
      </c>
      <c r="U2214" s="78">
        <v>11</v>
      </c>
      <c r="V2214" s="80" t="s">
        <v>156</v>
      </c>
      <c r="W2214" s="78">
        <v>61</v>
      </c>
      <c r="X2214" s="78">
        <v>1</v>
      </c>
    </row>
    <row r="2215" spans="1:24" x14ac:dyDescent="0.25">
      <c r="A2215" s="67"/>
      <c r="B2215" s="67">
        <v>1958</v>
      </c>
      <c r="C2215" s="67" t="s">
        <v>700</v>
      </c>
      <c r="D2215" s="109">
        <v>330046</v>
      </c>
      <c r="E2215" s="88" t="s">
        <v>319</v>
      </c>
      <c r="F2215" s="72">
        <v>611130</v>
      </c>
      <c r="G2215" s="75" t="s">
        <v>261</v>
      </c>
      <c r="H2215" s="77">
        <v>0</v>
      </c>
      <c r="I2215" s="77">
        <v>0</v>
      </c>
      <c r="J2215" s="77">
        <v>7137</v>
      </c>
      <c r="K2215" s="77">
        <v>2973.75</v>
      </c>
      <c r="L2215" s="80">
        <v>0</v>
      </c>
      <c r="M2215" s="80"/>
      <c r="N2215" s="80"/>
      <c r="O2215" s="80"/>
      <c r="P2215" s="80"/>
      <c r="Q2215" s="78">
        <v>110010</v>
      </c>
      <c r="R2215" s="79" t="s">
        <v>150</v>
      </c>
      <c r="S2215" s="78">
        <v>10</v>
      </c>
      <c r="T2215" s="79" t="s">
        <v>150</v>
      </c>
      <c r="U2215" s="78">
        <v>11</v>
      </c>
      <c r="V2215" s="80" t="s">
        <v>156</v>
      </c>
      <c r="W2215" s="78">
        <v>61</v>
      </c>
      <c r="X2215" s="78">
        <v>1</v>
      </c>
    </row>
    <row r="2216" spans="1:24" s="66" customFormat="1" x14ac:dyDescent="0.25">
      <c r="A2216" s="67"/>
      <c r="B2216" s="67">
        <v>1959</v>
      </c>
      <c r="C2216" s="67" t="s">
        <v>700</v>
      </c>
      <c r="D2216" s="109">
        <v>330046</v>
      </c>
      <c r="E2216" s="88" t="s">
        <v>319</v>
      </c>
      <c r="F2216" s="72">
        <v>611135</v>
      </c>
      <c r="G2216" s="75" t="s">
        <v>265</v>
      </c>
      <c r="H2216" s="77">
        <v>0</v>
      </c>
      <c r="I2216" s="77">
        <v>10015.92</v>
      </c>
      <c r="J2216" s="77">
        <v>0</v>
      </c>
      <c r="K2216" s="77">
        <v>0</v>
      </c>
      <c r="L2216" s="80">
        <v>0</v>
      </c>
      <c r="M2216" s="80"/>
      <c r="N2216" s="80"/>
      <c r="O2216" s="80"/>
      <c r="P2216" s="80"/>
      <c r="Q2216" s="78">
        <v>110010</v>
      </c>
      <c r="R2216" s="79" t="s">
        <v>150</v>
      </c>
      <c r="S2216" s="78">
        <v>10</v>
      </c>
      <c r="T2216" s="79" t="s">
        <v>150</v>
      </c>
      <c r="U2216" s="78">
        <v>11</v>
      </c>
      <c r="V2216" s="80" t="s">
        <v>156</v>
      </c>
      <c r="W2216" s="78">
        <v>61</v>
      </c>
      <c r="X2216" s="78">
        <v>1</v>
      </c>
    </row>
    <row r="2217" spans="1:24" x14ac:dyDescent="0.25">
      <c r="A2217" s="67"/>
      <c r="B2217" s="67">
        <v>1960</v>
      </c>
      <c r="C2217" s="67" t="s">
        <v>700</v>
      </c>
      <c r="D2217" s="109">
        <v>330046</v>
      </c>
      <c r="E2217" s="88" t="s">
        <v>319</v>
      </c>
      <c r="F2217" s="72">
        <v>611150</v>
      </c>
      <c r="G2217" s="75" t="s">
        <v>262</v>
      </c>
      <c r="H2217" s="77">
        <v>11949.49</v>
      </c>
      <c r="I2217" s="77">
        <v>12427.47</v>
      </c>
      <c r="J2217" s="77">
        <v>18558</v>
      </c>
      <c r="K2217" s="77">
        <v>0</v>
      </c>
      <c r="L2217" s="80">
        <v>18838</v>
      </c>
      <c r="M2217" s="80"/>
      <c r="N2217" s="80"/>
      <c r="O2217" s="80"/>
      <c r="P2217" s="80"/>
      <c r="Q2217" s="78">
        <v>110010</v>
      </c>
      <c r="R2217" s="79" t="s">
        <v>150</v>
      </c>
      <c r="S2217" s="78">
        <v>10</v>
      </c>
      <c r="T2217" s="79" t="s">
        <v>150</v>
      </c>
      <c r="U2217" s="78">
        <v>11</v>
      </c>
      <c r="V2217" s="80" t="s">
        <v>156</v>
      </c>
      <c r="W2217" s="78">
        <v>61</v>
      </c>
      <c r="X2217" s="78">
        <v>1</v>
      </c>
    </row>
    <row r="2218" spans="1:24" x14ac:dyDescent="0.25">
      <c r="A2218" s="67"/>
      <c r="B2218" s="67">
        <v>1961</v>
      </c>
      <c r="C2218" s="67" t="s">
        <v>700</v>
      </c>
      <c r="D2218" s="109">
        <v>330046</v>
      </c>
      <c r="E2218" s="88" t="s">
        <v>319</v>
      </c>
      <c r="F2218" s="72">
        <v>611160</v>
      </c>
      <c r="G2218" s="75" t="s">
        <v>230</v>
      </c>
      <c r="H2218" s="77">
        <v>6471</v>
      </c>
      <c r="I2218" s="77">
        <v>4534.74</v>
      </c>
      <c r="J2218" s="77">
        <v>7139</v>
      </c>
      <c r="K2218" s="77">
        <v>0</v>
      </c>
      <c r="L2218" s="80">
        <v>0</v>
      </c>
      <c r="M2218" s="80"/>
      <c r="N2218" s="80"/>
      <c r="O2218" s="80"/>
      <c r="P2218" s="80"/>
      <c r="Q2218" s="78">
        <v>110010</v>
      </c>
      <c r="R2218" s="79" t="s">
        <v>150</v>
      </c>
      <c r="S2218" s="78">
        <v>10</v>
      </c>
      <c r="T2218" s="79" t="s">
        <v>150</v>
      </c>
      <c r="U2218" s="78">
        <v>11</v>
      </c>
      <c r="V2218" s="80" t="s">
        <v>156</v>
      </c>
      <c r="W2218" s="78">
        <v>61</v>
      </c>
      <c r="X2218" s="78">
        <v>1</v>
      </c>
    </row>
    <row r="2219" spans="1:24" x14ac:dyDescent="0.25">
      <c r="A2219" s="67"/>
      <c r="B2219" s="67">
        <v>1962</v>
      </c>
      <c r="C2219" s="67" t="s">
        <v>700</v>
      </c>
      <c r="D2219" s="109">
        <v>330046</v>
      </c>
      <c r="E2219" s="88" t="s">
        <v>319</v>
      </c>
      <c r="F2219" s="72">
        <v>733110</v>
      </c>
      <c r="G2219" s="75" t="s">
        <v>214</v>
      </c>
      <c r="H2219" s="77">
        <v>59.98</v>
      </c>
      <c r="I2219" s="77">
        <v>0</v>
      </c>
      <c r="J2219" s="77">
        <v>50</v>
      </c>
      <c r="K2219" s="77">
        <v>0</v>
      </c>
      <c r="L2219" s="80">
        <v>100</v>
      </c>
      <c r="M2219" s="80">
        <f>+L2219-J2219</f>
        <v>50</v>
      </c>
      <c r="N2219" s="80"/>
      <c r="O2219" s="80"/>
      <c r="P2219" s="80"/>
      <c r="Q2219" s="78">
        <v>110010</v>
      </c>
      <c r="R2219" s="79" t="s">
        <v>150</v>
      </c>
      <c r="S2219" s="78">
        <v>10</v>
      </c>
      <c r="T2219" s="79" t="s">
        <v>150</v>
      </c>
      <c r="U2219" s="78">
        <v>11</v>
      </c>
      <c r="V2219" s="80" t="s">
        <v>156</v>
      </c>
      <c r="W2219" s="78">
        <v>73</v>
      </c>
      <c r="X2219" s="78">
        <v>4</v>
      </c>
    </row>
    <row r="2220" spans="1:24" x14ac:dyDescent="0.25">
      <c r="A2220" s="67"/>
      <c r="B2220" s="67">
        <v>1963</v>
      </c>
      <c r="C2220" s="67" t="s">
        <v>700</v>
      </c>
      <c r="D2220" s="109">
        <v>330046</v>
      </c>
      <c r="E2220" s="88" t="s">
        <v>319</v>
      </c>
      <c r="F2220" s="72">
        <v>744220</v>
      </c>
      <c r="G2220" s="75" t="s">
        <v>191</v>
      </c>
      <c r="H2220" s="77">
        <v>1400</v>
      </c>
      <c r="I2220" s="77">
        <v>907.66</v>
      </c>
      <c r="J2220" s="77">
        <v>0</v>
      </c>
      <c r="K2220" s="77">
        <v>0</v>
      </c>
      <c r="L2220" s="80">
        <v>200</v>
      </c>
      <c r="M2220" s="80">
        <f>+L2220-J2220</f>
        <v>200</v>
      </c>
      <c r="N2220" s="80"/>
      <c r="O2220" s="80"/>
      <c r="P2220" s="80"/>
      <c r="Q2220" s="78">
        <v>110010</v>
      </c>
      <c r="R2220" s="79" t="s">
        <v>150</v>
      </c>
      <c r="S2220" s="78">
        <v>10</v>
      </c>
      <c r="T2220" s="79" t="s">
        <v>150</v>
      </c>
      <c r="U2220" s="78">
        <v>11</v>
      </c>
      <c r="V2220" s="80" t="s">
        <v>156</v>
      </c>
      <c r="W2220" s="78">
        <v>74</v>
      </c>
      <c r="X2220" s="78">
        <v>4</v>
      </c>
    </row>
    <row r="2221" spans="1:24" x14ac:dyDescent="0.25">
      <c r="A2221" s="67"/>
      <c r="B2221" s="67">
        <v>1964</v>
      </c>
      <c r="C2221" s="67" t="s">
        <v>700</v>
      </c>
      <c r="D2221" s="109">
        <v>330046</v>
      </c>
      <c r="E2221" s="88" t="s">
        <v>319</v>
      </c>
      <c r="F2221" s="72">
        <v>755310</v>
      </c>
      <c r="G2221" s="75" t="s">
        <v>194</v>
      </c>
      <c r="H2221" s="77">
        <v>1367.31</v>
      </c>
      <c r="I2221" s="77">
        <v>2915.2200000000003</v>
      </c>
      <c r="J2221" s="77">
        <v>2100</v>
      </c>
      <c r="K2221" s="77">
        <v>1598.16</v>
      </c>
      <c r="L2221" s="80">
        <v>2200</v>
      </c>
      <c r="M2221" s="80">
        <f>+L2221-J2221</f>
        <v>100</v>
      </c>
      <c r="N2221" s="80"/>
      <c r="O2221" s="80"/>
      <c r="P2221" s="80"/>
      <c r="Q2221" s="78">
        <v>110010</v>
      </c>
      <c r="R2221" s="79" t="s">
        <v>150</v>
      </c>
      <c r="S2221" s="78">
        <v>10</v>
      </c>
      <c r="T2221" s="79" t="s">
        <v>150</v>
      </c>
      <c r="U2221" s="78">
        <v>11</v>
      </c>
      <c r="V2221" s="80" t="s">
        <v>156</v>
      </c>
      <c r="W2221" s="78">
        <v>75</v>
      </c>
      <c r="X2221" s="78">
        <v>4</v>
      </c>
    </row>
    <row r="2222" spans="1:24" x14ac:dyDescent="0.25">
      <c r="A2222" s="67"/>
      <c r="B2222" s="67">
        <v>1965</v>
      </c>
      <c r="C2222" s="67" t="s">
        <v>700</v>
      </c>
      <c r="D2222" s="109">
        <v>330046</v>
      </c>
      <c r="E2222" s="88" t="s">
        <v>319</v>
      </c>
      <c r="F2222" s="72">
        <v>755360</v>
      </c>
      <c r="G2222" s="75" t="s">
        <v>225</v>
      </c>
      <c r="H2222" s="77">
        <v>0</v>
      </c>
      <c r="I2222" s="77">
        <v>0</v>
      </c>
      <c r="J2222" s="77">
        <v>50</v>
      </c>
      <c r="K2222" s="77">
        <v>0</v>
      </c>
      <c r="L2222" s="80">
        <v>50</v>
      </c>
      <c r="M2222" s="80">
        <f>+L2222-J2222</f>
        <v>0</v>
      </c>
      <c r="N2222" s="80"/>
      <c r="O2222" s="80"/>
      <c r="P2222" s="80"/>
      <c r="Q2222" s="78">
        <v>110010</v>
      </c>
      <c r="R2222" s="79" t="s">
        <v>150</v>
      </c>
      <c r="S2222" s="78">
        <v>10</v>
      </c>
      <c r="T2222" s="79" t="s">
        <v>150</v>
      </c>
      <c r="U2222" s="78">
        <v>11</v>
      </c>
      <c r="V2222" s="80" t="s">
        <v>156</v>
      </c>
      <c r="W2222" s="78">
        <v>75</v>
      </c>
      <c r="X2222" s="78">
        <v>4</v>
      </c>
    </row>
    <row r="2223" spans="1:24" x14ac:dyDescent="0.25">
      <c r="A2223" s="67"/>
      <c r="B2223" s="67"/>
      <c r="C2223" s="67" t="s">
        <v>700</v>
      </c>
      <c r="D2223" s="109">
        <v>330046</v>
      </c>
      <c r="E2223" s="88" t="s">
        <v>319</v>
      </c>
      <c r="F2223" s="66">
        <v>798142</v>
      </c>
      <c r="G2223" s="66" t="s">
        <v>839</v>
      </c>
      <c r="H2223" s="77"/>
      <c r="I2223" s="77"/>
      <c r="J2223" s="77"/>
      <c r="K2223" s="77"/>
      <c r="L2223" s="80">
        <v>-35</v>
      </c>
      <c r="M2223" s="80">
        <f>+L2223-J2223</f>
        <v>-35</v>
      </c>
      <c r="N2223" s="80"/>
      <c r="O2223" s="80"/>
      <c r="P2223" s="80"/>
      <c r="Q2223" s="78">
        <v>110010</v>
      </c>
      <c r="R2223" s="79" t="s">
        <v>150</v>
      </c>
      <c r="S2223" s="78">
        <v>10</v>
      </c>
      <c r="T2223" s="79" t="s">
        <v>150</v>
      </c>
      <c r="U2223" s="78">
        <v>11</v>
      </c>
      <c r="V2223" s="80" t="s">
        <v>156</v>
      </c>
      <c r="W2223" s="78">
        <v>79</v>
      </c>
      <c r="X2223" s="78">
        <v>4</v>
      </c>
    </row>
    <row r="2224" spans="1:24" x14ac:dyDescent="0.25">
      <c r="A2224" s="67"/>
      <c r="B2224" s="67">
        <v>2052</v>
      </c>
      <c r="C2224" s="67" t="s">
        <v>700</v>
      </c>
      <c r="D2224" s="107">
        <v>338016</v>
      </c>
      <c r="E2224" s="88" t="s">
        <v>320</v>
      </c>
      <c r="F2224" s="76">
        <v>611110</v>
      </c>
      <c r="G2224" s="75" t="s">
        <v>258</v>
      </c>
      <c r="H2224" s="77">
        <v>31118.77</v>
      </c>
      <c r="I2224" s="77">
        <v>57069.960000000014</v>
      </c>
      <c r="J2224" s="77">
        <v>60353</v>
      </c>
      <c r="K2224" s="77">
        <v>30176.400000000001</v>
      </c>
      <c r="L2224" s="80">
        <v>60353</v>
      </c>
      <c r="M2224" s="80"/>
      <c r="N2224" s="80"/>
      <c r="O2224" s="80"/>
      <c r="P2224" s="80"/>
      <c r="Q2224" s="78">
        <v>110010</v>
      </c>
      <c r="R2224" s="79" t="s">
        <v>150</v>
      </c>
      <c r="S2224" s="78">
        <v>10</v>
      </c>
      <c r="T2224" s="79" t="s">
        <v>150</v>
      </c>
      <c r="U2224" s="78">
        <v>11</v>
      </c>
      <c r="V2224" s="80" t="s">
        <v>156</v>
      </c>
      <c r="W2224" s="78">
        <v>61</v>
      </c>
      <c r="X2224" s="78">
        <v>1</v>
      </c>
    </row>
    <row r="2225" spans="1:24" x14ac:dyDescent="0.25">
      <c r="A2225" s="67"/>
      <c r="B2225" s="67">
        <v>2053</v>
      </c>
      <c r="C2225" s="67" t="s">
        <v>700</v>
      </c>
      <c r="D2225" s="107">
        <v>338016</v>
      </c>
      <c r="E2225" s="88" t="s">
        <v>320</v>
      </c>
      <c r="F2225" s="76">
        <v>611115</v>
      </c>
      <c r="G2225" s="75" t="s">
        <v>259</v>
      </c>
      <c r="H2225" s="77">
        <v>0</v>
      </c>
      <c r="I2225" s="77">
        <v>0</v>
      </c>
      <c r="J2225" s="77">
        <v>312</v>
      </c>
      <c r="K2225" s="77">
        <v>0</v>
      </c>
      <c r="L2225" s="80">
        <v>200</v>
      </c>
      <c r="M2225" s="80"/>
      <c r="N2225" s="80"/>
      <c r="O2225" s="80"/>
      <c r="P2225" s="80"/>
      <c r="Q2225" s="78">
        <v>110010</v>
      </c>
      <c r="R2225" s="79" t="s">
        <v>150</v>
      </c>
      <c r="S2225" s="78">
        <v>10</v>
      </c>
      <c r="T2225" s="79" t="s">
        <v>150</v>
      </c>
      <c r="U2225" s="78">
        <v>11</v>
      </c>
      <c r="V2225" s="80" t="s">
        <v>156</v>
      </c>
      <c r="W2225" s="78">
        <v>61</v>
      </c>
      <c r="X2225" s="78">
        <v>1</v>
      </c>
    </row>
    <row r="2226" spans="1:24" x14ac:dyDescent="0.25">
      <c r="A2226" s="67"/>
      <c r="B2226" s="67">
        <v>2054</v>
      </c>
      <c r="C2226" s="67" t="s">
        <v>700</v>
      </c>
      <c r="D2226" s="107">
        <v>338016</v>
      </c>
      <c r="E2226" s="88" t="s">
        <v>320</v>
      </c>
      <c r="F2226" s="76">
        <v>611120</v>
      </c>
      <c r="G2226" s="75" t="s">
        <v>229</v>
      </c>
      <c r="H2226" s="77">
        <v>32355</v>
      </c>
      <c r="I2226" s="77">
        <v>22440</v>
      </c>
      <c r="J2226" s="77">
        <v>29299</v>
      </c>
      <c r="K2226" s="77">
        <v>16058.25</v>
      </c>
      <c r="L2226" s="80">
        <v>0</v>
      </c>
      <c r="M2226" s="80"/>
      <c r="N2226" s="80"/>
      <c r="O2226" s="80"/>
      <c r="P2226" s="80"/>
      <c r="Q2226" s="78">
        <v>110010</v>
      </c>
      <c r="R2226" s="79" t="s">
        <v>150</v>
      </c>
      <c r="S2226" s="78">
        <v>10</v>
      </c>
      <c r="T2226" s="79" t="s">
        <v>150</v>
      </c>
      <c r="U2226" s="78">
        <v>11</v>
      </c>
      <c r="V2226" s="80" t="s">
        <v>156</v>
      </c>
      <c r="W2226" s="78">
        <v>61</v>
      </c>
      <c r="X2226" s="78">
        <v>1</v>
      </c>
    </row>
    <row r="2227" spans="1:24" x14ac:dyDescent="0.25">
      <c r="A2227" s="67"/>
      <c r="B2227" s="67">
        <v>2055</v>
      </c>
      <c r="C2227" s="67" t="s">
        <v>700</v>
      </c>
      <c r="D2227" s="107">
        <v>338016</v>
      </c>
      <c r="E2227" s="88" t="s">
        <v>320</v>
      </c>
      <c r="F2227" s="76">
        <v>611150</v>
      </c>
      <c r="G2227" s="75" t="s">
        <v>262</v>
      </c>
      <c r="H2227" s="77">
        <v>0</v>
      </c>
      <c r="I2227" s="77">
        <v>7989.7999999999993</v>
      </c>
      <c r="J2227" s="77">
        <v>8310</v>
      </c>
      <c r="K2227" s="77">
        <v>0</v>
      </c>
      <c r="L2227" s="80">
        <v>8449</v>
      </c>
      <c r="M2227" s="80"/>
      <c r="N2227" s="80"/>
      <c r="O2227" s="80"/>
      <c r="P2227" s="80"/>
      <c r="Q2227" s="78">
        <v>110010</v>
      </c>
      <c r="R2227" s="79" t="s">
        <v>150</v>
      </c>
      <c r="S2227" s="78">
        <v>10</v>
      </c>
      <c r="T2227" s="79" t="s">
        <v>150</v>
      </c>
      <c r="U2227" s="78">
        <v>11</v>
      </c>
      <c r="V2227" s="80" t="s">
        <v>156</v>
      </c>
      <c r="W2227" s="78">
        <v>61</v>
      </c>
      <c r="X2227" s="78">
        <v>1</v>
      </c>
    </row>
    <row r="2228" spans="1:24" x14ac:dyDescent="0.25">
      <c r="A2228" s="67"/>
      <c r="B2228" s="67">
        <v>2056</v>
      </c>
      <c r="C2228" s="67" t="s">
        <v>700</v>
      </c>
      <c r="D2228" s="107">
        <v>338016</v>
      </c>
      <c r="E2228" s="88" t="s">
        <v>320</v>
      </c>
      <c r="F2228" s="76">
        <v>611160</v>
      </c>
      <c r="G2228" s="75" t="s">
        <v>230</v>
      </c>
      <c r="H2228" s="77">
        <v>4314</v>
      </c>
      <c r="I2228" s="77">
        <v>0</v>
      </c>
      <c r="J2228" s="77">
        <v>9516</v>
      </c>
      <c r="K2228" s="77">
        <v>0</v>
      </c>
      <c r="L2228" s="80">
        <v>0</v>
      </c>
      <c r="M2228" s="80"/>
      <c r="N2228" s="80"/>
      <c r="O2228" s="80"/>
      <c r="P2228" s="80"/>
      <c r="Q2228" s="78">
        <v>110010</v>
      </c>
      <c r="R2228" s="79" t="s">
        <v>150</v>
      </c>
      <c r="S2228" s="78">
        <v>10</v>
      </c>
      <c r="T2228" s="79" t="s">
        <v>150</v>
      </c>
      <c r="U2228" s="78">
        <v>11</v>
      </c>
      <c r="V2228" s="80" t="s">
        <v>156</v>
      </c>
      <c r="W2228" s="78">
        <v>61</v>
      </c>
      <c r="X2228" s="78">
        <v>1</v>
      </c>
    </row>
    <row r="2229" spans="1:24" x14ac:dyDescent="0.25">
      <c r="A2229" s="67"/>
      <c r="B2229" s="67">
        <v>2057</v>
      </c>
      <c r="C2229" s="67" t="s">
        <v>700</v>
      </c>
      <c r="D2229" s="107">
        <v>338016</v>
      </c>
      <c r="E2229" s="88" t="s">
        <v>320</v>
      </c>
      <c r="F2229" s="76">
        <v>733110</v>
      </c>
      <c r="G2229" s="75" t="s">
        <v>214</v>
      </c>
      <c r="H2229" s="77">
        <v>0</v>
      </c>
      <c r="I2229" s="77">
        <v>0</v>
      </c>
      <c r="J2229" s="77">
        <v>0</v>
      </c>
      <c r="K2229" s="77">
        <v>0</v>
      </c>
      <c r="L2229" s="80">
        <v>100</v>
      </c>
      <c r="M2229" s="80">
        <f>+L2229-J2229</f>
        <v>100</v>
      </c>
      <c r="N2229" s="80"/>
      <c r="O2229" s="80"/>
      <c r="P2229" s="80"/>
      <c r="Q2229" s="78">
        <v>110010</v>
      </c>
      <c r="R2229" s="79" t="s">
        <v>150</v>
      </c>
      <c r="S2229" s="78">
        <v>10</v>
      </c>
      <c r="T2229" s="79" t="s">
        <v>150</v>
      </c>
      <c r="U2229" s="78">
        <v>11</v>
      </c>
      <c r="V2229" s="80" t="s">
        <v>156</v>
      </c>
      <c r="W2229" s="78">
        <v>73</v>
      </c>
      <c r="X2229" s="78">
        <v>4</v>
      </c>
    </row>
    <row r="2230" spans="1:24" x14ac:dyDescent="0.25">
      <c r="A2230" s="67"/>
      <c r="B2230" s="67">
        <v>2058</v>
      </c>
      <c r="C2230" s="67" t="s">
        <v>700</v>
      </c>
      <c r="D2230" s="107">
        <v>338016</v>
      </c>
      <c r="E2230" s="88" t="s">
        <v>320</v>
      </c>
      <c r="F2230" s="76">
        <v>744220</v>
      </c>
      <c r="G2230" s="75" t="s">
        <v>191</v>
      </c>
      <c r="H2230" s="77">
        <v>918.7</v>
      </c>
      <c r="I2230" s="77">
        <v>0</v>
      </c>
      <c r="J2230" s="77">
        <v>0</v>
      </c>
      <c r="K2230" s="77">
        <v>0</v>
      </c>
      <c r="L2230" s="80">
        <v>200</v>
      </c>
      <c r="M2230" s="80">
        <f>+L2230-J2230</f>
        <v>200</v>
      </c>
      <c r="N2230" s="80"/>
      <c r="O2230" s="80"/>
      <c r="P2230" s="80"/>
      <c r="Q2230" s="78">
        <v>110010</v>
      </c>
      <c r="R2230" s="79" t="s">
        <v>150</v>
      </c>
      <c r="S2230" s="78">
        <v>10</v>
      </c>
      <c r="T2230" s="79" t="s">
        <v>150</v>
      </c>
      <c r="U2230" s="78">
        <v>11</v>
      </c>
      <c r="V2230" s="80" t="s">
        <v>156</v>
      </c>
      <c r="W2230" s="78">
        <v>74</v>
      </c>
      <c r="X2230" s="78">
        <v>4</v>
      </c>
    </row>
    <row r="2231" spans="1:24" x14ac:dyDescent="0.25">
      <c r="A2231" s="67"/>
      <c r="B2231" s="67">
        <v>2059</v>
      </c>
      <c r="C2231" s="67" t="s">
        <v>700</v>
      </c>
      <c r="D2231" s="107">
        <v>338016</v>
      </c>
      <c r="E2231" s="88" t="s">
        <v>320</v>
      </c>
      <c r="F2231" s="76">
        <v>755310</v>
      </c>
      <c r="G2231" s="75" t="s">
        <v>194</v>
      </c>
      <c r="H2231" s="77">
        <v>703.69</v>
      </c>
      <c r="I2231" s="77">
        <v>782.28</v>
      </c>
      <c r="J2231" s="77">
        <v>900</v>
      </c>
      <c r="K2231" s="77">
        <v>561.3599999999999</v>
      </c>
      <c r="L2231" s="80">
        <v>900</v>
      </c>
      <c r="M2231" s="80">
        <f>+L2231-J2231</f>
        <v>0</v>
      </c>
      <c r="N2231" s="80"/>
      <c r="O2231" s="80"/>
      <c r="P2231" s="80"/>
      <c r="Q2231" s="78">
        <v>110010</v>
      </c>
      <c r="R2231" s="79" t="s">
        <v>150</v>
      </c>
      <c r="S2231" s="78">
        <v>10</v>
      </c>
      <c r="T2231" s="79" t="s">
        <v>150</v>
      </c>
      <c r="U2231" s="78">
        <v>11</v>
      </c>
      <c r="V2231" s="80" t="s">
        <v>156</v>
      </c>
      <c r="W2231" s="78">
        <v>75</v>
      </c>
      <c r="X2231" s="78">
        <v>4</v>
      </c>
    </row>
    <row r="2232" spans="1:24" x14ac:dyDescent="0.25">
      <c r="A2232" s="67"/>
      <c r="B2232" s="67">
        <v>2060</v>
      </c>
      <c r="C2232" s="67" t="s">
        <v>700</v>
      </c>
      <c r="D2232" s="107">
        <v>338016</v>
      </c>
      <c r="E2232" s="88" t="s">
        <v>320</v>
      </c>
      <c r="F2232" s="76">
        <v>755360</v>
      </c>
      <c r="G2232" s="75" t="s">
        <v>225</v>
      </c>
      <c r="H2232" s="77">
        <v>0</v>
      </c>
      <c r="I2232" s="77">
        <v>0</v>
      </c>
      <c r="J2232" s="77">
        <v>50</v>
      </c>
      <c r="K2232" s="77">
        <v>0</v>
      </c>
      <c r="L2232" s="80">
        <v>50</v>
      </c>
      <c r="M2232" s="80">
        <f>+L2232-J2232</f>
        <v>0</v>
      </c>
      <c r="N2232" s="80"/>
      <c r="O2232" s="80"/>
      <c r="P2232" s="80"/>
      <c r="Q2232" s="78">
        <v>110010</v>
      </c>
      <c r="R2232" s="79" t="s">
        <v>150</v>
      </c>
      <c r="S2232" s="78">
        <v>10</v>
      </c>
      <c r="T2232" s="79" t="s">
        <v>150</v>
      </c>
      <c r="U2232" s="78">
        <v>11</v>
      </c>
      <c r="V2232" s="80" t="s">
        <v>156</v>
      </c>
      <c r="W2232" s="78">
        <v>75</v>
      </c>
      <c r="X2232" s="78">
        <v>4</v>
      </c>
    </row>
    <row r="2233" spans="1:24" x14ac:dyDescent="0.25">
      <c r="A2233" s="67"/>
      <c r="B2233" s="67"/>
      <c r="C2233" s="67" t="s">
        <v>700</v>
      </c>
      <c r="D2233" s="107">
        <v>338016</v>
      </c>
      <c r="E2233" s="88" t="s">
        <v>320</v>
      </c>
      <c r="F2233" s="66">
        <v>798142</v>
      </c>
      <c r="G2233" s="66" t="s">
        <v>839</v>
      </c>
      <c r="H2233" s="77"/>
      <c r="I2233" s="77"/>
      <c r="J2233" s="77"/>
      <c r="K2233" s="77"/>
      <c r="L2233" s="80">
        <v>-35</v>
      </c>
      <c r="M2233" s="80">
        <f>+L2233-J2233</f>
        <v>-35</v>
      </c>
      <c r="N2233" s="80"/>
      <c r="O2233" s="80"/>
      <c r="P2233" s="80"/>
      <c r="Q2233" s="78">
        <v>110010</v>
      </c>
      <c r="R2233" s="79" t="s">
        <v>150</v>
      </c>
      <c r="S2233" s="78">
        <v>10</v>
      </c>
      <c r="T2233" s="79" t="s">
        <v>150</v>
      </c>
      <c r="U2233" s="78">
        <v>11</v>
      </c>
      <c r="V2233" s="80" t="s">
        <v>156</v>
      </c>
      <c r="W2233" s="78">
        <v>79</v>
      </c>
      <c r="X2233" s="78">
        <v>4</v>
      </c>
    </row>
    <row r="2234" spans="1:24" x14ac:dyDescent="0.25">
      <c r="A2234" s="67"/>
      <c r="B2234" s="67">
        <v>1966</v>
      </c>
      <c r="C2234" s="67" t="s">
        <v>700</v>
      </c>
      <c r="D2234" s="107">
        <v>342006</v>
      </c>
      <c r="E2234" s="88" t="s">
        <v>325</v>
      </c>
      <c r="F2234" s="76">
        <v>611110</v>
      </c>
      <c r="G2234" s="75" t="s">
        <v>258</v>
      </c>
      <c r="H2234" s="77">
        <v>156406.81</v>
      </c>
      <c r="I2234" s="77">
        <v>147421.91999999998</v>
      </c>
      <c r="J2234" s="77">
        <v>160337</v>
      </c>
      <c r="K2234" s="77">
        <v>79597.2</v>
      </c>
      <c r="L2234" s="80">
        <v>161479</v>
      </c>
      <c r="M2234" s="80"/>
      <c r="N2234" s="80"/>
      <c r="O2234" s="80"/>
      <c r="P2234" s="80"/>
      <c r="Q2234" s="78">
        <v>110010</v>
      </c>
      <c r="R2234" s="79" t="s">
        <v>150</v>
      </c>
      <c r="S2234" s="78">
        <v>10</v>
      </c>
      <c r="T2234" s="79" t="s">
        <v>150</v>
      </c>
      <c r="U2234" s="78">
        <v>11</v>
      </c>
      <c r="V2234" s="80" t="s">
        <v>156</v>
      </c>
      <c r="W2234" s="78">
        <v>61</v>
      </c>
      <c r="X2234" s="78">
        <v>1</v>
      </c>
    </row>
    <row r="2235" spans="1:24" x14ac:dyDescent="0.25">
      <c r="A2235" s="67"/>
      <c r="B2235" s="67">
        <v>1967</v>
      </c>
      <c r="C2235" s="67" t="s">
        <v>700</v>
      </c>
      <c r="D2235" s="107">
        <v>342006</v>
      </c>
      <c r="E2235" s="88" t="s">
        <v>325</v>
      </c>
      <c r="F2235" s="76">
        <v>611115</v>
      </c>
      <c r="G2235" s="75" t="s">
        <v>259</v>
      </c>
      <c r="H2235" s="77">
        <v>561.75</v>
      </c>
      <c r="I2235" s="77">
        <v>89.76</v>
      </c>
      <c r="J2235" s="77">
        <v>624</v>
      </c>
      <c r="K2235" s="77">
        <v>0</v>
      </c>
      <c r="L2235" s="80">
        <v>500</v>
      </c>
      <c r="M2235" s="80"/>
      <c r="N2235" s="80"/>
      <c r="O2235" s="80"/>
      <c r="P2235" s="80"/>
      <c r="Q2235" s="78">
        <v>110010</v>
      </c>
      <c r="R2235" s="79" t="s">
        <v>150</v>
      </c>
      <c r="S2235" s="78">
        <v>10</v>
      </c>
      <c r="T2235" s="79" t="s">
        <v>150</v>
      </c>
      <c r="U2235" s="78">
        <v>11</v>
      </c>
      <c r="V2235" s="80" t="s">
        <v>156</v>
      </c>
      <c r="W2235" s="78">
        <v>61</v>
      </c>
      <c r="X2235" s="78">
        <v>1</v>
      </c>
    </row>
    <row r="2236" spans="1:24" x14ac:dyDescent="0.25">
      <c r="A2236" s="67"/>
      <c r="B2236" s="67">
        <v>1968</v>
      </c>
      <c r="C2236" s="67" t="s">
        <v>700</v>
      </c>
      <c r="D2236" s="107">
        <v>342006</v>
      </c>
      <c r="E2236" s="88" t="s">
        <v>325</v>
      </c>
      <c r="F2236" s="76">
        <v>611120</v>
      </c>
      <c r="G2236" s="75" t="s">
        <v>229</v>
      </c>
      <c r="H2236" s="77">
        <v>62387.01</v>
      </c>
      <c r="I2236" s="77">
        <v>75709.95</v>
      </c>
      <c r="J2236" s="77">
        <v>76117</v>
      </c>
      <c r="K2236" s="77">
        <v>51222.87</v>
      </c>
      <c r="L2236" s="80">
        <v>0</v>
      </c>
      <c r="M2236" s="80"/>
      <c r="N2236" s="80"/>
      <c r="O2236" s="80"/>
      <c r="P2236" s="80"/>
      <c r="Q2236" s="78">
        <v>110010</v>
      </c>
      <c r="R2236" s="79" t="s">
        <v>150</v>
      </c>
      <c r="S2236" s="78">
        <v>10</v>
      </c>
      <c r="T2236" s="79" t="s">
        <v>150</v>
      </c>
      <c r="U2236" s="78">
        <v>11</v>
      </c>
      <c r="V2236" s="80" t="s">
        <v>156</v>
      </c>
      <c r="W2236" s="78">
        <v>61</v>
      </c>
      <c r="X2236" s="78">
        <v>1</v>
      </c>
    </row>
    <row r="2237" spans="1:24" x14ac:dyDescent="0.25">
      <c r="A2237" s="67"/>
      <c r="B2237" s="67">
        <v>1969</v>
      </c>
      <c r="C2237" s="67" t="s">
        <v>700</v>
      </c>
      <c r="D2237" s="107">
        <v>342006</v>
      </c>
      <c r="E2237" s="88" t="s">
        <v>325</v>
      </c>
      <c r="F2237" s="76">
        <v>611150</v>
      </c>
      <c r="G2237" s="75" t="s">
        <v>262</v>
      </c>
      <c r="H2237" s="77">
        <v>33159.480000000003</v>
      </c>
      <c r="I2237" s="77">
        <v>34490.17</v>
      </c>
      <c r="J2237" s="77">
        <v>21869</v>
      </c>
      <c r="K2237" s="77">
        <v>0</v>
      </c>
      <c r="L2237" s="80">
        <v>23506</v>
      </c>
      <c r="M2237" s="80"/>
      <c r="N2237" s="80"/>
      <c r="O2237" s="80"/>
      <c r="P2237" s="80"/>
      <c r="Q2237" s="78">
        <v>110010</v>
      </c>
      <c r="R2237" s="79" t="s">
        <v>150</v>
      </c>
      <c r="S2237" s="78">
        <v>10</v>
      </c>
      <c r="T2237" s="79" t="s">
        <v>150</v>
      </c>
      <c r="U2237" s="78">
        <v>11</v>
      </c>
      <c r="V2237" s="80" t="s">
        <v>156</v>
      </c>
      <c r="W2237" s="78">
        <v>61</v>
      </c>
      <c r="X2237" s="78">
        <v>1</v>
      </c>
    </row>
    <row r="2238" spans="1:24" x14ac:dyDescent="0.25">
      <c r="A2238" s="67"/>
      <c r="B2238" s="67">
        <v>1970</v>
      </c>
      <c r="C2238" s="67" t="s">
        <v>700</v>
      </c>
      <c r="D2238" s="107">
        <v>342006</v>
      </c>
      <c r="E2238" s="88" t="s">
        <v>325</v>
      </c>
      <c r="F2238" s="76">
        <v>611160</v>
      </c>
      <c r="G2238" s="75" t="s">
        <v>230</v>
      </c>
      <c r="H2238" s="77">
        <v>0</v>
      </c>
      <c r="I2238" s="77">
        <v>2064.48</v>
      </c>
      <c r="J2238" s="77">
        <v>9515</v>
      </c>
      <c r="K2238" s="77">
        <v>0</v>
      </c>
      <c r="L2238" s="80">
        <v>0</v>
      </c>
      <c r="M2238" s="80"/>
      <c r="N2238" s="80"/>
      <c r="O2238" s="80"/>
      <c r="P2238" s="80"/>
      <c r="Q2238" s="78">
        <v>110010</v>
      </c>
      <c r="R2238" s="79" t="s">
        <v>150</v>
      </c>
      <c r="S2238" s="78">
        <v>10</v>
      </c>
      <c r="T2238" s="79" t="s">
        <v>150</v>
      </c>
      <c r="U2238" s="78">
        <v>11</v>
      </c>
      <c r="V2238" s="80" t="s">
        <v>156</v>
      </c>
      <c r="W2238" s="78">
        <v>61</v>
      </c>
      <c r="X2238" s="78">
        <v>1</v>
      </c>
    </row>
    <row r="2239" spans="1:24" x14ac:dyDescent="0.25">
      <c r="A2239" s="67"/>
      <c r="B2239" s="67">
        <v>1971</v>
      </c>
      <c r="C2239" s="67" t="s">
        <v>700</v>
      </c>
      <c r="D2239" s="107">
        <v>342006</v>
      </c>
      <c r="E2239" s="88" t="s">
        <v>325</v>
      </c>
      <c r="F2239" s="76">
        <v>712320</v>
      </c>
      <c r="G2239" s="75" t="s">
        <v>276</v>
      </c>
      <c r="H2239" s="77">
        <v>0</v>
      </c>
      <c r="I2239" s="77">
        <v>75</v>
      </c>
      <c r="J2239" s="77">
        <v>0</v>
      </c>
      <c r="K2239" s="77">
        <v>0</v>
      </c>
      <c r="L2239" s="80">
        <v>0</v>
      </c>
      <c r="M2239" s="80">
        <f t="shared" ref="M2239:M2245" si="59">+L2239-J2239</f>
        <v>0</v>
      </c>
      <c r="N2239" s="80"/>
      <c r="O2239" s="80"/>
      <c r="P2239" s="80"/>
      <c r="Q2239" s="78">
        <v>110010</v>
      </c>
      <c r="R2239" s="79" t="s">
        <v>150</v>
      </c>
      <c r="S2239" s="78">
        <v>10</v>
      </c>
      <c r="T2239" s="79" t="s">
        <v>150</v>
      </c>
      <c r="U2239" s="78">
        <v>11</v>
      </c>
      <c r="V2239" s="80" t="s">
        <v>156</v>
      </c>
      <c r="W2239" s="78">
        <v>71</v>
      </c>
      <c r="X2239" s="78">
        <v>4</v>
      </c>
    </row>
    <row r="2240" spans="1:24" x14ac:dyDescent="0.25">
      <c r="A2240" s="67"/>
      <c r="B2240" s="67">
        <v>1972</v>
      </c>
      <c r="C2240" s="67" t="s">
        <v>700</v>
      </c>
      <c r="D2240" s="107">
        <v>342006</v>
      </c>
      <c r="E2240" s="88" t="s">
        <v>325</v>
      </c>
      <c r="F2240" s="76">
        <v>733110</v>
      </c>
      <c r="G2240" s="75" t="s">
        <v>214</v>
      </c>
      <c r="H2240" s="77">
        <v>0</v>
      </c>
      <c r="I2240" s="77">
        <v>0</v>
      </c>
      <c r="J2240" s="77">
        <v>100</v>
      </c>
      <c r="K2240" s="77">
        <v>0</v>
      </c>
      <c r="L2240" s="80">
        <v>100</v>
      </c>
      <c r="M2240" s="80">
        <f t="shared" si="59"/>
        <v>0</v>
      </c>
      <c r="N2240" s="80"/>
      <c r="O2240" s="80"/>
      <c r="P2240" s="80"/>
      <c r="Q2240" s="78">
        <v>110010</v>
      </c>
      <c r="R2240" s="79" t="s">
        <v>150</v>
      </c>
      <c r="S2240" s="78">
        <v>10</v>
      </c>
      <c r="T2240" s="79" t="s">
        <v>150</v>
      </c>
      <c r="U2240" s="78">
        <v>11</v>
      </c>
      <c r="V2240" s="80" t="s">
        <v>156</v>
      </c>
      <c r="W2240" s="78">
        <v>73</v>
      </c>
      <c r="X2240" s="78">
        <v>4</v>
      </c>
    </row>
    <row r="2241" spans="1:24" x14ac:dyDescent="0.25">
      <c r="A2241" s="67"/>
      <c r="B2241" s="67">
        <v>1973</v>
      </c>
      <c r="C2241" s="67" t="s">
        <v>700</v>
      </c>
      <c r="D2241" s="107">
        <v>342006</v>
      </c>
      <c r="E2241" s="88" t="s">
        <v>325</v>
      </c>
      <c r="F2241" s="76">
        <v>744220</v>
      </c>
      <c r="G2241" s="75" t="s">
        <v>191</v>
      </c>
      <c r="H2241" s="77">
        <v>2911.58</v>
      </c>
      <c r="I2241" s="77">
        <v>3100</v>
      </c>
      <c r="J2241" s="77">
        <v>0</v>
      </c>
      <c r="K2241" s="77">
        <v>0</v>
      </c>
      <c r="L2241" s="80">
        <v>300</v>
      </c>
      <c r="M2241" s="80">
        <f t="shared" si="59"/>
        <v>300</v>
      </c>
      <c r="N2241" s="80"/>
      <c r="O2241" s="80"/>
      <c r="P2241" s="80"/>
      <c r="Q2241" s="78">
        <v>110010</v>
      </c>
      <c r="R2241" s="79" t="s">
        <v>150</v>
      </c>
      <c r="S2241" s="78">
        <v>10</v>
      </c>
      <c r="T2241" s="79" t="s">
        <v>150</v>
      </c>
      <c r="U2241" s="78">
        <v>11</v>
      </c>
      <c r="V2241" s="80" t="s">
        <v>156</v>
      </c>
      <c r="W2241" s="78">
        <v>74</v>
      </c>
      <c r="X2241" s="78">
        <v>4</v>
      </c>
    </row>
    <row r="2242" spans="1:24" x14ac:dyDescent="0.25">
      <c r="A2242" s="67"/>
      <c r="B2242" s="67">
        <v>1974</v>
      </c>
      <c r="C2242" s="67" t="s">
        <v>700</v>
      </c>
      <c r="D2242" s="107">
        <v>342006</v>
      </c>
      <c r="E2242" s="88" t="s">
        <v>325</v>
      </c>
      <c r="F2242" s="76">
        <v>755310</v>
      </c>
      <c r="G2242" s="75" t="s">
        <v>194</v>
      </c>
      <c r="H2242" s="77">
        <v>2182.2900000000004</v>
      </c>
      <c r="I2242" s="77">
        <v>3353.4</v>
      </c>
      <c r="J2242" s="77">
        <v>3100</v>
      </c>
      <c r="K2242" s="77">
        <v>2246.1600000000003</v>
      </c>
      <c r="L2242" s="80">
        <v>3000</v>
      </c>
      <c r="M2242" s="80">
        <f t="shared" si="59"/>
        <v>-100</v>
      </c>
      <c r="N2242" s="80"/>
      <c r="O2242" s="80"/>
      <c r="P2242" s="80"/>
      <c r="Q2242" s="78">
        <v>110010</v>
      </c>
      <c r="R2242" s="79" t="s">
        <v>150</v>
      </c>
      <c r="S2242" s="78">
        <v>10</v>
      </c>
      <c r="T2242" s="79" t="s">
        <v>150</v>
      </c>
      <c r="U2242" s="78">
        <v>11</v>
      </c>
      <c r="V2242" s="80" t="s">
        <v>156</v>
      </c>
      <c r="W2242" s="78">
        <v>75</v>
      </c>
      <c r="X2242" s="78">
        <v>4</v>
      </c>
    </row>
    <row r="2243" spans="1:24" x14ac:dyDescent="0.25">
      <c r="A2243" s="67"/>
      <c r="B2243" s="67">
        <v>1975</v>
      </c>
      <c r="C2243" s="67" t="s">
        <v>700</v>
      </c>
      <c r="D2243" s="107">
        <v>342006</v>
      </c>
      <c r="E2243" s="88" t="s">
        <v>325</v>
      </c>
      <c r="F2243" s="76">
        <v>755360</v>
      </c>
      <c r="G2243" s="75" t="s">
        <v>225</v>
      </c>
      <c r="H2243" s="77">
        <v>283.05</v>
      </c>
      <c r="I2243" s="77">
        <v>0</v>
      </c>
      <c r="J2243" s="77">
        <v>200</v>
      </c>
      <c r="K2243" s="77">
        <v>0</v>
      </c>
      <c r="L2243" s="80">
        <v>100</v>
      </c>
      <c r="M2243" s="80">
        <f t="shared" si="59"/>
        <v>-100</v>
      </c>
      <c r="N2243" s="80"/>
      <c r="O2243" s="80"/>
      <c r="P2243" s="80"/>
      <c r="Q2243" s="78">
        <v>110010</v>
      </c>
      <c r="R2243" s="79" t="s">
        <v>150</v>
      </c>
      <c r="S2243" s="78">
        <v>10</v>
      </c>
      <c r="T2243" s="79" t="s">
        <v>150</v>
      </c>
      <c r="U2243" s="78">
        <v>11</v>
      </c>
      <c r="V2243" s="80" t="s">
        <v>156</v>
      </c>
      <c r="W2243" s="78">
        <v>75</v>
      </c>
      <c r="X2243" s="78">
        <v>4</v>
      </c>
    </row>
    <row r="2244" spans="1:24" x14ac:dyDescent="0.25">
      <c r="A2244" s="67"/>
      <c r="B2244" s="67">
        <v>1976</v>
      </c>
      <c r="C2244" s="67" t="s">
        <v>700</v>
      </c>
      <c r="D2244" s="107">
        <v>342006</v>
      </c>
      <c r="E2244" s="88" t="s">
        <v>325</v>
      </c>
      <c r="F2244" s="76">
        <v>755705</v>
      </c>
      <c r="G2244" s="75" t="s">
        <v>196</v>
      </c>
      <c r="H2244" s="77">
        <v>0</v>
      </c>
      <c r="I2244" s="77">
        <v>0.46</v>
      </c>
      <c r="J2244" s="77">
        <v>10</v>
      </c>
      <c r="K2244" s="77">
        <v>0</v>
      </c>
      <c r="L2244" s="80">
        <v>10</v>
      </c>
      <c r="M2244" s="80">
        <f t="shared" si="59"/>
        <v>0</v>
      </c>
      <c r="N2244" s="80"/>
      <c r="O2244" s="80"/>
      <c r="P2244" s="80"/>
      <c r="Q2244" s="78">
        <v>110010</v>
      </c>
      <c r="R2244" s="79" t="s">
        <v>150</v>
      </c>
      <c r="S2244" s="78">
        <v>10</v>
      </c>
      <c r="T2244" s="79" t="s">
        <v>150</v>
      </c>
      <c r="U2244" s="78">
        <v>11</v>
      </c>
      <c r="V2244" s="80" t="s">
        <v>156</v>
      </c>
      <c r="W2244" s="78">
        <v>75</v>
      </c>
      <c r="X2244" s="78">
        <v>4</v>
      </c>
    </row>
    <row r="2245" spans="1:24" x14ac:dyDescent="0.25">
      <c r="A2245" s="67"/>
      <c r="B2245" s="67"/>
      <c r="C2245" s="67" t="s">
        <v>700</v>
      </c>
      <c r="D2245" s="107">
        <v>342006</v>
      </c>
      <c r="E2245" s="88" t="s">
        <v>325</v>
      </c>
      <c r="F2245" s="66">
        <v>798142</v>
      </c>
      <c r="G2245" s="66" t="s">
        <v>839</v>
      </c>
      <c r="H2245" s="77"/>
      <c r="I2245" s="77"/>
      <c r="J2245" s="77"/>
      <c r="K2245" s="77"/>
      <c r="L2245" s="80">
        <v>-51</v>
      </c>
      <c r="M2245" s="80">
        <f t="shared" si="59"/>
        <v>-51</v>
      </c>
      <c r="N2245" s="80"/>
      <c r="O2245" s="80"/>
      <c r="P2245" s="80"/>
      <c r="Q2245" s="78">
        <v>110010</v>
      </c>
      <c r="R2245" s="79" t="s">
        <v>150</v>
      </c>
      <c r="S2245" s="78">
        <v>10</v>
      </c>
      <c r="T2245" s="79" t="s">
        <v>150</v>
      </c>
      <c r="U2245" s="78">
        <v>11</v>
      </c>
      <c r="V2245" s="80" t="s">
        <v>156</v>
      </c>
      <c r="W2245" s="78">
        <v>79</v>
      </c>
      <c r="X2245" s="78">
        <v>4</v>
      </c>
    </row>
    <row r="2246" spans="1:24" x14ac:dyDescent="0.25">
      <c r="A2246" s="67"/>
      <c r="B2246" s="67">
        <v>1977</v>
      </c>
      <c r="C2246" s="67" t="s">
        <v>700</v>
      </c>
      <c r="D2246" s="107">
        <v>343010</v>
      </c>
      <c r="E2246" s="88" t="s">
        <v>620</v>
      </c>
      <c r="F2246" s="76">
        <v>611110</v>
      </c>
      <c r="G2246" s="75" t="s">
        <v>258</v>
      </c>
      <c r="H2246" s="77">
        <v>20501.04</v>
      </c>
      <c r="I2246" s="77">
        <v>0</v>
      </c>
      <c r="J2246" s="77">
        <v>39471</v>
      </c>
      <c r="K2246" s="77">
        <v>14801.46</v>
      </c>
      <c r="L2246" s="80">
        <v>49338</v>
      </c>
      <c r="M2246" s="80"/>
      <c r="N2246" s="80"/>
      <c r="O2246" s="80"/>
      <c r="P2246" s="80"/>
      <c r="Q2246" s="78">
        <v>110010</v>
      </c>
      <c r="R2246" s="79" t="s">
        <v>150</v>
      </c>
      <c r="S2246" s="78">
        <v>10</v>
      </c>
      <c r="T2246" s="79" t="s">
        <v>150</v>
      </c>
      <c r="U2246" s="78">
        <v>11</v>
      </c>
      <c r="V2246" s="80" t="s">
        <v>156</v>
      </c>
      <c r="W2246" s="78">
        <v>61</v>
      </c>
      <c r="X2246" s="78">
        <v>1</v>
      </c>
    </row>
    <row r="2247" spans="1:24" x14ac:dyDescent="0.25">
      <c r="A2247" s="67"/>
      <c r="B2247" s="67">
        <v>1978</v>
      </c>
      <c r="C2247" s="67" t="s">
        <v>700</v>
      </c>
      <c r="D2247" s="107">
        <v>343010</v>
      </c>
      <c r="E2247" s="88" t="s">
        <v>620</v>
      </c>
      <c r="F2247" s="76">
        <v>611120</v>
      </c>
      <c r="G2247" s="75" t="s">
        <v>229</v>
      </c>
      <c r="H2247" s="77">
        <v>2157</v>
      </c>
      <c r="I2247" s="77">
        <v>13508.94</v>
      </c>
      <c r="J2247" s="77">
        <v>4758</v>
      </c>
      <c r="K2247" s="77">
        <v>0</v>
      </c>
      <c r="L2247" s="80">
        <v>0</v>
      </c>
      <c r="M2247" s="80"/>
      <c r="N2247" s="80"/>
      <c r="O2247" s="80"/>
      <c r="P2247" s="80"/>
      <c r="Q2247" s="78">
        <v>110010</v>
      </c>
      <c r="R2247" s="79" t="s">
        <v>150</v>
      </c>
      <c r="S2247" s="78">
        <v>10</v>
      </c>
      <c r="T2247" s="79" t="s">
        <v>150</v>
      </c>
      <c r="U2247" s="78">
        <v>11</v>
      </c>
      <c r="V2247" s="80" t="s">
        <v>156</v>
      </c>
      <c r="W2247" s="78">
        <v>61</v>
      </c>
      <c r="X2247" s="78">
        <v>1</v>
      </c>
    </row>
    <row r="2248" spans="1:24" x14ac:dyDescent="0.25">
      <c r="A2248" s="67"/>
      <c r="B2248" s="67">
        <v>1979</v>
      </c>
      <c r="C2248" s="67" t="s">
        <v>700</v>
      </c>
      <c r="D2248" s="107">
        <v>343010</v>
      </c>
      <c r="E2248" s="88" t="s">
        <v>620</v>
      </c>
      <c r="F2248" s="76">
        <v>611150</v>
      </c>
      <c r="G2248" s="75" t="s">
        <v>262</v>
      </c>
      <c r="H2248" s="77">
        <v>0</v>
      </c>
      <c r="I2248" s="77">
        <v>0</v>
      </c>
      <c r="J2248" s="77">
        <v>7717</v>
      </c>
      <c r="K2248" s="77">
        <v>0</v>
      </c>
      <c r="L2248" s="80">
        <v>8066</v>
      </c>
      <c r="M2248" s="80"/>
      <c r="N2248" s="80"/>
      <c r="O2248" s="80"/>
      <c r="P2248" s="80"/>
      <c r="Q2248" s="78">
        <v>110010</v>
      </c>
      <c r="R2248" s="79" t="s">
        <v>150</v>
      </c>
      <c r="S2248" s="78">
        <v>10</v>
      </c>
      <c r="T2248" s="79" t="s">
        <v>150</v>
      </c>
      <c r="U2248" s="78">
        <v>11</v>
      </c>
      <c r="V2248" s="80" t="s">
        <v>156</v>
      </c>
      <c r="W2248" s="78">
        <v>61</v>
      </c>
      <c r="X2248" s="78">
        <v>1</v>
      </c>
    </row>
    <row r="2249" spans="1:24" x14ac:dyDescent="0.25">
      <c r="A2249" s="67"/>
      <c r="B2249" s="67">
        <v>1980</v>
      </c>
      <c r="C2249" s="67" t="s">
        <v>700</v>
      </c>
      <c r="D2249" s="109">
        <v>343010</v>
      </c>
      <c r="E2249" s="88" t="s">
        <v>620</v>
      </c>
      <c r="F2249" s="72">
        <v>712320</v>
      </c>
      <c r="G2249" s="75" t="s">
        <v>276</v>
      </c>
      <c r="H2249" s="77">
        <v>0</v>
      </c>
      <c r="I2249" s="77">
        <v>0</v>
      </c>
      <c r="J2249" s="77">
        <v>0</v>
      </c>
      <c r="K2249" s="77">
        <v>0</v>
      </c>
      <c r="L2249" s="80">
        <v>100</v>
      </c>
      <c r="M2249" s="80">
        <f t="shared" ref="M2249:M2256" si="60">+L2249-J2249</f>
        <v>100</v>
      </c>
      <c r="N2249" s="80"/>
      <c r="O2249" s="80"/>
      <c r="P2249" s="80"/>
      <c r="Q2249" s="78">
        <v>110010</v>
      </c>
      <c r="R2249" s="79" t="s">
        <v>150</v>
      </c>
      <c r="S2249" s="78">
        <v>10</v>
      </c>
      <c r="T2249" s="79" t="s">
        <v>150</v>
      </c>
      <c r="U2249" s="78">
        <v>11</v>
      </c>
      <c r="V2249" s="80" t="s">
        <v>156</v>
      </c>
      <c r="W2249" s="78">
        <v>71</v>
      </c>
      <c r="X2249" s="78">
        <v>4</v>
      </c>
    </row>
    <row r="2250" spans="1:24" x14ac:dyDescent="0.25">
      <c r="A2250" s="67"/>
      <c r="B2250" s="67">
        <v>1981</v>
      </c>
      <c r="C2250" s="67" t="s">
        <v>700</v>
      </c>
      <c r="D2250" s="109">
        <v>343010</v>
      </c>
      <c r="E2250" s="88" t="s">
        <v>620</v>
      </c>
      <c r="F2250" s="72">
        <v>733110</v>
      </c>
      <c r="G2250" s="75" t="s">
        <v>214</v>
      </c>
      <c r="H2250" s="77">
        <v>0</v>
      </c>
      <c r="I2250" s="77">
        <v>0</v>
      </c>
      <c r="J2250" s="77">
        <v>100</v>
      </c>
      <c r="K2250" s="77">
        <v>0</v>
      </c>
      <c r="L2250" s="80">
        <v>100</v>
      </c>
      <c r="M2250" s="80">
        <f t="shared" si="60"/>
        <v>0</v>
      </c>
      <c r="N2250" s="80"/>
      <c r="O2250" s="80"/>
      <c r="P2250" s="80"/>
      <c r="Q2250" s="78">
        <v>110010</v>
      </c>
      <c r="R2250" s="79" t="s">
        <v>150</v>
      </c>
      <c r="S2250" s="78">
        <v>10</v>
      </c>
      <c r="T2250" s="79" t="s">
        <v>150</v>
      </c>
      <c r="U2250" s="78">
        <v>11</v>
      </c>
      <c r="V2250" s="80" t="s">
        <v>156</v>
      </c>
      <c r="W2250" s="78">
        <v>73</v>
      </c>
      <c r="X2250" s="78">
        <v>4</v>
      </c>
    </row>
    <row r="2251" spans="1:24" x14ac:dyDescent="0.25">
      <c r="A2251" s="67"/>
      <c r="B2251" s="67">
        <v>1982</v>
      </c>
      <c r="C2251" s="67" t="s">
        <v>700</v>
      </c>
      <c r="D2251" s="109">
        <v>343010</v>
      </c>
      <c r="E2251" s="88" t="s">
        <v>620</v>
      </c>
      <c r="F2251" s="72">
        <v>744210</v>
      </c>
      <c r="G2251" s="75" t="s">
        <v>190</v>
      </c>
      <c r="H2251" s="77">
        <v>0</v>
      </c>
      <c r="I2251" s="77">
        <v>0</v>
      </c>
      <c r="J2251" s="77">
        <v>0</v>
      </c>
      <c r="K2251" s="77">
        <v>0</v>
      </c>
      <c r="L2251" s="80">
        <v>100</v>
      </c>
      <c r="M2251" s="80">
        <f t="shared" si="60"/>
        <v>100</v>
      </c>
      <c r="N2251" s="80"/>
      <c r="O2251" s="80"/>
      <c r="P2251" s="80"/>
      <c r="Q2251" s="78">
        <v>110010</v>
      </c>
      <c r="R2251" s="79" t="s">
        <v>150</v>
      </c>
      <c r="S2251" s="78">
        <v>10</v>
      </c>
      <c r="T2251" s="79" t="s">
        <v>150</v>
      </c>
      <c r="U2251" s="78">
        <v>11</v>
      </c>
      <c r="V2251" s="80" t="s">
        <v>156</v>
      </c>
      <c r="W2251" s="78">
        <v>74</v>
      </c>
      <c r="X2251" s="78">
        <v>4</v>
      </c>
    </row>
    <row r="2252" spans="1:24" x14ac:dyDescent="0.25">
      <c r="A2252" s="67"/>
      <c r="B2252" s="67">
        <v>1983</v>
      </c>
      <c r="C2252" s="67" t="s">
        <v>700</v>
      </c>
      <c r="D2252" s="109">
        <v>343010</v>
      </c>
      <c r="E2252" s="88" t="s">
        <v>620</v>
      </c>
      <c r="F2252" s="72">
        <v>744220</v>
      </c>
      <c r="G2252" s="75" t="s">
        <v>191</v>
      </c>
      <c r="H2252" s="77">
        <v>0</v>
      </c>
      <c r="I2252" s="77">
        <v>0</v>
      </c>
      <c r="J2252" s="77">
        <v>0</v>
      </c>
      <c r="K2252" s="77">
        <v>0</v>
      </c>
      <c r="L2252" s="80">
        <v>100</v>
      </c>
      <c r="M2252" s="80">
        <f t="shared" si="60"/>
        <v>100</v>
      </c>
      <c r="N2252" s="80"/>
      <c r="O2252" s="80"/>
      <c r="P2252" s="80"/>
      <c r="Q2252" s="78">
        <v>110010</v>
      </c>
      <c r="R2252" s="79" t="s">
        <v>150</v>
      </c>
      <c r="S2252" s="78">
        <v>10</v>
      </c>
      <c r="T2252" s="79" t="s">
        <v>150</v>
      </c>
      <c r="U2252" s="78">
        <v>11</v>
      </c>
      <c r="V2252" s="80" t="s">
        <v>156</v>
      </c>
      <c r="W2252" s="78">
        <v>74</v>
      </c>
      <c r="X2252" s="78">
        <v>4</v>
      </c>
    </row>
    <row r="2253" spans="1:24" x14ac:dyDescent="0.25">
      <c r="A2253" s="67"/>
      <c r="B2253" s="67">
        <v>1984</v>
      </c>
      <c r="C2253" s="67" t="s">
        <v>700</v>
      </c>
      <c r="D2253" s="109">
        <v>343010</v>
      </c>
      <c r="E2253" s="88" t="s">
        <v>620</v>
      </c>
      <c r="F2253" s="72">
        <v>755110</v>
      </c>
      <c r="G2253" s="75" t="s">
        <v>323</v>
      </c>
      <c r="H2253" s="77">
        <v>0</v>
      </c>
      <c r="I2253" s="77">
        <v>0</v>
      </c>
      <c r="J2253" s="77">
        <v>0</v>
      </c>
      <c r="K2253" s="77">
        <v>0</v>
      </c>
      <c r="L2253" s="80">
        <v>1800</v>
      </c>
      <c r="M2253" s="80">
        <f t="shared" si="60"/>
        <v>1800</v>
      </c>
      <c r="N2253" s="80"/>
      <c r="O2253" s="80"/>
      <c r="P2253" s="80"/>
      <c r="Q2253" s="78">
        <v>110010</v>
      </c>
      <c r="R2253" s="79" t="s">
        <v>150</v>
      </c>
      <c r="S2253" s="78">
        <v>10</v>
      </c>
      <c r="T2253" s="79" t="s">
        <v>150</v>
      </c>
      <c r="U2253" s="78">
        <v>11</v>
      </c>
      <c r="V2253" s="80" t="s">
        <v>156</v>
      </c>
      <c r="W2253" s="78">
        <v>75</v>
      </c>
      <c r="X2253" s="78">
        <v>4</v>
      </c>
    </row>
    <row r="2254" spans="1:24" x14ac:dyDescent="0.25">
      <c r="A2254" s="67"/>
      <c r="B2254" s="67">
        <v>1985</v>
      </c>
      <c r="C2254" s="67" t="s">
        <v>700</v>
      </c>
      <c r="D2254" s="109">
        <v>343010</v>
      </c>
      <c r="E2254" s="88" t="s">
        <v>620</v>
      </c>
      <c r="F2254" s="72">
        <v>755310</v>
      </c>
      <c r="G2254" s="75" t="s">
        <v>194</v>
      </c>
      <c r="H2254" s="77">
        <v>51.54</v>
      </c>
      <c r="I2254" s="77">
        <v>674.88</v>
      </c>
      <c r="J2254" s="77">
        <v>700</v>
      </c>
      <c r="K2254" s="77">
        <v>575.81999999999994</v>
      </c>
      <c r="L2254" s="80">
        <v>800</v>
      </c>
      <c r="M2254" s="80">
        <f t="shared" si="60"/>
        <v>100</v>
      </c>
      <c r="N2254" s="80"/>
      <c r="O2254" s="80"/>
      <c r="P2254" s="80"/>
      <c r="Q2254" s="78">
        <v>110010</v>
      </c>
      <c r="R2254" s="79" t="s">
        <v>150</v>
      </c>
      <c r="S2254" s="78">
        <v>10</v>
      </c>
      <c r="T2254" s="79" t="s">
        <v>150</v>
      </c>
      <c r="U2254" s="78">
        <v>11</v>
      </c>
      <c r="V2254" s="80" t="s">
        <v>156</v>
      </c>
      <c r="W2254" s="78">
        <v>75</v>
      </c>
      <c r="X2254" s="78">
        <v>4</v>
      </c>
    </row>
    <row r="2255" spans="1:24" x14ac:dyDescent="0.25">
      <c r="A2255" s="67"/>
      <c r="B2255" s="67">
        <v>1986</v>
      </c>
      <c r="C2255" s="67" t="s">
        <v>700</v>
      </c>
      <c r="D2255" s="109">
        <v>343010</v>
      </c>
      <c r="E2255" s="88" t="s">
        <v>620</v>
      </c>
      <c r="F2255" s="72">
        <v>755360</v>
      </c>
      <c r="G2255" s="75" t="s">
        <v>225</v>
      </c>
      <c r="H2255" s="77">
        <v>0</v>
      </c>
      <c r="I2255" s="77">
        <v>0</v>
      </c>
      <c r="J2255" s="77">
        <v>50</v>
      </c>
      <c r="K2255" s="77">
        <v>0</v>
      </c>
      <c r="L2255" s="80">
        <v>0</v>
      </c>
      <c r="M2255" s="80">
        <f t="shared" si="60"/>
        <v>-50</v>
      </c>
      <c r="N2255" s="80"/>
      <c r="O2255" s="80"/>
      <c r="P2255" s="80"/>
      <c r="Q2255" s="78">
        <v>110010</v>
      </c>
      <c r="R2255" s="79" t="s">
        <v>150</v>
      </c>
      <c r="S2255" s="78">
        <v>10</v>
      </c>
      <c r="T2255" s="79" t="s">
        <v>150</v>
      </c>
      <c r="U2255" s="78">
        <v>11</v>
      </c>
      <c r="V2255" s="80" t="s">
        <v>156</v>
      </c>
      <c r="W2255" s="78">
        <v>75</v>
      </c>
      <c r="X2255" s="78">
        <v>4</v>
      </c>
    </row>
    <row r="2256" spans="1:24" x14ac:dyDescent="0.25">
      <c r="A2256" s="67"/>
      <c r="B2256" s="67"/>
      <c r="C2256" s="67" t="s">
        <v>700</v>
      </c>
      <c r="D2256" s="109">
        <v>343010</v>
      </c>
      <c r="E2256" s="88" t="s">
        <v>620</v>
      </c>
      <c r="F2256" s="66">
        <v>798142</v>
      </c>
      <c r="G2256" s="66" t="s">
        <v>839</v>
      </c>
      <c r="H2256" s="77"/>
      <c r="I2256" s="77"/>
      <c r="J2256" s="77"/>
      <c r="K2256" s="77"/>
      <c r="L2256" s="80">
        <v>-220</v>
      </c>
      <c r="M2256" s="80">
        <f t="shared" si="60"/>
        <v>-220</v>
      </c>
      <c r="N2256" s="80"/>
      <c r="O2256" s="80"/>
      <c r="P2256" s="80"/>
      <c r="Q2256" s="78">
        <v>110010</v>
      </c>
      <c r="R2256" s="79" t="s">
        <v>150</v>
      </c>
      <c r="S2256" s="78">
        <v>10</v>
      </c>
      <c r="T2256" s="79" t="s">
        <v>150</v>
      </c>
      <c r="U2256" s="78">
        <v>11</v>
      </c>
      <c r="V2256" s="80" t="s">
        <v>156</v>
      </c>
      <c r="W2256" s="78">
        <v>79</v>
      </c>
      <c r="X2256" s="78">
        <v>4</v>
      </c>
    </row>
    <row r="2257" spans="1:24" x14ac:dyDescent="0.25">
      <c r="A2257" s="67"/>
      <c r="B2257" s="67">
        <v>1987</v>
      </c>
      <c r="C2257" s="67" t="s">
        <v>700</v>
      </c>
      <c r="D2257" s="109">
        <v>343012</v>
      </c>
      <c r="E2257" s="88" t="s">
        <v>620</v>
      </c>
      <c r="F2257" s="72">
        <v>611110</v>
      </c>
      <c r="G2257" s="75" t="s">
        <v>258</v>
      </c>
      <c r="H2257" s="77">
        <v>44405.15</v>
      </c>
      <c r="I2257" s="77">
        <v>47985.960000000014</v>
      </c>
      <c r="J2257" s="77">
        <v>60774</v>
      </c>
      <c r="K2257" s="77">
        <v>35320.32</v>
      </c>
      <c r="L2257" s="80">
        <v>50905</v>
      </c>
      <c r="M2257" s="80"/>
      <c r="N2257" s="80"/>
      <c r="O2257" s="80"/>
      <c r="P2257" s="80"/>
      <c r="Q2257" s="78">
        <v>110010</v>
      </c>
      <c r="R2257" s="79" t="s">
        <v>150</v>
      </c>
      <c r="S2257" s="78">
        <v>10</v>
      </c>
      <c r="T2257" s="79" t="s">
        <v>150</v>
      </c>
      <c r="U2257" s="78">
        <v>11</v>
      </c>
      <c r="V2257" s="80" t="s">
        <v>156</v>
      </c>
      <c r="W2257" s="78">
        <v>61</v>
      </c>
      <c r="X2257" s="78">
        <v>1</v>
      </c>
    </row>
    <row r="2258" spans="1:24" x14ac:dyDescent="0.25">
      <c r="A2258" s="67"/>
      <c r="B2258" s="67">
        <v>1988</v>
      </c>
      <c r="C2258" s="67" t="s">
        <v>700</v>
      </c>
      <c r="D2258" s="109">
        <v>343012</v>
      </c>
      <c r="E2258" s="88" t="s">
        <v>620</v>
      </c>
      <c r="F2258" s="72">
        <v>611115</v>
      </c>
      <c r="G2258" s="75" t="s">
        <v>259</v>
      </c>
      <c r="H2258" s="77">
        <v>0</v>
      </c>
      <c r="I2258" s="77">
        <v>0</v>
      </c>
      <c r="J2258" s="77">
        <v>312</v>
      </c>
      <c r="K2258" s="77">
        <v>0</v>
      </c>
      <c r="L2258" s="80">
        <v>400</v>
      </c>
      <c r="M2258" s="80"/>
      <c r="N2258" s="80"/>
      <c r="O2258" s="80"/>
      <c r="P2258" s="80"/>
      <c r="Q2258" s="78">
        <v>110010</v>
      </c>
      <c r="R2258" s="79" t="s">
        <v>150</v>
      </c>
      <c r="S2258" s="78">
        <v>10</v>
      </c>
      <c r="T2258" s="79" t="s">
        <v>150</v>
      </c>
      <c r="U2258" s="78">
        <v>11</v>
      </c>
      <c r="V2258" s="80" t="s">
        <v>156</v>
      </c>
      <c r="W2258" s="78">
        <v>61</v>
      </c>
      <c r="X2258" s="78">
        <v>1</v>
      </c>
    </row>
    <row r="2259" spans="1:24" x14ac:dyDescent="0.25">
      <c r="A2259" s="67"/>
      <c r="B2259" s="67">
        <v>1989</v>
      </c>
      <c r="C2259" s="67" t="s">
        <v>700</v>
      </c>
      <c r="D2259" s="109">
        <v>343012</v>
      </c>
      <c r="E2259" s="88" t="s">
        <v>620</v>
      </c>
      <c r="F2259" s="72">
        <v>611120</v>
      </c>
      <c r="G2259" s="75" t="s">
        <v>229</v>
      </c>
      <c r="H2259" s="77">
        <v>36646.53</v>
      </c>
      <c r="I2259" s="77">
        <v>26928</v>
      </c>
      <c r="J2259" s="77">
        <v>24976</v>
      </c>
      <c r="K2259" s="77">
        <v>22005.75</v>
      </c>
      <c r="L2259" s="80">
        <v>0</v>
      </c>
      <c r="M2259" s="80"/>
      <c r="N2259" s="80"/>
      <c r="O2259" s="80"/>
      <c r="P2259" s="80"/>
      <c r="Q2259" s="78">
        <v>110010</v>
      </c>
      <c r="R2259" s="79" t="s">
        <v>150</v>
      </c>
      <c r="S2259" s="78">
        <v>10</v>
      </c>
      <c r="T2259" s="79" t="s">
        <v>150</v>
      </c>
      <c r="U2259" s="78">
        <v>11</v>
      </c>
      <c r="V2259" s="80" t="s">
        <v>156</v>
      </c>
      <c r="W2259" s="78">
        <v>61</v>
      </c>
      <c r="X2259" s="78">
        <v>1</v>
      </c>
    </row>
    <row r="2260" spans="1:24" x14ac:dyDescent="0.25">
      <c r="A2260" s="67"/>
      <c r="B2260" s="67">
        <v>1990</v>
      </c>
      <c r="C2260" s="67" t="s">
        <v>700</v>
      </c>
      <c r="D2260" s="109">
        <v>343012</v>
      </c>
      <c r="E2260" s="88" t="s">
        <v>620</v>
      </c>
      <c r="F2260" s="72">
        <v>611125</v>
      </c>
      <c r="G2260" s="75" t="s">
        <v>260</v>
      </c>
      <c r="H2260" s="77">
        <v>19578</v>
      </c>
      <c r="I2260" s="77">
        <v>0</v>
      </c>
      <c r="J2260" s="77">
        <v>0</v>
      </c>
      <c r="K2260" s="77">
        <v>0</v>
      </c>
      <c r="L2260" s="80">
        <v>0</v>
      </c>
      <c r="M2260" s="80"/>
      <c r="N2260" s="80"/>
      <c r="O2260" s="80"/>
      <c r="P2260" s="80"/>
      <c r="Q2260" s="78">
        <v>110010</v>
      </c>
      <c r="R2260" s="79" t="s">
        <v>150</v>
      </c>
      <c r="S2260" s="78">
        <v>10</v>
      </c>
      <c r="T2260" s="79" t="s">
        <v>150</v>
      </c>
      <c r="U2260" s="78">
        <v>11</v>
      </c>
      <c r="V2260" s="80" t="s">
        <v>156</v>
      </c>
      <c r="W2260" s="78">
        <v>61</v>
      </c>
      <c r="X2260" s="78">
        <v>1</v>
      </c>
    </row>
    <row r="2261" spans="1:24" x14ac:dyDescent="0.25">
      <c r="A2261" s="67"/>
      <c r="B2261" s="67">
        <v>1991</v>
      </c>
      <c r="C2261" s="67" t="s">
        <v>700</v>
      </c>
      <c r="D2261" s="109">
        <v>343012</v>
      </c>
      <c r="E2261" s="88" t="s">
        <v>620</v>
      </c>
      <c r="F2261" s="72">
        <v>611130</v>
      </c>
      <c r="G2261" s="75" t="s">
        <v>261</v>
      </c>
      <c r="H2261" s="77">
        <v>2157</v>
      </c>
      <c r="I2261" s="77">
        <v>0</v>
      </c>
      <c r="J2261" s="77">
        <v>0</v>
      </c>
      <c r="K2261" s="77">
        <v>0</v>
      </c>
      <c r="L2261" s="80">
        <v>0</v>
      </c>
      <c r="M2261" s="80"/>
      <c r="N2261" s="80"/>
      <c r="O2261" s="80"/>
      <c r="P2261" s="80"/>
      <c r="Q2261" s="78">
        <v>110010</v>
      </c>
      <c r="R2261" s="79" t="s">
        <v>150</v>
      </c>
      <c r="S2261" s="78">
        <v>10</v>
      </c>
      <c r="T2261" s="79" t="s">
        <v>150</v>
      </c>
      <c r="U2261" s="78">
        <v>11</v>
      </c>
      <c r="V2261" s="80" t="s">
        <v>156</v>
      </c>
      <c r="W2261" s="78">
        <v>61</v>
      </c>
      <c r="X2261" s="78">
        <v>1</v>
      </c>
    </row>
    <row r="2262" spans="1:24" x14ac:dyDescent="0.25">
      <c r="A2262" s="67"/>
      <c r="B2262" s="67">
        <v>1992</v>
      </c>
      <c r="C2262" s="67" t="s">
        <v>700</v>
      </c>
      <c r="D2262" s="109">
        <v>343012</v>
      </c>
      <c r="E2262" s="88" t="s">
        <v>620</v>
      </c>
      <c r="F2262" s="72">
        <v>611150</v>
      </c>
      <c r="G2262" s="75" t="s">
        <v>262</v>
      </c>
      <c r="H2262" s="77">
        <v>12411.619999999999</v>
      </c>
      <c r="I2262" s="77">
        <v>8962.0399999999991</v>
      </c>
      <c r="J2262" s="77">
        <v>6988</v>
      </c>
      <c r="K2262" s="77">
        <v>0</v>
      </c>
      <c r="L2262" s="80">
        <v>14034</v>
      </c>
      <c r="M2262" s="80"/>
      <c r="N2262" s="80"/>
      <c r="O2262" s="80"/>
      <c r="P2262" s="80"/>
      <c r="Q2262" s="78">
        <v>110010</v>
      </c>
      <c r="R2262" s="79" t="s">
        <v>150</v>
      </c>
      <c r="S2262" s="78">
        <v>10</v>
      </c>
      <c r="T2262" s="79" t="s">
        <v>150</v>
      </c>
      <c r="U2262" s="78">
        <v>11</v>
      </c>
      <c r="V2262" s="80" t="s">
        <v>156</v>
      </c>
      <c r="W2262" s="78">
        <v>61</v>
      </c>
      <c r="X2262" s="78">
        <v>1</v>
      </c>
    </row>
    <row r="2263" spans="1:24" x14ac:dyDescent="0.25">
      <c r="A2263" s="67"/>
      <c r="B2263" s="67">
        <v>1993</v>
      </c>
      <c r="C2263" s="67" t="s">
        <v>700</v>
      </c>
      <c r="D2263" s="109">
        <v>343012</v>
      </c>
      <c r="E2263" s="88" t="s">
        <v>620</v>
      </c>
      <c r="F2263" s="72">
        <v>611155</v>
      </c>
      <c r="G2263" s="75" t="s">
        <v>266</v>
      </c>
      <c r="H2263" s="77">
        <v>4314</v>
      </c>
      <c r="I2263" s="77">
        <v>0</v>
      </c>
      <c r="J2263" s="77">
        <v>0</v>
      </c>
      <c r="K2263" s="77">
        <v>0</v>
      </c>
      <c r="L2263" s="80">
        <v>0</v>
      </c>
      <c r="M2263" s="80"/>
      <c r="N2263" s="80"/>
      <c r="O2263" s="80"/>
      <c r="P2263" s="80"/>
      <c r="Q2263" s="78">
        <v>110010</v>
      </c>
      <c r="R2263" s="79" t="s">
        <v>150</v>
      </c>
      <c r="S2263" s="78">
        <v>10</v>
      </c>
      <c r="T2263" s="79" t="s">
        <v>150</v>
      </c>
      <c r="U2263" s="78">
        <v>11</v>
      </c>
      <c r="V2263" s="80" t="s">
        <v>156</v>
      </c>
      <c r="W2263" s="78">
        <v>61</v>
      </c>
      <c r="X2263" s="78">
        <v>1</v>
      </c>
    </row>
    <row r="2264" spans="1:24" x14ac:dyDescent="0.25">
      <c r="A2264" s="67"/>
      <c r="B2264" s="67">
        <v>1994</v>
      </c>
      <c r="C2264" s="67" t="s">
        <v>700</v>
      </c>
      <c r="D2264" s="109">
        <v>343012</v>
      </c>
      <c r="E2264" s="88" t="s">
        <v>620</v>
      </c>
      <c r="F2264" s="72">
        <v>611160</v>
      </c>
      <c r="G2264" s="75" t="s">
        <v>230</v>
      </c>
      <c r="H2264" s="77">
        <v>0</v>
      </c>
      <c r="I2264" s="77">
        <v>0</v>
      </c>
      <c r="J2264" s="77">
        <v>4758</v>
      </c>
      <c r="K2264" s="77">
        <v>0</v>
      </c>
      <c r="L2264" s="80">
        <v>0</v>
      </c>
      <c r="M2264" s="80"/>
      <c r="N2264" s="80"/>
      <c r="O2264" s="80"/>
      <c r="P2264" s="80"/>
      <c r="Q2264" s="78">
        <v>110010</v>
      </c>
      <c r="R2264" s="79" t="s">
        <v>150</v>
      </c>
      <c r="S2264" s="78">
        <v>10</v>
      </c>
      <c r="T2264" s="79" t="s">
        <v>150</v>
      </c>
      <c r="U2264" s="78">
        <v>11</v>
      </c>
      <c r="V2264" s="80" t="s">
        <v>156</v>
      </c>
      <c r="W2264" s="78">
        <v>61</v>
      </c>
      <c r="X2264" s="78">
        <v>1</v>
      </c>
    </row>
    <row r="2265" spans="1:24" x14ac:dyDescent="0.25">
      <c r="A2265" s="67"/>
      <c r="B2265" s="67">
        <v>1995</v>
      </c>
      <c r="C2265" s="67" t="s">
        <v>700</v>
      </c>
      <c r="D2265" s="109">
        <v>343012</v>
      </c>
      <c r="E2265" s="88" t="s">
        <v>620</v>
      </c>
      <c r="F2265" s="72">
        <v>733110</v>
      </c>
      <c r="G2265" s="75" t="s">
        <v>214</v>
      </c>
      <c r="H2265" s="77">
        <v>8.25</v>
      </c>
      <c r="I2265" s="77">
        <v>74.62</v>
      </c>
      <c r="J2265" s="77">
        <v>100</v>
      </c>
      <c r="K2265" s="77">
        <v>0</v>
      </c>
      <c r="L2265" s="80">
        <v>100</v>
      </c>
      <c r="M2265" s="80">
        <f t="shared" ref="M2265:M2271" si="61">+L2265-J2265</f>
        <v>0</v>
      </c>
      <c r="N2265" s="80"/>
      <c r="O2265" s="80"/>
      <c r="P2265" s="80"/>
      <c r="Q2265" s="78">
        <v>110010</v>
      </c>
      <c r="R2265" s="79" t="s">
        <v>150</v>
      </c>
      <c r="S2265" s="78">
        <v>10</v>
      </c>
      <c r="T2265" s="79" t="s">
        <v>150</v>
      </c>
      <c r="U2265" s="78">
        <v>11</v>
      </c>
      <c r="V2265" s="80" t="s">
        <v>156</v>
      </c>
      <c r="W2265" s="78">
        <v>73</v>
      </c>
      <c r="X2265" s="78">
        <v>4</v>
      </c>
    </row>
    <row r="2266" spans="1:24" x14ac:dyDescent="0.25">
      <c r="A2266" s="67"/>
      <c r="B2266" s="67">
        <v>1996</v>
      </c>
      <c r="C2266" s="67" t="s">
        <v>700</v>
      </c>
      <c r="D2266" s="109">
        <v>343012</v>
      </c>
      <c r="E2266" s="88" t="s">
        <v>620</v>
      </c>
      <c r="F2266" s="72">
        <v>744210</v>
      </c>
      <c r="G2266" s="75" t="s">
        <v>190</v>
      </c>
      <c r="H2266" s="77">
        <v>0</v>
      </c>
      <c r="I2266" s="77">
        <v>0</v>
      </c>
      <c r="J2266" s="77">
        <v>200</v>
      </c>
      <c r="K2266" s="77">
        <v>0</v>
      </c>
      <c r="L2266" s="80">
        <v>100</v>
      </c>
      <c r="M2266" s="80">
        <f t="shared" si="61"/>
        <v>-100</v>
      </c>
      <c r="N2266" s="80"/>
      <c r="O2266" s="80"/>
      <c r="P2266" s="80"/>
      <c r="Q2266" s="78">
        <v>110010</v>
      </c>
      <c r="R2266" s="79" t="s">
        <v>150</v>
      </c>
      <c r="S2266" s="78">
        <v>10</v>
      </c>
      <c r="T2266" s="79" t="s">
        <v>150</v>
      </c>
      <c r="U2266" s="78">
        <v>11</v>
      </c>
      <c r="V2266" s="80" t="s">
        <v>156</v>
      </c>
      <c r="W2266" s="78">
        <v>74</v>
      </c>
      <c r="X2266" s="78">
        <v>4</v>
      </c>
    </row>
    <row r="2267" spans="1:24" x14ac:dyDescent="0.25">
      <c r="A2267" s="67"/>
      <c r="B2267" s="67">
        <v>1997</v>
      </c>
      <c r="C2267" s="67" t="s">
        <v>700</v>
      </c>
      <c r="D2267" s="109">
        <v>343012</v>
      </c>
      <c r="E2267" s="88" t="s">
        <v>620</v>
      </c>
      <c r="F2267" s="72">
        <v>744220</v>
      </c>
      <c r="G2267" s="75" t="s">
        <v>191</v>
      </c>
      <c r="H2267" s="77">
        <v>0</v>
      </c>
      <c r="I2267" s="77">
        <v>1500</v>
      </c>
      <c r="J2267" s="77">
        <v>0</v>
      </c>
      <c r="K2267" s="77">
        <v>0</v>
      </c>
      <c r="L2267" s="80">
        <v>100</v>
      </c>
      <c r="M2267" s="80">
        <f t="shared" si="61"/>
        <v>100</v>
      </c>
      <c r="N2267" s="80"/>
      <c r="O2267" s="80"/>
      <c r="P2267" s="80"/>
      <c r="Q2267" s="78">
        <v>110010</v>
      </c>
      <c r="R2267" s="79" t="s">
        <v>150</v>
      </c>
      <c r="S2267" s="78">
        <v>10</v>
      </c>
      <c r="T2267" s="79" t="s">
        <v>150</v>
      </c>
      <c r="U2267" s="78">
        <v>11</v>
      </c>
      <c r="V2267" s="80" t="s">
        <v>156</v>
      </c>
      <c r="W2267" s="78">
        <v>74</v>
      </c>
      <c r="X2267" s="78">
        <v>4</v>
      </c>
    </row>
    <row r="2268" spans="1:24" x14ac:dyDescent="0.25">
      <c r="A2268" s="67"/>
      <c r="B2268" s="67">
        <v>1998</v>
      </c>
      <c r="C2268" s="67" t="s">
        <v>700</v>
      </c>
      <c r="D2268" s="109">
        <v>343012</v>
      </c>
      <c r="E2268" s="88" t="s">
        <v>620</v>
      </c>
      <c r="F2268" s="72">
        <v>755310</v>
      </c>
      <c r="G2268" s="75" t="s">
        <v>194</v>
      </c>
      <c r="H2268" s="77">
        <v>674.39</v>
      </c>
      <c r="I2268" s="77">
        <v>801.4799999999999</v>
      </c>
      <c r="J2268" s="77">
        <v>800</v>
      </c>
      <c r="K2268" s="77">
        <v>522.36</v>
      </c>
      <c r="L2268" s="80">
        <v>800</v>
      </c>
      <c r="M2268" s="80">
        <f t="shared" si="61"/>
        <v>0</v>
      </c>
      <c r="N2268" s="80"/>
      <c r="O2268" s="80"/>
      <c r="P2268" s="80"/>
      <c r="Q2268" s="78">
        <v>110010</v>
      </c>
      <c r="R2268" s="79" t="s">
        <v>150</v>
      </c>
      <c r="S2268" s="78">
        <v>10</v>
      </c>
      <c r="T2268" s="79" t="s">
        <v>150</v>
      </c>
      <c r="U2268" s="78">
        <v>11</v>
      </c>
      <c r="V2268" s="80" t="s">
        <v>156</v>
      </c>
      <c r="W2268" s="78">
        <v>75</v>
      </c>
      <c r="X2268" s="78">
        <v>4</v>
      </c>
    </row>
    <row r="2269" spans="1:24" x14ac:dyDescent="0.25">
      <c r="A2269" s="67"/>
      <c r="B2269" s="67">
        <v>1999</v>
      </c>
      <c r="C2269" s="67" t="s">
        <v>700</v>
      </c>
      <c r="D2269" s="109">
        <v>343012</v>
      </c>
      <c r="E2269" s="88" t="s">
        <v>620</v>
      </c>
      <c r="F2269" s="72">
        <v>755360</v>
      </c>
      <c r="G2269" s="75" t="s">
        <v>225</v>
      </c>
      <c r="H2269" s="77">
        <v>448.08000000000004</v>
      </c>
      <c r="I2269" s="77">
        <v>636.51</v>
      </c>
      <c r="J2269" s="77">
        <v>500</v>
      </c>
      <c r="K2269" s="77">
        <v>286.69</v>
      </c>
      <c r="L2269" s="80">
        <v>500</v>
      </c>
      <c r="M2269" s="80">
        <f t="shared" si="61"/>
        <v>0</v>
      </c>
      <c r="N2269" s="80"/>
      <c r="O2269" s="80"/>
      <c r="P2269" s="80"/>
      <c r="Q2269" s="78">
        <v>110010</v>
      </c>
      <c r="R2269" s="79" t="s">
        <v>150</v>
      </c>
      <c r="S2269" s="78">
        <v>10</v>
      </c>
      <c r="T2269" s="79" t="s">
        <v>150</v>
      </c>
      <c r="U2269" s="78">
        <v>11</v>
      </c>
      <c r="V2269" s="80" t="s">
        <v>156</v>
      </c>
      <c r="W2269" s="78">
        <v>75</v>
      </c>
      <c r="X2269" s="78">
        <v>4</v>
      </c>
    </row>
    <row r="2270" spans="1:24" x14ac:dyDescent="0.25">
      <c r="A2270" s="67"/>
      <c r="B2270" s="67">
        <v>2000</v>
      </c>
      <c r="C2270" s="67" t="s">
        <v>700</v>
      </c>
      <c r="D2270" s="109">
        <v>343012</v>
      </c>
      <c r="E2270" s="88" t="s">
        <v>620</v>
      </c>
      <c r="F2270" s="72">
        <v>755705</v>
      </c>
      <c r="G2270" s="75" t="s">
        <v>196</v>
      </c>
      <c r="H2270" s="77">
        <v>0</v>
      </c>
      <c r="I2270" s="77">
        <v>0</v>
      </c>
      <c r="J2270" s="77">
        <v>10</v>
      </c>
      <c r="K2270" s="77">
        <v>0</v>
      </c>
      <c r="L2270" s="80">
        <v>10</v>
      </c>
      <c r="M2270" s="80">
        <f t="shared" si="61"/>
        <v>0</v>
      </c>
      <c r="N2270" s="80"/>
      <c r="O2270" s="80"/>
      <c r="P2270" s="80"/>
      <c r="Q2270" s="78">
        <v>110010</v>
      </c>
      <c r="R2270" s="79" t="s">
        <v>150</v>
      </c>
      <c r="S2270" s="78">
        <v>10</v>
      </c>
      <c r="T2270" s="79" t="s">
        <v>150</v>
      </c>
      <c r="U2270" s="78">
        <v>11</v>
      </c>
      <c r="V2270" s="80" t="s">
        <v>156</v>
      </c>
      <c r="W2270" s="78">
        <v>75</v>
      </c>
      <c r="X2270" s="78">
        <v>4</v>
      </c>
    </row>
    <row r="2271" spans="1:24" x14ac:dyDescent="0.25">
      <c r="A2271" s="67"/>
      <c r="B2271" s="67"/>
      <c r="C2271" s="67" t="s">
        <v>700</v>
      </c>
      <c r="D2271" s="109">
        <v>343012</v>
      </c>
      <c r="E2271" s="88" t="s">
        <v>620</v>
      </c>
      <c r="F2271" s="66">
        <v>798142</v>
      </c>
      <c r="G2271" s="66" t="s">
        <v>839</v>
      </c>
      <c r="H2271" s="77"/>
      <c r="I2271" s="77"/>
      <c r="J2271" s="77"/>
      <c r="K2271" s="77"/>
      <c r="L2271" s="80">
        <v>-81</v>
      </c>
      <c r="M2271" s="80">
        <f t="shared" si="61"/>
        <v>-81</v>
      </c>
      <c r="N2271" s="80"/>
      <c r="O2271" s="80"/>
      <c r="P2271" s="80"/>
      <c r="Q2271" s="78">
        <v>110010</v>
      </c>
      <c r="R2271" s="79" t="s">
        <v>150</v>
      </c>
      <c r="S2271" s="78">
        <v>10</v>
      </c>
      <c r="T2271" s="79" t="s">
        <v>150</v>
      </c>
      <c r="U2271" s="78">
        <v>11</v>
      </c>
      <c r="V2271" s="80" t="s">
        <v>156</v>
      </c>
      <c r="W2271" s="78">
        <v>79</v>
      </c>
      <c r="X2271" s="78">
        <v>4</v>
      </c>
    </row>
    <row r="2272" spans="1:24" x14ac:dyDescent="0.25">
      <c r="A2272" s="67"/>
      <c r="B2272" s="67">
        <v>2001</v>
      </c>
      <c r="C2272" s="67" t="s">
        <v>700</v>
      </c>
      <c r="D2272" s="109">
        <v>343016</v>
      </c>
      <c r="E2272" s="88" t="s">
        <v>620</v>
      </c>
      <c r="F2272" s="72">
        <v>611110</v>
      </c>
      <c r="G2272" s="75" t="s">
        <v>258</v>
      </c>
      <c r="H2272" s="77">
        <v>30751.439999999991</v>
      </c>
      <c r="I2272" s="77">
        <v>53302.68</v>
      </c>
      <c r="J2272" s="77">
        <v>56435</v>
      </c>
      <c r="K2272" s="77">
        <v>28217.34</v>
      </c>
      <c r="L2272" s="80">
        <v>56435</v>
      </c>
      <c r="M2272" s="80"/>
      <c r="N2272" s="80"/>
      <c r="O2272" s="80"/>
      <c r="P2272" s="80"/>
      <c r="Q2272" s="78">
        <v>110010</v>
      </c>
      <c r="R2272" s="79" t="s">
        <v>150</v>
      </c>
      <c r="S2272" s="78">
        <v>10</v>
      </c>
      <c r="T2272" s="79" t="s">
        <v>150</v>
      </c>
      <c r="U2272" s="78">
        <v>11</v>
      </c>
      <c r="V2272" s="80" t="s">
        <v>156</v>
      </c>
      <c r="W2272" s="78">
        <v>61</v>
      </c>
      <c r="X2272" s="78">
        <v>1</v>
      </c>
    </row>
    <row r="2273" spans="1:24" x14ac:dyDescent="0.25">
      <c r="A2273" s="67"/>
      <c r="B2273" s="67">
        <v>2002</v>
      </c>
      <c r="C2273" s="67" t="s">
        <v>700</v>
      </c>
      <c r="D2273" s="109">
        <v>343016</v>
      </c>
      <c r="E2273" s="88" t="s">
        <v>620</v>
      </c>
      <c r="F2273" s="72">
        <v>611120</v>
      </c>
      <c r="G2273" s="75" t="s">
        <v>229</v>
      </c>
      <c r="H2273" s="77">
        <v>10740.06</v>
      </c>
      <c r="I2273" s="77">
        <v>13464</v>
      </c>
      <c r="J2273" s="77">
        <v>16651</v>
      </c>
      <c r="K2273" s="77">
        <v>5204.07</v>
      </c>
      <c r="L2273" s="80">
        <v>0</v>
      </c>
      <c r="M2273" s="80"/>
      <c r="N2273" s="80"/>
      <c r="O2273" s="80"/>
      <c r="P2273" s="80"/>
      <c r="Q2273" s="78">
        <v>110010</v>
      </c>
      <c r="R2273" s="79" t="s">
        <v>150</v>
      </c>
      <c r="S2273" s="78">
        <v>10</v>
      </c>
      <c r="T2273" s="79" t="s">
        <v>150</v>
      </c>
      <c r="U2273" s="78">
        <v>11</v>
      </c>
      <c r="V2273" s="80" t="s">
        <v>156</v>
      </c>
      <c r="W2273" s="78">
        <v>61</v>
      </c>
      <c r="X2273" s="78">
        <v>1</v>
      </c>
    </row>
    <row r="2274" spans="1:24" x14ac:dyDescent="0.25">
      <c r="A2274" s="67"/>
      <c r="B2274" s="67">
        <v>2003</v>
      </c>
      <c r="C2274" s="67" t="s">
        <v>700</v>
      </c>
      <c r="D2274" s="109">
        <v>343016</v>
      </c>
      <c r="E2274" s="88" t="s">
        <v>620</v>
      </c>
      <c r="F2274" s="72">
        <v>611130</v>
      </c>
      <c r="G2274" s="75" t="s">
        <v>261</v>
      </c>
      <c r="H2274" s="77">
        <v>0</v>
      </c>
      <c r="I2274" s="77">
        <v>14286.96</v>
      </c>
      <c r="J2274" s="77">
        <v>12043</v>
      </c>
      <c r="K2274" s="77">
        <v>7452</v>
      </c>
      <c r="L2274" s="80">
        <v>12525</v>
      </c>
      <c r="M2274" s="80"/>
      <c r="N2274" s="80"/>
      <c r="O2274" s="80"/>
      <c r="P2274" s="80"/>
      <c r="Q2274" s="78">
        <v>110010</v>
      </c>
      <c r="R2274" s="79" t="s">
        <v>150</v>
      </c>
      <c r="S2274" s="78">
        <v>10</v>
      </c>
      <c r="T2274" s="79" t="s">
        <v>150</v>
      </c>
      <c r="U2274" s="78">
        <v>11</v>
      </c>
      <c r="V2274" s="80" t="s">
        <v>156</v>
      </c>
      <c r="W2274" s="78">
        <v>61</v>
      </c>
      <c r="X2274" s="78">
        <v>1</v>
      </c>
    </row>
    <row r="2275" spans="1:24" x14ac:dyDescent="0.25">
      <c r="A2275" s="67"/>
      <c r="B2275" s="67">
        <v>2004</v>
      </c>
      <c r="C2275" s="67" t="s">
        <v>700</v>
      </c>
      <c r="D2275" s="109">
        <v>343016</v>
      </c>
      <c r="E2275" s="88" t="s">
        <v>620</v>
      </c>
      <c r="F2275" s="72">
        <v>611150</v>
      </c>
      <c r="G2275" s="75" t="s">
        <v>262</v>
      </c>
      <c r="H2275" s="77">
        <v>3587.68</v>
      </c>
      <c r="I2275" s="77">
        <v>7462.3700000000008</v>
      </c>
      <c r="J2275" s="77">
        <v>7762</v>
      </c>
      <c r="K2275" s="77">
        <v>0</v>
      </c>
      <c r="L2275" s="80">
        <v>7901</v>
      </c>
      <c r="M2275" s="80"/>
      <c r="N2275" s="80"/>
      <c r="O2275" s="80"/>
      <c r="P2275" s="80"/>
      <c r="Q2275" s="78">
        <v>110010</v>
      </c>
      <c r="R2275" s="79" t="s">
        <v>150</v>
      </c>
      <c r="S2275" s="78">
        <v>10</v>
      </c>
      <c r="T2275" s="79" t="s">
        <v>150</v>
      </c>
      <c r="U2275" s="78">
        <v>11</v>
      </c>
      <c r="V2275" s="80" t="s">
        <v>156</v>
      </c>
      <c r="W2275" s="78">
        <v>61</v>
      </c>
      <c r="X2275" s="78">
        <v>1</v>
      </c>
    </row>
    <row r="2276" spans="1:24" x14ac:dyDescent="0.25">
      <c r="A2276" s="67"/>
      <c r="B2276" s="67">
        <v>2005</v>
      </c>
      <c r="C2276" s="67" t="s">
        <v>700</v>
      </c>
      <c r="D2276" s="109">
        <v>343016</v>
      </c>
      <c r="E2276" s="88" t="s">
        <v>620</v>
      </c>
      <c r="F2276" s="72">
        <v>712320</v>
      </c>
      <c r="G2276" s="75" t="s">
        <v>276</v>
      </c>
      <c r="H2276" s="77">
        <v>0</v>
      </c>
      <c r="I2276" s="77">
        <v>0</v>
      </c>
      <c r="J2276" s="77">
        <v>0</v>
      </c>
      <c r="K2276" s="77">
        <v>0</v>
      </c>
      <c r="L2276" s="80">
        <v>200</v>
      </c>
      <c r="M2276" s="80">
        <f t="shared" ref="M2276:M2283" si="62">+L2276-J2276</f>
        <v>200</v>
      </c>
      <c r="N2276" s="80"/>
      <c r="O2276" s="80"/>
      <c r="P2276" s="80"/>
      <c r="Q2276" s="78">
        <v>110010</v>
      </c>
      <c r="R2276" s="79" t="s">
        <v>150</v>
      </c>
      <c r="S2276" s="78">
        <v>10</v>
      </c>
      <c r="T2276" s="79" t="s">
        <v>150</v>
      </c>
      <c r="U2276" s="78">
        <v>11</v>
      </c>
      <c r="V2276" s="80" t="s">
        <v>156</v>
      </c>
      <c r="W2276" s="78">
        <v>71</v>
      </c>
      <c r="X2276" s="78">
        <v>4</v>
      </c>
    </row>
    <row r="2277" spans="1:24" x14ac:dyDescent="0.25">
      <c r="A2277" s="67"/>
      <c r="B2277" s="67">
        <v>2006</v>
      </c>
      <c r="C2277" s="67" t="s">
        <v>700</v>
      </c>
      <c r="D2277" s="109">
        <v>343016</v>
      </c>
      <c r="E2277" s="88" t="s">
        <v>620</v>
      </c>
      <c r="F2277" s="72">
        <v>733110</v>
      </c>
      <c r="G2277" s="75" t="s">
        <v>214</v>
      </c>
      <c r="H2277" s="77">
        <v>0</v>
      </c>
      <c r="I2277" s="77">
        <v>19.52</v>
      </c>
      <c r="J2277" s="77">
        <v>100</v>
      </c>
      <c r="K2277" s="77">
        <v>0</v>
      </c>
      <c r="L2277" s="80">
        <v>100</v>
      </c>
      <c r="M2277" s="80">
        <f t="shared" si="62"/>
        <v>0</v>
      </c>
      <c r="N2277" s="80"/>
      <c r="O2277" s="80"/>
      <c r="P2277" s="80"/>
      <c r="Q2277" s="78">
        <v>110010</v>
      </c>
      <c r="R2277" s="79" t="s">
        <v>150</v>
      </c>
      <c r="S2277" s="78">
        <v>10</v>
      </c>
      <c r="T2277" s="79" t="s">
        <v>150</v>
      </c>
      <c r="U2277" s="78">
        <v>11</v>
      </c>
      <c r="V2277" s="80" t="s">
        <v>156</v>
      </c>
      <c r="W2277" s="78">
        <v>73</v>
      </c>
      <c r="X2277" s="78">
        <v>4</v>
      </c>
    </row>
    <row r="2278" spans="1:24" x14ac:dyDescent="0.25">
      <c r="A2278" s="67"/>
      <c r="B2278" s="67">
        <v>2007</v>
      </c>
      <c r="C2278" s="67" t="s">
        <v>700</v>
      </c>
      <c r="D2278" s="109">
        <v>343016</v>
      </c>
      <c r="E2278" s="88" t="s">
        <v>620</v>
      </c>
      <c r="F2278" s="72">
        <v>744210</v>
      </c>
      <c r="G2278" s="75" t="s">
        <v>190</v>
      </c>
      <c r="H2278" s="77">
        <v>0</v>
      </c>
      <c r="I2278" s="77">
        <v>0</v>
      </c>
      <c r="J2278" s="77">
        <v>300</v>
      </c>
      <c r="K2278" s="77">
        <v>0</v>
      </c>
      <c r="L2278" s="80">
        <v>140</v>
      </c>
      <c r="M2278" s="80">
        <f t="shared" si="62"/>
        <v>-160</v>
      </c>
      <c r="N2278" s="80"/>
      <c r="O2278" s="80"/>
      <c r="P2278" s="80"/>
      <c r="Q2278" s="78">
        <v>110010</v>
      </c>
      <c r="R2278" s="79" t="s">
        <v>150</v>
      </c>
      <c r="S2278" s="78">
        <v>10</v>
      </c>
      <c r="T2278" s="79" t="s">
        <v>150</v>
      </c>
      <c r="U2278" s="78">
        <v>11</v>
      </c>
      <c r="V2278" s="80" t="s">
        <v>156</v>
      </c>
      <c r="W2278" s="78">
        <v>74</v>
      </c>
      <c r="X2278" s="78">
        <v>4</v>
      </c>
    </row>
    <row r="2279" spans="1:24" x14ac:dyDescent="0.25">
      <c r="A2279" s="67"/>
      <c r="B2279" s="67">
        <v>2008</v>
      </c>
      <c r="C2279" s="67" t="s">
        <v>700</v>
      </c>
      <c r="D2279" s="109">
        <v>343016</v>
      </c>
      <c r="E2279" s="88" t="s">
        <v>620</v>
      </c>
      <c r="F2279" s="72">
        <v>744220</v>
      </c>
      <c r="G2279" s="75" t="s">
        <v>191</v>
      </c>
      <c r="H2279" s="77">
        <v>0</v>
      </c>
      <c r="I2279" s="77">
        <v>0</v>
      </c>
      <c r="J2279" s="77">
        <v>0</v>
      </c>
      <c r="K2279" s="77">
        <v>0</v>
      </c>
      <c r="L2279" s="80">
        <v>100</v>
      </c>
      <c r="M2279" s="80">
        <f t="shared" si="62"/>
        <v>100</v>
      </c>
      <c r="N2279" s="80"/>
      <c r="O2279" s="80"/>
      <c r="P2279" s="80"/>
      <c r="Q2279" s="78">
        <v>110010</v>
      </c>
      <c r="R2279" s="79" t="s">
        <v>150</v>
      </c>
      <c r="S2279" s="78">
        <v>10</v>
      </c>
      <c r="T2279" s="79" t="s">
        <v>150</v>
      </c>
      <c r="U2279" s="78">
        <v>11</v>
      </c>
      <c r="V2279" s="80" t="s">
        <v>156</v>
      </c>
      <c r="W2279" s="78">
        <v>74</v>
      </c>
      <c r="X2279" s="78">
        <v>4</v>
      </c>
    </row>
    <row r="2280" spans="1:24" x14ac:dyDescent="0.25">
      <c r="A2280" s="67"/>
      <c r="B2280" s="67">
        <v>2009</v>
      </c>
      <c r="C2280" s="67" t="s">
        <v>700</v>
      </c>
      <c r="D2280" s="109">
        <v>343016</v>
      </c>
      <c r="E2280" s="88" t="s">
        <v>620</v>
      </c>
      <c r="F2280" s="72">
        <v>755310</v>
      </c>
      <c r="G2280" s="75" t="s">
        <v>194</v>
      </c>
      <c r="H2280" s="77">
        <v>765.92000000000007</v>
      </c>
      <c r="I2280" s="77">
        <v>759.12</v>
      </c>
      <c r="J2280" s="77">
        <v>700</v>
      </c>
      <c r="K2280" s="77">
        <v>468.96</v>
      </c>
      <c r="L2280" s="80">
        <v>700</v>
      </c>
      <c r="M2280" s="80">
        <f t="shared" si="62"/>
        <v>0</v>
      </c>
      <c r="N2280" s="80"/>
      <c r="O2280" s="80"/>
      <c r="P2280" s="80"/>
      <c r="Q2280" s="78">
        <v>110010</v>
      </c>
      <c r="R2280" s="79" t="s">
        <v>150</v>
      </c>
      <c r="S2280" s="78">
        <v>10</v>
      </c>
      <c r="T2280" s="79" t="s">
        <v>150</v>
      </c>
      <c r="U2280" s="78">
        <v>11</v>
      </c>
      <c r="V2280" s="80" t="s">
        <v>156</v>
      </c>
      <c r="W2280" s="78">
        <v>75</v>
      </c>
      <c r="X2280" s="78">
        <v>4</v>
      </c>
    </row>
    <row r="2281" spans="1:24" x14ac:dyDescent="0.25">
      <c r="A2281" s="67"/>
      <c r="B2281" s="67">
        <v>2010</v>
      </c>
      <c r="C2281" s="67" t="s">
        <v>700</v>
      </c>
      <c r="D2281" s="109">
        <v>343016</v>
      </c>
      <c r="E2281" s="88" t="s">
        <v>620</v>
      </c>
      <c r="F2281" s="72">
        <v>755360</v>
      </c>
      <c r="G2281" s="75" t="s">
        <v>225</v>
      </c>
      <c r="H2281" s="77">
        <v>0</v>
      </c>
      <c r="I2281" s="77">
        <v>0</v>
      </c>
      <c r="J2281" s="77">
        <v>100</v>
      </c>
      <c r="K2281" s="77">
        <v>0</v>
      </c>
      <c r="L2281" s="80">
        <v>100</v>
      </c>
      <c r="M2281" s="80">
        <f t="shared" si="62"/>
        <v>0</v>
      </c>
      <c r="N2281" s="80"/>
      <c r="O2281" s="80"/>
      <c r="P2281" s="80"/>
      <c r="Q2281" s="78">
        <v>110010</v>
      </c>
      <c r="R2281" s="79" t="s">
        <v>150</v>
      </c>
      <c r="S2281" s="78">
        <v>10</v>
      </c>
      <c r="T2281" s="79" t="s">
        <v>150</v>
      </c>
      <c r="U2281" s="78">
        <v>11</v>
      </c>
      <c r="V2281" s="80" t="s">
        <v>156</v>
      </c>
      <c r="W2281" s="78">
        <v>75</v>
      </c>
      <c r="X2281" s="78">
        <v>4</v>
      </c>
    </row>
    <row r="2282" spans="1:24" x14ac:dyDescent="0.25">
      <c r="A2282" s="67"/>
      <c r="B2282" s="67">
        <v>2011</v>
      </c>
      <c r="C2282" s="67" t="s">
        <v>700</v>
      </c>
      <c r="D2282" s="109">
        <v>343016</v>
      </c>
      <c r="E2282" s="88" t="s">
        <v>620</v>
      </c>
      <c r="F2282" s="72">
        <v>755705</v>
      </c>
      <c r="G2282" s="75" t="s">
        <v>196</v>
      </c>
      <c r="H2282" s="77">
        <v>0</v>
      </c>
      <c r="I2282" s="77">
        <v>0</v>
      </c>
      <c r="J2282" s="77">
        <v>5</v>
      </c>
      <c r="K2282" s="77">
        <v>0</v>
      </c>
      <c r="L2282" s="80">
        <v>5</v>
      </c>
      <c r="M2282" s="80">
        <f t="shared" si="62"/>
        <v>0</v>
      </c>
      <c r="N2282" s="80"/>
      <c r="O2282" s="80"/>
      <c r="P2282" s="80"/>
      <c r="Q2282" s="78">
        <v>110010</v>
      </c>
      <c r="R2282" s="79" t="s">
        <v>150</v>
      </c>
      <c r="S2282" s="78">
        <v>10</v>
      </c>
      <c r="T2282" s="79" t="s">
        <v>150</v>
      </c>
      <c r="U2282" s="78">
        <v>11</v>
      </c>
      <c r="V2282" s="80" t="s">
        <v>156</v>
      </c>
      <c r="W2282" s="78">
        <v>75</v>
      </c>
      <c r="X2282" s="78">
        <v>4</v>
      </c>
    </row>
    <row r="2283" spans="1:24" x14ac:dyDescent="0.25">
      <c r="A2283" s="67"/>
      <c r="B2283" s="67"/>
      <c r="C2283" s="67" t="s">
        <v>700</v>
      </c>
      <c r="D2283" s="109">
        <v>343016</v>
      </c>
      <c r="E2283" s="88" t="s">
        <v>620</v>
      </c>
      <c r="F2283" s="66">
        <v>798142</v>
      </c>
      <c r="G2283" s="66" t="s">
        <v>839</v>
      </c>
      <c r="H2283" s="77"/>
      <c r="I2283" s="77"/>
      <c r="J2283" s="77"/>
      <c r="K2283" s="77"/>
      <c r="L2283" s="80">
        <v>-65</v>
      </c>
      <c r="M2283" s="80">
        <f t="shared" si="62"/>
        <v>-65</v>
      </c>
      <c r="N2283" s="80"/>
      <c r="O2283" s="80"/>
      <c r="P2283" s="80"/>
      <c r="Q2283" s="78">
        <v>110010</v>
      </c>
      <c r="R2283" s="79" t="s">
        <v>150</v>
      </c>
      <c r="S2283" s="78">
        <v>10</v>
      </c>
      <c r="T2283" s="79" t="s">
        <v>150</v>
      </c>
      <c r="U2283" s="78">
        <v>11</v>
      </c>
      <c r="V2283" s="80" t="s">
        <v>156</v>
      </c>
      <c r="W2283" s="78">
        <v>79</v>
      </c>
      <c r="X2283" s="78">
        <v>4</v>
      </c>
    </row>
    <row r="2284" spans="1:24" x14ac:dyDescent="0.25">
      <c r="A2284" s="67"/>
      <c r="B2284" s="67">
        <v>2012</v>
      </c>
      <c r="C2284" s="67" t="s">
        <v>700</v>
      </c>
      <c r="D2284" s="107">
        <v>345086</v>
      </c>
      <c r="E2284" s="88" t="s">
        <v>326</v>
      </c>
      <c r="F2284" s="76">
        <v>611110</v>
      </c>
      <c r="G2284" s="75" t="s">
        <v>258</v>
      </c>
      <c r="H2284" s="77">
        <v>248312.91999999995</v>
      </c>
      <c r="I2284" s="77">
        <v>196302.83999999994</v>
      </c>
      <c r="J2284" s="77">
        <v>207749</v>
      </c>
      <c r="K2284" s="77">
        <v>106102.37999999999</v>
      </c>
      <c r="L2284" s="80">
        <v>313022</v>
      </c>
      <c r="M2284" s="80"/>
      <c r="N2284" s="80"/>
      <c r="O2284" s="80"/>
      <c r="P2284" s="80"/>
      <c r="Q2284" s="78">
        <v>110010</v>
      </c>
      <c r="R2284" s="79" t="s">
        <v>150</v>
      </c>
      <c r="S2284" s="78">
        <v>10</v>
      </c>
      <c r="T2284" s="79" t="s">
        <v>150</v>
      </c>
      <c r="U2284" s="78">
        <v>11</v>
      </c>
      <c r="V2284" s="80" t="s">
        <v>156</v>
      </c>
      <c r="W2284" s="78">
        <v>61</v>
      </c>
      <c r="X2284" s="78">
        <v>1</v>
      </c>
    </row>
    <row r="2285" spans="1:24" x14ac:dyDescent="0.25">
      <c r="A2285" s="67"/>
      <c r="B2285" s="67">
        <v>2013</v>
      </c>
      <c r="C2285" s="67" t="s">
        <v>700</v>
      </c>
      <c r="D2285" s="107">
        <v>345086</v>
      </c>
      <c r="E2285" s="88" t="s">
        <v>326</v>
      </c>
      <c r="F2285" s="76">
        <v>611115</v>
      </c>
      <c r="G2285" s="75" t="s">
        <v>259</v>
      </c>
      <c r="H2285" s="77">
        <v>269.64</v>
      </c>
      <c r="I2285" s="77">
        <v>140.22</v>
      </c>
      <c r="J2285" s="77">
        <v>520</v>
      </c>
      <c r="K2285" s="77">
        <v>0</v>
      </c>
      <c r="L2285" s="80">
        <v>400</v>
      </c>
      <c r="M2285" s="80"/>
      <c r="N2285" s="80"/>
      <c r="O2285" s="80"/>
      <c r="P2285" s="80"/>
      <c r="Q2285" s="78">
        <v>110010</v>
      </c>
      <c r="R2285" s="79" t="s">
        <v>150</v>
      </c>
      <c r="S2285" s="78">
        <v>10</v>
      </c>
      <c r="T2285" s="79" t="s">
        <v>150</v>
      </c>
      <c r="U2285" s="78">
        <v>11</v>
      </c>
      <c r="V2285" s="80" t="s">
        <v>156</v>
      </c>
      <c r="W2285" s="78">
        <v>61</v>
      </c>
      <c r="X2285" s="78">
        <v>1</v>
      </c>
    </row>
    <row r="2286" spans="1:24" x14ac:dyDescent="0.25">
      <c r="A2286" s="67"/>
      <c r="B2286" s="67">
        <v>2014</v>
      </c>
      <c r="C2286" s="67" t="s">
        <v>700</v>
      </c>
      <c r="D2286" s="107">
        <v>345086</v>
      </c>
      <c r="E2286" s="88" t="s">
        <v>326</v>
      </c>
      <c r="F2286" s="76">
        <v>611120</v>
      </c>
      <c r="G2286" s="75" t="s">
        <v>229</v>
      </c>
      <c r="H2286" s="77">
        <v>122325.36</v>
      </c>
      <c r="I2286" s="77">
        <v>153252.20000000001</v>
      </c>
      <c r="J2286" s="77">
        <v>155390</v>
      </c>
      <c r="K2286" s="77">
        <v>117270.23999999999</v>
      </c>
      <c r="L2286" s="80">
        <v>0</v>
      </c>
      <c r="M2286" s="80"/>
      <c r="N2286" s="80"/>
      <c r="O2286" s="80"/>
      <c r="P2286" s="80"/>
      <c r="Q2286" s="78">
        <v>110010</v>
      </c>
      <c r="R2286" s="79" t="s">
        <v>150</v>
      </c>
      <c r="S2286" s="78">
        <v>10</v>
      </c>
      <c r="T2286" s="79" t="s">
        <v>150</v>
      </c>
      <c r="U2286" s="78">
        <v>11</v>
      </c>
      <c r="V2286" s="80" t="s">
        <v>156</v>
      </c>
      <c r="W2286" s="78">
        <v>61</v>
      </c>
      <c r="X2286" s="78">
        <v>1</v>
      </c>
    </row>
    <row r="2287" spans="1:24" x14ac:dyDescent="0.25">
      <c r="A2287" s="67"/>
      <c r="B2287" s="67">
        <v>2015</v>
      </c>
      <c r="C2287" s="67" t="s">
        <v>700</v>
      </c>
      <c r="D2287" s="107">
        <v>345086</v>
      </c>
      <c r="E2287" s="88" t="s">
        <v>326</v>
      </c>
      <c r="F2287" s="76">
        <v>611125</v>
      </c>
      <c r="G2287" s="75" t="s">
        <v>260</v>
      </c>
      <c r="H2287" s="77">
        <v>13827.07</v>
      </c>
      <c r="I2287" s="77">
        <v>14380.199999999997</v>
      </c>
      <c r="J2287" s="77">
        <v>15256</v>
      </c>
      <c r="K2287" s="77">
        <v>5085.1200000000008</v>
      </c>
      <c r="L2287" s="80">
        <v>20341</v>
      </c>
      <c r="M2287" s="80"/>
      <c r="N2287" s="80"/>
      <c r="O2287" s="80"/>
      <c r="P2287" s="80"/>
      <c r="Q2287" s="78">
        <v>110010</v>
      </c>
      <c r="R2287" s="79" t="s">
        <v>150</v>
      </c>
      <c r="S2287" s="78">
        <v>10</v>
      </c>
      <c r="T2287" s="79" t="s">
        <v>150</v>
      </c>
      <c r="U2287" s="78">
        <v>11</v>
      </c>
      <c r="V2287" s="80" t="s">
        <v>156</v>
      </c>
      <c r="W2287" s="78">
        <v>61</v>
      </c>
      <c r="X2287" s="78">
        <v>1</v>
      </c>
    </row>
    <row r="2288" spans="1:24" x14ac:dyDescent="0.25">
      <c r="A2288" s="67"/>
      <c r="B2288" s="67">
        <v>2016</v>
      </c>
      <c r="C2288" s="67" t="s">
        <v>700</v>
      </c>
      <c r="D2288" s="107">
        <v>345086</v>
      </c>
      <c r="E2288" s="88" t="s">
        <v>326</v>
      </c>
      <c r="F2288" s="76">
        <v>611130</v>
      </c>
      <c r="G2288" s="75" t="s">
        <v>261</v>
      </c>
      <c r="H2288" s="77">
        <v>15222</v>
      </c>
      <c r="I2288" s="77">
        <v>15831.96</v>
      </c>
      <c r="J2288" s="77">
        <v>15832</v>
      </c>
      <c r="K2288" s="77">
        <v>9005.99</v>
      </c>
      <c r="L2288" s="80">
        <v>16511</v>
      </c>
      <c r="M2288" s="80"/>
      <c r="N2288" s="80"/>
      <c r="O2288" s="80"/>
      <c r="P2288" s="80"/>
      <c r="Q2288" s="78">
        <v>110010</v>
      </c>
      <c r="R2288" s="79" t="s">
        <v>150</v>
      </c>
      <c r="S2288" s="78">
        <v>10</v>
      </c>
      <c r="T2288" s="79" t="s">
        <v>150</v>
      </c>
      <c r="U2288" s="78">
        <v>11</v>
      </c>
      <c r="V2288" s="80" t="s">
        <v>156</v>
      </c>
      <c r="W2288" s="78">
        <v>61</v>
      </c>
      <c r="X2288" s="78">
        <v>1</v>
      </c>
    </row>
    <row r="2289" spans="1:24" x14ac:dyDescent="0.25">
      <c r="A2289" s="67"/>
      <c r="B2289" s="67">
        <v>2017</v>
      </c>
      <c r="C2289" s="67" t="s">
        <v>700</v>
      </c>
      <c r="D2289" s="107">
        <v>345086</v>
      </c>
      <c r="E2289" s="88" t="s">
        <v>326</v>
      </c>
      <c r="F2289" s="76">
        <v>611150</v>
      </c>
      <c r="G2289" s="75" t="s">
        <v>262</v>
      </c>
      <c r="H2289" s="77">
        <v>49722.459999999992</v>
      </c>
      <c r="I2289" s="77">
        <v>36297.86</v>
      </c>
      <c r="J2289" s="77">
        <v>39786</v>
      </c>
      <c r="K2289" s="77">
        <v>0</v>
      </c>
      <c r="L2289" s="80">
        <v>55965</v>
      </c>
      <c r="M2289" s="80"/>
      <c r="N2289" s="80"/>
      <c r="O2289" s="80"/>
      <c r="P2289" s="80"/>
      <c r="Q2289" s="78">
        <v>110010</v>
      </c>
      <c r="R2289" s="79" t="s">
        <v>150</v>
      </c>
      <c r="S2289" s="78">
        <v>10</v>
      </c>
      <c r="T2289" s="79" t="s">
        <v>150</v>
      </c>
      <c r="U2289" s="78">
        <v>11</v>
      </c>
      <c r="V2289" s="80" t="s">
        <v>156</v>
      </c>
      <c r="W2289" s="78">
        <v>61</v>
      </c>
      <c r="X2289" s="78">
        <v>1</v>
      </c>
    </row>
    <row r="2290" spans="1:24" x14ac:dyDescent="0.25">
      <c r="A2290" s="67"/>
      <c r="B2290" s="67">
        <v>2018</v>
      </c>
      <c r="C2290" s="67" t="s">
        <v>700</v>
      </c>
      <c r="D2290" s="107">
        <v>345086</v>
      </c>
      <c r="E2290" s="88" t="s">
        <v>326</v>
      </c>
      <c r="F2290" s="76">
        <v>611160</v>
      </c>
      <c r="G2290" s="75" t="s">
        <v>230</v>
      </c>
      <c r="H2290" s="77">
        <v>4314</v>
      </c>
      <c r="I2290" s="77">
        <v>13464</v>
      </c>
      <c r="J2290" s="77">
        <v>21408</v>
      </c>
      <c r="K2290" s="77">
        <v>0</v>
      </c>
      <c r="L2290" s="80">
        <v>0</v>
      </c>
      <c r="M2290" s="80"/>
      <c r="N2290" s="80"/>
      <c r="O2290" s="80"/>
      <c r="P2290" s="80"/>
      <c r="Q2290" s="78">
        <v>110010</v>
      </c>
      <c r="R2290" s="79" t="s">
        <v>150</v>
      </c>
      <c r="S2290" s="78">
        <v>10</v>
      </c>
      <c r="T2290" s="79" t="s">
        <v>150</v>
      </c>
      <c r="U2290" s="78">
        <v>11</v>
      </c>
      <c r="V2290" s="80" t="s">
        <v>156</v>
      </c>
      <c r="W2290" s="78">
        <v>61</v>
      </c>
      <c r="X2290" s="78">
        <v>1</v>
      </c>
    </row>
    <row r="2291" spans="1:24" x14ac:dyDescent="0.25">
      <c r="A2291" s="67"/>
      <c r="B2291" s="67">
        <v>2019</v>
      </c>
      <c r="C2291" s="67" t="s">
        <v>700</v>
      </c>
      <c r="D2291" s="107">
        <v>345086</v>
      </c>
      <c r="E2291" s="88" t="s">
        <v>326</v>
      </c>
      <c r="F2291" s="76">
        <v>712655</v>
      </c>
      <c r="G2291" s="75" t="s">
        <v>237</v>
      </c>
      <c r="H2291" s="77">
        <v>0</v>
      </c>
      <c r="I2291" s="77">
        <v>0</v>
      </c>
      <c r="J2291" s="77">
        <v>750</v>
      </c>
      <c r="K2291" s="77">
        <v>0</v>
      </c>
      <c r="L2291" s="80">
        <v>700</v>
      </c>
      <c r="M2291" s="80">
        <f t="shared" ref="M2291:M2298" si="63">+L2291-J2291</f>
        <v>-50</v>
      </c>
      <c r="N2291" s="80"/>
      <c r="O2291" s="80"/>
      <c r="P2291" s="80"/>
      <c r="Q2291" s="78">
        <v>110010</v>
      </c>
      <c r="R2291" s="79" t="s">
        <v>150</v>
      </c>
      <c r="S2291" s="78">
        <v>10</v>
      </c>
      <c r="T2291" s="79" t="s">
        <v>150</v>
      </c>
      <c r="U2291" s="78">
        <v>11</v>
      </c>
      <c r="V2291" s="80" t="s">
        <v>156</v>
      </c>
      <c r="W2291" s="78">
        <v>71</v>
      </c>
      <c r="X2291" s="78">
        <v>4</v>
      </c>
    </row>
    <row r="2292" spans="1:24" x14ac:dyDescent="0.25">
      <c r="A2292" s="67"/>
      <c r="B2292" s="67">
        <v>2020</v>
      </c>
      <c r="C2292" s="67" t="s">
        <v>700</v>
      </c>
      <c r="D2292" s="107">
        <v>345086</v>
      </c>
      <c r="E2292" s="88" t="s">
        <v>326</v>
      </c>
      <c r="F2292" s="76">
        <v>733110</v>
      </c>
      <c r="G2292" s="75" t="s">
        <v>214</v>
      </c>
      <c r="H2292" s="77">
        <v>8.25</v>
      </c>
      <c r="I2292" s="77">
        <v>510.22</v>
      </c>
      <c r="J2292" s="77">
        <v>500</v>
      </c>
      <c r="K2292" s="77">
        <v>0</v>
      </c>
      <c r="L2292" s="80">
        <v>200</v>
      </c>
      <c r="M2292" s="80">
        <f t="shared" si="63"/>
        <v>-300</v>
      </c>
      <c r="N2292" s="80"/>
      <c r="O2292" s="80"/>
      <c r="P2292" s="80"/>
      <c r="Q2292" s="78">
        <v>110010</v>
      </c>
      <c r="R2292" s="79" t="s">
        <v>150</v>
      </c>
      <c r="S2292" s="78">
        <v>10</v>
      </c>
      <c r="T2292" s="79" t="s">
        <v>150</v>
      </c>
      <c r="U2292" s="78">
        <v>11</v>
      </c>
      <c r="V2292" s="80" t="s">
        <v>156</v>
      </c>
      <c r="W2292" s="78">
        <v>73</v>
      </c>
      <c r="X2292" s="78">
        <v>4</v>
      </c>
    </row>
    <row r="2293" spans="1:24" x14ac:dyDescent="0.25">
      <c r="A2293" s="67"/>
      <c r="B2293" s="67">
        <v>2021</v>
      </c>
      <c r="C2293" s="67" t="s">
        <v>700</v>
      </c>
      <c r="D2293" s="107">
        <v>345086</v>
      </c>
      <c r="E2293" s="88" t="s">
        <v>326</v>
      </c>
      <c r="F2293" s="76">
        <v>744210</v>
      </c>
      <c r="G2293" s="75" t="s">
        <v>190</v>
      </c>
      <c r="H2293" s="77">
        <v>496.65999999999997</v>
      </c>
      <c r="I2293" s="77">
        <v>0</v>
      </c>
      <c r="J2293" s="77">
        <v>300</v>
      </c>
      <c r="K2293" s="77">
        <v>0</v>
      </c>
      <c r="L2293" s="80">
        <v>330</v>
      </c>
      <c r="M2293" s="80">
        <f t="shared" si="63"/>
        <v>30</v>
      </c>
      <c r="N2293" s="80"/>
      <c r="O2293" s="80"/>
      <c r="P2293" s="80"/>
      <c r="Q2293" s="78">
        <v>110010</v>
      </c>
      <c r="R2293" s="79" t="s">
        <v>150</v>
      </c>
      <c r="S2293" s="78">
        <v>10</v>
      </c>
      <c r="T2293" s="79" t="s">
        <v>150</v>
      </c>
      <c r="U2293" s="78">
        <v>11</v>
      </c>
      <c r="V2293" s="80" t="s">
        <v>156</v>
      </c>
      <c r="W2293" s="78">
        <v>74</v>
      </c>
      <c r="X2293" s="78">
        <v>4</v>
      </c>
    </row>
    <row r="2294" spans="1:24" x14ac:dyDescent="0.25">
      <c r="A2294" s="67"/>
      <c r="B2294" s="67">
        <v>2022</v>
      </c>
      <c r="C2294" s="67" t="s">
        <v>700</v>
      </c>
      <c r="D2294" s="107">
        <v>345086</v>
      </c>
      <c r="E2294" s="88" t="s">
        <v>326</v>
      </c>
      <c r="F2294" s="76">
        <v>744220</v>
      </c>
      <c r="G2294" s="75" t="s">
        <v>191</v>
      </c>
      <c r="H2294" s="77">
        <v>2116.3000000000002</v>
      </c>
      <c r="I2294" s="77">
        <v>2473.3200000000002</v>
      </c>
      <c r="J2294" s="77">
        <v>0</v>
      </c>
      <c r="K2294" s="77">
        <v>0</v>
      </c>
      <c r="L2294" s="80">
        <v>3200</v>
      </c>
      <c r="M2294" s="80">
        <f t="shared" si="63"/>
        <v>3200</v>
      </c>
      <c r="N2294" s="80"/>
      <c r="O2294" s="80"/>
      <c r="P2294" s="80"/>
      <c r="Q2294" s="78">
        <v>110010</v>
      </c>
      <c r="R2294" s="79" t="s">
        <v>150</v>
      </c>
      <c r="S2294" s="78">
        <v>10</v>
      </c>
      <c r="T2294" s="79" t="s">
        <v>150</v>
      </c>
      <c r="U2294" s="78">
        <v>11</v>
      </c>
      <c r="V2294" s="80" t="s">
        <v>156</v>
      </c>
      <c r="W2294" s="78">
        <v>74</v>
      </c>
      <c r="X2294" s="78">
        <v>4</v>
      </c>
    </row>
    <row r="2295" spans="1:24" x14ac:dyDescent="0.25">
      <c r="A2295" s="67"/>
      <c r="B2295" s="67">
        <v>2023</v>
      </c>
      <c r="C2295" s="67" t="s">
        <v>700</v>
      </c>
      <c r="D2295" s="107">
        <v>345086</v>
      </c>
      <c r="E2295" s="88" t="s">
        <v>326</v>
      </c>
      <c r="F2295" s="76">
        <v>755310</v>
      </c>
      <c r="G2295" s="75" t="s">
        <v>194</v>
      </c>
      <c r="H2295" s="77">
        <v>3987.37</v>
      </c>
      <c r="I2295" s="77">
        <v>79.130000000000109</v>
      </c>
      <c r="J2295" s="77">
        <v>5500</v>
      </c>
      <c r="K2295" s="77">
        <v>3977.8199999999997</v>
      </c>
      <c r="L2295" s="80">
        <v>6000</v>
      </c>
      <c r="M2295" s="80">
        <f t="shared" si="63"/>
        <v>500</v>
      </c>
      <c r="N2295" s="80"/>
      <c r="O2295" s="80"/>
      <c r="P2295" s="80"/>
      <c r="Q2295" s="78">
        <v>110010</v>
      </c>
      <c r="R2295" s="79" t="s">
        <v>150</v>
      </c>
      <c r="S2295" s="78">
        <v>10</v>
      </c>
      <c r="T2295" s="79" t="s">
        <v>150</v>
      </c>
      <c r="U2295" s="78">
        <v>11</v>
      </c>
      <c r="V2295" s="80" t="s">
        <v>156</v>
      </c>
      <c r="W2295" s="78">
        <v>75</v>
      </c>
      <c r="X2295" s="78">
        <v>4</v>
      </c>
    </row>
    <row r="2296" spans="1:24" x14ac:dyDescent="0.25">
      <c r="A2296" s="67"/>
      <c r="B2296" s="67">
        <v>2024</v>
      </c>
      <c r="C2296" s="67" t="s">
        <v>700</v>
      </c>
      <c r="D2296" s="107">
        <v>345086</v>
      </c>
      <c r="E2296" s="88" t="s">
        <v>326</v>
      </c>
      <c r="F2296" s="76">
        <v>755360</v>
      </c>
      <c r="G2296" s="75" t="s">
        <v>225</v>
      </c>
      <c r="H2296" s="77">
        <v>11.2</v>
      </c>
      <c r="I2296" s="77">
        <v>11.91</v>
      </c>
      <c r="J2296" s="77">
        <v>50</v>
      </c>
      <c r="K2296" s="77">
        <v>0</v>
      </c>
      <c r="L2296" s="80">
        <v>0</v>
      </c>
      <c r="M2296" s="80">
        <f t="shared" si="63"/>
        <v>-50</v>
      </c>
      <c r="N2296" s="80"/>
      <c r="O2296" s="80"/>
      <c r="P2296" s="80"/>
      <c r="Q2296" s="78">
        <v>110010</v>
      </c>
      <c r="R2296" s="79" t="s">
        <v>150</v>
      </c>
      <c r="S2296" s="78">
        <v>10</v>
      </c>
      <c r="T2296" s="79" t="s">
        <v>150</v>
      </c>
      <c r="U2296" s="78">
        <v>11</v>
      </c>
      <c r="V2296" s="80" t="s">
        <v>156</v>
      </c>
      <c r="W2296" s="78">
        <v>75</v>
      </c>
      <c r="X2296" s="78">
        <v>4</v>
      </c>
    </row>
    <row r="2297" spans="1:24" x14ac:dyDescent="0.25">
      <c r="A2297" s="67"/>
      <c r="B2297" s="67">
        <v>2025</v>
      </c>
      <c r="C2297" s="67" t="s">
        <v>700</v>
      </c>
      <c r="D2297" s="107">
        <v>345086</v>
      </c>
      <c r="E2297" s="88" t="s">
        <v>326</v>
      </c>
      <c r="F2297" s="76">
        <v>755705</v>
      </c>
      <c r="G2297" s="75" t="s">
        <v>196</v>
      </c>
      <c r="H2297" s="77">
        <v>0</v>
      </c>
      <c r="I2297" s="77">
        <v>0</v>
      </c>
      <c r="J2297" s="77">
        <v>10</v>
      </c>
      <c r="K2297" s="77">
        <v>0</v>
      </c>
      <c r="L2297" s="80">
        <v>10</v>
      </c>
      <c r="M2297" s="80">
        <f t="shared" si="63"/>
        <v>0</v>
      </c>
      <c r="N2297" s="80"/>
      <c r="O2297" s="80"/>
      <c r="P2297" s="80"/>
      <c r="Q2297" s="78">
        <v>110010</v>
      </c>
      <c r="R2297" s="79" t="s">
        <v>150</v>
      </c>
      <c r="S2297" s="78">
        <v>10</v>
      </c>
      <c r="T2297" s="79" t="s">
        <v>150</v>
      </c>
      <c r="U2297" s="78">
        <v>11</v>
      </c>
      <c r="V2297" s="80" t="s">
        <v>156</v>
      </c>
      <c r="W2297" s="78">
        <v>75</v>
      </c>
      <c r="X2297" s="78">
        <v>4</v>
      </c>
    </row>
    <row r="2298" spans="1:24" x14ac:dyDescent="0.25">
      <c r="A2298" s="67"/>
      <c r="B2298" s="67"/>
      <c r="C2298" s="67" t="s">
        <v>700</v>
      </c>
      <c r="D2298" s="107">
        <v>345086</v>
      </c>
      <c r="E2298" s="88" t="s">
        <v>326</v>
      </c>
      <c r="F2298" s="66">
        <v>798142</v>
      </c>
      <c r="G2298" s="66" t="s">
        <v>839</v>
      </c>
      <c r="H2298" s="77"/>
      <c r="I2298" s="77"/>
      <c r="J2298" s="77"/>
      <c r="K2298" s="77"/>
      <c r="L2298" s="80">
        <v>-444</v>
      </c>
      <c r="M2298" s="80">
        <f t="shared" si="63"/>
        <v>-444</v>
      </c>
      <c r="N2298" s="80"/>
      <c r="O2298" s="80"/>
      <c r="P2298" s="80"/>
      <c r="Q2298" s="78">
        <v>110010</v>
      </c>
      <c r="R2298" s="79" t="s">
        <v>150</v>
      </c>
      <c r="S2298" s="78">
        <v>10</v>
      </c>
      <c r="T2298" s="79" t="s">
        <v>150</v>
      </c>
      <c r="U2298" s="78">
        <v>11</v>
      </c>
      <c r="V2298" s="80" t="s">
        <v>156</v>
      </c>
      <c r="W2298" s="78">
        <v>79</v>
      </c>
      <c r="X2298" s="78">
        <v>4</v>
      </c>
    </row>
    <row r="2299" spans="1:24" x14ac:dyDescent="0.25">
      <c r="A2299" s="67"/>
      <c r="B2299" s="67">
        <v>2026</v>
      </c>
      <c r="C2299" s="67" t="s">
        <v>700</v>
      </c>
      <c r="D2299" s="107">
        <v>345106</v>
      </c>
      <c r="E2299" s="88" t="s">
        <v>327</v>
      </c>
      <c r="F2299" s="76">
        <v>611110</v>
      </c>
      <c r="G2299" s="75" t="s">
        <v>258</v>
      </c>
      <c r="H2299" s="77">
        <v>252665.67</v>
      </c>
      <c r="I2299" s="77">
        <v>266985.90999999997</v>
      </c>
      <c r="J2299" s="77">
        <v>289003</v>
      </c>
      <c r="K2299" s="77">
        <v>154122.72</v>
      </c>
      <c r="L2299" s="80">
        <v>345899</v>
      </c>
      <c r="M2299" s="80"/>
      <c r="N2299" s="80"/>
      <c r="O2299" s="80"/>
      <c r="P2299" s="80"/>
      <c r="Q2299" s="78">
        <v>110010</v>
      </c>
      <c r="R2299" s="79" t="s">
        <v>150</v>
      </c>
      <c r="S2299" s="78">
        <v>10</v>
      </c>
      <c r="T2299" s="79" t="s">
        <v>150</v>
      </c>
      <c r="U2299" s="78">
        <v>11</v>
      </c>
      <c r="V2299" s="80" t="s">
        <v>156</v>
      </c>
      <c r="W2299" s="78">
        <v>61</v>
      </c>
      <c r="X2299" s="78">
        <v>1</v>
      </c>
    </row>
    <row r="2300" spans="1:24" x14ac:dyDescent="0.25">
      <c r="A2300" s="67"/>
      <c r="B2300" s="67">
        <v>2027</v>
      </c>
      <c r="C2300" s="67" t="s">
        <v>700</v>
      </c>
      <c r="D2300" s="107">
        <v>345106</v>
      </c>
      <c r="E2300" s="88" t="s">
        <v>327</v>
      </c>
      <c r="F2300" s="76">
        <v>611115</v>
      </c>
      <c r="G2300" s="75" t="s">
        <v>259</v>
      </c>
      <c r="H2300" s="77">
        <v>887.95</v>
      </c>
      <c r="I2300" s="77">
        <v>1991.28</v>
      </c>
      <c r="J2300" s="77">
        <v>728</v>
      </c>
      <c r="K2300" s="77">
        <v>223.02</v>
      </c>
      <c r="L2300" s="80">
        <v>728</v>
      </c>
      <c r="M2300" s="80"/>
      <c r="N2300" s="80"/>
      <c r="O2300" s="80"/>
      <c r="P2300" s="80"/>
      <c r="Q2300" s="78">
        <v>110010</v>
      </c>
      <c r="R2300" s="79" t="s">
        <v>150</v>
      </c>
      <c r="S2300" s="78">
        <v>10</v>
      </c>
      <c r="T2300" s="79" t="s">
        <v>150</v>
      </c>
      <c r="U2300" s="78">
        <v>11</v>
      </c>
      <c r="V2300" s="80" t="s">
        <v>156</v>
      </c>
      <c r="W2300" s="78">
        <v>61</v>
      </c>
      <c r="X2300" s="78">
        <v>1</v>
      </c>
    </row>
    <row r="2301" spans="1:24" x14ac:dyDescent="0.25">
      <c r="A2301" s="67"/>
      <c r="B2301" s="67">
        <v>2028</v>
      </c>
      <c r="C2301" s="67" t="s">
        <v>700</v>
      </c>
      <c r="D2301" s="107">
        <v>345106</v>
      </c>
      <c r="E2301" s="88" t="s">
        <v>327</v>
      </c>
      <c r="F2301" s="76">
        <v>611120</v>
      </c>
      <c r="G2301" s="75" t="s">
        <v>229</v>
      </c>
      <c r="H2301" s="77">
        <v>122345.55</v>
      </c>
      <c r="I2301" s="77">
        <v>157516.78</v>
      </c>
      <c r="J2301" s="77">
        <v>163299</v>
      </c>
      <c r="K2301" s="77">
        <v>127725.48999999999</v>
      </c>
      <c r="L2301" s="80">
        <v>0</v>
      </c>
      <c r="M2301" s="80"/>
      <c r="N2301" s="80"/>
      <c r="O2301" s="80"/>
      <c r="P2301" s="80"/>
      <c r="Q2301" s="78">
        <v>110010</v>
      </c>
      <c r="R2301" s="79" t="s">
        <v>150</v>
      </c>
      <c r="S2301" s="78">
        <v>10</v>
      </c>
      <c r="T2301" s="79" t="s">
        <v>150</v>
      </c>
      <c r="U2301" s="78">
        <v>11</v>
      </c>
      <c r="V2301" s="80" t="s">
        <v>156</v>
      </c>
      <c r="W2301" s="78">
        <v>61</v>
      </c>
      <c r="X2301" s="78">
        <v>1</v>
      </c>
    </row>
    <row r="2302" spans="1:24" x14ac:dyDescent="0.25">
      <c r="A2302" s="67"/>
      <c r="B2302" s="67">
        <v>2029</v>
      </c>
      <c r="C2302" s="67" t="s">
        <v>700</v>
      </c>
      <c r="D2302" s="107">
        <v>345106</v>
      </c>
      <c r="E2302" s="88" t="s">
        <v>327</v>
      </c>
      <c r="F2302" s="76">
        <v>611130</v>
      </c>
      <c r="G2302" s="75" t="s">
        <v>261</v>
      </c>
      <c r="H2302" s="77">
        <v>0</v>
      </c>
      <c r="I2302" s="77">
        <v>0</v>
      </c>
      <c r="J2302" s="77">
        <v>14274</v>
      </c>
      <c r="K2302" s="77">
        <v>6542.25</v>
      </c>
      <c r="L2302" s="80">
        <v>0</v>
      </c>
      <c r="M2302" s="80"/>
      <c r="N2302" s="80"/>
      <c r="O2302" s="80"/>
      <c r="P2302" s="80"/>
      <c r="Q2302" s="78">
        <v>110010</v>
      </c>
      <c r="R2302" s="79" t="s">
        <v>150</v>
      </c>
      <c r="S2302" s="78">
        <v>10</v>
      </c>
      <c r="T2302" s="79" t="s">
        <v>150</v>
      </c>
      <c r="U2302" s="78">
        <v>11</v>
      </c>
      <c r="V2302" s="80" t="s">
        <v>156</v>
      </c>
      <c r="W2302" s="78">
        <v>61</v>
      </c>
      <c r="X2302" s="78">
        <v>1</v>
      </c>
    </row>
    <row r="2303" spans="1:24" x14ac:dyDescent="0.25">
      <c r="A2303" s="67"/>
      <c r="B2303" s="67">
        <v>2030</v>
      </c>
      <c r="C2303" s="67" t="s">
        <v>700</v>
      </c>
      <c r="D2303" s="107">
        <v>345106</v>
      </c>
      <c r="E2303" s="88" t="s">
        <v>327</v>
      </c>
      <c r="F2303" s="76">
        <v>611135</v>
      </c>
      <c r="G2303" s="75" t="s">
        <v>265</v>
      </c>
      <c r="H2303" s="77">
        <v>0</v>
      </c>
      <c r="I2303" s="77">
        <v>5859.36</v>
      </c>
      <c r="J2303" s="77">
        <v>0</v>
      </c>
      <c r="K2303" s="77">
        <v>0</v>
      </c>
      <c r="L2303" s="80">
        <v>0</v>
      </c>
      <c r="M2303" s="80"/>
      <c r="N2303" s="80"/>
      <c r="O2303" s="80"/>
      <c r="P2303" s="80"/>
      <c r="Q2303" s="78">
        <v>110010</v>
      </c>
      <c r="R2303" s="79" t="s">
        <v>150</v>
      </c>
      <c r="S2303" s="78">
        <v>10</v>
      </c>
      <c r="T2303" s="79" t="s">
        <v>150</v>
      </c>
      <c r="U2303" s="78">
        <v>11</v>
      </c>
      <c r="V2303" s="80" t="s">
        <v>156</v>
      </c>
      <c r="W2303" s="78">
        <v>61</v>
      </c>
      <c r="X2303" s="78">
        <v>1</v>
      </c>
    </row>
    <row r="2304" spans="1:24" x14ac:dyDescent="0.25">
      <c r="A2304" s="67"/>
      <c r="B2304" s="67">
        <v>2031</v>
      </c>
      <c r="C2304" s="67" t="s">
        <v>700</v>
      </c>
      <c r="D2304" s="107">
        <v>345106</v>
      </c>
      <c r="E2304" s="88" t="s">
        <v>327</v>
      </c>
      <c r="F2304" s="76">
        <v>611150</v>
      </c>
      <c r="G2304" s="75" t="s">
        <v>262</v>
      </c>
      <c r="H2304" s="77">
        <v>53935.3</v>
      </c>
      <c r="I2304" s="77">
        <v>46471.679999999993</v>
      </c>
      <c r="J2304" s="77">
        <v>39676</v>
      </c>
      <c r="K2304" s="77">
        <v>0</v>
      </c>
      <c r="L2304" s="80">
        <v>57284</v>
      </c>
      <c r="M2304" s="80"/>
      <c r="N2304" s="80"/>
      <c r="O2304" s="80"/>
      <c r="P2304" s="80"/>
      <c r="Q2304" s="78">
        <v>110010</v>
      </c>
      <c r="R2304" s="79" t="s">
        <v>150</v>
      </c>
      <c r="S2304" s="78">
        <v>10</v>
      </c>
      <c r="T2304" s="79" t="s">
        <v>150</v>
      </c>
      <c r="U2304" s="78">
        <v>11</v>
      </c>
      <c r="V2304" s="80" t="s">
        <v>156</v>
      </c>
      <c r="W2304" s="78">
        <v>61</v>
      </c>
      <c r="X2304" s="78">
        <v>1</v>
      </c>
    </row>
    <row r="2305" spans="1:24" x14ac:dyDescent="0.25">
      <c r="A2305" s="67"/>
      <c r="B2305" s="67">
        <v>2032</v>
      </c>
      <c r="C2305" s="67" t="s">
        <v>700</v>
      </c>
      <c r="D2305" s="107">
        <v>345106</v>
      </c>
      <c r="E2305" s="88" t="s">
        <v>327</v>
      </c>
      <c r="F2305" s="76">
        <v>611155</v>
      </c>
      <c r="G2305" s="75" t="s">
        <v>266</v>
      </c>
      <c r="H2305" s="77">
        <v>216</v>
      </c>
      <c r="I2305" s="77">
        <v>0</v>
      </c>
      <c r="J2305" s="77">
        <v>0</v>
      </c>
      <c r="K2305" s="77">
        <v>0</v>
      </c>
      <c r="L2305" s="80">
        <v>0</v>
      </c>
      <c r="M2305" s="80"/>
      <c r="N2305" s="80"/>
      <c r="O2305" s="80"/>
      <c r="P2305" s="80"/>
      <c r="Q2305" s="78">
        <v>110010</v>
      </c>
      <c r="R2305" s="79" t="s">
        <v>150</v>
      </c>
      <c r="S2305" s="78">
        <v>10</v>
      </c>
      <c r="T2305" s="79" t="s">
        <v>150</v>
      </c>
      <c r="U2305" s="78">
        <v>11</v>
      </c>
      <c r="V2305" s="80" t="s">
        <v>156</v>
      </c>
      <c r="W2305" s="78">
        <v>61</v>
      </c>
      <c r="X2305" s="78">
        <v>1</v>
      </c>
    </row>
    <row r="2306" spans="1:24" x14ac:dyDescent="0.25">
      <c r="A2306" s="67"/>
      <c r="B2306" s="67">
        <v>2033</v>
      </c>
      <c r="C2306" s="67" t="s">
        <v>700</v>
      </c>
      <c r="D2306" s="107">
        <v>345106</v>
      </c>
      <c r="E2306" s="88" t="s">
        <v>327</v>
      </c>
      <c r="F2306" s="76">
        <v>611160</v>
      </c>
      <c r="G2306" s="75" t="s">
        <v>230</v>
      </c>
      <c r="H2306" s="77">
        <v>13311.83</v>
      </c>
      <c r="I2306" s="77">
        <v>12925.44</v>
      </c>
      <c r="J2306" s="77">
        <v>16651</v>
      </c>
      <c r="K2306" s="77">
        <v>0</v>
      </c>
      <c r="L2306" s="80">
        <v>0</v>
      </c>
      <c r="M2306" s="80"/>
      <c r="N2306" s="80"/>
      <c r="O2306" s="80"/>
      <c r="P2306" s="80"/>
      <c r="Q2306" s="78">
        <v>110010</v>
      </c>
      <c r="R2306" s="79" t="s">
        <v>150</v>
      </c>
      <c r="S2306" s="78">
        <v>10</v>
      </c>
      <c r="T2306" s="79" t="s">
        <v>150</v>
      </c>
      <c r="U2306" s="78">
        <v>11</v>
      </c>
      <c r="V2306" s="80" t="s">
        <v>156</v>
      </c>
      <c r="W2306" s="78">
        <v>61</v>
      </c>
      <c r="X2306" s="78">
        <v>1</v>
      </c>
    </row>
    <row r="2307" spans="1:24" x14ac:dyDescent="0.25">
      <c r="A2307" s="67"/>
      <c r="B2307" s="67">
        <v>2034</v>
      </c>
      <c r="C2307" s="67" t="s">
        <v>700</v>
      </c>
      <c r="D2307" s="107">
        <v>345106</v>
      </c>
      <c r="E2307" s="88" t="s">
        <v>327</v>
      </c>
      <c r="F2307" s="76">
        <v>733110</v>
      </c>
      <c r="G2307" s="75" t="s">
        <v>214</v>
      </c>
      <c r="H2307" s="77">
        <v>118.25</v>
      </c>
      <c r="I2307" s="77">
        <v>64.98</v>
      </c>
      <c r="J2307" s="77">
        <v>200</v>
      </c>
      <c r="K2307" s="77">
        <v>0</v>
      </c>
      <c r="L2307" s="80">
        <v>200</v>
      </c>
      <c r="M2307" s="80">
        <f t="shared" ref="M2307:M2315" si="64">+L2307-J2307</f>
        <v>0</v>
      </c>
      <c r="N2307" s="80"/>
      <c r="O2307" s="80"/>
      <c r="P2307" s="80"/>
      <c r="Q2307" s="78">
        <v>110010</v>
      </c>
      <c r="R2307" s="79" t="s">
        <v>150</v>
      </c>
      <c r="S2307" s="78">
        <v>10</v>
      </c>
      <c r="T2307" s="79" t="s">
        <v>150</v>
      </c>
      <c r="U2307" s="78">
        <v>11</v>
      </c>
      <c r="V2307" s="80" t="s">
        <v>156</v>
      </c>
      <c r="W2307" s="78">
        <v>73</v>
      </c>
      <c r="X2307" s="78">
        <v>4</v>
      </c>
    </row>
    <row r="2308" spans="1:24" x14ac:dyDescent="0.25">
      <c r="A2308" s="67"/>
      <c r="B2308" s="67">
        <v>2035</v>
      </c>
      <c r="C2308" s="67" t="s">
        <v>700</v>
      </c>
      <c r="D2308" s="107">
        <v>345106</v>
      </c>
      <c r="E2308" s="88" t="s">
        <v>327</v>
      </c>
      <c r="F2308" s="76">
        <v>744210</v>
      </c>
      <c r="G2308" s="75" t="s">
        <v>190</v>
      </c>
      <c r="H2308" s="77">
        <v>1344.5</v>
      </c>
      <c r="I2308" s="77">
        <v>1015.8399999999999</v>
      </c>
      <c r="J2308" s="77">
        <v>1200</v>
      </c>
      <c r="K2308" s="77">
        <v>140.80000000000001</v>
      </c>
      <c r="L2308" s="80">
        <v>1200</v>
      </c>
      <c r="M2308" s="80">
        <f t="shared" si="64"/>
        <v>0</v>
      </c>
      <c r="N2308" s="80"/>
      <c r="O2308" s="80"/>
      <c r="P2308" s="80"/>
      <c r="Q2308" s="78">
        <v>110010</v>
      </c>
      <c r="R2308" s="79" t="s">
        <v>150</v>
      </c>
      <c r="S2308" s="78">
        <v>10</v>
      </c>
      <c r="T2308" s="79" t="s">
        <v>150</v>
      </c>
      <c r="U2308" s="78">
        <v>11</v>
      </c>
      <c r="V2308" s="80" t="s">
        <v>156</v>
      </c>
      <c r="W2308" s="78">
        <v>74</v>
      </c>
      <c r="X2308" s="78">
        <v>4</v>
      </c>
    </row>
    <row r="2309" spans="1:24" s="66" customFormat="1" x14ac:dyDescent="0.25">
      <c r="A2309" s="67"/>
      <c r="B2309" s="67">
        <v>2036</v>
      </c>
      <c r="C2309" s="67" t="s">
        <v>700</v>
      </c>
      <c r="D2309" s="107">
        <v>345106</v>
      </c>
      <c r="E2309" s="88" t="s">
        <v>327</v>
      </c>
      <c r="F2309" s="76">
        <v>744220</v>
      </c>
      <c r="G2309" s="75" t="s">
        <v>191</v>
      </c>
      <c r="H2309" s="77">
        <v>5563.14</v>
      </c>
      <c r="I2309" s="77">
        <v>1826.13</v>
      </c>
      <c r="J2309" s="77">
        <v>0</v>
      </c>
      <c r="K2309" s="77">
        <v>0</v>
      </c>
      <c r="L2309" s="80">
        <v>1700</v>
      </c>
      <c r="M2309" s="80">
        <f t="shared" si="64"/>
        <v>1700</v>
      </c>
      <c r="N2309" s="80"/>
      <c r="O2309" s="80"/>
      <c r="P2309" s="80"/>
      <c r="Q2309" s="78">
        <v>110010</v>
      </c>
      <c r="R2309" s="79" t="s">
        <v>150</v>
      </c>
      <c r="S2309" s="78">
        <v>10</v>
      </c>
      <c r="T2309" s="79" t="s">
        <v>150</v>
      </c>
      <c r="U2309" s="78">
        <v>11</v>
      </c>
      <c r="V2309" s="80" t="s">
        <v>156</v>
      </c>
      <c r="W2309" s="78">
        <v>74</v>
      </c>
      <c r="X2309" s="78">
        <v>4</v>
      </c>
    </row>
    <row r="2310" spans="1:24" x14ac:dyDescent="0.25">
      <c r="A2310" s="67"/>
      <c r="B2310" s="67">
        <v>2037</v>
      </c>
      <c r="C2310" s="67" t="s">
        <v>700</v>
      </c>
      <c r="D2310" s="107">
        <v>345106</v>
      </c>
      <c r="E2310" s="88" t="s">
        <v>327</v>
      </c>
      <c r="F2310" s="76">
        <v>755110</v>
      </c>
      <c r="G2310" s="75" t="s">
        <v>323</v>
      </c>
      <c r="H2310" s="77">
        <v>35153.89</v>
      </c>
      <c r="I2310" s="77">
        <v>40566.76</v>
      </c>
      <c r="J2310" s="77">
        <v>44681</v>
      </c>
      <c r="K2310" s="77">
        <v>45319.66</v>
      </c>
      <c r="L2310" s="80">
        <v>50320</v>
      </c>
      <c r="M2310" s="80">
        <f t="shared" si="64"/>
        <v>5639</v>
      </c>
      <c r="N2310" s="80"/>
      <c r="O2310" s="80">
        <v>5000</v>
      </c>
      <c r="P2310" s="80"/>
      <c r="Q2310" s="78">
        <v>110010</v>
      </c>
      <c r="R2310" s="79" t="s">
        <v>150</v>
      </c>
      <c r="S2310" s="78">
        <v>10</v>
      </c>
      <c r="T2310" s="79" t="s">
        <v>150</v>
      </c>
      <c r="U2310" s="78">
        <v>11</v>
      </c>
      <c r="V2310" s="80" t="s">
        <v>156</v>
      </c>
      <c r="W2310" s="78">
        <v>75</v>
      </c>
      <c r="X2310" s="78">
        <v>4</v>
      </c>
    </row>
    <row r="2311" spans="1:24" x14ac:dyDescent="0.25">
      <c r="A2311" s="67"/>
      <c r="B2311" s="67">
        <v>2038</v>
      </c>
      <c r="C2311" s="67" t="s">
        <v>700</v>
      </c>
      <c r="D2311" s="107">
        <v>345106</v>
      </c>
      <c r="E2311" s="88" t="s">
        <v>327</v>
      </c>
      <c r="F2311" s="76">
        <v>755310</v>
      </c>
      <c r="G2311" s="75" t="s">
        <v>194</v>
      </c>
      <c r="H2311" s="77">
        <v>3519.2799999999997</v>
      </c>
      <c r="I2311" s="77">
        <v>65.280000000000655</v>
      </c>
      <c r="J2311" s="77">
        <v>5000</v>
      </c>
      <c r="K2311" s="77">
        <v>3850.9799999999996</v>
      </c>
      <c r="L2311" s="80">
        <v>6200</v>
      </c>
      <c r="M2311" s="80">
        <f t="shared" si="64"/>
        <v>1200</v>
      </c>
      <c r="N2311" s="80"/>
      <c r="O2311" s="80"/>
      <c r="P2311" s="80"/>
      <c r="Q2311" s="78">
        <v>110010</v>
      </c>
      <c r="R2311" s="79" t="s">
        <v>150</v>
      </c>
      <c r="S2311" s="78">
        <v>10</v>
      </c>
      <c r="T2311" s="79" t="s">
        <v>150</v>
      </c>
      <c r="U2311" s="78">
        <v>11</v>
      </c>
      <c r="V2311" s="80" t="s">
        <v>156</v>
      </c>
      <c r="W2311" s="78">
        <v>75</v>
      </c>
      <c r="X2311" s="78">
        <v>4</v>
      </c>
    </row>
    <row r="2312" spans="1:24" x14ac:dyDescent="0.25">
      <c r="A2312" s="67"/>
      <c r="B2312" s="67">
        <v>2039</v>
      </c>
      <c r="C2312" s="67" t="s">
        <v>700</v>
      </c>
      <c r="D2312" s="107">
        <v>345106</v>
      </c>
      <c r="E2312" s="88" t="s">
        <v>327</v>
      </c>
      <c r="F2312" s="76">
        <v>755360</v>
      </c>
      <c r="G2312" s="75" t="s">
        <v>225</v>
      </c>
      <c r="H2312" s="77">
        <v>18</v>
      </c>
      <c r="I2312" s="77">
        <v>0</v>
      </c>
      <c r="J2312" s="77">
        <v>150</v>
      </c>
      <c r="K2312" s="77">
        <v>17.899999999999999</v>
      </c>
      <c r="L2312" s="80">
        <v>100</v>
      </c>
      <c r="M2312" s="80">
        <f t="shared" si="64"/>
        <v>-50</v>
      </c>
      <c r="N2312" s="80"/>
      <c r="O2312" s="80"/>
      <c r="P2312" s="80"/>
      <c r="Q2312" s="78">
        <v>110010</v>
      </c>
      <c r="R2312" s="79" t="s">
        <v>150</v>
      </c>
      <c r="S2312" s="78">
        <v>10</v>
      </c>
      <c r="T2312" s="79" t="s">
        <v>150</v>
      </c>
      <c r="U2312" s="78">
        <v>11</v>
      </c>
      <c r="V2312" s="80" t="s">
        <v>156</v>
      </c>
      <c r="W2312" s="78">
        <v>75</v>
      </c>
      <c r="X2312" s="78">
        <v>4</v>
      </c>
    </row>
    <row r="2313" spans="1:24" x14ac:dyDescent="0.25">
      <c r="A2313" s="67"/>
      <c r="B2313" s="67">
        <v>2040</v>
      </c>
      <c r="C2313" s="67" t="s">
        <v>700</v>
      </c>
      <c r="D2313" s="107">
        <v>345106</v>
      </c>
      <c r="E2313" s="88" t="s">
        <v>327</v>
      </c>
      <c r="F2313" s="76">
        <v>755705</v>
      </c>
      <c r="G2313" s="75" t="s">
        <v>196</v>
      </c>
      <c r="H2313" s="77">
        <v>0</v>
      </c>
      <c r="I2313" s="77">
        <v>32.74</v>
      </c>
      <c r="J2313" s="77">
        <v>50</v>
      </c>
      <c r="K2313" s="77">
        <v>0</v>
      </c>
      <c r="L2313" s="80">
        <v>50</v>
      </c>
      <c r="M2313" s="80">
        <f t="shared" si="64"/>
        <v>0</v>
      </c>
      <c r="N2313" s="80"/>
      <c r="O2313" s="80"/>
      <c r="P2313" s="80"/>
      <c r="Q2313" s="78">
        <v>110010</v>
      </c>
      <c r="R2313" s="79" t="s">
        <v>150</v>
      </c>
      <c r="S2313" s="78">
        <v>10</v>
      </c>
      <c r="T2313" s="79" t="s">
        <v>150</v>
      </c>
      <c r="U2313" s="78">
        <v>11</v>
      </c>
      <c r="V2313" s="80" t="s">
        <v>156</v>
      </c>
      <c r="W2313" s="78">
        <v>75</v>
      </c>
      <c r="X2313" s="78">
        <v>4</v>
      </c>
    </row>
    <row r="2314" spans="1:24" x14ac:dyDescent="0.25">
      <c r="A2314" s="67"/>
      <c r="B2314" s="67">
        <v>2041</v>
      </c>
      <c r="C2314" s="67" t="s">
        <v>700</v>
      </c>
      <c r="D2314" s="107">
        <v>345106</v>
      </c>
      <c r="E2314" s="88" t="s">
        <v>327</v>
      </c>
      <c r="F2314" s="76">
        <v>755745</v>
      </c>
      <c r="G2314" s="75" t="s">
        <v>252</v>
      </c>
      <c r="H2314" s="77">
        <v>400.11</v>
      </c>
      <c r="I2314" s="77">
        <v>0</v>
      </c>
      <c r="J2314" s="77">
        <v>0</v>
      </c>
      <c r="K2314" s="77">
        <v>0</v>
      </c>
      <c r="L2314" s="80">
        <v>0</v>
      </c>
      <c r="M2314" s="80">
        <f t="shared" si="64"/>
        <v>0</v>
      </c>
      <c r="N2314" s="80"/>
      <c r="O2314" s="80"/>
      <c r="P2314" s="80"/>
      <c r="Q2314" s="78">
        <v>110010</v>
      </c>
      <c r="R2314" s="79" t="s">
        <v>150</v>
      </c>
      <c r="S2314" s="78">
        <v>10</v>
      </c>
      <c r="T2314" s="79" t="s">
        <v>150</v>
      </c>
      <c r="U2314" s="78">
        <v>11</v>
      </c>
      <c r="V2314" s="80" t="s">
        <v>156</v>
      </c>
      <c r="W2314" s="78">
        <v>75</v>
      </c>
      <c r="X2314" s="78">
        <v>4</v>
      </c>
    </row>
    <row r="2315" spans="1:24" x14ac:dyDescent="0.25">
      <c r="A2315" s="67"/>
      <c r="B2315" s="67"/>
      <c r="C2315" s="67" t="s">
        <v>700</v>
      </c>
      <c r="D2315" s="107">
        <v>345106</v>
      </c>
      <c r="E2315" s="88" t="s">
        <v>327</v>
      </c>
      <c r="F2315" s="66">
        <v>798142</v>
      </c>
      <c r="G2315" s="66" t="s">
        <v>839</v>
      </c>
      <c r="H2315" s="77"/>
      <c r="I2315" s="77"/>
      <c r="J2315" s="77"/>
      <c r="K2315" s="77"/>
      <c r="L2315" s="80">
        <v>-4857</v>
      </c>
      <c r="M2315" s="80">
        <f t="shared" si="64"/>
        <v>-4857</v>
      </c>
      <c r="N2315" s="80"/>
      <c r="O2315" s="80"/>
      <c r="P2315" s="80"/>
      <c r="Q2315" s="78">
        <v>110010</v>
      </c>
      <c r="R2315" s="79" t="s">
        <v>150</v>
      </c>
      <c r="S2315" s="78">
        <v>10</v>
      </c>
      <c r="T2315" s="79" t="s">
        <v>150</v>
      </c>
      <c r="U2315" s="78">
        <v>11</v>
      </c>
      <c r="V2315" s="80" t="s">
        <v>156</v>
      </c>
      <c r="W2315" s="78">
        <v>79</v>
      </c>
      <c r="X2315" s="78">
        <v>4</v>
      </c>
    </row>
    <row r="2316" spans="1:24" x14ac:dyDescent="0.25">
      <c r="A2316" s="67"/>
      <c r="B2316" s="67">
        <v>2042</v>
      </c>
      <c r="C2316" s="67" t="s">
        <v>700</v>
      </c>
      <c r="D2316" s="107">
        <v>345116</v>
      </c>
      <c r="E2316" s="88" t="s">
        <v>328</v>
      </c>
      <c r="F2316" s="76">
        <v>611110</v>
      </c>
      <c r="G2316" s="75" t="s">
        <v>258</v>
      </c>
      <c r="H2316" s="77">
        <v>108678.37</v>
      </c>
      <c r="I2316" s="77">
        <v>118863.78000000001</v>
      </c>
      <c r="J2316" s="77">
        <v>131107</v>
      </c>
      <c r="K2316" s="77">
        <v>66124.259999999995</v>
      </c>
      <c r="L2316" s="80">
        <v>129964</v>
      </c>
      <c r="M2316" s="80"/>
      <c r="N2316" s="80"/>
      <c r="O2316" s="80"/>
      <c r="P2316" s="80"/>
      <c r="Q2316" s="78">
        <v>110010</v>
      </c>
      <c r="R2316" s="79" t="s">
        <v>150</v>
      </c>
      <c r="S2316" s="78">
        <v>10</v>
      </c>
      <c r="T2316" s="79" t="s">
        <v>150</v>
      </c>
      <c r="U2316" s="78">
        <v>11</v>
      </c>
      <c r="V2316" s="80" t="s">
        <v>156</v>
      </c>
      <c r="W2316" s="78">
        <v>61</v>
      </c>
      <c r="X2316" s="78">
        <v>1</v>
      </c>
    </row>
    <row r="2317" spans="1:24" x14ac:dyDescent="0.25">
      <c r="A2317" s="67"/>
      <c r="B2317" s="67">
        <v>2043</v>
      </c>
      <c r="C2317" s="67" t="s">
        <v>700</v>
      </c>
      <c r="D2317" s="107">
        <v>345116</v>
      </c>
      <c r="E2317" s="88" t="s">
        <v>328</v>
      </c>
      <c r="F2317" s="76">
        <v>611115</v>
      </c>
      <c r="G2317" s="75" t="s">
        <v>259</v>
      </c>
      <c r="H2317" s="77">
        <v>0</v>
      </c>
      <c r="I2317" s="77">
        <v>336.6</v>
      </c>
      <c r="J2317" s="77">
        <v>312</v>
      </c>
      <c r="K2317" s="77">
        <v>0</v>
      </c>
      <c r="L2317" s="80">
        <v>200</v>
      </c>
      <c r="M2317" s="80"/>
      <c r="N2317" s="80"/>
      <c r="O2317" s="80"/>
      <c r="P2317" s="80"/>
      <c r="Q2317" s="78">
        <v>110010</v>
      </c>
      <c r="R2317" s="79" t="s">
        <v>150</v>
      </c>
      <c r="S2317" s="78">
        <v>10</v>
      </c>
      <c r="T2317" s="79" t="s">
        <v>150</v>
      </c>
      <c r="U2317" s="78">
        <v>11</v>
      </c>
      <c r="V2317" s="80" t="s">
        <v>156</v>
      </c>
      <c r="W2317" s="78">
        <v>61</v>
      </c>
      <c r="X2317" s="78">
        <v>1</v>
      </c>
    </row>
    <row r="2318" spans="1:24" x14ac:dyDescent="0.25">
      <c r="A2318" s="67"/>
      <c r="B2318" s="67">
        <v>2044</v>
      </c>
      <c r="C2318" s="67" t="s">
        <v>700</v>
      </c>
      <c r="D2318" s="107">
        <v>345116</v>
      </c>
      <c r="E2318" s="88" t="s">
        <v>328</v>
      </c>
      <c r="F2318" s="76">
        <v>611120</v>
      </c>
      <c r="G2318" s="75" t="s">
        <v>229</v>
      </c>
      <c r="H2318" s="77">
        <v>38826</v>
      </c>
      <c r="I2318" s="77">
        <v>40392</v>
      </c>
      <c r="J2318" s="77">
        <v>40443</v>
      </c>
      <c r="K2318" s="77">
        <v>25574.25</v>
      </c>
      <c r="L2318" s="80">
        <v>0</v>
      </c>
      <c r="M2318" s="80"/>
      <c r="N2318" s="80"/>
      <c r="O2318" s="80"/>
      <c r="P2318" s="80"/>
      <c r="Q2318" s="78">
        <v>110010</v>
      </c>
      <c r="R2318" s="79" t="s">
        <v>150</v>
      </c>
      <c r="S2318" s="78">
        <v>10</v>
      </c>
      <c r="T2318" s="79" t="s">
        <v>150</v>
      </c>
      <c r="U2318" s="78">
        <v>11</v>
      </c>
      <c r="V2318" s="80" t="s">
        <v>156</v>
      </c>
      <c r="W2318" s="78">
        <v>61</v>
      </c>
      <c r="X2318" s="78">
        <v>1</v>
      </c>
    </row>
    <row r="2319" spans="1:24" x14ac:dyDescent="0.25">
      <c r="A2319" s="67"/>
      <c r="B2319" s="67">
        <v>2045</v>
      </c>
      <c r="C2319" s="67" t="s">
        <v>700</v>
      </c>
      <c r="D2319" s="107">
        <v>345116</v>
      </c>
      <c r="E2319" s="88" t="s">
        <v>328</v>
      </c>
      <c r="F2319" s="76">
        <v>611150</v>
      </c>
      <c r="G2319" s="75" t="s">
        <v>262</v>
      </c>
      <c r="H2319" s="77">
        <v>13421.16</v>
      </c>
      <c r="I2319" s="77">
        <v>17990.45</v>
      </c>
      <c r="J2319" s="77">
        <v>18236</v>
      </c>
      <c r="K2319" s="77">
        <v>0</v>
      </c>
      <c r="L2319" s="80">
        <v>15597</v>
      </c>
      <c r="M2319" s="80"/>
      <c r="N2319" s="80"/>
      <c r="O2319" s="80"/>
      <c r="P2319" s="80"/>
      <c r="Q2319" s="78">
        <v>110010</v>
      </c>
      <c r="R2319" s="79" t="s">
        <v>150</v>
      </c>
      <c r="S2319" s="78">
        <v>10</v>
      </c>
      <c r="T2319" s="79" t="s">
        <v>150</v>
      </c>
      <c r="U2319" s="78">
        <v>11</v>
      </c>
      <c r="V2319" s="80" t="s">
        <v>156</v>
      </c>
      <c r="W2319" s="78">
        <v>61</v>
      </c>
      <c r="X2319" s="78">
        <v>1</v>
      </c>
    </row>
    <row r="2320" spans="1:24" x14ac:dyDescent="0.25">
      <c r="A2320" s="67"/>
      <c r="B2320" s="67">
        <v>2046</v>
      </c>
      <c r="C2320" s="67" t="s">
        <v>700</v>
      </c>
      <c r="D2320" s="107">
        <v>345116</v>
      </c>
      <c r="E2320" s="88" t="s">
        <v>328</v>
      </c>
      <c r="F2320" s="76">
        <v>611160</v>
      </c>
      <c r="G2320" s="75" t="s">
        <v>230</v>
      </c>
      <c r="H2320" s="77">
        <v>2157</v>
      </c>
      <c r="I2320" s="77">
        <v>2244</v>
      </c>
      <c r="J2320" s="77">
        <v>7136</v>
      </c>
      <c r="K2320" s="77">
        <v>0</v>
      </c>
      <c r="L2320" s="80">
        <v>0</v>
      </c>
      <c r="M2320" s="80"/>
      <c r="N2320" s="80"/>
      <c r="O2320" s="80"/>
      <c r="P2320" s="80"/>
      <c r="Q2320" s="78">
        <v>110010</v>
      </c>
      <c r="R2320" s="79" t="s">
        <v>150</v>
      </c>
      <c r="S2320" s="78">
        <v>10</v>
      </c>
      <c r="T2320" s="79" t="s">
        <v>150</v>
      </c>
      <c r="U2320" s="78">
        <v>11</v>
      </c>
      <c r="V2320" s="80" t="s">
        <v>156</v>
      </c>
      <c r="W2320" s="78">
        <v>61</v>
      </c>
      <c r="X2320" s="78">
        <v>1</v>
      </c>
    </row>
    <row r="2321" spans="1:41" x14ac:dyDescent="0.25">
      <c r="A2321" s="67"/>
      <c r="B2321" s="67">
        <v>2047</v>
      </c>
      <c r="C2321" s="67" t="s">
        <v>700</v>
      </c>
      <c r="D2321" s="107">
        <v>345116</v>
      </c>
      <c r="E2321" s="88" t="s">
        <v>328</v>
      </c>
      <c r="F2321" s="76">
        <v>733110</v>
      </c>
      <c r="G2321" s="75" t="s">
        <v>214</v>
      </c>
      <c r="H2321" s="77">
        <v>78.290000000000006</v>
      </c>
      <c r="I2321" s="77">
        <v>0</v>
      </c>
      <c r="J2321" s="77">
        <v>100</v>
      </c>
      <c r="K2321" s="77">
        <v>0</v>
      </c>
      <c r="L2321" s="80">
        <v>100</v>
      </c>
      <c r="M2321" s="80">
        <f t="shared" ref="M2321:M2328" si="65">+L2321-J2321</f>
        <v>0</v>
      </c>
      <c r="N2321" s="80"/>
      <c r="O2321" s="80"/>
      <c r="P2321" s="80"/>
      <c r="Q2321" s="78">
        <v>110010</v>
      </c>
      <c r="R2321" s="79" t="s">
        <v>150</v>
      </c>
      <c r="S2321" s="78">
        <v>10</v>
      </c>
      <c r="T2321" s="79" t="s">
        <v>150</v>
      </c>
      <c r="U2321" s="78">
        <v>11</v>
      </c>
      <c r="V2321" s="80" t="s">
        <v>156</v>
      </c>
      <c r="W2321" s="78">
        <v>73</v>
      </c>
      <c r="X2321" s="78">
        <v>4</v>
      </c>
    </row>
    <row r="2322" spans="1:41" x14ac:dyDescent="0.25">
      <c r="A2322" s="67"/>
      <c r="B2322" s="67">
        <v>2048</v>
      </c>
      <c r="C2322" s="67" t="s">
        <v>700</v>
      </c>
      <c r="D2322" s="107">
        <v>345116</v>
      </c>
      <c r="E2322" s="88" t="s">
        <v>328</v>
      </c>
      <c r="F2322" s="76">
        <v>744220</v>
      </c>
      <c r="G2322" s="75" t="s">
        <v>191</v>
      </c>
      <c r="H2322" s="77">
        <v>0</v>
      </c>
      <c r="I2322" s="77">
        <v>2638.18</v>
      </c>
      <c r="J2322" s="77">
        <v>0</v>
      </c>
      <c r="K2322" s="77">
        <v>0</v>
      </c>
      <c r="L2322" s="80">
        <v>200</v>
      </c>
      <c r="M2322" s="80">
        <f t="shared" si="65"/>
        <v>200</v>
      </c>
      <c r="N2322" s="80"/>
      <c r="O2322" s="80"/>
      <c r="P2322" s="80"/>
      <c r="Q2322" s="78">
        <v>110010</v>
      </c>
      <c r="R2322" s="79" t="s">
        <v>150</v>
      </c>
      <c r="S2322" s="78">
        <v>10</v>
      </c>
      <c r="T2322" s="79" t="s">
        <v>150</v>
      </c>
      <c r="U2322" s="78">
        <v>11</v>
      </c>
      <c r="V2322" s="80" t="s">
        <v>156</v>
      </c>
      <c r="W2322" s="78">
        <v>74</v>
      </c>
      <c r="X2322" s="78">
        <v>4</v>
      </c>
    </row>
    <row r="2323" spans="1:41" x14ac:dyDescent="0.25">
      <c r="A2323" s="67"/>
      <c r="B2323" s="67">
        <v>2049</v>
      </c>
      <c r="C2323" s="67" t="s">
        <v>700</v>
      </c>
      <c r="D2323" s="107">
        <v>345116</v>
      </c>
      <c r="E2323" s="88" t="s">
        <v>328</v>
      </c>
      <c r="F2323" s="76">
        <v>755310</v>
      </c>
      <c r="G2323" s="75" t="s">
        <v>194</v>
      </c>
      <c r="H2323" s="77">
        <v>719.94</v>
      </c>
      <c r="I2323" s="77">
        <v>947.28000000000009</v>
      </c>
      <c r="J2323" s="77">
        <v>1100</v>
      </c>
      <c r="K2323" s="77">
        <v>477.18</v>
      </c>
      <c r="L2323" s="80">
        <v>800</v>
      </c>
      <c r="M2323" s="80">
        <f t="shared" si="65"/>
        <v>-300</v>
      </c>
      <c r="N2323" s="80"/>
      <c r="O2323" s="80"/>
      <c r="P2323" s="80"/>
      <c r="Q2323" s="78">
        <v>110010</v>
      </c>
      <c r="R2323" s="79" t="s">
        <v>150</v>
      </c>
      <c r="S2323" s="78">
        <v>10</v>
      </c>
      <c r="T2323" s="79" t="s">
        <v>150</v>
      </c>
      <c r="U2323" s="78">
        <v>11</v>
      </c>
      <c r="V2323" s="80" t="s">
        <v>156</v>
      </c>
      <c r="W2323" s="78">
        <v>75</v>
      </c>
      <c r="X2323" s="78">
        <v>4</v>
      </c>
    </row>
    <row r="2324" spans="1:41" x14ac:dyDescent="0.25">
      <c r="A2324" s="67"/>
      <c r="B2324" s="67">
        <v>2050</v>
      </c>
      <c r="C2324" s="67" t="s">
        <v>700</v>
      </c>
      <c r="D2324" s="107">
        <v>345116</v>
      </c>
      <c r="E2324" s="88" t="s">
        <v>328</v>
      </c>
      <c r="F2324" s="76">
        <v>755360</v>
      </c>
      <c r="G2324" s="75" t="s">
        <v>225</v>
      </c>
      <c r="H2324" s="77">
        <v>26.4</v>
      </c>
      <c r="I2324" s="77">
        <v>52.8</v>
      </c>
      <c r="J2324" s="77">
        <v>75</v>
      </c>
      <c r="K2324" s="77">
        <v>0</v>
      </c>
      <c r="L2324" s="80">
        <v>75</v>
      </c>
      <c r="M2324" s="80">
        <f t="shared" si="65"/>
        <v>0</v>
      </c>
      <c r="N2324" s="80"/>
      <c r="O2324" s="80"/>
      <c r="P2324" s="80"/>
      <c r="Q2324" s="78">
        <v>110010</v>
      </c>
      <c r="R2324" s="79" t="s">
        <v>150</v>
      </c>
      <c r="S2324" s="78">
        <v>10</v>
      </c>
      <c r="T2324" s="79" t="s">
        <v>150</v>
      </c>
      <c r="U2324" s="78">
        <v>11</v>
      </c>
      <c r="V2324" s="80" t="s">
        <v>156</v>
      </c>
      <c r="W2324" s="78">
        <v>75</v>
      </c>
      <c r="X2324" s="78">
        <v>4</v>
      </c>
    </row>
    <row r="2325" spans="1:41" x14ac:dyDescent="0.25">
      <c r="A2325" s="67"/>
      <c r="B2325" s="67">
        <v>2051</v>
      </c>
      <c r="C2325" s="67" t="s">
        <v>700</v>
      </c>
      <c r="D2325" s="107">
        <v>345116</v>
      </c>
      <c r="E2325" s="88" t="s">
        <v>328</v>
      </c>
      <c r="F2325" s="76">
        <v>755705</v>
      </c>
      <c r="G2325" s="75" t="s">
        <v>196</v>
      </c>
      <c r="H2325" s="77">
        <v>0.46</v>
      </c>
      <c r="I2325" s="77">
        <v>0</v>
      </c>
      <c r="J2325" s="77">
        <v>5</v>
      </c>
      <c r="K2325" s="77">
        <v>0</v>
      </c>
      <c r="L2325" s="80">
        <v>5</v>
      </c>
      <c r="M2325" s="80">
        <f t="shared" si="65"/>
        <v>0</v>
      </c>
      <c r="N2325" s="80"/>
      <c r="O2325" s="80"/>
      <c r="P2325" s="80"/>
      <c r="Q2325" s="78">
        <v>110010</v>
      </c>
      <c r="R2325" s="79" t="s">
        <v>150</v>
      </c>
      <c r="S2325" s="78">
        <v>10</v>
      </c>
      <c r="T2325" s="79" t="s">
        <v>150</v>
      </c>
      <c r="U2325" s="78">
        <v>11</v>
      </c>
      <c r="V2325" s="80" t="s">
        <v>156</v>
      </c>
      <c r="W2325" s="78">
        <v>75</v>
      </c>
      <c r="X2325" s="78">
        <v>4</v>
      </c>
    </row>
    <row r="2326" spans="1:41" x14ac:dyDescent="0.25">
      <c r="A2326" s="67"/>
      <c r="B2326" s="67"/>
      <c r="C2326" s="67" t="s">
        <v>700</v>
      </c>
      <c r="D2326" s="107">
        <v>345116</v>
      </c>
      <c r="E2326" s="88" t="s">
        <v>328</v>
      </c>
      <c r="F2326" s="66">
        <v>798142</v>
      </c>
      <c r="G2326" s="66" t="s">
        <v>839</v>
      </c>
      <c r="H2326" s="77"/>
      <c r="I2326" s="77"/>
      <c r="J2326" s="77"/>
      <c r="K2326" s="77"/>
      <c r="L2326" s="80">
        <v>-38</v>
      </c>
      <c r="M2326" s="80">
        <f t="shared" si="65"/>
        <v>-38</v>
      </c>
      <c r="N2326" s="80"/>
      <c r="O2326" s="80"/>
      <c r="P2326" s="80"/>
      <c r="Q2326" s="78">
        <v>110010</v>
      </c>
      <c r="R2326" s="79" t="s">
        <v>150</v>
      </c>
      <c r="S2326" s="78">
        <v>10</v>
      </c>
      <c r="T2326" s="79" t="s">
        <v>150</v>
      </c>
      <c r="U2326" s="78">
        <v>11</v>
      </c>
      <c r="V2326" s="80" t="s">
        <v>156</v>
      </c>
      <c r="W2326" s="78">
        <v>79</v>
      </c>
      <c r="X2326" s="78">
        <v>4</v>
      </c>
    </row>
    <row r="2327" spans="1:41" s="116" customFormat="1" x14ac:dyDescent="0.25">
      <c r="A2327" s="67"/>
      <c r="B2327" s="66"/>
      <c r="C2327" s="66" t="s">
        <v>838</v>
      </c>
      <c r="D2327" s="110">
        <v>291000</v>
      </c>
      <c r="E2327" s="75" t="s">
        <v>497</v>
      </c>
      <c r="F2327" s="66">
        <v>798139</v>
      </c>
      <c r="G2327" s="66" t="s">
        <v>840</v>
      </c>
      <c r="H2327" s="66">
        <v>0</v>
      </c>
      <c r="I2327" s="66">
        <v>0</v>
      </c>
      <c r="J2327" s="66"/>
      <c r="K2327" s="66"/>
      <c r="L2327" s="80">
        <f>12513278+2505793+172035-92856-2500</f>
        <v>15095750</v>
      </c>
      <c r="M2327" s="80">
        <f t="shared" si="65"/>
        <v>15095750</v>
      </c>
      <c r="N2327" s="80"/>
      <c r="O2327" s="66"/>
      <c r="P2327" s="66"/>
      <c r="Q2327" s="73">
        <v>110010</v>
      </c>
      <c r="R2327" s="73" t="s">
        <v>156</v>
      </c>
      <c r="S2327" s="68">
        <v>10</v>
      </c>
      <c r="T2327" s="73" t="s">
        <v>150</v>
      </c>
      <c r="U2327" s="68">
        <v>11</v>
      </c>
      <c r="V2327" s="73" t="s">
        <v>156</v>
      </c>
      <c r="W2327" s="68">
        <v>79</v>
      </c>
      <c r="X2327" s="112">
        <v>1</v>
      </c>
      <c r="Y2327" s="66"/>
      <c r="Z2327" s="66"/>
      <c r="AA2327" s="66"/>
      <c r="AB2327" s="66"/>
      <c r="AC2327" s="66"/>
      <c r="AD2327" s="66"/>
      <c r="AE2327" s="66"/>
      <c r="AF2327" s="66"/>
      <c r="AG2327" s="66"/>
      <c r="AH2327" s="66"/>
      <c r="AI2327" s="66"/>
      <c r="AJ2327" s="66"/>
      <c r="AK2327" s="66"/>
      <c r="AL2327" s="66"/>
      <c r="AM2327" s="66"/>
      <c r="AN2327" s="66"/>
      <c r="AO2327" s="66"/>
    </row>
    <row r="2328" spans="1:41" s="116" customFormat="1" x14ac:dyDescent="0.25">
      <c r="A2328" s="67"/>
      <c r="B2328" s="66"/>
      <c r="C2328" s="66" t="s">
        <v>838</v>
      </c>
      <c r="D2328" s="110">
        <v>291000</v>
      </c>
      <c r="E2328" s="75" t="s">
        <v>497</v>
      </c>
      <c r="F2328" s="66">
        <v>798139</v>
      </c>
      <c r="G2328" s="66" t="s">
        <v>840</v>
      </c>
      <c r="H2328" s="66">
        <v>0</v>
      </c>
      <c r="I2328" s="66">
        <v>0</v>
      </c>
      <c r="J2328" s="66"/>
      <c r="K2328" s="66"/>
      <c r="L2328" s="80">
        <f>-1200000-900000</f>
        <v>-2100000</v>
      </c>
      <c r="M2328" s="80">
        <f t="shared" si="65"/>
        <v>-2100000</v>
      </c>
      <c r="N2328" s="80"/>
      <c r="O2328" s="66"/>
      <c r="P2328" s="66"/>
      <c r="Q2328" s="73">
        <v>110010</v>
      </c>
      <c r="R2328" s="73" t="s">
        <v>156</v>
      </c>
      <c r="S2328" s="68">
        <v>10</v>
      </c>
      <c r="T2328" s="73" t="s">
        <v>150</v>
      </c>
      <c r="U2328" s="68">
        <v>11</v>
      </c>
      <c r="V2328" s="73" t="s">
        <v>156</v>
      </c>
      <c r="W2328" s="68">
        <v>79</v>
      </c>
      <c r="X2328" s="112">
        <v>1</v>
      </c>
      <c r="Y2328" s="66"/>
      <c r="Z2328" s="66"/>
      <c r="AA2328" s="66"/>
      <c r="AB2328" s="66"/>
      <c r="AC2328" s="66"/>
      <c r="AD2328" s="66"/>
      <c r="AE2328" s="66"/>
      <c r="AF2328" s="66"/>
      <c r="AG2328" s="66"/>
      <c r="AH2328" s="66"/>
      <c r="AI2328" s="66"/>
      <c r="AJ2328" s="66"/>
      <c r="AK2328" s="66"/>
      <c r="AL2328" s="66"/>
      <c r="AM2328" s="66"/>
      <c r="AN2328" s="66"/>
      <c r="AO2328" s="66"/>
    </row>
    <row r="2329" spans="1:41" x14ac:dyDescent="0.25">
      <c r="A2329" s="67"/>
      <c r="C2329" s="66" t="s">
        <v>838</v>
      </c>
      <c r="D2329" s="110">
        <v>291000</v>
      </c>
      <c r="E2329" s="75" t="s">
        <v>497</v>
      </c>
      <c r="F2329" s="66">
        <v>798140</v>
      </c>
      <c r="G2329" s="66" t="s">
        <v>841</v>
      </c>
      <c r="H2329" s="66">
        <v>0</v>
      </c>
      <c r="I2329" s="66">
        <v>0</v>
      </c>
      <c r="L2329" s="80">
        <v>92856</v>
      </c>
      <c r="M2329" s="80"/>
      <c r="N2329" s="80"/>
      <c r="Q2329" s="73">
        <v>110010</v>
      </c>
      <c r="R2329" s="73" t="s">
        <v>156</v>
      </c>
      <c r="S2329" s="68">
        <v>20</v>
      </c>
      <c r="T2329" s="73" t="s">
        <v>150</v>
      </c>
      <c r="U2329" s="68">
        <v>11</v>
      </c>
      <c r="V2329" s="73" t="s">
        <v>156</v>
      </c>
      <c r="W2329" s="68">
        <v>79</v>
      </c>
      <c r="X2329" s="112">
        <v>3</v>
      </c>
    </row>
    <row r="2330" spans="1:41" x14ac:dyDescent="0.25">
      <c r="A2330" s="67"/>
      <c r="C2330" s="66" t="s">
        <v>838</v>
      </c>
      <c r="D2330" s="110">
        <v>291000</v>
      </c>
      <c r="E2330" s="75" t="s">
        <v>497</v>
      </c>
      <c r="F2330" s="66">
        <v>798141</v>
      </c>
      <c r="G2330" s="66" t="s">
        <v>842</v>
      </c>
      <c r="H2330" s="66">
        <v>0</v>
      </c>
      <c r="I2330" s="66">
        <v>0</v>
      </c>
      <c r="L2330" s="80">
        <v>2500</v>
      </c>
      <c r="M2330" s="80"/>
      <c r="N2330" s="80"/>
      <c r="Q2330" s="73">
        <v>110010</v>
      </c>
      <c r="R2330" s="73" t="s">
        <v>156</v>
      </c>
      <c r="S2330" s="68">
        <v>35</v>
      </c>
      <c r="T2330" s="73" t="s">
        <v>150</v>
      </c>
      <c r="U2330" s="68">
        <v>11</v>
      </c>
      <c r="V2330" s="73" t="s">
        <v>156</v>
      </c>
      <c r="W2330" s="68">
        <v>79</v>
      </c>
      <c r="X2330" s="112">
        <v>3</v>
      </c>
    </row>
    <row r="2331" spans="1:41" x14ac:dyDescent="0.25">
      <c r="A2331" s="67"/>
      <c r="C2331" s="66" t="s">
        <v>838</v>
      </c>
      <c r="D2331" s="110">
        <v>291000</v>
      </c>
      <c r="E2331" s="75" t="s">
        <v>497</v>
      </c>
      <c r="F2331" s="66">
        <v>798142</v>
      </c>
      <c r="G2331" s="66" t="s">
        <v>839</v>
      </c>
      <c r="H2331" s="66">
        <v>0</v>
      </c>
      <c r="I2331" s="66">
        <v>0</v>
      </c>
      <c r="L2331" s="80">
        <f>2017733+100000+558000</f>
        <v>2675733</v>
      </c>
      <c r="M2331" s="80"/>
      <c r="N2331" s="80"/>
      <c r="O2331" s="80"/>
      <c r="P2331" s="80"/>
      <c r="Q2331" s="73">
        <v>110010</v>
      </c>
      <c r="R2331" s="73" t="s">
        <v>156</v>
      </c>
      <c r="S2331" s="68">
        <v>90</v>
      </c>
      <c r="T2331" s="73" t="s">
        <v>150</v>
      </c>
      <c r="U2331" s="68">
        <v>11</v>
      </c>
      <c r="V2331" s="73" t="s">
        <v>156</v>
      </c>
      <c r="W2331" s="78">
        <v>79</v>
      </c>
    </row>
    <row r="2332" spans="1:41" x14ac:dyDescent="0.25">
      <c r="A2332" s="67"/>
      <c r="C2332" s="66" t="s">
        <v>838</v>
      </c>
      <c r="D2332" s="110">
        <v>291000</v>
      </c>
      <c r="E2332" s="75" t="s">
        <v>497</v>
      </c>
      <c r="F2332" s="66">
        <v>798142</v>
      </c>
      <c r="G2332" s="66" t="s">
        <v>850</v>
      </c>
      <c r="H2332" s="66">
        <v>0</v>
      </c>
      <c r="I2332" s="66">
        <v>0</v>
      </c>
      <c r="L2332" s="80">
        <v>2100000</v>
      </c>
      <c r="M2332" s="80"/>
      <c r="N2332" s="80"/>
      <c r="O2332" s="80"/>
      <c r="P2332" s="80"/>
      <c r="Q2332" s="73">
        <v>110010</v>
      </c>
      <c r="R2332" s="73" t="s">
        <v>156</v>
      </c>
      <c r="S2332" s="68">
        <v>90</v>
      </c>
      <c r="T2332" s="73" t="s">
        <v>150</v>
      </c>
      <c r="U2332" s="68">
        <v>11</v>
      </c>
      <c r="V2332" s="73" t="s">
        <v>156</v>
      </c>
      <c r="W2332" s="78">
        <v>79</v>
      </c>
    </row>
    <row r="2333" spans="1:41" x14ac:dyDescent="0.25">
      <c r="A2333" s="67"/>
      <c r="B2333" s="67">
        <v>2061</v>
      </c>
      <c r="C2333" s="74" t="s">
        <v>701</v>
      </c>
      <c r="D2333" s="107">
        <v>0</v>
      </c>
      <c r="E2333" s="75" t="s">
        <v>394</v>
      </c>
      <c r="F2333" s="76">
        <v>500100</v>
      </c>
      <c r="G2333" s="75" t="s">
        <v>702</v>
      </c>
      <c r="H2333" s="77">
        <v>24737961</v>
      </c>
      <c r="I2333" s="77">
        <v>29252293.999999996</v>
      </c>
      <c r="J2333" s="77">
        <v>29252294</v>
      </c>
      <c r="K2333" s="77">
        <v>12578587.289999999</v>
      </c>
      <c r="L2333" s="80">
        <v>29923738</v>
      </c>
      <c r="M2333" s="80"/>
      <c r="N2333" s="80"/>
      <c r="O2333" s="80"/>
      <c r="P2333" s="80"/>
      <c r="Q2333" s="78">
        <v>110010</v>
      </c>
      <c r="R2333" s="79" t="s">
        <v>394</v>
      </c>
      <c r="S2333" s="78">
        <v>0</v>
      </c>
      <c r="T2333" s="79" t="s">
        <v>394</v>
      </c>
      <c r="U2333" s="78">
        <v>11</v>
      </c>
      <c r="V2333" s="80" t="s">
        <v>156</v>
      </c>
      <c r="W2333" s="78">
        <v>51</v>
      </c>
      <c r="X2333" s="78">
        <v>9</v>
      </c>
    </row>
    <row r="2334" spans="1:41" x14ac:dyDescent="0.25">
      <c r="A2334" s="67"/>
      <c r="B2334" s="67">
        <v>2062</v>
      </c>
      <c r="C2334" s="67" t="s">
        <v>701</v>
      </c>
      <c r="D2334" s="107">
        <v>0</v>
      </c>
      <c r="E2334" s="75" t="s">
        <v>394</v>
      </c>
      <c r="F2334" s="76">
        <v>500105</v>
      </c>
      <c r="G2334" s="75" t="s">
        <v>703</v>
      </c>
      <c r="H2334" s="77">
        <v>5728174</v>
      </c>
      <c r="I2334" s="77">
        <v>3383781.0000000005</v>
      </c>
      <c r="J2334" s="77">
        <v>3383781</v>
      </c>
      <c r="K2334" s="77">
        <v>1454773.1800000002</v>
      </c>
      <c r="L2334" s="80">
        <v>3320993</v>
      </c>
      <c r="M2334" s="80"/>
      <c r="N2334" s="80"/>
      <c r="O2334" s="80"/>
      <c r="P2334" s="80"/>
      <c r="Q2334" s="78">
        <v>110010</v>
      </c>
      <c r="R2334" s="79" t="s">
        <v>394</v>
      </c>
      <c r="S2334" s="78">
        <v>0</v>
      </c>
      <c r="T2334" s="79" t="s">
        <v>394</v>
      </c>
      <c r="U2334" s="78">
        <v>11</v>
      </c>
      <c r="V2334" s="80" t="s">
        <v>156</v>
      </c>
      <c r="W2334" s="78">
        <v>51</v>
      </c>
      <c r="X2334" s="78">
        <v>9</v>
      </c>
    </row>
    <row r="2335" spans="1:41" x14ac:dyDescent="0.25">
      <c r="A2335" s="67"/>
      <c r="B2335" s="67">
        <v>2063</v>
      </c>
      <c r="C2335" s="74" t="s">
        <v>701</v>
      </c>
      <c r="D2335" s="107">
        <v>0</v>
      </c>
      <c r="E2335" s="75" t="s">
        <v>394</v>
      </c>
      <c r="F2335" s="76">
        <v>500195</v>
      </c>
      <c r="G2335" s="75" t="s">
        <v>693</v>
      </c>
      <c r="H2335" s="77">
        <v>621760</v>
      </c>
      <c r="I2335" s="77">
        <v>499999.99999999988</v>
      </c>
      <c r="J2335" s="77">
        <v>500000</v>
      </c>
      <c r="K2335" s="77">
        <v>215152.53</v>
      </c>
      <c r="L2335" s="80">
        <v>500000</v>
      </c>
      <c r="M2335" s="80"/>
      <c r="N2335" s="80"/>
      <c r="O2335" s="80"/>
      <c r="P2335" s="80"/>
      <c r="Q2335" s="78">
        <v>110010</v>
      </c>
      <c r="R2335" s="79" t="s">
        <v>394</v>
      </c>
      <c r="S2335" s="78">
        <v>0</v>
      </c>
      <c r="T2335" s="79" t="s">
        <v>394</v>
      </c>
      <c r="U2335" s="78">
        <v>11</v>
      </c>
      <c r="V2335" s="80" t="s">
        <v>156</v>
      </c>
      <c r="W2335" s="78">
        <v>51</v>
      </c>
      <c r="X2335" s="78">
        <v>9</v>
      </c>
    </row>
    <row r="2336" spans="1:41" s="66" customFormat="1" x14ac:dyDescent="0.25">
      <c r="A2336" s="67"/>
      <c r="B2336" s="67">
        <v>2064</v>
      </c>
      <c r="C2336" s="67" t="s">
        <v>701</v>
      </c>
      <c r="D2336" s="107">
        <v>0</v>
      </c>
      <c r="E2336" s="75" t="s">
        <v>394</v>
      </c>
      <c r="F2336" s="76">
        <v>520115</v>
      </c>
      <c r="G2336" s="75" t="s">
        <v>755</v>
      </c>
      <c r="H2336" s="77">
        <v>153482</v>
      </c>
      <c r="I2336" s="77">
        <v>176763.32</v>
      </c>
      <c r="J2336" s="77">
        <v>219359</v>
      </c>
      <c r="K2336" s="77">
        <v>112433.91</v>
      </c>
      <c r="L2336" s="80">
        <v>184290</v>
      </c>
      <c r="M2336" s="80"/>
      <c r="N2336" s="80"/>
      <c r="O2336" s="80"/>
      <c r="P2336" s="80"/>
      <c r="Q2336" s="78">
        <v>110010</v>
      </c>
      <c r="R2336" s="79" t="s">
        <v>394</v>
      </c>
      <c r="S2336" s="78">
        <v>0</v>
      </c>
      <c r="T2336" s="79" t="s">
        <v>394</v>
      </c>
      <c r="U2336" s="78">
        <v>11</v>
      </c>
      <c r="V2336" s="80" t="s">
        <v>156</v>
      </c>
      <c r="W2336" s="78">
        <v>52</v>
      </c>
      <c r="X2336" s="78">
        <v>9</v>
      </c>
    </row>
    <row r="2337" spans="1:24" x14ac:dyDescent="0.25">
      <c r="A2337" s="67"/>
      <c r="B2337" s="67">
        <v>2065</v>
      </c>
      <c r="C2337" s="67" t="s">
        <v>701</v>
      </c>
      <c r="D2337" s="107">
        <v>0</v>
      </c>
      <c r="E2337" s="75" t="s">
        <v>394</v>
      </c>
      <c r="F2337" s="76">
        <v>520125</v>
      </c>
      <c r="G2337" s="75" t="s">
        <v>756</v>
      </c>
      <c r="H2337" s="77">
        <v>74049.000000000029</v>
      </c>
      <c r="I2337" s="77">
        <v>75121.37000000001</v>
      </c>
      <c r="J2337" s="77">
        <v>83451</v>
      </c>
      <c r="K2337" s="77">
        <v>17965.740000000002</v>
      </c>
      <c r="L2337" s="80">
        <v>40707</v>
      </c>
      <c r="M2337" s="80"/>
      <c r="N2337" s="80"/>
      <c r="O2337" s="80"/>
      <c r="P2337" s="80"/>
      <c r="Q2337" s="78">
        <v>110010</v>
      </c>
      <c r="R2337" s="79" t="s">
        <v>394</v>
      </c>
      <c r="S2337" s="78">
        <v>0</v>
      </c>
      <c r="T2337" s="79" t="s">
        <v>394</v>
      </c>
      <c r="U2337" s="78">
        <v>11</v>
      </c>
      <c r="V2337" s="80" t="s">
        <v>156</v>
      </c>
      <c r="W2337" s="78">
        <v>52</v>
      </c>
      <c r="X2337" s="78">
        <v>9</v>
      </c>
    </row>
    <row r="2338" spans="1:24" x14ac:dyDescent="0.25">
      <c r="A2338" s="67"/>
      <c r="B2338" s="67">
        <v>2066</v>
      </c>
      <c r="C2338" s="67" t="s">
        <v>701</v>
      </c>
      <c r="D2338" s="107">
        <v>0</v>
      </c>
      <c r="E2338" s="75" t="s">
        <v>394</v>
      </c>
      <c r="F2338" s="76">
        <v>520315</v>
      </c>
      <c r="G2338" s="75" t="s">
        <v>757</v>
      </c>
      <c r="H2338" s="77">
        <v>0</v>
      </c>
      <c r="I2338" s="77">
        <v>0</v>
      </c>
      <c r="J2338" s="77">
        <v>88824</v>
      </c>
      <c r="K2338" s="77">
        <v>0</v>
      </c>
      <c r="L2338" s="80">
        <v>0</v>
      </c>
      <c r="M2338" s="80"/>
      <c r="N2338" s="80"/>
      <c r="O2338" s="80"/>
      <c r="P2338" s="80"/>
      <c r="Q2338" s="78">
        <v>110010</v>
      </c>
      <c r="R2338" s="79" t="s">
        <v>394</v>
      </c>
      <c r="S2338" s="78">
        <v>0</v>
      </c>
      <c r="T2338" s="79" t="s">
        <v>394</v>
      </c>
      <c r="U2338" s="78">
        <v>11</v>
      </c>
      <c r="V2338" s="80" t="s">
        <v>156</v>
      </c>
      <c r="W2338" s="78">
        <v>52</v>
      </c>
      <c r="X2338" s="78">
        <v>9</v>
      </c>
    </row>
    <row r="2339" spans="1:24" x14ac:dyDescent="0.25">
      <c r="A2339" s="67"/>
      <c r="B2339" s="67">
        <v>2067</v>
      </c>
      <c r="C2339" s="67" t="s">
        <v>701</v>
      </c>
      <c r="D2339" s="107">
        <v>0</v>
      </c>
      <c r="E2339" s="75" t="s">
        <v>394</v>
      </c>
      <c r="F2339" s="76">
        <v>530111</v>
      </c>
      <c r="G2339" s="75" t="s">
        <v>395</v>
      </c>
      <c r="H2339" s="77">
        <v>10099063.979999999</v>
      </c>
      <c r="I2339" s="77">
        <v>11523905.9</v>
      </c>
      <c r="J2339" s="77">
        <v>12139155</v>
      </c>
      <c r="K2339" s="77">
        <v>12135291.200000001</v>
      </c>
      <c r="L2339" s="80">
        <v>12139155</v>
      </c>
      <c r="M2339" s="80"/>
      <c r="N2339" s="80"/>
      <c r="O2339" s="80"/>
      <c r="P2339" s="80"/>
      <c r="Q2339" s="78">
        <v>110010</v>
      </c>
      <c r="R2339" s="79" t="s">
        <v>394</v>
      </c>
      <c r="S2339" s="78">
        <v>0</v>
      </c>
      <c r="T2339" s="79" t="s">
        <v>394</v>
      </c>
      <c r="U2339" s="78">
        <v>11</v>
      </c>
      <c r="V2339" s="80" t="s">
        <v>156</v>
      </c>
      <c r="W2339" s="78">
        <v>53</v>
      </c>
      <c r="X2339" s="78">
        <v>9</v>
      </c>
    </row>
    <row r="2340" spans="1:24" x14ac:dyDescent="0.25">
      <c r="A2340" s="67"/>
      <c r="B2340" s="67">
        <v>2068</v>
      </c>
      <c r="C2340" s="67" t="s">
        <v>701</v>
      </c>
      <c r="D2340" s="107">
        <v>0</v>
      </c>
      <c r="E2340" s="75" t="s">
        <v>394</v>
      </c>
      <c r="F2340" s="76">
        <v>530112</v>
      </c>
      <c r="G2340" s="75" t="s">
        <v>396</v>
      </c>
      <c r="H2340" s="77">
        <v>10379342.149999999</v>
      </c>
      <c r="I2340" s="77">
        <v>10732995.450000001</v>
      </c>
      <c r="J2340" s="77">
        <v>11182703</v>
      </c>
      <c r="K2340" s="77">
        <v>11198190.700000001</v>
      </c>
      <c r="L2340" s="80">
        <v>11182703</v>
      </c>
      <c r="M2340" s="80"/>
      <c r="N2340" s="80"/>
      <c r="O2340" s="80"/>
      <c r="P2340" s="80"/>
      <c r="Q2340" s="78">
        <v>110010</v>
      </c>
      <c r="R2340" s="79" t="s">
        <v>394</v>
      </c>
      <c r="S2340" s="78">
        <v>0</v>
      </c>
      <c r="T2340" s="79" t="s">
        <v>394</v>
      </c>
      <c r="U2340" s="78">
        <v>11</v>
      </c>
      <c r="V2340" s="80" t="s">
        <v>156</v>
      </c>
      <c r="W2340" s="78">
        <v>53</v>
      </c>
      <c r="X2340" s="78">
        <v>9</v>
      </c>
    </row>
    <row r="2341" spans="1:24" x14ac:dyDescent="0.25">
      <c r="A2341" s="67"/>
      <c r="B2341" s="67">
        <v>2069</v>
      </c>
      <c r="C2341" s="67" t="s">
        <v>701</v>
      </c>
      <c r="D2341" s="107">
        <v>0</v>
      </c>
      <c r="E2341" s="75" t="s">
        <v>394</v>
      </c>
      <c r="F2341" s="76">
        <v>530113</v>
      </c>
      <c r="G2341" s="75" t="s">
        <v>397</v>
      </c>
      <c r="H2341" s="77">
        <v>3561663.6999999997</v>
      </c>
      <c r="I2341" s="77">
        <v>3626562.05</v>
      </c>
      <c r="J2341" s="77">
        <v>3975000</v>
      </c>
      <c r="K2341" s="77">
        <v>-11159</v>
      </c>
      <c r="L2341" s="80">
        <v>3975000</v>
      </c>
      <c r="M2341" s="80"/>
      <c r="N2341" s="80"/>
      <c r="O2341" s="80"/>
      <c r="P2341" s="80"/>
      <c r="Q2341" s="78">
        <v>110010</v>
      </c>
      <c r="R2341" s="79" t="s">
        <v>394</v>
      </c>
      <c r="S2341" s="78">
        <v>0</v>
      </c>
      <c r="T2341" s="79" t="s">
        <v>394</v>
      </c>
      <c r="U2341" s="78">
        <v>11</v>
      </c>
      <c r="V2341" s="80" t="s">
        <v>156</v>
      </c>
      <c r="W2341" s="78">
        <v>53</v>
      </c>
      <c r="X2341" s="78">
        <v>9</v>
      </c>
    </row>
    <row r="2342" spans="1:24" x14ac:dyDescent="0.25">
      <c r="A2342" s="67"/>
      <c r="B2342" s="67">
        <v>2070</v>
      </c>
      <c r="C2342" s="67" t="s">
        <v>701</v>
      </c>
      <c r="D2342" s="107">
        <v>0</v>
      </c>
      <c r="E2342" s="75" t="s">
        <v>394</v>
      </c>
      <c r="F2342" s="76">
        <v>530121</v>
      </c>
      <c r="G2342" s="75" t="s">
        <v>398</v>
      </c>
      <c r="H2342" s="77">
        <v>-297928.10999999993</v>
      </c>
      <c r="I2342" s="77">
        <v>-440285.91000000003</v>
      </c>
      <c r="J2342" s="77">
        <v>-442044</v>
      </c>
      <c r="K2342" s="77">
        <v>-442579.81</v>
      </c>
      <c r="L2342" s="80">
        <v>-442044</v>
      </c>
      <c r="M2342" s="80"/>
      <c r="N2342" s="80"/>
      <c r="O2342" s="80"/>
      <c r="P2342" s="80"/>
      <c r="Q2342" s="78">
        <v>110010</v>
      </c>
      <c r="R2342" s="79" t="s">
        <v>394</v>
      </c>
      <c r="S2342" s="78">
        <v>0</v>
      </c>
      <c r="T2342" s="79" t="s">
        <v>394</v>
      </c>
      <c r="U2342" s="78">
        <v>11</v>
      </c>
      <c r="V2342" s="80" t="s">
        <v>156</v>
      </c>
      <c r="W2342" s="78">
        <v>53</v>
      </c>
      <c r="X2342" s="78">
        <v>9</v>
      </c>
    </row>
    <row r="2343" spans="1:24" x14ac:dyDescent="0.25">
      <c r="A2343" s="67"/>
      <c r="B2343" s="67">
        <v>2071</v>
      </c>
      <c r="C2343" s="67" t="s">
        <v>701</v>
      </c>
      <c r="D2343" s="107">
        <v>0</v>
      </c>
      <c r="E2343" s="75" t="s">
        <v>394</v>
      </c>
      <c r="F2343" s="76">
        <v>530122</v>
      </c>
      <c r="G2343" s="75" t="s">
        <v>399</v>
      </c>
      <c r="H2343" s="77">
        <v>-355345.2</v>
      </c>
      <c r="I2343" s="77">
        <v>-434826.5</v>
      </c>
      <c r="J2343" s="77">
        <v>-399038</v>
      </c>
      <c r="K2343" s="77">
        <v>-400195.89999999997</v>
      </c>
      <c r="L2343" s="80">
        <v>-399038</v>
      </c>
      <c r="M2343" s="80"/>
      <c r="N2343" s="80"/>
      <c r="O2343" s="80"/>
      <c r="P2343" s="80"/>
      <c r="Q2343" s="78">
        <v>110010</v>
      </c>
      <c r="R2343" s="79" t="s">
        <v>394</v>
      </c>
      <c r="S2343" s="78">
        <v>0</v>
      </c>
      <c r="T2343" s="79" t="s">
        <v>394</v>
      </c>
      <c r="U2343" s="78">
        <v>11</v>
      </c>
      <c r="V2343" s="80" t="s">
        <v>156</v>
      </c>
      <c r="W2343" s="78">
        <v>53</v>
      </c>
      <c r="X2343" s="78">
        <v>9</v>
      </c>
    </row>
    <row r="2344" spans="1:24" x14ac:dyDescent="0.25">
      <c r="A2344" s="67"/>
      <c r="B2344" s="67">
        <v>2072</v>
      </c>
      <c r="C2344" s="67" t="s">
        <v>701</v>
      </c>
      <c r="D2344" s="107">
        <v>0</v>
      </c>
      <c r="E2344" s="75" t="s">
        <v>394</v>
      </c>
      <c r="F2344" s="76">
        <v>530123</v>
      </c>
      <c r="G2344" s="75" t="s">
        <v>400</v>
      </c>
      <c r="H2344" s="77">
        <v>-120898.90000000001</v>
      </c>
      <c r="I2344" s="77">
        <v>-124815.45000000001</v>
      </c>
      <c r="J2344" s="77">
        <v>-120000</v>
      </c>
      <c r="K2344" s="77">
        <v>-1261</v>
      </c>
      <c r="L2344" s="80">
        <v>-120000</v>
      </c>
      <c r="M2344" s="80"/>
      <c r="N2344" s="80"/>
      <c r="O2344" s="80"/>
      <c r="P2344" s="80"/>
      <c r="Q2344" s="78">
        <v>110010</v>
      </c>
      <c r="R2344" s="79" t="s">
        <v>394</v>
      </c>
      <c r="S2344" s="78">
        <v>0</v>
      </c>
      <c r="T2344" s="79" t="s">
        <v>394</v>
      </c>
      <c r="U2344" s="78">
        <v>11</v>
      </c>
      <c r="V2344" s="80" t="s">
        <v>156</v>
      </c>
      <c r="W2344" s="78">
        <v>53</v>
      </c>
      <c r="X2344" s="78">
        <v>9</v>
      </c>
    </row>
    <row r="2345" spans="1:24" x14ac:dyDescent="0.25">
      <c r="A2345" s="67"/>
      <c r="B2345" s="67">
        <v>2073</v>
      </c>
      <c r="C2345" s="67" t="s">
        <v>701</v>
      </c>
      <c r="D2345" s="107">
        <v>0</v>
      </c>
      <c r="E2345" s="75" t="s">
        <v>394</v>
      </c>
      <c r="F2345" s="76">
        <v>530131</v>
      </c>
      <c r="G2345" s="75" t="s">
        <v>401</v>
      </c>
      <c r="H2345" s="77">
        <v>171233.35</v>
      </c>
      <c r="I2345" s="77">
        <v>175737.60000000001</v>
      </c>
      <c r="J2345" s="77">
        <v>185552</v>
      </c>
      <c r="K2345" s="77">
        <v>185557.6</v>
      </c>
      <c r="L2345" s="80">
        <v>185552</v>
      </c>
      <c r="M2345" s="80"/>
      <c r="N2345" s="80"/>
      <c r="O2345" s="80"/>
      <c r="P2345" s="80"/>
      <c r="Q2345" s="78">
        <v>110010</v>
      </c>
      <c r="R2345" s="79" t="s">
        <v>394</v>
      </c>
      <c r="S2345" s="78">
        <v>0</v>
      </c>
      <c r="T2345" s="79" t="s">
        <v>394</v>
      </c>
      <c r="U2345" s="78">
        <v>11</v>
      </c>
      <c r="V2345" s="80" t="s">
        <v>156</v>
      </c>
      <c r="W2345" s="78">
        <v>53</v>
      </c>
      <c r="X2345" s="78">
        <v>9</v>
      </c>
    </row>
    <row r="2346" spans="1:24" x14ac:dyDescent="0.25">
      <c r="A2346" s="67"/>
      <c r="B2346" s="67">
        <v>2074</v>
      </c>
      <c r="C2346" s="67" t="s">
        <v>701</v>
      </c>
      <c r="D2346" s="107">
        <v>0</v>
      </c>
      <c r="E2346" s="75" t="s">
        <v>394</v>
      </c>
      <c r="F2346" s="76">
        <v>530132</v>
      </c>
      <c r="G2346" s="75" t="s">
        <v>402</v>
      </c>
      <c r="H2346" s="77">
        <v>166164.75</v>
      </c>
      <c r="I2346" s="77">
        <v>177386.85</v>
      </c>
      <c r="J2346" s="77">
        <v>172891</v>
      </c>
      <c r="K2346" s="77">
        <v>172901.75</v>
      </c>
      <c r="L2346" s="80">
        <v>172891</v>
      </c>
      <c r="M2346" s="80"/>
      <c r="N2346" s="80"/>
      <c r="O2346" s="80"/>
      <c r="P2346" s="80"/>
      <c r="Q2346" s="78">
        <v>110010</v>
      </c>
      <c r="R2346" s="79" t="s">
        <v>394</v>
      </c>
      <c r="S2346" s="78">
        <v>0</v>
      </c>
      <c r="T2346" s="79" t="s">
        <v>394</v>
      </c>
      <c r="U2346" s="78">
        <v>11</v>
      </c>
      <c r="V2346" s="80" t="s">
        <v>156</v>
      </c>
      <c r="W2346" s="78">
        <v>53</v>
      </c>
      <c r="X2346" s="78">
        <v>9</v>
      </c>
    </row>
    <row r="2347" spans="1:24" x14ac:dyDescent="0.25">
      <c r="A2347" s="67"/>
      <c r="B2347" s="67">
        <v>2075</v>
      </c>
      <c r="C2347" s="67" t="s">
        <v>701</v>
      </c>
      <c r="D2347" s="107">
        <v>0</v>
      </c>
      <c r="E2347" s="75" t="s">
        <v>394</v>
      </c>
      <c r="F2347" s="76">
        <v>530133</v>
      </c>
      <c r="G2347" s="75" t="s">
        <v>403</v>
      </c>
      <c r="H2347" s="77">
        <v>61231.25</v>
      </c>
      <c r="I2347" s="77">
        <v>63017.5</v>
      </c>
      <c r="J2347" s="77">
        <v>65000</v>
      </c>
      <c r="K2347" s="77">
        <v>5</v>
      </c>
      <c r="L2347" s="80">
        <v>65000</v>
      </c>
      <c r="M2347" s="80"/>
      <c r="N2347" s="80"/>
      <c r="O2347" s="80"/>
      <c r="P2347" s="80"/>
      <c r="Q2347" s="78">
        <v>110010</v>
      </c>
      <c r="R2347" s="79" t="s">
        <v>394</v>
      </c>
      <c r="S2347" s="78">
        <v>0</v>
      </c>
      <c r="T2347" s="79" t="s">
        <v>394</v>
      </c>
      <c r="U2347" s="78">
        <v>11</v>
      </c>
      <c r="V2347" s="80" t="s">
        <v>156</v>
      </c>
      <c r="W2347" s="78">
        <v>53</v>
      </c>
      <c r="X2347" s="78">
        <v>9</v>
      </c>
    </row>
    <row r="2348" spans="1:24" x14ac:dyDescent="0.25">
      <c r="A2348" s="67"/>
      <c r="B2348" s="67">
        <v>2076</v>
      </c>
      <c r="C2348" s="67" t="s">
        <v>701</v>
      </c>
      <c r="D2348" s="107">
        <v>0</v>
      </c>
      <c r="E2348" s="75" t="s">
        <v>394</v>
      </c>
      <c r="F2348" s="76">
        <v>530141</v>
      </c>
      <c r="G2348" s="75" t="s">
        <v>404</v>
      </c>
      <c r="H2348" s="77">
        <v>23875</v>
      </c>
      <c r="I2348" s="77">
        <v>23610</v>
      </c>
      <c r="J2348" s="77">
        <v>26210</v>
      </c>
      <c r="K2348" s="77">
        <v>26210</v>
      </c>
      <c r="L2348" s="80">
        <v>26210</v>
      </c>
      <c r="M2348" s="80"/>
      <c r="N2348" s="80"/>
      <c r="O2348" s="80"/>
      <c r="P2348" s="80"/>
      <c r="Q2348" s="78">
        <v>110010</v>
      </c>
      <c r="R2348" s="79" t="s">
        <v>394</v>
      </c>
      <c r="S2348" s="78">
        <v>0</v>
      </c>
      <c r="T2348" s="79" t="s">
        <v>394</v>
      </c>
      <c r="U2348" s="78">
        <v>11</v>
      </c>
      <c r="V2348" s="80" t="s">
        <v>156</v>
      </c>
      <c r="W2348" s="78">
        <v>53</v>
      </c>
      <c r="X2348" s="78">
        <v>9</v>
      </c>
    </row>
    <row r="2349" spans="1:24" x14ac:dyDescent="0.25">
      <c r="A2349" s="67"/>
      <c r="B2349" s="67">
        <v>2077</v>
      </c>
      <c r="C2349" s="67" t="s">
        <v>701</v>
      </c>
      <c r="D2349" s="107">
        <v>0</v>
      </c>
      <c r="E2349" s="75" t="s">
        <v>394</v>
      </c>
      <c r="F2349" s="76">
        <v>530142</v>
      </c>
      <c r="G2349" s="75" t="s">
        <v>405</v>
      </c>
      <c r="H2349" s="77">
        <v>15705</v>
      </c>
      <c r="I2349" s="77">
        <v>23595</v>
      </c>
      <c r="J2349" s="77">
        <v>23600</v>
      </c>
      <c r="K2349" s="77">
        <v>22645</v>
      </c>
      <c r="L2349" s="80">
        <v>23600</v>
      </c>
      <c r="M2349" s="80"/>
      <c r="N2349" s="80"/>
      <c r="O2349" s="80"/>
      <c r="P2349" s="80"/>
      <c r="Q2349" s="78">
        <v>110010</v>
      </c>
      <c r="R2349" s="79" t="s">
        <v>394</v>
      </c>
      <c r="S2349" s="78">
        <v>0</v>
      </c>
      <c r="T2349" s="79" t="s">
        <v>394</v>
      </c>
      <c r="U2349" s="78">
        <v>11</v>
      </c>
      <c r="V2349" s="80" t="s">
        <v>156</v>
      </c>
      <c r="W2349" s="78">
        <v>53</v>
      </c>
      <c r="X2349" s="78">
        <v>9</v>
      </c>
    </row>
    <row r="2350" spans="1:24" x14ac:dyDescent="0.25">
      <c r="A2350" s="67"/>
      <c r="B2350" s="67">
        <v>2078</v>
      </c>
      <c r="C2350" s="67" t="s">
        <v>701</v>
      </c>
      <c r="D2350" s="107">
        <v>0</v>
      </c>
      <c r="E2350" s="75" t="s">
        <v>394</v>
      </c>
      <c r="F2350" s="76">
        <v>530143</v>
      </c>
      <c r="G2350" s="75" t="s">
        <v>406</v>
      </c>
      <c r="H2350" s="77">
        <v>5892</v>
      </c>
      <c r="I2350" s="77">
        <v>4930</v>
      </c>
      <c r="J2350" s="77">
        <v>3500</v>
      </c>
      <c r="K2350" s="77">
        <v>-50</v>
      </c>
      <c r="L2350" s="80">
        <v>3500</v>
      </c>
      <c r="M2350" s="80"/>
      <c r="N2350" s="80"/>
      <c r="O2350" s="80"/>
      <c r="P2350" s="80"/>
      <c r="Q2350" s="78">
        <v>110010</v>
      </c>
      <c r="R2350" s="79" t="s">
        <v>394</v>
      </c>
      <c r="S2350" s="78">
        <v>0</v>
      </c>
      <c r="T2350" s="79" t="s">
        <v>394</v>
      </c>
      <c r="U2350" s="78">
        <v>11</v>
      </c>
      <c r="V2350" s="80" t="s">
        <v>156</v>
      </c>
      <c r="W2350" s="78">
        <v>53</v>
      </c>
      <c r="X2350" s="78">
        <v>9</v>
      </c>
    </row>
    <row r="2351" spans="1:24" x14ac:dyDescent="0.25">
      <c r="A2351" s="67"/>
      <c r="B2351" s="67">
        <v>2079</v>
      </c>
      <c r="C2351" s="67" t="s">
        <v>701</v>
      </c>
      <c r="D2351" s="107">
        <v>0</v>
      </c>
      <c r="E2351" s="75" t="s">
        <v>394</v>
      </c>
      <c r="F2351" s="76">
        <v>530161</v>
      </c>
      <c r="G2351" s="75" t="s">
        <v>407</v>
      </c>
      <c r="H2351" s="77">
        <v>-375653.82</v>
      </c>
      <c r="I2351" s="77">
        <v>-437410.02</v>
      </c>
      <c r="J2351" s="77">
        <v>-453040</v>
      </c>
      <c r="K2351" s="77">
        <v>-453040.86</v>
      </c>
      <c r="L2351" s="80">
        <v>-453040</v>
      </c>
      <c r="M2351" s="80"/>
      <c r="N2351" s="80"/>
      <c r="O2351" s="80"/>
      <c r="P2351" s="80"/>
      <c r="Q2351" s="78">
        <v>110010</v>
      </c>
      <c r="R2351" s="79" t="s">
        <v>394</v>
      </c>
      <c r="S2351" s="78">
        <v>0</v>
      </c>
      <c r="T2351" s="79" t="s">
        <v>394</v>
      </c>
      <c r="U2351" s="78">
        <v>11</v>
      </c>
      <c r="V2351" s="80" t="s">
        <v>156</v>
      </c>
      <c r="W2351" s="78">
        <v>53</v>
      </c>
      <c r="X2351" s="78">
        <v>9</v>
      </c>
    </row>
    <row r="2352" spans="1:24" x14ac:dyDescent="0.25">
      <c r="A2352" s="67"/>
      <c r="B2352" s="67">
        <v>2080</v>
      </c>
      <c r="C2352" s="67" t="s">
        <v>701</v>
      </c>
      <c r="D2352" s="107">
        <v>0</v>
      </c>
      <c r="E2352" s="75" t="s">
        <v>394</v>
      </c>
      <c r="F2352" s="76">
        <v>530162</v>
      </c>
      <c r="G2352" s="75" t="s">
        <v>408</v>
      </c>
      <c r="H2352" s="77">
        <v>-398547</v>
      </c>
      <c r="I2352" s="77">
        <v>-416132.88</v>
      </c>
      <c r="J2352" s="77">
        <v>-429652</v>
      </c>
      <c r="K2352" s="77">
        <v>-429652.02</v>
      </c>
      <c r="L2352" s="80">
        <v>-429652</v>
      </c>
      <c r="M2352" s="80"/>
      <c r="N2352" s="80"/>
      <c r="O2352" s="80"/>
      <c r="P2352" s="80"/>
      <c r="Q2352" s="78">
        <v>110010</v>
      </c>
      <c r="R2352" s="79" t="s">
        <v>394</v>
      </c>
      <c r="S2352" s="78">
        <v>0</v>
      </c>
      <c r="T2352" s="79" t="s">
        <v>394</v>
      </c>
      <c r="U2352" s="78">
        <v>11</v>
      </c>
      <c r="V2352" s="80" t="s">
        <v>156</v>
      </c>
      <c r="W2352" s="78">
        <v>53</v>
      </c>
      <c r="X2352" s="78">
        <v>9</v>
      </c>
    </row>
    <row r="2353" spans="1:24" x14ac:dyDescent="0.25">
      <c r="A2353" s="67"/>
      <c r="B2353" s="67">
        <v>2081</v>
      </c>
      <c r="C2353" s="67" t="s">
        <v>701</v>
      </c>
      <c r="D2353" s="107">
        <v>0</v>
      </c>
      <c r="E2353" s="75" t="s">
        <v>394</v>
      </c>
      <c r="F2353" s="76">
        <v>530163</v>
      </c>
      <c r="G2353" s="75" t="s">
        <v>409</v>
      </c>
      <c r="H2353" s="77">
        <v>-156036.59999999998</v>
      </c>
      <c r="I2353" s="77">
        <v>-152741.75999999998</v>
      </c>
      <c r="J2353" s="77">
        <v>-100000</v>
      </c>
      <c r="K2353" s="77">
        <v>0</v>
      </c>
      <c r="L2353" s="80">
        <v>-100000</v>
      </c>
      <c r="M2353" s="80"/>
      <c r="N2353" s="80"/>
      <c r="O2353" s="80"/>
      <c r="P2353" s="80"/>
      <c r="Q2353" s="78">
        <v>110010</v>
      </c>
      <c r="R2353" s="79" t="s">
        <v>394</v>
      </c>
      <c r="S2353" s="78">
        <v>0</v>
      </c>
      <c r="T2353" s="79" t="s">
        <v>394</v>
      </c>
      <c r="U2353" s="78">
        <v>11</v>
      </c>
      <c r="V2353" s="80" t="s">
        <v>156</v>
      </c>
      <c r="W2353" s="78">
        <v>53</v>
      </c>
      <c r="X2353" s="78">
        <v>9</v>
      </c>
    </row>
    <row r="2354" spans="1:24" x14ac:dyDescent="0.25">
      <c r="A2354" s="67"/>
      <c r="B2354" s="67">
        <v>2082</v>
      </c>
      <c r="C2354" s="67" t="s">
        <v>701</v>
      </c>
      <c r="D2354" s="107">
        <v>0</v>
      </c>
      <c r="E2354" s="75" t="s">
        <v>394</v>
      </c>
      <c r="F2354" s="76">
        <v>530171</v>
      </c>
      <c r="G2354" s="75" t="s">
        <v>410</v>
      </c>
      <c r="H2354" s="77">
        <v>1442430.9000000004</v>
      </c>
      <c r="I2354" s="77">
        <v>1455589.2</v>
      </c>
      <c r="J2354" s="77">
        <v>1474324</v>
      </c>
      <c r="K2354" s="77">
        <v>1474347.5999999999</v>
      </c>
      <c r="L2354" s="80">
        <v>1474324</v>
      </c>
      <c r="M2354" s="80"/>
      <c r="N2354" s="80"/>
      <c r="O2354" s="80"/>
      <c r="P2354" s="80"/>
      <c r="Q2354" s="78">
        <v>110010</v>
      </c>
      <c r="R2354" s="79" t="s">
        <v>394</v>
      </c>
      <c r="S2354" s="78">
        <v>0</v>
      </c>
      <c r="T2354" s="79" t="s">
        <v>394</v>
      </c>
      <c r="U2354" s="78">
        <v>11</v>
      </c>
      <c r="V2354" s="80" t="s">
        <v>156</v>
      </c>
      <c r="W2354" s="78">
        <v>53</v>
      </c>
      <c r="X2354" s="78">
        <v>9</v>
      </c>
    </row>
    <row r="2355" spans="1:24" x14ac:dyDescent="0.25">
      <c r="A2355" s="67"/>
      <c r="B2355" s="67">
        <v>2083</v>
      </c>
      <c r="C2355" s="67" t="s">
        <v>701</v>
      </c>
      <c r="D2355" s="107">
        <v>0</v>
      </c>
      <c r="E2355" s="75" t="s">
        <v>394</v>
      </c>
      <c r="F2355" s="76">
        <v>530172</v>
      </c>
      <c r="G2355" s="75" t="s">
        <v>411</v>
      </c>
      <c r="H2355" s="77">
        <v>1352071.8000000003</v>
      </c>
      <c r="I2355" s="77">
        <v>1346417.1</v>
      </c>
      <c r="J2355" s="77">
        <v>1335955</v>
      </c>
      <c r="K2355" s="77">
        <v>1337968.2000000002</v>
      </c>
      <c r="L2355" s="80">
        <v>1337000</v>
      </c>
      <c r="M2355" s="80"/>
      <c r="N2355" s="80"/>
      <c r="O2355" s="80"/>
      <c r="P2355" s="80"/>
      <c r="Q2355" s="78">
        <v>110010</v>
      </c>
      <c r="R2355" s="79" t="s">
        <v>394</v>
      </c>
      <c r="S2355" s="78">
        <v>0</v>
      </c>
      <c r="T2355" s="79" t="s">
        <v>394</v>
      </c>
      <c r="U2355" s="78">
        <v>11</v>
      </c>
      <c r="V2355" s="80" t="s">
        <v>156</v>
      </c>
      <c r="W2355" s="78">
        <v>53</v>
      </c>
      <c r="X2355" s="78">
        <v>9</v>
      </c>
    </row>
    <row r="2356" spans="1:24" x14ac:dyDescent="0.25">
      <c r="A2356" s="67"/>
      <c r="B2356" s="67">
        <v>2084</v>
      </c>
      <c r="C2356" s="67" t="s">
        <v>701</v>
      </c>
      <c r="D2356" s="107">
        <v>0</v>
      </c>
      <c r="E2356" s="75" t="s">
        <v>394</v>
      </c>
      <c r="F2356" s="76">
        <v>530173</v>
      </c>
      <c r="G2356" s="75" t="s">
        <v>412</v>
      </c>
      <c r="H2356" s="77">
        <v>488878.49999999994</v>
      </c>
      <c r="I2356" s="77">
        <v>463803.89999999997</v>
      </c>
      <c r="J2356" s="77">
        <v>475000</v>
      </c>
      <c r="K2356" s="77">
        <v>36</v>
      </c>
      <c r="L2356" s="80">
        <v>475000</v>
      </c>
      <c r="M2356" s="80"/>
      <c r="N2356" s="80"/>
      <c r="O2356" s="80"/>
      <c r="P2356" s="80"/>
      <c r="Q2356" s="78">
        <v>110010</v>
      </c>
      <c r="R2356" s="79" t="s">
        <v>394</v>
      </c>
      <c r="S2356" s="78">
        <v>0</v>
      </c>
      <c r="T2356" s="79" t="s">
        <v>394</v>
      </c>
      <c r="U2356" s="78">
        <v>11</v>
      </c>
      <c r="V2356" s="80" t="s">
        <v>156</v>
      </c>
      <c r="W2356" s="78">
        <v>53</v>
      </c>
      <c r="X2356" s="78">
        <v>9</v>
      </c>
    </row>
    <row r="2357" spans="1:24" x14ac:dyDescent="0.25">
      <c r="A2357" s="67"/>
      <c r="B2357" s="67">
        <v>2085</v>
      </c>
      <c r="C2357" s="67" t="s">
        <v>701</v>
      </c>
      <c r="D2357" s="107">
        <v>0</v>
      </c>
      <c r="E2357" s="75" t="s">
        <v>394</v>
      </c>
      <c r="F2357" s="76">
        <v>530181</v>
      </c>
      <c r="G2357" s="75" t="s">
        <v>413</v>
      </c>
      <c r="H2357" s="77">
        <v>5803.25</v>
      </c>
      <c r="I2357" s="77">
        <v>6779.91</v>
      </c>
      <c r="J2357" s="77">
        <v>5000</v>
      </c>
      <c r="K2357" s="77">
        <v>3558</v>
      </c>
      <c r="L2357" s="80">
        <v>5000</v>
      </c>
      <c r="M2357" s="80"/>
      <c r="N2357" s="80"/>
      <c r="O2357" s="80"/>
      <c r="P2357" s="80"/>
      <c r="Q2357" s="78">
        <v>110010</v>
      </c>
      <c r="R2357" s="79" t="s">
        <v>394</v>
      </c>
      <c r="S2357" s="78">
        <v>0</v>
      </c>
      <c r="T2357" s="79" t="s">
        <v>394</v>
      </c>
      <c r="U2357" s="78">
        <v>11</v>
      </c>
      <c r="V2357" s="80" t="s">
        <v>156</v>
      </c>
      <c r="W2357" s="78">
        <v>53</v>
      </c>
      <c r="X2357" s="78">
        <v>9</v>
      </c>
    </row>
    <row r="2358" spans="1:24" x14ac:dyDescent="0.25">
      <c r="A2358" s="67"/>
      <c r="B2358" s="67">
        <v>2086</v>
      </c>
      <c r="C2358" s="67" t="s">
        <v>701</v>
      </c>
      <c r="D2358" s="107">
        <v>0</v>
      </c>
      <c r="E2358" s="75" t="s">
        <v>394</v>
      </c>
      <c r="F2358" s="76">
        <v>530185</v>
      </c>
      <c r="G2358" s="75" t="s">
        <v>414</v>
      </c>
      <c r="H2358" s="77">
        <v>150525.99</v>
      </c>
      <c r="I2358" s="77">
        <v>149200</v>
      </c>
      <c r="J2358" s="77">
        <v>150000</v>
      </c>
      <c r="K2358" s="77">
        <v>108998</v>
      </c>
      <c r="L2358" s="80">
        <v>150000</v>
      </c>
      <c r="M2358" s="80"/>
      <c r="N2358" s="80"/>
      <c r="O2358" s="80"/>
      <c r="P2358" s="80"/>
      <c r="Q2358" s="78">
        <v>110010</v>
      </c>
      <c r="R2358" s="79" t="s">
        <v>394</v>
      </c>
      <c r="S2358" s="78">
        <v>0</v>
      </c>
      <c r="T2358" s="79" t="s">
        <v>394</v>
      </c>
      <c r="U2358" s="78">
        <v>11</v>
      </c>
      <c r="V2358" s="80" t="s">
        <v>156</v>
      </c>
      <c r="W2358" s="78">
        <v>53</v>
      </c>
      <c r="X2358" s="78">
        <v>9</v>
      </c>
    </row>
    <row r="2359" spans="1:24" x14ac:dyDescent="0.25">
      <c r="A2359" s="67"/>
      <c r="B2359" s="67">
        <v>2087</v>
      </c>
      <c r="C2359" s="67" t="s">
        <v>701</v>
      </c>
      <c r="D2359" s="107">
        <v>0</v>
      </c>
      <c r="E2359" s="75" t="s">
        <v>394</v>
      </c>
      <c r="F2359" s="76">
        <v>530189</v>
      </c>
      <c r="G2359" s="75" t="s">
        <v>415</v>
      </c>
      <c r="H2359" s="77">
        <v>79053.75</v>
      </c>
      <c r="I2359" s="77">
        <v>80940.25</v>
      </c>
      <c r="J2359" s="77">
        <v>80000</v>
      </c>
      <c r="K2359" s="77">
        <v>69707</v>
      </c>
      <c r="L2359" s="80">
        <v>80000</v>
      </c>
      <c r="M2359" s="80"/>
      <c r="N2359" s="80"/>
      <c r="O2359" s="80"/>
      <c r="P2359" s="80"/>
      <c r="Q2359" s="78">
        <v>110010</v>
      </c>
      <c r="R2359" s="79" t="s">
        <v>394</v>
      </c>
      <c r="S2359" s="78">
        <v>0</v>
      </c>
      <c r="T2359" s="79" t="s">
        <v>394</v>
      </c>
      <c r="U2359" s="78">
        <v>11</v>
      </c>
      <c r="V2359" s="80" t="s">
        <v>156</v>
      </c>
      <c r="W2359" s="78">
        <v>53</v>
      </c>
      <c r="X2359" s="78">
        <v>9</v>
      </c>
    </row>
    <row r="2360" spans="1:24" x14ac:dyDescent="0.25">
      <c r="A2360" s="67"/>
      <c r="B2360" s="67">
        <v>2088</v>
      </c>
      <c r="C2360" s="67" t="s">
        <v>701</v>
      </c>
      <c r="D2360" s="107">
        <v>0</v>
      </c>
      <c r="E2360" s="75" t="s">
        <v>394</v>
      </c>
      <c r="F2360" s="76">
        <v>530193</v>
      </c>
      <c r="G2360" s="75" t="s">
        <v>416</v>
      </c>
      <c r="H2360" s="77">
        <v>2975</v>
      </c>
      <c r="I2360" s="77">
        <v>3175</v>
      </c>
      <c r="J2360" s="77">
        <v>2600</v>
      </c>
      <c r="K2360" s="77">
        <v>1975</v>
      </c>
      <c r="L2360" s="80">
        <v>2600</v>
      </c>
      <c r="M2360" s="80"/>
      <c r="N2360" s="80"/>
      <c r="O2360" s="80"/>
      <c r="P2360" s="80"/>
      <c r="Q2360" s="78">
        <v>110010</v>
      </c>
      <c r="R2360" s="79" t="s">
        <v>394</v>
      </c>
      <c r="S2360" s="78">
        <v>0</v>
      </c>
      <c r="T2360" s="79" t="s">
        <v>394</v>
      </c>
      <c r="U2360" s="78">
        <v>11</v>
      </c>
      <c r="V2360" s="80" t="s">
        <v>156</v>
      </c>
      <c r="W2360" s="78">
        <v>53</v>
      </c>
      <c r="X2360" s="78">
        <v>9</v>
      </c>
    </row>
    <row r="2361" spans="1:24" x14ac:dyDescent="0.25">
      <c r="A2361" s="67"/>
      <c r="B2361" s="67">
        <v>2089</v>
      </c>
      <c r="C2361" s="67" t="s">
        <v>701</v>
      </c>
      <c r="D2361" s="107">
        <v>0</v>
      </c>
      <c r="E2361" s="75" t="s">
        <v>394</v>
      </c>
      <c r="F2361" s="76">
        <v>530197</v>
      </c>
      <c r="G2361" s="75" t="s">
        <v>417</v>
      </c>
      <c r="H2361" s="77">
        <v>124247.54000000004</v>
      </c>
      <c r="I2361" s="77">
        <v>142805.34</v>
      </c>
      <c r="J2361" s="77">
        <v>145000</v>
      </c>
      <c r="K2361" s="77">
        <v>135425</v>
      </c>
      <c r="L2361" s="80">
        <v>145000</v>
      </c>
      <c r="M2361" s="80"/>
      <c r="N2361" s="80"/>
      <c r="O2361" s="80"/>
      <c r="P2361" s="80"/>
      <c r="Q2361" s="78">
        <v>110010</v>
      </c>
      <c r="R2361" s="79" t="s">
        <v>394</v>
      </c>
      <c r="S2361" s="78">
        <v>0</v>
      </c>
      <c r="T2361" s="79" t="s">
        <v>394</v>
      </c>
      <c r="U2361" s="78">
        <v>11</v>
      </c>
      <c r="V2361" s="80" t="s">
        <v>156</v>
      </c>
      <c r="W2361" s="78">
        <v>53</v>
      </c>
      <c r="X2361" s="78">
        <v>9</v>
      </c>
    </row>
    <row r="2362" spans="1:24" x14ac:dyDescent="0.25">
      <c r="A2362" s="67"/>
      <c r="B2362" s="67">
        <v>2090</v>
      </c>
      <c r="C2362" s="67" t="s">
        <v>701</v>
      </c>
      <c r="D2362" s="107">
        <v>0</v>
      </c>
      <c r="E2362" s="75" t="s">
        <v>394</v>
      </c>
      <c r="F2362" s="76">
        <v>530301</v>
      </c>
      <c r="G2362" s="75" t="s">
        <v>418</v>
      </c>
      <c r="H2362" s="77">
        <v>1427267.8199999998</v>
      </c>
      <c r="I2362" s="77">
        <v>1327644.6600000001</v>
      </c>
      <c r="J2362" s="77">
        <v>1396869</v>
      </c>
      <c r="K2362" s="77">
        <v>1396869.2500000002</v>
      </c>
      <c r="L2362" s="80">
        <v>1396869</v>
      </c>
      <c r="M2362" s="80"/>
      <c r="N2362" s="80"/>
      <c r="O2362" s="80"/>
      <c r="P2362" s="80"/>
      <c r="Q2362" s="78">
        <v>110010</v>
      </c>
      <c r="R2362" s="79" t="s">
        <v>394</v>
      </c>
      <c r="S2362" s="78">
        <v>0</v>
      </c>
      <c r="T2362" s="79" t="s">
        <v>394</v>
      </c>
      <c r="U2362" s="78">
        <v>11</v>
      </c>
      <c r="V2362" s="80" t="s">
        <v>156</v>
      </c>
      <c r="W2362" s="78">
        <v>53</v>
      </c>
      <c r="X2362" s="78">
        <v>9</v>
      </c>
    </row>
    <row r="2363" spans="1:24" x14ac:dyDescent="0.25">
      <c r="A2363" s="67"/>
      <c r="B2363" s="67">
        <v>2091</v>
      </c>
      <c r="C2363" s="67" t="s">
        <v>701</v>
      </c>
      <c r="D2363" s="107">
        <v>0</v>
      </c>
      <c r="E2363" s="75" t="s">
        <v>394</v>
      </c>
      <c r="F2363" s="76">
        <v>530302</v>
      </c>
      <c r="G2363" s="75" t="s">
        <v>419</v>
      </c>
      <c r="H2363" s="77">
        <v>1055513.7899999998</v>
      </c>
      <c r="I2363" s="77">
        <v>948700.4</v>
      </c>
      <c r="J2363" s="77">
        <v>959098</v>
      </c>
      <c r="K2363" s="77">
        <v>959805.55999999994</v>
      </c>
      <c r="L2363" s="80">
        <v>959000</v>
      </c>
      <c r="M2363" s="80"/>
      <c r="N2363" s="80"/>
      <c r="O2363" s="80"/>
      <c r="P2363" s="80"/>
      <c r="Q2363" s="78">
        <v>110010</v>
      </c>
      <c r="R2363" s="79" t="s">
        <v>394</v>
      </c>
      <c r="S2363" s="78">
        <v>0</v>
      </c>
      <c r="T2363" s="79" t="s">
        <v>394</v>
      </c>
      <c r="U2363" s="78">
        <v>11</v>
      </c>
      <c r="V2363" s="80" t="s">
        <v>156</v>
      </c>
      <c r="W2363" s="78">
        <v>53</v>
      </c>
      <c r="X2363" s="78">
        <v>9</v>
      </c>
    </row>
    <row r="2364" spans="1:24" x14ac:dyDescent="0.25">
      <c r="A2364" s="67"/>
      <c r="B2364" s="67">
        <v>2092</v>
      </c>
      <c r="C2364" s="67" t="s">
        <v>701</v>
      </c>
      <c r="D2364" s="107">
        <v>0</v>
      </c>
      <c r="E2364" s="75" t="s">
        <v>394</v>
      </c>
      <c r="F2364" s="76">
        <v>530303</v>
      </c>
      <c r="G2364" s="75" t="s">
        <v>420</v>
      </c>
      <c r="H2364" s="77">
        <v>903696.34</v>
      </c>
      <c r="I2364" s="77">
        <v>862828.43</v>
      </c>
      <c r="J2364" s="77">
        <v>1016026</v>
      </c>
      <c r="K2364" s="77">
        <v>264124.79999999999</v>
      </c>
      <c r="L2364" s="80">
        <v>1016026</v>
      </c>
      <c r="M2364" s="80"/>
      <c r="N2364" s="80"/>
      <c r="O2364" s="80"/>
      <c r="P2364" s="80"/>
      <c r="Q2364" s="78">
        <v>110010</v>
      </c>
      <c r="R2364" s="79" t="s">
        <v>394</v>
      </c>
      <c r="S2364" s="78">
        <v>0</v>
      </c>
      <c r="T2364" s="79" t="s">
        <v>394</v>
      </c>
      <c r="U2364" s="78">
        <v>11</v>
      </c>
      <c r="V2364" s="80" t="s">
        <v>156</v>
      </c>
      <c r="W2364" s="78">
        <v>53</v>
      </c>
      <c r="X2364" s="78">
        <v>9</v>
      </c>
    </row>
    <row r="2365" spans="1:24" x14ac:dyDescent="0.25">
      <c r="A2365" s="67"/>
      <c r="B2365" s="67">
        <v>2093</v>
      </c>
      <c r="C2365" s="67" t="s">
        <v>701</v>
      </c>
      <c r="D2365" s="107">
        <v>0</v>
      </c>
      <c r="E2365" s="75" t="s">
        <v>394</v>
      </c>
      <c r="F2365" s="76">
        <v>530304</v>
      </c>
      <c r="G2365" s="75" t="s">
        <v>421</v>
      </c>
      <c r="H2365" s="77">
        <v>867598.55</v>
      </c>
      <c r="I2365" s="77">
        <v>912161.38000000012</v>
      </c>
      <c r="J2365" s="77">
        <v>918864</v>
      </c>
      <c r="K2365" s="77">
        <v>12016.39</v>
      </c>
      <c r="L2365" s="80">
        <v>918864</v>
      </c>
      <c r="M2365" s="80"/>
      <c r="N2365" s="80"/>
      <c r="O2365" s="80"/>
      <c r="P2365" s="80"/>
      <c r="Q2365" s="78">
        <v>110010</v>
      </c>
      <c r="R2365" s="79" t="s">
        <v>394</v>
      </c>
      <c r="S2365" s="78">
        <v>0</v>
      </c>
      <c r="T2365" s="79" t="s">
        <v>394</v>
      </c>
      <c r="U2365" s="78">
        <v>11</v>
      </c>
      <c r="V2365" s="80" t="s">
        <v>156</v>
      </c>
      <c r="W2365" s="78">
        <v>53</v>
      </c>
      <c r="X2365" s="78">
        <v>9</v>
      </c>
    </row>
    <row r="2366" spans="1:24" x14ac:dyDescent="0.25">
      <c r="A2366" s="67"/>
      <c r="B2366" s="67">
        <v>2094</v>
      </c>
      <c r="C2366" s="67" t="s">
        <v>701</v>
      </c>
      <c r="D2366" s="107">
        <v>0</v>
      </c>
      <c r="E2366" s="75" t="s">
        <v>394</v>
      </c>
      <c r="F2366" s="76">
        <v>530305</v>
      </c>
      <c r="G2366" s="75" t="s">
        <v>422</v>
      </c>
      <c r="H2366" s="77">
        <v>45885</v>
      </c>
      <c r="I2366" s="77">
        <v>61894</v>
      </c>
      <c r="J2366" s="77">
        <v>38115</v>
      </c>
      <c r="K2366" s="77">
        <v>38115</v>
      </c>
      <c r="L2366" s="80">
        <v>38115</v>
      </c>
      <c r="M2366" s="80"/>
      <c r="N2366" s="80"/>
      <c r="O2366" s="80"/>
      <c r="P2366" s="80"/>
      <c r="Q2366" s="78">
        <v>110010</v>
      </c>
      <c r="R2366" s="79" t="s">
        <v>394</v>
      </c>
      <c r="S2366" s="78">
        <v>0</v>
      </c>
      <c r="T2366" s="79" t="s">
        <v>394</v>
      </c>
      <c r="U2366" s="78">
        <v>11</v>
      </c>
      <c r="V2366" s="80" t="s">
        <v>156</v>
      </c>
      <c r="W2366" s="78">
        <v>53</v>
      </c>
      <c r="X2366" s="78">
        <v>9</v>
      </c>
    </row>
    <row r="2367" spans="1:24" x14ac:dyDescent="0.25">
      <c r="A2367" s="67"/>
      <c r="B2367" s="67">
        <v>2095</v>
      </c>
      <c r="C2367" s="67" t="s">
        <v>701</v>
      </c>
      <c r="D2367" s="107">
        <v>0</v>
      </c>
      <c r="E2367" s="75" t="s">
        <v>394</v>
      </c>
      <c r="F2367" s="76">
        <v>530306</v>
      </c>
      <c r="G2367" s="75" t="s">
        <v>423</v>
      </c>
      <c r="H2367" s="77">
        <v>30413</v>
      </c>
      <c r="I2367" s="77">
        <v>11095</v>
      </c>
      <c r="J2367" s="77">
        <v>1105</v>
      </c>
      <c r="K2367" s="77">
        <v>32020</v>
      </c>
      <c r="L2367" s="80">
        <v>32000</v>
      </c>
      <c r="M2367" s="80"/>
      <c r="N2367" s="80"/>
      <c r="O2367" s="80"/>
      <c r="P2367" s="80"/>
      <c r="Q2367" s="78">
        <v>110010</v>
      </c>
      <c r="R2367" s="79" t="s">
        <v>394</v>
      </c>
      <c r="S2367" s="78">
        <v>0</v>
      </c>
      <c r="T2367" s="79" t="s">
        <v>394</v>
      </c>
      <c r="U2367" s="78">
        <v>11</v>
      </c>
      <c r="V2367" s="80" t="s">
        <v>156</v>
      </c>
      <c r="W2367" s="78">
        <v>53</v>
      </c>
      <c r="X2367" s="78">
        <v>9</v>
      </c>
    </row>
    <row r="2368" spans="1:24" x14ac:dyDescent="0.25">
      <c r="A2368" s="67"/>
      <c r="B2368" s="67">
        <v>2096</v>
      </c>
      <c r="C2368" s="67" t="s">
        <v>701</v>
      </c>
      <c r="D2368" s="107">
        <v>0</v>
      </c>
      <c r="E2368" s="75" t="s">
        <v>394</v>
      </c>
      <c r="F2368" s="76">
        <v>530307</v>
      </c>
      <c r="G2368" s="75" t="s">
        <v>424</v>
      </c>
      <c r="H2368" s="77">
        <v>19112</v>
      </c>
      <c r="I2368" s="77">
        <v>36485</v>
      </c>
      <c r="J2368" s="77">
        <v>35000</v>
      </c>
      <c r="K2368" s="77">
        <v>535</v>
      </c>
      <c r="L2368" s="80">
        <v>35000</v>
      </c>
      <c r="M2368" s="80"/>
      <c r="N2368" s="80"/>
      <c r="O2368" s="80"/>
      <c r="P2368" s="80"/>
      <c r="Q2368" s="78">
        <v>110010</v>
      </c>
      <c r="R2368" s="79" t="s">
        <v>394</v>
      </c>
      <c r="S2368" s="78">
        <v>0</v>
      </c>
      <c r="T2368" s="79" t="s">
        <v>394</v>
      </c>
      <c r="U2368" s="78">
        <v>11</v>
      </c>
      <c r="V2368" s="80" t="s">
        <v>156</v>
      </c>
      <c r="W2368" s="78">
        <v>53</v>
      </c>
      <c r="X2368" s="78">
        <v>9</v>
      </c>
    </row>
    <row r="2369" spans="1:24" x14ac:dyDescent="0.25">
      <c r="A2369" s="67"/>
      <c r="B2369" s="67">
        <v>2097</v>
      </c>
      <c r="C2369" s="67" t="s">
        <v>701</v>
      </c>
      <c r="D2369" s="107">
        <v>0</v>
      </c>
      <c r="E2369" s="75" t="s">
        <v>394</v>
      </c>
      <c r="F2369" s="76">
        <v>530308</v>
      </c>
      <c r="G2369" s="75" t="s">
        <v>425</v>
      </c>
      <c r="H2369" s="77">
        <v>41219</v>
      </c>
      <c r="I2369" s="77">
        <v>27910</v>
      </c>
      <c r="J2369" s="77">
        <v>10000</v>
      </c>
      <c r="K2369" s="77">
        <v>0</v>
      </c>
      <c r="L2369" s="80">
        <v>10000</v>
      </c>
      <c r="M2369" s="80"/>
      <c r="N2369" s="80"/>
      <c r="O2369" s="80"/>
      <c r="P2369" s="80"/>
      <c r="Q2369" s="78">
        <v>110010</v>
      </c>
      <c r="R2369" s="79" t="s">
        <v>394</v>
      </c>
      <c r="S2369" s="78">
        <v>0</v>
      </c>
      <c r="T2369" s="79" t="s">
        <v>394</v>
      </c>
      <c r="U2369" s="78">
        <v>11</v>
      </c>
      <c r="V2369" s="80" t="s">
        <v>156</v>
      </c>
      <c r="W2369" s="78">
        <v>53</v>
      </c>
      <c r="X2369" s="78">
        <v>9</v>
      </c>
    </row>
    <row r="2370" spans="1:24" x14ac:dyDescent="0.25">
      <c r="A2370" s="67"/>
      <c r="B2370" s="67">
        <v>2098</v>
      </c>
      <c r="C2370" s="67" t="s">
        <v>701</v>
      </c>
      <c r="D2370" s="107">
        <v>0</v>
      </c>
      <c r="E2370" s="75" t="s">
        <v>394</v>
      </c>
      <c r="F2370" s="76">
        <v>530309</v>
      </c>
      <c r="G2370" s="75" t="s">
        <v>426</v>
      </c>
      <c r="H2370" s="77">
        <v>12120</v>
      </c>
      <c r="I2370" s="77">
        <v>24880</v>
      </c>
      <c r="J2370" s="77">
        <v>1000</v>
      </c>
      <c r="K2370" s="77">
        <v>1000</v>
      </c>
      <c r="L2370" s="80">
        <v>1000</v>
      </c>
      <c r="M2370" s="80"/>
      <c r="N2370" s="80"/>
      <c r="O2370" s="80"/>
      <c r="P2370" s="80"/>
      <c r="Q2370" s="78">
        <v>110010</v>
      </c>
      <c r="R2370" s="79" t="s">
        <v>394</v>
      </c>
      <c r="S2370" s="78">
        <v>0</v>
      </c>
      <c r="T2370" s="79" t="s">
        <v>394</v>
      </c>
      <c r="U2370" s="78">
        <v>11</v>
      </c>
      <c r="V2370" s="80" t="s">
        <v>156</v>
      </c>
      <c r="W2370" s="78">
        <v>53</v>
      </c>
      <c r="X2370" s="78">
        <v>9</v>
      </c>
    </row>
    <row r="2371" spans="1:24" x14ac:dyDescent="0.25">
      <c r="A2371" s="67"/>
      <c r="B2371" s="67">
        <v>2099</v>
      </c>
      <c r="C2371" s="67" t="s">
        <v>701</v>
      </c>
      <c r="D2371" s="107">
        <v>0</v>
      </c>
      <c r="E2371" s="75" t="s">
        <v>394</v>
      </c>
      <c r="F2371" s="76">
        <v>530310</v>
      </c>
      <c r="G2371" s="75" t="s">
        <v>427</v>
      </c>
      <c r="H2371" s="77">
        <v>31795</v>
      </c>
      <c r="I2371" s="77">
        <v>22805</v>
      </c>
      <c r="J2371" s="77">
        <v>9855</v>
      </c>
      <c r="K2371" s="77">
        <v>11850</v>
      </c>
      <c r="L2371" s="80">
        <v>9855</v>
      </c>
      <c r="M2371" s="80"/>
      <c r="N2371" s="80"/>
      <c r="O2371" s="80"/>
      <c r="P2371" s="80"/>
      <c r="Q2371" s="78">
        <v>110010</v>
      </c>
      <c r="R2371" s="79" t="s">
        <v>394</v>
      </c>
      <c r="S2371" s="78">
        <v>0</v>
      </c>
      <c r="T2371" s="79" t="s">
        <v>394</v>
      </c>
      <c r="U2371" s="78">
        <v>11</v>
      </c>
      <c r="V2371" s="80" t="s">
        <v>156</v>
      </c>
      <c r="W2371" s="78">
        <v>53</v>
      </c>
      <c r="X2371" s="78">
        <v>9</v>
      </c>
    </row>
    <row r="2372" spans="1:24" x14ac:dyDescent="0.25">
      <c r="A2372" s="67"/>
      <c r="B2372" s="67">
        <v>2100</v>
      </c>
      <c r="C2372" s="67" t="s">
        <v>701</v>
      </c>
      <c r="D2372" s="107">
        <v>0</v>
      </c>
      <c r="E2372" s="75" t="s">
        <v>394</v>
      </c>
      <c r="F2372" s="76">
        <v>530311</v>
      </c>
      <c r="G2372" s="75" t="s">
        <v>428</v>
      </c>
      <c r="H2372" s="77">
        <v>23855</v>
      </c>
      <c r="I2372" s="77">
        <v>8155</v>
      </c>
      <c r="J2372" s="77">
        <v>2000</v>
      </c>
      <c r="K2372" s="77">
        <v>0</v>
      </c>
      <c r="L2372" s="80">
        <v>2000</v>
      </c>
      <c r="M2372" s="80"/>
      <c r="N2372" s="80"/>
      <c r="O2372" s="80"/>
      <c r="P2372" s="80"/>
      <c r="Q2372" s="78">
        <v>110010</v>
      </c>
      <c r="R2372" s="79" t="s">
        <v>394</v>
      </c>
      <c r="S2372" s="78">
        <v>0</v>
      </c>
      <c r="T2372" s="79" t="s">
        <v>394</v>
      </c>
      <c r="U2372" s="78">
        <v>11</v>
      </c>
      <c r="V2372" s="80" t="s">
        <v>156</v>
      </c>
      <c r="W2372" s="78">
        <v>53</v>
      </c>
      <c r="X2372" s="78">
        <v>9</v>
      </c>
    </row>
    <row r="2373" spans="1:24" x14ac:dyDescent="0.25">
      <c r="A2373" s="67"/>
      <c r="B2373" s="67">
        <v>2101</v>
      </c>
      <c r="C2373" s="67" t="s">
        <v>701</v>
      </c>
      <c r="D2373" s="107">
        <v>0</v>
      </c>
      <c r="E2373" s="75" t="s">
        <v>394</v>
      </c>
      <c r="F2373" s="76">
        <v>530312</v>
      </c>
      <c r="G2373" s="75" t="s">
        <v>429</v>
      </c>
      <c r="H2373" s="77">
        <v>24200</v>
      </c>
      <c r="I2373" s="77">
        <v>13370</v>
      </c>
      <c r="J2373" s="77">
        <v>2000</v>
      </c>
      <c r="K2373" s="77">
        <v>0</v>
      </c>
      <c r="L2373" s="80">
        <v>2000</v>
      </c>
      <c r="M2373" s="80"/>
      <c r="N2373" s="80"/>
      <c r="O2373" s="80"/>
      <c r="P2373" s="80"/>
      <c r="Q2373" s="78">
        <v>110010</v>
      </c>
      <c r="R2373" s="79" t="s">
        <v>394</v>
      </c>
      <c r="S2373" s="78">
        <v>0</v>
      </c>
      <c r="T2373" s="79" t="s">
        <v>394</v>
      </c>
      <c r="U2373" s="78">
        <v>11</v>
      </c>
      <c r="V2373" s="80" t="s">
        <v>156</v>
      </c>
      <c r="W2373" s="78">
        <v>53</v>
      </c>
      <c r="X2373" s="78">
        <v>9</v>
      </c>
    </row>
    <row r="2374" spans="1:24" x14ac:dyDescent="0.25">
      <c r="A2374" s="67"/>
      <c r="B2374" s="67">
        <v>2103</v>
      </c>
      <c r="C2374" s="67" t="s">
        <v>701</v>
      </c>
      <c r="D2374" s="107">
        <v>0</v>
      </c>
      <c r="E2374" s="75" t="s">
        <v>394</v>
      </c>
      <c r="F2374" s="76">
        <v>530365</v>
      </c>
      <c r="G2374" s="75" t="s">
        <v>430</v>
      </c>
      <c r="H2374" s="77">
        <v>58779</v>
      </c>
      <c r="I2374" s="77">
        <v>126912</v>
      </c>
      <c r="J2374" s="77">
        <v>85000</v>
      </c>
      <c r="K2374" s="77">
        <v>54980</v>
      </c>
      <c r="L2374" s="80">
        <v>65000</v>
      </c>
      <c r="M2374" s="80"/>
      <c r="N2374" s="80"/>
      <c r="O2374" s="80"/>
      <c r="P2374" s="80"/>
      <c r="Q2374" s="78">
        <v>110010</v>
      </c>
      <c r="R2374" s="79" t="s">
        <v>394</v>
      </c>
      <c r="S2374" s="78">
        <v>0</v>
      </c>
      <c r="T2374" s="79" t="s">
        <v>394</v>
      </c>
      <c r="U2374" s="78">
        <v>11</v>
      </c>
      <c r="V2374" s="80" t="s">
        <v>156</v>
      </c>
      <c r="W2374" s="78">
        <v>53</v>
      </c>
      <c r="X2374" s="78">
        <v>9</v>
      </c>
    </row>
    <row r="2375" spans="1:24" s="66" customFormat="1" x14ac:dyDescent="0.25">
      <c r="A2375" s="67"/>
      <c r="B2375" s="67">
        <v>2104</v>
      </c>
      <c r="C2375" s="67" t="s">
        <v>701</v>
      </c>
      <c r="D2375" s="107">
        <v>0</v>
      </c>
      <c r="E2375" s="75" t="s">
        <v>394</v>
      </c>
      <c r="F2375" s="76">
        <v>530370</v>
      </c>
      <c r="G2375" s="75" t="s">
        <v>431</v>
      </c>
      <c r="H2375" s="77">
        <v>-20445.599999999999</v>
      </c>
      <c r="I2375" s="77">
        <v>-26852</v>
      </c>
      <c r="J2375" s="77">
        <v>-20808</v>
      </c>
      <c r="K2375" s="77">
        <v>-20808.8</v>
      </c>
      <c r="L2375" s="80">
        <v>-20808</v>
      </c>
      <c r="M2375" s="80"/>
      <c r="N2375" s="80"/>
      <c r="O2375" s="80"/>
      <c r="P2375" s="80"/>
      <c r="Q2375" s="78">
        <v>110010</v>
      </c>
      <c r="R2375" s="79" t="s">
        <v>394</v>
      </c>
      <c r="S2375" s="78">
        <v>0</v>
      </c>
      <c r="T2375" s="79" t="s">
        <v>394</v>
      </c>
      <c r="U2375" s="78">
        <v>11</v>
      </c>
      <c r="V2375" s="80" t="s">
        <v>156</v>
      </c>
      <c r="W2375" s="78">
        <v>53</v>
      </c>
      <c r="X2375" s="78">
        <v>9</v>
      </c>
    </row>
    <row r="2376" spans="1:24" x14ac:dyDescent="0.25">
      <c r="A2376" s="67"/>
      <c r="B2376" s="67">
        <v>2105</v>
      </c>
      <c r="C2376" s="67" t="s">
        <v>701</v>
      </c>
      <c r="D2376" s="107">
        <v>0</v>
      </c>
      <c r="E2376" s="75" t="s">
        <v>394</v>
      </c>
      <c r="F2376" s="76">
        <v>530371</v>
      </c>
      <c r="G2376" s="75" t="s">
        <v>432</v>
      </c>
      <c r="H2376" s="77">
        <v>-7427</v>
      </c>
      <c r="I2376" s="77">
        <v>-12001</v>
      </c>
      <c r="J2376" s="77">
        <v>-11642</v>
      </c>
      <c r="K2376" s="77">
        <v>-11641.8</v>
      </c>
      <c r="L2376" s="80">
        <v>-11642</v>
      </c>
      <c r="M2376" s="80"/>
      <c r="N2376" s="80"/>
      <c r="O2376" s="80"/>
      <c r="P2376" s="80"/>
      <c r="Q2376" s="78">
        <v>110010</v>
      </c>
      <c r="R2376" s="79" t="s">
        <v>394</v>
      </c>
      <c r="S2376" s="78">
        <v>0</v>
      </c>
      <c r="T2376" s="79" t="s">
        <v>394</v>
      </c>
      <c r="U2376" s="78">
        <v>11</v>
      </c>
      <c r="V2376" s="80" t="s">
        <v>156</v>
      </c>
      <c r="W2376" s="78">
        <v>53</v>
      </c>
      <c r="X2376" s="78">
        <v>9</v>
      </c>
    </row>
    <row r="2377" spans="1:24" x14ac:dyDescent="0.25">
      <c r="A2377" s="67"/>
      <c r="B2377" s="67">
        <v>2106</v>
      </c>
      <c r="C2377" s="67" t="s">
        <v>701</v>
      </c>
      <c r="D2377" s="107">
        <v>0</v>
      </c>
      <c r="E2377" s="75" t="s">
        <v>394</v>
      </c>
      <c r="F2377" s="76">
        <v>530372</v>
      </c>
      <c r="G2377" s="75" t="s">
        <v>433</v>
      </c>
      <c r="H2377" s="77">
        <v>-17397</v>
      </c>
      <c r="I2377" s="77">
        <v>-27003</v>
      </c>
      <c r="J2377" s="77">
        <v>-27000</v>
      </c>
      <c r="K2377" s="77">
        <v>-5296</v>
      </c>
      <c r="L2377" s="80">
        <v>-27000</v>
      </c>
      <c r="M2377" s="80"/>
      <c r="N2377" s="80"/>
      <c r="O2377" s="80"/>
      <c r="P2377" s="80"/>
      <c r="Q2377" s="78">
        <v>110010</v>
      </c>
      <c r="R2377" s="79" t="s">
        <v>394</v>
      </c>
      <c r="S2377" s="78">
        <v>0</v>
      </c>
      <c r="T2377" s="79" t="s">
        <v>394</v>
      </c>
      <c r="U2377" s="78">
        <v>11</v>
      </c>
      <c r="V2377" s="80" t="s">
        <v>156</v>
      </c>
      <c r="W2377" s="78">
        <v>53</v>
      </c>
      <c r="X2377" s="78">
        <v>9</v>
      </c>
    </row>
    <row r="2378" spans="1:24" x14ac:dyDescent="0.25">
      <c r="A2378" s="67"/>
      <c r="B2378" s="67">
        <v>2107</v>
      </c>
      <c r="C2378" s="67" t="s">
        <v>701</v>
      </c>
      <c r="D2378" s="107">
        <v>0</v>
      </c>
      <c r="E2378" s="75" t="s">
        <v>394</v>
      </c>
      <c r="F2378" s="76">
        <v>530373</v>
      </c>
      <c r="G2378" s="75" t="s">
        <v>434</v>
      </c>
      <c r="H2378" s="77">
        <v>-27614.799999999999</v>
      </c>
      <c r="I2378" s="77">
        <v>-16997.2</v>
      </c>
      <c r="J2378" s="77">
        <v>-14000</v>
      </c>
      <c r="K2378" s="77">
        <v>0</v>
      </c>
      <c r="L2378" s="80">
        <v>-14000</v>
      </c>
      <c r="M2378" s="80"/>
      <c r="N2378" s="80"/>
      <c r="O2378" s="80"/>
      <c r="P2378" s="80"/>
      <c r="Q2378" s="78">
        <v>110010</v>
      </c>
      <c r="R2378" s="79" t="s">
        <v>394</v>
      </c>
      <c r="S2378" s="78">
        <v>0</v>
      </c>
      <c r="T2378" s="79" t="s">
        <v>394</v>
      </c>
      <c r="U2378" s="78">
        <v>11</v>
      </c>
      <c r="V2378" s="80" t="s">
        <v>156</v>
      </c>
      <c r="W2378" s="78">
        <v>53</v>
      </c>
      <c r="X2378" s="78">
        <v>9</v>
      </c>
    </row>
    <row r="2379" spans="1:24" x14ac:dyDescent="0.25">
      <c r="A2379" s="67"/>
      <c r="B2379" s="67">
        <v>2108</v>
      </c>
      <c r="C2379" s="67" t="s">
        <v>701</v>
      </c>
      <c r="D2379" s="107">
        <v>0</v>
      </c>
      <c r="E2379" s="75" t="s">
        <v>394</v>
      </c>
      <c r="F2379" s="76">
        <v>530390</v>
      </c>
      <c r="G2379" s="75" t="s">
        <v>435</v>
      </c>
      <c r="H2379" s="77">
        <v>-89356.37000000001</v>
      </c>
      <c r="I2379" s="77">
        <v>-84865.12000000001</v>
      </c>
      <c r="J2379" s="77">
        <v>-85908</v>
      </c>
      <c r="K2379" s="77">
        <v>-86159.05</v>
      </c>
      <c r="L2379" s="80">
        <v>-85908</v>
      </c>
      <c r="M2379" s="80"/>
      <c r="N2379" s="80"/>
      <c r="O2379" s="80"/>
      <c r="P2379" s="80"/>
      <c r="Q2379" s="78">
        <v>110010</v>
      </c>
      <c r="R2379" s="79" t="s">
        <v>394</v>
      </c>
      <c r="S2379" s="78">
        <v>0</v>
      </c>
      <c r="T2379" s="79" t="s">
        <v>394</v>
      </c>
      <c r="U2379" s="78">
        <v>11</v>
      </c>
      <c r="V2379" s="80" t="s">
        <v>156</v>
      </c>
      <c r="W2379" s="78">
        <v>53</v>
      </c>
      <c r="X2379" s="78">
        <v>9</v>
      </c>
    </row>
    <row r="2380" spans="1:24" x14ac:dyDescent="0.25">
      <c r="A2380" s="67"/>
      <c r="B2380" s="67">
        <v>2109</v>
      </c>
      <c r="C2380" s="67" t="s">
        <v>701</v>
      </c>
      <c r="D2380" s="107">
        <v>0</v>
      </c>
      <c r="E2380" s="75" t="s">
        <v>394</v>
      </c>
      <c r="F2380" s="76">
        <v>530391</v>
      </c>
      <c r="G2380" s="75" t="s">
        <v>436</v>
      </c>
      <c r="H2380" s="77">
        <v>-67183.31</v>
      </c>
      <c r="I2380" s="77">
        <v>-58956.02</v>
      </c>
      <c r="J2380" s="77">
        <v>-59000</v>
      </c>
      <c r="K2380" s="77">
        <v>-60179.479999999996</v>
      </c>
      <c r="L2380" s="80">
        <v>-59000</v>
      </c>
      <c r="M2380" s="80"/>
      <c r="N2380" s="80"/>
      <c r="O2380" s="80"/>
      <c r="P2380" s="80"/>
      <c r="Q2380" s="78">
        <v>110010</v>
      </c>
      <c r="R2380" s="79" t="s">
        <v>394</v>
      </c>
      <c r="S2380" s="78">
        <v>0</v>
      </c>
      <c r="T2380" s="79" t="s">
        <v>394</v>
      </c>
      <c r="U2380" s="78">
        <v>11</v>
      </c>
      <c r="V2380" s="80" t="s">
        <v>156</v>
      </c>
      <c r="W2380" s="78">
        <v>53</v>
      </c>
      <c r="X2380" s="78">
        <v>9</v>
      </c>
    </row>
    <row r="2381" spans="1:24" x14ac:dyDescent="0.25">
      <c r="A2381" s="67"/>
      <c r="B2381" s="67">
        <v>2110</v>
      </c>
      <c r="C2381" s="67" t="s">
        <v>701</v>
      </c>
      <c r="D2381" s="107">
        <v>0</v>
      </c>
      <c r="E2381" s="75" t="s">
        <v>394</v>
      </c>
      <c r="F2381" s="76">
        <v>530392</v>
      </c>
      <c r="G2381" s="75" t="s">
        <v>437</v>
      </c>
      <c r="H2381" s="77">
        <v>-56799.799999999996</v>
      </c>
      <c r="I2381" s="77">
        <v>-54448.11</v>
      </c>
      <c r="J2381" s="77">
        <v>-48000</v>
      </c>
      <c r="K2381" s="77">
        <v>-12779.34</v>
      </c>
      <c r="L2381" s="80">
        <v>-48000</v>
      </c>
      <c r="M2381" s="80"/>
      <c r="N2381" s="80"/>
      <c r="O2381" s="80"/>
      <c r="P2381" s="80"/>
      <c r="Q2381" s="78">
        <v>110010</v>
      </c>
      <c r="R2381" s="79" t="s">
        <v>394</v>
      </c>
      <c r="S2381" s="78">
        <v>0</v>
      </c>
      <c r="T2381" s="79" t="s">
        <v>394</v>
      </c>
      <c r="U2381" s="78">
        <v>11</v>
      </c>
      <c r="V2381" s="80" t="s">
        <v>156</v>
      </c>
      <c r="W2381" s="78">
        <v>53</v>
      </c>
      <c r="X2381" s="78">
        <v>9</v>
      </c>
    </row>
    <row r="2382" spans="1:24" x14ac:dyDescent="0.25">
      <c r="A2382" s="67"/>
      <c r="B2382" s="67">
        <v>2111</v>
      </c>
      <c r="C2382" s="67" t="s">
        <v>701</v>
      </c>
      <c r="D2382" s="107">
        <v>0</v>
      </c>
      <c r="E2382" s="75" t="s">
        <v>394</v>
      </c>
      <c r="F2382" s="76">
        <v>530393</v>
      </c>
      <c r="G2382" s="75" t="s">
        <v>438</v>
      </c>
      <c r="H2382" s="77">
        <v>-55981.05</v>
      </c>
      <c r="I2382" s="77">
        <v>-57206.48</v>
      </c>
      <c r="J2382" s="77">
        <v>-45000</v>
      </c>
      <c r="K2382" s="77">
        <v>-720.98</v>
      </c>
      <c r="L2382" s="80">
        <v>-45000</v>
      </c>
      <c r="M2382" s="80"/>
      <c r="N2382" s="80"/>
      <c r="O2382" s="80"/>
      <c r="P2382" s="80"/>
      <c r="Q2382" s="78">
        <v>110010</v>
      </c>
      <c r="R2382" s="79" t="s">
        <v>394</v>
      </c>
      <c r="S2382" s="78">
        <v>0</v>
      </c>
      <c r="T2382" s="79" t="s">
        <v>394</v>
      </c>
      <c r="U2382" s="78">
        <v>11</v>
      </c>
      <c r="V2382" s="80" t="s">
        <v>156</v>
      </c>
      <c r="W2382" s="78">
        <v>53</v>
      </c>
      <c r="X2382" s="78">
        <v>9</v>
      </c>
    </row>
    <row r="2383" spans="1:24" x14ac:dyDescent="0.25">
      <c r="A2383" s="67"/>
      <c r="B2383" s="67">
        <v>2112</v>
      </c>
      <c r="C2383" s="67" t="s">
        <v>701</v>
      </c>
      <c r="D2383" s="107">
        <v>0</v>
      </c>
      <c r="E2383" s="75" t="s">
        <v>394</v>
      </c>
      <c r="F2383" s="76">
        <v>540001</v>
      </c>
      <c r="G2383" s="75" t="s">
        <v>439</v>
      </c>
      <c r="H2383" s="77">
        <v>60901794.130000003</v>
      </c>
      <c r="I2383" s="77">
        <v>64585122.629999988</v>
      </c>
      <c r="J2383" s="77">
        <v>69265248</v>
      </c>
      <c r="K2383" s="77">
        <v>67782228.209999993</v>
      </c>
      <c r="L2383" s="80">
        <v>76632670</v>
      </c>
      <c r="M2383" s="80"/>
      <c r="N2383" s="80"/>
      <c r="O2383" s="80"/>
      <c r="P2383" s="80"/>
      <c r="Q2383" s="78">
        <v>110010</v>
      </c>
      <c r="R2383" s="79" t="s">
        <v>394</v>
      </c>
      <c r="S2383" s="78">
        <v>0</v>
      </c>
      <c r="T2383" s="79" t="s">
        <v>394</v>
      </c>
      <c r="U2383" s="78">
        <v>11</v>
      </c>
      <c r="V2383" s="80" t="s">
        <v>156</v>
      </c>
      <c r="W2383" s="78">
        <v>54</v>
      </c>
      <c r="X2383" s="78">
        <v>9</v>
      </c>
    </row>
    <row r="2384" spans="1:24" x14ac:dyDescent="0.25">
      <c r="A2384" s="67"/>
      <c r="B2384" s="67">
        <v>2113</v>
      </c>
      <c r="C2384" s="67" t="s">
        <v>701</v>
      </c>
      <c r="D2384" s="107">
        <v>0</v>
      </c>
      <c r="E2384" s="75" t="s">
        <v>394</v>
      </c>
      <c r="F2384" s="76">
        <v>540002</v>
      </c>
      <c r="G2384" s="75" t="s">
        <v>440</v>
      </c>
      <c r="H2384" s="77">
        <v>564342.05000000005</v>
      </c>
      <c r="I2384" s="77">
        <v>548435.14999999991</v>
      </c>
      <c r="J2384" s="77">
        <v>0</v>
      </c>
      <c r="K2384" s="77">
        <v>515631.86</v>
      </c>
      <c r="L2384" s="80">
        <v>0</v>
      </c>
      <c r="M2384" s="80"/>
      <c r="N2384" s="80"/>
      <c r="O2384" s="80"/>
      <c r="P2384" s="80"/>
      <c r="Q2384" s="78">
        <v>110010</v>
      </c>
      <c r="R2384" s="79" t="s">
        <v>394</v>
      </c>
      <c r="S2384" s="78">
        <v>0</v>
      </c>
      <c r="T2384" s="79" t="s">
        <v>394</v>
      </c>
      <c r="U2384" s="78">
        <v>11</v>
      </c>
      <c r="V2384" s="80" t="s">
        <v>156</v>
      </c>
      <c r="W2384" s="78">
        <v>54</v>
      </c>
      <c r="X2384" s="78">
        <v>9</v>
      </c>
    </row>
    <row r="2385" spans="1:24" x14ac:dyDescent="0.25">
      <c r="A2385" s="67"/>
      <c r="B2385" s="67">
        <v>2114</v>
      </c>
      <c r="C2385" s="67" t="s">
        <v>701</v>
      </c>
      <c r="D2385" s="107">
        <v>0</v>
      </c>
      <c r="E2385" s="75" t="s">
        <v>394</v>
      </c>
      <c r="F2385" s="76">
        <v>540011</v>
      </c>
      <c r="G2385" s="75" t="s">
        <v>441</v>
      </c>
      <c r="H2385" s="77">
        <v>190380.19000000003</v>
      </c>
      <c r="I2385" s="77">
        <v>177741.21</v>
      </c>
      <c r="J2385" s="77">
        <v>0</v>
      </c>
      <c r="K2385" s="77">
        <v>51176.45</v>
      </c>
      <c r="L2385" s="80">
        <v>0</v>
      </c>
      <c r="M2385" s="80"/>
      <c r="N2385" s="80"/>
      <c r="O2385" s="80"/>
      <c r="P2385" s="80"/>
      <c r="Q2385" s="78">
        <v>110010</v>
      </c>
      <c r="R2385" s="79" t="s">
        <v>394</v>
      </c>
      <c r="S2385" s="78">
        <v>0</v>
      </c>
      <c r="T2385" s="79" t="s">
        <v>394</v>
      </c>
      <c r="U2385" s="78">
        <v>11</v>
      </c>
      <c r="V2385" s="80" t="s">
        <v>156</v>
      </c>
      <c r="W2385" s="78">
        <v>54</v>
      </c>
      <c r="X2385" s="78">
        <v>9</v>
      </c>
    </row>
    <row r="2386" spans="1:24" x14ac:dyDescent="0.25">
      <c r="A2386" s="67"/>
      <c r="B2386" s="67">
        <v>2115</v>
      </c>
      <c r="C2386" s="67" t="s">
        <v>701</v>
      </c>
      <c r="D2386" s="107">
        <v>0</v>
      </c>
      <c r="E2386" s="75" t="s">
        <v>394</v>
      </c>
      <c r="F2386" s="76">
        <v>540012</v>
      </c>
      <c r="G2386" s="75" t="s">
        <v>442</v>
      </c>
      <c r="H2386" s="77">
        <v>278967.61</v>
      </c>
      <c r="I2386" s="77">
        <v>238722.98</v>
      </c>
      <c r="J2386" s="77">
        <v>0</v>
      </c>
      <c r="K2386" s="77">
        <v>128396.41999999998</v>
      </c>
      <c r="L2386" s="80">
        <v>0</v>
      </c>
      <c r="M2386" s="80"/>
      <c r="N2386" s="80"/>
      <c r="O2386" s="80"/>
      <c r="P2386" s="80"/>
      <c r="Q2386" s="78">
        <v>110010</v>
      </c>
      <c r="R2386" s="79" t="s">
        <v>394</v>
      </c>
      <c r="S2386" s="78">
        <v>0</v>
      </c>
      <c r="T2386" s="79" t="s">
        <v>394</v>
      </c>
      <c r="U2386" s="78">
        <v>11</v>
      </c>
      <c r="V2386" s="80" t="s">
        <v>156</v>
      </c>
      <c r="W2386" s="78">
        <v>54</v>
      </c>
      <c r="X2386" s="78">
        <v>9</v>
      </c>
    </row>
    <row r="2387" spans="1:24" x14ac:dyDescent="0.25">
      <c r="A2387" s="67"/>
      <c r="B2387" s="67">
        <v>2116</v>
      </c>
      <c r="C2387" s="67" t="s">
        <v>701</v>
      </c>
      <c r="D2387" s="107">
        <v>0</v>
      </c>
      <c r="E2387" s="75" t="s">
        <v>394</v>
      </c>
      <c r="F2387" s="76">
        <v>560001</v>
      </c>
      <c r="G2387" s="75" t="s">
        <v>443</v>
      </c>
      <c r="H2387" s="77">
        <v>141599.34</v>
      </c>
      <c r="I2387" s="77">
        <v>69685.610000000015</v>
      </c>
      <c r="J2387" s="77">
        <v>55000</v>
      </c>
      <c r="K2387" s="77">
        <v>37654.39</v>
      </c>
      <c r="L2387" s="80">
        <f>55000+1500</f>
        <v>56500</v>
      </c>
      <c r="M2387" s="80"/>
      <c r="N2387" s="80"/>
      <c r="O2387" s="80"/>
      <c r="P2387" s="80"/>
      <c r="Q2387" s="78">
        <v>110010</v>
      </c>
      <c r="R2387" s="79" t="s">
        <v>394</v>
      </c>
      <c r="S2387" s="78">
        <v>0</v>
      </c>
      <c r="T2387" s="79" t="s">
        <v>394</v>
      </c>
      <c r="U2387" s="78">
        <v>11</v>
      </c>
      <c r="V2387" s="80" t="s">
        <v>156</v>
      </c>
      <c r="W2387" s="78">
        <v>56</v>
      </c>
      <c r="X2387" s="78">
        <v>9</v>
      </c>
    </row>
    <row r="2388" spans="1:24" x14ac:dyDescent="0.25">
      <c r="A2388" s="67"/>
      <c r="B2388" s="67">
        <v>2117</v>
      </c>
      <c r="C2388" s="67" t="s">
        <v>701</v>
      </c>
      <c r="D2388" s="107">
        <v>0</v>
      </c>
      <c r="E2388" s="75" t="s">
        <v>394</v>
      </c>
      <c r="F2388" s="76">
        <v>560002</v>
      </c>
      <c r="G2388" s="75" t="s">
        <v>758</v>
      </c>
      <c r="H2388" s="77">
        <v>0</v>
      </c>
      <c r="I2388" s="77">
        <v>0</v>
      </c>
      <c r="J2388" s="77">
        <v>0</v>
      </c>
      <c r="K2388" s="77">
        <v>-85.93</v>
      </c>
      <c r="L2388" s="80">
        <v>0</v>
      </c>
      <c r="M2388" s="80"/>
      <c r="N2388" s="80"/>
      <c r="O2388" s="80"/>
      <c r="P2388" s="80"/>
      <c r="Q2388" s="78">
        <v>110010</v>
      </c>
      <c r="R2388" s="79" t="s">
        <v>394</v>
      </c>
      <c r="S2388" s="78">
        <v>0</v>
      </c>
      <c r="T2388" s="79" t="s">
        <v>394</v>
      </c>
      <c r="U2388" s="78">
        <v>11</v>
      </c>
      <c r="V2388" s="80" t="s">
        <v>156</v>
      </c>
      <c r="W2388" s="78">
        <v>56</v>
      </c>
      <c r="X2388" s="78">
        <v>9</v>
      </c>
    </row>
    <row r="2389" spans="1:24" x14ac:dyDescent="0.25">
      <c r="A2389" s="67"/>
      <c r="B2389" s="67">
        <v>2118</v>
      </c>
      <c r="C2389" s="67" t="s">
        <v>701</v>
      </c>
      <c r="D2389" s="107">
        <v>0</v>
      </c>
      <c r="E2389" s="75" t="s">
        <v>394</v>
      </c>
      <c r="F2389" s="76">
        <v>570001</v>
      </c>
      <c r="G2389" s="75" t="s">
        <v>444</v>
      </c>
      <c r="H2389" s="77">
        <v>35666.780000000006</v>
      </c>
      <c r="I2389" s="77">
        <v>35933.43</v>
      </c>
      <c r="J2389" s="77">
        <v>35000</v>
      </c>
      <c r="K2389" s="77">
        <v>15952.619999999999</v>
      </c>
      <c r="L2389" s="80">
        <v>35000</v>
      </c>
      <c r="M2389" s="80"/>
      <c r="N2389" s="80"/>
      <c r="O2389" s="80"/>
      <c r="P2389" s="80"/>
      <c r="Q2389" s="78">
        <v>110010</v>
      </c>
      <c r="R2389" s="79" t="s">
        <v>394</v>
      </c>
      <c r="S2389" s="78">
        <v>0</v>
      </c>
      <c r="T2389" s="79" t="s">
        <v>394</v>
      </c>
      <c r="U2389" s="78">
        <v>11</v>
      </c>
      <c r="V2389" s="80" t="s">
        <v>156</v>
      </c>
      <c r="W2389" s="78">
        <v>57</v>
      </c>
      <c r="X2389" s="78">
        <v>9</v>
      </c>
    </row>
    <row r="2390" spans="1:24" x14ac:dyDescent="0.25">
      <c r="A2390" s="67"/>
      <c r="B2390" s="67">
        <v>2119</v>
      </c>
      <c r="C2390" s="67" t="s">
        <v>701</v>
      </c>
      <c r="D2390" s="107">
        <v>0</v>
      </c>
      <c r="E2390" s="75" t="s">
        <v>394</v>
      </c>
      <c r="F2390" s="76">
        <v>570003</v>
      </c>
      <c r="G2390" s="75" t="s">
        <v>445</v>
      </c>
      <c r="H2390" s="77">
        <v>169356</v>
      </c>
      <c r="I2390" s="77">
        <v>297366</v>
      </c>
      <c r="J2390" s="77">
        <v>170000</v>
      </c>
      <c r="K2390" s="77">
        <v>75117</v>
      </c>
      <c r="L2390" s="80">
        <v>170000</v>
      </c>
      <c r="M2390" s="80"/>
      <c r="N2390" s="80"/>
      <c r="O2390" s="80"/>
      <c r="P2390" s="80"/>
      <c r="Q2390" s="78">
        <v>110010</v>
      </c>
      <c r="R2390" s="79" t="s">
        <v>394</v>
      </c>
      <c r="S2390" s="78">
        <v>0</v>
      </c>
      <c r="T2390" s="79" t="s">
        <v>394</v>
      </c>
      <c r="U2390" s="78">
        <v>11</v>
      </c>
      <c r="V2390" s="80" t="s">
        <v>156</v>
      </c>
      <c r="W2390" s="78">
        <v>57</v>
      </c>
      <c r="X2390" s="78">
        <v>9</v>
      </c>
    </row>
    <row r="2391" spans="1:24" x14ac:dyDescent="0.25">
      <c r="A2391" s="67"/>
      <c r="B2391" s="67">
        <v>2120</v>
      </c>
      <c r="C2391" s="67" t="s">
        <v>701</v>
      </c>
      <c r="D2391" s="107">
        <v>0</v>
      </c>
      <c r="E2391" s="75" t="s">
        <v>394</v>
      </c>
      <c r="F2391" s="76">
        <v>570004</v>
      </c>
      <c r="G2391" s="75" t="s">
        <v>446</v>
      </c>
      <c r="H2391" s="77">
        <v>17769</v>
      </c>
      <c r="I2391" s="77">
        <v>18301</v>
      </c>
      <c r="J2391" s="77">
        <v>18000</v>
      </c>
      <c r="K2391" s="77">
        <v>9380</v>
      </c>
      <c r="L2391" s="80">
        <v>18000</v>
      </c>
      <c r="M2391" s="80"/>
      <c r="N2391" s="80"/>
      <c r="O2391" s="80"/>
      <c r="P2391" s="80"/>
      <c r="Q2391" s="78">
        <v>110010</v>
      </c>
      <c r="R2391" s="79" t="s">
        <v>394</v>
      </c>
      <c r="S2391" s="78">
        <v>0</v>
      </c>
      <c r="T2391" s="79" t="s">
        <v>394</v>
      </c>
      <c r="U2391" s="78">
        <v>11</v>
      </c>
      <c r="V2391" s="80" t="s">
        <v>156</v>
      </c>
      <c r="W2391" s="78">
        <v>57</v>
      </c>
      <c r="X2391" s="78">
        <v>9</v>
      </c>
    </row>
    <row r="2392" spans="1:24" x14ac:dyDescent="0.25">
      <c r="A2392" s="67"/>
      <c r="B2392" s="67">
        <v>2121</v>
      </c>
      <c r="C2392" s="67" t="s">
        <v>701</v>
      </c>
      <c r="D2392" s="107">
        <v>0</v>
      </c>
      <c r="E2392" s="75" t="s">
        <v>394</v>
      </c>
      <c r="F2392" s="76">
        <v>570005</v>
      </c>
      <c r="G2392" s="75" t="s">
        <v>447</v>
      </c>
      <c r="H2392" s="77">
        <v>75364</v>
      </c>
      <c r="I2392" s="77">
        <v>71735</v>
      </c>
      <c r="J2392" s="77">
        <v>65000</v>
      </c>
      <c r="K2392" s="77">
        <v>27230</v>
      </c>
      <c r="L2392" s="80">
        <v>65000</v>
      </c>
      <c r="M2392" s="80"/>
      <c r="N2392" s="80"/>
      <c r="O2392" s="80"/>
      <c r="P2392" s="80"/>
      <c r="Q2392" s="78">
        <v>110010</v>
      </c>
      <c r="R2392" s="79" t="s">
        <v>394</v>
      </c>
      <c r="S2392" s="78">
        <v>0</v>
      </c>
      <c r="T2392" s="79" t="s">
        <v>394</v>
      </c>
      <c r="U2392" s="78">
        <v>11</v>
      </c>
      <c r="V2392" s="80" t="s">
        <v>156</v>
      </c>
      <c r="W2392" s="78">
        <v>57</v>
      </c>
      <c r="X2392" s="78">
        <v>9</v>
      </c>
    </row>
    <row r="2393" spans="1:24" x14ac:dyDescent="0.25">
      <c r="A2393" s="67"/>
      <c r="B2393" s="67">
        <v>2122</v>
      </c>
      <c r="C2393" s="67" t="s">
        <v>701</v>
      </c>
      <c r="D2393" s="107">
        <v>0</v>
      </c>
      <c r="E2393" s="75" t="s">
        <v>394</v>
      </c>
      <c r="F2393" s="76">
        <v>570006</v>
      </c>
      <c r="G2393" s="75" t="s">
        <v>448</v>
      </c>
      <c r="H2393" s="77">
        <v>37911</v>
      </c>
      <c r="I2393" s="77">
        <v>31504</v>
      </c>
      <c r="J2393" s="77">
        <v>51374</v>
      </c>
      <c r="K2393" s="77">
        <v>54114</v>
      </c>
      <c r="L2393" s="80">
        <v>51374</v>
      </c>
      <c r="M2393" s="80"/>
      <c r="N2393" s="80"/>
      <c r="O2393" s="80"/>
      <c r="P2393" s="80"/>
      <c r="Q2393" s="78">
        <v>110010</v>
      </c>
      <c r="R2393" s="79" t="s">
        <v>394</v>
      </c>
      <c r="S2393" s="78">
        <v>0</v>
      </c>
      <c r="T2393" s="79" t="s">
        <v>394</v>
      </c>
      <c r="U2393" s="78">
        <v>11</v>
      </c>
      <c r="V2393" s="80" t="s">
        <v>156</v>
      </c>
      <c r="W2393" s="78">
        <v>57</v>
      </c>
      <c r="X2393" s="78">
        <v>9</v>
      </c>
    </row>
    <row r="2394" spans="1:24" x14ac:dyDescent="0.25">
      <c r="A2394" s="67"/>
      <c r="B2394" s="67">
        <v>2123</v>
      </c>
      <c r="C2394" s="67" t="s">
        <v>701</v>
      </c>
      <c r="D2394" s="107">
        <v>0</v>
      </c>
      <c r="E2394" s="75" t="s">
        <v>394</v>
      </c>
      <c r="F2394" s="76">
        <v>570007</v>
      </c>
      <c r="G2394" s="75" t="s">
        <v>449</v>
      </c>
      <c r="H2394" s="77">
        <v>745</v>
      </c>
      <c r="I2394" s="77">
        <v>0</v>
      </c>
      <c r="J2394" s="77">
        <v>490</v>
      </c>
      <c r="K2394" s="77">
        <v>490</v>
      </c>
      <c r="L2394" s="80">
        <v>490</v>
      </c>
      <c r="M2394" s="80"/>
      <c r="N2394" s="80"/>
      <c r="O2394" s="80"/>
      <c r="P2394" s="80"/>
      <c r="Q2394" s="78">
        <v>110010</v>
      </c>
      <c r="R2394" s="79" t="s">
        <v>394</v>
      </c>
      <c r="S2394" s="78">
        <v>0</v>
      </c>
      <c r="T2394" s="79" t="s">
        <v>394</v>
      </c>
      <c r="U2394" s="78">
        <v>11</v>
      </c>
      <c r="V2394" s="80" t="s">
        <v>156</v>
      </c>
      <c r="W2394" s="78">
        <v>57</v>
      </c>
      <c r="X2394" s="78">
        <v>9</v>
      </c>
    </row>
    <row r="2395" spans="1:24" x14ac:dyDescent="0.25">
      <c r="A2395" s="67"/>
      <c r="B2395" s="67">
        <v>2124</v>
      </c>
      <c r="C2395" s="67" t="s">
        <v>701</v>
      </c>
      <c r="D2395" s="107">
        <v>0</v>
      </c>
      <c r="E2395" s="75" t="s">
        <v>394</v>
      </c>
      <c r="F2395" s="76">
        <v>570008</v>
      </c>
      <c r="G2395" s="75" t="s">
        <v>450</v>
      </c>
      <c r="H2395" s="77">
        <v>16018.05</v>
      </c>
      <c r="I2395" s="77">
        <v>13285</v>
      </c>
      <c r="J2395" s="77">
        <v>15000</v>
      </c>
      <c r="K2395" s="77">
        <v>5764</v>
      </c>
      <c r="L2395" s="80">
        <v>5800</v>
      </c>
      <c r="M2395" s="80"/>
      <c r="N2395" s="80"/>
      <c r="O2395" s="80"/>
      <c r="P2395" s="80"/>
      <c r="Q2395" s="78">
        <v>110010</v>
      </c>
      <c r="R2395" s="79" t="s">
        <v>394</v>
      </c>
      <c r="S2395" s="78">
        <v>0</v>
      </c>
      <c r="T2395" s="79" t="s">
        <v>394</v>
      </c>
      <c r="U2395" s="78">
        <v>11</v>
      </c>
      <c r="V2395" s="80" t="s">
        <v>156</v>
      </c>
      <c r="W2395" s="78">
        <v>57</v>
      </c>
      <c r="X2395" s="78">
        <v>9</v>
      </c>
    </row>
    <row r="2396" spans="1:24" x14ac:dyDescent="0.25">
      <c r="A2396" s="67"/>
      <c r="B2396" s="67">
        <v>2125</v>
      </c>
      <c r="C2396" s="67" t="s">
        <v>701</v>
      </c>
      <c r="D2396" s="107">
        <v>0</v>
      </c>
      <c r="E2396" s="75" t="s">
        <v>394</v>
      </c>
      <c r="F2396" s="76">
        <v>570009</v>
      </c>
      <c r="G2396" s="75" t="s">
        <v>451</v>
      </c>
      <c r="H2396" s="77">
        <v>9210</v>
      </c>
      <c r="I2396" s="77">
        <v>8045</v>
      </c>
      <c r="J2396" s="77">
        <v>8050</v>
      </c>
      <c r="K2396" s="77">
        <v>4980</v>
      </c>
      <c r="L2396" s="80">
        <v>8050</v>
      </c>
      <c r="M2396" s="80"/>
      <c r="N2396" s="80"/>
      <c r="O2396" s="80"/>
      <c r="P2396" s="80"/>
      <c r="Q2396" s="78">
        <v>110010</v>
      </c>
      <c r="R2396" s="79" t="s">
        <v>394</v>
      </c>
      <c r="S2396" s="78">
        <v>0</v>
      </c>
      <c r="T2396" s="79" t="s">
        <v>394</v>
      </c>
      <c r="U2396" s="78">
        <v>11</v>
      </c>
      <c r="V2396" s="80" t="s">
        <v>156</v>
      </c>
      <c r="W2396" s="78">
        <v>57</v>
      </c>
      <c r="X2396" s="78">
        <v>9</v>
      </c>
    </row>
    <row r="2397" spans="1:24" x14ac:dyDescent="0.25">
      <c r="A2397" s="67"/>
      <c r="B2397" s="67">
        <v>2126</v>
      </c>
      <c r="C2397" s="67" t="s">
        <v>701</v>
      </c>
      <c r="D2397" s="107">
        <v>0</v>
      </c>
      <c r="E2397" s="75" t="s">
        <v>394</v>
      </c>
      <c r="F2397" s="76">
        <v>570010</v>
      </c>
      <c r="G2397" s="75" t="s">
        <v>452</v>
      </c>
      <c r="H2397" s="77">
        <v>8097.0599999999986</v>
      </c>
      <c r="I2397" s="77">
        <v>4242.57</v>
      </c>
      <c r="J2397" s="77">
        <v>4500</v>
      </c>
      <c r="K2397" s="77">
        <v>2825.29</v>
      </c>
      <c r="L2397" s="80">
        <v>4500</v>
      </c>
      <c r="M2397" s="80"/>
      <c r="N2397" s="80"/>
      <c r="O2397" s="80"/>
      <c r="P2397" s="80"/>
      <c r="Q2397" s="78">
        <v>110010</v>
      </c>
      <c r="R2397" s="79" t="s">
        <v>394</v>
      </c>
      <c r="S2397" s="78">
        <v>0</v>
      </c>
      <c r="T2397" s="79" t="s">
        <v>394</v>
      </c>
      <c r="U2397" s="78">
        <v>11</v>
      </c>
      <c r="V2397" s="80" t="s">
        <v>156</v>
      </c>
      <c r="W2397" s="78">
        <v>57</v>
      </c>
      <c r="X2397" s="78">
        <v>9</v>
      </c>
    </row>
    <row r="2398" spans="1:24" x14ac:dyDescent="0.25">
      <c r="A2398" s="67"/>
      <c r="B2398" s="67">
        <v>2127</v>
      </c>
      <c r="C2398" s="67" t="s">
        <v>701</v>
      </c>
      <c r="D2398" s="107">
        <v>0</v>
      </c>
      <c r="E2398" s="75" t="s">
        <v>394</v>
      </c>
      <c r="F2398" s="76">
        <v>570011</v>
      </c>
      <c r="G2398" s="75" t="s">
        <v>453</v>
      </c>
      <c r="H2398" s="77">
        <v>4740</v>
      </c>
      <c r="I2398" s="77">
        <v>0</v>
      </c>
      <c r="J2398" s="77">
        <v>0</v>
      </c>
      <c r="K2398" s="77">
        <v>0</v>
      </c>
      <c r="L2398" s="80">
        <v>0</v>
      </c>
      <c r="M2398" s="80"/>
      <c r="N2398" s="80"/>
      <c r="O2398" s="80"/>
      <c r="P2398" s="80"/>
      <c r="Q2398" s="78">
        <v>110010</v>
      </c>
      <c r="R2398" s="79" t="s">
        <v>394</v>
      </c>
      <c r="S2398" s="78">
        <v>0</v>
      </c>
      <c r="T2398" s="79" t="s">
        <v>394</v>
      </c>
      <c r="U2398" s="78">
        <v>11</v>
      </c>
      <c r="V2398" s="80" t="s">
        <v>156</v>
      </c>
      <c r="W2398" s="78">
        <v>57</v>
      </c>
      <c r="X2398" s="78">
        <v>9</v>
      </c>
    </row>
    <row r="2399" spans="1:24" x14ac:dyDescent="0.25">
      <c r="A2399" s="67"/>
      <c r="B2399" s="67">
        <v>2128</v>
      </c>
      <c r="C2399" s="67" t="s">
        <v>701</v>
      </c>
      <c r="D2399" s="107">
        <v>0</v>
      </c>
      <c r="E2399" s="75" t="s">
        <v>394</v>
      </c>
      <c r="F2399" s="76">
        <v>570012</v>
      </c>
      <c r="G2399" s="75" t="s">
        <v>454</v>
      </c>
      <c r="H2399" s="77">
        <v>35449.089999999997</v>
      </c>
      <c r="I2399" s="77">
        <v>2740</v>
      </c>
      <c r="J2399" s="77">
        <v>2856</v>
      </c>
      <c r="K2399" s="77">
        <v>2976</v>
      </c>
      <c r="L2399" s="80">
        <v>2856</v>
      </c>
      <c r="M2399" s="80"/>
      <c r="N2399" s="80"/>
      <c r="O2399" s="80"/>
      <c r="P2399" s="80"/>
      <c r="Q2399" s="78">
        <v>110010</v>
      </c>
      <c r="R2399" s="79" t="s">
        <v>394</v>
      </c>
      <c r="S2399" s="78">
        <v>0</v>
      </c>
      <c r="T2399" s="79" t="s">
        <v>394</v>
      </c>
      <c r="U2399" s="78">
        <v>11</v>
      </c>
      <c r="V2399" s="80" t="s">
        <v>156</v>
      </c>
      <c r="W2399" s="78">
        <v>57</v>
      </c>
      <c r="X2399" s="78">
        <v>9</v>
      </c>
    </row>
    <row r="2400" spans="1:24" x14ac:dyDescent="0.25">
      <c r="A2400" s="67"/>
      <c r="B2400" s="67">
        <v>2129</v>
      </c>
      <c r="C2400" s="67" t="s">
        <v>701</v>
      </c>
      <c r="D2400" s="107">
        <v>0</v>
      </c>
      <c r="E2400" s="75" t="s">
        <v>394</v>
      </c>
      <c r="F2400" s="76">
        <v>570013</v>
      </c>
      <c r="G2400" s="75" t="s">
        <v>455</v>
      </c>
      <c r="H2400" s="77">
        <v>16061.39</v>
      </c>
      <c r="I2400" s="77">
        <v>67760.91</v>
      </c>
      <c r="J2400" s="77">
        <v>60000</v>
      </c>
      <c r="K2400" s="77">
        <v>47424.04</v>
      </c>
      <c r="L2400" s="80">
        <v>60000</v>
      </c>
      <c r="M2400" s="80"/>
      <c r="N2400" s="80"/>
      <c r="O2400" s="80"/>
      <c r="P2400" s="80"/>
      <c r="Q2400" s="78">
        <v>110010</v>
      </c>
      <c r="R2400" s="79" t="s">
        <v>394</v>
      </c>
      <c r="S2400" s="78">
        <v>0</v>
      </c>
      <c r="T2400" s="79" t="s">
        <v>394</v>
      </c>
      <c r="U2400" s="78">
        <v>11</v>
      </c>
      <c r="V2400" s="80" t="s">
        <v>156</v>
      </c>
      <c r="W2400" s="78">
        <v>57</v>
      </c>
      <c r="X2400" s="78">
        <v>9</v>
      </c>
    </row>
    <row r="2401" spans="1:24" x14ac:dyDescent="0.25">
      <c r="A2401" s="67"/>
      <c r="B2401" s="67">
        <v>2130</v>
      </c>
      <c r="C2401" s="67" t="s">
        <v>701</v>
      </c>
      <c r="D2401" s="107">
        <v>0</v>
      </c>
      <c r="E2401" s="75" t="s">
        <v>394</v>
      </c>
      <c r="F2401" s="76">
        <v>590001</v>
      </c>
      <c r="G2401" s="75" t="s">
        <v>159</v>
      </c>
      <c r="H2401" s="77">
        <v>49005</v>
      </c>
      <c r="I2401" s="77">
        <v>31200</v>
      </c>
      <c r="J2401" s="77">
        <v>62538</v>
      </c>
      <c r="K2401" s="77">
        <v>62538</v>
      </c>
      <c r="L2401" s="80">
        <v>0</v>
      </c>
      <c r="M2401" s="80"/>
      <c r="N2401" s="80"/>
      <c r="O2401" s="80"/>
      <c r="P2401" s="80"/>
      <c r="Q2401" s="78">
        <v>110010</v>
      </c>
      <c r="R2401" s="79" t="s">
        <v>394</v>
      </c>
      <c r="S2401" s="78">
        <v>0</v>
      </c>
      <c r="T2401" s="79" t="s">
        <v>394</v>
      </c>
      <c r="U2401" s="78">
        <v>11</v>
      </c>
      <c r="V2401" s="80" t="s">
        <v>156</v>
      </c>
      <c r="W2401" s="78">
        <v>59</v>
      </c>
      <c r="X2401" s="78">
        <v>9</v>
      </c>
    </row>
    <row r="2402" spans="1:24" x14ac:dyDescent="0.25">
      <c r="A2402" s="67"/>
      <c r="B2402" s="67">
        <v>2131</v>
      </c>
      <c r="C2402" s="67" t="s">
        <v>701</v>
      </c>
      <c r="D2402" s="107">
        <v>0</v>
      </c>
      <c r="E2402" s="75" t="s">
        <v>394</v>
      </c>
      <c r="F2402" s="76">
        <v>590002</v>
      </c>
      <c r="G2402" s="75" t="s">
        <v>160</v>
      </c>
      <c r="H2402" s="77">
        <v>58958.099999999991</v>
      </c>
      <c r="I2402" s="77">
        <v>70724.97</v>
      </c>
      <c r="J2402" s="77">
        <v>90938</v>
      </c>
      <c r="K2402" s="77">
        <v>34733.380000000005</v>
      </c>
      <c r="L2402" s="80">
        <v>78132</v>
      </c>
      <c r="M2402" s="80"/>
      <c r="N2402" s="80"/>
      <c r="O2402" s="80"/>
      <c r="P2402" s="80"/>
      <c r="Q2402" s="78">
        <v>110010</v>
      </c>
      <c r="R2402" s="79" t="s">
        <v>394</v>
      </c>
      <c r="S2402" s="78">
        <v>0</v>
      </c>
      <c r="T2402" s="79" t="s">
        <v>394</v>
      </c>
      <c r="U2402" s="78">
        <v>11</v>
      </c>
      <c r="V2402" s="80" t="s">
        <v>156</v>
      </c>
      <c r="W2402" s="78">
        <v>59</v>
      </c>
      <c r="X2402" s="78">
        <v>9</v>
      </c>
    </row>
    <row r="2403" spans="1:24" x14ac:dyDescent="0.25">
      <c r="A2403" s="67"/>
      <c r="B2403" s="67">
        <v>2132</v>
      </c>
      <c r="C2403" s="67" t="s">
        <v>701</v>
      </c>
      <c r="D2403" s="107">
        <v>0</v>
      </c>
      <c r="E2403" s="75" t="s">
        <v>394</v>
      </c>
      <c r="F2403" s="76">
        <v>590006</v>
      </c>
      <c r="G2403" s="75" t="s">
        <v>456</v>
      </c>
      <c r="H2403" s="77">
        <v>226475</v>
      </c>
      <c r="I2403" s="77">
        <v>236317.5</v>
      </c>
      <c r="J2403" s="77">
        <v>215000</v>
      </c>
      <c r="K2403" s="77">
        <v>117700</v>
      </c>
      <c r="L2403" s="80">
        <v>215000</v>
      </c>
      <c r="M2403" s="80"/>
      <c r="N2403" s="80"/>
      <c r="O2403" s="80"/>
      <c r="P2403" s="80"/>
      <c r="Q2403" s="78">
        <v>110010</v>
      </c>
      <c r="R2403" s="79" t="s">
        <v>394</v>
      </c>
      <c r="S2403" s="78">
        <v>0</v>
      </c>
      <c r="T2403" s="79" t="s">
        <v>394</v>
      </c>
      <c r="U2403" s="78">
        <v>11</v>
      </c>
      <c r="V2403" s="80" t="s">
        <v>156</v>
      </c>
      <c r="W2403" s="78">
        <v>59</v>
      </c>
      <c r="X2403" s="78">
        <v>9</v>
      </c>
    </row>
    <row r="2404" spans="1:24" x14ac:dyDescent="0.25">
      <c r="A2404" s="67"/>
      <c r="B2404" s="67">
        <v>2133</v>
      </c>
      <c r="C2404" s="67" t="s">
        <v>701</v>
      </c>
      <c r="D2404" s="107">
        <v>0</v>
      </c>
      <c r="E2404" s="75" t="s">
        <v>394</v>
      </c>
      <c r="F2404" s="76">
        <v>590099</v>
      </c>
      <c r="G2404" s="75" t="s">
        <v>348</v>
      </c>
      <c r="H2404" s="77">
        <v>180060.45</v>
      </c>
      <c r="I2404" s="77">
        <v>113947.07999999999</v>
      </c>
      <c r="J2404" s="77">
        <v>115000</v>
      </c>
      <c r="K2404" s="77">
        <v>19977.749999999996</v>
      </c>
      <c r="L2404" s="80">
        <v>115000</v>
      </c>
      <c r="M2404" s="80"/>
      <c r="N2404" s="80"/>
      <c r="O2404" s="80"/>
      <c r="P2404" s="80"/>
      <c r="Q2404" s="78">
        <v>110010</v>
      </c>
      <c r="R2404" s="79" t="s">
        <v>394</v>
      </c>
      <c r="S2404" s="78">
        <v>0</v>
      </c>
      <c r="T2404" s="79" t="s">
        <v>394</v>
      </c>
      <c r="U2404" s="78">
        <v>11</v>
      </c>
      <c r="V2404" s="80" t="s">
        <v>156</v>
      </c>
      <c r="W2404" s="78">
        <v>59</v>
      </c>
      <c r="X2404" s="78">
        <v>9</v>
      </c>
    </row>
    <row r="2405" spans="1:24" x14ac:dyDescent="0.25">
      <c r="A2405" s="67"/>
      <c r="B2405" s="67">
        <v>2134</v>
      </c>
      <c r="C2405" s="67" t="s">
        <v>701</v>
      </c>
      <c r="D2405" s="107">
        <v>211105</v>
      </c>
      <c r="E2405" s="75" t="s">
        <v>458</v>
      </c>
      <c r="F2405" s="76">
        <v>611210</v>
      </c>
      <c r="G2405" s="75" t="s">
        <v>221</v>
      </c>
      <c r="H2405" s="77">
        <v>175520.40000000002</v>
      </c>
      <c r="I2405" s="77">
        <v>182522.26000000004</v>
      </c>
      <c r="J2405" s="77">
        <v>189802</v>
      </c>
      <c r="K2405" s="77">
        <v>94882.44</v>
      </c>
      <c r="L2405" s="80">
        <v>189804</v>
      </c>
      <c r="M2405" s="80"/>
      <c r="N2405" s="80"/>
      <c r="O2405" s="80"/>
      <c r="P2405" s="80"/>
      <c r="Q2405" s="78">
        <v>110010</v>
      </c>
      <c r="R2405" s="79" t="s">
        <v>44</v>
      </c>
      <c r="S2405" s="78">
        <v>35</v>
      </c>
      <c r="T2405" s="79" t="s">
        <v>44</v>
      </c>
      <c r="U2405" s="78">
        <v>11</v>
      </c>
      <c r="V2405" s="80" t="s">
        <v>156</v>
      </c>
      <c r="W2405" s="78">
        <v>61</v>
      </c>
      <c r="X2405" s="78">
        <v>9</v>
      </c>
    </row>
    <row r="2406" spans="1:24" x14ac:dyDescent="0.25">
      <c r="A2406" s="67"/>
      <c r="B2406" s="67">
        <v>2135</v>
      </c>
      <c r="C2406" s="67" t="s">
        <v>701</v>
      </c>
      <c r="D2406" s="107">
        <v>211105</v>
      </c>
      <c r="E2406" s="75" t="s">
        <v>458</v>
      </c>
      <c r="F2406" s="76">
        <v>611214</v>
      </c>
      <c r="G2406" s="75" t="s">
        <v>357</v>
      </c>
      <c r="H2406" s="77">
        <v>12000</v>
      </c>
      <c r="I2406" s="77">
        <v>12000</v>
      </c>
      <c r="J2406" s="77">
        <v>12000</v>
      </c>
      <c r="K2406" s="77">
        <v>6000</v>
      </c>
      <c r="L2406" s="80">
        <v>12000</v>
      </c>
      <c r="M2406" s="80"/>
      <c r="N2406" s="80"/>
      <c r="O2406" s="80"/>
      <c r="P2406" s="80"/>
      <c r="Q2406" s="78">
        <v>110010</v>
      </c>
      <c r="R2406" s="79" t="s">
        <v>44</v>
      </c>
      <c r="S2406" s="78">
        <v>35</v>
      </c>
      <c r="T2406" s="79" t="s">
        <v>44</v>
      </c>
      <c r="U2406" s="78">
        <v>11</v>
      </c>
      <c r="V2406" s="80" t="s">
        <v>156</v>
      </c>
      <c r="W2406" s="78">
        <v>61</v>
      </c>
      <c r="X2406" s="78">
        <v>9</v>
      </c>
    </row>
    <row r="2407" spans="1:24" x14ac:dyDescent="0.25">
      <c r="A2407" s="67"/>
      <c r="B2407" s="67">
        <v>2136</v>
      </c>
      <c r="C2407" s="67" t="s">
        <v>701</v>
      </c>
      <c r="D2407" s="107">
        <v>211105</v>
      </c>
      <c r="E2407" s="75" t="s">
        <v>458</v>
      </c>
      <c r="F2407" s="76">
        <v>611215</v>
      </c>
      <c r="G2407" s="75" t="s">
        <v>358</v>
      </c>
      <c r="H2407" s="77">
        <v>13763.88</v>
      </c>
      <c r="I2407" s="77">
        <v>14314.219999999998</v>
      </c>
      <c r="J2407" s="77">
        <v>14907</v>
      </c>
      <c r="K2407" s="77">
        <v>7462.92</v>
      </c>
      <c r="L2407" s="80">
        <v>14907</v>
      </c>
      <c r="M2407" s="80"/>
      <c r="N2407" s="80"/>
      <c r="O2407" s="80"/>
      <c r="P2407" s="80"/>
      <c r="Q2407" s="78">
        <v>110010</v>
      </c>
      <c r="R2407" s="79" t="s">
        <v>44</v>
      </c>
      <c r="S2407" s="78">
        <v>35</v>
      </c>
      <c r="T2407" s="79" t="s">
        <v>44</v>
      </c>
      <c r="U2407" s="78">
        <v>11</v>
      </c>
      <c r="V2407" s="80" t="s">
        <v>156</v>
      </c>
      <c r="W2407" s="78">
        <v>61</v>
      </c>
      <c r="X2407" s="78">
        <v>9</v>
      </c>
    </row>
    <row r="2408" spans="1:24" x14ac:dyDescent="0.25">
      <c r="A2408" s="67"/>
      <c r="B2408" s="67">
        <v>2137</v>
      </c>
      <c r="C2408" s="67" t="s">
        <v>701</v>
      </c>
      <c r="D2408" s="107">
        <v>211105</v>
      </c>
      <c r="E2408" s="75" t="s">
        <v>458</v>
      </c>
      <c r="F2408" s="76">
        <v>611420</v>
      </c>
      <c r="G2408" s="75" t="s">
        <v>181</v>
      </c>
      <c r="H2408" s="77">
        <v>39926.640000000007</v>
      </c>
      <c r="I2408" s="77">
        <v>41523.72</v>
      </c>
      <c r="J2408" s="77">
        <v>43185</v>
      </c>
      <c r="K2408" s="77">
        <v>21592.32</v>
      </c>
      <c r="L2408" s="80">
        <v>43185</v>
      </c>
      <c r="M2408" s="80"/>
      <c r="N2408" s="80"/>
      <c r="O2408" s="80"/>
      <c r="P2408" s="80"/>
      <c r="Q2408" s="78">
        <v>110010</v>
      </c>
      <c r="R2408" s="79" t="s">
        <v>44</v>
      </c>
      <c r="S2408" s="78">
        <v>35</v>
      </c>
      <c r="T2408" s="79" t="s">
        <v>44</v>
      </c>
      <c r="U2408" s="78">
        <v>11</v>
      </c>
      <c r="V2408" s="80" t="s">
        <v>156</v>
      </c>
      <c r="W2408" s="78">
        <v>61</v>
      </c>
      <c r="X2408" s="78">
        <v>9</v>
      </c>
    </row>
    <row r="2409" spans="1:24" x14ac:dyDescent="0.25">
      <c r="A2409" s="67"/>
      <c r="B2409" s="67">
        <v>2138</v>
      </c>
      <c r="C2409" s="67" t="s">
        <v>701</v>
      </c>
      <c r="D2409" s="107">
        <v>211105</v>
      </c>
      <c r="E2409" s="75" t="s">
        <v>458</v>
      </c>
      <c r="F2409" s="76">
        <v>611489</v>
      </c>
      <c r="G2409" s="75" t="s">
        <v>733</v>
      </c>
      <c r="H2409" s="77">
        <v>0</v>
      </c>
      <c r="I2409" s="77">
        <v>0</v>
      </c>
      <c r="J2409" s="77">
        <v>21</v>
      </c>
      <c r="K2409" s="77">
        <v>20.76</v>
      </c>
      <c r="L2409" s="80">
        <v>450</v>
      </c>
      <c r="M2409" s="80"/>
      <c r="N2409" s="80"/>
      <c r="O2409" s="80"/>
      <c r="P2409" s="80"/>
      <c r="Q2409" s="78">
        <v>110010</v>
      </c>
      <c r="R2409" s="79" t="s">
        <v>44</v>
      </c>
      <c r="S2409" s="78">
        <v>35</v>
      </c>
      <c r="T2409" s="79" t="s">
        <v>44</v>
      </c>
      <c r="U2409" s="78">
        <v>11</v>
      </c>
      <c r="V2409" s="80" t="s">
        <v>156</v>
      </c>
      <c r="W2409" s="78">
        <v>61</v>
      </c>
      <c r="X2409" s="78">
        <v>9</v>
      </c>
    </row>
    <row r="2410" spans="1:24" x14ac:dyDescent="0.25">
      <c r="A2410" s="67"/>
      <c r="B2410" s="67">
        <v>2139</v>
      </c>
      <c r="C2410" s="67" t="s">
        <v>701</v>
      </c>
      <c r="D2410" s="107">
        <v>211105</v>
      </c>
      <c r="E2410" s="75" t="s">
        <v>458</v>
      </c>
      <c r="F2410" s="76">
        <v>611492</v>
      </c>
      <c r="G2410" s="75" t="s">
        <v>183</v>
      </c>
      <c r="H2410" s="77">
        <v>0</v>
      </c>
      <c r="I2410" s="77">
        <v>22.46</v>
      </c>
      <c r="J2410" s="77">
        <v>229</v>
      </c>
      <c r="K2410" s="77">
        <v>85.65</v>
      </c>
      <c r="L2410" s="80">
        <v>200</v>
      </c>
      <c r="M2410" s="80"/>
      <c r="N2410" s="80"/>
      <c r="O2410" s="80"/>
      <c r="P2410" s="80"/>
      <c r="Q2410" s="78">
        <v>110010</v>
      </c>
      <c r="R2410" s="79" t="s">
        <v>44</v>
      </c>
      <c r="S2410" s="78">
        <v>35</v>
      </c>
      <c r="T2410" s="79" t="s">
        <v>44</v>
      </c>
      <c r="U2410" s="78">
        <v>11</v>
      </c>
      <c r="V2410" s="80" t="s">
        <v>156</v>
      </c>
      <c r="W2410" s="78">
        <v>61</v>
      </c>
      <c r="X2410" s="78">
        <v>9</v>
      </c>
    </row>
    <row r="2411" spans="1:24" x14ac:dyDescent="0.25">
      <c r="A2411" s="67"/>
      <c r="B2411" s="67">
        <v>2140</v>
      </c>
      <c r="C2411" s="67" t="s">
        <v>701</v>
      </c>
      <c r="D2411" s="107">
        <v>211105</v>
      </c>
      <c r="E2411" s="75" t="s">
        <v>458</v>
      </c>
      <c r="F2411" s="76">
        <v>712310</v>
      </c>
      <c r="G2411" s="75" t="s">
        <v>222</v>
      </c>
      <c r="H2411" s="77">
        <v>0</v>
      </c>
      <c r="I2411" s="77">
        <v>0</v>
      </c>
      <c r="J2411" s="77">
        <v>3000</v>
      </c>
      <c r="K2411" s="77">
        <v>0</v>
      </c>
      <c r="L2411" s="80">
        <v>3000</v>
      </c>
      <c r="M2411" s="80"/>
      <c r="N2411" s="80"/>
      <c r="O2411" s="80"/>
      <c r="P2411" s="80"/>
      <c r="Q2411" s="78">
        <v>110010</v>
      </c>
      <c r="R2411" s="79" t="s">
        <v>44</v>
      </c>
      <c r="S2411" s="78">
        <v>35</v>
      </c>
      <c r="T2411" s="79" t="s">
        <v>44</v>
      </c>
      <c r="U2411" s="78">
        <v>11</v>
      </c>
      <c r="V2411" s="80" t="s">
        <v>156</v>
      </c>
      <c r="W2411" s="78">
        <v>71</v>
      </c>
      <c r="X2411" s="78">
        <v>9</v>
      </c>
    </row>
    <row r="2412" spans="1:24" x14ac:dyDescent="0.25">
      <c r="A2412" s="67"/>
      <c r="B2412" s="67">
        <v>2141</v>
      </c>
      <c r="C2412" s="67" t="s">
        <v>701</v>
      </c>
      <c r="D2412" s="107">
        <v>211105</v>
      </c>
      <c r="E2412" s="75" t="s">
        <v>458</v>
      </c>
      <c r="F2412" s="76">
        <v>712370</v>
      </c>
      <c r="G2412" s="75" t="s">
        <v>184</v>
      </c>
      <c r="H2412" s="77">
        <v>41</v>
      </c>
      <c r="I2412" s="77">
        <v>0</v>
      </c>
      <c r="J2412" s="77">
        <v>50</v>
      </c>
      <c r="K2412" s="77">
        <v>0</v>
      </c>
      <c r="L2412" s="80">
        <v>50</v>
      </c>
      <c r="M2412" s="80"/>
      <c r="N2412" s="80"/>
      <c r="O2412" s="80"/>
      <c r="P2412" s="80"/>
      <c r="Q2412" s="78">
        <v>110010</v>
      </c>
      <c r="R2412" s="79" t="s">
        <v>44</v>
      </c>
      <c r="S2412" s="78">
        <v>35</v>
      </c>
      <c r="T2412" s="79" t="s">
        <v>44</v>
      </c>
      <c r="U2412" s="78">
        <v>11</v>
      </c>
      <c r="V2412" s="80" t="s">
        <v>156</v>
      </c>
      <c r="W2412" s="78">
        <v>71</v>
      </c>
      <c r="X2412" s="78">
        <v>9</v>
      </c>
    </row>
    <row r="2413" spans="1:24" x14ac:dyDescent="0.25">
      <c r="A2413" s="67"/>
      <c r="B2413" s="67">
        <v>2142</v>
      </c>
      <c r="C2413" s="67" t="s">
        <v>701</v>
      </c>
      <c r="D2413" s="107">
        <v>211105</v>
      </c>
      <c r="E2413" s="75" t="s">
        <v>458</v>
      </c>
      <c r="F2413" s="76">
        <v>712655</v>
      </c>
      <c r="G2413" s="75" t="s">
        <v>237</v>
      </c>
      <c r="H2413" s="77">
        <v>1267.8599999999999</v>
      </c>
      <c r="I2413" s="77">
        <v>1331.99</v>
      </c>
      <c r="J2413" s="77">
        <v>1500</v>
      </c>
      <c r="K2413" s="77">
        <v>204</v>
      </c>
      <c r="L2413" s="80">
        <v>1500</v>
      </c>
      <c r="M2413" s="80"/>
      <c r="N2413" s="80"/>
      <c r="O2413" s="80"/>
      <c r="P2413" s="80"/>
      <c r="Q2413" s="78">
        <v>110010</v>
      </c>
      <c r="R2413" s="79" t="s">
        <v>44</v>
      </c>
      <c r="S2413" s="78">
        <v>35</v>
      </c>
      <c r="T2413" s="79" t="s">
        <v>44</v>
      </c>
      <c r="U2413" s="78">
        <v>11</v>
      </c>
      <c r="V2413" s="80" t="s">
        <v>156</v>
      </c>
      <c r="W2413" s="78">
        <v>71</v>
      </c>
      <c r="X2413" s="78">
        <v>9</v>
      </c>
    </row>
    <row r="2414" spans="1:24" x14ac:dyDescent="0.25">
      <c r="A2414" s="67"/>
      <c r="B2414" s="67">
        <v>2143</v>
      </c>
      <c r="C2414" s="67" t="s">
        <v>701</v>
      </c>
      <c r="D2414" s="107">
        <v>211105</v>
      </c>
      <c r="E2414" s="75" t="s">
        <v>458</v>
      </c>
      <c r="F2414" s="76">
        <v>733120</v>
      </c>
      <c r="G2414" s="75" t="s">
        <v>188</v>
      </c>
      <c r="H2414" s="77">
        <v>784.41</v>
      </c>
      <c r="I2414" s="77">
        <v>1311.88</v>
      </c>
      <c r="J2414" s="77">
        <v>2000</v>
      </c>
      <c r="K2414" s="77">
        <v>302.17</v>
      </c>
      <c r="L2414" s="80">
        <v>2000</v>
      </c>
      <c r="M2414" s="80"/>
      <c r="N2414" s="80"/>
      <c r="O2414" s="80"/>
      <c r="P2414" s="80"/>
      <c r="Q2414" s="78">
        <v>110010</v>
      </c>
      <c r="R2414" s="79" t="s">
        <v>44</v>
      </c>
      <c r="S2414" s="78">
        <v>35</v>
      </c>
      <c r="T2414" s="79" t="s">
        <v>44</v>
      </c>
      <c r="U2414" s="78">
        <v>11</v>
      </c>
      <c r="V2414" s="80" t="s">
        <v>156</v>
      </c>
      <c r="W2414" s="78">
        <v>73</v>
      </c>
      <c r="X2414" s="78">
        <v>9</v>
      </c>
    </row>
    <row r="2415" spans="1:24" x14ac:dyDescent="0.25">
      <c r="A2415" s="67"/>
      <c r="B2415" s="67">
        <v>2144</v>
      </c>
      <c r="C2415" s="67" t="s">
        <v>701</v>
      </c>
      <c r="D2415" s="107">
        <v>211105</v>
      </c>
      <c r="E2415" s="75" t="s">
        <v>458</v>
      </c>
      <c r="F2415" s="76">
        <v>744220</v>
      </c>
      <c r="G2415" s="75" t="s">
        <v>191</v>
      </c>
      <c r="H2415" s="77">
        <v>1430.32</v>
      </c>
      <c r="I2415" s="77">
        <v>1496.08</v>
      </c>
      <c r="J2415" s="77">
        <v>5000</v>
      </c>
      <c r="K2415" s="77">
        <v>0</v>
      </c>
      <c r="L2415" s="80">
        <v>5000</v>
      </c>
      <c r="M2415" s="80"/>
      <c r="N2415" s="80"/>
      <c r="O2415" s="80"/>
      <c r="P2415" s="80"/>
      <c r="Q2415" s="78">
        <v>110010</v>
      </c>
      <c r="R2415" s="79" t="s">
        <v>44</v>
      </c>
      <c r="S2415" s="78">
        <v>35</v>
      </c>
      <c r="T2415" s="79" t="s">
        <v>44</v>
      </c>
      <c r="U2415" s="78">
        <v>11</v>
      </c>
      <c r="V2415" s="80" t="s">
        <v>156</v>
      </c>
      <c r="W2415" s="78">
        <v>74</v>
      </c>
      <c r="X2415" s="78">
        <v>9</v>
      </c>
    </row>
    <row r="2416" spans="1:24" x14ac:dyDescent="0.25">
      <c r="A2416" s="67"/>
      <c r="B2416" s="67">
        <v>2145</v>
      </c>
      <c r="C2416" s="67" t="s">
        <v>701</v>
      </c>
      <c r="D2416" s="107">
        <v>211105</v>
      </c>
      <c r="E2416" s="75" t="s">
        <v>458</v>
      </c>
      <c r="F2416" s="76">
        <v>744230</v>
      </c>
      <c r="G2416" s="75" t="s">
        <v>234</v>
      </c>
      <c r="H2416" s="77">
        <v>189</v>
      </c>
      <c r="I2416" s="77">
        <v>0</v>
      </c>
      <c r="J2416" s="77">
        <v>0</v>
      </c>
      <c r="K2416" s="77">
        <v>0</v>
      </c>
      <c r="L2416" s="80">
        <v>0</v>
      </c>
      <c r="M2416" s="80"/>
      <c r="N2416" s="80"/>
      <c r="O2416" s="80"/>
      <c r="P2416" s="80"/>
      <c r="Q2416" s="78">
        <v>110010</v>
      </c>
      <c r="R2416" s="79" t="s">
        <v>44</v>
      </c>
      <c r="S2416" s="78">
        <v>35</v>
      </c>
      <c r="T2416" s="79" t="s">
        <v>44</v>
      </c>
      <c r="U2416" s="78">
        <v>11</v>
      </c>
      <c r="V2416" s="80" t="s">
        <v>156</v>
      </c>
      <c r="W2416" s="78">
        <v>74</v>
      </c>
      <c r="X2416" s="78">
        <v>9</v>
      </c>
    </row>
    <row r="2417" spans="1:24" x14ac:dyDescent="0.25">
      <c r="A2417" s="67"/>
      <c r="B2417" s="67">
        <v>2146</v>
      </c>
      <c r="C2417" s="67" t="s">
        <v>701</v>
      </c>
      <c r="D2417" s="107">
        <v>211105</v>
      </c>
      <c r="E2417" s="75" t="s">
        <v>458</v>
      </c>
      <c r="F2417" s="76">
        <v>755310</v>
      </c>
      <c r="G2417" s="75" t="s">
        <v>194</v>
      </c>
      <c r="H2417" s="77">
        <v>198.14000000000001</v>
      </c>
      <c r="I2417" s="77">
        <v>125.04000000000002</v>
      </c>
      <c r="J2417" s="77">
        <v>250</v>
      </c>
      <c r="K2417" s="77">
        <v>146.88</v>
      </c>
      <c r="L2417" s="80">
        <v>250</v>
      </c>
      <c r="M2417" s="80"/>
      <c r="N2417" s="80"/>
      <c r="O2417" s="80"/>
      <c r="P2417" s="80"/>
      <c r="Q2417" s="78">
        <v>110010</v>
      </c>
      <c r="R2417" s="79" t="s">
        <v>44</v>
      </c>
      <c r="S2417" s="78">
        <v>35</v>
      </c>
      <c r="T2417" s="79" t="s">
        <v>44</v>
      </c>
      <c r="U2417" s="78">
        <v>11</v>
      </c>
      <c r="V2417" s="80" t="s">
        <v>156</v>
      </c>
      <c r="W2417" s="78">
        <v>75</v>
      </c>
      <c r="X2417" s="78">
        <v>9</v>
      </c>
    </row>
    <row r="2418" spans="1:24" x14ac:dyDescent="0.25">
      <c r="A2418" s="67"/>
      <c r="B2418" s="67">
        <v>2147</v>
      </c>
      <c r="C2418" s="67" t="s">
        <v>701</v>
      </c>
      <c r="D2418" s="107">
        <v>211105</v>
      </c>
      <c r="E2418" s="75" t="s">
        <v>458</v>
      </c>
      <c r="F2418" s="76">
        <v>755360</v>
      </c>
      <c r="G2418" s="75" t="s">
        <v>225</v>
      </c>
      <c r="H2418" s="77">
        <v>0</v>
      </c>
      <c r="I2418" s="77">
        <v>0</v>
      </c>
      <c r="J2418" s="77">
        <v>2900</v>
      </c>
      <c r="K2418" s="77">
        <v>0</v>
      </c>
      <c r="L2418" s="80">
        <v>2900</v>
      </c>
      <c r="M2418" s="80"/>
      <c r="N2418" s="80"/>
      <c r="O2418" s="80"/>
      <c r="P2418" s="80"/>
      <c r="Q2418" s="78">
        <v>110010</v>
      </c>
      <c r="R2418" s="79" t="s">
        <v>44</v>
      </c>
      <c r="S2418" s="78">
        <v>35</v>
      </c>
      <c r="T2418" s="79" t="s">
        <v>44</v>
      </c>
      <c r="U2418" s="78">
        <v>11</v>
      </c>
      <c r="V2418" s="80" t="s">
        <v>156</v>
      </c>
      <c r="W2418" s="78">
        <v>75</v>
      </c>
      <c r="X2418" s="78">
        <v>9</v>
      </c>
    </row>
    <row r="2419" spans="1:24" x14ac:dyDescent="0.25">
      <c r="A2419" s="67"/>
      <c r="B2419" s="67">
        <v>2148</v>
      </c>
      <c r="C2419" s="67" t="s">
        <v>701</v>
      </c>
      <c r="D2419" s="107">
        <v>211105</v>
      </c>
      <c r="E2419" s="75" t="s">
        <v>458</v>
      </c>
      <c r="F2419" s="76">
        <v>755705</v>
      </c>
      <c r="G2419" s="75" t="s">
        <v>196</v>
      </c>
      <c r="H2419" s="77">
        <v>25.729999999999997</v>
      </c>
      <c r="I2419" s="77">
        <v>46.399999999999977</v>
      </c>
      <c r="J2419" s="77">
        <v>650</v>
      </c>
      <c r="K2419" s="77">
        <v>11.68</v>
      </c>
      <c r="L2419" s="80">
        <v>650</v>
      </c>
      <c r="M2419" s="80"/>
      <c r="N2419" s="80"/>
      <c r="O2419" s="80"/>
      <c r="P2419" s="80"/>
      <c r="Q2419" s="78">
        <v>110010</v>
      </c>
      <c r="R2419" s="79" t="s">
        <v>44</v>
      </c>
      <c r="S2419" s="78">
        <v>35</v>
      </c>
      <c r="T2419" s="79" t="s">
        <v>44</v>
      </c>
      <c r="U2419" s="78">
        <v>11</v>
      </c>
      <c r="V2419" s="80" t="s">
        <v>156</v>
      </c>
      <c r="W2419" s="78">
        <v>75</v>
      </c>
      <c r="X2419" s="78">
        <v>9</v>
      </c>
    </row>
    <row r="2420" spans="1:24" x14ac:dyDescent="0.25">
      <c r="A2420" s="67"/>
      <c r="B2420" s="67">
        <v>2149</v>
      </c>
      <c r="C2420" s="67" t="s">
        <v>701</v>
      </c>
      <c r="D2420" s="107">
        <v>211105</v>
      </c>
      <c r="E2420" s="75" t="s">
        <v>458</v>
      </c>
      <c r="F2420" s="76">
        <v>755740</v>
      </c>
      <c r="G2420" s="75" t="s">
        <v>336</v>
      </c>
      <c r="H2420" s="77">
        <v>0</v>
      </c>
      <c r="I2420" s="77">
        <v>21442.5</v>
      </c>
      <c r="J2420" s="77">
        <v>2100</v>
      </c>
      <c r="K2420" s="77">
        <v>0</v>
      </c>
      <c r="L2420" s="80">
        <v>2100</v>
      </c>
      <c r="M2420" s="80"/>
      <c r="N2420" s="80"/>
      <c r="O2420" s="80"/>
      <c r="P2420" s="80"/>
      <c r="Q2420" s="78">
        <v>110010</v>
      </c>
      <c r="R2420" s="79" t="s">
        <v>44</v>
      </c>
      <c r="S2420" s="78">
        <v>35</v>
      </c>
      <c r="T2420" s="79" t="s">
        <v>44</v>
      </c>
      <c r="U2420" s="78">
        <v>11</v>
      </c>
      <c r="V2420" s="80" t="s">
        <v>156</v>
      </c>
      <c r="W2420" s="78">
        <v>75</v>
      </c>
      <c r="X2420" s="78">
        <v>9</v>
      </c>
    </row>
    <row r="2421" spans="1:24" x14ac:dyDescent="0.25">
      <c r="A2421" s="67"/>
      <c r="B2421" s="67">
        <v>2150</v>
      </c>
      <c r="C2421" s="67" t="s">
        <v>701</v>
      </c>
      <c r="D2421" s="107">
        <v>211105</v>
      </c>
      <c r="E2421" s="75" t="s">
        <v>458</v>
      </c>
      <c r="F2421" s="76">
        <v>755770</v>
      </c>
      <c r="G2421" s="75" t="s">
        <v>459</v>
      </c>
      <c r="H2421" s="77">
        <v>0</v>
      </c>
      <c r="I2421" s="77">
        <v>0</v>
      </c>
      <c r="J2421" s="77">
        <v>50</v>
      </c>
      <c r="K2421" s="77">
        <v>0</v>
      </c>
      <c r="L2421" s="80">
        <v>50</v>
      </c>
      <c r="M2421" s="80"/>
      <c r="N2421" s="80"/>
      <c r="O2421" s="80"/>
      <c r="P2421" s="80"/>
      <c r="Q2421" s="78">
        <v>110010</v>
      </c>
      <c r="R2421" s="79" t="s">
        <v>44</v>
      </c>
      <c r="S2421" s="78">
        <v>35</v>
      </c>
      <c r="T2421" s="79" t="s">
        <v>44</v>
      </c>
      <c r="U2421" s="78">
        <v>11</v>
      </c>
      <c r="V2421" s="80" t="s">
        <v>156</v>
      </c>
      <c r="W2421" s="78">
        <v>75</v>
      </c>
      <c r="X2421" s="78">
        <v>9</v>
      </c>
    </row>
    <row r="2422" spans="1:24" x14ac:dyDescent="0.25">
      <c r="A2422" s="67"/>
      <c r="B2422" s="67">
        <v>2151</v>
      </c>
      <c r="C2422" s="67" t="s">
        <v>701</v>
      </c>
      <c r="D2422" s="107">
        <v>211105</v>
      </c>
      <c r="E2422" s="75" t="s">
        <v>458</v>
      </c>
      <c r="F2422" s="76">
        <v>777417</v>
      </c>
      <c r="G2422" s="75" t="s">
        <v>219</v>
      </c>
      <c r="H2422" s="77">
        <v>0</v>
      </c>
      <c r="I2422" s="77">
        <v>0</v>
      </c>
      <c r="J2422" s="77">
        <v>25775</v>
      </c>
      <c r="K2422" s="77">
        <v>0</v>
      </c>
      <c r="L2422" s="80">
        <v>25775</v>
      </c>
      <c r="M2422" s="80"/>
      <c r="N2422" s="80"/>
      <c r="O2422" s="80"/>
      <c r="P2422" s="80"/>
      <c r="Q2422" s="78">
        <v>110010</v>
      </c>
      <c r="R2422" s="79" t="s">
        <v>44</v>
      </c>
      <c r="S2422" s="78">
        <v>35</v>
      </c>
      <c r="T2422" s="79" t="s">
        <v>44</v>
      </c>
      <c r="U2422" s="78">
        <v>11</v>
      </c>
      <c r="V2422" s="80" t="s">
        <v>156</v>
      </c>
      <c r="W2422" s="78">
        <v>77</v>
      </c>
      <c r="X2422" s="78">
        <v>9</v>
      </c>
    </row>
    <row r="2423" spans="1:24" x14ac:dyDescent="0.25">
      <c r="A2423" s="67"/>
      <c r="B2423" s="67">
        <v>2152</v>
      </c>
      <c r="C2423" s="67" t="s">
        <v>701</v>
      </c>
      <c r="D2423" s="107">
        <v>211105</v>
      </c>
      <c r="E2423" s="75" t="s">
        <v>458</v>
      </c>
      <c r="F2423" s="76">
        <v>787410</v>
      </c>
      <c r="G2423" s="75" t="s">
        <v>227</v>
      </c>
      <c r="H2423" s="77">
        <v>0</v>
      </c>
      <c r="I2423" s="77">
        <v>1239.19</v>
      </c>
      <c r="J2423" s="77">
        <v>2500</v>
      </c>
      <c r="K2423" s="77">
        <v>0</v>
      </c>
      <c r="L2423" s="80">
        <v>2500</v>
      </c>
      <c r="M2423" s="80"/>
      <c r="N2423" s="80"/>
      <c r="O2423" s="80"/>
      <c r="P2423" s="80"/>
      <c r="Q2423" s="78">
        <v>110010</v>
      </c>
      <c r="R2423" s="79" t="s">
        <v>44</v>
      </c>
      <c r="S2423" s="78">
        <v>35</v>
      </c>
      <c r="T2423" s="79" t="s">
        <v>44</v>
      </c>
      <c r="U2423" s="78">
        <v>11</v>
      </c>
      <c r="V2423" s="80" t="s">
        <v>156</v>
      </c>
      <c r="W2423" s="78">
        <v>78</v>
      </c>
      <c r="X2423" s="78">
        <v>9</v>
      </c>
    </row>
    <row r="2424" spans="1:24" x14ac:dyDescent="0.25">
      <c r="A2424" s="67"/>
      <c r="B2424" s="67">
        <v>2153</v>
      </c>
      <c r="C2424" s="67" t="s">
        <v>701</v>
      </c>
      <c r="D2424" s="107">
        <v>211105</v>
      </c>
      <c r="E2424" s="75" t="s">
        <v>458</v>
      </c>
      <c r="F2424" s="76">
        <v>787430</v>
      </c>
      <c r="G2424" s="75" t="s">
        <v>207</v>
      </c>
      <c r="H2424" s="77">
        <v>0</v>
      </c>
      <c r="I2424" s="77">
        <v>2596.16</v>
      </c>
      <c r="J2424" s="77">
        <v>3000</v>
      </c>
      <c r="K2424" s="77">
        <v>0</v>
      </c>
      <c r="L2424" s="80">
        <v>3000</v>
      </c>
      <c r="M2424" s="80"/>
      <c r="N2424" s="80"/>
      <c r="O2424" s="80"/>
      <c r="P2424" s="80"/>
      <c r="Q2424" s="78">
        <v>110010</v>
      </c>
      <c r="R2424" s="79" t="s">
        <v>44</v>
      </c>
      <c r="S2424" s="78">
        <v>35</v>
      </c>
      <c r="T2424" s="79" t="s">
        <v>44</v>
      </c>
      <c r="U2424" s="78">
        <v>11</v>
      </c>
      <c r="V2424" s="80" t="s">
        <v>156</v>
      </c>
      <c r="W2424" s="78">
        <v>78</v>
      </c>
      <c r="X2424" s="78">
        <v>9</v>
      </c>
    </row>
    <row r="2425" spans="1:24" x14ac:dyDescent="0.25">
      <c r="A2425" s="67"/>
      <c r="B2425" s="67"/>
      <c r="C2425" s="67" t="s">
        <v>701</v>
      </c>
      <c r="D2425" s="107">
        <v>211105</v>
      </c>
      <c r="E2425" s="75" t="s">
        <v>458</v>
      </c>
      <c r="F2425" s="66">
        <v>798142</v>
      </c>
      <c r="G2425" s="66" t="s">
        <v>839</v>
      </c>
      <c r="H2425" s="77"/>
      <c r="I2425" s="77"/>
      <c r="J2425" s="77"/>
      <c r="K2425" s="77"/>
      <c r="L2425" s="80">
        <v>-4853</v>
      </c>
      <c r="M2425" s="80"/>
      <c r="N2425" s="80"/>
      <c r="O2425" s="80"/>
      <c r="P2425" s="80"/>
      <c r="Q2425" s="78">
        <v>110010</v>
      </c>
      <c r="R2425" s="79" t="s">
        <v>44</v>
      </c>
      <c r="S2425" s="78">
        <v>35</v>
      </c>
      <c r="T2425" s="79" t="s">
        <v>44</v>
      </c>
      <c r="U2425" s="78">
        <v>11</v>
      </c>
      <c r="V2425" s="80" t="s">
        <v>156</v>
      </c>
      <c r="W2425" s="78">
        <v>79</v>
      </c>
      <c r="X2425" s="78">
        <v>9</v>
      </c>
    </row>
    <row r="2426" spans="1:24" x14ac:dyDescent="0.25">
      <c r="A2426" s="67"/>
      <c r="B2426" s="67">
        <v>2154</v>
      </c>
      <c r="C2426" s="67" t="s">
        <v>701</v>
      </c>
      <c r="D2426" s="109">
        <v>230705</v>
      </c>
      <c r="E2426" s="75" t="s">
        <v>460</v>
      </c>
      <c r="F2426" s="72">
        <v>611485</v>
      </c>
      <c r="G2426" s="75" t="s">
        <v>263</v>
      </c>
      <c r="H2426" s="77">
        <v>116.3</v>
      </c>
      <c r="I2426" s="77">
        <v>424.97</v>
      </c>
      <c r="J2426" s="77">
        <v>494</v>
      </c>
      <c r="K2426" s="77">
        <v>0</v>
      </c>
      <c r="L2426" s="80">
        <v>500</v>
      </c>
      <c r="M2426" s="80"/>
      <c r="N2426" s="80"/>
      <c r="O2426" s="80"/>
      <c r="P2426" s="80"/>
      <c r="Q2426" s="78">
        <v>110010</v>
      </c>
      <c r="R2426" s="79" t="s">
        <v>44</v>
      </c>
      <c r="S2426" s="78">
        <v>35</v>
      </c>
      <c r="T2426" s="79" t="s">
        <v>44</v>
      </c>
      <c r="U2426" s="78">
        <v>11</v>
      </c>
      <c r="V2426" s="80" t="s">
        <v>156</v>
      </c>
      <c r="W2426" s="78">
        <v>61</v>
      </c>
      <c r="X2426" s="78">
        <v>9</v>
      </c>
    </row>
    <row r="2427" spans="1:24" x14ac:dyDescent="0.25">
      <c r="A2427" s="67"/>
      <c r="B2427" s="67">
        <v>2155</v>
      </c>
      <c r="C2427" s="67" t="s">
        <v>701</v>
      </c>
      <c r="D2427" s="109">
        <v>230705</v>
      </c>
      <c r="E2427" s="75" t="s">
        <v>460</v>
      </c>
      <c r="F2427" s="72">
        <v>712230</v>
      </c>
      <c r="G2427" s="75" t="s">
        <v>462</v>
      </c>
      <c r="H2427" s="77">
        <v>104679.26</v>
      </c>
      <c r="I2427" s="77">
        <v>236586.28999999998</v>
      </c>
      <c r="J2427" s="77">
        <v>240305</v>
      </c>
      <c r="K2427" s="77">
        <v>76553.459999999992</v>
      </c>
      <c r="L2427" s="80">
        <v>200000</v>
      </c>
      <c r="M2427" s="80"/>
      <c r="N2427" s="80"/>
      <c r="O2427" s="80"/>
      <c r="P2427" s="80"/>
      <c r="Q2427" s="78">
        <v>110010</v>
      </c>
      <c r="R2427" s="79" t="s">
        <v>44</v>
      </c>
      <c r="S2427" s="78">
        <v>35</v>
      </c>
      <c r="T2427" s="79" t="s">
        <v>44</v>
      </c>
      <c r="U2427" s="78">
        <v>11</v>
      </c>
      <c r="V2427" s="80" t="s">
        <v>156</v>
      </c>
      <c r="W2427" s="78">
        <v>71</v>
      </c>
      <c r="X2427" s="78">
        <v>9</v>
      </c>
    </row>
    <row r="2428" spans="1:24" x14ac:dyDescent="0.25">
      <c r="A2428" s="67"/>
      <c r="B2428" s="67">
        <v>2156</v>
      </c>
      <c r="C2428" s="67" t="s">
        <v>701</v>
      </c>
      <c r="D2428" s="109">
        <v>230705</v>
      </c>
      <c r="E2428" s="75" t="s">
        <v>460</v>
      </c>
      <c r="F2428" s="72">
        <v>712238</v>
      </c>
      <c r="G2428" s="75" t="s">
        <v>759</v>
      </c>
      <c r="H2428" s="77">
        <v>0</v>
      </c>
      <c r="I2428" s="77">
        <v>210</v>
      </c>
      <c r="J2428" s="77">
        <v>4548</v>
      </c>
      <c r="K2428" s="77">
        <v>4547.25</v>
      </c>
      <c r="L2428" s="80">
        <v>0</v>
      </c>
      <c r="M2428" s="80"/>
      <c r="N2428" s="80"/>
      <c r="O2428" s="80"/>
      <c r="P2428" s="80"/>
      <c r="Q2428" s="78">
        <v>110010</v>
      </c>
      <c r="R2428" s="79" t="s">
        <v>44</v>
      </c>
      <c r="S2428" s="78">
        <v>35</v>
      </c>
      <c r="T2428" s="79" t="s">
        <v>44</v>
      </c>
      <c r="U2428" s="78">
        <v>11</v>
      </c>
      <c r="V2428" s="80" t="s">
        <v>156</v>
      </c>
      <c r="W2428" s="78">
        <v>71</v>
      </c>
      <c r="X2428" s="78">
        <v>9</v>
      </c>
    </row>
    <row r="2429" spans="1:24" x14ac:dyDescent="0.25">
      <c r="A2429" s="67"/>
      <c r="B2429" s="67">
        <v>2157</v>
      </c>
      <c r="C2429" s="67" t="s">
        <v>701</v>
      </c>
      <c r="D2429" s="109">
        <v>230705</v>
      </c>
      <c r="E2429" s="75" t="s">
        <v>460</v>
      </c>
      <c r="F2429" s="72">
        <v>712240</v>
      </c>
      <c r="G2429" s="75" t="s">
        <v>416</v>
      </c>
      <c r="H2429" s="77">
        <v>159686.07</v>
      </c>
      <c r="I2429" s="77">
        <v>90295</v>
      </c>
      <c r="J2429" s="77">
        <v>94760</v>
      </c>
      <c r="K2429" s="77">
        <v>42614</v>
      </c>
      <c r="L2429" s="80">
        <v>96995</v>
      </c>
      <c r="M2429" s="80"/>
      <c r="N2429" s="80"/>
      <c r="O2429" s="80"/>
      <c r="P2429" s="80"/>
      <c r="Q2429" s="78">
        <v>110010</v>
      </c>
      <c r="R2429" s="79" t="s">
        <v>44</v>
      </c>
      <c r="S2429" s="78">
        <v>35</v>
      </c>
      <c r="T2429" s="79" t="s">
        <v>44</v>
      </c>
      <c r="U2429" s="78">
        <v>11</v>
      </c>
      <c r="V2429" s="80" t="s">
        <v>156</v>
      </c>
      <c r="W2429" s="78">
        <v>71</v>
      </c>
      <c r="X2429" s="78">
        <v>9</v>
      </c>
    </row>
    <row r="2430" spans="1:24" x14ac:dyDescent="0.25">
      <c r="A2430" s="67"/>
      <c r="B2430" s="67">
        <v>2158</v>
      </c>
      <c r="C2430" s="67" t="s">
        <v>701</v>
      </c>
      <c r="D2430" s="109">
        <v>230705</v>
      </c>
      <c r="E2430" s="75" t="s">
        <v>460</v>
      </c>
      <c r="F2430" s="72">
        <v>712310</v>
      </c>
      <c r="G2430" s="75" t="s">
        <v>222</v>
      </c>
      <c r="H2430" s="77">
        <v>9750</v>
      </c>
      <c r="I2430" s="77">
        <v>0</v>
      </c>
      <c r="J2430" s="77">
        <v>10000</v>
      </c>
      <c r="K2430" s="77">
        <v>0</v>
      </c>
      <c r="L2430" s="80">
        <v>10000</v>
      </c>
      <c r="M2430" s="80"/>
      <c r="N2430" s="80"/>
      <c r="O2430" s="80"/>
      <c r="P2430" s="80"/>
      <c r="Q2430" s="78">
        <v>110010</v>
      </c>
      <c r="R2430" s="79" t="s">
        <v>44</v>
      </c>
      <c r="S2430" s="78">
        <v>35</v>
      </c>
      <c r="T2430" s="79" t="s">
        <v>44</v>
      </c>
      <c r="U2430" s="78">
        <v>11</v>
      </c>
      <c r="V2430" s="80" t="s">
        <v>156</v>
      </c>
      <c r="W2430" s="78">
        <v>71</v>
      </c>
      <c r="X2430" s="78">
        <v>9</v>
      </c>
    </row>
    <row r="2431" spans="1:24" x14ac:dyDescent="0.25">
      <c r="A2431" s="67"/>
      <c r="B2431" s="67">
        <v>2159</v>
      </c>
      <c r="C2431" s="67" t="s">
        <v>701</v>
      </c>
      <c r="D2431" s="109">
        <v>230705</v>
      </c>
      <c r="E2431" s="75" t="s">
        <v>460</v>
      </c>
      <c r="F2431" s="72">
        <v>712345</v>
      </c>
      <c r="G2431" s="75" t="s">
        <v>651</v>
      </c>
      <c r="H2431" s="77">
        <v>2177.8000000000002</v>
      </c>
      <c r="I2431" s="77">
        <v>200</v>
      </c>
      <c r="J2431" s="77">
        <v>2623</v>
      </c>
      <c r="K2431" s="77">
        <v>-100</v>
      </c>
      <c r="L2431" s="80">
        <v>2623</v>
      </c>
      <c r="M2431" s="80"/>
      <c r="N2431" s="80"/>
      <c r="O2431" s="80"/>
      <c r="P2431" s="80"/>
      <c r="Q2431" s="78">
        <v>110010</v>
      </c>
      <c r="R2431" s="79" t="s">
        <v>44</v>
      </c>
      <c r="S2431" s="78">
        <v>35</v>
      </c>
      <c r="T2431" s="79" t="s">
        <v>44</v>
      </c>
      <c r="U2431" s="78">
        <v>11</v>
      </c>
      <c r="V2431" s="80" t="s">
        <v>156</v>
      </c>
      <c r="W2431" s="78">
        <v>71</v>
      </c>
      <c r="X2431" s="78">
        <v>9</v>
      </c>
    </row>
    <row r="2432" spans="1:24" x14ac:dyDescent="0.25">
      <c r="A2432" s="67"/>
      <c r="B2432" s="67">
        <v>2160</v>
      </c>
      <c r="C2432" s="67" t="s">
        <v>701</v>
      </c>
      <c r="D2432" s="109">
        <v>230705</v>
      </c>
      <c r="E2432" s="75" t="s">
        <v>460</v>
      </c>
      <c r="F2432" s="72">
        <v>712370</v>
      </c>
      <c r="G2432" s="75" t="s">
        <v>184</v>
      </c>
      <c r="H2432" s="77">
        <v>9616.3000000000011</v>
      </c>
      <c r="I2432" s="77">
        <v>10192.92</v>
      </c>
      <c r="J2432" s="77">
        <v>10000</v>
      </c>
      <c r="K2432" s="77">
        <v>3465</v>
      </c>
      <c r="L2432" s="80">
        <v>10000</v>
      </c>
      <c r="M2432" s="80"/>
      <c r="N2432" s="80"/>
      <c r="O2432" s="80"/>
      <c r="P2432" s="80"/>
      <c r="Q2432" s="78">
        <v>110010</v>
      </c>
      <c r="R2432" s="79" t="s">
        <v>44</v>
      </c>
      <c r="S2432" s="78">
        <v>35</v>
      </c>
      <c r="T2432" s="79" t="s">
        <v>44</v>
      </c>
      <c r="U2432" s="78">
        <v>11</v>
      </c>
      <c r="V2432" s="80" t="s">
        <v>156</v>
      </c>
      <c r="W2432" s="78">
        <v>71</v>
      </c>
      <c r="X2432" s="78">
        <v>9</v>
      </c>
    </row>
    <row r="2433" spans="1:24" x14ac:dyDescent="0.25">
      <c r="A2433" s="67"/>
      <c r="B2433" s="67">
        <v>2161</v>
      </c>
      <c r="C2433" s="67" t="s">
        <v>701</v>
      </c>
      <c r="D2433" s="109">
        <v>230705</v>
      </c>
      <c r="E2433" s="75" t="s">
        <v>460</v>
      </c>
      <c r="F2433" s="72">
        <v>712420</v>
      </c>
      <c r="G2433" s="75" t="s">
        <v>223</v>
      </c>
      <c r="H2433" s="77">
        <v>1352.2</v>
      </c>
      <c r="I2433" s="77">
        <v>1389.72</v>
      </c>
      <c r="J2433" s="77">
        <v>2000</v>
      </c>
      <c r="K2433" s="77">
        <v>1389.72</v>
      </c>
      <c r="L2433" s="80">
        <v>2000</v>
      </c>
      <c r="M2433" s="80"/>
      <c r="N2433" s="80"/>
      <c r="O2433" s="80"/>
      <c r="P2433" s="80"/>
      <c r="Q2433" s="78">
        <v>110010</v>
      </c>
      <c r="R2433" s="79" t="s">
        <v>44</v>
      </c>
      <c r="S2433" s="78">
        <v>35</v>
      </c>
      <c r="T2433" s="79" t="s">
        <v>44</v>
      </c>
      <c r="U2433" s="78">
        <v>11</v>
      </c>
      <c r="V2433" s="80" t="s">
        <v>156</v>
      </c>
      <c r="W2433" s="78">
        <v>71</v>
      </c>
      <c r="X2433" s="78">
        <v>9</v>
      </c>
    </row>
    <row r="2434" spans="1:24" x14ac:dyDescent="0.25">
      <c r="A2434" s="67"/>
      <c r="B2434" s="67">
        <v>2162</v>
      </c>
      <c r="C2434" s="67" t="s">
        <v>701</v>
      </c>
      <c r="D2434" s="109">
        <v>230705</v>
      </c>
      <c r="E2434" s="75" t="s">
        <v>460</v>
      </c>
      <c r="F2434" s="72">
        <v>712490</v>
      </c>
      <c r="G2434" s="75" t="s">
        <v>185</v>
      </c>
      <c r="H2434" s="77">
        <v>0</v>
      </c>
      <c r="I2434" s="77">
        <v>0</v>
      </c>
      <c r="J2434" s="77">
        <v>500</v>
      </c>
      <c r="K2434" s="77">
        <v>0</v>
      </c>
      <c r="L2434" s="80">
        <v>500</v>
      </c>
      <c r="M2434" s="80"/>
      <c r="N2434" s="80"/>
      <c r="O2434" s="80"/>
      <c r="P2434" s="80"/>
      <c r="Q2434" s="78">
        <v>110010</v>
      </c>
      <c r="R2434" s="79" t="s">
        <v>44</v>
      </c>
      <c r="S2434" s="78">
        <v>35</v>
      </c>
      <c r="T2434" s="79" t="s">
        <v>44</v>
      </c>
      <c r="U2434" s="78">
        <v>11</v>
      </c>
      <c r="V2434" s="80" t="s">
        <v>156</v>
      </c>
      <c r="W2434" s="78">
        <v>71</v>
      </c>
      <c r="X2434" s="78">
        <v>9</v>
      </c>
    </row>
    <row r="2435" spans="1:24" x14ac:dyDescent="0.25">
      <c r="A2435" s="67"/>
      <c r="B2435" s="67">
        <v>2163</v>
      </c>
      <c r="C2435" s="67" t="s">
        <v>701</v>
      </c>
      <c r="D2435" s="109">
        <v>230705</v>
      </c>
      <c r="E2435" s="75" t="s">
        <v>460</v>
      </c>
      <c r="F2435" s="72">
        <v>712640</v>
      </c>
      <c r="G2435" s="75" t="s">
        <v>463</v>
      </c>
      <c r="H2435" s="77">
        <v>241460.18</v>
      </c>
      <c r="I2435" s="77">
        <v>0</v>
      </c>
      <c r="J2435" s="77">
        <v>250000</v>
      </c>
      <c r="K2435" s="77">
        <v>0</v>
      </c>
      <c r="L2435" s="80">
        <v>0</v>
      </c>
      <c r="M2435" s="80"/>
      <c r="N2435" s="80"/>
      <c r="O2435" s="80"/>
      <c r="P2435" s="80"/>
      <c r="Q2435" s="78">
        <v>110010</v>
      </c>
      <c r="R2435" s="79" t="s">
        <v>44</v>
      </c>
      <c r="S2435" s="78">
        <v>35</v>
      </c>
      <c r="T2435" s="79" t="s">
        <v>44</v>
      </c>
      <c r="U2435" s="78">
        <v>11</v>
      </c>
      <c r="V2435" s="80" t="s">
        <v>156</v>
      </c>
      <c r="W2435" s="78">
        <v>71</v>
      </c>
      <c r="X2435" s="78">
        <v>9</v>
      </c>
    </row>
    <row r="2436" spans="1:24" x14ac:dyDescent="0.25">
      <c r="A2436" s="67"/>
      <c r="B2436" s="67">
        <v>2164</v>
      </c>
      <c r="C2436" s="67" t="s">
        <v>701</v>
      </c>
      <c r="D2436" s="109">
        <v>230705</v>
      </c>
      <c r="E2436" s="75" t="s">
        <v>460</v>
      </c>
      <c r="F2436" s="72">
        <v>712655</v>
      </c>
      <c r="G2436" s="75" t="s">
        <v>237</v>
      </c>
      <c r="H2436" s="77">
        <v>2728</v>
      </c>
      <c r="I2436" s="77">
        <v>4539.4399999999996</v>
      </c>
      <c r="J2436" s="77">
        <v>4275</v>
      </c>
      <c r="K2436" s="77">
        <v>4259.09</v>
      </c>
      <c r="L2436" s="80">
        <v>4500</v>
      </c>
      <c r="M2436" s="80"/>
      <c r="N2436" s="80"/>
      <c r="O2436" s="80"/>
      <c r="P2436" s="80"/>
      <c r="Q2436" s="78">
        <v>110010</v>
      </c>
      <c r="R2436" s="79" t="s">
        <v>44</v>
      </c>
      <c r="S2436" s="78">
        <v>35</v>
      </c>
      <c r="T2436" s="79" t="s">
        <v>44</v>
      </c>
      <c r="U2436" s="78">
        <v>11</v>
      </c>
      <c r="V2436" s="80" t="s">
        <v>156</v>
      </c>
      <c r="W2436" s="78">
        <v>71</v>
      </c>
      <c r="X2436" s="78">
        <v>9</v>
      </c>
    </row>
    <row r="2437" spans="1:24" x14ac:dyDescent="0.25">
      <c r="A2437" s="67"/>
      <c r="B2437" s="67">
        <v>2165</v>
      </c>
      <c r="C2437" s="67" t="s">
        <v>701</v>
      </c>
      <c r="D2437" s="109">
        <v>230705</v>
      </c>
      <c r="E2437" s="75" t="s">
        <v>460</v>
      </c>
      <c r="F2437" s="72">
        <v>733120</v>
      </c>
      <c r="G2437" s="75" t="s">
        <v>188</v>
      </c>
      <c r="H2437" s="77">
        <v>0</v>
      </c>
      <c r="I2437" s="77">
        <v>132.75</v>
      </c>
      <c r="J2437" s="77">
        <v>16640</v>
      </c>
      <c r="K2437" s="77">
        <v>9690</v>
      </c>
      <c r="L2437" s="80">
        <v>16640</v>
      </c>
      <c r="M2437" s="80"/>
      <c r="N2437" s="80"/>
      <c r="O2437" s="80"/>
      <c r="P2437" s="80"/>
      <c r="Q2437" s="78">
        <v>110010</v>
      </c>
      <c r="R2437" s="79" t="s">
        <v>44</v>
      </c>
      <c r="S2437" s="78">
        <v>35</v>
      </c>
      <c r="T2437" s="79" t="s">
        <v>44</v>
      </c>
      <c r="U2437" s="78">
        <v>11</v>
      </c>
      <c r="V2437" s="80" t="s">
        <v>156</v>
      </c>
      <c r="W2437" s="78">
        <v>73</v>
      </c>
      <c r="X2437" s="78">
        <v>9</v>
      </c>
    </row>
    <row r="2438" spans="1:24" x14ac:dyDescent="0.25">
      <c r="A2438" s="67"/>
      <c r="B2438" s="67">
        <v>2166</v>
      </c>
      <c r="C2438" s="67" t="s">
        <v>701</v>
      </c>
      <c r="D2438" s="109">
        <v>230705</v>
      </c>
      <c r="E2438" s="75" t="s">
        <v>460</v>
      </c>
      <c r="F2438" s="72">
        <v>733220</v>
      </c>
      <c r="G2438" s="75" t="s">
        <v>256</v>
      </c>
      <c r="H2438" s="77">
        <v>1846</v>
      </c>
      <c r="I2438" s="77">
        <v>4649</v>
      </c>
      <c r="J2438" s="77">
        <v>13300</v>
      </c>
      <c r="K2438" s="77">
        <v>2042</v>
      </c>
      <c r="L2438" s="80">
        <v>13300</v>
      </c>
      <c r="M2438" s="80"/>
      <c r="N2438" s="80"/>
      <c r="O2438" s="80"/>
      <c r="P2438" s="80"/>
      <c r="Q2438" s="78">
        <v>110010</v>
      </c>
      <c r="R2438" s="79" t="s">
        <v>44</v>
      </c>
      <c r="S2438" s="78">
        <v>35</v>
      </c>
      <c r="T2438" s="79" t="s">
        <v>44</v>
      </c>
      <c r="U2438" s="78">
        <v>11</v>
      </c>
      <c r="V2438" s="80" t="s">
        <v>156</v>
      </c>
      <c r="W2438" s="78">
        <v>73</v>
      </c>
      <c r="X2438" s="78">
        <v>9</v>
      </c>
    </row>
    <row r="2439" spans="1:24" x14ac:dyDescent="0.25">
      <c r="A2439" s="67"/>
      <c r="B2439" s="67">
        <v>2167</v>
      </c>
      <c r="C2439" s="67" t="s">
        <v>701</v>
      </c>
      <c r="D2439" s="109">
        <v>230705</v>
      </c>
      <c r="E2439" s="75" t="s">
        <v>460</v>
      </c>
      <c r="F2439" s="72">
        <v>744220</v>
      </c>
      <c r="G2439" s="75" t="s">
        <v>191</v>
      </c>
      <c r="H2439" s="77">
        <v>3820</v>
      </c>
      <c r="I2439" s="77">
        <v>4875</v>
      </c>
      <c r="J2439" s="77">
        <v>5500</v>
      </c>
      <c r="K2439" s="77">
        <v>3275</v>
      </c>
      <c r="L2439" s="80">
        <v>5500</v>
      </c>
      <c r="M2439" s="80"/>
      <c r="N2439" s="80"/>
      <c r="O2439" s="80"/>
      <c r="P2439" s="80"/>
      <c r="Q2439" s="78">
        <v>110010</v>
      </c>
      <c r="R2439" s="79" t="s">
        <v>44</v>
      </c>
      <c r="S2439" s="78">
        <v>35</v>
      </c>
      <c r="T2439" s="79" t="s">
        <v>44</v>
      </c>
      <c r="U2439" s="78">
        <v>11</v>
      </c>
      <c r="V2439" s="80" t="s">
        <v>156</v>
      </c>
      <c r="W2439" s="78">
        <v>74</v>
      </c>
      <c r="X2439" s="78">
        <v>9</v>
      </c>
    </row>
    <row r="2440" spans="1:24" x14ac:dyDescent="0.25">
      <c r="A2440" s="67"/>
      <c r="B2440" s="67">
        <v>2168</v>
      </c>
      <c r="C2440" s="67" t="s">
        <v>701</v>
      </c>
      <c r="D2440" s="109">
        <v>230705</v>
      </c>
      <c r="E2440" s="75" t="s">
        <v>460</v>
      </c>
      <c r="F2440" s="72">
        <v>755235</v>
      </c>
      <c r="G2440" s="75" t="s">
        <v>760</v>
      </c>
      <c r="H2440" s="77">
        <v>41355.360000000001</v>
      </c>
      <c r="I2440" s="77">
        <v>133436.18000000002</v>
      </c>
      <c r="J2440" s="77">
        <v>170395</v>
      </c>
      <c r="K2440" s="77">
        <v>64627.590000000004</v>
      </c>
      <c r="L2440" s="80">
        <v>150000</v>
      </c>
      <c r="M2440" s="80"/>
      <c r="N2440" s="80"/>
      <c r="O2440" s="80"/>
      <c r="P2440" s="80"/>
      <c r="Q2440" s="78">
        <v>110010</v>
      </c>
      <c r="R2440" s="79" t="s">
        <v>44</v>
      </c>
      <c r="S2440" s="78">
        <v>35</v>
      </c>
      <c r="T2440" s="79" t="s">
        <v>44</v>
      </c>
      <c r="U2440" s="78">
        <v>11</v>
      </c>
      <c r="V2440" s="80" t="s">
        <v>156</v>
      </c>
      <c r="W2440" s="78">
        <v>75</v>
      </c>
      <c r="X2440" s="78">
        <v>9</v>
      </c>
    </row>
    <row r="2441" spans="1:24" x14ac:dyDescent="0.25">
      <c r="A2441" s="67"/>
      <c r="B2441" s="67">
        <v>2169</v>
      </c>
      <c r="C2441" s="67" t="s">
        <v>701</v>
      </c>
      <c r="D2441" s="109">
        <v>230705</v>
      </c>
      <c r="E2441" s="75" t="s">
        <v>460</v>
      </c>
      <c r="F2441" s="72">
        <v>755240</v>
      </c>
      <c r="G2441" s="75" t="s">
        <v>193</v>
      </c>
      <c r="H2441" s="77">
        <v>0</v>
      </c>
      <c r="I2441" s="77">
        <v>0</v>
      </c>
      <c r="J2441" s="77">
        <v>10700</v>
      </c>
      <c r="K2441" s="77">
        <v>10692.02</v>
      </c>
      <c r="L2441" s="80">
        <v>10700</v>
      </c>
      <c r="M2441" s="80"/>
      <c r="N2441" s="80"/>
      <c r="O2441" s="80"/>
      <c r="P2441" s="80"/>
      <c r="Q2441" s="78">
        <v>110010</v>
      </c>
      <c r="R2441" s="79" t="s">
        <v>44</v>
      </c>
      <c r="S2441" s="78">
        <v>35</v>
      </c>
      <c r="T2441" s="79" t="s">
        <v>44</v>
      </c>
      <c r="U2441" s="78">
        <v>11</v>
      </c>
      <c r="V2441" s="80" t="s">
        <v>156</v>
      </c>
      <c r="W2441" s="78">
        <v>75</v>
      </c>
      <c r="X2441" s="78">
        <v>9</v>
      </c>
    </row>
    <row r="2442" spans="1:24" x14ac:dyDescent="0.25">
      <c r="A2442" s="67"/>
      <c r="B2442" s="67">
        <v>2170</v>
      </c>
      <c r="C2442" s="67" t="s">
        <v>701</v>
      </c>
      <c r="D2442" s="109">
        <v>230705</v>
      </c>
      <c r="E2442" s="75" t="s">
        <v>460</v>
      </c>
      <c r="F2442" s="72">
        <v>755360</v>
      </c>
      <c r="G2442" s="75" t="s">
        <v>225</v>
      </c>
      <c r="H2442" s="77">
        <v>0</v>
      </c>
      <c r="I2442" s="77">
        <v>89.83</v>
      </c>
      <c r="J2442" s="77">
        <v>10</v>
      </c>
      <c r="K2442" s="77">
        <v>0.8</v>
      </c>
      <c r="L2442" s="80">
        <v>10</v>
      </c>
      <c r="M2442" s="80"/>
      <c r="N2442" s="80"/>
      <c r="O2442" s="80"/>
      <c r="P2442" s="80"/>
      <c r="Q2442" s="78">
        <v>110010</v>
      </c>
      <c r="R2442" s="79" t="s">
        <v>44</v>
      </c>
      <c r="S2442" s="78">
        <v>35</v>
      </c>
      <c r="T2442" s="79" t="s">
        <v>44</v>
      </c>
      <c r="U2442" s="78">
        <v>11</v>
      </c>
      <c r="V2442" s="80" t="s">
        <v>156</v>
      </c>
      <c r="W2442" s="78">
        <v>75</v>
      </c>
      <c r="X2442" s="78">
        <v>9</v>
      </c>
    </row>
    <row r="2443" spans="1:24" x14ac:dyDescent="0.25">
      <c r="A2443" s="67"/>
      <c r="B2443" s="67">
        <v>2171</v>
      </c>
      <c r="C2443" s="67" t="s">
        <v>701</v>
      </c>
      <c r="D2443" s="109">
        <v>230705</v>
      </c>
      <c r="E2443" s="75" t="s">
        <v>460</v>
      </c>
      <c r="F2443" s="72">
        <v>755610</v>
      </c>
      <c r="G2443" s="75" t="s">
        <v>249</v>
      </c>
      <c r="H2443" s="77">
        <v>4909</v>
      </c>
      <c r="I2443" s="77">
        <v>5093</v>
      </c>
      <c r="J2443" s="77">
        <v>5212</v>
      </c>
      <c r="K2443" s="77">
        <v>5212</v>
      </c>
      <c r="L2443" s="80">
        <v>5800</v>
      </c>
      <c r="M2443" s="80"/>
      <c r="N2443" s="80"/>
      <c r="O2443" s="80"/>
      <c r="P2443" s="80"/>
      <c r="Q2443" s="78">
        <v>110010</v>
      </c>
      <c r="R2443" s="79" t="s">
        <v>44</v>
      </c>
      <c r="S2443" s="78">
        <v>35</v>
      </c>
      <c r="T2443" s="79" t="s">
        <v>44</v>
      </c>
      <c r="U2443" s="78">
        <v>11</v>
      </c>
      <c r="V2443" s="80" t="s">
        <v>156</v>
      </c>
      <c r="W2443" s="78">
        <v>75</v>
      </c>
      <c r="X2443" s="78">
        <v>9</v>
      </c>
    </row>
    <row r="2444" spans="1:24" x14ac:dyDescent="0.25">
      <c r="A2444" s="67"/>
      <c r="B2444" s="67">
        <v>2172</v>
      </c>
      <c r="C2444" s="67" t="s">
        <v>701</v>
      </c>
      <c r="D2444" s="107">
        <v>230705</v>
      </c>
      <c r="E2444" s="75" t="s">
        <v>460</v>
      </c>
      <c r="F2444" s="76">
        <v>755620</v>
      </c>
      <c r="G2444" s="75" t="s">
        <v>464</v>
      </c>
      <c r="H2444" s="77">
        <v>135367</v>
      </c>
      <c r="I2444" s="77">
        <v>143583</v>
      </c>
      <c r="J2444" s="77">
        <v>172624</v>
      </c>
      <c r="K2444" s="77">
        <v>172624</v>
      </c>
      <c r="L2444" s="80">
        <v>225000</v>
      </c>
      <c r="M2444" s="80"/>
      <c r="N2444" s="80"/>
      <c r="O2444" s="80"/>
      <c r="P2444" s="80"/>
      <c r="Q2444" s="78">
        <v>110010</v>
      </c>
      <c r="R2444" s="79" t="s">
        <v>44</v>
      </c>
      <c r="S2444" s="78">
        <v>35</v>
      </c>
      <c r="T2444" s="79" t="s">
        <v>44</v>
      </c>
      <c r="U2444" s="78">
        <v>11</v>
      </c>
      <c r="V2444" s="80" t="s">
        <v>156</v>
      </c>
      <c r="W2444" s="78">
        <v>75</v>
      </c>
      <c r="X2444" s="78">
        <v>9</v>
      </c>
    </row>
    <row r="2445" spans="1:24" x14ac:dyDescent="0.25">
      <c r="A2445" s="67"/>
      <c r="B2445" s="67">
        <v>2173</v>
      </c>
      <c r="C2445" s="67" t="s">
        <v>701</v>
      </c>
      <c r="D2445" s="107">
        <v>230705</v>
      </c>
      <c r="E2445" s="75" t="s">
        <v>460</v>
      </c>
      <c r="F2445" s="76">
        <v>755640</v>
      </c>
      <c r="G2445" s="75" t="s">
        <v>465</v>
      </c>
      <c r="H2445" s="77">
        <v>34457</v>
      </c>
      <c r="I2445" s="77">
        <v>39478</v>
      </c>
      <c r="J2445" s="77">
        <v>42000</v>
      </c>
      <c r="K2445" s="77">
        <v>40749</v>
      </c>
      <c r="L2445" s="80">
        <v>50000</v>
      </c>
      <c r="M2445" s="80"/>
      <c r="N2445" s="80"/>
      <c r="O2445" s="80"/>
      <c r="P2445" s="80"/>
      <c r="Q2445" s="78">
        <v>110010</v>
      </c>
      <c r="R2445" s="79" t="s">
        <v>44</v>
      </c>
      <c r="S2445" s="78">
        <v>35</v>
      </c>
      <c r="T2445" s="79" t="s">
        <v>44</v>
      </c>
      <c r="U2445" s="78">
        <v>11</v>
      </c>
      <c r="V2445" s="80" t="s">
        <v>156</v>
      </c>
      <c r="W2445" s="78">
        <v>75</v>
      </c>
      <c r="X2445" s="78">
        <v>9</v>
      </c>
    </row>
    <row r="2446" spans="1:24" x14ac:dyDescent="0.25">
      <c r="A2446" s="67"/>
      <c r="B2446" s="67">
        <v>2174</v>
      </c>
      <c r="C2446" s="67" t="s">
        <v>701</v>
      </c>
      <c r="D2446" s="107">
        <v>230705</v>
      </c>
      <c r="E2446" s="75" t="s">
        <v>460</v>
      </c>
      <c r="F2446" s="76">
        <v>755650</v>
      </c>
      <c r="G2446" s="75" t="s">
        <v>466</v>
      </c>
      <c r="H2446" s="77">
        <v>2107.42</v>
      </c>
      <c r="I2446" s="77">
        <v>1309.21</v>
      </c>
      <c r="J2446" s="77">
        <v>2500</v>
      </c>
      <c r="K2446" s="77">
        <v>0</v>
      </c>
      <c r="L2446" s="80">
        <v>2500</v>
      </c>
      <c r="M2446" s="80"/>
      <c r="N2446" s="80"/>
      <c r="O2446" s="80"/>
      <c r="P2446" s="80"/>
      <c r="Q2446" s="78">
        <v>110010</v>
      </c>
      <c r="R2446" s="79" t="s">
        <v>44</v>
      </c>
      <c r="S2446" s="78">
        <v>35</v>
      </c>
      <c r="T2446" s="79" t="s">
        <v>44</v>
      </c>
      <c r="U2446" s="78">
        <v>11</v>
      </c>
      <c r="V2446" s="80" t="s">
        <v>156</v>
      </c>
      <c r="W2446" s="78">
        <v>75</v>
      </c>
      <c r="X2446" s="78">
        <v>9</v>
      </c>
    </row>
    <row r="2447" spans="1:24" x14ac:dyDescent="0.25">
      <c r="A2447" s="67"/>
      <c r="B2447" s="67">
        <v>2175</v>
      </c>
      <c r="C2447" s="67" t="s">
        <v>701</v>
      </c>
      <c r="D2447" s="107">
        <v>230705</v>
      </c>
      <c r="E2447" s="75" t="s">
        <v>460</v>
      </c>
      <c r="F2447" s="76">
        <v>755705</v>
      </c>
      <c r="G2447" s="75" t="s">
        <v>196</v>
      </c>
      <c r="H2447" s="77">
        <v>257.51</v>
      </c>
      <c r="I2447" s="77">
        <v>377.21000000000004</v>
      </c>
      <c r="J2447" s="77">
        <v>1000</v>
      </c>
      <c r="K2447" s="77">
        <v>106.08</v>
      </c>
      <c r="L2447" s="80">
        <v>750</v>
      </c>
      <c r="M2447" s="80"/>
      <c r="N2447" s="80"/>
      <c r="O2447" s="80"/>
      <c r="P2447" s="80"/>
      <c r="Q2447" s="78">
        <v>110010</v>
      </c>
      <c r="R2447" s="79" t="s">
        <v>44</v>
      </c>
      <c r="S2447" s="78">
        <v>35</v>
      </c>
      <c r="T2447" s="79" t="s">
        <v>44</v>
      </c>
      <c r="U2447" s="78">
        <v>11</v>
      </c>
      <c r="V2447" s="80" t="s">
        <v>156</v>
      </c>
      <c r="W2447" s="78">
        <v>75</v>
      </c>
      <c r="X2447" s="78">
        <v>9</v>
      </c>
    </row>
    <row r="2448" spans="1:24" x14ac:dyDescent="0.25">
      <c r="A2448" s="67"/>
      <c r="B2448" s="67">
        <v>2176</v>
      </c>
      <c r="C2448" s="67" t="s">
        <v>701</v>
      </c>
      <c r="D2448" s="107">
        <v>230705</v>
      </c>
      <c r="E2448" s="75" t="s">
        <v>460</v>
      </c>
      <c r="F2448" s="76">
        <v>755715</v>
      </c>
      <c r="G2448" s="75" t="s">
        <v>467</v>
      </c>
      <c r="H2448" s="77">
        <v>366960.74000000005</v>
      </c>
      <c r="I2448" s="77">
        <v>801246.8</v>
      </c>
      <c r="J2448" s="77">
        <v>70000</v>
      </c>
      <c r="K2448" s="77">
        <v>-32.399999999999977</v>
      </c>
      <c r="L2448" s="80">
        <v>0</v>
      </c>
      <c r="M2448" s="80"/>
      <c r="N2448" s="80"/>
      <c r="O2448" s="80"/>
      <c r="P2448" s="80"/>
      <c r="Q2448" s="78">
        <v>110010</v>
      </c>
      <c r="R2448" s="79" t="s">
        <v>44</v>
      </c>
      <c r="S2448" s="78">
        <v>35</v>
      </c>
      <c r="T2448" s="79" t="s">
        <v>44</v>
      </c>
      <c r="U2448" s="78">
        <v>11</v>
      </c>
      <c r="V2448" s="80" t="s">
        <v>156</v>
      </c>
      <c r="W2448" s="78">
        <v>75</v>
      </c>
      <c r="X2448" s="78">
        <v>9</v>
      </c>
    </row>
    <row r="2449" spans="1:24" x14ac:dyDescent="0.25">
      <c r="A2449" s="67"/>
      <c r="B2449" s="67">
        <v>2177</v>
      </c>
      <c r="C2449" s="67" t="s">
        <v>701</v>
      </c>
      <c r="D2449" s="107">
        <v>230705</v>
      </c>
      <c r="E2449" s="75" t="s">
        <v>460</v>
      </c>
      <c r="F2449" s="76">
        <v>755720</v>
      </c>
      <c r="G2449" s="75" t="s">
        <v>468</v>
      </c>
      <c r="H2449" s="77">
        <v>19487.599999999999</v>
      </c>
      <c r="I2449" s="77">
        <v>19665.939999999999</v>
      </c>
      <c r="J2449" s="77">
        <v>25000</v>
      </c>
      <c r="K2449" s="77">
        <v>5409.1099999999988</v>
      </c>
      <c r="L2449" s="80">
        <v>25000</v>
      </c>
      <c r="M2449" s="80"/>
      <c r="N2449" s="80"/>
      <c r="O2449" s="80"/>
      <c r="P2449" s="80"/>
      <c r="Q2449" s="78">
        <v>110010</v>
      </c>
      <c r="R2449" s="79" t="s">
        <v>44</v>
      </c>
      <c r="S2449" s="78">
        <v>35</v>
      </c>
      <c r="T2449" s="79" t="s">
        <v>44</v>
      </c>
      <c r="U2449" s="78">
        <v>11</v>
      </c>
      <c r="V2449" s="80" t="s">
        <v>156</v>
      </c>
      <c r="W2449" s="78">
        <v>75</v>
      </c>
      <c r="X2449" s="78">
        <v>9</v>
      </c>
    </row>
    <row r="2450" spans="1:24" x14ac:dyDescent="0.25">
      <c r="A2450" s="67"/>
      <c r="B2450" s="67">
        <v>2178</v>
      </c>
      <c r="C2450" s="67" t="s">
        <v>701</v>
      </c>
      <c r="D2450" s="107">
        <v>230705</v>
      </c>
      <c r="E2450" s="75" t="s">
        <v>460</v>
      </c>
      <c r="F2450" s="76">
        <v>755730</v>
      </c>
      <c r="G2450" s="75" t="s">
        <v>197</v>
      </c>
      <c r="H2450" s="77">
        <v>1252</v>
      </c>
      <c r="I2450" s="77">
        <v>0</v>
      </c>
      <c r="J2450" s="77">
        <v>0</v>
      </c>
      <c r="K2450" s="77">
        <v>0</v>
      </c>
      <c r="L2450" s="80">
        <v>0</v>
      </c>
      <c r="M2450" s="80"/>
      <c r="N2450" s="80"/>
      <c r="O2450" s="80"/>
      <c r="P2450" s="80"/>
      <c r="Q2450" s="78">
        <v>110010</v>
      </c>
      <c r="R2450" s="79" t="s">
        <v>44</v>
      </c>
      <c r="S2450" s="78">
        <v>35</v>
      </c>
      <c r="T2450" s="79" t="s">
        <v>44</v>
      </c>
      <c r="U2450" s="78">
        <v>11</v>
      </c>
      <c r="V2450" s="80" t="s">
        <v>156</v>
      </c>
      <c r="W2450" s="78">
        <v>75</v>
      </c>
      <c r="X2450" s="78">
        <v>9</v>
      </c>
    </row>
    <row r="2451" spans="1:24" x14ac:dyDescent="0.25">
      <c r="A2451" s="67"/>
      <c r="B2451" s="67">
        <v>2179</v>
      </c>
      <c r="C2451" s="67" t="s">
        <v>701</v>
      </c>
      <c r="D2451" s="107">
        <v>230705</v>
      </c>
      <c r="E2451" s="75" t="s">
        <v>460</v>
      </c>
      <c r="F2451" s="76">
        <v>755740</v>
      </c>
      <c r="G2451" s="75" t="s">
        <v>336</v>
      </c>
      <c r="H2451" s="77">
        <v>0</v>
      </c>
      <c r="I2451" s="77">
        <v>0</v>
      </c>
      <c r="J2451" s="77">
        <v>6000</v>
      </c>
      <c r="K2451" s="77">
        <v>0</v>
      </c>
      <c r="L2451" s="80">
        <v>6000</v>
      </c>
      <c r="M2451" s="80"/>
      <c r="N2451" s="80"/>
      <c r="O2451" s="80"/>
      <c r="P2451" s="80"/>
      <c r="Q2451" s="78">
        <v>110010</v>
      </c>
      <c r="R2451" s="79" t="s">
        <v>44</v>
      </c>
      <c r="S2451" s="78">
        <v>35</v>
      </c>
      <c r="T2451" s="79" t="s">
        <v>44</v>
      </c>
      <c r="U2451" s="78">
        <v>11</v>
      </c>
      <c r="V2451" s="80" t="s">
        <v>156</v>
      </c>
      <c r="W2451" s="78">
        <v>75</v>
      </c>
      <c r="X2451" s="78">
        <v>9</v>
      </c>
    </row>
    <row r="2452" spans="1:24" x14ac:dyDescent="0.25">
      <c r="A2452" s="67"/>
      <c r="B2452" s="67">
        <v>2180</v>
      </c>
      <c r="C2452" s="67" t="s">
        <v>701</v>
      </c>
      <c r="D2452" s="107">
        <v>230705</v>
      </c>
      <c r="E2452" s="75" t="s">
        <v>460</v>
      </c>
      <c r="F2452" s="76">
        <v>755745</v>
      </c>
      <c r="G2452" s="75" t="s">
        <v>252</v>
      </c>
      <c r="H2452" s="77">
        <v>300</v>
      </c>
      <c r="I2452" s="77">
        <v>0</v>
      </c>
      <c r="J2452" s="77">
        <v>0</v>
      </c>
      <c r="K2452" s="77">
        <v>0</v>
      </c>
      <c r="L2452" s="80">
        <v>0</v>
      </c>
      <c r="M2452" s="80"/>
      <c r="N2452" s="80"/>
      <c r="O2452" s="80"/>
      <c r="P2452" s="80"/>
      <c r="Q2452" s="78">
        <v>110010</v>
      </c>
      <c r="R2452" s="79" t="s">
        <v>44</v>
      </c>
      <c r="S2452" s="78">
        <v>35</v>
      </c>
      <c r="T2452" s="79" t="s">
        <v>44</v>
      </c>
      <c r="U2452" s="78">
        <v>11</v>
      </c>
      <c r="V2452" s="80" t="s">
        <v>156</v>
      </c>
      <c r="W2452" s="78">
        <v>75</v>
      </c>
      <c r="X2452" s="78">
        <v>9</v>
      </c>
    </row>
    <row r="2453" spans="1:24" x14ac:dyDescent="0.25">
      <c r="A2453" s="67"/>
      <c r="B2453" s="67">
        <v>2181</v>
      </c>
      <c r="C2453" s="67" t="s">
        <v>701</v>
      </c>
      <c r="D2453" s="107">
        <v>230705</v>
      </c>
      <c r="E2453" s="75" t="s">
        <v>460</v>
      </c>
      <c r="F2453" s="76">
        <v>755765</v>
      </c>
      <c r="G2453" s="75" t="s">
        <v>239</v>
      </c>
      <c r="H2453" s="77">
        <v>-17714.060000000001</v>
      </c>
      <c r="I2453" s="77">
        <v>126.14</v>
      </c>
      <c r="J2453" s="77">
        <v>0</v>
      </c>
      <c r="K2453" s="77">
        <v>0</v>
      </c>
      <c r="L2453" s="80">
        <v>0</v>
      </c>
      <c r="M2453" s="80"/>
      <c r="N2453" s="80"/>
      <c r="O2453" s="80"/>
      <c r="P2453" s="80"/>
      <c r="Q2453" s="78">
        <v>110010</v>
      </c>
      <c r="R2453" s="79" t="s">
        <v>44</v>
      </c>
      <c r="S2453" s="78">
        <v>35</v>
      </c>
      <c r="T2453" s="79" t="s">
        <v>44</v>
      </c>
      <c r="U2453" s="78">
        <v>11</v>
      </c>
      <c r="V2453" s="80" t="s">
        <v>156</v>
      </c>
      <c r="W2453" s="78">
        <v>75</v>
      </c>
      <c r="X2453" s="78">
        <v>9</v>
      </c>
    </row>
    <row r="2454" spans="1:24" x14ac:dyDescent="0.25">
      <c r="A2454" s="67"/>
      <c r="B2454" s="67">
        <v>2182</v>
      </c>
      <c r="C2454" s="67" t="s">
        <v>701</v>
      </c>
      <c r="D2454" s="107">
        <v>230705</v>
      </c>
      <c r="E2454" s="75" t="s">
        <v>460</v>
      </c>
      <c r="F2454" s="76">
        <v>755910</v>
      </c>
      <c r="G2454" s="75" t="s">
        <v>469</v>
      </c>
      <c r="H2454" s="77">
        <v>696.19</v>
      </c>
      <c r="I2454" s="77">
        <v>2404.88</v>
      </c>
      <c r="J2454" s="77">
        <v>5200</v>
      </c>
      <c r="K2454" s="77">
        <v>365.12</v>
      </c>
      <c r="L2454" s="80">
        <v>5200</v>
      </c>
      <c r="M2454" s="80"/>
      <c r="N2454" s="80"/>
      <c r="O2454" s="80"/>
      <c r="P2454" s="80"/>
      <c r="Q2454" s="78">
        <v>110010</v>
      </c>
      <c r="R2454" s="79" t="s">
        <v>44</v>
      </c>
      <c r="S2454" s="78">
        <v>35</v>
      </c>
      <c r="T2454" s="79" t="s">
        <v>44</v>
      </c>
      <c r="U2454" s="78">
        <v>11</v>
      </c>
      <c r="V2454" s="80" t="s">
        <v>156</v>
      </c>
      <c r="W2454" s="78">
        <v>75</v>
      </c>
      <c r="X2454" s="78">
        <v>9</v>
      </c>
    </row>
    <row r="2455" spans="1:24" x14ac:dyDescent="0.25">
      <c r="A2455" s="67"/>
      <c r="B2455" s="67">
        <v>2183</v>
      </c>
      <c r="C2455" s="67" t="s">
        <v>701</v>
      </c>
      <c r="D2455" s="107">
        <v>230705</v>
      </c>
      <c r="E2455" s="75" t="s">
        <v>460</v>
      </c>
      <c r="F2455" s="76">
        <v>755912</v>
      </c>
      <c r="G2455" s="75" t="s">
        <v>470</v>
      </c>
      <c r="H2455" s="77">
        <v>40419.379999999997</v>
      </c>
      <c r="I2455" s="77">
        <v>40561.26</v>
      </c>
      <c r="J2455" s="77">
        <v>41842</v>
      </c>
      <c r="K2455" s="77">
        <v>10668.26</v>
      </c>
      <c r="L2455" s="80">
        <v>41842</v>
      </c>
      <c r="M2455" s="80"/>
      <c r="N2455" s="80"/>
      <c r="O2455" s="80"/>
      <c r="P2455" s="80"/>
      <c r="Q2455" s="78">
        <v>110010</v>
      </c>
      <c r="R2455" s="79" t="s">
        <v>44</v>
      </c>
      <c r="S2455" s="78">
        <v>35</v>
      </c>
      <c r="T2455" s="79" t="s">
        <v>44</v>
      </c>
      <c r="U2455" s="78">
        <v>11</v>
      </c>
      <c r="V2455" s="80" t="s">
        <v>156</v>
      </c>
      <c r="W2455" s="78">
        <v>75</v>
      </c>
      <c r="X2455" s="78">
        <v>9</v>
      </c>
    </row>
    <row r="2456" spans="1:24" x14ac:dyDescent="0.25">
      <c r="A2456" s="67"/>
      <c r="B2456" s="67">
        <v>2184</v>
      </c>
      <c r="C2456" s="67" t="s">
        <v>701</v>
      </c>
      <c r="D2456" s="107">
        <v>230705</v>
      </c>
      <c r="E2456" s="75" t="s">
        <v>460</v>
      </c>
      <c r="F2456" s="76">
        <v>755913</v>
      </c>
      <c r="G2456" s="75" t="s">
        <v>471</v>
      </c>
      <c r="H2456" s="77">
        <v>1312.99</v>
      </c>
      <c r="I2456" s="77">
        <v>10306.380000000001</v>
      </c>
      <c r="J2456" s="77">
        <v>15000</v>
      </c>
      <c r="K2456" s="77">
        <v>-638.9</v>
      </c>
      <c r="L2456" s="80">
        <v>15000</v>
      </c>
      <c r="M2456" s="80"/>
      <c r="N2456" s="80"/>
      <c r="O2456" s="80"/>
      <c r="P2456" s="80"/>
      <c r="Q2456" s="78">
        <v>110010</v>
      </c>
      <c r="R2456" s="79" t="s">
        <v>44</v>
      </c>
      <c r="S2456" s="78">
        <v>35</v>
      </c>
      <c r="T2456" s="79" t="s">
        <v>44</v>
      </c>
      <c r="U2456" s="78">
        <v>11</v>
      </c>
      <c r="V2456" s="80" t="s">
        <v>156</v>
      </c>
      <c r="W2456" s="78">
        <v>75</v>
      </c>
      <c r="X2456" s="78">
        <v>9</v>
      </c>
    </row>
    <row r="2457" spans="1:24" x14ac:dyDescent="0.25">
      <c r="A2457" s="67"/>
      <c r="B2457" s="67">
        <v>2185</v>
      </c>
      <c r="C2457" s="67" t="s">
        <v>701</v>
      </c>
      <c r="D2457" s="107">
        <v>230705</v>
      </c>
      <c r="E2457" s="75" t="s">
        <v>460</v>
      </c>
      <c r="F2457" s="76">
        <v>755914</v>
      </c>
      <c r="G2457" s="75" t="s">
        <v>472</v>
      </c>
      <c r="H2457" s="77">
        <v>2521.66</v>
      </c>
      <c r="I2457" s="77">
        <v>6437.21</v>
      </c>
      <c r="J2457" s="77">
        <v>7500</v>
      </c>
      <c r="K2457" s="77">
        <v>3641.8</v>
      </c>
      <c r="L2457" s="80">
        <v>7500</v>
      </c>
      <c r="M2457" s="80"/>
      <c r="N2457" s="80"/>
      <c r="O2457" s="80"/>
      <c r="P2457" s="80"/>
      <c r="Q2457" s="78">
        <v>110010</v>
      </c>
      <c r="R2457" s="79" t="s">
        <v>44</v>
      </c>
      <c r="S2457" s="78">
        <v>35</v>
      </c>
      <c r="T2457" s="79" t="s">
        <v>44</v>
      </c>
      <c r="U2457" s="78">
        <v>11</v>
      </c>
      <c r="V2457" s="80" t="s">
        <v>156</v>
      </c>
      <c r="W2457" s="78">
        <v>75</v>
      </c>
      <c r="X2457" s="78">
        <v>9</v>
      </c>
    </row>
    <row r="2458" spans="1:24" x14ac:dyDescent="0.25">
      <c r="A2458" s="67"/>
      <c r="B2458" s="67">
        <v>2186</v>
      </c>
      <c r="C2458" s="67" t="s">
        <v>701</v>
      </c>
      <c r="D2458" s="107">
        <v>230705</v>
      </c>
      <c r="E2458" s="75" t="s">
        <v>460</v>
      </c>
      <c r="F2458" s="76">
        <v>755916</v>
      </c>
      <c r="G2458" s="75" t="s">
        <v>473</v>
      </c>
      <c r="H2458" s="77">
        <v>1179.4899999999998</v>
      </c>
      <c r="I2458" s="77">
        <v>44.16</v>
      </c>
      <c r="J2458" s="77">
        <v>1500</v>
      </c>
      <c r="K2458" s="77">
        <v>0</v>
      </c>
      <c r="L2458" s="80">
        <v>1500</v>
      </c>
      <c r="M2458" s="80"/>
      <c r="N2458" s="80"/>
      <c r="O2458" s="80"/>
      <c r="P2458" s="80"/>
      <c r="Q2458" s="78">
        <v>110010</v>
      </c>
      <c r="R2458" s="79" t="s">
        <v>44</v>
      </c>
      <c r="S2458" s="78">
        <v>35</v>
      </c>
      <c r="T2458" s="79" t="s">
        <v>44</v>
      </c>
      <c r="U2458" s="78">
        <v>11</v>
      </c>
      <c r="V2458" s="80" t="s">
        <v>156</v>
      </c>
      <c r="W2458" s="78">
        <v>75</v>
      </c>
      <c r="X2458" s="78">
        <v>9</v>
      </c>
    </row>
    <row r="2459" spans="1:24" x14ac:dyDescent="0.25">
      <c r="A2459" s="67"/>
      <c r="B2459" s="67">
        <v>2187</v>
      </c>
      <c r="C2459" s="67" t="s">
        <v>701</v>
      </c>
      <c r="D2459" s="107">
        <v>230705</v>
      </c>
      <c r="E2459" s="75" t="s">
        <v>460</v>
      </c>
      <c r="F2459" s="76">
        <v>755917</v>
      </c>
      <c r="G2459" s="75" t="s">
        <v>474</v>
      </c>
      <c r="H2459" s="77">
        <v>918.09999999999991</v>
      </c>
      <c r="I2459" s="77">
        <v>1834</v>
      </c>
      <c r="J2459" s="77">
        <v>6100</v>
      </c>
      <c r="K2459" s="77">
        <v>2090.44</v>
      </c>
      <c r="L2459" s="80">
        <v>6100</v>
      </c>
      <c r="M2459" s="80"/>
      <c r="N2459" s="80"/>
      <c r="O2459" s="80"/>
      <c r="P2459" s="80"/>
      <c r="Q2459" s="78">
        <v>110010</v>
      </c>
      <c r="R2459" s="79" t="s">
        <v>44</v>
      </c>
      <c r="S2459" s="78">
        <v>35</v>
      </c>
      <c r="T2459" s="79" t="s">
        <v>44</v>
      </c>
      <c r="U2459" s="78">
        <v>11</v>
      </c>
      <c r="V2459" s="80" t="s">
        <v>156</v>
      </c>
      <c r="W2459" s="78">
        <v>75</v>
      </c>
      <c r="X2459" s="78">
        <v>9</v>
      </c>
    </row>
    <row r="2460" spans="1:24" x14ac:dyDescent="0.25">
      <c r="A2460" s="67"/>
      <c r="B2460" s="67">
        <v>2188</v>
      </c>
      <c r="C2460" s="67" t="s">
        <v>701</v>
      </c>
      <c r="D2460" s="107">
        <v>230705</v>
      </c>
      <c r="E2460" s="75" t="s">
        <v>460</v>
      </c>
      <c r="F2460" s="76">
        <v>755945</v>
      </c>
      <c r="G2460" s="75" t="s">
        <v>475</v>
      </c>
      <c r="H2460" s="77">
        <v>38515.97</v>
      </c>
      <c r="I2460" s="77">
        <v>65063.350000000006</v>
      </c>
      <c r="J2460" s="77">
        <v>75000</v>
      </c>
      <c r="K2460" s="77">
        <v>27998.52</v>
      </c>
      <c r="L2460" s="80">
        <v>100000</v>
      </c>
      <c r="M2460" s="80"/>
      <c r="N2460" s="80"/>
      <c r="O2460" s="80"/>
      <c r="P2460" s="80"/>
      <c r="Q2460" s="78">
        <v>110010</v>
      </c>
      <c r="R2460" s="79" t="s">
        <v>44</v>
      </c>
      <c r="S2460" s="78">
        <v>35</v>
      </c>
      <c r="T2460" s="79" t="s">
        <v>44</v>
      </c>
      <c r="U2460" s="78">
        <v>11</v>
      </c>
      <c r="V2460" s="80" t="s">
        <v>156</v>
      </c>
      <c r="W2460" s="78">
        <v>75</v>
      </c>
      <c r="X2460" s="78">
        <v>9</v>
      </c>
    </row>
    <row r="2461" spans="1:24" x14ac:dyDescent="0.25">
      <c r="A2461" s="67"/>
      <c r="B2461" s="67">
        <v>2189</v>
      </c>
      <c r="C2461" s="67" t="s">
        <v>701</v>
      </c>
      <c r="D2461" s="107">
        <v>230705</v>
      </c>
      <c r="E2461" s="75" t="s">
        <v>460</v>
      </c>
      <c r="F2461" s="76">
        <v>787430</v>
      </c>
      <c r="G2461" s="75" t="s">
        <v>207</v>
      </c>
      <c r="H2461" s="77">
        <v>0</v>
      </c>
      <c r="I2461" s="77">
        <v>0</v>
      </c>
      <c r="J2461" s="77">
        <v>8348</v>
      </c>
      <c r="K2461" s="77">
        <v>6392</v>
      </c>
      <c r="L2461" s="80">
        <v>8348</v>
      </c>
      <c r="M2461" s="80"/>
      <c r="N2461" s="80"/>
      <c r="O2461" s="80"/>
      <c r="P2461" s="80"/>
      <c r="Q2461" s="78">
        <v>110010</v>
      </c>
      <c r="R2461" s="79" t="s">
        <v>44</v>
      </c>
      <c r="S2461" s="78">
        <v>35</v>
      </c>
      <c r="T2461" s="79" t="s">
        <v>44</v>
      </c>
      <c r="U2461" s="78">
        <v>11</v>
      </c>
      <c r="V2461" s="80" t="s">
        <v>156</v>
      </c>
      <c r="W2461" s="78">
        <v>78</v>
      </c>
      <c r="X2461" s="78">
        <v>9</v>
      </c>
    </row>
    <row r="2462" spans="1:24" x14ac:dyDescent="0.25">
      <c r="A2462" s="67"/>
      <c r="B2462" s="67"/>
      <c r="C2462" s="67" t="s">
        <v>701</v>
      </c>
      <c r="D2462" s="107">
        <v>230705</v>
      </c>
      <c r="E2462" s="75" t="s">
        <v>460</v>
      </c>
      <c r="F2462" s="66">
        <v>798142</v>
      </c>
      <c r="G2462" s="66" t="s">
        <v>839</v>
      </c>
      <c r="H2462" s="77"/>
      <c r="I2462" s="77"/>
      <c r="J2462" s="77"/>
      <c r="K2462" s="77"/>
      <c r="L2462" s="80">
        <v>-61539</v>
      </c>
      <c r="M2462" s="80"/>
      <c r="N2462" s="80"/>
      <c r="O2462" s="80"/>
      <c r="P2462" s="80"/>
      <c r="Q2462" s="78">
        <v>110010</v>
      </c>
      <c r="R2462" s="79" t="s">
        <v>44</v>
      </c>
      <c r="S2462" s="78">
        <v>35</v>
      </c>
      <c r="T2462" s="79" t="s">
        <v>44</v>
      </c>
      <c r="U2462" s="78">
        <v>11</v>
      </c>
      <c r="V2462" s="80" t="s">
        <v>156</v>
      </c>
      <c r="W2462" s="78">
        <v>79</v>
      </c>
      <c r="X2462" s="78">
        <v>9</v>
      </c>
    </row>
    <row r="2463" spans="1:24" x14ac:dyDescent="0.25">
      <c r="A2463" s="67"/>
      <c r="B2463" s="67">
        <v>2190</v>
      </c>
      <c r="C2463" s="67" t="s">
        <v>701</v>
      </c>
      <c r="D2463" s="107">
        <v>230710</v>
      </c>
      <c r="E2463" s="75" t="s">
        <v>476</v>
      </c>
      <c r="F2463" s="76">
        <v>712210</v>
      </c>
      <c r="G2463" s="75" t="s">
        <v>477</v>
      </c>
      <c r="H2463" s="77">
        <v>211867.44</v>
      </c>
      <c r="I2463" s="77">
        <v>222489.87</v>
      </c>
      <c r="J2463" s="77">
        <v>274107</v>
      </c>
      <c r="K2463" s="77">
        <v>228549.77</v>
      </c>
      <c r="L2463" s="80">
        <f>250000+15725+8668</f>
        <v>274393</v>
      </c>
      <c r="M2463" s="80"/>
      <c r="N2463" s="80"/>
      <c r="O2463" s="80"/>
      <c r="P2463" s="80"/>
      <c r="Q2463" s="78">
        <v>110010</v>
      </c>
      <c r="R2463" s="79" t="s">
        <v>44</v>
      </c>
      <c r="S2463" s="78">
        <v>35</v>
      </c>
      <c r="T2463" s="79" t="s">
        <v>44</v>
      </c>
      <c r="U2463" s="78">
        <v>11</v>
      </c>
      <c r="V2463" s="80" t="s">
        <v>156</v>
      </c>
      <c r="W2463" s="78">
        <v>71</v>
      </c>
      <c r="X2463" s="78">
        <v>9</v>
      </c>
    </row>
    <row r="2464" spans="1:24" x14ac:dyDescent="0.25">
      <c r="A2464" s="67"/>
      <c r="B2464" s="67">
        <v>2191</v>
      </c>
      <c r="C2464" s="67" t="s">
        <v>701</v>
      </c>
      <c r="D2464" s="107">
        <v>230710</v>
      </c>
      <c r="E2464" s="75" t="s">
        <v>476</v>
      </c>
      <c r="F2464" s="76">
        <v>712220</v>
      </c>
      <c r="G2464" s="75" t="s">
        <v>478</v>
      </c>
      <c r="H2464" s="77">
        <v>400604.8</v>
      </c>
      <c r="I2464" s="77">
        <v>417553.4</v>
      </c>
      <c r="J2464" s="77">
        <v>425000</v>
      </c>
      <c r="K2464" s="77">
        <v>231581</v>
      </c>
      <c r="L2464" s="80">
        <v>529912</v>
      </c>
      <c r="M2464" s="80"/>
      <c r="N2464" s="80"/>
      <c r="O2464" s="80"/>
      <c r="P2464" s="80"/>
      <c r="Q2464" s="78">
        <v>110010</v>
      </c>
      <c r="R2464" s="79" t="s">
        <v>44</v>
      </c>
      <c r="S2464" s="78">
        <v>35</v>
      </c>
      <c r="T2464" s="79" t="s">
        <v>44</v>
      </c>
      <c r="U2464" s="78">
        <v>11</v>
      </c>
      <c r="V2464" s="80" t="s">
        <v>156</v>
      </c>
      <c r="W2464" s="78">
        <v>71</v>
      </c>
      <c r="X2464" s="78">
        <v>9</v>
      </c>
    </row>
    <row r="2465" spans="1:24" x14ac:dyDescent="0.25">
      <c r="A2465" s="67"/>
      <c r="B2465" s="67">
        <v>2192</v>
      </c>
      <c r="C2465" s="67" t="s">
        <v>701</v>
      </c>
      <c r="D2465" s="107">
        <v>230710</v>
      </c>
      <c r="E2465" s="75" t="s">
        <v>476</v>
      </c>
      <c r="F2465" s="76">
        <v>712235</v>
      </c>
      <c r="G2465" s="75" t="s">
        <v>479</v>
      </c>
      <c r="H2465" s="77">
        <v>96035.9</v>
      </c>
      <c r="I2465" s="77">
        <v>82527.03</v>
      </c>
      <c r="J2465" s="77">
        <v>270000</v>
      </c>
      <c r="K2465" s="77">
        <v>0</v>
      </c>
      <c r="L2465" s="80">
        <v>270000</v>
      </c>
      <c r="M2465" s="80"/>
      <c r="N2465" s="80"/>
      <c r="O2465" s="80"/>
      <c r="P2465" s="80"/>
      <c r="Q2465" s="78">
        <v>110010</v>
      </c>
      <c r="R2465" s="79" t="s">
        <v>44</v>
      </c>
      <c r="S2465" s="78">
        <v>35</v>
      </c>
      <c r="T2465" s="79" t="s">
        <v>44</v>
      </c>
      <c r="U2465" s="78">
        <v>11</v>
      </c>
      <c r="V2465" s="80" t="s">
        <v>156</v>
      </c>
      <c r="W2465" s="78">
        <v>71</v>
      </c>
      <c r="X2465" s="78">
        <v>9</v>
      </c>
    </row>
    <row r="2466" spans="1:24" x14ac:dyDescent="0.25">
      <c r="A2466" s="67"/>
      <c r="B2466" s="67">
        <v>2193</v>
      </c>
      <c r="C2466" s="67" t="s">
        <v>701</v>
      </c>
      <c r="D2466" s="107">
        <v>230710</v>
      </c>
      <c r="E2466" s="75" t="s">
        <v>476</v>
      </c>
      <c r="F2466" s="76">
        <v>722226</v>
      </c>
      <c r="G2466" s="75" t="s">
        <v>480</v>
      </c>
      <c r="H2466" s="77">
        <v>767577.63</v>
      </c>
      <c r="I2466" s="77">
        <v>806877.28</v>
      </c>
      <c r="J2466" s="77">
        <v>920000</v>
      </c>
      <c r="K2466" s="77">
        <v>0</v>
      </c>
      <c r="L2466" s="80">
        <v>820000</v>
      </c>
      <c r="M2466" s="80"/>
      <c r="N2466" s="80"/>
      <c r="O2466" s="80"/>
      <c r="P2466" s="80"/>
      <c r="Q2466" s="78">
        <v>110010</v>
      </c>
      <c r="R2466" s="79" t="s">
        <v>44</v>
      </c>
      <c r="S2466" s="78">
        <v>35</v>
      </c>
      <c r="T2466" s="79" t="s">
        <v>44</v>
      </c>
      <c r="U2466" s="78">
        <v>11</v>
      </c>
      <c r="V2466" s="80" t="s">
        <v>156</v>
      </c>
      <c r="W2466" s="78">
        <v>72</v>
      </c>
      <c r="X2466" s="78">
        <v>9</v>
      </c>
    </row>
    <row r="2467" spans="1:24" x14ac:dyDescent="0.25">
      <c r="A2467" s="67"/>
      <c r="B2467" s="67">
        <v>2194</v>
      </c>
      <c r="C2467" s="67" t="s">
        <v>701</v>
      </c>
      <c r="D2467" s="107">
        <v>230710</v>
      </c>
      <c r="E2467" s="75" t="s">
        <v>476</v>
      </c>
      <c r="F2467" s="76">
        <v>722228</v>
      </c>
      <c r="G2467" s="75" t="s">
        <v>482</v>
      </c>
      <c r="H2467" s="77">
        <v>64624.6</v>
      </c>
      <c r="I2467" s="77">
        <v>64519.58</v>
      </c>
      <c r="J2467" s="77">
        <v>93000</v>
      </c>
      <c r="K2467" s="77">
        <v>0</v>
      </c>
      <c r="L2467" s="80">
        <v>65000</v>
      </c>
      <c r="M2467" s="80"/>
      <c r="N2467" s="80"/>
      <c r="O2467" s="80"/>
      <c r="P2467" s="80"/>
      <c r="Q2467" s="78">
        <v>110010</v>
      </c>
      <c r="R2467" s="79" t="s">
        <v>44</v>
      </c>
      <c r="S2467" s="78">
        <v>35</v>
      </c>
      <c r="T2467" s="79" t="s">
        <v>44</v>
      </c>
      <c r="U2467" s="78">
        <v>11</v>
      </c>
      <c r="V2467" s="80" t="s">
        <v>156</v>
      </c>
      <c r="W2467" s="78">
        <v>72</v>
      </c>
      <c r="X2467" s="78">
        <v>9</v>
      </c>
    </row>
    <row r="2468" spans="1:24" x14ac:dyDescent="0.25">
      <c r="A2468" s="67"/>
      <c r="B2468" s="67">
        <v>2195</v>
      </c>
      <c r="C2468" s="67" t="s">
        <v>701</v>
      </c>
      <c r="D2468" s="107">
        <v>230710</v>
      </c>
      <c r="E2468" s="75" t="s">
        <v>476</v>
      </c>
      <c r="F2468" s="76">
        <v>792000</v>
      </c>
      <c r="G2468" s="75" t="s">
        <v>515</v>
      </c>
      <c r="H2468" s="77">
        <v>0</v>
      </c>
      <c r="I2468" s="77">
        <v>0</v>
      </c>
      <c r="J2468" s="77">
        <v>1500</v>
      </c>
      <c r="K2468" s="77">
        <v>1500</v>
      </c>
      <c r="L2468" s="80">
        <v>1500</v>
      </c>
      <c r="M2468" s="80"/>
      <c r="N2468" s="80"/>
      <c r="O2468" s="80"/>
      <c r="P2468" s="80"/>
      <c r="Q2468" s="78">
        <v>110010</v>
      </c>
      <c r="R2468" s="79" t="s">
        <v>44</v>
      </c>
      <c r="S2468" s="78">
        <v>35</v>
      </c>
      <c r="T2468" s="79" t="s">
        <v>44</v>
      </c>
      <c r="U2468" s="78">
        <v>11</v>
      </c>
      <c r="V2468" s="80" t="s">
        <v>156</v>
      </c>
      <c r="W2468" s="78">
        <v>79</v>
      </c>
      <c r="X2468" s="78">
        <v>9</v>
      </c>
    </row>
    <row r="2469" spans="1:24" x14ac:dyDescent="0.25">
      <c r="A2469" s="67"/>
      <c r="B2469" s="67">
        <v>2196</v>
      </c>
      <c r="C2469" s="67" t="s">
        <v>701</v>
      </c>
      <c r="D2469" s="107">
        <v>239015</v>
      </c>
      <c r="E2469" s="75" t="s">
        <v>32</v>
      </c>
      <c r="F2469" s="76">
        <v>642105</v>
      </c>
      <c r="G2469" s="75" t="s">
        <v>483</v>
      </c>
      <c r="H2469" s="77">
        <v>-0.2999999999998863</v>
      </c>
      <c r="I2469" s="77">
        <v>-7.1054273576010019E-15</v>
      </c>
      <c r="J2469" s="77">
        <v>0</v>
      </c>
      <c r="K2469" s="77">
        <v>-5.6843418860808015E-14</v>
      </c>
      <c r="L2469" s="80">
        <v>0</v>
      </c>
      <c r="M2469" s="80"/>
      <c r="N2469" s="80"/>
      <c r="O2469" s="80"/>
      <c r="P2469" s="80"/>
      <c r="Q2469" s="78">
        <v>110010</v>
      </c>
      <c r="R2469" s="79" t="s">
        <v>170</v>
      </c>
      <c r="S2469" s="78">
        <v>42</v>
      </c>
      <c r="T2469" s="79" t="s">
        <v>170</v>
      </c>
      <c r="U2469" s="78">
        <v>11</v>
      </c>
      <c r="V2469" s="80" t="s">
        <v>156</v>
      </c>
      <c r="W2469" s="78">
        <v>64</v>
      </c>
      <c r="X2469" s="78">
        <v>9</v>
      </c>
    </row>
    <row r="2470" spans="1:24" x14ac:dyDescent="0.25">
      <c r="A2470" s="67"/>
      <c r="B2470" s="67">
        <v>2197</v>
      </c>
      <c r="C2470" s="67" t="s">
        <v>701</v>
      </c>
      <c r="D2470" s="107">
        <v>239015</v>
      </c>
      <c r="E2470" s="75" t="s">
        <v>32</v>
      </c>
      <c r="F2470" s="76">
        <v>642110</v>
      </c>
      <c r="G2470" s="75" t="s">
        <v>484</v>
      </c>
      <c r="H2470" s="77">
        <v>4068309.9899999998</v>
      </c>
      <c r="I2470" s="77">
        <v>3739034.9399999995</v>
      </c>
      <c r="J2470" s="77">
        <v>4230000</v>
      </c>
      <c r="K2470" s="77">
        <v>2221594.7000000002</v>
      </c>
      <c r="L2470" s="80">
        <v>4128892</v>
      </c>
      <c r="M2470" s="80"/>
      <c r="N2470" s="80"/>
      <c r="O2470" s="80"/>
      <c r="P2470" s="80"/>
      <c r="Q2470" s="78">
        <v>110010</v>
      </c>
      <c r="R2470" s="79" t="s">
        <v>170</v>
      </c>
      <c r="S2470" s="78">
        <v>42</v>
      </c>
      <c r="T2470" s="79" t="s">
        <v>170</v>
      </c>
      <c r="U2470" s="78">
        <v>11</v>
      </c>
      <c r="V2470" s="80" t="s">
        <v>156</v>
      </c>
      <c r="W2470" s="78">
        <v>64</v>
      </c>
      <c r="X2470" s="78">
        <v>9</v>
      </c>
    </row>
    <row r="2471" spans="1:24" x14ac:dyDescent="0.25">
      <c r="A2471" s="67"/>
      <c r="B2471" s="67">
        <v>2198</v>
      </c>
      <c r="C2471" s="67" t="s">
        <v>701</v>
      </c>
      <c r="D2471" s="107">
        <v>239015</v>
      </c>
      <c r="E2471" s="75" t="s">
        <v>32</v>
      </c>
      <c r="F2471" s="76">
        <v>642130</v>
      </c>
      <c r="G2471" s="75" t="s">
        <v>485</v>
      </c>
      <c r="H2471" s="77">
        <v>220048.19</v>
      </c>
      <c r="I2471" s="77">
        <v>228501.40999999997</v>
      </c>
      <c r="J2471" s="77">
        <v>250000</v>
      </c>
      <c r="K2471" s="77">
        <v>122248.94</v>
      </c>
      <c r="L2471" s="80">
        <v>300000</v>
      </c>
      <c r="M2471" s="80"/>
      <c r="N2471" s="80"/>
      <c r="O2471" s="80"/>
      <c r="P2471" s="80"/>
      <c r="Q2471" s="78">
        <v>110010</v>
      </c>
      <c r="R2471" s="79" t="s">
        <v>170</v>
      </c>
      <c r="S2471" s="78">
        <v>42</v>
      </c>
      <c r="T2471" s="79" t="s">
        <v>170</v>
      </c>
      <c r="U2471" s="78">
        <v>11</v>
      </c>
      <c r="V2471" s="80" t="s">
        <v>156</v>
      </c>
      <c r="W2471" s="78">
        <v>64</v>
      </c>
      <c r="X2471" s="78">
        <v>9</v>
      </c>
    </row>
    <row r="2472" spans="1:24" x14ac:dyDescent="0.25">
      <c r="A2472" s="67"/>
      <c r="B2472" s="67">
        <v>2199</v>
      </c>
      <c r="C2472" s="67" t="s">
        <v>701</v>
      </c>
      <c r="D2472" s="107">
        <v>239015</v>
      </c>
      <c r="E2472" s="75" t="s">
        <v>32</v>
      </c>
      <c r="F2472" s="76">
        <v>642135</v>
      </c>
      <c r="G2472" s="75" t="s">
        <v>704</v>
      </c>
      <c r="H2472" s="77">
        <v>0</v>
      </c>
      <c r="I2472" s="77">
        <v>1751937.21</v>
      </c>
      <c r="J2472" s="77">
        <v>2000000</v>
      </c>
      <c r="K2472" s="77">
        <v>946211.94</v>
      </c>
      <c r="L2472" s="80">
        <f>2155745+120000</f>
        <v>2275745</v>
      </c>
      <c r="M2472" s="80"/>
      <c r="N2472" s="80"/>
      <c r="O2472" s="80"/>
      <c r="P2472" s="80"/>
      <c r="Q2472" s="78">
        <v>110010</v>
      </c>
      <c r="R2472" s="79" t="s">
        <v>170</v>
      </c>
      <c r="S2472" s="78">
        <v>42</v>
      </c>
      <c r="T2472" s="79" t="s">
        <v>170</v>
      </c>
      <c r="U2472" s="78">
        <v>11</v>
      </c>
      <c r="V2472" s="80" t="s">
        <v>156</v>
      </c>
      <c r="W2472" s="78">
        <v>64</v>
      </c>
      <c r="X2472" s="78">
        <v>9</v>
      </c>
    </row>
    <row r="2473" spans="1:24" x14ac:dyDescent="0.25">
      <c r="A2473" s="67"/>
      <c r="B2473" s="67">
        <v>2200</v>
      </c>
      <c r="C2473" s="67" t="s">
        <v>701</v>
      </c>
      <c r="D2473" s="107">
        <v>239015</v>
      </c>
      <c r="E2473" s="75" t="s">
        <v>32</v>
      </c>
      <c r="F2473" s="76">
        <v>642145</v>
      </c>
      <c r="G2473" s="75" t="s">
        <v>761</v>
      </c>
      <c r="H2473" s="77">
        <v>290139.7</v>
      </c>
      <c r="I2473" s="77">
        <v>290326.57999999996</v>
      </c>
      <c r="J2473" s="77">
        <v>310000</v>
      </c>
      <c r="K2473" s="77">
        <v>143694.22</v>
      </c>
      <c r="L2473" s="80">
        <v>330000</v>
      </c>
      <c r="M2473" s="80"/>
      <c r="N2473" s="80"/>
      <c r="O2473" s="80"/>
      <c r="P2473" s="80"/>
      <c r="Q2473" s="78">
        <v>110010</v>
      </c>
      <c r="R2473" s="79" t="s">
        <v>170</v>
      </c>
      <c r="S2473" s="78">
        <v>42</v>
      </c>
      <c r="T2473" s="79" t="s">
        <v>170</v>
      </c>
      <c r="U2473" s="78">
        <v>11</v>
      </c>
      <c r="V2473" s="80" t="s">
        <v>156</v>
      </c>
      <c r="W2473" s="78">
        <v>64</v>
      </c>
      <c r="X2473" s="78">
        <v>9</v>
      </c>
    </row>
    <row r="2474" spans="1:24" x14ac:dyDescent="0.25">
      <c r="A2474" s="67"/>
      <c r="B2474" s="67">
        <v>2201</v>
      </c>
      <c r="C2474" s="67" t="s">
        <v>701</v>
      </c>
      <c r="D2474" s="107">
        <v>239015</v>
      </c>
      <c r="E2474" s="75" t="s">
        <v>32</v>
      </c>
      <c r="F2474" s="76">
        <v>642150</v>
      </c>
      <c r="G2474" s="75" t="s">
        <v>486</v>
      </c>
      <c r="H2474" s="77">
        <v>35152.03</v>
      </c>
      <c r="I2474" s="77">
        <v>74922</v>
      </c>
      <c r="J2474" s="77">
        <v>100000</v>
      </c>
      <c r="K2474" s="77">
        <v>32218.079999999998</v>
      </c>
      <c r="L2474" s="80">
        <v>100000</v>
      </c>
      <c r="M2474" s="80"/>
      <c r="N2474" s="80"/>
      <c r="O2474" s="80"/>
      <c r="P2474" s="80"/>
      <c r="Q2474" s="78">
        <v>110010</v>
      </c>
      <c r="R2474" s="79" t="s">
        <v>170</v>
      </c>
      <c r="S2474" s="78">
        <v>42</v>
      </c>
      <c r="T2474" s="79" t="s">
        <v>170</v>
      </c>
      <c r="U2474" s="78">
        <v>11</v>
      </c>
      <c r="V2474" s="80" t="s">
        <v>156</v>
      </c>
      <c r="W2474" s="78">
        <v>64</v>
      </c>
      <c r="X2474" s="78">
        <v>9</v>
      </c>
    </row>
    <row r="2475" spans="1:24" x14ac:dyDescent="0.25">
      <c r="A2475" s="67"/>
      <c r="B2475" s="67">
        <v>2202</v>
      </c>
      <c r="C2475" s="67" t="s">
        <v>701</v>
      </c>
      <c r="D2475" s="107">
        <v>239015</v>
      </c>
      <c r="E2475" s="75" t="s">
        <v>32</v>
      </c>
      <c r="F2475" s="76">
        <v>642160</v>
      </c>
      <c r="G2475" s="75" t="s">
        <v>487</v>
      </c>
      <c r="H2475" s="77">
        <v>122013</v>
      </c>
      <c r="I2475" s="77">
        <v>118305.5</v>
      </c>
      <c r="J2475" s="77">
        <v>130000</v>
      </c>
      <c r="K2475" s="77">
        <v>121900</v>
      </c>
      <c r="L2475" s="80">
        <v>130000</v>
      </c>
      <c r="M2475" s="80"/>
      <c r="N2475" s="80"/>
      <c r="O2475" s="80"/>
      <c r="P2475" s="80"/>
      <c r="Q2475" s="78">
        <v>110010</v>
      </c>
      <c r="R2475" s="79" t="s">
        <v>170</v>
      </c>
      <c r="S2475" s="78">
        <v>42</v>
      </c>
      <c r="T2475" s="79" t="s">
        <v>170</v>
      </c>
      <c r="U2475" s="78">
        <v>11</v>
      </c>
      <c r="V2475" s="80" t="s">
        <v>156</v>
      </c>
      <c r="W2475" s="78">
        <v>64</v>
      </c>
      <c r="X2475" s="78">
        <v>9</v>
      </c>
    </row>
    <row r="2476" spans="1:24" x14ac:dyDescent="0.25">
      <c r="A2476" s="67"/>
      <c r="B2476" s="67">
        <v>2203</v>
      </c>
      <c r="C2476" s="67" t="s">
        <v>701</v>
      </c>
      <c r="D2476" s="107">
        <v>239015</v>
      </c>
      <c r="E2476" s="75" t="s">
        <v>32</v>
      </c>
      <c r="F2476" s="76">
        <v>642164</v>
      </c>
      <c r="G2476" s="75" t="s">
        <v>488</v>
      </c>
      <c r="H2476" s="77">
        <v>297575.25000000006</v>
      </c>
      <c r="I2476" s="77">
        <v>304329.92000000004</v>
      </c>
      <c r="J2476" s="77">
        <v>300000</v>
      </c>
      <c r="K2476" s="77">
        <v>128845.71</v>
      </c>
      <c r="L2476" s="80">
        <v>275000</v>
      </c>
      <c r="M2476" s="80"/>
      <c r="N2476" s="80"/>
      <c r="O2476" s="80"/>
      <c r="P2476" s="80"/>
      <c r="Q2476" s="78">
        <v>110010</v>
      </c>
      <c r="R2476" s="79" t="s">
        <v>170</v>
      </c>
      <c r="S2476" s="78">
        <v>42</v>
      </c>
      <c r="T2476" s="79" t="s">
        <v>170</v>
      </c>
      <c r="U2476" s="78">
        <v>11</v>
      </c>
      <c r="V2476" s="80" t="s">
        <v>156</v>
      </c>
      <c r="W2476" s="78">
        <v>64</v>
      </c>
      <c r="X2476" s="78">
        <v>9</v>
      </c>
    </row>
    <row r="2477" spans="1:24" x14ac:dyDescent="0.25">
      <c r="A2477" s="67"/>
      <c r="B2477" s="67">
        <v>2204</v>
      </c>
      <c r="C2477" s="67" t="s">
        <v>701</v>
      </c>
      <c r="D2477" s="107">
        <v>239015</v>
      </c>
      <c r="E2477" s="75" t="s">
        <v>32</v>
      </c>
      <c r="F2477" s="76">
        <v>642165</v>
      </c>
      <c r="G2477" s="75" t="s">
        <v>489</v>
      </c>
      <c r="H2477" s="77">
        <v>-7.0000000000050022E-2</v>
      </c>
      <c r="I2477" s="77">
        <v>6.5369931689929217E-13</v>
      </c>
      <c r="J2477" s="77">
        <v>0</v>
      </c>
      <c r="K2477" s="77">
        <v>540.02</v>
      </c>
      <c r="L2477" s="80">
        <v>0</v>
      </c>
      <c r="M2477" s="80"/>
      <c r="N2477" s="80"/>
      <c r="O2477" s="80"/>
      <c r="P2477" s="80"/>
      <c r="Q2477" s="78">
        <v>110010</v>
      </c>
      <c r="R2477" s="79" t="s">
        <v>170</v>
      </c>
      <c r="S2477" s="78">
        <v>42</v>
      </c>
      <c r="T2477" s="79" t="s">
        <v>170</v>
      </c>
      <c r="U2477" s="78">
        <v>11</v>
      </c>
      <c r="V2477" s="80" t="s">
        <v>156</v>
      </c>
      <c r="W2477" s="78">
        <v>64</v>
      </c>
      <c r="X2477" s="78">
        <v>9</v>
      </c>
    </row>
    <row r="2478" spans="1:24" x14ac:dyDescent="0.25">
      <c r="A2478" s="67"/>
      <c r="B2478" s="67">
        <v>2205</v>
      </c>
      <c r="C2478" s="67" t="s">
        <v>701</v>
      </c>
      <c r="D2478" s="107">
        <v>239015</v>
      </c>
      <c r="E2478" s="75" t="s">
        <v>32</v>
      </c>
      <c r="F2478" s="76">
        <v>642166</v>
      </c>
      <c r="G2478" s="75" t="s">
        <v>490</v>
      </c>
      <c r="H2478" s="77">
        <v>2150364</v>
      </c>
      <c r="I2478" s="77">
        <v>0</v>
      </c>
      <c r="J2478" s="77">
        <v>0</v>
      </c>
      <c r="K2478" s="77">
        <v>0</v>
      </c>
      <c r="L2478" s="80">
        <v>0</v>
      </c>
      <c r="M2478" s="80"/>
      <c r="N2478" s="80"/>
      <c r="O2478" s="80"/>
      <c r="P2478" s="80"/>
      <c r="Q2478" s="78">
        <v>110010</v>
      </c>
      <c r="R2478" s="79" t="s">
        <v>170</v>
      </c>
      <c r="S2478" s="78">
        <v>42</v>
      </c>
      <c r="T2478" s="79" t="s">
        <v>170</v>
      </c>
      <c r="U2478" s="78">
        <v>11</v>
      </c>
      <c r="V2478" s="80" t="s">
        <v>156</v>
      </c>
      <c r="W2478" s="78">
        <v>64</v>
      </c>
      <c r="X2478" s="78">
        <v>9</v>
      </c>
    </row>
    <row r="2479" spans="1:24" x14ac:dyDescent="0.25">
      <c r="A2479" s="67"/>
      <c r="B2479" s="67">
        <v>2206</v>
      </c>
      <c r="C2479" s="67" t="s">
        <v>701</v>
      </c>
      <c r="D2479" s="107">
        <v>239015</v>
      </c>
      <c r="E2479" s="75" t="s">
        <v>32</v>
      </c>
      <c r="F2479" s="76">
        <v>642170</v>
      </c>
      <c r="G2479" s="75" t="s">
        <v>491</v>
      </c>
      <c r="H2479" s="77">
        <v>0</v>
      </c>
      <c r="I2479" s="77">
        <v>0</v>
      </c>
      <c r="J2479" s="77">
        <v>0</v>
      </c>
      <c r="K2479" s="77">
        <v>0</v>
      </c>
      <c r="L2479" s="80">
        <v>0</v>
      </c>
      <c r="M2479" s="80"/>
      <c r="N2479" s="80"/>
      <c r="O2479" s="80"/>
      <c r="P2479" s="80"/>
      <c r="Q2479" s="78">
        <v>110010</v>
      </c>
      <c r="R2479" s="79" t="s">
        <v>170</v>
      </c>
      <c r="S2479" s="78">
        <v>42</v>
      </c>
      <c r="T2479" s="79" t="s">
        <v>170</v>
      </c>
      <c r="U2479" s="78">
        <v>11</v>
      </c>
      <c r="V2479" s="80" t="s">
        <v>156</v>
      </c>
      <c r="W2479" s="78">
        <v>64</v>
      </c>
      <c r="X2479" s="78">
        <v>9</v>
      </c>
    </row>
    <row r="2480" spans="1:24" x14ac:dyDescent="0.25">
      <c r="A2480" s="67"/>
      <c r="B2480" s="67">
        <v>2207</v>
      </c>
      <c r="C2480" s="67" t="s">
        <v>701</v>
      </c>
      <c r="D2480" s="107">
        <v>239015</v>
      </c>
      <c r="E2480" s="75" t="s">
        <v>32</v>
      </c>
      <c r="F2480" s="76">
        <v>642175</v>
      </c>
      <c r="G2480" s="75" t="s">
        <v>492</v>
      </c>
      <c r="H2480" s="77">
        <v>849371.42999999993</v>
      </c>
      <c r="I2480" s="77">
        <v>896357.7</v>
      </c>
      <c r="J2480" s="77">
        <v>892000</v>
      </c>
      <c r="K2480" s="77">
        <v>479189.23</v>
      </c>
      <c r="L2480" s="80">
        <v>975000</v>
      </c>
      <c r="M2480" s="80"/>
      <c r="N2480" s="80"/>
      <c r="O2480" s="80"/>
      <c r="P2480" s="80"/>
      <c r="Q2480" s="78">
        <v>110010</v>
      </c>
      <c r="R2480" s="79" t="s">
        <v>170</v>
      </c>
      <c r="S2480" s="78">
        <v>42</v>
      </c>
      <c r="T2480" s="79" t="s">
        <v>170</v>
      </c>
      <c r="U2480" s="78">
        <v>11</v>
      </c>
      <c r="V2480" s="80" t="s">
        <v>156</v>
      </c>
      <c r="W2480" s="78">
        <v>64</v>
      </c>
      <c r="X2480" s="78">
        <v>9</v>
      </c>
    </row>
    <row r="2481" spans="1:24" x14ac:dyDescent="0.25">
      <c r="A2481" s="67"/>
      <c r="B2481" s="67">
        <v>2208</v>
      </c>
      <c r="C2481" s="67" t="s">
        <v>701</v>
      </c>
      <c r="D2481" s="107">
        <v>239015</v>
      </c>
      <c r="E2481" s="75" t="s">
        <v>32</v>
      </c>
      <c r="F2481" s="76">
        <v>642186</v>
      </c>
      <c r="G2481" s="75" t="s">
        <v>493</v>
      </c>
      <c r="H2481" s="77">
        <v>9120</v>
      </c>
      <c r="I2481" s="77">
        <v>9540</v>
      </c>
      <c r="J2481" s="77">
        <v>10000</v>
      </c>
      <c r="K2481" s="77">
        <v>6743.58</v>
      </c>
      <c r="L2481" s="80">
        <v>13000</v>
      </c>
      <c r="M2481" s="80"/>
      <c r="N2481" s="80"/>
      <c r="O2481" s="80"/>
      <c r="P2481" s="80"/>
      <c r="Q2481" s="78">
        <v>110010</v>
      </c>
      <c r="R2481" s="79" t="s">
        <v>170</v>
      </c>
      <c r="S2481" s="78">
        <v>42</v>
      </c>
      <c r="T2481" s="79" t="s">
        <v>170</v>
      </c>
      <c r="U2481" s="78">
        <v>11</v>
      </c>
      <c r="V2481" s="80" t="s">
        <v>156</v>
      </c>
      <c r="W2481" s="78">
        <v>64</v>
      </c>
      <c r="X2481" s="78">
        <v>9</v>
      </c>
    </row>
    <row r="2482" spans="1:24" x14ac:dyDescent="0.25">
      <c r="A2482" s="67"/>
      <c r="B2482" s="67">
        <v>2209</v>
      </c>
      <c r="C2482" s="67" t="s">
        <v>701</v>
      </c>
      <c r="D2482" s="107">
        <v>239015</v>
      </c>
      <c r="E2482" s="75" t="s">
        <v>32</v>
      </c>
      <c r="F2482" s="76">
        <v>642191</v>
      </c>
      <c r="G2482" s="75" t="s">
        <v>162</v>
      </c>
      <c r="H2482" s="77">
        <v>60911.909999999996</v>
      </c>
      <c r="I2482" s="77">
        <v>0</v>
      </c>
      <c r="J2482" s="77">
        <v>127700</v>
      </c>
      <c r="K2482" s="77">
        <v>127073.62000000001</v>
      </c>
      <c r="L2482" s="80">
        <v>102144</v>
      </c>
      <c r="M2482" s="80"/>
      <c r="N2482" s="80"/>
      <c r="O2482" s="80"/>
      <c r="P2482" s="80"/>
      <c r="Q2482" s="78">
        <v>110010</v>
      </c>
      <c r="R2482" s="79" t="s">
        <v>170</v>
      </c>
      <c r="S2482" s="78">
        <v>42</v>
      </c>
      <c r="T2482" s="79" t="s">
        <v>170</v>
      </c>
      <c r="U2482" s="78">
        <v>11</v>
      </c>
      <c r="V2482" s="80" t="s">
        <v>156</v>
      </c>
      <c r="W2482" s="78">
        <v>64</v>
      </c>
      <c r="X2482" s="78">
        <v>9</v>
      </c>
    </row>
    <row r="2483" spans="1:24" x14ac:dyDescent="0.25">
      <c r="A2483" s="67"/>
      <c r="B2483" s="67">
        <v>2210</v>
      </c>
      <c r="C2483" s="67" t="s">
        <v>701</v>
      </c>
      <c r="D2483" s="107">
        <v>239015</v>
      </c>
      <c r="E2483" s="75" t="s">
        <v>32</v>
      </c>
      <c r="F2483" s="76">
        <v>642192</v>
      </c>
      <c r="G2483" s="75" t="s">
        <v>172</v>
      </c>
      <c r="H2483" s="77">
        <v>-14691.67</v>
      </c>
      <c r="I2483" s="77">
        <v>16648.440000000002</v>
      </c>
      <c r="J2483" s="77">
        <v>25000</v>
      </c>
      <c r="K2483" s="77">
        <v>0</v>
      </c>
      <c r="L2483" s="80">
        <v>25000</v>
      </c>
      <c r="M2483" s="80"/>
      <c r="N2483" s="80"/>
      <c r="O2483" s="80"/>
      <c r="P2483" s="80"/>
      <c r="Q2483" s="78">
        <v>110010</v>
      </c>
      <c r="R2483" s="79" t="s">
        <v>170</v>
      </c>
      <c r="S2483" s="78">
        <v>42</v>
      </c>
      <c r="T2483" s="79" t="s">
        <v>170</v>
      </c>
      <c r="U2483" s="78">
        <v>11</v>
      </c>
      <c r="V2483" s="80" t="s">
        <v>156</v>
      </c>
      <c r="W2483" s="78">
        <v>64</v>
      </c>
      <c r="X2483" s="78">
        <v>9</v>
      </c>
    </row>
    <row r="2484" spans="1:24" x14ac:dyDescent="0.25">
      <c r="A2484" s="67"/>
      <c r="B2484" s="67">
        <v>2211</v>
      </c>
      <c r="C2484" s="67" t="s">
        <v>701</v>
      </c>
      <c r="D2484" s="107">
        <v>239015</v>
      </c>
      <c r="E2484" s="75" t="s">
        <v>32</v>
      </c>
      <c r="F2484" s="76">
        <v>642193</v>
      </c>
      <c r="G2484" s="75" t="s">
        <v>494</v>
      </c>
      <c r="H2484" s="77">
        <v>9318</v>
      </c>
      <c r="I2484" s="77">
        <v>5200</v>
      </c>
      <c r="J2484" s="77">
        <v>10000</v>
      </c>
      <c r="K2484" s="77">
        <v>7580</v>
      </c>
      <c r="L2484" s="80">
        <v>20000</v>
      </c>
      <c r="M2484" s="80"/>
      <c r="N2484" s="80"/>
      <c r="O2484" s="80"/>
      <c r="P2484" s="80"/>
      <c r="Q2484" s="78">
        <v>110010</v>
      </c>
      <c r="R2484" s="79" t="s">
        <v>170</v>
      </c>
      <c r="S2484" s="78">
        <v>42</v>
      </c>
      <c r="T2484" s="79" t="s">
        <v>170</v>
      </c>
      <c r="U2484" s="78">
        <v>11</v>
      </c>
      <c r="V2484" s="80" t="s">
        <v>156</v>
      </c>
      <c r="W2484" s="78">
        <v>64</v>
      </c>
      <c r="X2484" s="78">
        <v>9</v>
      </c>
    </row>
    <row r="2485" spans="1:24" x14ac:dyDescent="0.25">
      <c r="A2485" s="67"/>
      <c r="B2485" s="67">
        <v>2212</v>
      </c>
      <c r="C2485" s="67" t="s">
        <v>701</v>
      </c>
      <c r="D2485" s="107">
        <v>239015</v>
      </c>
      <c r="E2485" s="75" t="s">
        <v>32</v>
      </c>
      <c r="F2485" s="76">
        <v>642194</v>
      </c>
      <c r="G2485" s="75" t="s">
        <v>495</v>
      </c>
      <c r="H2485" s="77">
        <v>11438.130000000003</v>
      </c>
      <c r="I2485" s="77">
        <v>14377.220000000001</v>
      </c>
      <c r="J2485" s="77">
        <v>15000</v>
      </c>
      <c r="K2485" s="77">
        <v>3317.82</v>
      </c>
      <c r="L2485" s="80">
        <v>15000</v>
      </c>
      <c r="M2485" s="80"/>
      <c r="N2485" s="80"/>
      <c r="O2485" s="80"/>
      <c r="P2485" s="80"/>
      <c r="Q2485" s="78">
        <v>110010</v>
      </c>
      <c r="R2485" s="79" t="s">
        <v>170</v>
      </c>
      <c r="S2485" s="78">
        <v>42</v>
      </c>
      <c r="T2485" s="79" t="s">
        <v>170</v>
      </c>
      <c r="U2485" s="78">
        <v>11</v>
      </c>
      <c r="V2485" s="80" t="s">
        <v>156</v>
      </c>
      <c r="W2485" s="78">
        <v>64</v>
      </c>
      <c r="X2485" s="78">
        <v>9</v>
      </c>
    </row>
    <row r="2486" spans="1:24" x14ac:dyDescent="0.25">
      <c r="A2486" s="67"/>
      <c r="B2486" s="67">
        <v>2213</v>
      </c>
      <c r="C2486" s="67" t="s">
        <v>701</v>
      </c>
      <c r="D2486" s="107">
        <v>239015</v>
      </c>
      <c r="E2486" s="75" t="s">
        <v>32</v>
      </c>
      <c r="F2486" s="76">
        <v>642196</v>
      </c>
      <c r="G2486" s="75" t="s">
        <v>705</v>
      </c>
      <c r="H2486" s="77">
        <v>3712.5</v>
      </c>
      <c r="I2486" s="77">
        <v>7806</v>
      </c>
      <c r="J2486" s="77">
        <v>9000</v>
      </c>
      <c r="K2486" s="77">
        <v>2652</v>
      </c>
      <c r="L2486" s="80">
        <v>9000</v>
      </c>
      <c r="M2486" s="80"/>
      <c r="N2486" s="80"/>
      <c r="O2486" s="80"/>
      <c r="P2486" s="80"/>
      <c r="Q2486" s="78">
        <v>110010</v>
      </c>
      <c r="R2486" s="79" t="s">
        <v>170</v>
      </c>
      <c r="S2486" s="78">
        <v>42</v>
      </c>
      <c r="T2486" s="79" t="s">
        <v>170</v>
      </c>
      <c r="U2486" s="78">
        <v>11</v>
      </c>
      <c r="V2486" s="80" t="s">
        <v>156</v>
      </c>
      <c r="W2486" s="78">
        <v>64</v>
      </c>
      <c r="X2486" s="78">
        <v>9</v>
      </c>
    </row>
    <row r="2487" spans="1:24" x14ac:dyDescent="0.25">
      <c r="A2487" s="67"/>
      <c r="B2487" s="67">
        <v>2214</v>
      </c>
      <c r="C2487" s="67" t="s">
        <v>701</v>
      </c>
      <c r="D2487" s="107">
        <v>239015</v>
      </c>
      <c r="E2487" s="75" t="s">
        <v>32</v>
      </c>
      <c r="F2487" s="76">
        <v>642199</v>
      </c>
      <c r="G2487" s="75" t="s">
        <v>496</v>
      </c>
      <c r="H2487" s="77">
        <v>15743.51</v>
      </c>
      <c r="I2487" s="77">
        <v>65060.7</v>
      </c>
      <c r="J2487" s="77">
        <v>80000</v>
      </c>
      <c r="K2487" s="77">
        <v>0</v>
      </c>
      <c r="L2487" s="80">
        <v>80000</v>
      </c>
      <c r="M2487" s="80"/>
      <c r="N2487" s="80"/>
      <c r="O2487" s="80"/>
      <c r="P2487" s="80"/>
      <c r="Q2487" s="78">
        <v>110010</v>
      </c>
      <c r="R2487" s="79" t="s">
        <v>170</v>
      </c>
      <c r="S2487" s="78">
        <v>42</v>
      </c>
      <c r="T2487" s="79" t="s">
        <v>170</v>
      </c>
      <c r="U2487" s="78">
        <v>11</v>
      </c>
      <c r="V2487" s="80" t="s">
        <v>156</v>
      </c>
      <c r="W2487" s="78">
        <v>64</v>
      </c>
      <c r="X2487" s="78">
        <v>9</v>
      </c>
    </row>
    <row r="2488" spans="1:24" x14ac:dyDescent="0.25">
      <c r="A2488" s="67"/>
      <c r="B2488" s="67">
        <v>2215</v>
      </c>
      <c r="C2488" s="67" t="s">
        <v>701</v>
      </c>
      <c r="D2488" s="107">
        <v>239015</v>
      </c>
      <c r="E2488" s="75" t="s">
        <v>32</v>
      </c>
      <c r="F2488" s="76">
        <v>642200</v>
      </c>
      <c r="G2488" s="75" t="s">
        <v>163</v>
      </c>
      <c r="H2488" s="77">
        <v>460839.8</v>
      </c>
      <c r="I2488" s="77">
        <v>493758.81</v>
      </c>
      <c r="J2488" s="77">
        <v>520000</v>
      </c>
      <c r="K2488" s="77">
        <v>272814.69</v>
      </c>
      <c r="L2488" s="80">
        <v>570000</v>
      </c>
      <c r="M2488" s="80"/>
      <c r="N2488" s="80"/>
      <c r="O2488" s="80"/>
      <c r="P2488" s="80"/>
      <c r="Q2488" s="78">
        <v>110010</v>
      </c>
      <c r="R2488" s="79" t="s">
        <v>170</v>
      </c>
      <c r="S2488" s="78">
        <v>42</v>
      </c>
      <c r="T2488" s="79" t="s">
        <v>170</v>
      </c>
      <c r="U2488" s="78">
        <v>11</v>
      </c>
      <c r="V2488" s="80" t="s">
        <v>156</v>
      </c>
      <c r="W2488" s="78">
        <v>64</v>
      </c>
      <c r="X2488" s="78">
        <v>9</v>
      </c>
    </row>
    <row r="2489" spans="1:24" x14ac:dyDescent="0.25">
      <c r="A2489" s="67"/>
      <c r="B2489" s="67">
        <v>2216</v>
      </c>
      <c r="C2489" s="67" t="s">
        <v>701</v>
      </c>
      <c r="D2489" s="107">
        <v>291000</v>
      </c>
      <c r="E2489" s="75" t="s">
        <v>497</v>
      </c>
      <c r="F2489" s="76">
        <v>798120</v>
      </c>
      <c r="G2489" s="75" t="s">
        <v>498</v>
      </c>
      <c r="H2489" s="77">
        <v>0</v>
      </c>
      <c r="I2489" s="77">
        <v>0</v>
      </c>
      <c r="J2489" s="77">
        <f>937295+41460</f>
        <v>978755</v>
      </c>
      <c r="K2489" s="77">
        <v>0</v>
      </c>
      <c r="L2489" s="80">
        <v>2000000</v>
      </c>
      <c r="M2489" s="80"/>
      <c r="N2489" s="80"/>
      <c r="O2489" s="80"/>
      <c r="P2489" s="80"/>
      <c r="Q2489" s="78">
        <v>110010</v>
      </c>
      <c r="R2489" s="79"/>
      <c r="S2489" s="78">
        <v>90</v>
      </c>
      <c r="T2489" s="79"/>
      <c r="U2489" s="78"/>
      <c r="V2489" s="80"/>
      <c r="W2489" s="78">
        <v>79</v>
      </c>
      <c r="X2489" s="78">
        <v>9</v>
      </c>
    </row>
    <row r="2490" spans="1:24" x14ac:dyDescent="0.25">
      <c r="A2490" s="67"/>
      <c r="B2490" s="67">
        <v>2217</v>
      </c>
      <c r="C2490" s="67" t="s">
        <v>701</v>
      </c>
      <c r="D2490" s="107">
        <v>291000</v>
      </c>
      <c r="E2490" s="75" t="s">
        <v>497</v>
      </c>
      <c r="F2490" s="76">
        <v>798130</v>
      </c>
      <c r="G2490" s="75" t="s">
        <v>499</v>
      </c>
      <c r="H2490" s="77">
        <v>0</v>
      </c>
      <c r="I2490" s="77">
        <v>0</v>
      </c>
      <c r="J2490" s="77">
        <v>864597</v>
      </c>
      <c r="K2490" s="77">
        <v>0</v>
      </c>
      <c r="L2490" s="80">
        <f>6328000+172000</f>
        <v>6500000</v>
      </c>
      <c r="M2490" s="80"/>
      <c r="N2490" s="80"/>
      <c r="O2490" s="80"/>
      <c r="P2490" s="80"/>
      <c r="Q2490" s="78">
        <v>110010</v>
      </c>
      <c r="R2490" s="79"/>
      <c r="S2490" s="78">
        <v>90</v>
      </c>
      <c r="T2490" s="79"/>
      <c r="U2490" s="78"/>
      <c r="V2490" s="80"/>
      <c r="W2490" s="78">
        <v>79</v>
      </c>
      <c r="X2490" s="78">
        <v>9</v>
      </c>
    </row>
    <row r="2491" spans="1:24" x14ac:dyDescent="0.25">
      <c r="A2491" s="67"/>
      <c r="B2491" s="67">
        <v>2218</v>
      </c>
      <c r="C2491" s="67" t="s">
        <v>701</v>
      </c>
      <c r="D2491" s="107">
        <v>291000</v>
      </c>
      <c r="E2491" s="75" t="s">
        <v>497</v>
      </c>
      <c r="F2491" s="76">
        <v>798135</v>
      </c>
      <c r="G2491" s="75" t="s">
        <v>167</v>
      </c>
      <c r="H2491" s="77">
        <v>0</v>
      </c>
      <c r="I2491" s="77">
        <v>0</v>
      </c>
      <c r="J2491" s="77">
        <v>0</v>
      </c>
      <c r="K2491" s="77">
        <v>0</v>
      </c>
      <c r="L2491" s="80">
        <v>300000</v>
      </c>
      <c r="M2491" s="80"/>
      <c r="N2491" s="80"/>
      <c r="O2491" s="80"/>
      <c r="P2491" s="80"/>
      <c r="Q2491" s="78">
        <v>110010</v>
      </c>
      <c r="R2491" s="79"/>
      <c r="S2491" s="78">
        <v>90</v>
      </c>
      <c r="T2491" s="79"/>
      <c r="U2491" s="78"/>
      <c r="V2491" s="80"/>
      <c r="W2491" s="78">
        <v>79</v>
      </c>
      <c r="X2491" s="78">
        <v>9</v>
      </c>
    </row>
    <row r="2492" spans="1:24" x14ac:dyDescent="0.25">
      <c r="A2492" s="67"/>
      <c r="B2492" s="67"/>
      <c r="C2492" s="67" t="s">
        <v>701</v>
      </c>
      <c r="D2492" s="107">
        <v>291000</v>
      </c>
      <c r="E2492" s="75" t="s">
        <v>497</v>
      </c>
      <c r="F2492" s="76">
        <v>798136</v>
      </c>
      <c r="G2492" s="75" t="s">
        <v>762</v>
      </c>
      <c r="H2492" s="77">
        <v>0</v>
      </c>
      <c r="I2492" s="77">
        <v>0</v>
      </c>
      <c r="J2492" s="77">
        <v>0</v>
      </c>
      <c r="K2492" s="77">
        <v>0</v>
      </c>
      <c r="L2492" s="80">
        <v>1500000</v>
      </c>
      <c r="M2492" s="80"/>
      <c r="N2492" s="80"/>
      <c r="O2492" s="80"/>
      <c r="P2492" s="80"/>
      <c r="Q2492" s="78">
        <v>110010</v>
      </c>
      <c r="R2492" s="79" t="s">
        <v>156</v>
      </c>
      <c r="S2492" s="78">
        <v>90</v>
      </c>
      <c r="T2492" s="79" t="s">
        <v>837</v>
      </c>
      <c r="U2492" s="78">
        <v>11</v>
      </c>
      <c r="V2492" s="80" t="s">
        <v>156</v>
      </c>
      <c r="W2492" s="78">
        <v>79</v>
      </c>
      <c r="X2492" s="78">
        <v>9</v>
      </c>
    </row>
    <row r="2493" spans="1:24" x14ac:dyDescent="0.25">
      <c r="A2493" s="67"/>
      <c r="B2493" s="67"/>
      <c r="C2493" s="67" t="s">
        <v>701</v>
      </c>
      <c r="D2493" s="107">
        <v>291000</v>
      </c>
      <c r="E2493" s="75" t="s">
        <v>497</v>
      </c>
      <c r="F2493" s="76">
        <v>798137</v>
      </c>
      <c r="G2493" s="75" t="s">
        <v>763</v>
      </c>
      <c r="H2493" s="77">
        <v>0</v>
      </c>
      <c r="I2493" s="77">
        <v>0</v>
      </c>
      <c r="J2493" s="77">
        <v>0</v>
      </c>
      <c r="K2493" s="77">
        <v>0</v>
      </c>
      <c r="L2493" s="80">
        <v>2218353</v>
      </c>
      <c r="M2493" s="80"/>
      <c r="N2493" s="80"/>
      <c r="O2493" s="80"/>
      <c r="P2493" s="80"/>
      <c r="Q2493" s="78">
        <v>110010</v>
      </c>
      <c r="R2493" s="79" t="s">
        <v>156</v>
      </c>
      <c r="S2493" s="78">
        <v>90</v>
      </c>
      <c r="T2493" s="79" t="s">
        <v>837</v>
      </c>
      <c r="U2493" s="78">
        <v>11</v>
      </c>
      <c r="V2493" s="80" t="s">
        <v>156</v>
      </c>
      <c r="W2493" s="78">
        <v>79</v>
      </c>
      <c r="X2493" s="78">
        <v>9</v>
      </c>
    </row>
    <row r="2494" spans="1:24" x14ac:dyDescent="0.25">
      <c r="A2494" s="67"/>
      <c r="B2494" s="67">
        <v>2219</v>
      </c>
      <c r="C2494" s="67" t="s">
        <v>701</v>
      </c>
      <c r="D2494" s="107">
        <v>291000</v>
      </c>
      <c r="E2494" s="75" t="s">
        <v>497</v>
      </c>
      <c r="F2494" s="76">
        <v>798139</v>
      </c>
      <c r="G2494" s="75" t="s">
        <v>500</v>
      </c>
      <c r="H2494" s="77">
        <v>0</v>
      </c>
      <c r="I2494" s="77">
        <v>0</v>
      </c>
      <c r="J2494" s="77">
        <v>0</v>
      </c>
      <c r="K2494" s="77">
        <v>0</v>
      </c>
      <c r="L2494" s="80">
        <v>0</v>
      </c>
      <c r="M2494" s="80"/>
      <c r="N2494" s="80"/>
      <c r="O2494" s="80"/>
      <c r="P2494" s="80"/>
      <c r="Q2494" s="78">
        <v>110010</v>
      </c>
      <c r="R2494" s="79"/>
      <c r="S2494" s="78">
        <v>90</v>
      </c>
      <c r="T2494" s="79"/>
      <c r="U2494" s="78"/>
      <c r="V2494" s="80"/>
      <c r="W2494" s="78">
        <v>79</v>
      </c>
      <c r="X2494" s="78">
        <v>9</v>
      </c>
    </row>
    <row r="2495" spans="1:24" s="66" customFormat="1" x14ac:dyDescent="0.25">
      <c r="A2495" s="67"/>
      <c r="B2495" s="67">
        <v>2220</v>
      </c>
      <c r="C2495" s="67" t="s">
        <v>701</v>
      </c>
      <c r="D2495" s="107">
        <v>291000</v>
      </c>
      <c r="E2495" s="75" t="s">
        <v>497</v>
      </c>
      <c r="F2495" s="76">
        <v>828247</v>
      </c>
      <c r="G2495" s="75" t="s">
        <v>501</v>
      </c>
      <c r="H2495" s="77">
        <v>1112433.75</v>
      </c>
      <c r="I2495" s="77">
        <v>1108996</v>
      </c>
      <c r="J2495" s="77">
        <v>1109741</v>
      </c>
      <c r="K2495" s="77">
        <v>1062295.75</v>
      </c>
      <c r="L2495" s="80">
        <v>1114522</v>
      </c>
      <c r="M2495" s="80"/>
      <c r="N2495" s="80"/>
      <c r="O2495" s="80"/>
      <c r="P2495" s="80"/>
      <c r="Q2495" s="78">
        <v>110010</v>
      </c>
      <c r="R2495" s="79"/>
      <c r="S2495" s="78">
        <v>80</v>
      </c>
      <c r="T2495" s="79"/>
      <c r="U2495" s="78"/>
      <c r="V2495" s="80"/>
      <c r="W2495" s="78">
        <v>82</v>
      </c>
      <c r="X2495" s="78">
        <v>9</v>
      </c>
    </row>
    <row r="2496" spans="1:24" x14ac:dyDescent="0.25">
      <c r="A2496" s="67"/>
      <c r="B2496" s="67"/>
      <c r="C2496" s="67" t="s">
        <v>701</v>
      </c>
      <c r="D2496" s="107">
        <v>291000</v>
      </c>
      <c r="E2496" s="75" t="s">
        <v>497</v>
      </c>
      <c r="F2496" s="76">
        <v>828248</v>
      </c>
      <c r="G2496" s="75" t="s">
        <v>852</v>
      </c>
      <c r="H2496" s="77">
        <v>0</v>
      </c>
      <c r="I2496" s="77">
        <v>0</v>
      </c>
      <c r="J2496" s="77">
        <v>0</v>
      </c>
      <c r="K2496" s="77"/>
      <c r="L2496" s="80">
        <v>12350013</v>
      </c>
      <c r="M2496" s="80"/>
      <c r="N2496" s="80"/>
      <c r="O2496" s="80"/>
      <c r="P2496" s="80"/>
      <c r="Q2496" s="78">
        <v>110010</v>
      </c>
      <c r="R2496" s="79"/>
      <c r="S2496" s="78"/>
      <c r="T2496" s="79"/>
      <c r="U2496" s="78"/>
      <c r="V2496" s="80"/>
      <c r="W2496" s="78"/>
      <c r="X2496" s="78"/>
    </row>
    <row r="2497" spans="1:24" x14ac:dyDescent="0.25">
      <c r="A2497" s="67"/>
      <c r="B2497" s="67">
        <v>2221</v>
      </c>
      <c r="C2497" s="67" t="s">
        <v>701</v>
      </c>
      <c r="D2497" s="107">
        <v>291000</v>
      </c>
      <c r="E2497" s="75" t="s">
        <v>497</v>
      </c>
      <c r="F2497" s="76">
        <v>828271</v>
      </c>
      <c r="G2497" s="75" t="s">
        <v>502</v>
      </c>
      <c r="H2497" s="77">
        <v>208157.58000000002</v>
      </c>
      <c r="I2497" s="77">
        <v>210312.72999999998</v>
      </c>
      <c r="J2497" s="77">
        <v>209567</v>
      </c>
      <c r="K2497" s="77">
        <v>110348.22</v>
      </c>
      <c r="L2497" s="80">
        <v>209567</v>
      </c>
      <c r="M2497" s="80"/>
      <c r="N2497" s="80"/>
      <c r="O2497" s="80"/>
      <c r="P2497" s="80"/>
      <c r="Q2497" s="78">
        <v>110010</v>
      </c>
      <c r="R2497" s="79"/>
      <c r="S2497" s="78">
        <v>85</v>
      </c>
      <c r="T2497" s="79"/>
      <c r="U2497" s="78"/>
      <c r="V2497" s="80"/>
      <c r="W2497" s="78">
        <v>82</v>
      </c>
      <c r="X2497" s="78">
        <v>9</v>
      </c>
    </row>
    <row r="2498" spans="1:24" s="66" customFormat="1" x14ac:dyDescent="0.25">
      <c r="A2498" s="67"/>
      <c r="B2498" s="67">
        <v>2222</v>
      </c>
      <c r="C2498" s="67" t="s">
        <v>701</v>
      </c>
      <c r="D2498" s="107">
        <v>291000</v>
      </c>
      <c r="E2498" s="75" t="s">
        <v>497</v>
      </c>
      <c r="F2498" s="76">
        <v>828273</v>
      </c>
      <c r="G2498" s="75" t="s">
        <v>503</v>
      </c>
      <c r="H2498" s="77">
        <v>85330.969999999987</v>
      </c>
      <c r="I2498" s="77">
        <v>75052.11</v>
      </c>
      <c r="J2498" s="77">
        <v>81748</v>
      </c>
      <c r="K2498" s="77">
        <v>35159.850000000006</v>
      </c>
      <c r="L2498" s="80">
        <v>85108</v>
      </c>
      <c r="M2498" s="80"/>
      <c r="N2498" s="80"/>
      <c r="O2498" s="80"/>
      <c r="P2498" s="80"/>
      <c r="Q2498" s="78">
        <v>110010</v>
      </c>
      <c r="R2498" s="79"/>
      <c r="S2498" s="78">
        <v>80</v>
      </c>
      <c r="T2498" s="79"/>
      <c r="U2498" s="78"/>
      <c r="V2498" s="80"/>
      <c r="W2498" s="78">
        <v>82</v>
      </c>
      <c r="X2498" s="78">
        <v>9</v>
      </c>
    </row>
    <row r="2499" spans="1:24" x14ac:dyDescent="0.25">
      <c r="A2499" s="67"/>
      <c r="B2499" s="67">
        <v>2223</v>
      </c>
      <c r="C2499" s="67" t="s">
        <v>701</v>
      </c>
      <c r="D2499" s="107">
        <v>291000</v>
      </c>
      <c r="E2499" s="75" t="s">
        <v>497</v>
      </c>
      <c r="F2499" s="76">
        <v>828277</v>
      </c>
      <c r="G2499" s="75" t="s">
        <v>504</v>
      </c>
      <c r="H2499" s="77">
        <v>19493332</v>
      </c>
      <c r="I2499" s="77">
        <v>33000000</v>
      </c>
      <c r="J2499" s="77">
        <v>12119681</v>
      </c>
      <c r="K2499" s="77">
        <v>0</v>
      </c>
      <c r="L2499" s="80">
        <f>12629839-2505793-3225533-12000-3120-269164+44850+2800-129653-191280+488628-76505+70000+1000000-120000+300000+558000-172000-920304+1121101-15725-8668+1500+5101</f>
        <v>8572074</v>
      </c>
      <c r="M2499" s="80"/>
      <c r="N2499" s="80"/>
      <c r="O2499" s="80"/>
      <c r="P2499" s="80"/>
      <c r="Q2499" s="78">
        <v>110010</v>
      </c>
      <c r="R2499" s="79"/>
      <c r="S2499" s="78">
        <v>85</v>
      </c>
      <c r="T2499" s="79"/>
      <c r="U2499" s="78"/>
      <c r="V2499" s="80"/>
      <c r="W2499" s="78">
        <v>82</v>
      </c>
      <c r="X2499" s="78">
        <v>9</v>
      </c>
    </row>
    <row r="2500" spans="1:24" x14ac:dyDescent="0.25">
      <c r="A2500" s="67"/>
      <c r="B2500" s="67">
        <v>2224</v>
      </c>
      <c r="C2500" s="67" t="s">
        <v>701</v>
      </c>
      <c r="D2500" s="107">
        <v>291000</v>
      </c>
      <c r="E2500" s="75" t="s">
        <v>497</v>
      </c>
      <c r="F2500" s="76">
        <v>828295</v>
      </c>
      <c r="G2500" s="75" t="s">
        <v>505</v>
      </c>
      <c r="H2500" s="77">
        <v>2161446.7999999998</v>
      </c>
      <c r="I2500" s="77">
        <v>2156778.2000000002</v>
      </c>
      <c r="J2500" s="77">
        <v>2143259</v>
      </c>
      <c r="K2500" s="77">
        <v>1749114.65</v>
      </c>
      <c r="L2500" s="80">
        <v>2165528</v>
      </c>
      <c r="M2500" s="80"/>
      <c r="N2500" s="80"/>
      <c r="O2500" s="80"/>
      <c r="P2500" s="80"/>
      <c r="Q2500" s="78">
        <v>110010</v>
      </c>
      <c r="R2500" s="79"/>
      <c r="S2500" s="78">
        <v>85</v>
      </c>
      <c r="T2500" s="79"/>
      <c r="U2500" s="78"/>
      <c r="V2500" s="80"/>
      <c r="W2500" s="78">
        <v>82</v>
      </c>
      <c r="X2500" s="78">
        <v>9</v>
      </c>
    </row>
    <row r="2501" spans="1:24" s="66" customFormat="1" x14ac:dyDescent="0.25">
      <c r="A2501" s="67"/>
      <c r="B2501" s="67">
        <v>5447</v>
      </c>
      <c r="C2501" s="67" t="s">
        <v>701</v>
      </c>
      <c r="D2501" s="109">
        <v>813005</v>
      </c>
      <c r="E2501" s="86" t="s">
        <v>550</v>
      </c>
      <c r="F2501" s="72">
        <v>581010</v>
      </c>
      <c r="G2501" s="86" t="s">
        <v>585</v>
      </c>
      <c r="H2501" s="87">
        <v>70480.350000000006</v>
      </c>
      <c r="I2501" s="87">
        <v>100000</v>
      </c>
      <c r="J2501" s="87">
        <v>100000</v>
      </c>
      <c r="K2501" s="87">
        <v>100000</v>
      </c>
      <c r="L2501" s="87">
        <v>37268</v>
      </c>
      <c r="M2501" s="87"/>
      <c r="N2501" s="87"/>
      <c r="O2501" s="87"/>
      <c r="P2501" s="87"/>
      <c r="Q2501" s="78">
        <v>310010</v>
      </c>
      <c r="R2501" s="79" t="s">
        <v>686</v>
      </c>
      <c r="S2501" s="78">
        <v>590</v>
      </c>
      <c r="T2501" s="79" t="s">
        <v>686</v>
      </c>
      <c r="U2501" s="78">
        <v>31</v>
      </c>
      <c r="V2501" s="80" t="s">
        <v>716</v>
      </c>
      <c r="W2501" s="78">
        <v>58</v>
      </c>
      <c r="X2501" s="93"/>
    </row>
    <row r="2502" spans="1:24" s="66" customFormat="1" x14ac:dyDescent="0.25">
      <c r="A2502" s="67"/>
      <c r="B2502" s="67">
        <v>5448</v>
      </c>
      <c r="C2502" s="67" t="s">
        <v>701</v>
      </c>
      <c r="D2502" s="109">
        <v>813005</v>
      </c>
      <c r="E2502" s="86" t="s">
        <v>550</v>
      </c>
      <c r="F2502" s="72">
        <v>590003</v>
      </c>
      <c r="G2502" s="86" t="s">
        <v>586</v>
      </c>
      <c r="H2502" s="87">
        <v>0</v>
      </c>
      <c r="I2502" s="87">
        <v>839.78</v>
      </c>
      <c r="J2502" s="87">
        <v>0</v>
      </c>
      <c r="K2502" s="87">
        <v>0</v>
      </c>
      <c r="L2502" s="87">
        <v>45267</v>
      </c>
      <c r="M2502" s="87"/>
      <c r="N2502" s="87"/>
      <c r="O2502" s="87"/>
      <c r="P2502" s="87"/>
      <c r="Q2502" s="78">
        <v>310010</v>
      </c>
      <c r="R2502" s="79" t="s">
        <v>686</v>
      </c>
      <c r="S2502" s="78">
        <v>590</v>
      </c>
      <c r="T2502" s="79" t="s">
        <v>686</v>
      </c>
      <c r="U2502" s="78">
        <v>31</v>
      </c>
      <c r="V2502" s="80" t="s">
        <v>716</v>
      </c>
      <c r="W2502" s="93">
        <v>59</v>
      </c>
      <c r="X2502" s="93"/>
    </row>
    <row r="2503" spans="1:24" x14ac:dyDescent="0.25">
      <c r="A2503" s="67"/>
      <c r="B2503" s="67">
        <v>5449</v>
      </c>
      <c r="C2503" s="67" t="s">
        <v>701</v>
      </c>
      <c r="D2503" s="109">
        <v>813005</v>
      </c>
      <c r="E2503" s="86" t="s">
        <v>550</v>
      </c>
      <c r="F2503" s="72">
        <v>712510</v>
      </c>
      <c r="G2503" s="86" t="s">
        <v>186</v>
      </c>
      <c r="H2503" s="87">
        <v>8333.2999999999993</v>
      </c>
      <c r="I2503" s="87">
        <v>35758.85</v>
      </c>
      <c r="J2503" s="87">
        <v>36663</v>
      </c>
      <c r="K2503" s="87">
        <v>5188.8100000000004</v>
      </c>
      <c r="L2503" s="87">
        <v>36000</v>
      </c>
      <c r="M2503" s="87"/>
      <c r="N2503" s="87"/>
      <c r="O2503" s="87"/>
      <c r="P2503" s="87"/>
      <c r="Q2503" s="78">
        <v>310010</v>
      </c>
      <c r="R2503" s="79" t="s">
        <v>686</v>
      </c>
      <c r="S2503" s="78">
        <v>590</v>
      </c>
      <c r="T2503" s="79" t="s">
        <v>686</v>
      </c>
      <c r="U2503" s="78">
        <v>31</v>
      </c>
      <c r="V2503" s="80" t="s">
        <v>716</v>
      </c>
      <c r="W2503" s="93">
        <v>71</v>
      </c>
      <c r="X2503" s="93"/>
    </row>
    <row r="2504" spans="1:24" x14ac:dyDescent="0.25">
      <c r="A2504" s="67"/>
      <c r="B2504" s="67">
        <v>5450</v>
      </c>
      <c r="C2504" s="67" t="s">
        <v>701</v>
      </c>
      <c r="D2504" s="109">
        <v>813005</v>
      </c>
      <c r="E2504" s="86" t="s">
        <v>550</v>
      </c>
      <c r="F2504" s="72">
        <v>733460</v>
      </c>
      <c r="G2504" s="86" t="s">
        <v>293</v>
      </c>
      <c r="H2504" s="87">
        <v>14024.45</v>
      </c>
      <c r="I2504" s="87">
        <v>0</v>
      </c>
      <c r="J2504" s="87">
        <v>0</v>
      </c>
      <c r="K2504" s="87">
        <v>21645.57</v>
      </c>
      <c r="L2504" s="87">
        <v>10000</v>
      </c>
      <c r="M2504" s="87"/>
      <c r="N2504" s="87"/>
      <c r="O2504" s="87"/>
      <c r="P2504" s="87"/>
      <c r="Q2504" s="78">
        <v>310010</v>
      </c>
      <c r="R2504" s="79" t="s">
        <v>686</v>
      </c>
      <c r="S2504" s="78">
        <v>590</v>
      </c>
      <c r="T2504" s="79" t="s">
        <v>686</v>
      </c>
      <c r="U2504" s="78">
        <v>31</v>
      </c>
      <c r="V2504" s="80" t="s">
        <v>716</v>
      </c>
      <c r="W2504" s="93">
        <v>73</v>
      </c>
      <c r="X2504" s="93"/>
    </row>
    <row r="2505" spans="1:24" s="66" customFormat="1" x14ac:dyDescent="0.25">
      <c r="A2505" s="67"/>
      <c r="B2505" s="67">
        <v>5451</v>
      </c>
      <c r="C2505" s="67" t="s">
        <v>701</v>
      </c>
      <c r="D2505" s="109">
        <v>813005</v>
      </c>
      <c r="E2505" s="86" t="s">
        <v>550</v>
      </c>
      <c r="F2505" s="72">
        <v>765490</v>
      </c>
      <c r="G2505" s="86" t="s">
        <v>381</v>
      </c>
      <c r="H2505" s="87">
        <v>19328.060000000001</v>
      </c>
      <c r="I2505" s="87">
        <v>15825.77</v>
      </c>
      <c r="J2505" s="87">
        <v>16000</v>
      </c>
      <c r="K2505" s="87">
        <v>6206.84</v>
      </c>
      <c r="L2505" s="87">
        <v>16000</v>
      </c>
      <c r="M2505" s="87"/>
      <c r="N2505" s="87"/>
      <c r="O2505" s="87"/>
      <c r="P2505" s="87"/>
      <c r="Q2505" s="78">
        <v>310010</v>
      </c>
      <c r="R2505" s="79" t="s">
        <v>686</v>
      </c>
      <c r="S2505" s="78">
        <v>590</v>
      </c>
      <c r="T2505" s="79" t="s">
        <v>686</v>
      </c>
      <c r="U2505" s="78">
        <v>31</v>
      </c>
      <c r="V2505" s="80" t="s">
        <v>716</v>
      </c>
      <c r="W2505" s="93">
        <v>76</v>
      </c>
      <c r="X2505" s="93"/>
    </row>
    <row r="2506" spans="1:24" x14ac:dyDescent="0.25">
      <c r="A2506" s="67"/>
      <c r="B2506" s="67">
        <v>5452</v>
      </c>
      <c r="C2506" s="67" t="s">
        <v>701</v>
      </c>
      <c r="D2506" s="109">
        <v>813005</v>
      </c>
      <c r="E2506" s="86" t="s">
        <v>550</v>
      </c>
      <c r="F2506" s="72">
        <v>787410</v>
      </c>
      <c r="G2506" s="86" t="s">
        <v>227</v>
      </c>
      <c r="H2506" s="87">
        <v>0</v>
      </c>
      <c r="I2506" s="87">
        <v>0</v>
      </c>
      <c r="J2506" s="87">
        <v>4337</v>
      </c>
      <c r="K2506" s="87">
        <v>4336.0200000000004</v>
      </c>
      <c r="L2506" s="87">
        <v>2000</v>
      </c>
      <c r="M2506" s="87"/>
      <c r="N2506" s="87"/>
      <c r="O2506" s="87"/>
      <c r="P2506" s="87"/>
      <c r="Q2506" s="78">
        <v>310010</v>
      </c>
      <c r="R2506" s="79" t="s">
        <v>686</v>
      </c>
      <c r="S2506" s="78">
        <v>590</v>
      </c>
      <c r="T2506" s="79" t="s">
        <v>686</v>
      </c>
      <c r="U2506" s="78">
        <v>31</v>
      </c>
      <c r="V2506" s="80" t="s">
        <v>716</v>
      </c>
      <c r="W2506" s="93">
        <v>78</v>
      </c>
      <c r="X2506" s="93"/>
    </row>
    <row r="2507" spans="1:24" x14ac:dyDescent="0.25">
      <c r="A2507" s="67"/>
      <c r="B2507" s="67">
        <v>5453</v>
      </c>
      <c r="C2507" s="67" t="s">
        <v>701</v>
      </c>
      <c r="D2507" s="109">
        <v>813005</v>
      </c>
      <c r="E2507" s="86" t="s">
        <v>550</v>
      </c>
      <c r="F2507" s="72">
        <v>810992</v>
      </c>
      <c r="G2507" s="86" t="s">
        <v>353</v>
      </c>
      <c r="H2507" s="87"/>
      <c r="I2507" s="87"/>
      <c r="J2507" s="87">
        <v>0</v>
      </c>
      <c r="K2507" s="87">
        <v>0</v>
      </c>
      <c r="L2507" s="87">
        <v>0</v>
      </c>
      <c r="M2507" s="87"/>
      <c r="N2507" s="87"/>
      <c r="O2507" s="87"/>
      <c r="P2507" s="87"/>
      <c r="Q2507" s="78">
        <v>310010</v>
      </c>
      <c r="R2507" s="79" t="s">
        <v>686</v>
      </c>
      <c r="S2507" s="78">
        <v>590</v>
      </c>
      <c r="T2507" s="79" t="s">
        <v>686</v>
      </c>
      <c r="U2507" s="78">
        <v>31</v>
      </c>
      <c r="V2507" s="80" t="s">
        <v>716</v>
      </c>
      <c r="W2507" s="93">
        <v>81</v>
      </c>
      <c r="X2507" s="93"/>
    </row>
    <row r="2508" spans="1:24" x14ac:dyDescent="0.25">
      <c r="A2508" s="67"/>
      <c r="B2508" s="67">
        <v>2225</v>
      </c>
      <c r="C2508" s="67" t="s">
        <v>701</v>
      </c>
      <c r="D2508" s="109">
        <v>890002</v>
      </c>
      <c r="E2508" s="86" t="s">
        <v>154</v>
      </c>
      <c r="F2508" s="72">
        <v>796801</v>
      </c>
      <c r="G2508" s="86" t="s">
        <v>506</v>
      </c>
      <c r="H2508" s="87">
        <v>7301.0500000000011</v>
      </c>
      <c r="I2508" s="87">
        <v>9130</v>
      </c>
      <c r="J2508" s="87">
        <v>9000</v>
      </c>
      <c r="K2508" s="87">
        <v>12990.599999999999</v>
      </c>
      <c r="L2508" s="80">
        <v>13100</v>
      </c>
      <c r="M2508" s="80"/>
      <c r="N2508" s="80"/>
      <c r="O2508" s="80"/>
      <c r="P2508" s="80"/>
      <c r="Q2508" s="78">
        <v>310010</v>
      </c>
      <c r="R2508" s="79" t="s">
        <v>764</v>
      </c>
      <c r="S2508" s="78">
        <v>590</v>
      </c>
      <c r="T2508" s="79" t="s">
        <v>764</v>
      </c>
      <c r="U2508" s="78">
        <v>31</v>
      </c>
      <c r="V2508" s="80" t="s">
        <v>716</v>
      </c>
      <c r="W2508" s="78">
        <v>79</v>
      </c>
      <c r="X2508" s="78">
        <v>9</v>
      </c>
    </row>
    <row r="2509" spans="1:24" x14ac:dyDescent="0.25">
      <c r="A2509" s="67"/>
      <c r="B2509" s="67">
        <v>2226</v>
      </c>
      <c r="C2509" s="67" t="s">
        <v>701</v>
      </c>
      <c r="D2509" s="109">
        <v>890002</v>
      </c>
      <c r="E2509" s="86" t="s">
        <v>154</v>
      </c>
      <c r="F2509" s="72">
        <v>796802</v>
      </c>
      <c r="G2509" s="86" t="s">
        <v>507</v>
      </c>
      <c r="H2509" s="87">
        <v>3781</v>
      </c>
      <c r="I2509" s="87">
        <v>15416.7</v>
      </c>
      <c r="J2509" s="87">
        <v>15500</v>
      </c>
      <c r="K2509" s="87">
        <v>3003.35</v>
      </c>
      <c r="L2509" s="80">
        <v>12000</v>
      </c>
      <c r="M2509" s="80"/>
      <c r="N2509" s="80"/>
      <c r="O2509" s="80"/>
      <c r="P2509" s="80"/>
      <c r="Q2509" s="78">
        <v>310010</v>
      </c>
      <c r="R2509" s="79" t="s">
        <v>764</v>
      </c>
      <c r="S2509" s="78">
        <v>590</v>
      </c>
      <c r="T2509" s="79" t="s">
        <v>764</v>
      </c>
      <c r="U2509" s="78">
        <v>31</v>
      </c>
      <c r="V2509" s="80" t="s">
        <v>716</v>
      </c>
      <c r="W2509" s="78">
        <v>79</v>
      </c>
      <c r="X2509" s="78">
        <v>9</v>
      </c>
    </row>
    <row r="2510" spans="1:24" x14ac:dyDescent="0.25">
      <c r="A2510" s="67"/>
      <c r="B2510" s="67">
        <v>2227</v>
      </c>
      <c r="C2510" s="67" t="s">
        <v>701</v>
      </c>
      <c r="D2510" s="109">
        <v>890002</v>
      </c>
      <c r="E2510" s="86" t="s">
        <v>154</v>
      </c>
      <c r="F2510" s="72">
        <v>796803</v>
      </c>
      <c r="G2510" s="86" t="s">
        <v>508</v>
      </c>
      <c r="H2510" s="87">
        <v>3846.4500000000003</v>
      </c>
      <c r="I2510" s="87">
        <v>2796.8</v>
      </c>
      <c r="J2510" s="87">
        <v>2500</v>
      </c>
      <c r="K2510" s="87">
        <v>260</v>
      </c>
      <c r="L2510" s="80">
        <v>2500</v>
      </c>
      <c r="M2510" s="80"/>
      <c r="N2510" s="80"/>
      <c r="O2510" s="80"/>
      <c r="P2510" s="80"/>
      <c r="Q2510" s="78">
        <v>310010</v>
      </c>
      <c r="R2510" s="79" t="s">
        <v>764</v>
      </c>
      <c r="S2510" s="78">
        <v>590</v>
      </c>
      <c r="T2510" s="79" t="s">
        <v>764</v>
      </c>
      <c r="U2510" s="78">
        <v>31</v>
      </c>
      <c r="V2510" s="80" t="s">
        <v>716</v>
      </c>
      <c r="W2510" s="78">
        <v>79</v>
      </c>
      <c r="X2510" s="78">
        <v>9</v>
      </c>
    </row>
    <row r="2511" spans="1:24" x14ac:dyDescent="0.25">
      <c r="A2511" s="67"/>
      <c r="B2511" s="67">
        <v>2228</v>
      </c>
      <c r="C2511" s="67" t="s">
        <v>701</v>
      </c>
      <c r="D2511" s="109">
        <v>890004</v>
      </c>
      <c r="E2511" s="86" t="s">
        <v>158</v>
      </c>
      <c r="F2511" s="72">
        <v>755730</v>
      </c>
      <c r="G2511" s="86" t="s">
        <v>197</v>
      </c>
      <c r="H2511" s="87">
        <v>54440</v>
      </c>
      <c r="I2511" s="87">
        <v>58216.34</v>
      </c>
      <c r="J2511" s="87">
        <v>58500</v>
      </c>
      <c r="K2511" s="87">
        <v>77203</v>
      </c>
      <c r="L2511" s="80">
        <v>85000</v>
      </c>
      <c r="M2511" s="80"/>
      <c r="N2511" s="80"/>
      <c r="O2511" s="80"/>
      <c r="P2511" s="80"/>
      <c r="Q2511" s="78">
        <v>310010</v>
      </c>
      <c r="R2511" s="79" t="s">
        <v>764</v>
      </c>
      <c r="S2511" s="78">
        <v>590</v>
      </c>
      <c r="T2511" s="79" t="s">
        <v>764</v>
      </c>
      <c r="U2511" s="78">
        <v>31</v>
      </c>
      <c r="V2511" s="80" t="s">
        <v>716</v>
      </c>
      <c r="W2511" s="78">
        <v>75</v>
      </c>
      <c r="X2511" s="78">
        <v>9</v>
      </c>
    </row>
    <row r="2512" spans="1:24" x14ac:dyDescent="0.25">
      <c r="A2512" s="67"/>
      <c r="B2512" s="67">
        <v>2234</v>
      </c>
      <c r="C2512" s="67" t="s">
        <v>701</v>
      </c>
      <c r="D2512" s="109">
        <v>895002</v>
      </c>
      <c r="E2512" s="86" t="s">
        <v>556</v>
      </c>
      <c r="F2512" s="72">
        <v>796100</v>
      </c>
      <c r="G2512" s="86" t="s">
        <v>352</v>
      </c>
      <c r="H2512" s="87">
        <v>8889.5500000000011</v>
      </c>
      <c r="I2512" s="87">
        <v>10008.26</v>
      </c>
      <c r="J2512" s="87">
        <v>12000</v>
      </c>
      <c r="K2512" s="87">
        <v>3815.55</v>
      </c>
      <c r="L2512" s="80">
        <v>12000</v>
      </c>
      <c r="M2512" s="80"/>
      <c r="N2512" s="80"/>
      <c r="O2512" s="80"/>
      <c r="P2512" s="80"/>
      <c r="Q2512" s="78">
        <v>310010</v>
      </c>
      <c r="R2512" s="79" t="s">
        <v>764</v>
      </c>
      <c r="S2512" s="78">
        <v>590</v>
      </c>
      <c r="T2512" s="79" t="s">
        <v>764</v>
      </c>
      <c r="U2512" s="78">
        <v>31</v>
      </c>
      <c r="V2512" s="80" t="s">
        <v>716</v>
      </c>
      <c r="W2512" s="78">
        <v>79</v>
      </c>
      <c r="X2512" s="78">
        <v>9</v>
      </c>
    </row>
    <row r="2513" spans="1:24" x14ac:dyDescent="0.25">
      <c r="A2513" s="67"/>
      <c r="B2513" s="67">
        <v>2240</v>
      </c>
      <c r="C2513" s="67" t="s">
        <v>701</v>
      </c>
      <c r="D2513" s="109">
        <v>895003</v>
      </c>
      <c r="E2513" s="86" t="s">
        <v>724</v>
      </c>
      <c r="F2513" s="72">
        <v>583003</v>
      </c>
      <c r="G2513" s="86" t="s">
        <v>541</v>
      </c>
      <c r="H2513" s="87">
        <v>95970.840000000026</v>
      </c>
      <c r="I2513" s="87">
        <v>92818.84</v>
      </c>
      <c r="J2513" s="87">
        <v>92000</v>
      </c>
      <c r="K2513" s="87">
        <v>50372.17</v>
      </c>
      <c r="L2513" s="80">
        <v>92000</v>
      </c>
      <c r="M2513" s="80"/>
      <c r="N2513" s="80"/>
      <c r="O2513" s="80"/>
      <c r="P2513" s="80"/>
      <c r="Q2513" s="78">
        <v>310210</v>
      </c>
      <c r="R2513" s="79" t="s">
        <v>764</v>
      </c>
      <c r="S2513" s="78">
        <v>590</v>
      </c>
      <c r="T2513" s="79" t="s">
        <v>764</v>
      </c>
      <c r="U2513" s="78">
        <v>31</v>
      </c>
      <c r="V2513" s="80" t="s">
        <v>725</v>
      </c>
      <c r="W2513" s="78">
        <v>58</v>
      </c>
      <c r="X2513" s="78">
        <v>9</v>
      </c>
    </row>
    <row r="2514" spans="1:24" x14ac:dyDescent="0.25">
      <c r="A2514" s="67"/>
      <c r="C2514" s="66" t="s">
        <v>701</v>
      </c>
      <c r="D2514" s="110">
        <v>895004</v>
      </c>
      <c r="E2514" s="105" t="s">
        <v>835</v>
      </c>
      <c r="F2514" s="66">
        <v>796100</v>
      </c>
      <c r="G2514" s="66" t="s">
        <v>352</v>
      </c>
      <c r="H2514" s="66">
        <v>57340.6</v>
      </c>
      <c r="I2514" s="66">
        <v>228939</v>
      </c>
      <c r="J2514" s="66">
        <v>132500</v>
      </c>
      <c r="L2514" s="118">
        <v>132500</v>
      </c>
      <c r="Q2514" s="73">
        <v>310010</v>
      </c>
      <c r="R2514" s="73" t="s">
        <v>836</v>
      </c>
      <c r="S2514" s="68">
        <v>590</v>
      </c>
      <c r="T2514" s="73" t="s">
        <v>686</v>
      </c>
      <c r="U2514" s="68">
        <v>31</v>
      </c>
      <c r="V2514" s="73" t="s">
        <v>716</v>
      </c>
      <c r="W2514" s="68">
        <v>79</v>
      </c>
    </row>
    <row r="2515" spans="1:24" x14ac:dyDescent="0.25">
      <c r="A2515" s="67"/>
      <c r="B2515" s="67">
        <v>2243</v>
      </c>
      <c r="C2515" s="67" t="s">
        <v>701</v>
      </c>
      <c r="D2515" s="109">
        <v>910010</v>
      </c>
      <c r="E2515" s="75" t="s">
        <v>765</v>
      </c>
      <c r="F2515" s="72">
        <v>560001</v>
      </c>
      <c r="G2515" s="86" t="s">
        <v>443</v>
      </c>
      <c r="H2515" s="87">
        <v>90556.700000000012</v>
      </c>
      <c r="I2515" s="87">
        <v>39827.39</v>
      </c>
      <c r="J2515" s="87">
        <v>50000</v>
      </c>
      <c r="K2515" s="87">
        <v>30873.810000000005</v>
      </c>
      <c r="L2515" s="80">
        <v>65000</v>
      </c>
      <c r="M2515" s="80"/>
      <c r="N2515" s="80"/>
      <c r="O2515" s="80"/>
      <c r="P2515" s="80"/>
      <c r="Q2515" s="78">
        <v>910010</v>
      </c>
      <c r="R2515" s="79" t="s">
        <v>766</v>
      </c>
      <c r="S2515" s="78">
        <v>65</v>
      </c>
      <c r="T2515" s="79" t="s">
        <v>766</v>
      </c>
      <c r="U2515" s="78">
        <v>91</v>
      </c>
      <c r="V2515" s="80" t="s">
        <v>767</v>
      </c>
      <c r="W2515" s="78">
        <v>56</v>
      </c>
      <c r="X2515" s="78"/>
    </row>
    <row r="2516" spans="1:24" x14ac:dyDescent="0.25">
      <c r="A2516" s="67"/>
      <c r="B2516" s="67">
        <v>2244</v>
      </c>
      <c r="C2516" s="67" t="s">
        <v>701</v>
      </c>
      <c r="D2516" s="109">
        <v>910010</v>
      </c>
      <c r="E2516" s="86" t="s">
        <v>765</v>
      </c>
      <c r="F2516" s="72">
        <v>590001</v>
      </c>
      <c r="G2516" s="86" t="s">
        <v>159</v>
      </c>
      <c r="H2516" s="87">
        <v>0</v>
      </c>
      <c r="I2516" s="87">
        <v>0</v>
      </c>
      <c r="J2516" s="87">
        <v>0</v>
      </c>
      <c r="K2516" s="87">
        <v>0</v>
      </c>
      <c r="L2516" s="80">
        <v>0</v>
      </c>
      <c r="M2516" s="80"/>
      <c r="N2516" s="80"/>
      <c r="O2516" s="80"/>
      <c r="P2516" s="80"/>
      <c r="Q2516" s="78">
        <v>910010</v>
      </c>
      <c r="R2516" s="79" t="s">
        <v>766</v>
      </c>
      <c r="S2516" s="78">
        <v>65</v>
      </c>
      <c r="T2516" s="79" t="s">
        <v>766</v>
      </c>
      <c r="U2516" s="78">
        <v>91</v>
      </c>
      <c r="V2516" s="80" t="s">
        <v>767</v>
      </c>
      <c r="W2516" s="78">
        <v>59</v>
      </c>
      <c r="X2516" s="78"/>
    </row>
    <row r="2517" spans="1:24" x14ac:dyDescent="0.25">
      <c r="A2517" s="67"/>
      <c r="B2517" s="67">
        <v>2245</v>
      </c>
      <c r="C2517" s="67" t="s">
        <v>701</v>
      </c>
      <c r="D2517" s="109">
        <v>910010</v>
      </c>
      <c r="E2517" s="86" t="s">
        <v>765</v>
      </c>
      <c r="F2517" s="72">
        <v>590005</v>
      </c>
      <c r="G2517" s="86" t="s">
        <v>768</v>
      </c>
      <c r="H2517" s="87">
        <v>200000</v>
      </c>
      <c r="I2517" s="87">
        <v>200000</v>
      </c>
      <c r="J2517" s="87">
        <v>200000</v>
      </c>
      <c r="K2517" s="87">
        <v>0</v>
      </c>
      <c r="L2517" s="80">
        <v>200000</v>
      </c>
      <c r="M2517" s="80"/>
      <c r="N2517" s="80"/>
      <c r="O2517" s="80"/>
      <c r="P2517" s="80"/>
      <c r="Q2517" s="78">
        <v>910010</v>
      </c>
      <c r="R2517" s="79" t="s">
        <v>766</v>
      </c>
      <c r="S2517" s="78">
        <v>65</v>
      </c>
      <c r="T2517" s="79" t="s">
        <v>766</v>
      </c>
      <c r="U2517" s="78">
        <v>91</v>
      </c>
      <c r="V2517" s="80" t="s">
        <v>767</v>
      </c>
      <c r="W2517" s="78">
        <v>59</v>
      </c>
      <c r="X2517" s="78"/>
    </row>
    <row r="2518" spans="1:24" x14ac:dyDescent="0.25">
      <c r="A2518" s="67"/>
      <c r="B2518" s="67">
        <v>2246</v>
      </c>
      <c r="C2518" s="74" t="s">
        <v>701</v>
      </c>
      <c r="D2518" s="107">
        <v>910010</v>
      </c>
      <c r="E2518" s="75" t="s">
        <v>765</v>
      </c>
      <c r="F2518" s="76">
        <v>810992</v>
      </c>
      <c r="G2518" s="75" t="s">
        <v>353</v>
      </c>
      <c r="H2518" s="77">
        <v>-19654778.800000001</v>
      </c>
      <c r="I2518" s="77">
        <v>-30107778.199999999</v>
      </c>
      <c r="J2518" s="77">
        <v>14262940</v>
      </c>
      <c r="K2518" s="77">
        <v>-1749114.65</v>
      </c>
      <c r="L2518" s="80">
        <v>0</v>
      </c>
      <c r="M2518" s="80"/>
      <c r="N2518" s="80"/>
      <c r="O2518" s="80"/>
      <c r="P2518" s="80"/>
      <c r="Q2518" s="78">
        <v>910010</v>
      </c>
      <c r="R2518" s="79" t="s">
        <v>766</v>
      </c>
      <c r="S2518" s="78">
        <v>65</v>
      </c>
      <c r="T2518" s="79" t="s">
        <v>766</v>
      </c>
      <c r="U2518" s="78">
        <v>91</v>
      </c>
      <c r="V2518" s="80" t="s">
        <v>767</v>
      </c>
      <c r="W2518" s="78">
        <v>81</v>
      </c>
      <c r="X2518" s="78"/>
    </row>
    <row r="2519" spans="1:24" x14ac:dyDescent="0.25">
      <c r="A2519" s="67"/>
      <c r="B2519" s="67">
        <v>2247</v>
      </c>
      <c r="C2519" s="67" t="s">
        <v>701</v>
      </c>
      <c r="D2519" s="109">
        <v>910010</v>
      </c>
      <c r="E2519" s="86" t="s">
        <v>765</v>
      </c>
      <c r="F2519" s="72">
        <v>839125</v>
      </c>
      <c r="G2519" s="86" t="s">
        <v>157</v>
      </c>
      <c r="H2519" s="87">
        <v>0</v>
      </c>
      <c r="I2519" s="87">
        <v>0</v>
      </c>
      <c r="J2519" s="87">
        <v>0</v>
      </c>
      <c r="K2519" s="87">
        <v>0</v>
      </c>
      <c r="L2519" s="80">
        <v>0</v>
      </c>
      <c r="M2519" s="80"/>
      <c r="N2519" s="80"/>
      <c r="O2519" s="80"/>
      <c r="P2519" s="80"/>
      <c r="Q2519" s="78">
        <v>910010</v>
      </c>
      <c r="R2519" s="79" t="s">
        <v>766</v>
      </c>
      <c r="S2519" s="78">
        <v>65</v>
      </c>
      <c r="T2519" s="79" t="s">
        <v>766</v>
      </c>
      <c r="U2519" s="78">
        <v>91</v>
      </c>
      <c r="V2519" s="80" t="s">
        <v>767</v>
      </c>
      <c r="W2519" s="78">
        <v>83</v>
      </c>
      <c r="X2519" s="78"/>
    </row>
    <row r="2520" spans="1:24" x14ac:dyDescent="0.25">
      <c r="A2520" s="67"/>
      <c r="B2520" s="67">
        <v>2248</v>
      </c>
      <c r="C2520" s="67" t="s">
        <v>701</v>
      </c>
      <c r="D2520" s="109">
        <v>910010</v>
      </c>
      <c r="E2520" s="86" t="s">
        <v>765</v>
      </c>
      <c r="F2520" s="72">
        <v>839225</v>
      </c>
      <c r="G2520" s="86" t="s">
        <v>155</v>
      </c>
      <c r="H2520" s="87">
        <v>0</v>
      </c>
      <c r="I2520" s="87">
        <v>0</v>
      </c>
      <c r="J2520" s="87">
        <v>-19658344</v>
      </c>
      <c r="K2520" s="87">
        <v>0</v>
      </c>
      <c r="L2520" s="80">
        <v>0</v>
      </c>
      <c r="M2520" s="80"/>
      <c r="N2520" s="80"/>
      <c r="O2520" s="80"/>
      <c r="P2520" s="80"/>
      <c r="Q2520" s="78">
        <v>910010</v>
      </c>
      <c r="R2520" s="79" t="s">
        <v>766</v>
      </c>
      <c r="S2520" s="78">
        <v>65</v>
      </c>
      <c r="T2520" s="79" t="s">
        <v>766</v>
      </c>
      <c r="U2520" s="78">
        <v>91</v>
      </c>
      <c r="V2520" s="80" t="s">
        <v>767</v>
      </c>
      <c r="W2520" s="78">
        <v>83</v>
      </c>
      <c r="X2520" s="78"/>
    </row>
    <row r="2521" spans="1:24" s="66" customFormat="1" x14ac:dyDescent="0.25">
      <c r="A2521" s="67"/>
      <c r="B2521" s="67">
        <v>2271</v>
      </c>
      <c r="C2521" s="67" t="s">
        <v>701</v>
      </c>
      <c r="D2521" s="109">
        <v>920010</v>
      </c>
      <c r="E2521" s="75" t="s">
        <v>779</v>
      </c>
      <c r="F2521" s="72">
        <v>712310</v>
      </c>
      <c r="G2521" s="86" t="s">
        <v>222</v>
      </c>
      <c r="H2521" s="87">
        <v>1987.5</v>
      </c>
      <c r="I2521" s="87">
        <v>0</v>
      </c>
      <c r="J2521" s="87">
        <v>0</v>
      </c>
      <c r="K2521" s="87">
        <v>0</v>
      </c>
      <c r="L2521" s="80">
        <v>0</v>
      </c>
      <c r="M2521" s="80"/>
      <c r="N2521" s="80"/>
      <c r="O2521" s="80"/>
      <c r="P2521" s="80"/>
      <c r="Q2521" s="78">
        <v>920000</v>
      </c>
      <c r="R2521" s="79" t="s">
        <v>171</v>
      </c>
      <c r="S2521" s="78">
        <v>65</v>
      </c>
      <c r="T2521" s="79" t="s">
        <v>171</v>
      </c>
      <c r="U2521" s="78">
        <v>92</v>
      </c>
      <c r="V2521" s="80" t="s">
        <v>767</v>
      </c>
      <c r="W2521" s="78">
        <v>71</v>
      </c>
      <c r="X2521" s="78"/>
    </row>
    <row r="2522" spans="1:24" x14ac:dyDescent="0.25">
      <c r="A2522" s="67"/>
      <c r="B2522" s="67">
        <v>2272</v>
      </c>
      <c r="C2522" s="67" t="s">
        <v>701</v>
      </c>
      <c r="D2522" s="109">
        <v>920010</v>
      </c>
      <c r="E2522" s="75" t="s">
        <v>779</v>
      </c>
      <c r="F2522" s="72">
        <v>712510</v>
      </c>
      <c r="G2522" s="86" t="s">
        <v>186</v>
      </c>
      <c r="H2522" s="87">
        <v>0</v>
      </c>
      <c r="I2522" s="87">
        <v>0</v>
      </c>
      <c r="J2522" s="87">
        <v>0</v>
      </c>
      <c r="K2522" s="87">
        <v>0</v>
      </c>
      <c r="L2522" s="80">
        <v>0</v>
      </c>
      <c r="M2522" s="80"/>
      <c r="N2522" s="80"/>
      <c r="O2522" s="80"/>
      <c r="P2522" s="80"/>
      <c r="Q2522" s="78">
        <v>920000</v>
      </c>
      <c r="R2522" s="79" t="s">
        <v>171</v>
      </c>
      <c r="S2522" s="78">
        <v>65</v>
      </c>
      <c r="T2522" s="79" t="s">
        <v>171</v>
      </c>
      <c r="U2522" s="78">
        <v>92</v>
      </c>
      <c r="V2522" s="80" t="s">
        <v>767</v>
      </c>
      <c r="W2522" s="78">
        <v>71</v>
      </c>
      <c r="X2522" s="78"/>
    </row>
    <row r="2523" spans="1:24" x14ac:dyDescent="0.25">
      <c r="A2523" s="67"/>
      <c r="B2523" s="67">
        <v>2273</v>
      </c>
      <c r="C2523" s="74" t="s">
        <v>701</v>
      </c>
      <c r="D2523" s="107">
        <v>920010</v>
      </c>
      <c r="E2523" s="75" t="s">
        <v>779</v>
      </c>
      <c r="F2523" s="76">
        <v>755545</v>
      </c>
      <c r="G2523" s="75" t="s">
        <v>244</v>
      </c>
      <c r="H2523" s="77">
        <v>13682</v>
      </c>
      <c r="I2523" s="77">
        <v>0</v>
      </c>
      <c r="J2523" s="77">
        <v>11500</v>
      </c>
      <c r="K2523" s="77">
        <v>0</v>
      </c>
      <c r="L2523" s="80">
        <v>0</v>
      </c>
      <c r="M2523" s="80"/>
      <c r="N2523" s="80"/>
      <c r="O2523" s="80"/>
      <c r="P2523" s="80"/>
      <c r="Q2523" s="78">
        <v>920000</v>
      </c>
      <c r="R2523" s="79" t="s">
        <v>171</v>
      </c>
      <c r="S2523" s="78">
        <v>65</v>
      </c>
      <c r="T2523" s="79" t="s">
        <v>171</v>
      </c>
      <c r="U2523" s="78">
        <v>92</v>
      </c>
      <c r="V2523" s="80" t="s">
        <v>767</v>
      </c>
      <c r="W2523" s="78">
        <v>75</v>
      </c>
      <c r="X2523" s="78"/>
    </row>
    <row r="2524" spans="1:24" x14ac:dyDescent="0.25">
      <c r="A2524" s="67"/>
      <c r="B2524" s="67">
        <v>2274</v>
      </c>
      <c r="C2524" s="67" t="s">
        <v>701</v>
      </c>
      <c r="D2524" s="109">
        <v>920010</v>
      </c>
      <c r="E2524" s="75" t="s">
        <v>779</v>
      </c>
      <c r="F2524" s="72">
        <v>755550</v>
      </c>
      <c r="G2524" s="86" t="s">
        <v>295</v>
      </c>
      <c r="H2524" s="87">
        <v>94278.44</v>
      </c>
      <c r="I2524" s="87">
        <v>151068.75</v>
      </c>
      <c r="J2524" s="87">
        <v>182444</v>
      </c>
      <c r="K2524" s="87">
        <v>39988.959999999999</v>
      </c>
      <c r="L2524" s="80">
        <v>0</v>
      </c>
      <c r="M2524" s="80"/>
      <c r="N2524" s="80"/>
      <c r="O2524" s="80"/>
      <c r="P2524" s="80"/>
      <c r="Q2524" s="78">
        <v>920000</v>
      </c>
      <c r="R2524" s="79" t="s">
        <v>171</v>
      </c>
      <c r="S2524" s="78">
        <v>65</v>
      </c>
      <c r="T2524" s="79" t="s">
        <v>171</v>
      </c>
      <c r="U2524" s="78">
        <v>92</v>
      </c>
      <c r="V2524" s="80" t="s">
        <v>767</v>
      </c>
      <c r="W2524" s="78">
        <v>75</v>
      </c>
      <c r="X2524" s="78"/>
    </row>
    <row r="2525" spans="1:24" x14ac:dyDescent="0.25">
      <c r="A2525" s="67"/>
      <c r="B2525" s="67">
        <v>2275</v>
      </c>
      <c r="C2525" s="67" t="s">
        <v>701</v>
      </c>
      <c r="D2525" s="109">
        <v>920010</v>
      </c>
      <c r="E2525" s="75" t="s">
        <v>779</v>
      </c>
      <c r="F2525" s="72">
        <v>755555</v>
      </c>
      <c r="G2525" s="86" t="s">
        <v>302</v>
      </c>
      <c r="H2525" s="87">
        <v>92769.41</v>
      </c>
      <c r="I2525" s="87">
        <v>7755.6</v>
      </c>
      <c r="J2525" s="87">
        <v>0</v>
      </c>
      <c r="K2525" s="87">
        <v>0</v>
      </c>
      <c r="L2525" s="80">
        <v>0</v>
      </c>
      <c r="M2525" s="80"/>
      <c r="N2525" s="80"/>
      <c r="O2525" s="80"/>
      <c r="P2525" s="80"/>
      <c r="Q2525" s="78">
        <v>920000</v>
      </c>
      <c r="R2525" s="79" t="s">
        <v>171</v>
      </c>
      <c r="S2525" s="78">
        <v>65</v>
      </c>
      <c r="T2525" s="79" t="s">
        <v>171</v>
      </c>
      <c r="U2525" s="78">
        <v>92</v>
      </c>
      <c r="V2525" s="80" t="s">
        <v>767</v>
      </c>
      <c r="W2525" s="78">
        <v>75</v>
      </c>
      <c r="X2525" s="78"/>
    </row>
    <row r="2526" spans="1:24" x14ac:dyDescent="0.25">
      <c r="A2526" s="67"/>
      <c r="B2526" s="67">
        <v>2276</v>
      </c>
      <c r="C2526" s="67" t="s">
        <v>701</v>
      </c>
      <c r="D2526" s="109">
        <v>920010</v>
      </c>
      <c r="E2526" s="75" t="s">
        <v>779</v>
      </c>
      <c r="F2526" s="72">
        <v>755560</v>
      </c>
      <c r="G2526" s="86" t="s">
        <v>339</v>
      </c>
      <c r="H2526" s="87">
        <v>0</v>
      </c>
      <c r="I2526" s="87">
        <v>0</v>
      </c>
      <c r="J2526" s="87">
        <v>0</v>
      </c>
      <c r="K2526" s="87">
        <v>0</v>
      </c>
      <c r="L2526" s="80">
        <v>0</v>
      </c>
      <c r="M2526" s="80"/>
      <c r="N2526" s="80"/>
      <c r="O2526" s="80"/>
      <c r="P2526" s="80"/>
      <c r="Q2526" s="78">
        <v>920000</v>
      </c>
      <c r="R2526" s="79" t="s">
        <v>171</v>
      </c>
      <c r="S2526" s="78">
        <v>65</v>
      </c>
      <c r="T2526" s="79" t="s">
        <v>171</v>
      </c>
      <c r="U2526" s="78">
        <v>92</v>
      </c>
      <c r="V2526" s="80" t="s">
        <v>767</v>
      </c>
      <c r="W2526" s="78">
        <v>75</v>
      </c>
      <c r="X2526" s="78"/>
    </row>
    <row r="2527" spans="1:24" x14ac:dyDescent="0.25">
      <c r="A2527" s="67"/>
      <c r="B2527" s="67">
        <v>2277</v>
      </c>
      <c r="C2527" s="67" t="s">
        <v>701</v>
      </c>
      <c r="D2527" s="109">
        <v>920010</v>
      </c>
      <c r="E2527" s="75" t="s">
        <v>779</v>
      </c>
      <c r="F2527" s="72">
        <v>755570</v>
      </c>
      <c r="G2527" s="86" t="s">
        <v>509</v>
      </c>
      <c r="H2527" s="87">
        <v>1978.4</v>
      </c>
      <c r="I2527" s="87">
        <v>13524.85</v>
      </c>
      <c r="J2527" s="87">
        <v>10000</v>
      </c>
      <c r="K2527" s="87">
        <v>9041</v>
      </c>
      <c r="L2527" s="80">
        <v>0</v>
      </c>
      <c r="M2527" s="80"/>
      <c r="N2527" s="80"/>
      <c r="O2527" s="80"/>
      <c r="P2527" s="80"/>
      <c r="Q2527" s="78">
        <v>920000</v>
      </c>
      <c r="R2527" s="79" t="s">
        <v>171</v>
      </c>
      <c r="S2527" s="78">
        <v>65</v>
      </c>
      <c r="T2527" s="79" t="s">
        <v>171</v>
      </c>
      <c r="U2527" s="78">
        <v>92</v>
      </c>
      <c r="V2527" s="80" t="s">
        <v>767</v>
      </c>
      <c r="W2527" s="78">
        <v>75</v>
      </c>
      <c r="X2527" s="78"/>
    </row>
    <row r="2528" spans="1:24" x14ac:dyDescent="0.25">
      <c r="A2528" s="67"/>
      <c r="B2528" s="67">
        <v>2278</v>
      </c>
      <c r="C2528" s="67" t="s">
        <v>701</v>
      </c>
      <c r="D2528" s="109">
        <v>920010</v>
      </c>
      <c r="E2528" s="75" t="s">
        <v>779</v>
      </c>
      <c r="F2528" s="72">
        <v>777222</v>
      </c>
      <c r="G2528" s="86" t="s">
        <v>222</v>
      </c>
      <c r="H2528" s="87">
        <v>0</v>
      </c>
      <c r="I2528" s="87">
        <v>0</v>
      </c>
      <c r="J2528" s="87">
        <v>0</v>
      </c>
      <c r="K2528" s="87">
        <v>0</v>
      </c>
      <c r="L2528" s="80">
        <v>0</v>
      </c>
      <c r="M2528" s="80"/>
      <c r="N2528" s="80"/>
      <c r="O2528" s="80"/>
      <c r="P2528" s="80"/>
      <c r="Q2528" s="78">
        <v>920000</v>
      </c>
      <c r="R2528" s="79" t="s">
        <v>171</v>
      </c>
      <c r="S2528" s="78">
        <v>65</v>
      </c>
      <c r="T2528" s="79" t="s">
        <v>171</v>
      </c>
      <c r="U2528" s="78">
        <v>92</v>
      </c>
      <c r="V2528" s="80" t="s">
        <v>767</v>
      </c>
      <c r="W2528" s="78">
        <v>77</v>
      </c>
      <c r="X2528" s="78"/>
    </row>
    <row r="2529" spans="1:24" x14ac:dyDescent="0.25">
      <c r="A2529" s="67"/>
      <c r="B2529" s="67">
        <v>2279</v>
      </c>
      <c r="C2529" s="67" t="s">
        <v>701</v>
      </c>
      <c r="D2529" s="109">
        <v>920010</v>
      </c>
      <c r="E2529" s="75" t="s">
        <v>779</v>
      </c>
      <c r="F2529" s="72">
        <v>810992</v>
      </c>
      <c r="G2529" s="86" t="s">
        <v>353</v>
      </c>
      <c r="H2529" s="87">
        <v>-2000000</v>
      </c>
      <c r="I2529" s="87">
        <v>-5049000</v>
      </c>
      <c r="J2529" s="87">
        <v>-2297367</v>
      </c>
      <c r="K2529" s="87">
        <v>0</v>
      </c>
      <c r="L2529" s="80">
        <v>0</v>
      </c>
      <c r="M2529" s="80"/>
      <c r="N2529" s="80"/>
      <c r="O2529" s="80"/>
      <c r="P2529" s="80"/>
      <c r="Q2529" s="78">
        <v>920000</v>
      </c>
      <c r="R2529" s="79" t="s">
        <v>171</v>
      </c>
      <c r="S2529" s="78">
        <v>65</v>
      </c>
      <c r="T2529" s="79" t="s">
        <v>171</v>
      </c>
      <c r="U2529" s="78">
        <v>92</v>
      </c>
      <c r="V2529" s="80" t="s">
        <v>767</v>
      </c>
      <c r="W2529" s="78">
        <v>81</v>
      </c>
      <c r="X2529" s="78"/>
    </row>
    <row r="2530" spans="1:24" x14ac:dyDescent="0.25">
      <c r="A2530" s="67"/>
      <c r="B2530" s="67">
        <v>2280</v>
      </c>
      <c r="C2530" s="67" t="s">
        <v>701</v>
      </c>
      <c r="D2530" s="109">
        <v>920012</v>
      </c>
      <c r="E2530" s="75" t="s">
        <v>780</v>
      </c>
      <c r="F2530" s="72">
        <v>712310</v>
      </c>
      <c r="G2530" s="86" t="s">
        <v>222</v>
      </c>
      <c r="H2530" s="87">
        <v>16875</v>
      </c>
      <c r="I2530" s="87">
        <v>29500</v>
      </c>
      <c r="J2530" s="87">
        <v>1600</v>
      </c>
      <c r="K2530" s="87">
        <v>1440</v>
      </c>
      <c r="L2530" s="80">
        <v>0</v>
      </c>
      <c r="M2530" s="80"/>
      <c r="N2530" s="80"/>
      <c r="O2530" s="80"/>
      <c r="P2530" s="80"/>
      <c r="Q2530" s="78">
        <v>920000</v>
      </c>
      <c r="R2530" s="79" t="s">
        <v>171</v>
      </c>
      <c r="S2530" s="78">
        <v>65</v>
      </c>
      <c r="T2530" s="79" t="s">
        <v>171</v>
      </c>
      <c r="U2530" s="78">
        <v>92</v>
      </c>
      <c r="V2530" s="80" t="s">
        <v>767</v>
      </c>
      <c r="W2530" s="78">
        <v>71</v>
      </c>
      <c r="X2530" s="78"/>
    </row>
    <row r="2531" spans="1:24" x14ac:dyDescent="0.25">
      <c r="A2531" s="67"/>
      <c r="B2531" s="67">
        <v>2281</v>
      </c>
      <c r="C2531" s="67" t="s">
        <v>701</v>
      </c>
      <c r="D2531" s="109">
        <v>920012</v>
      </c>
      <c r="E2531" s="75" t="s">
        <v>780</v>
      </c>
      <c r="F2531" s="72">
        <v>712490</v>
      </c>
      <c r="G2531" s="86" t="s">
        <v>185</v>
      </c>
      <c r="H2531" s="87">
        <v>0</v>
      </c>
      <c r="I2531" s="87">
        <v>0</v>
      </c>
      <c r="J2531" s="87">
        <v>0</v>
      </c>
      <c r="K2531" s="87">
        <v>0</v>
      </c>
      <c r="L2531" s="80">
        <v>0</v>
      </c>
      <c r="M2531" s="80"/>
      <c r="N2531" s="80"/>
      <c r="O2531" s="80"/>
      <c r="P2531" s="80"/>
      <c r="Q2531" s="78">
        <v>920000</v>
      </c>
      <c r="R2531" s="79" t="s">
        <v>171</v>
      </c>
      <c r="S2531" s="78">
        <v>65</v>
      </c>
      <c r="T2531" s="79" t="s">
        <v>171</v>
      </c>
      <c r="U2531" s="78">
        <v>92</v>
      </c>
      <c r="V2531" s="80" t="s">
        <v>767</v>
      </c>
      <c r="W2531" s="78">
        <v>71</v>
      </c>
      <c r="X2531" s="78"/>
    </row>
    <row r="2532" spans="1:24" x14ac:dyDescent="0.25">
      <c r="A2532" s="67"/>
      <c r="B2532" s="67">
        <v>2282</v>
      </c>
      <c r="C2532" s="67" t="s">
        <v>701</v>
      </c>
      <c r="D2532" s="109">
        <v>920012</v>
      </c>
      <c r="E2532" s="75" t="s">
        <v>780</v>
      </c>
      <c r="F2532" s="72">
        <v>733110</v>
      </c>
      <c r="G2532" s="86" t="s">
        <v>214</v>
      </c>
      <c r="H2532" s="87">
        <v>0</v>
      </c>
      <c r="I2532" s="87">
        <v>0</v>
      </c>
      <c r="J2532" s="87">
        <v>106337</v>
      </c>
      <c r="K2532" s="87">
        <v>106211.25</v>
      </c>
      <c r="L2532" s="80">
        <v>0</v>
      </c>
      <c r="M2532" s="80"/>
      <c r="N2532" s="80"/>
      <c r="O2532" s="80"/>
      <c r="P2532" s="80"/>
      <c r="Q2532" s="78">
        <v>920000</v>
      </c>
      <c r="R2532" s="79" t="s">
        <v>171</v>
      </c>
      <c r="S2532" s="78">
        <v>65</v>
      </c>
      <c r="T2532" s="79" t="s">
        <v>171</v>
      </c>
      <c r="U2532" s="78">
        <v>92</v>
      </c>
      <c r="V2532" s="80" t="s">
        <v>767</v>
      </c>
      <c r="W2532" s="78">
        <v>73</v>
      </c>
      <c r="X2532" s="78"/>
    </row>
    <row r="2533" spans="1:24" x14ac:dyDescent="0.25">
      <c r="A2533" s="67"/>
      <c r="B2533" s="67">
        <v>2283</v>
      </c>
      <c r="C2533" s="67" t="s">
        <v>701</v>
      </c>
      <c r="D2533" s="109">
        <v>920012</v>
      </c>
      <c r="E2533" s="75" t="s">
        <v>780</v>
      </c>
      <c r="F2533" s="72">
        <v>733460</v>
      </c>
      <c r="G2533" s="86" t="s">
        <v>293</v>
      </c>
      <c r="H2533" s="87">
        <v>0</v>
      </c>
      <c r="I2533" s="87">
        <v>0</v>
      </c>
      <c r="J2533" s="87">
        <v>0</v>
      </c>
      <c r="K2533" s="87">
        <v>0</v>
      </c>
      <c r="L2533" s="80">
        <v>0</v>
      </c>
      <c r="M2533" s="80"/>
      <c r="N2533" s="80"/>
      <c r="O2533" s="80"/>
      <c r="P2533" s="80"/>
      <c r="Q2533" s="78">
        <v>920000</v>
      </c>
      <c r="R2533" s="79" t="s">
        <v>171</v>
      </c>
      <c r="S2533" s="78">
        <v>65</v>
      </c>
      <c r="T2533" s="79" t="s">
        <v>171</v>
      </c>
      <c r="U2533" s="78">
        <v>92</v>
      </c>
      <c r="V2533" s="80" t="s">
        <v>767</v>
      </c>
      <c r="W2533" s="78">
        <v>73</v>
      </c>
      <c r="X2533" s="78"/>
    </row>
    <row r="2534" spans="1:24" x14ac:dyDescent="0.25">
      <c r="A2534" s="67"/>
      <c r="B2534" s="67">
        <v>2284</v>
      </c>
      <c r="C2534" s="67" t="s">
        <v>701</v>
      </c>
      <c r="D2534" s="109">
        <v>920012</v>
      </c>
      <c r="E2534" s="75" t="s">
        <v>780</v>
      </c>
      <c r="F2534" s="72">
        <v>733480</v>
      </c>
      <c r="G2534" s="86" t="s">
        <v>380</v>
      </c>
      <c r="H2534" s="87">
        <v>0</v>
      </c>
      <c r="I2534" s="87">
        <v>0</v>
      </c>
      <c r="J2534" s="87">
        <v>0</v>
      </c>
      <c r="K2534" s="87">
        <v>0</v>
      </c>
      <c r="L2534" s="80">
        <v>0</v>
      </c>
      <c r="M2534" s="80"/>
      <c r="N2534" s="80"/>
      <c r="O2534" s="80"/>
      <c r="P2534" s="80"/>
      <c r="Q2534" s="78">
        <v>920000</v>
      </c>
      <c r="R2534" s="79" t="s">
        <v>171</v>
      </c>
      <c r="S2534" s="78">
        <v>65</v>
      </c>
      <c r="T2534" s="79" t="s">
        <v>171</v>
      </c>
      <c r="U2534" s="78">
        <v>92</v>
      </c>
      <c r="V2534" s="80" t="s">
        <v>767</v>
      </c>
      <c r="W2534" s="78">
        <v>73</v>
      </c>
      <c r="X2534" s="78"/>
    </row>
    <row r="2535" spans="1:24" x14ac:dyDescent="0.25">
      <c r="A2535" s="67"/>
      <c r="B2535" s="67">
        <v>2285</v>
      </c>
      <c r="C2535" s="67" t="s">
        <v>701</v>
      </c>
      <c r="D2535" s="109">
        <v>920012</v>
      </c>
      <c r="E2535" s="75" t="s">
        <v>780</v>
      </c>
      <c r="F2535" s="72">
        <v>755545</v>
      </c>
      <c r="G2535" s="86" t="s">
        <v>244</v>
      </c>
      <c r="H2535" s="87">
        <v>8400</v>
      </c>
      <c r="I2535" s="87">
        <v>13155.1</v>
      </c>
      <c r="J2535" s="87">
        <v>40210</v>
      </c>
      <c r="K2535" s="87">
        <v>0</v>
      </c>
      <c r="L2535" s="80">
        <v>0</v>
      </c>
      <c r="M2535" s="80"/>
      <c r="N2535" s="80"/>
      <c r="O2535" s="80"/>
      <c r="P2535" s="80"/>
      <c r="Q2535" s="78">
        <v>920000</v>
      </c>
      <c r="R2535" s="79" t="s">
        <v>171</v>
      </c>
      <c r="S2535" s="78">
        <v>65</v>
      </c>
      <c r="T2535" s="79" t="s">
        <v>171</v>
      </c>
      <c r="U2535" s="78">
        <v>92</v>
      </c>
      <c r="V2535" s="80" t="s">
        <v>767</v>
      </c>
      <c r="W2535" s="78">
        <v>75</v>
      </c>
      <c r="X2535" s="78"/>
    </row>
    <row r="2536" spans="1:24" x14ac:dyDescent="0.25">
      <c r="A2536" s="67"/>
      <c r="B2536" s="67">
        <v>2286</v>
      </c>
      <c r="C2536" s="67" t="s">
        <v>701</v>
      </c>
      <c r="D2536" s="109">
        <v>920012</v>
      </c>
      <c r="E2536" s="75" t="s">
        <v>780</v>
      </c>
      <c r="F2536" s="72">
        <v>755550</v>
      </c>
      <c r="G2536" s="86" t="s">
        <v>295</v>
      </c>
      <c r="H2536" s="87">
        <v>812261.48</v>
      </c>
      <c r="I2536" s="87">
        <v>593598.89</v>
      </c>
      <c r="J2536" s="87">
        <v>1211567</v>
      </c>
      <c r="K2536" s="87">
        <v>551763.69999999995</v>
      </c>
      <c r="L2536" s="80">
        <v>0</v>
      </c>
      <c r="M2536" s="80"/>
      <c r="N2536" s="80"/>
      <c r="O2536" s="80"/>
      <c r="P2536" s="80"/>
      <c r="Q2536" s="78">
        <v>920000</v>
      </c>
      <c r="R2536" s="79" t="s">
        <v>171</v>
      </c>
      <c r="S2536" s="78">
        <v>65</v>
      </c>
      <c r="T2536" s="79" t="s">
        <v>171</v>
      </c>
      <c r="U2536" s="78">
        <v>92</v>
      </c>
      <c r="V2536" s="80" t="s">
        <v>767</v>
      </c>
      <c r="W2536" s="78">
        <v>75</v>
      </c>
      <c r="X2536" s="78"/>
    </row>
    <row r="2537" spans="1:24" x14ac:dyDescent="0.25">
      <c r="A2537" s="67"/>
      <c r="B2537" s="67">
        <v>2287</v>
      </c>
      <c r="C2537" s="67" t="s">
        <v>701</v>
      </c>
      <c r="D2537" s="109">
        <v>920012</v>
      </c>
      <c r="E2537" s="75" t="s">
        <v>780</v>
      </c>
      <c r="F2537" s="72">
        <v>755555</v>
      </c>
      <c r="G2537" s="86" t="s">
        <v>302</v>
      </c>
      <c r="H2537" s="87">
        <v>183929.51</v>
      </c>
      <c r="I2537" s="87">
        <v>103335</v>
      </c>
      <c r="J2537" s="87">
        <v>0</v>
      </c>
      <c r="K2537" s="87">
        <v>0</v>
      </c>
      <c r="L2537" s="80">
        <v>0</v>
      </c>
      <c r="M2537" s="80"/>
      <c r="N2537" s="80"/>
      <c r="O2537" s="80"/>
      <c r="P2537" s="80"/>
      <c r="Q2537" s="78">
        <v>920000</v>
      </c>
      <c r="R2537" s="79" t="s">
        <v>171</v>
      </c>
      <c r="S2537" s="78">
        <v>65</v>
      </c>
      <c r="T2537" s="79" t="s">
        <v>171</v>
      </c>
      <c r="U2537" s="78">
        <v>92</v>
      </c>
      <c r="V2537" s="80" t="s">
        <v>767</v>
      </c>
      <c r="W2537" s="78">
        <v>75</v>
      </c>
      <c r="X2537" s="78"/>
    </row>
    <row r="2538" spans="1:24" x14ac:dyDescent="0.25">
      <c r="A2538" s="67"/>
      <c r="B2538" s="67">
        <v>2288</v>
      </c>
      <c r="C2538" s="67" t="s">
        <v>701</v>
      </c>
      <c r="D2538" s="109">
        <v>920012</v>
      </c>
      <c r="E2538" s="75" t="s">
        <v>780</v>
      </c>
      <c r="F2538" s="72">
        <v>755560</v>
      </c>
      <c r="G2538" s="86" t="s">
        <v>339</v>
      </c>
      <c r="H2538" s="87">
        <v>13820</v>
      </c>
      <c r="I2538" s="87">
        <v>0</v>
      </c>
      <c r="J2538" s="87">
        <v>0</v>
      </c>
      <c r="K2538" s="87">
        <v>0</v>
      </c>
      <c r="L2538" s="80">
        <v>0</v>
      </c>
      <c r="M2538" s="80"/>
      <c r="N2538" s="80"/>
      <c r="O2538" s="80"/>
      <c r="P2538" s="80"/>
      <c r="Q2538" s="78">
        <v>920000</v>
      </c>
      <c r="R2538" s="79" t="s">
        <v>171</v>
      </c>
      <c r="S2538" s="78">
        <v>65</v>
      </c>
      <c r="T2538" s="79" t="s">
        <v>171</v>
      </c>
      <c r="U2538" s="78">
        <v>92</v>
      </c>
      <c r="V2538" s="80" t="s">
        <v>767</v>
      </c>
      <c r="W2538" s="78">
        <v>75</v>
      </c>
      <c r="X2538" s="78"/>
    </row>
    <row r="2539" spans="1:24" x14ac:dyDescent="0.25">
      <c r="A2539" s="67"/>
      <c r="B2539" s="67">
        <v>2289</v>
      </c>
      <c r="C2539" s="67" t="s">
        <v>701</v>
      </c>
      <c r="D2539" s="109">
        <v>920012</v>
      </c>
      <c r="E2539" s="75" t="s">
        <v>780</v>
      </c>
      <c r="F2539" s="72">
        <v>755570</v>
      </c>
      <c r="G2539" s="86" t="s">
        <v>509</v>
      </c>
      <c r="H2539" s="87">
        <v>1978.4</v>
      </c>
      <c r="I2539" s="87">
        <v>1695</v>
      </c>
      <c r="J2539" s="87">
        <v>0</v>
      </c>
      <c r="K2539" s="87">
        <v>0</v>
      </c>
      <c r="L2539" s="80">
        <v>0</v>
      </c>
      <c r="M2539" s="80"/>
      <c r="N2539" s="80"/>
      <c r="O2539" s="80"/>
      <c r="P2539" s="80"/>
      <c r="Q2539" s="78">
        <v>920000</v>
      </c>
      <c r="R2539" s="79" t="s">
        <v>171</v>
      </c>
      <c r="S2539" s="78">
        <v>65</v>
      </c>
      <c r="T2539" s="79" t="s">
        <v>171</v>
      </c>
      <c r="U2539" s="78">
        <v>92</v>
      </c>
      <c r="V2539" s="80" t="s">
        <v>767</v>
      </c>
      <c r="W2539" s="78">
        <v>75</v>
      </c>
      <c r="X2539" s="78"/>
    </row>
    <row r="2540" spans="1:24" x14ac:dyDescent="0.25">
      <c r="A2540" s="67"/>
      <c r="B2540" s="67">
        <v>2290</v>
      </c>
      <c r="C2540" s="67" t="s">
        <v>701</v>
      </c>
      <c r="D2540" s="109">
        <v>920012</v>
      </c>
      <c r="E2540" s="75" t="s">
        <v>780</v>
      </c>
      <c r="F2540" s="72">
        <v>777220</v>
      </c>
      <c r="G2540" s="86" t="s">
        <v>168</v>
      </c>
      <c r="H2540" s="87">
        <v>0</v>
      </c>
      <c r="I2540" s="87">
        <v>0</v>
      </c>
      <c r="J2540" s="87">
        <v>0</v>
      </c>
      <c r="K2540" s="87">
        <v>0</v>
      </c>
      <c r="L2540" s="80">
        <v>0</v>
      </c>
      <c r="M2540" s="80"/>
      <c r="N2540" s="80"/>
      <c r="O2540" s="80"/>
      <c r="P2540" s="80"/>
      <c r="Q2540" s="78">
        <v>920000</v>
      </c>
      <c r="R2540" s="79" t="s">
        <v>171</v>
      </c>
      <c r="S2540" s="78">
        <v>65</v>
      </c>
      <c r="T2540" s="79" t="s">
        <v>171</v>
      </c>
      <c r="U2540" s="78">
        <v>92</v>
      </c>
      <c r="V2540" s="80" t="s">
        <v>767</v>
      </c>
      <c r="W2540" s="78">
        <v>77</v>
      </c>
      <c r="X2540" s="78"/>
    </row>
    <row r="2541" spans="1:24" x14ac:dyDescent="0.25">
      <c r="A2541" s="67"/>
      <c r="B2541" s="67">
        <v>2291</v>
      </c>
      <c r="C2541" s="67" t="s">
        <v>701</v>
      </c>
      <c r="D2541" s="109">
        <v>920012</v>
      </c>
      <c r="E2541" s="75" t="s">
        <v>780</v>
      </c>
      <c r="F2541" s="72">
        <v>777222</v>
      </c>
      <c r="G2541" s="86" t="s">
        <v>222</v>
      </c>
      <c r="H2541" s="87">
        <v>0</v>
      </c>
      <c r="I2541" s="87">
        <v>0</v>
      </c>
      <c r="J2541" s="87">
        <v>0</v>
      </c>
      <c r="K2541" s="87">
        <v>0</v>
      </c>
      <c r="L2541" s="80">
        <v>0</v>
      </c>
      <c r="M2541" s="80"/>
      <c r="N2541" s="80"/>
      <c r="O2541" s="80"/>
      <c r="P2541" s="80"/>
      <c r="Q2541" s="78">
        <v>920000</v>
      </c>
      <c r="R2541" s="79" t="s">
        <v>171</v>
      </c>
      <c r="S2541" s="78">
        <v>65</v>
      </c>
      <c r="T2541" s="79" t="s">
        <v>171</v>
      </c>
      <c r="U2541" s="78">
        <v>92</v>
      </c>
      <c r="V2541" s="80" t="s">
        <v>767</v>
      </c>
      <c r="W2541" s="78">
        <v>77</v>
      </c>
      <c r="X2541" s="78"/>
    </row>
    <row r="2542" spans="1:24" x14ac:dyDescent="0.25">
      <c r="A2542" s="67"/>
      <c r="B2542" s="67">
        <v>2292</v>
      </c>
      <c r="C2542" s="67" t="s">
        <v>701</v>
      </c>
      <c r="D2542" s="109">
        <v>920012</v>
      </c>
      <c r="E2542" s="75" t="s">
        <v>780</v>
      </c>
      <c r="F2542" s="72">
        <v>777223</v>
      </c>
      <c r="G2542" s="86" t="s">
        <v>691</v>
      </c>
      <c r="H2542" s="87">
        <v>0</v>
      </c>
      <c r="I2542" s="87">
        <v>0</v>
      </c>
      <c r="J2542" s="87">
        <v>0</v>
      </c>
      <c r="K2542" s="87">
        <v>0</v>
      </c>
      <c r="L2542" s="80">
        <v>0</v>
      </c>
      <c r="M2542" s="80"/>
      <c r="N2542" s="80"/>
      <c r="O2542" s="80"/>
      <c r="P2542" s="80"/>
      <c r="Q2542" s="78">
        <v>920000</v>
      </c>
      <c r="R2542" s="79" t="s">
        <v>171</v>
      </c>
      <c r="S2542" s="78">
        <v>65</v>
      </c>
      <c r="T2542" s="79" t="s">
        <v>171</v>
      </c>
      <c r="U2542" s="78">
        <v>92</v>
      </c>
      <c r="V2542" s="80" t="s">
        <v>767</v>
      </c>
      <c r="W2542" s="78">
        <v>77</v>
      </c>
      <c r="X2542" s="78"/>
    </row>
    <row r="2543" spans="1:24" x14ac:dyDescent="0.25">
      <c r="A2543" s="67"/>
      <c r="B2543" s="67">
        <v>2293</v>
      </c>
      <c r="C2543" s="67" t="s">
        <v>701</v>
      </c>
      <c r="D2543" s="109">
        <v>920012</v>
      </c>
      <c r="E2543" s="75" t="s">
        <v>780</v>
      </c>
      <c r="F2543" s="72">
        <v>777412</v>
      </c>
      <c r="G2543" s="86" t="s">
        <v>205</v>
      </c>
      <c r="H2543" s="87">
        <v>0</v>
      </c>
      <c r="I2543" s="87">
        <v>0</v>
      </c>
      <c r="J2543" s="87">
        <v>11716</v>
      </c>
      <c r="K2543" s="87">
        <v>0</v>
      </c>
      <c r="L2543" s="80">
        <v>0</v>
      </c>
      <c r="M2543" s="80"/>
      <c r="N2543" s="80"/>
      <c r="O2543" s="80"/>
      <c r="P2543" s="80"/>
      <c r="Q2543" s="78">
        <v>920000</v>
      </c>
      <c r="R2543" s="79" t="s">
        <v>171</v>
      </c>
      <c r="S2543" s="78">
        <v>65</v>
      </c>
      <c r="T2543" s="79" t="s">
        <v>171</v>
      </c>
      <c r="U2543" s="78">
        <v>92</v>
      </c>
      <c r="V2543" s="80" t="s">
        <v>767</v>
      </c>
      <c r="W2543" s="78">
        <v>77</v>
      </c>
      <c r="X2543" s="78"/>
    </row>
    <row r="2544" spans="1:24" x14ac:dyDescent="0.25">
      <c r="A2544" s="67"/>
      <c r="B2544" s="67">
        <v>2294</v>
      </c>
      <c r="C2544" s="67" t="s">
        <v>701</v>
      </c>
      <c r="D2544" s="109">
        <v>920012</v>
      </c>
      <c r="E2544" s="75" t="s">
        <v>780</v>
      </c>
      <c r="F2544" s="72">
        <v>787410</v>
      </c>
      <c r="G2544" s="86" t="s">
        <v>227</v>
      </c>
      <c r="H2544" s="87">
        <v>4850</v>
      </c>
      <c r="I2544" s="87">
        <v>0</v>
      </c>
      <c r="J2544" s="87">
        <v>7268</v>
      </c>
      <c r="K2544" s="87">
        <v>7267.02</v>
      </c>
      <c r="L2544" s="80">
        <v>0</v>
      </c>
      <c r="M2544" s="80"/>
      <c r="N2544" s="80"/>
      <c r="O2544" s="80"/>
      <c r="P2544" s="80"/>
      <c r="Q2544" s="78">
        <v>920000</v>
      </c>
      <c r="R2544" s="79" t="s">
        <v>171</v>
      </c>
      <c r="S2544" s="78">
        <v>65</v>
      </c>
      <c r="T2544" s="79" t="s">
        <v>171</v>
      </c>
      <c r="U2544" s="78">
        <v>92</v>
      </c>
      <c r="V2544" s="80" t="s">
        <v>767</v>
      </c>
      <c r="W2544" s="78">
        <v>78</v>
      </c>
      <c r="X2544" s="78"/>
    </row>
    <row r="2545" spans="1:24" x14ac:dyDescent="0.25">
      <c r="A2545" s="67"/>
      <c r="B2545" s="67">
        <v>2295</v>
      </c>
      <c r="C2545" s="67" t="s">
        <v>701</v>
      </c>
      <c r="D2545" s="109">
        <v>920014</v>
      </c>
      <c r="E2545" s="75" t="s">
        <v>781</v>
      </c>
      <c r="F2545" s="72">
        <v>755545</v>
      </c>
      <c r="G2545" s="86" t="s">
        <v>244</v>
      </c>
      <c r="H2545" s="87">
        <v>0</v>
      </c>
      <c r="I2545" s="87">
        <v>0</v>
      </c>
      <c r="J2545" s="87">
        <v>11000</v>
      </c>
      <c r="K2545" s="87">
        <v>0</v>
      </c>
      <c r="L2545" s="80">
        <v>0</v>
      </c>
      <c r="M2545" s="80"/>
      <c r="N2545" s="80"/>
      <c r="O2545" s="80"/>
      <c r="P2545" s="80"/>
      <c r="Q2545" s="78">
        <v>920000</v>
      </c>
      <c r="R2545" s="79" t="s">
        <v>171</v>
      </c>
      <c r="S2545" s="78">
        <v>65</v>
      </c>
      <c r="T2545" s="79" t="s">
        <v>171</v>
      </c>
      <c r="U2545" s="78">
        <v>92</v>
      </c>
      <c r="V2545" s="80" t="s">
        <v>767</v>
      </c>
      <c r="W2545" s="78">
        <v>75</v>
      </c>
      <c r="X2545" s="78"/>
    </row>
    <row r="2546" spans="1:24" x14ac:dyDescent="0.25">
      <c r="A2546" s="67"/>
      <c r="B2546" s="67">
        <v>2296</v>
      </c>
      <c r="C2546" s="67" t="s">
        <v>701</v>
      </c>
      <c r="D2546" s="109">
        <v>920014</v>
      </c>
      <c r="E2546" s="75" t="s">
        <v>781</v>
      </c>
      <c r="F2546" s="72">
        <v>755550</v>
      </c>
      <c r="G2546" s="86" t="s">
        <v>295</v>
      </c>
      <c r="H2546" s="87">
        <v>66662</v>
      </c>
      <c r="I2546" s="87">
        <v>7698.01</v>
      </c>
      <c r="J2546" s="87">
        <v>187000</v>
      </c>
      <c r="K2546" s="87">
        <v>12565</v>
      </c>
      <c r="L2546" s="80">
        <v>0</v>
      </c>
      <c r="M2546" s="80"/>
      <c r="N2546" s="80"/>
      <c r="O2546" s="80"/>
      <c r="P2546" s="80"/>
      <c r="Q2546" s="78">
        <v>920000</v>
      </c>
      <c r="R2546" s="79" t="s">
        <v>171</v>
      </c>
      <c r="S2546" s="78">
        <v>65</v>
      </c>
      <c r="T2546" s="79" t="s">
        <v>171</v>
      </c>
      <c r="U2546" s="78">
        <v>92</v>
      </c>
      <c r="V2546" s="80" t="s">
        <v>767</v>
      </c>
      <c r="W2546" s="78">
        <v>75</v>
      </c>
      <c r="X2546" s="78"/>
    </row>
    <row r="2547" spans="1:24" x14ac:dyDescent="0.25">
      <c r="A2547" s="67"/>
      <c r="B2547" s="67">
        <v>2297</v>
      </c>
      <c r="C2547" s="67" t="s">
        <v>701</v>
      </c>
      <c r="D2547" s="109">
        <v>920014</v>
      </c>
      <c r="E2547" s="75" t="s">
        <v>781</v>
      </c>
      <c r="F2547" s="72">
        <v>755560</v>
      </c>
      <c r="G2547" s="86" t="s">
        <v>339</v>
      </c>
      <c r="H2547" s="87">
        <v>1912.5</v>
      </c>
      <c r="I2547" s="87">
        <v>0</v>
      </c>
      <c r="J2547" s="87">
        <v>0</v>
      </c>
      <c r="K2547" s="87">
        <v>0</v>
      </c>
      <c r="L2547" s="80">
        <v>0</v>
      </c>
      <c r="M2547" s="80"/>
      <c r="N2547" s="80"/>
      <c r="O2547" s="80"/>
      <c r="P2547" s="80"/>
      <c r="Q2547" s="78">
        <v>920000</v>
      </c>
      <c r="R2547" s="79" t="s">
        <v>171</v>
      </c>
      <c r="S2547" s="78">
        <v>65</v>
      </c>
      <c r="T2547" s="79" t="s">
        <v>171</v>
      </c>
      <c r="U2547" s="78">
        <v>92</v>
      </c>
      <c r="V2547" s="80" t="s">
        <v>767</v>
      </c>
      <c r="W2547" s="78">
        <v>75</v>
      </c>
      <c r="X2547" s="78"/>
    </row>
    <row r="2548" spans="1:24" x14ac:dyDescent="0.25">
      <c r="A2548" s="67"/>
      <c r="B2548" s="67">
        <v>2298</v>
      </c>
      <c r="C2548" s="67" t="s">
        <v>701</v>
      </c>
      <c r="D2548" s="109">
        <v>920014</v>
      </c>
      <c r="E2548" s="75" t="s">
        <v>781</v>
      </c>
      <c r="F2548" s="72">
        <v>755570</v>
      </c>
      <c r="G2548" s="86" t="s">
        <v>509</v>
      </c>
      <c r="H2548" s="87">
        <v>0</v>
      </c>
      <c r="I2548" s="87">
        <v>0</v>
      </c>
      <c r="J2548" s="87">
        <v>0</v>
      </c>
      <c r="K2548" s="87">
        <v>0</v>
      </c>
      <c r="L2548" s="80">
        <v>0</v>
      </c>
      <c r="M2548" s="80"/>
      <c r="N2548" s="80"/>
      <c r="O2548" s="80"/>
      <c r="P2548" s="80"/>
      <c r="Q2548" s="78">
        <v>920000</v>
      </c>
      <c r="R2548" s="79" t="s">
        <v>171</v>
      </c>
      <c r="S2548" s="78">
        <v>65</v>
      </c>
      <c r="T2548" s="79" t="s">
        <v>171</v>
      </c>
      <c r="U2548" s="78">
        <v>92</v>
      </c>
      <c r="V2548" s="80" t="s">
        <v>767</v>
      </c>
      <c r="W2548" s="78">
        <v>75</v>
      </c>
      <c r="X2548" s="78"/>
    </row>
    <row r="2549" spans="1:24" x14ac:dyDescent="0.25">
      <c r="A2549" s="67"/>
      <c r="B2549" s="67">
        <v>2300</v>
      </c>
      <c r="C2549" s="67" t="s">
        <v>701</v>
      </c>
      <c r="D2549" s="109">
        <v>920016</v>
      </c>
      <c r="E2549" s="75" t="s">
        <v>782</v>
      </c>
      <c r="F2549" s="72">
        <v>712310</v>
      </c>
      <c r="G2549" s="86" t="s">
        <v>222</v>
      </c>
      <c r="H2549" s="87">
        <v>29362.5</v>
      </c>
      <c r="I2549" s="87">
        <v>10625</v>
      </c>
      <c r="J2549" s="87">
        <v>1500</v>
      </c>
      <c r="K2549" s="87">
        <v>0</v>
      </c>
      <c r="L2549" s="80">
        <v>0</v>
      </c>
      <c r="M2549" s="80"/>
      <c r="N2549" s="80"/>
      <c r="O2549" s="80"/>
      <c r="P2549" s="80"/>
      <c r="Q2549" s="78">
        <v>920000</v>
      </c>
      <c r="R2549" s="79" t="s">
        <v>171</v>
      </c>
      <c r="S2549" s="78">
        <v>65</v>
      </c>
      <c r="T2549" s="79" t="s">
        <v>171</v>
      </c>
      <c r="U2549" s="78">
        <v>92</v>
      </c>
      <c r="V2549" s="80" t="s">
        <v>767</v>
      </c>
      <c r="W2549" s="78">
        <v>71</v>
      </c>
      <c r="X2549" s="78"/>
    </row>
    <row r="2550" spans="1:24" x14ac:dyDescent="0.25">
      <c r="A2550" s="67"/>
      <c r="B2550" s="67">
        <v>2301</v>
      </c>
      <c r="C2550" s="67" t="s">
        <v>701</v>
      </c>
      <c r="D2550" s="109">
        <v>920016</v>
      </c>
      <c r="E2550" s="75" t="s">
        <v>782</v>
      </c>
      <c r="F2550" s="72">
        <v>733110</v>
      </c>
      <c r="G2550" s="86" t="s">
        <v>214</v>
      </c>
      <c r="H2550" s="87">
        <v>0</v>
      </c>
      <c r="I2550" s="87">
        <v>0</v>
      </c>
      <c r="J2550" s="87">
        <v>12434</v>
      </c>
      <c r="K2550" s="87">
        <v>12433.3</v>
      </c>
      <c r="L2550" s="80">
        <v>0</v>
      </c>
      <c r="M2550" s="80"/>
      <c r="N2550" s="80"/>
      <c r="O2550" s="80"/>
      <c r="P2550" s="80"/>
      <c r="Q2550" s="78">
        <v>920000</v>
      </c>
      <c r="R2550" s="79" t="s">
        <v>171</v>
      </c>
      <c r="S2550" s="78">
        <v>65</v>
      </c>
      <c r="T2550" s="79" t="s">
        <v>171</v>
      </c>
      <c r="U2550" s="78">
        <v>92</v>
      </c>
      <c r="V2550" s="80" t="s">
        <v>767</v>
      </c>
      <c r="W2550" s="78">
        <v>73</v>
      </c>
      <c r="X2550" s="78"/>
    </row>
    <row r="2551" spans="1:24" x14ac:dyDescent="0.25">
      <c r="A2551" s="67"/>
      <c r="B2551" s="67">
        <v>2302</v>
      </c>
      <c r="C2551" s="67" t="s">
        <v>701</v>
      </c>
      <c r="D2551" s="109">
        <v>920016</v>
      </c>
      <c r="E2551" s="75" t="s">
        <v>782</v>
      </c>
      <c r="F2551" s="72">
        <v>733420</v>
      </c>
      <c r="G2551" s="86" t="s">
        <v>298</v>
      </c>
      <c r="H2551" s="87">
        <v>0</v>
      </c>
      <c r="I2551" s="87">
        <v>0</v>
      </c>
      <c r="J2551" s="87">
        <v>0</v>
      </c>
      <c r="K2551" s="87">
        <v>0</v>
      </c>
      <c r="L2551" s="80">
        <v>0</v>
      </c>
      <c r="M2551" s="80"/>
      <c r="N2551" s="80"/>
      <c r="O2551" s="80"/>
      <c r="P2551" s="80"/>
      <c r="Q2551" s="78">
        <v>920000</v>
      </c>
      <c r="R2551" s="79" t="s">
        <v>171</v>
      </c>
      <c r="S2551" s="78">
        <v>65</v>
      </c>
      <c r="T2551" s="79" t="s">
        <v>171</v>
      </c>
      <c r="U2551" s="78">
        <v>92</v>
      </c>
      <c r="V2551" s="80" t="s">
        <v>767</v>
      </c>
      <c r="W2551" s="78">
        <v>73</v>
      </c>
      <c r="X2551" s="78"/>
    </row>
    <row r="2552" spans="1:24" x14ac:dyDescent="0.25">
      <c r="A2552" s="67"/>
      <c r="B2552" s="67">
        <v>2303</v>
      </c>
      <c r="C2552" s="67" t="s">
        <v>701</v>
      </c>
      <c r="D2552" s="109">
        <v>920016</v>
      </c>
      <c r="E2552" s="75" t="s">
        <v>782</v>
      </c>
      <c r="F2552" s="72">
        <v>733430</v>
      </c>
      <c r="G2552" s="86" t="s">
        <v>299</v>
      </c>
      <c r="H2552" s="87">
        <v>20610</v>
      </c>
      <c r="I2552" s="87">
        <v>0</v>
      </c>
      <c r="J2552" s="87">
        <v>0</v>
      </c>
      <c r="K2552" s="87">
        <v>0</v>
      </c>
      <c r="L2552" s="80">
        <v>0</v>
      </c>
      <c r="M2552" s="80"/>
      <c r="N2552" s="80"/>
      <c r="O2552" s="80"/>
      <c r="P2552" s="80"/>
      <c r="Q2552" s="78">
        <v>920000</v>
      </c>
      <c r="R2552" s="79" t="s">
        <v>171</v>
      </c>
      <c r="S2552" s="78">
        <v>65</v>
      </c>
      <c r="T2552" s="79" t="s">
        <v>171</v>
      </c>
      <c r="U2552" s="78">
        <v>92</v>
      </c>
      <c r="V2552" s="80" t="s">
        <v>767</v>
      </c>
      <c r="W2552" s="78">
        <v>73</v>
      </c>
      <c r="X2552" s="78"/>
    </row>
    <row r="2553" spans="1:24" s="66" customFormat="1" x14ac:dyDescent="0.25">
      <c r="A2553" s="67"/>
      <c r="B2553" s="67">
        <v>2304</v>
      </c>
      <c r="C2553" s="67" t="s">
        <v>701</v>
      </c>
      <c r="D2553" s="109">
        <v>920016</v>
      </c>
      <c r="E2553" s="75" t="s">
        <v>782</v>
      </c>
      <c r="F2553" s="72">
        <v>755545</v>
      </c>
      <c r="G2553" s="86" t="s">
        <v>244</v>
      </c>
      <c r="H2553" s="87">
        <v>97413.459999999992</v>
      </c>
      <c r="I2553" s="87">
        <v>39550</v>
      </c>
      <c r="J2553" s="87">
        <v>22280</v>
      </c>
      <c r="K2553" s="87">
        <v>11390</v>
      </c>
      <c r="L2553" s="80">
        <v>0</v>
      </c>
      <c r="M2553" s="80"/>
      <c r="N2553" s="80"/>
      <c r="O2553" s="80"/>
      <c r="P2553" s="80"/>
      <c r="Q2553" s="78">
        <v>920000</v>
      </c>
      <c r="R2553" s="79" t="s">
        <v>171</v>
      </c>
      <c r="S2553" s="78">
        <v>65</v>
      </c>
      <c r="T2553" s="79" t="s">
        <v>171</v>
      </c>
      <c r="U2553" s="78">
        <v>92</v>
      </c>
      <c r="V2553" s="80" t="s">
        <v>767</v>
      </c>
      <c r="W2553" s="78">
        <v>75</v>
      </c>
      <c r="X2553" s="78"/>
    </row>
    <row r="2554" spans="1:24" x14ac:dyDescent="0.25">
      <c r="A2554" s="67"/>
      <c r="B2554" s="67">
        <v>2305</v>
      </c>
      <c r="C2554" s="67" t="s">
        <v>701</v>
      </c>
      <c r="D2554" s="109">
        <v>920016</v>
      </c>
      <c r="E2554" s="75" t="s">
        <v>782</v>
      </c>
      <c r="F2554" s="72">
        <v>755550</v>
      </c>
      <c r="G2554" s="86" t="s">
        <v>295</v>
      </c>
      <c r="H2554" s="87">
        <v>250628.41999999995</v>
      </c>
      <c r="I2554" s="87">
        <v>1620958.58</v>
      </c>
      <c r="J2554" s="87">
        <v>451861</v>
      </c>
      <c r="K2554" s="87">
        <v>94995.76999999999</v>
      </c>
      <c r="L2554" s="80">
        <v>0</v>
      </c>
      <c r="M2554" s="80"/>
      <c r="N2554" s="80"/>
      <c r="O2554" s="80"/>
      <c r="P2554" s="80"/>
      <c r="Q2554" s="78">
        <v>920000</v>
      </c>
      <c r="R2554" s="79" t="s">
        <v>171</v>
      </c>
      <c r="S2554" s="78">
        <v>65</v>
      </c>
      <c r="T2554" s="79" t="s">
        <v>171</v>
      </c>
      <c r="U2554" s="78">
        <v>92</v>
      </c>
      <c r="V2554" s="80" t="s">
        <v>767</v>
      </c>
      <c r="W2554" s="78">
        <v>75</v>
      </c>
      <c r="X2554" s="78"/>
    </row>
    <row r="2555" spans="1:24" x14ac:dyDescent="0.25">
      <c r="A2555" s="67"/>
      <c r="B2555" s="67">
        <v>2306</v>
      </c>
      <c r="C2555" s="67" t="s">
        <v>701</v>
      </c>
      <c r="D2555" s="109">
        <v>920016</v>
      </c>
      <c r="E2555" s="75" t="s">
        <v>782</v>
      </c>
      <c r="F2555" s="72">
        <v>755555</v>
      </c>
      <c r="G2555" s="86" t="s">
        <v>302</v>
      </c>
      <c r="H2555" s="87">
        <v>85083.25</v>
      </c>
      <c r="I2555" s="87">
        <v>13055</v>
      </c>
      <c r="J2555" s="87">
        <v>0</v>
      </c>
      <c r="K2555" s="87">
        <v>0</v>
      </c>
      <c r="L2555" s="80">
        <v>0</v>
      </c>
      <c r="M2555" s="80"/>
      <c r="N2555" s="80"/>
      <c r="O2555" s="80"/>
      <c r="P2555" s="80"/>
      <c r="Q2555" s="78">
        <v>920000</v>
      </c>
      <c r="R2555" s="79" t="s">
        <v>171</v>
      </c>
      <c r="S2555" s="78">
        <v>65</v>
      </c>
      <c r="T2555" s="79" t="s">
        <v>171</v>
      </c>
      <c r="U2555" s="78">
        <v>92</v>
      </c>
      <c r="V2555" s="80" t="s">
        <v>767</v>
      </c>
      <c r="W2555" s="78">
        <v>75</v>
      </c>
      <c r="X2555" s="78"/>
    </row>
    <row r="2556" spans="1:24" x14ac:dyDescent="0.25">
      <c r="A2556" s="67"/>
      <c r="B2556" s="67">
        <v>2307</v>
      </c>
      <c r="C2556" s="67" t="s">
        <v>701</v>
      </c>
      <c r="D2556" s="109">
        <v>920016</v>
      </c>
      <c r="E2556" s="75" t="s">
        <v>782</v>
      </c>
      <c r="F2556" s="72">
        <v>755560</v>
      </c>
      <c r="G2556" s="86" t="s">
        <v>339</v>
      </c>
      <c r="H2556" s="87">
        <v>0</v>
      </c>
      <c r="I2556" s="87">
        <v>18924</v>
      </c>
      <c r="J2556" s="87">
        <v>0</v>
      </c>
      <c r="K2556" s="87">
        <v>0</v>
      </c>
      <c r="L2556" s="80">
        <v>0</v>
      </c>
      <c r="M2556" s="80"/>
      <c r="N2556" s="80"/>
      <c r="O2556" s="80"/>
      <c r="P2556" s="80"/>
      <c r="Q2556" s="78">
        <v>920000</v>
      </c>
      <c r="R2556" s="79" t="s">
        <v>171</v>
      </c>
      <c r="S2556" s="78">
        <v>65</v>
      </c>
      <c r="T2556" s="79" t="s">
        <v>171</v>
      </c>
      <c r="U2556" s="78">
        <v>92</v>
      </c>
      <c r="V2556" s="80" t="s">
        <v>767</v>
      </c>
      <c r="W2556" s="78">
        <v>75</v>
      </c>
      <c r="X2556" s="78"/>
    </row>
    <row r="2557" spans="1:24" x14ac:dyDescent="0.25">
      <c r="A2557" s="67"/>
      <c r="B2557" s="67">
        <v>2308</v>
      </c>
      <c r="C2557" s="67" t="s">
        <v>701</v>
      </c>
      <c r="D2557" s="109">
        <v>920016</v>
      </c>
      <c r="E2557" s="75" t="s">
        <v>782</v>
      </c>
      <c r="F2557" s="72">
        <v>755570</v>
      </c>
      <c r="G2557" s="86" t="s">
        <v>509</v>
      </c>
      <c r="H2557" s="87">
        <v>1859.64</v>
      </c>
      <c r="I2557" s="87">
        <v>1705</v>
      </c>
      <c r="J2557" s="87">
        <v>0</v>
      </c>
      <c r="K2557" s="87">
        <v>0</v>
      </c>
      <c r="L2557" s="80">
        <v>0</v>
      </c>
      <c r="M2557" s="80"/>
      <c r="N2557" s="80"/>
      <c r="O2557" s="80"/>
      <c r="P2557" s="80"/>
      <c r="Q2557" s="78">
        <v>920000</v>
      </c>
      <c r="R2557" s="79" t="s">
        <v>171</v>
      </c>
      <c r="S2557" s="78">
        <v>65</v>
      </c>
      <c r="T2557" s="79" t="s">
        <v>171</v>
      </c>
      <c r="U2557" s="78">
        <v>92</v>
      </c>
      <c r="V2557" s="80" t="s">
        <v>767</v>
      </c>
      <c r="W2557" s="78">
        <v>75</v>
      </c>
      <c r="X2557" s="78"/>
    </row>
    <row r="2558" spans="1:24" x14ac:dyDescent="0.25">
      <c r="A2558" s="67"/>
      <c r="B2558" s="67">
        <v>2309</v>
      </c>
      <c r="C2558" s="67" t="s">
        <v>701</v>
      </c>
      <c r="D2558" s="109">
        <v>920016</v>
      </c>
      <c r="E2558" s="75" t="s">
        <v>782</v>
      </c>
      <c r="F2558" s="72">
        <v>777222</v>
      </c>
      <c r="G2558" s="86" t="s">
        <v>222</v>
      </c>
      <c r="H2558" s="87">
        <v>0</v>
      </c>
      <c r="I2558" s="87">
        <v>0</v>
      </c>
      <c r="J2558" s="87">
        <v>0</v>
      </c>
      <c r="K2558" s="87">
        <v>0</v>
      </c>
      <c r="L2558" s="80">
        <v>0</v>
      </c>
      <c r="M2558" s="80"/>
      <c r="N2558" s="80"/>
      <c r="O2558" s="80"/>
      <c r="P2558" s="80"/>
      <c r="Q2558" s="78">
        <v>920000</v>
      </c>
      <c r="R2558" s="79" t="s">
        <v>171</v>
      </c>
      <c r="S2558" s="78">
        <v>65</v>
      </c>
      <c r="T2558" s="79" t="s">
        <v>171</v>
      </c>
      <c r="U2558" s="78">
        <v>92</v>
      </c>
      <c r="V2558" s="80" t="s">
        <v>767</v>
      </c>
      <c r="W2558" s="78">
        <v>77</v>
      </c>
      <c r="X2558" s="78"/>
    </row>
    <row r="2559" spans="1:24" x14ac:dyDescent="0.25">
      <c r="A2559" s="67"/>
      <c r="B2559" s="67">
        <v>2310</v>
      </c>
      <c r="C2559" s="67" t="s">
        <v>701</v>
      </c>
      <c r="D2559" s="109">
        <v>920016</v>
      </c>
      <c r="E2559" s="75" t="s">
        <v>782</v>
      </c>
      <c r="F2559" s="72">
        <v>777223</v>
      </c>
      <c r="G2559" s="86" t="s">
        <v>691</v>
      </c>
      <c r="H2559" s="87">
        <v>0</v>
      </c>
      <c r="I2559" s="87">
        <v>0</v>
      </c>
      <c r="J2559" s="87">
        <v>0</v>
      </c>
      <c r="K2559" s="87">
        <v>0</v>
      </c>
      <c r="L2559" s="80">
        <v>0</v>
      </c>
      <c r="M2559" s="80"/>
      <c r="N2559" s="80"/>
      <c r="O2559" s="80"/>
      <c r="P2559" s="80"/>
      <c r="Q2559" s="78">
        <v>920000</v>
      </c>
      <c r="R2559" s="79" t="s">
        <v>171</v>
      </c>
      <c r="S2559" s="78">
        <v>65</v>
      </c>
      <c r="T2559" s="79" t="s">
        <v>171</v>
      </c>
      <c r="U2559" s="78">
        <v>92</v>
      </c>
      <c r="V2559" s="80" t="s">
        <v>767</v>
      </c>
      <c r="W2559" s="78">
        <v>77</v>
      </c>
      <c r="X2559" s="78"/>
    </row>
    <row r="2560" spans="1:24" x14ac:dyDescent="0.25">
      <c r="A2560" s="67"/>
      <c r="B2560" s="67">
        <v>2311</v>
      </c>
      <c r="C2560" s="67" t="s">
        <v>701</v>
      </c>
      <c r="D2560" s="109">
        <v>920016</v>
      </c>
      <c r="E2560" s="75" t="s">
        <v>782</v>
      </c>
      <c r="F2560" s="72">
        <v>777416</v>
      </c>
      <c r="G2560" s="86" t="s">
        <v>226</v>
      </c>
      <c r="H2560" s="87">
        <v>0</v>
      </c>
      <c r="I2560" s="87">
        <v>0</v>
      </c>
      <c r="J2560" s="87">
        <v>15650</v>
      </c>
      <c r="K2560" s="87">
        <v>15649.36</v>
      </c>
      <c r="L2560" s="80">
        <v>0</v>
      </c>
      <c r="M2560" s="80"/>
      <c r="N2560" s="80"/>
      <c r="O2560" s="80"/>
      <c r="P2560" s="80"/>
      <c r="Q2560" s="78">
        <v>920000</v>
      </c>
      <c r="R2560" s="79" t="s">
        <v>171</v>
      </c>
      <c r="S2560" s="78">
        <v>65</v>
      </c>
      <c r="T2560" s="79" t="s">
        <v>171</v>
      </c>
      <c r="U2560" s="78">
        <v>92</v>
      </c>
      <c r="V2560" s="80" t="s">
        <v>767</v>
      </c>
      <c r="W2560" s="78">
        <v>77</v>
      </c>
      <c r="X2560" s="78"/>
    </row>
    <row r="2561" spans="1:24" x14ac:dyDescent="0.25">
      <c r="A2561" s="67"/>
      <c r="B2561" s="67">
        <v>2312</v>
      </c>
      <c r="C2561" s="67" t="s">
        <v>701</v>
      </c>
      <c r="D2561" s="109">
        <v>920017</v>
      </c>
      <c r="E2561" s="75" t="s">
        <v>783</v>
      </c>
      <c r="F2561" s="72">
        <v>755545</v>
      </c>
      <c r="G2561" s="86" t="s">
        <v>244</v>
      </c>
      <c r="H2561" s="87">
        <v>2187.4699999999998</v>
      </c>
      <c r="I2561" s="87">
        <v>0</v>
      </c>
      <c r="J2561" s="87">
        <v>13000</v>
      </c>
      <c r="K2561" s="87">
        <v>0</v>
      </c>
      <c r="L2561" s="80">
        <v>0</v>
      </c>
      <c r="M2561" s="80"/>
      <c r="N2561" s="80"/>
      <c r="O2561" s="80"/>
      <c r="P2561" s="80"/>
      <c r="Q2561" s="78">
        <v>920000</v>
      </c>
      <c r="R2561" s="79" t="s">
        <v>171</v>
      </c>
      <c r="S2561" s="78">
        <v>65</v>
      </c>
      <c r="T2561" s="79" t="s">
        <v>171</v>
      </c>
      <c r="U2561" s="78">
        <v>92</v>
      </c>
      <c r="V2561" s="80" t="s">
        <v>767</v>
      </c>
      <c r="W2561" s="78">
        <v>75</v>
      </c>
      <c r="X2561" s="78"/>
    </row>
    <row r="2562" spans="1:24" x14ac:dyDescent="0.25">
      <c r="A2562" s="67"/>
      <c r="B2562" s="67">
        <v>2313</v>
      </c>
      <c r="C2562" s="67" t="s">
        <v>701</v>
      </c>
      <c r="D2562" s="109">
        <v>920017</v>
      </c>
      <c r="E2562" s="75" t="s">
        <v>783</v>
      </c>
      <c r="F2562" s="72">
        <v>755550</v>
      </c>
      <c r="G2562" s="86" t="s">
        <v>295</v>
      </c>
      <c r="H2562" s="87">
        <v>22500</v>
      </c>
      <c r="I2562" s="87">
        <v>0</v>
      </c>
      <c r="J2562" s="87">
        <v>0</v>
      </c>
      <c r="K2562" s="87">
        <v>0</v>
      </c>
      <c r="L2562" s="80">
        <v>0</v>
      </c>
      <c r="M2562" s="80"/>
      <c r="N2562" s="80"/>
      <c r="O2562" s="80"/>
      <c r="P2562" s="80"/>
      <c r="Q2562" s="78">
        <v>920000</v>
      </c>
      <c r="R2562" s="79" t="s">
        <v>171</v>
      </c>
      <c r="S2562" s="78">
        <v>65</v>
      </c>
      <c r="T2562" s="79" t="s">
        <v>171</v>
      </c>
      <c r="U2562" s="78">
        <v>92</v>
      </c>
      <c r="V2562" s="80" t="s">
        <v>767</v>
      </c>
      <c r="W2562" s="78">
        <v>75</v>
      </c>
      <c r="X2562" s="78"/>
    </row>
    <row r="2563" spans="1:24" x14ac:dyDescent="0.25">
      <c r="A2563" s="67"/>
      <c r="B2563" s="67">
        <v>2314</v>
      </c>
      <c r="C2563" s="67" t="s">
        <v>701</v>
      </c>
      <c r="D2563" s="109">
        <v>920017</v>
      </c>
      <c r="E2563" s="75" t="s">
        <v>783</v>
      </c>
      <c r="F2563" s="72">
        <v>755570</v>
      </c>
      <c r="G2563" s="86" t="s">
        <v>509</v>
      </c>
      <c r="H2563" s="87">
        <v>0</v>
      </c>
      <c r="I2563" s="87">
        <v>1475</v>
      </c>
      <c r="J2563" s="87">
        <v>0</v>
      </c>
      <c r="K2563" s="87">
        <v>0</v>
      </c>
      <c r="L2563" s="80">
        <v>0</v>
      </c>
      <c r="M2563" s="80"/>
      <c r="N2563" s="80"/>
      <c r="O2563" s="80"/>
      <c r="P2563" s="80"/>
      <c r="Q2563" s="78">
        <v>920000</v>
      </c>
      <c r="R2563" s="79" t="s">
        <v>171</v>
      </c>
      <c r="S2563" s="78">
        <v>65</v>
      </c>
      <c r="T2563" s="79" t="s">
        <v>171</v>
      </c>
      <c r="U2563" s="78">
        <v>92</v>
      </c>
      <c r="V2563" s="80" t="s">
        <v>767</v>
      </c>
      <c r="W2563" s="78">
        <v>75</v>
      </c>
      <c r="X2563" s="78"/>
    </row>
    <row r="2564" spans="1:24" x14ac:dyDescent="0.25">
      <c r="A2564" s="67"/>
      <c r="B2564" s="67">
        <v>2315</v>
      </c>
      <c r="C2564" s="67" t="s">
        <v>701</v>
      </c>
      <c r="D2564" s="109">
        <v>920017</v>
      </c>
      <c r="E2564" s="75" t="s">
        <v>783</v>
      </c>
      <c r="F2564" s="72">
        <v>787410</v>
      </c>
      <c r="G2564" s="86" t="s">
        <v>227</v>
      </c>
      <c r="H2564" s="87">
        <v>579</v>
      </c>
      <c r="I2564" s="87">
        <v>0</v>
      </c>
      <c r="J2564" s="87">
        <v>0</v>
      </c>
      <c r="K2564" s="87">
        <v>0</v>
      </c>
      <c r="L2564" s="80">
        <v>0</v>
      </c>
      <c r="M2564" s="80"/>
      <c r="N2564" s="80"/>
      <c r="O2564" s="80"/>
      <c r="P2564" s="80"/>
      <c r="Q2564" s="78">
        <v>920000</v>
      </c>
      <c r="R2564" s="79" t="s">
        <v>171</v>
      </c>
      <c r="S2564" s="78">
        <v>65</v>
      </c>
      <c r="T2564" s="79" t="s">
        <v>171</v>
      </c>
      <c r="U2564" s="78">
        <v>92</v>
      </c>
      <c r="V2564" s="80" t="s">
        <v>767</v>
      </c>
      <c r="W2564" s="78">
        <v>78</v>
      </c>
      <c r="X2564" s="78"/>
    </row>
    <row r="2565" spans="1:24" s="66" customFormat="1" x14ac:dyDescent="0.25">
      <c r="A2565" s="67"/>
      <c r="B2565" s="67">
        <v>2316</v>
      </c>
      <c r="C2565" s="67" t="s">
        <v>701</v>
      </c>
      <c r="D2565" s="109">
        <v>940100</v>
      </c>
      <c r="E2565" s="75" t="s">
        <v>510</v>
      </c>
      <c r="F2565" s="72">
        <v>540001</v>
      </c>
      <c r="G2565" s="86" t="s">
        <v>439</v>
      </c>
      <c r="H2565" s="87">
        <v>4796016.3099999987</v>
      </c>
      <c r="I2565" s="87">
        <v>3059835.1800000006</v>
      </c>
      <c r="J2565" s="87">
        <v>2418931</v>
      </c>
      <c r="K2565" s="87">
        <v>2602325.1799999997</v>
      </c>
      <c r="L2565" s="80">
        <v>2679692</v>
      </c>
      <c r="M2565" s="80"/>
      <c r="N2565" s="80"/>
      <c r="O2565" s="80"/>
      <c r="P2565" s="80"/>
      <c r="Q2565" s="78">
        <v>940100</v>
      </c>
      <c r="R2565" s="79" t="s">
        <v>717</v>
      </c>
      <c r="S2565" s="78">
        <v>70</v>
      </c>
      <c r="T2565" s="79" t="s">
        <v>717</v>
      </c>
      <c r="U2565" s="78">
        <v>93</v>
      </c>
      <c r="V2565" s="80" t="s">
        <v>718</v>
      </c>
      <c r="W2565" s="78">
        <v>54</v>
      </c>
      <c r="X2565" s="78">
        <v>9</v>
      </c>
    </row>
    <row r="2566" spans="1:24" x14ac:dyDescent="0.25">
      <c r="A2566" s="67"/>
      <c r="B2566" s="67">
        <v>2317</v>
      </c>
      <c r="C2566" s="67" t="s">
        <v>701</v>
      </c>
      <c r="D2566" s="109">
        <v>940100</v>
      </c>
      <c r="E2566" s="75" t="s">
        <v>510</v>
      </c>
      <c r="F2566" s="72">
        <v>540002</v>
      </c>
      <c r="G2566" s="86" t="s">
        <v>440</v>
      </c>
      <c r="H2566" s="87">
        <v>42854.42</v>
      </c>
      <c r="I2566" s="87">
        <v>15019.780000000002</v>
      </c>
      <c r="J2566" s="87">
        <v>0</v>
      </c>
      <c r="K2566" s="87">
        <v>20778.71</v>
      </c>
      <c r="L2566" s="80">
        <v>0</v>
      </c>
      <c r="M2566" s="80"/>
      <c r="N2566" s="80"/>
      <c r="O2566" s="80"/>
      <c r="P2566" s="80"/>
      <c r="Q2566" s="78">
        <v>940100</v>
      </c>
      <c r="R2566" s="79" t="s">
        <v>717</v>
      </c>
      <c r="S2566" s="78">
        <v>70</v>
      </c>
      <c r="T2566" s="79" t="s">
        <v>717</v>
      </c>
      <c r="U2566" s="78">
        <v>93</v>
      </c>
      <c r="V2566" s="80" t="s">
        <v>718</v>
      </c>
      <c r="W2566" s="78">
        <v>54</v>
      </c>
      <c r="X2566" s="78">
        <v>9</v>
      </c>
    </row>
    <row r="2567" spans="1:24" x14ac:dyDescent="0.25">
      <c r="A2567" s="67"/>
      <c r="B2567" s="67">
        <v>2318</v>
      </c>
      <c r="C2567" s="67" t="s">
        <v>701</v>
      </c>
      <c r="D2567" s="109">
        <v>940100</v>
      </c>
      <c r="E2567" s="75" t="s">
        <v>510</v>
      </c>
      <c r="F2567" s="72">
        <v>540011</v>
      </c>
      <c r="G2567" s="86" t="s">
        <v>441</v>
      </c>
      <c r="H2567" s="87">
        <v>14992.45</v>
      </c>
      <c r="I2567" s="87">
        <v>8197.49</v>
      </c>
      <c r="J2567" s="87">
        <v>0</v>
      </c>
      <c r="K2567" s="87">
        <v>1960.8899999999999</v>
      </c>
      <c r="L2567" s="80">
        <v>0</v>
      </c>
      <c r="M2567" s="80"/>
      <c r="N2567" s="80"/>
      <c r="O2567" s="80"/>
      <c r="P2567" s="80"/>
      <c r="Q2567" s="78">
        <v>940100</v>
      </c>
      <c r="R2567" s="79" t="s">
        <v>717</v>
      </c>
      <c r="S2567" s="78">
        <v>70</v>
      </c>
      <c r="T2567" s="79" t="s">
        <v>717</v>
      </c>
      <c r="U2567" s="78">
        <v>93</v>
      </c>
      <c r="V2567" s="80" t="s">
        <v>718</v>
      </c>
      <c r="W2567" s="78">
        <v>54</v>
      </c>
      <c r="X2567" s="78">
        <v>9</v>
      </c>
    </row>
    <row r="2568" spans="1:24" x14ac:dyDescent="0.25">
      <c r="A2568" s="67"/>
      <c r="B2568" s="67">
        <v>2319</v>
      </c>
      <c r="C2568" s="67" t="s">
        <v>701</v>
      </c>
      <c r="D2568" s="109">
        <v>940100</v>
      </c>
      <c r="E2568" s="75" t="s">
        <v>510</v>
      </c>
      <c r="F2568" s="72">
        <v>540012</v>
      </c>
      <c r="G2568" s="86" t="s">
        <v>442</v>
      </c>
      <c r="H2568" s="87">
        <v>21968.71</v>
      </c>
      <c r="I2568" s="87">
        <v>11954.060000000001</v>
      </c>
      <c r="J2568" s="87">
        <v>0</v>
      </c>
      <c r="K2568" s="87">
        <v>5229.92</v>
      </c>
      <c r="L2568" s="80">
        <v>0</v>
      </c>
      <c r="M2568" s="80"/>
      <c r="N2568" s="80"/>
      <c r="O2568" s="80"/>
      <c r="P2568" s="80"/>
      <c r="Q2568" s="78">
        <v>940100</v>
      </c>
      <c r="R2568" s="79" t="s">
        <v>717</v>
      </c>
      <c r="S2568" s="78">
        <v>70</v>
      </c>
      <c r="T2568" s="79" t="s">
        <v>717</v>
      </c>
      <c r="U2568" s="78">
        <v>93</v>
      </c>
      <c r="V2568" s="80" t="s">
        <v>718</v>
      </c>
      <c r="W2568" s="78">
        <v>54</v>
      </c>
      <c r="X2568" s="78">
        <v>9</v>
      </c>
    </row>
    <row r="2569" spans="1:24" x14ac:dyDescent="0.25">
      <c r="A2569" s="67"/>
      <c r="B2569" s="67">
        <v>2320</v>
      </c>
      <c r="C2569" s="67" t="s">
        <v>701</v>
      </c>
      <c r="D2569" s="109">
        <v>940100</v>
      </c>
      <c r="E2569" s="75" t="s">
        <v>510</v>
      </c>
      <c r="F2569" s="72">
        <v>560001</v>
      </c>
      <c r="G2569" s="86" t="s">
        <v>443</v>
      </c>
      <c r="H2569" s="87">
        <v>5164.1400000000003</v>
      </c>
      <c r="I2569" s="87">
        <v>1611.1</v>
      </c>
      <c r="J2569" s="87">
        <v>0</v>
      </c>
      <c r="K2569" s="87">
        <v>514.02</v>
      </c>
      <c r="L2569" s="80">
        <v>0</v>
      </c>
      <c r="M2569" s="80"/>
      <c r="N2569" s="80"/>
      <c r="O2569" s="80"/>
      <c r="P2569" s="80"/>
      <c r="Q2569" s="78">
        <v>940100</v>
      </c>
      <c r="R2569" s="79" t="s">
        <v>717</v>
      </c>
      <c r="S2569" s="78">
        <v>70</v>
      </c>
      <c r="T2569" s="79" t="s">
        <v>717</v>
      </c>
      <c r="U2569" s="78">
        <v>93</v>
      </c>
      <c r="V2569" s="80" t="s">
        <v>718</v>
      </c>
      <c r="W2569" s="78">
        <v>56</v>
      </c>
      <c r="X2569" s="78">
        <v>9</v>
      </c>
    </row>
    <row r="2570" spans="1:24" x14ac:dyDescent="0.25">
      <c r="A2570" s="67"/>
      <c r="B2570" s="67">
        <v>2321</v>
      </c>
      <c r="C2570" s="67" t="s">
        <v>701</v>
      </c>
      <c r="D2570" s="109">
        <v>940100</v>
      </c>
      <c r="E2570" s="75" t="s">
        <v>510</v>
      </c>
      <c r="F2570" s="72">
        <v>590007</v>
      </c>
      <c r="G2570" s="86" t="s">
        <v>457</v>
      </c>
      <c r="H2570" s="87">
        <v>0</v>
      </c>
      <c r="I2570" s="87">
        <v>0</v>
      </c>
      <c r="J2570" s="87">
        <v>0</v>
      </c>
      <c r="K2570" s="87">
        <v>0</v>
      </c>
      <c r="L2570" s="80">
        <v>0</v>
      </c>
      <c r="M2570" s="80"/>
      <c r="N2570" s="80"/>
      <c r="O2570" s="80"/>
      <c r="P2570" s="80"/>
      <c r="Q2570" s="78">
        <v>940100</v>
      </c>
      <c r="R2570" s="79" t="s">
        <v>717</v>
      </c>
      <c r="S2570" s="78">
        <v>70</v>
      </c>
      <c r="T2570" s="79" t="s">
        <v>717</v>
      </c>
      <c r="U2570" s="78">
        <v>93</v>
      </c>
      <c r="V2570" s="80" t="s">
        <v>718</v>
      </c>
      <c r="W2570" s="78">
        <v>59</v>
      </c>
      <c r="X2570" s="78">
        <v>9</v>
      </c>
    </row>
    <row r="2571" spans="1:24" x14ac:dyDescent="0.25">
      <c r="A2571" s="67"/>
      <c r="B2571" s="67">
        <v>2322</v>
      </c>
      <c r="C2571" s="67" t="s">
        <v>701</v>
      </c>
      <c r="D2571" s="109">
        <v>940100</v>
      </c>
      <c r="E2571" s="75" t="s">
        <v>510</v>
      </c>
      <c r="F2571" s="72">
        <v>712210</v>
      </c>
      <c r="G2571" s="86" t="s">
        <v>477</v>
      </c>
      <c r="H2571" s="87">
        <v>16684.560000000001</v>
      </c>
      <c r="I2571" s="87">
        <v>10131.629999999999</v>
      </c>
      <c r="J2571" s="87">
        <v>12197</v>
      </c>
      <c r="K2571" s="87">
        <v>8668.48</v>
      </c>
      <c r="L2571" s="80">
        <v>0</v>
      </c>
      <c r="M2571" s="80"/>
      <c r="N2571" s="80"/>
      <c r="O2571" s="80"/>
      <c r="P2571" s="80"/>
      <c r="Q2571" s="78">
        <v>940100</v>
      </c>
      <c r="R2571" s="79" t="s">
        <v>717</v>
      </c>
      <c r="S2571" s="78">
        <v>70</v>
      </c>
      <c r="T2571" s="79" t="s">
        <v>717</v>
      </c>
      <c r="U2571" s="78">
        <v>93</v>
      </c>
      <c r="V2571" s="80" t="s">
        <v>718</v>
      </c>
      <c r="W2571" s="78">
        <v>71</v>
      </c>
      <c r="X2571" s="78">
        <v>9</v>
      </c>
    </row>
    <row r="2572" spans="1:24" x14ac:dyDescent="0.25">
      <c r="A2572" s="67"/>
      <c r="B2572" s="67">
        <v>2323</v>
      </c>
      <c r="C2572" s="67" t="s">
        <v>701</v>
      </c>
      <c r="D2572" s="109">
        <v>940100</v>
      </c>
      <c r="E2572" s="75" t="s">
        <v>510</v>
      </c>
      <c r="F2572" s="72">
        <v>712220</v>
      </c>
      <c r="G2572" s="86" t="s">
        <v>478</v>
      </c>
      <c r="H2572" s="87">
        <v>31542.639999999999</v>
      </c>
      <c r="I2572" s="87">
        <v>19014.32</v>
      </c>
      <c r="J2572" s="87">
        <v>12196</v>
      </c>
      <c r="K2572" s="87">
        <v>0</v>
      </c>
      <c r="L2572" s="80">
        <v>0</v>
      </c>
      <c r="M2572" s="80"/>
      <c r="N2572" s="80"/>
      <c r="O2572" s="80"/>
      <c r="P2572" s="80"/>
      <c r="Q2572" s="78">
        <v>940100</v>
      </c>
      <c r="R2572" s="79" t="s">
        <v>717</v>
      </c>
      <c r="S2572" s="78">
        <v>70</v>
      </c>
      <c r="T2572" s="79" t="s">
        <v>717</v>
      </c>
      <c r="U2572" s="78">
        <v>93</v>
      </c>
      <c r="V2572" s="80" t="s">
        <v>718</v>
      </c>
      <c r="W2572" s="78">
        <v>71</v>
      </c>
      <c r="X2572" s="78">
        <v>9</v>
      </c>
    </row>
    <row r="2573" spans="1:24" x14ac:dyDescent="0.25">
      <c r="A2573" s="67"/>
      <c r="B2573" s="67">
        <v>2324</v>
      </c>
      <c r="C2573" s="67" t="s">
        <v>701</v>
      </c>
      <c r="D2573" s="109">
        <v>940100</v>
      </c>
      <c r="E2573" s="75" t="s">
        <v>510</v>
      </c>
      <c r="F2573" s="72">
        <v>712235</v>
      </c>
      <c r="G2573" s="86" t="s">
        <v>479</v>
      </c>
      <c r="H2573" s="87">
        <v>7562.83</v>
      </c>
      <c r="I2573" s="87">
        <v>3758.07</v>
      </c>
      <c r="J2573" s="87">
        <v>0</v>
      </c>
      <c r="K2573" s="87">
        <v>0</v>
      </c>
      <c r="L2573" s="80">
        <v>0</v>
      </c>
      <c r="M2573" s="80"/>
      <c r="N2573" s="80"/>
      <c r="O2573" s="80"/>
      <c r="P2573" s="80"/>
      <c r="Q2573" s="78">
        <v>940100</v>
      </c>
      <c r="R2573" s="79" t="s">
        <v>717</v>
      </c>
      <c r="S2573" s="78">
        <v>70</v>
      </c>
      <c r="T2573" s="79" t="s">
        <v>717</v>
      </c>
      <c r="U2573" s="78">
        <v>93</v>
      </c>
      <c r="V2573" s="80" t="s">
        <v>718</v>
      </c>
      <c r="W2573" s="78">
        <v>71</v>
      </c>
      <c r="X2573" s="78">
        <v>9</v>
      </c>
    </row>
    <row r="2574" spans="1:24" x14ac:dyDescent="0.25">
      <c r="A2574" s="67"/>
      <c r="B2574" s="67">
        <v>2325</v>
      </c>
      <c r="C2574" s="67" t="s">
        <v>701</v>
      </c>
      <c r="D2574" s="109">
        <v>940100</v>
      </c>
      <c r="E2574" s="75" t="s">
        <v>510</v>
      </c>
      <c r="F2574" s="72">
        <v>722226</v>
      </c>
      <c r="G2574" s="86" t="s">
        <v>480</v>
      </c>
      <c r="H2574" s="87">
        <v>60446.6</v>
      </c>
      <c r="I2574" s="87">
        <v>36743.17</v>
      </c>
      <c r="J2574" s="87">
        <v>0</v>
      </c>
      <c r="K2574" s="87">
        <v>0</v>
      </c>
      <c r="L2574" s="80">
        <v>0</v>
      </c>
      <c r="M2574" s="80"/>
      <c r="N2574" s="80"/>
      <c r="O2574" s="80"/>
      <c r="P2574" s="80"/>
      <c r="Q2574" s="78">
        <v>940100</v>
      </c>
      <c r="R2574" s="79" t="s">
        <v>717</v>
      </c>
      <c r="S2574" s="78">
        <v>70</v>
      </c>
      <c r="T2574" s="79" t="s">
        <v>717</v>
      </c>
      <c r="U2574" s="78">
        <v>93</v>
      </c>
      <c r="V2574" s="80" t="s">
        <v>718</v>
      </c>
      <c r="W2574" s="78">
        <v>72</v>
      </c>
      <c r="X2574" s="78">
        <v>9</v>
      </c>
    </row>
    <row r="2575" spans="1:24" s="66" customFormat="1" x14ac:dyDescent="0.25">
      <c r="A2575" s="67"/>
      <c r="B2575" s="67">
        <v>2326</v>
      </c>
      <c r="C2575" s="67" t="s">
        <v>701</v>
      </c>
      <c r="D2575" s="109">
        <v>940100</v>
      </c>
      <c r="E2575" s="75" t="s">
        <v>510</v>
      </c>
      <c r="F2575" s="72">
        <v>722227</v>
      </c>
      <c r="G2575" s="86" t="s">
        <v>481</v>
      </c>
      <c r="H2575" s="87">
        <v>0</v>
      </c>
      <c r="I2575" s="87">
        <v>0</v>
      </c>
      <c r="J2575" s="87">
        <v>0</v>
      </c>
      <c r="K2575" s="87">
        <v>0</v>
      </c>
      <c r="L2575" s="80">
        <v>0</v>
      </c>
      <c r="M2575" s="80"/>
      <c r="N2575" s="80"/>
      <c r="O2575" s="80"/>
      <c r="P2575" s="80"/>
      <c r="Q2575" s="78">
        <v>940100</v>
      </c>
      <c r="R2575" s="79" t="s">
        <v>717</v>
      </c>
      <c r="S2575" s="78">
        <v>70</v>
      </c>
      <c r="T2575" s="79" t="s">
        <v>717</v>
      </c>
      <c r="U2575" s="78">
        <v>93</v>
      </c>
      <c r="V2575" s="80" t="s">
        <v>718</v>
      </c>
      <c r="W2575" s="78">
        <v>72</v>
      </c>
      <c r="X2575" s="78">
        <v>9</v>
      </c>
    </row>
    <row r="2576" spans="1:24" x14ac:dyDescent="0.25">
      <c r="A2576" s="67"/>
      <c r="B2576" s="67">
        <v>2327</v>
      </c>
      <c r="C2576" s="67" t="s">
        <v>701</v>
      </c>
      <c r="D2576" s="109">
        <v>940100</v>
      </c>
      <c r="E2576" s="75" t="s">
        <v>510</v>
      </c>
      <c r="F2576" s="72">
        <v>722228</v>
      </c>
      <c r="G2576" s="86" t="s">
        <v>482</v>
      </c>
      <c r="H2576" s="87">
        <v>5089.17</v>
      </c>
      <c r="I2576" s="87">
        <v>2938.06</v>
      </c>
      <c r="J2576" s="87">
        <v>0</v>
      </c>
      <c r="K2576" s="87">
        <v>0</v>
      </c>
      <c r="L2576" s="80">
        <v>0</v>
      </c>
      <c r="M2576" s="80"/>
      <c r="N2576" s="80"/>
      <c r="O2576" s="80"/>
      <c r="P2576" s="80"/>
      <c r="Q2576" s="78">
        <v>940100</v>
      </c>
      <c r="R2576" s="79" t="s">
        <v>717</v>
      </c>
      <c r="S2576" s="78">
        <v>70</v>
      </c>
      <c r="T2576" s="79" t="s">
        <v>717</v>
      </c>
      <c r="U2576" s="78">
        <v>93</v>
      </c>
      <c r="V2576" s="80" t="s">
        <v>718</v>
      </c>
      <c r="W2576" s="78">
        <v>72</v>
      </c>
      <c r="X2576" s="78">
        <v>9</v>
      </c>
    </row>
    <row r="2577" spans="1:24" x14ac:dyDescent="0.25">
      <c r="A2577" s="67"/>
      <c r="B2577" s="67">
        <v>2330</v>
      </c>
      <c r="C2577" s="67" t="s">
        <v>701</v>
      </c>
      <c r="D2577" s="109">
        <v>940100</v>
      </c>
      <c r="E2577" s="75" t="s">
        <v>510</v>
      </c>
      <c r="F2577" s="72">
        <v>790106</v>
      </c>
      <c r="G2577" s="86" t="s">
        <v>511</v>
      </c>
      <c r="H2577" s="87">
        <v>780000</v>
      </c>
      <c r="I2577" s="87">
        <v>815000</v>
      </c>
      <c r="J2577" s="87">
        <v>855000</v>
      </c>
      <c r="K2577" s="87">
        <v>0</v>
      </c>
      <c r="L2577" s="80">
        <v>12445000</v>
      </c>
      <c r="M2577" s="80"/>
      <c r="N2577" s="80"/>
      <c r="O2577" s="80"/>
      <c r="P2577" s="80"/>
      <c r="Q2577" s="78">
        <v>940100</v>
      </c>
      <c r="R2577" s="79" t="s">
        <v>717</v>
      </c>
      <c r="S2577" s="78">
        <v>70</v>
      </c>
      <c r="T2577" s="79" t="s">
        <v>717</v>
      </c>
      <c r="U2577" s="78">
        <v>93</v>
      </c>
      <c r="V2577" s="80" t="s">
        <v>718</v>
      </c>
      <c r="W2577" s="78">
        <v>79</v>
      </c>
      <c r="X2577" s="78">
        <v>9</v>
      </c>
    </row>
    <row r="2578" spans="1:24" x14ac:dyDescent="0.25">
      <c r="A2578" s="67"/>
      <c r="B2578" s="67">
        <v>2331</v>
      </c>
      <c r="C2578" s="67" t="s">
        <v>701</v>
      </c>
      <c r="D2578" s="109">
        <v>940100</v>
      </c>
      <c r="E2578" s="75" t="s">
        <v>510</v>
      </c>
      <c r="F2578" s="72">
        <v>790110</v>
      </c>
      <c r="G2578" s="86" t="s">
        <v>512</v>
      </c>
      <c r="H2578" s="87">
        <v>1030000</v>
      </c>
      <c r="I2578" s="87">
        <v>1070000</v>
      </c>
      <c r="J2578" s="87">
        <v>2140000</v>
      </c>
      <c r="K2578" s="87">
        <v>0</v>
      </c>
      <c r="L2578" s="80">
        <v>2245000</v>
      </c>
      <c r="M2578" s="80"/>
      <c r="N2578" s="80"/>
      <c r="O2578" s="80"/>
      <c r="P2578" s="80"/>
      <c r="Q2578" s="78">
        <v>940100</v>
      </c>
      <c r="R2578" s="79" t="s">
        <v>717</v>
      </c>
      <c r="S2578" s="78">
        <v>70</v>
      </c>
      <c r="T2578" s="79" t="s">
        <v>717</v>
      </c>
      <c r="U2578" s="78">
        <v>93</v>
      </c>
      <c r="V2578" s="80" t="s">
        <v>718</v>
      </c>
      <c r="W2578" s="78">
        <v>79</v>
      </c>
      <c r="X2578" s="78">
        <v>9</v>
      </c>
    </row>
    <row r="2579" spans="1:24" x14ac:dyDescent="0.25">
      <c r="A2579" s="67"/>
      <c r="B2579" s="67">
        <v>2334</v>
      </c>
      <c r="C2579" s="67" t="s">
        <v>701</v>
      </c>
      <c r="D2579" s="109">
        <v>940100</v>
      </c>
      <c r="E2579" s="75" t="s">
        <v>510</v>
      </c>
      <c r="F2579" s="72">
        <v>791106</v>
      </c>
      <c r="G2579" s="86" t="s">
        <v>513</v>
      </c>
      <c r="H2579" s="87">
        <v>631725.04</v>
      </c>
      <c r="I2579" s="87">
        <v>598088</v>
      </c>
      <c r="J2579" s="87">
        <v>561413</v>
      </c>
      <c r="K2579" s="87">
        <v>257314.08</v>
      </c>
      <c r="L2579" s="80">
        <v>239680</v>
      </c>
      <c r="M2579" s="80"/>
      <c r="N2579" s="80"/>
      <c r="O2579" s="80"/>
      <c r="P2579" s="80"/>
      <c r="Q2579" s="78">
        <v>940100</v>
      </c>
      <c r="R2579" s="79" t="s">
        <v>717</v>
      </c>
      <c r="S2579" s="78">
        <v>70</v>
      </c>
      <c r="T2579" s="79" t="s">
        <v>717</v>
      </c>
      <c r="U2579" s="78">
        <v>93</v>
      </c>
      <c r="V2579" s="80" t="s">
        <v>718</v>
      </c>
      <c r="W2579" s="78">
        <v>79</v>
      </c>
      <c r="X2579" s="78">
        <v>9</v>
      </c>
    </row>
    <row r="2580" spans="1:24" x14ac:dyDescent="0.25">
      <c r="A2580" s="67"/>
      <c r="B2580" s="67">
        <v>2335</v>
      </c>
      <c r="C2580" s="67" t="s">
        <v>701</v>
      </c>
      <c r="D2580" s="109">
        <v>940100</v>
      </c>
      <c r="E2580" s="75" t="s">
        <v>510</v>
      </c>
      <c r="F2580" s="72">
        <v>791110</v>
      </c>
      <c r="G2580" s="86" t="s">
        <v>514</v>
      </c>
      <c r="H2580" s="87">
        <v>923814.97</v>
      </c>
      <c r="I2580" s="87">
        <v>917725</v>
      </c>
      <c r="J2580" s="87">
        <v>885625</v>
      </c>
      <c r="K2580" s="87">
        <v>405911.46</v>
      </c>
      <c r="L2580" s="80">
        <v>800025</v>
      </c>
      <c r="M2580" s="80"/>
      <c r="N2580" s="80"/>
      <c r="O2580" s="80"/>
      <c r="P2580" s="80"/>
      <c r="Q2580" s="78">
        <v>940100</v>
      </c>
      <c r="R2580" s="79" t="s">
        <v>717</v>
      </c>
      <c r="S2580" s="78">
        <v>70</v>
      </c>
      <c r="T2580" s="79" t="s">
        <v>717</v>
      </c>
      <c r="U2580" s="78">
        <v>93</v>
      </c>
      <c r="V2580" s="80" t="s">
        <v>718</v>
      </c>
      <c r="W2580" s="78">
        <v>79</v>
      </c>
      <c r="X2580" s="78">
        <v>9</v>
      </c>
    </row>
    <row r="2581" spans="1:24" x14ac:dyDescent="0.25">
      <c r="A2581" s="67"/>
      <c r="B2581" s="67">
        <v>2336</v>
      </c>
      <c r="C2581" s="67" t="s">
        <v>701</v>
      </c>
      <c r="D2581" s="109">
        <v>940100</v>
      </c>
      <c r="E2581" s="75" t="s">
        <v>510</v>
      </c>
      <c r="F2581" s="72">
        <v>792000</v>
      </c>
      <c r="G2581" s="86" t="s">
        <v>515</v>
      </c>
      <c r="H2581" s="87">
        <v>1100</v>
      </c>
      <c r="I2581" s="87">
        <v>62000</v>
      </c>
      <c r="J2581" s="87">
        <v>0</v>
      </c>
      <c r="K2581" s="87">
        <v>0</v>
      </c>
      <c r="L2581" s="80">
        <v>0</v>
      </c>
      <c r="M2581" s="80"/>
      <c r="N2581" s="80"/>
      <c r="O2581" s="80"/>
      <c r="P2581" s="80"/>
      <c r="Q2581" s="78">
        <v>940100</v>
      </c>
      <c r="R2581" s="79" t="s">
        <v>717</v>
      </c>
      <c r="S2581" s="78">
        <v>70</v>
      </c>
      <c r="T2581" s="79" t="s">
        <v>717</v>
      </c>
      <c r="U2581" s="78">
        <v>93</v>
      </c>
      <c r="V2581" s="80" t="s">
        <v>718</v>
      </c>
      <c r="W2581" s="78">
        <v>79</v>
      </c>
      <c r="X2581" s="78">
        <v>9</v>
      </c>
    </row>
    <row r="2582" spans="1:24" x14ac:dyDescent="0.25">
      <c r="A2582" s="67"/>
      <c r="B2582" s="67">
        <v>2337</v>
      </c>
      <c r="C2582" s="67" t="s">
        <v>701</v>
      </c>
      <c r="D2582" s="109">
        <v>940100</v>
      </c>
      <c r="E2582" s="75" t="s">
        <v>510</v>
      </c>
      <c r="F2582" s="72">
        <v>828295</v>
      </c>
      <c r="G2582" s="86" t="s">
        <v>505</v>
      </c>
      <c r="H2582" s="87">
        <v>0</v>
      </c>
      <c r="I2582" s="87">
        <v>0</v>
      </c>
      <c r="J2582" s="87">
        <v>0</v>
      </c>
      <c r="K2582" s="87">
        <v>0</v>
      </c>
      <c r="L2582" s="80">
        <v>0</v>
      </c>
      <c r="M2582" s="80"/>
      <c r="N2582" s="80"/>
      <c r="O2582" s="80"/>
      <c r="P2582" s="80"/>
      <c r="Q2582" s="78">
        <v>940100</v>
      </c>
      <c r="R2582" s="79" t="s">
        <v>717</v>
      </c>
      <c r="S2582" s="78">
        <v>70</v>
      </c>
      <c r="T2582" s="79" t="s">
        <v>717</v>
      </c>
      <c r="U2582" s="78">
        <v>93</v>
      </c>
      <c r="V2582" s="80" t="s">
        <v>718</v>
      </c>
      <c r="W2582" s="78">
        <v>82</v>
      </c>
      <c r="X2582" s="78">
        <v>9</v>
      </c>
    </row>
    <row r="2583" spans="1:24" x14ac:dyDescent="0.25">
      <c r="A2583" s="67"/>
      <c r="B2583" s="67">
        <v>2340</v>
      </c>
      <c r="C2583" s="67" t="s">
        <v>701</v>
      </c>
      <c r="D2583" s="109">
        <v>940100</v>
      </c>
      <c r="E2583" s="75" t="s">
        <v>510</v>
      </c>
      <c r="F2583" s="72">
        <v>828295</v>
      </c>
      <c r="G2583" s="86" t="s">
        <v>505</v>
      </c>
      <c r="H2583" s="87">
        <v>0</v>
      </c>
      <c r="I2583" s="87">
        <v>0</v>
      </c>
      <c r="J2583" s="87">
        <v>0</v>
      </c>
      <c r="K2583" s="87">
        <v>0</v>
      </c>
      <c r="L2583" s="80">
        <v>0</v>
      </c>
      <c r="M2583" s="80"/>
      <c r="N2583" s="80"/>
      <c r="O2583" s="80"/>
      <c r="P2583" s="80"/>
      <c r="Q2583" s="78">
        <v>940100</v>
      </c>
      <c r="R2583" s="79" t="s">
        <v>717</v>
      </c>
      <c r="S2583" s="78">
        <v>70</v>
      </c>
      <c r="T2583" s="79" t="s">
        <v>717</v>
      </c>
      <c r="U2583" s="78">
        <v>93</v>
      </c>
      <c r="V2583" s="80" t="s">
        <v>718</v>
      </c>
      <c r="W2583" s="78">
        <v>82</v>
      </c>
      <c r="X2583" s="78">
        <v>9</v>
      </c>
    </row>
    <row r="2584" spans="1:24" x14ac:dyDescent="0.25">
      <c r="A2584" s="67"/>
      <c r="B2584" s="67">
        <v>2338</v>
      </c>
      <c r="C2584" s="67" t="s">
        <v>701</v>
      </c>
      <c r="D2584" s="109">
        <v>940100</v>
      </c>
      <c r="E2584" s="75" t="s">
        <v>510</v>
      </c>
      <c r="F2584" s="72">
        <v>839125</v>
      </c>
      <c r="G2584" s="86" t="s">
        <v>157</v>
      </c>
      <c r="H2584" s="87">
        <v>0</v>
      </c>
      <c r="I2584" s="87">
        <v>0</v>
      </c>
      <c r="J2584" s="87">
        <v>0</v>
      </c>
      <c r="K2584" s="87">
        <v>0</v>
      </c>
      <c r="L2584" s="80">
        <v>0</v>
      </c>
      <c r="M2584" s="80"/>
      <c r="N2584" s="80"/>
      <c r="O2584" s="80"/>
      <c r="P2584" s="80"/>
      <c r="Q2584" s="78">
        <v>940100</v>
      </c>
      <c r="R2584" s="79" t="s">
        <v>717</v>
      </c>
      <c r="S2584" s="78">
        <v>70</v>
      </c>
      <c r="T2584" s="79" t="s">
        <v>717</v>
      </c>
      <c r="U2584" s="78">
        <v>93</v>
      </c>
      <c r="V2584" s="80" t="s">
        <v>718</v>
      </c>
      <c r="W2584" s="78">
        <v>83</v>
      </c>
      <c r="X2584" s="78">
        <v>9</v>
      </c>
    </row>
    <row r="2585" spans="1:24" x14ac:dyDescent="0.25">
      <c r="A2585" s="67"/>
      <c r="B2585" s="67">
        <v>2339</v>
      </c>
      <c r="C2585" s="67" t="s">
        <v>701</v>
      </c>
      <c r="D2585" s="109">
        <v>940100</v>
      </c>
      <c r="E2585" s="75" t="s">
        <v>510</v>
      </c>
      <c r="F2585" s="72">
        <v>839225</v>
      </c>
      <c r="G2585" s="86" t="s">
        <v>155</v>
      </c>
      <c r="H2585" s="87">
        <v>0</v>
      </c>
      <c r="I2585" s="87">
        <v>0</v>
      </c>
      <c r="J2585" s="87">
        <v>187900</v>
      </c>
      <c r="K2585" s="87">
        <v>0</v>
      </c>
      <c r="L2585" s="80">
        <v>0</v>
      </c>
      <c r="M2585" s="80"/>
      <c r="N2585" s="80"/>
      <c r="O2585" s="80"/>
      <c r="P2585" s="80"/>
      <c r="Q2585" s="78">
        <v>940100</v>
      </c>
      <c r="R2585" s="79" t="s">
        <v>717</v>
      </c>
      <c r="S2585" s="78">
        <v>70</v>
      </c>
      <c r="T2585" s="79" t="s">
        <v>717</v>
      </c>
      <c r="U2585" s="78">
        <v>93</v>
      </c>
      <c r="V2585" s="80" t="s">
        <v>718</v>
      </c>
      <c r="W2585" s="78">
        <v>83</v>
      </c>
      <c r="X2585" s="78">
        <v>9</v>
      </c>
    </row>
    <row r="2586" spans="1:24" x14ac:dyDescent="0.25">
      <c r="A2586" s="67"/>
      <c r="B2586" s="67">
        <v>2341</v>
      </c>
      <c r="C2586" s="67" t="s">
        <v>701</v>
      </c>
      <c r="D2586" s="109">
        <v>940400</v>
      </c>
      <c r="E2586" s="75" t="s">
        <v>516</v>
      </c>
      <c r="F2586" s="72">
        <v>790208</v>
      </c>
      <c r="G2586" s="86" t="s">
        <v>517</v>
      </c>
      <c r="H2586" s="87">
        <v>945000</v>
      </c>
      <c r="I2586" s="87">
        <v>970000</v>
      </c>
      <c r="J2586" s="87">
        <v>1000000</v>
      </c>
      <c r="K2586" s="87">
        <v>1000000</v>
      </c>
      <c r="L2586" s="80">
        <v>1035000</v>
      </c>
      <c r="M2586" s="80"/>
      <c r="N2586" s="80"/>
      <c r="O2586" s="80"/>
      <c r="P2586" s="80"/>
      <c r="Q2586" s="78">
        <v>940400</v>
      </c>
      <c r="R2586" s="79" t="s">
        <v>717</v>
      </c>
      <c r="S2586" s="78">
        <v>70</v>
      </c>
      <c r="T2586" s="79" t="s">
        <v>717</v>
      </c>
      <c r="U2586" s="78">
        <v>93</v>
      </c>
      <c r="V2586" s="80" t="s">
        <v>718</v>
      </c>
      <c r="W2586" s="78">
        <v>79</v>
      </c>
      <c r="X2586" s="78">
        <v>9</v>
      </c>
    </row>
    <row r="2587" spans="1:24" x14ac:dyDescent="0.25">
      <c r="A2587" s="67"/>
      <c r="B2587" s="67">
        <v>2342</v>
      </c>
      <c r="C2587" s="67" t="s">
        <v>701</v>
      </c>
      <c r="D2587" s="109">
        <v>940400</v>
      </c>
      <c r="E2587" s="75" t="s">
        <v>516</v>
      </c>
      <c r="F2587" s="72">
        <v>791208</v>
      </c>
      <c r="G2587" s="86" t="s">
        <v>518</v>
      </c>
      <c r="H2587" s="87">
        <v>165094.88</v>
      </c>
      <c r="I2587" s="87">
        <v>136595.25</v>
      </c>
      <c r="J2587" s="87">
        <v>109741</v>
      </c>
      <c r="K2587" s="87">
        <v>51913.120000000003</v>
      </c>
      <c r="L2587" s="80">
        <v>79522</v>
      </c>
      <c r="M2587" s="80"/>
      <c r="N2587" s="80"/>
      <c r="O2587" s="80"/>
      <c r="P2587" s="80"/>
      <c r="Q2587" s="78">
        <v>940400</v>
      </c>
      <c r="R2587" s="79" t="s">
        <v>717</v>
      </c>
      <c r="S2587" s="78">
        <v>70</v>
      </c>
      <c r="T2587" s="79" t="s">
        <v>717</v>
      </c>
      <c r="U2587" s="78">
        <v>93</v>
      </c>
      <c r="V2587" s="80" t="s">
        <v>718</v>
      </c>
      <c r="W2587" s="78">
        <v>79</v>
      </c>
      <c r="X2587" s="78">
        <v>9</v>
      </c>
    </row>
    <row r="2588" spans="1:24" x14ac:dyDescent="0.25">
      <c r="A2588" s="67"/>
      <c r="B2588" s="67">
        <v>2249</v>
      </c>
      <c r="C2588" s="67" t="s">
        <v>701</v>
      </c>
      <c r="D2588" s="109">
        <v>962010</v>
      </c>
      <c r="E2588" s="86" t="s">
        <v>769</v>
      </c>
      <c r="F2588" s="72">
        <v>777220</v>
      </c>
      <c r="G2588" s="86" t="s">
        <v>168</v>
      </c>
      <c r="H2588" s="87">
        <v>0</v>
      </c>
      <c r="I2588" s="87">
        <v>0</v>
      </c>
      <c r="J2588" s="87">
        <v>0</v>
      </c>
      <c r="K2588" s="87">
        <v>0</v>
      </c>
      <c r="L2588" s="80">
        <v>0</v>
      </c>
      <c r="M2588" s="80"/>
      <c r="N2588" s="80"/>
      <c r="O2588" s="80"/>
      <c r="P2588" s="80"/>
      <c r="Q2588" s="78">
        <v>910010</v>
      </c>
      <c r="R2588" s="79" t="s">
        <v>766</v>
      </c>
      <c r="S2588" s="78">
        <v>65</v>
      </c>
      <c r="T2588" s="79" t="s">
        <v>766</v>
      </c>
      <c r="U2588" s="78">
        <v>91</v>
      </c>
      <c r="V2588" s="80" t="s">
        <v>767</v>
      </c>
      <c r="W2588" s="78">
        <v>77</v>
      </c>
      <c r="X2588" s="78"/>
    </row>
    <row r="2589" spans="1:24" x14ac:dyDescent="0.25">
      <c r="A2589" s="67"/>
      <c r="B2589" s="67">
        <v>2250</v>
      </c>
      <c r="C2589" s="67" t="s">
        <v>701</v>
      </c>
      <c r="D2589" s="109">
        <v>962013</v>
      </c>
      <c r="E2589" s="86" t="s">
        <v>770</v>
      </c>
      <c r="F2589" s="72">
        <v>777120</v>
      </c>
      <c r="G2589" s="86" t="s">
        <v>771</v>
      </c>
      <c r="H2589" s="87">
        <v>0</v>
      </c>
      <c r="I2589" s="87">
        <v>5839254.1600000001</v>
      </c>
      <c r="J2589" s="87">
        <v>28819930</v>
      </c>
      <c r="K2589" s="87">
        <v>10364733.560000001</v>
      </c>
      <c r="L2589" s="80">
        <v>0</v>
      </c>
      <c r="M2589" s="80"/>
      <c r="N2589" s="80"/>
      <c r="O2589" s="80"/>
      <c r="P2589" s="80"/>
      <c r="Q2589" s="78">
        <v>910010</v>
      </c>
      <c r="R2589" s="79" t="s">
        <v>766</v>
      </c>
      <c r="S2589" s="78">
        <v>65</v>
      </c>
      <c r="T2589" s="79" t="s">
        <v>766</v>
      </c>
      <c r="U2589" s="78">
        <v>91</v>
      </c>
      <c r="V2589" s="80" t="s">
        <v>767</v>
      </c>
      <c r="W2589" s="78">
        <v>77</v>
      </c>
      <c r="X2589" s="78"/>
    </row>
    <row r="2590" spans="1:24" x14ac:dyDescent="0.25">
      <c r="A2590" s="67"/>
      <c r="B2590" s="67">
        <v>2251</v>
      </c>
      <c r="C2590" s="67" t="s">
        <v>701</v>
      </c>
      <c r="D2590" s="109">
        <v>962013</v>
      </c>
      <c r="E2590" s="86" t="s">
        <v>770</v>
      </c>
      <c r="F2590" s="72">
        <v>777210</v>
      </c>
      <c r="G2590" s="86" t="s">
        <v>772</v>
      </c>
      <c r="H2590" s="87">
        <v>0</v>
      </c>
      <c r="I2590" s="87">
        <v>49431</v>
      </c>
      <c r="J2590" s="87">
        <v>246992</v>
      </c>
      <c r="K2590" s="87">
        <v>46317.5</v>
      </c>
      <c r="L2590" s="80">
        <v>0</v>
      </c>
      <c r="M2590" s="80"/>
      <c r="N2590" s="80"/>
      <c r="O2590" s="80"/>
      <c r="P2590" s="80"/>
      <c r="Q2590" s="78">
        <v>910010</v>
      </c>
      <c r="R2590" s="79" t="s">
        <v>766</v>
      </c>
      <c r="S2590" s="78">
        <v>65</v>
      </c>
      <c r="T2590" s="79" t="s">
        <v>766</v>
      </c>
      <c r="U2590" s="78">
        <v>91</v>
      </c>
      <c r="V2590" s="80" t="s">
        <v>767</v>
      </c>
      <c r="W2590" s="78">
        <v>77</v>
      </c>
      <c r="X2590" s="78"/>
    </row>
    <row r="2591" spans="1:24" x14ac:dyDescent="0.25">
      <c r="A2591" s="67"/>
      <c r="B2591" s="67">
        <v>2252</v>
      </c>
      <c r="C2591" s="67" t="s">
        <v>701</v>
      </c>
      <c r="D2591" s="109">
        <v>962013</v>
      </c>
      <c r="E2591" s="86" t="s">
        <v>770</v>
      </c>
      <c r="F2591" s="72">
        <v>777220</v>
      </c>
      <c r="G2591" s="86" t="s">
        <v>168</v>
      </c>
      <c r="H2591" s="87">
        <v>551250</v>
      </c>
      <c r="I2591" s="87">
        <v>1315406.83</v>
      </c>
      <c r="J2591" s="87">
        <v>433344</v>
      </c>
      <c r="K2591" s="87">
        <v>23004.720000000001</v>
      </c>
      <c r="L2591" s="80">
        <v>0</v>
      </c>
      <c r="M2591" s="80"/>
      <c r="N2591" s="80"/>
      <c r="O2591" s="80"/>
      <c r="P2591" s="80"/>
      <c r="Q2591" s="78">
        <v>910010</v>
      </c>
      <c r="R2591" s="79" t="s">
        <v>766</v>
      </c>
      <c r="S2591" s="78">
        <v>65</v>
      </c>
      <c r="T2591" s="79" t="s">
        <v>766</v>
      </c>
      <c r="U2591" s="78">
        <v>91</v>
      </c>
      <c r="V2591" s="80" t="s">
        <v>767</v>
      </c>
      <c r="W2591" s="78">
        <v>77</v>
      </c>
      <c r="X2591" s="78"/>
    </row>
    <row r="2592" spans="1:24" x14ac:dyDescent="0.25">
      <c r="A2592" s="67"/>
      <c r="B2592" s="67">
        <v>2253</v>
      </c>
      <c r="C2592" s="67" t="s">
        <v>701</v>
      </c>
      <c r="D2592" s="109">
        <v>962013</v>
      </c>
      <c r="E2592" s="86" t="s">
        <v>770</v>
      </c>
      <c r="F2592" s="72">
        <v>777223</v>
      </c>
      <c r="G2592" s="86" t="s">
        <v>691</v>
      </c>
      <c r="H2592" s="87">
        <v>0</v>
      </c>
      <c r="I2592" s="87">
        <v>137520</v>
      </c>
      <c r="J2592" s="87">
        <v>76284</v>
      </c>
      <c r="K2592" s="87">
        <v>3360</v>
      </c>
      <c r="L2592" s="80">
        <v>0</v>
      </c>
      <c r="M2592" s="80"/>
      <c r="N2592" s="80"/>
      <c r="O2592" s="80"/>
      <c r="P2592" s="80"/>
      <c r="Q2592" s="78">
        <v>910010</v>
      </c>
      <c r="R2592" s="79" t="s">
        <v>766</v>
      </c>
      <c r="S2592" s="78">
        <v>65</v>
      </c>
      <c r="T2592" s="79" t="s">
        <v>766</v>
      </c>
      <c r="U2592" s="78">
        <v>91</v>
      </c>
      <c r="V2592" s="80" t="s">
        <v>767</v>
      </c>
      <c r="W2592" s="78">
        <v>77</v>
      </c>
      <c r="X2592" s="78"/>
    </row>
    <row r="2593" spans="1:24" x14ac:dyDescent="0.25">
      <c r="A2593" s="67"/>
      <c r="B2593" s="67">
        <v>2254</v>
      </c>
      <c r="C2593" s="67" t="s">
        <v>701</v>
      </c>
      <c r="D2593" s="109">
        <v>962013</v>
      </c>
      <c r="E2593" s="86" t="s">
        <v>770</v>
      </c>
      <c r="F2593" s="72">
        <v>777410</v>
      </c>
      <c r="G2593" s="86" t="s">
        <v>204</v>
      </c>
      <c r="H2593" s="87">
        <v>0</v>
      </c>
      <c r="I2593" s="87">
        <v>0</v>
      </c>
      <c r="J2593" s="87">
        <v>0</v>
      </c>
      <c r="K2593" s="87">
        <v>29950</v>
      </c>
      <c r="L2593" s="80">
        <v>0</v>
      </c>
      <c r="M2593" s="80"/>
      <c r="N2593" s="80"/>
      <c r="O2593" s="80"/>
      <c r="P2593" s="80"/>
      <c r="Q2593" s="78">
        <v>910010</v>
      </c>
      <c r="R2593" s="79" t="s">
        <v>766</v>
      </c>
      <c r="S2593" s="78">
        <v>65</v>
      </c>
      <c r="T2593" s="79" t="s">
        <v>766</v>
      </c>
      <c r="U2593" s="78">
        <v>91</v>
      </c>
      <c r="V2593" s="80" t="s">
        <v>767</v>
      </c>
      <c r="W2593" s="78">
        <v>77</v>
      </c>
      <c r="X2593" s="78"/>
    </row>
    <row r="2594" spans="1:24" s="66" customFormat="1" x14ac:dyDescent="0.25">
      <c r="A2594" s="67"/>
      <c r="B2594" s="67">
        <v>2255</v>
      </c>
      <c r="C2594" s="67" t="s">
        <v>701</v>
      </c>
      <c r="D2594" s="109">
        <v>962013</v>
      </c>
      <c r="E2594" s="86" t="s">
        <v>770</v>
      </c>
      <c r="F2594" s="72">
        <v>787410</v>
      </c>
      <c r="G2594" s="86" t="s">
        <v>227</v>
      </c>
      <c r="H2594" s="87">
        <v>0</v>
      </c>
      <c r="I2594" s="87">
        <v>0</v>
      </c>
      <c r="J2594" s="87">
        <v>0</v>
      </c>
      <c r="K2594" s="87">
        <v>0</v>
      </c>
      <c r="L2594" s="80">
        <v>0</v>
      </c>
      <c r="M2594" s="80"/>
      <c r="N2594" s="80"/>
      <c r="O2594" s="80"/>
      <c r="P2594" s="80"/>
      <c r="Q2594" s="78">
        <v>910010</v>
      </c>
      <c r="R2594" s="79" t="s">
        <v>766</v>
      </c>
      <c r="S2594" s="78">
        <v>65</v>
      </c>
      <c r="T2594" s="79" t="s">
        <v>766</v>
      </c>
      <c r="U2594" s="78">
        <v>91</v>
      </c>
      <c r="V2594" s="80" t="s">
        <v>767</v>
      </c>
      <c r="W2594" s="78">
        <v>78</v>
      </c>
      <c r="X2594" s="78"/>
    </row>
    <row r="2595" spans="1:24" x14ac:dyDescent="0.25">
      <c r="A2595" s="67"/>
      <c r="B2595" s="67">
        <v>2256</v>
      </c>
      <c r="C2595" s="67" t="s">
        <v>701</v>
      </c>
      <c r="D2595" s="109">
        <v>966013</v>
      </c>
      <c r="E2595" s="86" t="s">
        <v>773</v>
      </c>
      <c r="F2595" s="72">
        <v>777110</v>
      </c>
      <c r="G2595" s="86" t="s">
        <v>774</v>
      </c>
      <c r="H2595" s="87">
        <v>0</v>
      </c>
      <c r="I2595" s="87">
        <v>0</v>
      </c>
      <c r="J2595" s="87">
        <v>0</v>
      </c>
      <c r="K2595" s="87">
        <v>0</v>
      </c>
      <c r="L2595" s="80">
        <v>0</v>
      </c>
      <c r="M2595" s="80"/>
      <c r="N2595" s="80"/>
      <c r="O2595" s="80"/>
      <c r="P2595" s="80"/>
      <c r="Q2595" s="78">
        <v>910010</v>
      </c>
      <c r="R2595" s="79" t="s">
        <v>766</v>
      </c>
      <c r="S2595" s="78">
        <v>65</v>
      </c>
      <c r="T2595" s="79" t="s">
        <v>766</v>
      </c>
      <c r="U2595" s="78">
        <v>91</v>
      </c>
      <c r="V2595" s="80" t="s">
        <v>767</v>
      </c>
      <c r="W2595" s="78">
        <v>77</v>
      </c>
      <c r="X2595" s="78"/>
    </row>
    <row r="2596" spans="1:24" x14ac:dyDescent="0.25">
      <c r="A2596" s="67"/>
      <c r="B2596" s="67">
        <v>2257</v>
      </c>
      <c r="C2596" s="67" t="s">
        <v>701</v>
      </c>
      <c r="D2596" s="109">
        <v>966013</v>
      </c>
      <c r="E2596" s="86" t="s">
        <v>773</v>
      </c>
      <c r="F2596" s="72">
        <v>777120</v>
      </c>
      <c r="G2596" s="86" t="s">
        <v>771</v>
      </c>
      <c r="H2596" s="87">
        <v>0</v>
      </c>
      <c r="I2596" s="87">
        <v>0</v>
      </c>
      <c r="J2596" s="87">
        <v>0</v>
      </c>
      <c r="K2596" s="87">
        <v>0</v>
      </c>
      <c r="L2596" s="80">
        <v>0</v>
      </c>
      <c r="M2596" s="80"/>
      <c r="N2596" s="80"/>
      <c r="O2596" s="80"/>
      <c r="P2596" s="80"/>
      <c r="Q2596" s="78">
        <v>910010</v>
      </c>
      <c r="R2596" s="79" t="s">
        <v>766</v>
      </c>
      <c r="S2596" s="78">
        <v>65</v>
      </c>
      <c r="T2596" s="79" t="s">
        <v>766</v>
      </c>
      <c r="U2596" s="78">
        <v>91</v>
      </c>
      <c r="V2596" s="80" t="s">
        <v>767</v>
      </c>
      <c r="W2596" s="78">
        <v>77</v>
      </c>
      <c r="X2596" s="78"/>
    </row>
    <row r="2597" spans="1:24" x14ac:dyDescent="0.25">
      <c r="A2597" s="67"/>
      <c r="B2597" s="67">
        <v>2258</v>
      </c>
      <c r="C2597" s="67" t="s">
        <v>701</v>
      </c>
      <c r="D2597" s="109">
        <v>966013</v>
      </c>
      <c r="E2597" s="86" t="s">
        <v>773</v>
      </c>
      <c r="F2597" s="72">
        <v>777220</v>
      </c>
      <c r="G2597" s="86" t="s">
        <v>168</v>
      </c>
      <c r="H2597" s="87">
        <v>0</v>
      </c>
      <c r="I2597" s="87">
        <v>0</v>
      </c>
      <c r="J2597" s="87">
        <v>0</v>
      </c>
      <c r="K2597" s="87">
        <v>0</v>
      </c>
      <c r="L2597" s="80">
        <v>0</v>
      </c>
      <c r="M2597" s="80"/>
      <c r="N2597" s="80"/>
      <c r="O2597" s="80"/>
      <c r="P2597" s="80"/>
      <c r="Q2597" s="78">
        <v>910010</v>
      </c>
      <c r="R2597" s="79" t="s">
        <v>766</v>
      </c>
      <c r="S2597" s="78">
        <v>65</v>
      </c>
      <c r="T2597" s="79" t="s">
        <v>766</v>
      </c>
      <c r="U2597" s="78">
        <v>91</v>
      </c>
      <c r="V2597" s="80" t="s">
        <v>767</v>
      </c>
      <c r="W2597" s="78">
        <v>77</v>
      </c>
      <c r="X2597" s="78"/>
    </row>
    <row r="2598" spans="1:24" x14ac:dyDescent="0.25">
      <c r="A2598" s="67"/>
      <c r="B2598" s="67">
        <v>2259</v>
      </c>
      <c r="C2598" s="67" t="s">
        <v>701</v>
      </c>
      <c r="D2598" s="109">
        <v>966013</v>
      </c>
      <c r="E2598" s="86" t="s">
        <v>773</v>
      </c>
      <c r="F2598" s="72">
        <v>777222</v>
      </c>
      <c r="G2598" s="86" t="s">
        <v>222</v>
      </c>
      <c r="H2598" s="87">
        <v>0</v>
      </c>
      <c r="I2598" s="87">
        <v>0</v>
      </c>
      <c r="J2598" s="87">
        <v>0</v>
      </c>
      <c r="K2598" s="87">
        <v>0</v>
      </c>
      <c r="L2598" s="80">
        <v>0</v>
      </c>
      <c r="M2598" s="80"/>
      <c r="N2598" s="80"/>
      <c r="O2598" s="80"/>
      <c r="P2598" s="80"/>
      <c r="Q2598" s="78">
        <v>910010</v>
      </c>
      <c r="R2598" s="79" t="s">
        <v>766</v>
      </c>
      <c r="S2598" s="78">
        <v>65</v>
      </c>
      <c r="T2598" s="79" t="s">
        <v>766</v>
      </c>
      <c r="U2598" s="78">
        <v>91</v>
      </c>
      <c r="V2598" s="80" t="s">
        <v>767</v>
      </c>
      <c r="W2598" s="78">
        <v>77</v>
      </c>
      <c r="X2598" s="78"/>
    </row>
    <row r="2599" spans="1:24" x14ac:dyDescent="0.25">
      <c r="A2599" s="67"/>
      <c r="B2599" s="67">
        <v>2260</v>
      </c>
      <c r="C2599" s="67" t="s">
        <v>701</v>
      </c>
      <c r="D2599" s="109">
        <v>966013</v>
      </c>
      <c r="E2599" s="86" t="s">
        <v>773</v>
      </c>
      <c r="F2599" s="72">
        <v>777223</v>
      </c>
      <c r="G2599" s="86" t="s">
        <v>691</v>
      </c>
      <c r="H2599" s="87">
        <v>0</v>
      </c>
      <c r="I2599" s="87">
        <v>0</v>
      </c>
      <c r="J2599" s="87">
        <v>0</v>
      </c>
      <c r="K2599" s="87">
        <v>0</v>
      </c>
      <c r="L2599" s="80">
        <v>0</v>
      </c>
      <c r="M2599" s="80"/>
      <c r="N2599" s="80"/>
      <c r="O2599" s="80"/>
      <c r="P2599" s="80"/>
      <c r="Q2599" s="78">
        <v>910010</v>
      </c>
      <c r="R2599" s="79" t="s">
        <v>766</v>
      </c>
      <c r="S2599" s="78">
        <v>65</v>
      </c>
      <c r="T2599" s="79" t="s">
        <v>766</v>
      </c>
      <c r="U2599" s="78">
        <v>91</v>
      </c>
      <c r="V2599" s="80" t="s">
        <v>767</v>
      </c>
      <c r="W2599" s="78">
        <v>77</v>
      </c>
      <c r="X2599" s="78"/>
    </row>
    <row r="2600" spans="1:24" x14ac:dyDescent="0.25">
      <c r="A2600" s="67"/>
      <c r="B2600" s="67">
        <v>2261</v>
      </c>
      <c r="C2600" s="67" t="s">
        <v>701</v>
      </c>
      <c r="D2600" s="109">
        <v>966013</v>
      </c>
      <c r="E2600" s="86" t="s">
        <v>773</v>
      </c>
      <c r="F2600" s="72">
        <v>777227</v>
      </c>
      <c r="G2600" s="86" t="s">
        <v>775</v>
      </c>
      <c r="H2600" s="87">
        <v>0</v>
      </c>
      <c r="I2600" s="87">
        <v>0</v>
      </c>
      <c r="J2600" s="87">
        <v>0</v>
      </c>
      <c r="K2600" s="87">
        <v>0</v>
      </c>
      <c r="L2600" s="80">
        <v>0</v>
      </c>
      <c r="M2600" s="80"/>
      <c r="N2600" s="80"/>
      <c r="O2600" s="80"/>
      <c r="P2600" s="80"/>
      <c r="Q2600" s="78">
        <v>910010</v>
      </c>
      <c r="R2600" s="79" t="s">
        <v>766</v>
      </c>
      <c r="S2600" s="78">
        <v>65</v>
      </c>
      <c r="T2600" s="79" t="s">
        <v>766</v>
      </c>
      <c r="U2600" s="78">
        <v>91</v>
      </c>
      <c r="V2600" s="80" t="s">
        <v>767</v>
      </c>
      <c r="W2600" s="78">
        <v>77</v>
      </c>
      <c r="X2600" s="78"/>
    </row>
    <row r="2601" spans="1:24" x14ac:dyDescent="0.25">
      <c r="A2601" s="67"/>
      <c r="B2601" s="67">
        <v>2262</v>
      </c>
      <c r="C2601" s="67" t="s">
        <v>701</v>
      </c>
      <c r="D2601" s="109">
        <v>966014</v>
      </c>
      <c r="E2601" s="86" t="s">
        <v>776</v>
      </c>
      <c r="F2601" s="72">
        <v>777105</v>
      </c>
      <c r="G2601" s="86" t="s">
        <v>777</v>
      </c>
      <c r="H2601" s="87">
        <v>0</v>
      </c>
      <c r="I2601" s="87">
        <v>0</v>
      </c>
      <c r="J2601" s="87">
        <v>0</v>
      </c>
      <c r="K2601" s="87">
        <v>0</v>
      </c>
      <c r="L2601" s="80">
        <v>0</v>
      </c>
      <c r="M2601" s="80"/>
      <c r="N2601" s="80"/>
      <c r="O2601" s="80"/>
      <c r="P2601" s="80"/>
      <c r="Q2601" s="78">
        <v>910010</v>
      </c>
      <c r="R2601" s="79" t="s">
        <v>766</v>
      </c>
      <c r="S2601" s="78">
        <v>65</v>
      </c>
      <c r="T2601" s="79" t="s">
        <v>766</v>
      </c>
      <c r="U2601" s="78">
        <v>91</v>
      </c>
      <c r="V2601" s="80" t="s">
        <v>767</v>
      </c>
      <c r="W2601" s="78">
        <v>77</v>
      </c>
      <c r="X2601" s="78"/>
    </row>
    <row r="2602" spans="1:24" x14ac:dyDescent="0.25">
      <c r="A2602" s="67"/>
      <c r="B2602" s="67">
        <v>2263</v>
      </c>
      <c r="C2602" s="67" t="s">
        <v>701</v>
      </c>
      <c r="D2602" s="109">
        <v>966015</v>
      </c>
      <c r="E2602" s="86" t="s">
        <v>854</v>
      </c>
      <c r="F2602" s="72">
        <v>777120</v>
      </c>
      <c r="G2602" s="86" t="s">
        <v>771</v>
      </c>
      <c r="H2602" s="87">
        <v>0</v>
      </c>
      <c r="I2602" s="87">
        <v>0</v>
      </c>
      <c r="J2602" s="87">
        <v>0</v>
      </c>
      <c r="K2602" s="87">
        <v>0</v>
      </c>
      <c r="L2602" s="80">
        <v>0</v>
      </c>
      <c r="M2602" s="80"/>
      <c r="N2602" s="80"/>
      <c r="O2602" s="80"/>
      <c r="P2602" s="80"/>
      <c r="Q2602" s="78">
        <v>910010</v>
      </c>
      <c r="R2602" s="79" t="s">
        <v>766</v>
      </c>
      <c r="S2602" s="78">
        <v>65</v>
      </c>
      <c r="T2602" s="79" t="s">
        <v>766</v>
      </c>
      <c r="U2602" s="78">
        <v>91</v>
      </c>
      <c r="V2602" s="80" t="s">
        <v>767</v>
      </c>
      <c r="W2602" s="78">
        <v>77</v>
      </c>
      <c r="X2602" s="78"/>
    </row>
    <row r="2603" spans="1:24" x14ac:dyDescent="0.25">
      <c r="A2603" s="67"/>
      <c r="B2603" s="67">
        <v>2264</v>
      </c>
      <c r="C2603" s="67" t="s">
        <v>701</v>
      </c>
      <c r="D2603" s="109">
        <v>966015</v>
      </c>
      <c r="E2603" s="86" t="s">
        <v>854</v>
      </c>
      <c r="F2603" s="72">
        <v>777210</v>
      </c>
      <c r="G2603" s="86" t="s">
        <v>772</v>
      </c>
      <c r="H2603" s="87">
        <v>0</v>
      </c>
      <c r="I2603" s="87">
        <v>0</v>
      </c>
      <c r="J2603" s="87">
        <v>0</v>
      </c>
      <c r="K2603" s="87">
        <v>0</v>
      </c>
      <c r="L2603" s="80">
        <v>0</v>
      </c>
      <c r="M2603" s="80"/>
      <c r="N2603" s="80"/>
      <c r="O2603" s="80"/>
      <c r="P2603" s="80"/>
      <c r="Q2603" s="78">
        <v>910010</v>
      </c>
      <c r="R2603" s="79" t="s">
        <v>766</v>
      </c>
      <c r="S2603" s="78">
        <v>65</v>
      </c>
      <c r="T2603" s="79" t="s">
        <v>766</v>
      </c>
      <c r="U2603" s="78">
        <v>91</v>
      </c>
      <c r="V2603" s="80" t="s">
        <v>767</v>
      </c>
      <c r="W2603" s="78">
        <v>77</v>
      </c>
      <c r="X2603" s="78"/>
    </row>
    <row r="2604" spans="1:24" x14ac:dyDescent="0.25">
      <c r="A2604" s="67"/>
      <c r="B2604" s="67">
        <v>2265</v>
      </c>
      <c r="C2604" s="67" t="s">
        <v>701</v>
      </c>
      <c r="D2604" s="109">
        <v>966015</v>
      </c>
      <c r="E2604" s="86" t="s">
        <v>854</v>
      </c>
      <c r="F2604" s="72">
        <v>777220</v>
      </c>
      <c r="G2604" s="86" t="s">
        <v>168</v>
      </c>
      <c r="H2604" s="87">
        <v>0</v>
      </c>
      <c r="I2604" s="87">
        <v>0</v>
      </c>
      <c r="J2604" s="87">
        <v>0</v>
      </c>
      <c r="K2604" s="87">
        <v>0</v>
      </c>
      <c r="L2604" s="80">
        <v>0</v>
      </c>
      <c r="M2604" s="80"/>
      <c r="N2604" s="80"/>
      <c r="O2604" s="80"/>
      <c r="P2604" s="80"/>
      <c r="Q2604" s="78">
        <v>910010</v>
      </c>
      <c r="R2604" s="79" t="s">
        <v>766</v>
      </c>
      <c r="S2604" s="78">
        <v>65</v>
      </c>
      <c r="T2604" s="79" t="s">
        <v>766</v>
      </c>
      <c r="U2604" s="78">
        <v>91</v>
      </c>
      <c r="V2604" s="80" t="s">
        <v>767</v>
      </c>
      <c r="W2604" s="78">
        <v>77</v>
      </c>
      <c r="X2604" s="78"/>
    </row>
    <row r="2605" spans="1:24" x14ac:dyDescent="0.25">
      <c r="A2605" s="67"/>
      <c r="B2605" s="67">
        <v>2266</v>
      </c>
      <c r="C2605" s="67" t="s">
        <v>701</v>
      </c>
      <c r="D2605" s="109">
        <v>966015</v>
      </c>
      <c r="E2605" s="86" t="s">
        <v>854</v>
      </c>
      <c r="F2605" s="72">
        <v>777222</v>
      </c>
      <c r="G2605" s="86" t="s">
        <v>222</v>
      </c>
      <c r="H2605" s="87">
        <v>0</v>
      </c>
      <c r="I2605" s="87">
        <v>0</v>
      </c>
      <c r="J2605" s="87">
        <v>2800</v>
      </c>
      <c r="K2605" s="87">
        <v>0</v>
      </c>
      <c r="L2605" s="80">
        <v>0</v>
      </c>
      <c r="M2605" s="80"/>
      <c r="N2605" s="80"/>
      <c r="O2605" s="80"/>
      <c r="P2605" s="80"/>
      <c r="Q2605" s="78">
        <v>910010</v>
      </c>
      <c r="R2605" s="79" t="s">
        <v>766</v>
      </c>
      <c r="S2605" s="78">
        <v>65</v>
      </c>
      <c r="T2605" s="79" t="s">
        <v>766</v>
      </c>
      <c r="U2605" s="78">
        <v>91</v>
      </c>
      <c r="V2605" s="80" t="s">
        <v>767</v>
      </c>
      <c r="W2605" s="78">
        <v>77</v>
      </c>
      <c r="X2605" s="78"/>
    </row>
    <row r="2606" spans="1:24" x14ac:dyDescent="0.25">
      <c r="A2606" s="67"/>
      <c r="B2606" s="67">
        <v>2267</v>
      </c>
      <c r="C2606" s="67" t="s">
        <v>701</v>
      </c>
      <c r="D2606" s="109">
        <v>966015</v>
      </c>
      <c r="E2606" s="86" t="s">
        <v>854</v>
      </c>
      <c r="F2606" s="72">
        <v>777223</v>
      </c>
      <c r="G2606" s="86" t="s">
        <v>691</v>
      </c>
      <c r="H2606" s="87">
        <v>0</v>
      </c>
      <c r="I2606" s="87">
        <v>0</v>
      </c>
      <c r="J2606" s="87">
        <v>7200</v>
      </c>
      <c r="K2606" s="87">
        <v>7200</v>
      </c>
      <c r="L2606" s="80">
        <v>0</v>
      </c>
      <c r="M2606" s="80"/>
      <c r="N2606" s="80"/>
      <c r="O2606" s="80"/>
      <c r="P2606" s="80"/>
      <c r="Q2606" s="78">
        <v>910010</v>
      </c>
      <c r="R2606" s="79" t="s">
        <v>766</v>
      </c>
      <c r="S2606" s="78">
        <v>65</v>
      </c>
      <c r="T2606" s="79" t="s">
        <v>766</v>
      </c>
      <c r="U2606" s="78">
        <v>91</v>
      </c>
      <c r="V2606" s="80" t="s">
        <v>767</v>
      </c>
      <c r="W2606" s="78">
        <v>77</v>
      </c>
      <c r="X2606" s="78"/>
    </row>
    <row r="2607" spans="1:24" x14ac:dyDescent="0.25">
      <c r="A2607" s="67"/>
      <c r="B2607" s="67">
        <v>2268</v>
      </c>
      <c r="C2607" s="67" t="s">
        <v>701</v>
      </c>
      <c r="D2607" s="109">
        <v>966015</v>
      </c>
      <c r="E2607" s="86" t="s">
        <v>854</v>
      </c>
      <c r="F2607" s="72">
        <v>777227</v>
      </c>
      <c r="G2607" s="86" t="s">
        <v>775</v>
      </c>
      <c r="H2607" s="87">
        <v>0</v>
      </c>
      <c r="I2607" s="87">
        <v>0</v>
      </c>
      <c r="J2607" s="87">
        <v>0</v>
      </c>
      <c r="K2607" s="87">
        <v>0</v>
      </c>
      <c r="L2607" s="80">
        <v>0</v>
      </c>
      <c r="M2607" s="80"/>
      <c r="N2607" s="80"/>
      <c r="O2607" s="80"/>
      <c r="P2607" s="80"/>
      <c r="Q2607" s="78">
        <v>910010</v>
      </c>
      <c r="R2607" s="79" t="s">
        <v>766</v>
      </c>
      <c r="S2607" s="78">
        <v>65</v>
      </c>
      <c r="T2607" s="79" t="s">
        <v>766</v>
      </c>
      <c r="U2607" s="78">
        <v>91</v>
      </c>
      <c r="V2607" s="80" t="s">
        <v>767</v>
      </c>
      <c r="W2607" s="78">
        <v>77</v>
      </c>
      <c r="X2607" s="78"/>
    </row>
    <row r="2608" spans="1:24" x14ac:dyDescent="0.25">
      <c r="A2608" s="67"/>
      <c r="B2608" s="67">
        <v>2269</v>
      </c>
      <c r="C2608" s="67" t="s">
        <v>701</v>
      </c>
      <c r="D2608" s="109">
        <v>966015</v>
      </c>
      <c r="E2608" s="86" t="s">
        <v>854</v>
      </c>
      <c r="F2608" s="72">
        <v>777290</v>
      </c>
      <c r="G2608" s="86" t="s">
        <v>778</v>
      </c>
      <c r="H2608" s="87">
        <v>0</v>
      </c>
      <c r="I2608" s="87">
        <v>0</v>
      </c>
      <c r="J2608" s="87">
        <v>0</v>
      </c>
      <c r="K2608" s="87">
        <v>0</v>
      </c>
      <c r="L2608" s="80">
        <v>0</v>
      </c>
      <c r="M2608" s="80"/>
      <c r="N2608" s="80"/>
      <c r="O2608" s="80"/>
      <c r="P2608" s="80"/>
      <c r="Q2608" s="78">
        <v>910010</v>
      </c>
      <c r="R2608" s="79" t="s">
        <v>766</v>
      </c>
      <c r="S2608" s="78">
        <v>65</v>
      </c>
      <c r="T2608" s="79" t="s">
        <v>766</v>
      </c>
      <c r="U2608" s="78">
        <v>91</v>
      </c>
      <c r="V2608" s="80" t="s">
        <v>767</v>
      </c>
      <c r="W2608" s="78">
        <v>77</v>
      </c>
      <c r="X2608" s="78"/>
    </row>
    <row r="2609" spans="1:24" s="66" customFormat="1" x14ac:dyDescent="0.25">
      <c r="A2609" s="67"/>
      <c r="B2609" s="67">
        <v>2270</v>
      </c>
      <c r="C2609" s="67" t="s">
        <v>701</v>
      </c>
      <c r="D2609" s="109">
        <v>966015</v>
      </c>
      <c r="E2609" s="86" t="s">
        <v>854</v>
      </c>
      <c r="F2609" s="72">
        <v>787410</v>
      </c>
      <c r="G2609" s="86" t="s">
        <v>227</v>
      </c>
      <c r="H2609" s="87">
        <v>0</v>
      </c>
      <c r="I2609" s="87">
        <v>0</v>
      </c>
      <c r="J2609" s="87">
        <v>0</v>
      </c>
      <c r="K2609" s="87">
        <v>0</v>
      </c>
      <c r="L2609" s="80">
        <v>0</v>
      </c>
      <c r="M2609" s="80"/>
      <c r="N2609" s="80"/>
      <c r="O2609" s="80"/>
      <c r="P2609" s="80"/>
      <c r="Q2609" s="78">
        <v>910010</v>
      </c>
      <c r="R2609" s="79" t="s">
        <v>766</v>
      </c>
      <c r="S2609" s="78">
        <v>65</v>
      </c>
      <c r="T2609" s="79" t="s">
        <v>766</v>
      </c>
      <c r="U2609" s="78">
        <v>91</v>
      </c>
      <c r="V2609" s="80" t="s">
        <v>767</v>
      </c>
      <c r="W2609" s="78">
        <v>78</v>
      </c>
      <c r="X2609" s="78"/>
    </row>
    <row r="2610" spans="1:24" x14ac:dyDescent="0.25">
      <c r="A2610" s="67"/>
      <c r="B2610" s="67">
        <v>2345</v>
      </c>
      <c r="C2610" s="67" t="s">
        <v>784</v>
      </c>
      <c r="D2610" s="109">
        <v>300066</v>
      </c>
      <c r="E2610" s="88" t="s">
        <v>522</v>
      </c>
      <c r="F2610" s="72">
        <v>611210</v>
      </c>
      <c r="G2610" s="75" t="s">
        <v>221</v>
      </c>
      <c r="H2610" s="77">
        <v>82116.60000000002</v>
      </c>
      <c r="I2610" s="77">
        <v>89003.6</v>
      </c>
      <c r="J2610" s="77">
        <v>92564</v>
      </c>
      <c r="K2610" s="77">
        <v>46281.9</v>
      </c>
      <c r="L2610" s="80">
        <v>92564</v>
      </c>
      <c r="M2610" s="80"/>
      <c r="N2610" s="80"/>
      <c r="O2610" s="80"/>
      <c r="P2610" s="80"/>
      <c r="Q2610" s="78">
        <v>110010</v>
      </c>
      <c r="R2610" s="79" t="s">
        <v>45</v>
      </c>
      <c r="S2610" s="78">
        <v>25</v>
      </c>
      <c r="T2610" s="79" t="s">
        <v>45</v>
      </c>
      <c r="U2610" s="78">
        <v>11</v>
      </c>
      <c r="V2610" s="80" t="s">
        <v>156</v>
      </c>
      <c r="W2610" s="78">
        <v>61</v>
      </c>
      <c r="X2610" s="78">
        <v>9</v>
      </c>
    </row>
    <row r="2611" spans="1:24" x14ac:dyDescent="0.25">
      <c r="A2611" s="67"/>
      <c r="B2611" s="67">
        <v>2346</v>
      </c>
      <c r="C2611" s="67" t="s">
        <v>784</v>
      </c>
      <c r="D2611" s="109">
        <v>300066</v>
      </c>
      <c r="E2611" s="88" t="s">
        <v>522</v>
      </c>
      <c r="F2611" s="72">
        <v>611420</v>
      </c>
      <c r="G2611" s="75" t="s">
        <v>181</v>
      </c>
      <c r="H2611" s="77">
        <v>74162.64</v>
      </c>
      <c r="I2611" s="77">
        <v>77129.16</v>
      </c>
      <c r="J2611" s="77">
        <v>80215</v>
      </c>
      <c r="K2611" s="77">
        <v>40107.12000000001</v>
      </c>
      <c r="L2611" s="80">
        <v>80214</v>
      </c>
      <c r="M2611" s="80"/>
      <c r="N2611" s="80"/>
      <c r="O2611" s="80"/>
      <c r="P2611" s="80"/>
      <c r="Q2611" s="78">
        <v>110010</v>
      </c>
      <c r="R2611" s="79" t="s">
        <v>45</v>
      </c>
      <c r="S2611" s="78">
        <v>25</v>
      </c>
      <c r="T2611" s="79" t="s">
        <v>45</v>
      </c>
      <c r="U2611" s="78">
        <v>11</v>
      </c>
      <c r="V2611" s="80" t="s">
        <v>156</v>
      </c>
      <c r="W2611" s="78">
        <v>61</v>
      </c>
      <c r="X2611" s="78">
        <v>9</v>
      </c>
    </row>
    <row r="2612" spans="1:24" x14ac:dyDescent="0.25">
      <c r="A2612" s="67"/>
      <c r="B2612" s="67">
        <v>2347</v>
      </c>
      <c r="C2612" s="67" t="s">
        <v>784</v>
      </c>
      <c r="D2612" s="109">
        <v>300066</v>
      </c>
      <c r="E2612" s="88" t="s">
        <v>522</v>
      </c>
      <c r="F2612" s="72">
        <v>611489</v>
      </c>
      <c r="G2612" s="75" t="s">
        <v>733</v>
      </c>
      <c r="H2612" s="77">
        <v>0</v>
      </c>
      <c r="I2612" s="77">
        <v>79.72</v>
      </c>
      <c r="J2612" s="77">
        <v>82</v>
      </c>
      <c r="K2612" s="77">
        <v>81.98</v>
      </c>
      <c r="L2612" s="80">
        <v>0</v>
      </c>
      <c r="M2612" s="80"/>
      <c r="N2612" s="80"/>
      <c r="O2612" s="80"/>
      <c r="P2612" s="80"/>
      <c r="Q2612" s="78">
        <v>110010</v>
      </c>
      <c r="R2612" s="79" t="s">
        <v>45</v>
      </c>
      <c r="S2612" s="78">
        <v>25</v>
      </c>
      <c r="T2612" s="79" t="s">
        <v>45</v>
      </c>
      <c r="U2612" s="78">
        <v>11</v>
      </c>
      <c r="V2612" s="80" t="s">
        <v>156</v>
      </c>
      <c r="W2612" s="78">
        <v>61</v>
      </c>
      <c r="X2612" s="78">
        <v>9</v>
      </c>
    </row>
    <row r="2613" spans="1:24" x14ac:dyDescent="0.25">
      <c r="A2613" s="67"/>
      <c r="B2613" s="67">
        <v>2348</v>
      </c>
      <c r="C2613" s="67" t="s">
        <v>784</v>
      </c>
      <c r="D2613" s="109">
        <v>300066</v>
      </c>
      <c r="E2613" s="88" t="s">
        <v>522</v>
      </c>
      <c r="F2613" s="72">
        <v>611491</v>
      </c>
      <c r="G2613" s="75" t="s">
        <v>233</v>
      </c>
      <c r="H2613" s="77">
        <v>0</v>
      </c>
      <c r="I2613" s="77">
        <v>452.36</v>
      </c>
      <c r="J2613" s="77">
        <v>113</v>
      </c>
      <c r="K2613" s="77">
        <v>0</v>
      </c>
      <c r="L2613" s="80">
        <v>0</v>
      </c>
      <c r="M2613" s="80"/>
      <c r="N2613" s="80"/>
      <c r="O2613" s="80"/>
      <c r="P2613" s="80"/>
      <c r="Q2613" s="78">
        <v>110010</v>
      </c>
      <c r="R2613" s="79" t="s">
        <v>45</v>
      </c>
      <c r="S2613" s="78">
        <v>25</v>
      </c>
      <c r="T2613" s="79" t="s">
        <v>45</v>
      </c>
      <c r="U2613" s="78">
        <v>11</v>
      </c>
      <c r="V2613" s="80" t="s">
        <v>156</v>
      </c>
      <c r="W2613" s="78">
        <v>61</v>
      </c>
      <c r="X2613" s="78">
        <v>9</v>
      </c>
    </row>
    <row r="2614" spans="1:24" x14ac:dyDescent="0.25">
      <c r="A2614" s="67"/>
      <c r="B2614" s="67">
        <v>2349</v>
      </c>
      <c r="C2614" s="67" t="s">
        <v>784</v>
      </c>
      <c r="D2614" s="109">
        <v>300066</v>
      </c>
      <c r="E2614" s="88" t="s">
        <v>522</v>
      </c>
      <c r="F2614" s="72">
        <v>611492</v>
      </c>
      <c r="G2614" s="75" t="s">
        <v>183</v>
      </c>
      <c r="H2614" s="77">
        <v>0</v>
      </c>
      <c r="I2614" s="77">
        <v>197.07</v>
      </c>
      <c r="J2614" s="77">
        <v>13</v>
      </c>
      <c r="K2614" s="77">
        <v>12.53</v>
      </c>
      <c r="L2614" s="80">
        <v>0</v>
      </c>
      <c r="M2614" s="80"/>
      <c r="N2614" s="80"/>
      <c r="O2614" s="80"/>
      <c r="P2614" s="80"/>
      <c r="Q2614" s="78">
        <v>110010</v>
      </c>
      <c r="R2614" s="79" t="s">
        <v>45</v>
      </c>
      <c r="S2614" s="78">
        <v>25</v>
      </c>
      <c r="T2614" s="79" t="s">
        <v>45</v>
      </c>
      <c r="U2614" s="78">
        <v>11</v>
      </c>
      <c r="V2614" s="80" t="s">
        <v>156</v>
      </c>
      <c r="W2614" s="78">
        <v>61</v>
      </c>
      <c r="X2614" s="78">
        <v>9</v>
      </c>
    </row>
    <row r="2615" spans="1:24" x14ac:dyDescent="0.25">
      <c r="A2615" s="67"/>
      <c r="B2615" s="67">
        <v>2350</v>
      </c>
      <c r="C2615" s="67" t="s">
        <v>784</v>
      </c>
      <c r="D2615" s="109">
        <v>300066</v>
      </c>
      <c r="E2615" s="88" t="s">
        <v>522</v>
      </c>
      <c r="F2615" s="72">
        <v>712320</v>
      </c>
      <c r="G2615" s="75" t="s">
        <v>276</v>
      </c>
      <c r="H2615" s="77">
        <v>0</v>
      </c>
      <c r="I2615" s="77">
        <v>500</v>
      </c>
      <c r="J2615" s="77">
        <v>2000</v>
      </c>
      <c r="K2615" s="77">
        <v>0</v>
      </c>
      <c r="L2615" s="80">
        <v>2000</v>
      </c>
      <c r="M2615" s="80"/>
      <c r="N2615" s="80"/>
      <c r="O2615" s="80"/>
      <c r="P2615" s="80"/>
      <c r="Q2615" s="78">
        <v>110010</v>
      </c>
      <c r="R2615" s="79" t="s">
        <v>45</v>
      </c>
      <c r="S2615" s="78">
        <v>25</v>
      </c>
      <c r="T2615" s="79" t="s">
        <v>45</v>
      </c>
      <c r="U2615" s="78">
        <v>11</v>
      </c>
      <c r="V2615" s="80" t="s">
        <v>156</v>
      </c>
      <c r="W2615" s="78">
        <v>71</v>
      </c>
      <c r="X2615" s="78">
        <v>9</v>
      </c>
    </row>
    <row r="2616" spans="1:24" x14ac:dyDescent="0.25">
      <c r="A2616" s="67"/>
      <c r="B2616" s="67">
        <v>2351</v>
      </c>
      <c r="C2616" s="67" t="s">
        <v>784</v>
      </c>
      <c r="D2616" s="109">
        <v>300066</v>
      </c>
      <c r="E2616" s="88" t="s">
        <v>522</v>
      </c>
      <c r="F2616" s="72">
        <v>712655</v>
      </c>
      <c r="G2616" s="75" t="s">
        <v>237</v>
      </c>
      <c r="H2616" s="77">
        <v>553.34</v>
      </c>
      <c r="I2616" s="77">
        <v>5135.0499999999993</v>
      </c>
      <c r="J2616" s="77">
        <v>5200</v>
      </c>
      <c r="K2616" s="77">
        <v>0</v>
      </c>
      <c r="L2616" s="80">
        <v>5400</v>
      </c>
      <c r="M2616" s="80"/>
      <c r="N2616" s="80"/>
      <c r="O2616" s="80"/>
      <c r="P2616" s="80"/>
      <c r="Q2616" s="78">
        <v>110010</v>
      </c>
      <c r="R2616" s="79" t="s">
        <v>45</v>
      </c>
      <c r="S2616" s="78">
        <v>25</v>
      </c>
      <c r="T2616" s="79" t="s">
        <v>45</v>
      </c>
      <c r="U2616" s="78">
        <v>11</v>
      </c>
      <c r="V2616" s="80" t="s">
        <v>156</v>
      </c>
      <c r="W2616" s="78">
        <v>71</v>
      </c>
      <c r="X2616" s="78">
        <v>9</v>
      </c>
    </row>
    <row r="2617" spans="1:24" x14ac:dyDescent="0.25">
      <c r="A2617" s="67"/>
      <c r="B2617" s="67">
        <v>2352</v>
      </c>
      <c r="C2617" s="67" t="s">
        <v>784</v>
      </c>
      <c r="D2617" s="109">
        <v>300066</v>
      </c>
      <c r="E2617" s="88" t="s">
        <v>522</v>
      </c>
      <c r="F2617" s="72">
        <v>733120</v>
      </c>
      <c r="G2617" s="75" t="s">
        <v>188</v>
      </c>
      <c r="H2617" s="77">
        <v>921.02</v>
      </c>
      <c r="I2617" s="77">
        <v>728.63</v>
      </c>
      <c r="J2617" s="77">
        <v>945</v>
      </c>
      <c r="K2617" s="77">
        <v>145.44000000000003</v>
      </c>
      <c r="L2617" s="80">
        <v>900</v>
      </c>
      <c r="M2617" s="80"/>
      <c r="N2617" s="80"/>
      <c r="O2617" s="80"/>
      <c r="P2617" s="80"/>
      <c r="Q2617" s="78">
        <v>110010</v>
      </c>
      <c r="R2617" s="79" t="s">
        <v>45</v>
      </c>
      <c r="S2617" s="78">
        <v>25</v>
      </c>
      <c r="T2617" s="79" t="s">
        <v>45</v>
      </c>
      <c r="U2617" s="78">
        <v>11</v>
      </c>
      <c r="V2617" s="80" t="s">
        <v>156</v>
      </c>
      <c r="W2617" s="78">
        <v>73</v>
      </c>
      <c r="X2617" s="78">
        <v>9</v>
      </c>
    </row>
    <row r="2618" spans="1:24" x14ac:dyDescent="0.25">
      <c r="A2618" s="67"/>
      <c r="B2618" s="67">
        <v>2353</v>
      </c>
      <c r="C2618" s="67" t="s">
        <v>784</v>
      </c>
      <c r="D2618" s="109">
        <v>300066</v>
      </c>
      <c r="E2618" s="88" t="s">
        <v>522</v>
      </c>
      <c r="F2618" s="72">
        <v>744210</v>
      </c>
      <c r="G2618" s="75" t="s">
        <v>190</v>
      </c>
      <c r="H2618" s="77">
        <v>474.72</v>
      </c>
      <c r="I2618" s="77">
        <v>896.39</v>
      </c>
      <c r="J2618" s="77">
        <v>650</v>
      </c>
      <c r="K2618" s="77">
        <v>541.15</v>
      </c>
      <c r="L2618" s="80">
        <v>1150</v>
      </c>
      <c r="M2618" s="80"/>
      <c r="N2618" s="80"/>
      <c r="O2618" s="80"/>
      <c r="P2618" s="80"/>
      <c r="Q2618" s="78">
        <v>110010</v>
      </c>
      <c r="R2618" s="79" t="s">
        <v>45</v>
      </c>
      <c r="S2618" s="78">
        <v>25</v>
      </c>
      <c r="T2618" s="79" t="s">
        <v>45</v>
      </c>
      <c r="U2618" s="78">
        <v>11</v>
      </c>
      <c r="V2618" s="80" t="s">
        <v>156</v>
      </c>
      <c r="W2618" s="78">
        <v>74</v>
      </c>
      <c r="X2618" s="78">
        <v>9</v>
      </c>
    </row>
    <row r="2619" spans="1:24" x14ac:dyDescent="0.25">
      <c r="A2619" s="67"/>
      <c r="B2619" s="67">
        <v>2354</v>
      </c>
      <c r="C2619" s="67" t="s">
        <v>784</v>
      </c>
      <c r="D2619" s="109">
        <v>300066</v>
      </c>
      <c r="E2619" s="88" t="s">
        <v>522</v>
      </c>
      <c r="F2619" s="72">
        <v>744220</v>
      </c>
      <c r="G2619" s="75" t="s">
        <v>191</v>
      </c>
      <c r="H2619" s="77">
        <v>1382.8400000000001</v>
      </c>
      <c r="I2619" s="77">
        <v>1149.5999999999999</v>
      </c>
      <c r="J2619" s="77">
        <v>1990</v>
      </c>
      <c r="K2619" s="77">
        <v>1058.8800000000001</v>
      </c>
      <c r="L2619" s="80">
        <v>1660</v>
      </c>
      <c r="M2619" s="80"/>
      <c r="N2619" s="80"/>
      <c r="O2619" s="80"/>
      <c r="P2619" s="80"/>
      <c r="Q2619" s="78">
        <v>110010</v>
      </c>
      <c r="R2619" s="79" t="s">
        <v>45</v>
      </c>
      <c r="S2619" s="78">
        <v>25</v>
      </c>
      <c r="T2619" s="79" t="s">
        <v>45</v>
      </c>
      <c r="U2619" s="78">
        <v>11</v>
      </c>
      <c r="V2619" s="80" t="s">
        <v>156</v>
      </c>
      <c r="W2619" s="78">
        <v>74</v>
      </c>
      <c r="X2619" s="78">
        <v>9</v>
      </c>
    </row>
    <row r="2620" spans="1:24" x14ac:dyDescent="0.25">
      <c r="A2620" s="67"/>
      <c r="B2620" s="67">
        <v>2355</v>
      </c>
      <c r="C2620" s="67" t="s">
        <v>784</v>
      </c>
      <c r="D2620" s="109">
        <v>300066</v>
      </c>
      <c r="E2620" s="88" t="s">
        <v>522</v>
      </c>
      <c r="F2620" s="72">
        <v>755310</v>
      </c>
      <c r="G2620" s="75" t="s">
        <v>194</v>
      </c>
      <c r="H2620" s="77">
        <v>78.37</v>
      </c>
      <c r="I2620" s="77">
        <v>25.38</v>
      </c>
      <c r="J2620" s="77">
        <v>250</v>
      </c>
      <c r="K2620" s="77">
        <v>43.2</v>
      </c>
      <c r="L2620" s="80">
        <v>250</v>
      </c>
      <c r="M2620" s="80"/>
      <c r="N2620" s="80"/>
      <c r="O2620" s="80"/>
      <c r="P2620" s="80"/>
      <c r="Q2620" s="78">
        <v>110010</v>
      </c>
      <c r="R2620" s="79" t="s">
        <v>45</v>
      </c>
      <c r="S2620" s="78">
        <v>25</v>
      </c>
      <c r="T2620" s="79" t="s">
        <v>45</v>
      </c>
      <c r="U2620" s="78">
        <v>11</v>
      </c>
      <c r="V2620" s="80" t="s">
        <v>156</v>
      </c>
      <c r="W2620" s="78">
        <v>75</v>
      </c>
      <c r="X2620" s="78">
        <v>9</v>
      </c>
    </row>
    <row r="2621" spans="1:24" x14ac:dyDescent="0.25">
      <c r="A2621" s="67"/>
      <c r="B2621" s="67">
        <v>2356</v>
      </c>
      <c r="C2621" s="67" t="s">
        <v>784</v>
      </c>
      <c r="D2621" s="109">
        <v>300066</v>
      </c>
      <c r="E2621" s="88" t="s">
        <v>522</v>
      </c>
      <c r="F2621" s="72">
        <v>755360</v>
      </c>
      <c r="G2621" s="75" t="s">
        <v>225</v>
      </c>
      <c r="H2621" s="77">
        <v>0</v>
      </c>
      <c r="I2621" s="77">
        <v>188.44</v>
      </c>
      <c r="J2621" s="77">
        <v>55</v>
      </c>
      <c r="K2621" s="77">
        <v>54.9</v>
      </c>
      <c r="L2621" s="80">
        <v>0</v>
      </c>
      <c r="M2621" s="80"/>
      <c r="N2621" s="80"/>
      <c r="O2621" s="80"/>
      <c r="P2621" s="80"/>
      <c r="Q2621" s="78">
        <v>110010</v>
      </c>
      <c r="R2621" s="79" t="s">
        <v>45</v>
      </c>
      <c r="S2621" s="78">
        <v>25</v>
      </c>
      <c r="T2621" s="79" t="s">
        <v>45</v>
      </c>
      <c r="U2621" s="78">
        <v>11</v>
      </c>
      <c r="V2621" s="80" t="s">
        <v>156</v>
      </c>
      <c r="W2621" s="78">
        <v>75</v>
      </c>
      <c r="X2621" s="78">
        <v>9</v>
      </c>
    </row>
    <row r="2622" spans="1:24" x14ac:dyDescent="0.25">
      <c r="A2622" s="67"/>
      <c r="B2622" s="67">
        <v>2357</v>
      </c>
      <c r="C2622" s="67" t="s">
        <v>784</v>
      </c>
      <c r="D2622" s="109">
        <v>300066</v>
      </c>
      <c r="E2622" s="88" t="s">
        <v>522</v>
      </c>
      <c r="F2622" s="72">
        <v>755705</v>
      </c>
      <c r="G2622" s="75" t="s">
        <v>196</v>
      </c>
      <c r="H2622" s="77">
        <v>472.88</v>
      </c>
      <c r="I2622" s="77">
        <v>6.7</v>
      </c>
      <c r="J2622" s="77">
        <v>0</v>
      </c>
      <c r="K2622" s="77">
        <v>0</v>
      </c>
      <c r="L2622" s="80">
        <v>0</v>
      </c>
      <c r="M2622" s="80"/>
      <c r="N2622" s="80"/>
      <c r="O2622" s="80"/>
      <c r="P2622" s="80"/>
      <c r="Q2622" s="78">
        <v>110010</v>
      </c>
      <c r="R2622" s="79" t="s">
        <v>45</v>
      </c>
      <c r="S2622" s="78">
        <v>25</v>
      </c>
      <c r="T2622" s="79" t="s">
        <v>45</v>
      </c>
      <c r="U2622" s="78">
        <v>11</v>
      </c>
      <c r="V2622" s="80" t="s">
        <v>156</v>
      </c>
      <c r="W2622" s="78">
        <v>75</v>
      </c>
      <c r="X2622" s="78">
        <v>9</v>
      </c>
    </row>
    <row r="2623" spans="1:24" x14ac:dyDescent="0.25">
      <c r="A2623" s="67"/>
      <c r="B2623" s="67">
        <v>2358</v>
      </c>
      <c r="C2623" s="67" t="s">
        <v>784</v>
      </c>
      <c r="D2623" s="109">
        <v>300066</v>
      </c>
      <c r="E2623" s="88" t="s">
        <v>522</v>
      </c>
      <c r="F2623" s="72">
        <v>755745</v>
      </c>
      <c r="G2623" s="75" t="s">
        <v>252</v>
      </c>
      <c r="H2623" s="77">
        <v>0</v>
      </c>
      <c r="I2623" s="77">
        <v>1656.5</v>
      </c>
      <c r="J2623" s="77">
        <v>2000</v>
      </c>
      <c r="K2623" s="77">
        <v>0</v>
      </c>
      <c r="L2623" s="80">
        <v>2000</v>
      </c>
      <c r="M2623" s="80"/>
      <c r="N2623" s="80"/>
      <c r="O2623" s="80"/>
      <c r="P2623" s="80"/>
      <c r="Q2623" s="78">
        <v>110010</v>
      </c>
      <c r="R2623" s="79" t="s">
        <v>45</v>
      </c>
      <c r="S2623" s="78">
        <v>25</v>
      </c>
      <c r="T2623" s="79" t="s">
        <v>45</v>
      </c>
      <c r="U2623" s="78">
        <v>11</v>
      </c>
      <c r="V2623" s="80" t="s">
        <v>156</v>
      </c>
      <c r="W2623" s="78">
        <v>75</v>
      </c>
      <c r="X2623" s="78">
        <v>9</v>
      </c>
    </row>
    <row r="2624" spans="1:24" s="66" customFormat="1" x14ac:dyDescent="0.25">
      <c r="A2624" s="67"/>
      <c r="B2624" s="67"/>
      <c r="C2624" s="67" t="s">
        <v>784</v>
      </c>
      <c r="D2624" s="109">
        <v>300066</v>
      </c>
      <c r="E2624" s="88" t="s">
        <v>522</v>
      </c>
      <c r="F2624" s="66">
        <v>798142</v>
      </c>
      <c r="G2624" s="66" t="s">
        <v>839</v>
      </c>
      <c r="H2624" s="77"/>
      <c r="I2624" s="77"/>
      <c r="J2624" s="77"/>
      <c r="K2624" s="77"/>
      <c r="L2624" s="80">
        <v>-1311</v>
      </c>
      <c r="M2624" s="80"/>
      <c r="N2624" s="80"/>
      <c r="O2624" s="80"/>
      <c r="P2624" s="80"/>
      <c r="Q2624" s="78">
        <v>110010</v>
      </c>
      <c r="R2624" s="79" t="s">
        <v>45</v>
      </c>
      <c r="S2624" s="78">
        <v>25</v>
      </c>
      <c r="T2624" s="79" t="s">
        <v>45</v>
      </c>
      <c r="U2624" s="78">
        <v>11</v>
      </c>
      <c r="V2624" s="80" t="s">
        <v>156</v>
      </c>
      <c r="W2624" s="78">
        <v>79</v>
      </c>
      <c r="X2624" s="78">
        <v>9</v>
      </c>
    </row>
    <row r="2625" spans="1:24" x14ac:dyDescent="0.25">
      <c r="A2625" s="67"/>
      <c r="B2625" s="67">
        <v>2582</v>
      </c>
      <c r="C2625" s="67" t="s">
        <v>784</v>
      </c>
      <c r="D2625" s="107">
        <v>314012</v>
      </c>
      <c r="E2625" s="88" t="s">
        <v>523</v>
      </c>
      <c r="F2625" s="76">
        <v>611110</v>
      </c>
      <c r="G2625" s="75" t="s">
        <v>258</v>
      </c>
      <c r="H2625" s="77">
        <v>30915.780000000006</v>
      </c>
      <c r="I2625" s="77">
        <v>77282.09</v>
      </c>
      <c r="J2625" s="77">
        <v>82009</v>
      </c>
      <c r="K2625" s="77">
        <v>28571.46</v>
      </c>
      <c r="L2625" s="80">
        <v>114555</v>
      </c>
      <c r="M2625" s="80"/>
      <c r="N2625" s="80"/>
      <c r="O2625" s="80"/>
      <c r="P2625" s="80"/>
      <c r="Q2625" s="78">
        <v>110010</v>
      </c>
      <c r="R2625" s="79" t="s">
        <v>150</v>
      </c>
      <c r="S2625" s="78">
        <v>10</v>
      </c>
      <c r="T2625" s="79" t="s">
        <v>150</v>
      </c>
      <c r="U2625" s="78">
        <v>11</v>
      </c>
      <c r="V2625" s="80" t="s">
        <v>156</v>
      </c>
      <c r="W2625" s="78">
        <v>61</v>
      </c>
      <c r="X2625" s="78">
        <v>1</v>
      </c>
    </row>
    <row r="2626" spans="1:24" x14ac:dyDescent="0.25">
      <c r="A2626" s="67"/>
      <c r="B2626" s="67">
        <v>2583</v>
      </c>
      <c r="C2626" s="67" t="s">
        <v>784</v>
      </c>
      <c r="D2626" s="107">
        <v>314012</v>
      </c>
      <c r="E2626" s="88" t="s">
        <v>523</v>
      </c>
      <c r="F2626" s="76">
        <v>611120</v>
      </c>
      <c r="G2626" s="75" t="s">
        <v>229</v>
      </c>
      <c r="H2626" s="77">
        <v>7909</v>
      </c>
      <c r="I2626" s="77">
        <v>0</v>
      </c>
      <c r="J2626" s="77">
        <v>6341</v>
      </c>
      <c r="K2626" s="77">
        <v>6145.75</v>
      </c>
      <c r="L2626" s="80">
        <v>0</v>
      </c>
      <c r="M2626" s="80"/>
      <c r="N2626" s="80"/>
      <c r="O2626" s="80"/>
      <c r="P2626" s="80"/>
      <c r="Q2626" s="78">
        <v>110010</v>
      </c>
      <c r="R2626" s="79" t="s">
        <v>150</v>
      </c>
      <c r="S2626" s="78">
        <v>10</v>
      </c>
      <c r="T2626" s="79" t="s">
        <v>150</v>
      </c>
      <c r="U2626" s="78">
        <v>11</v>
      </c>
      <c r="V2626" s="80" t="s">
        <v>156</v>
      </c>
      <c r="W2626" s="78">
        <v>61</v>
      </c>
      <c r="X2626" s="78">
        <v>1</v>
      </c>
    </row>
    <row r="2627" spans="1:24" x14ac:dyDescent="0.25">
      <c r="A2627" s="67"/>
      <c r="B2627" s="67">
        <v>2584</v>
      </c>
      <c r="C2627" s="67" t="s">
        <v>784</v>
      </c>
      <c r="D2627" s="107">
        <v>314012</v>
      </c>
      <c r="E2627" s="88" t="s">
        <v>523</v>
      </c>
      <c r="F2627" s="76">
        <v>755310</v>
      </c>
      <c r="G2627" s="75" t="s">
        <v>194</v>
      </c>
      <c r="H2627" s="77">
        <v>648.68000000000006</v>
      </c>
      <c r="I2627" s="77">
        <v>586.07999999999993</v>
      </c>
      <c r="J2627" s="77">
        <v>650</v>
      </c>
      <c r="K2627" s="77">
        <v>292.62</v>
      </c>
      <c r="L2627" s="80">
        <v>650</v>
      </c>
      <c r="M2627" s="80">
        <f>+L2627-J2627</f>
        <v>0</v>
      </c>
      <c r="N2627" s="80"/>
      <c r="O2627" s="80"/>
      <c r="P2627" s="80"/>
      <c r="Q2627" s="78">
        <v>110010</v>
      </c>
      <c r="R2627" s="79" t="s">
        <v>150</v>
      </c>
      <c r="S2627" s="78">
        <v>10</v>
      </c>
      <c r="T2627" s="79" t="s">
        <v>150</v>
      </c>
      <c r="U2627" s="78">
        <v>11</v>
      </c>
      <c r="V2627" s="80" t="s">
        <v>156</v>
      </c>
      <c r="W2627" s="78">
        <v>75</v>
      </c>
      <c r="X2627" s="78">
        <v>4</v>
      </c>
    </row>
    <row r="2628" spans="1:24" x14ac:dyDescent="0.25">
      <c r="A2628" s="67"/>
      <c r="B2628" s="67"/>
      <c r="C2628" s="67" t="s">
        <v>784</v>
      </c>
      <c r="D2628" s="107">
        <v>314012</v>
      </c>
      <c r="E2628" s="88" t="s">
        <v>523</v>
      </c>
      <c r="F2628" s="66">
        <v>798142</v>
      </c>
      <c r="G2628" s="66" t="s">
        <v>839</v>
      </c>
      <c r="H2628" s="77"/>
      <c r="I2628" s="77"/>
      <c r="J2628" s="77"/>
      <c r="K2628" s="77"/>
      <c r="L2628" s="80">
        <v>0</v>
      </c>
      <c r="M2628" s="80">
        <f>+L2628-J2628</f>
        <v>0</v>
      </c>
      <c r="N2628" s="80"/>
      <c r="O2628" s="80"/>
      <c r="P2628" s="80"/>
      <c r="Q2628" s="78">
        <v>110010</v>
      </c>
      <c r="R2628" s="79" t="s">
        <v>150</v>
      </c>
      <c r="S2628" s="78">
        <v>10</v>
      </c>
      <c r="T2628" s="79" t="s">
        <v>150</v>
      </c>
      <c r="U2628" s="78">
        <v>11</v>
      </c>
      <c r="V2628" s="80" t="s">
        <v>156</v>
      </c>
      <c r="W2628" s="78">
        <v>79</v>
      </c>
      <c r="X2628" s="78">
        <v>4</v>
      </c>
    </row>
    <row r="2629" spans="1:24" x14ac:dyDescent="0.25">
      <c r="A2629" s="67"/>
      <c r="B2629" s="67">
        <v>2585</v>
      </c>
      <c r="C2629" s="67" t="s">
        <v>784</v>
      </c>
      <c r="D2629" s="107">
        <v>314016</v>
      </c>
      <c r="E2629" s="88" t="s">
        <v>523</v>
      </c>
      <c r="F2629" s="76">
        <v>611110</v>
      </c>
      <c r="G2629" s="75" t="s">
        <v>258</v>
      </c>
      <c r="H2629" s="77">
        <v>4392.8999999999996</v>
      </c>
      <c r="I2629" s="77">
        <v>48546.769999999982</v>
      </c>
      <c r="J2629" s="77">
        <v>48890</v>
      </c>
      <c r="K2629" s="77">
        <v>39863.4</v>
      </c>
      <c r="L2629" s="80">
        <v>27078</v>
      </c>
      <c r="M2629" s="80"/>
      <c r="N2629" s="80"/>
      <c r="O2629" s="80"/>
      <c r="P2629" s="80"/>
      <c r="Q2629" s="78">
        <v>110010</v>
      </c>
      <c r="R2629" s="79" t="s">
        <v>150</v>
      </c>
      <c r="S2629" s="78">
        <v>10</v>
      </c>
      <c r="T2629" s="79" t="s">
        <v>150</v>
      </c>
      <c r="U2629" s="78">
        <v>11</v>
      </c>
      <c r="V2629" s="80" t="s">
        <v>156</v>
      </c>
      <c r="W2629" s="78">
        <v>61</v>
      </c>
      <c r="X2629" s="78">
        <v>1</v>
      </c>
    </row>
    <row r="2630" spans="1:24" x14ac:dyDescent="0.25">
      <c r="A2630" s="67"/>
      <c r="B2630" s="67">
        <v>2586</v>
      </c>
      <c r="C2630" s="67" t="s">
        <v>784</v>
      </c>
      <c r="D2630" s="107">
        <v>314016</v>
      </c>
      <c r="E2630" s="88" t="s">
        <v>523</v>
      </c>
      <c r="F2630" s="76">
        <v>611115</v>
      </c>
      <c r="G2630" s="75" t="s">
        <v>259</v>
      </c>
      <c r="H2630" s="77">
        <v>179.76</v>
      </c>
      <c r="I2630" s="77">
        <v>219.18</v>
      </c>
      <c r="J2630" s="77">
        <v>624</v>
      </c>
      <c r="K2630" s="77">
        <v>0</v>
      </c>
      <c r="L2630" s="80">
        <v>600</v>
      </c>
      <c r="M2630" s="80"/>
      <c r="N2630" s="80"/>
      <c r="O2630" s="80"/>
      <c r="P2630" s="80"/>
      <c r="Q2630" s="78">
        <v>110010</v>
      </c>
      <c r="R2630" s="79" t="s">
        <v>150</v>
      </c>
      <c r="S2630" s="78">
        <v>10</v>
      </c>
      <c r="T2630" s="79" t="s">
        <v>150</v>
      </c>
      <c r="U2630" s="78">
        <v>11</v>
      </c>
      <c r="V2630" s="80" t="s">
        <v>156</v>
      </c>
      <c r="W2630" s="78">
        <v>61</v>
      </c>
      <c r="X2630" s="78">
        <v>1</v>
      </c>
    </row>
    <row r="2631" spans="1:24" s="66" customFormat="1" x14ac:dyDescent="0.25">
      <c r="A2631" s="67"/>
      <c r="B2631" s="67">
        <v>2587</v>
      </c>
      <c r="C2631" s="67" t="s">
        <v>784</v>
      </c>
      <c r="D2631" s="107">
        <v>314016</v>
      </c>
      <c r="E2631" s="88" t="s">
        <v>523</v>
      </c>
      <c r="F2631" s="76">
        <v>611120</v>
      </c>
      <c r="G2631" s="75" t="s">
        <v>229</v>
      </c>
      <c r="H2631" s="77">
        <v>8899</v>
      </c>
      <c r="I2631" s="77">
        <v>15071.82</v>
      </c>
      <c r="J2631" s="77">
        <v>15853</v>
      </c>
      <c r="K2631" s="77">
        <v>11735.75</v>
      </c>
      <c r="L2631" s="80">
        <v>0</v>
      </c>
      <c r="M2631" s="80"/>
      <c r="N2631" s="80"/>
      <c r="O2631" s="80"/>
      <c r="P2631" s="80"/>
      <c r="Q2631" s="78">
        <v>110010</v>
      </c>
      <c r="R2631" s="79" t="s">
        <v>150</v>
      </c>
      <c r="S2631" s="78">
        <v>10</v>
      </c>
      <c r="T2631" s="79" t="s">
        <v>150</v>
      </c>
      <c r="U2631" s="78">
        <v>11</v>
      </c>
      <c r="V2631" s="80" t="s">
        <v>156</v>
      </c>
      <c r="W2631" s="78">
        <v>61</v>
      </c>
      <c r="X2631" s="78">
        <v>1</v>
      </c>
    </row>
    <row r="2632" spans="1:24" x14ac:dyDescent="0.25">
      <c r="A2632" s="67"/>
      <c r="B2632" s="67">
        <v>2588</v>
      </c>
      <c r="C2632" s="67" t="s">
        <v>784</v>
      </c>
      <c r="D2632" s="107">
        <v>314016</v>
      </c>
      <c r="E2632" s="88" t="s">
        <v>523</v>
      </c>
      <c r="F2632" s="76">
        <v>611130</v>
      </c>
      <c r="G2632" s="75" t="s">
        <v>261</v>
      </c>
      <c r="H2632" s="77">
        <v>7190</v>
      </c>
      <c r="I2632" s="77">
        <v>7480.01</v>
      </c>
      <c r="J2632" s="77">
        <v>11217</v>
      </c>
      <c r="K2632" s="77">
        <v>4956.25</v>
      </c>
      <c r="L2632" s="80">
        <v>11217</v>
      </c>
      <c r="M2632" s="80"/>
      <c r="N2632" s="80"/>
      <c r="O2632" s="80"/>
      <c r="P2632" s="80"/>
      <c r="Q2632" s="78">
        <v>110010</v>
      </c>
      <c r="R2632" s="79" t="s">
        <v>150</v>
      </c>
      <c r="S2632" s="78">
        <v>10</v>
      </c>
      <c r="T2632" s="79" t="s">
        <v>150</v>
      </c>
      <c r="U2632" s="78">
        <v>11</v>
      </c>
      <c r="V2632" s="80" t="s">
        <v>156</v>
      </c>
      <c r="W2632" s="78">
        <v>61</v>
      </c>
      <c r="X2632" s="78">
        <v>1</v>
      </c>
    </row>
    <row r="2633" spans="1:24" x14ac:dyDescent="0.25">
      <c r="A2633" s="67"/>
      <c r="B2633" s="67">
        <v>2589</v>
      </c>
      <c r="C2633" s="67" t="s">
        <v>784</v>
      </c>
      <c r="D2633" s="107">
        <v>314016</v>
      </c>
      <c r="E2633" s="88" t="s">
        <v>523</v>
      </c>
      <c r="F2633" s="76">
        <v>611135</v>
      </c>
      <c r="G2633" s="75" t="s">
        <v>265</v>
      </c>
      <c r="H2633" s="77">
        <v>10016.280000000002</v>
      </c>
      <c r="I2633" s="77">
        <v>11135.34</v>
      </c>
      <c r="J2633" s="77">
        <v>14443</v>
      </c>
      <c r="K2633" s="77">
        <v>832.18</v>
      </c>
      <c r="L2633" s="80">
        <v>29717</v>
      </c>
      <c r="M2633" s="80"/>
      <c r="N2633" s="80"/>
      <c r="O2633" s="80"/>
      <c r="P2633" s="80"/>
      <c r="Q2633" s="78">
        <v>110010</v>
      </c>
      <c r="R2633" s="79" t="s">
        <v>150</v>
      </c>
      <c r="S2633" s="78">
        <v>10</v>
      </c>
      <c r="T2633" s="79" t="s">
        <v>150</v>
      </c>
      <c r="U2633" s="78">
        <v>11</v>
      </c>
      <c r="V2633" s="80" t="s">
        <v>156</v>
      </c>
      <c r="W2633" s="78">
        <v>61</v>
      </c>
      <c r="X2633" s="78">
        <v>1</v>
      </c>
    </row>
    <row r="2634" spans="1:24" x14ac:dyDescent="0.25">
      <c r="A2634" s="67"/>
      <c r="B2634" s="67">
        <v>2590</v>
      </c>
      <c r="C2634" s="67" t="s">
        <v>784</v>
      </c>
      <c r="D2634" s="107">
        <v>314016</v>
      </c>
      <c r="E2634" s="88" t="s">
        <v>523</v>
      </c>
      <c r="F2634" s="76">
        <v>611140</v>
      </c>
      <c r="G2634" s="75" t="s">
        <v>269</v>
      </c>
      <c r="H2634" s="77">
        <v>0</v>
      </c>
      <c r="I2634" s="77">
        <v>4488</v>
      </c>
      <c r="J2634" s="77">
        <v>4500</v>
      </c>
      <c r="K2634" s="77">
        <v>0</v>
      </c>
      <c r="L2634" s="80">
        <v>2400</v>
      </c>
      <c r="M2634" s="80"/>
      <c r="N2634" s="80"/>
      <c r="O2634" s="80"/>
      <c r="P2634" s="80"/>
      <c r="Q2634" s="78">
        <v>110010</v>
      </c>
      <c r="R2634" s="79" t="s">
        <v>150</v>
      </c>
      <c r="S2634" s="78">
        <v>10</v>
      </c>
      <c r="T2634" s="79" t="s">
        <v>150</v>
      </c>
      <c r="U2634" s="78">
        <v>11</v>
      </c>
      <c r="V2634" s="80" t="s">
        <v>156</v>
      </c>
      <c r="W2634" s="78">
        <v>61</v>
      </c>
      <c r="X2634" s="78">
        <v>1</v>
      </c>
    </row>
    <row r="2635" spans="1:24" x14ac:dyDescent="0.25">
      <c r="A2635" s="67"/>
      <c r="B2635" s="67">
        <v>2591</v>
      </c>
      <c r="C2635" s="67" t="s">
        <v>784</v>
      </c>
      <c r="D2635" s="107">
        <v>314016</v>
      </c>
      <c r="E2635" s="88" t="s">
        <v>523</v>
      </c>
      <c r="F2635" s="76">
        <v>611150</v>
      </c>
      <c r="G2635" s="75" t="s">
        <v>262</v>
      </c>
      <c r="H2635" s="77">
        <v>0</v>
      </c>
      <c r="I2635" s="77">
        <v>0</v>
      </c>
      <c r="J2635" s="77">
        <v>21254</v>
      </c>
      <c r="K2635" s="77">
        <v>0</v>
      </c>
      <c r="L2635" s="80">
        <v>31312</v>
      </c>
      <c r="M2635" s="80"/>
      <c r="N2635" s="80"/>
      <c r="O2635" s="80"/>
      <c r="P2635" s="80"/>
      <c r="Q2635" s="78">
        <v>110010</v>
      </c>
      <c r="R2635" s="79" t="s">
        <v>150</v>
      </c>
      <c r="S2635" s="78">
        <v>10</v>
      </c>
      <c r="T2635" s="79" t="s">
        <v>150</v>
      </c>
      <c r="U2635" s="78">
        <v>11</v>
      </c>
      <c r="V2635" s="80" t="s">
        <v>156</v>
      </c>
      <c r="W2635" s="78">
        <v>61</v>
      </c>
      <c r="X2635" s="78">
        <v>1</v>
      </c>
    </row>
    <row r="2636" spans="1:24" x14ac:dyDescent="0.25">
      <c r="A2636" s="67"/>
      <c r="B2636" s="67">
        <v>2592</v>
      </c>
      <c r="C2636" s="67" t="s">
        <v>784</v>
      </c>
      <c r="D2636" s="107">
        <v>314016</v>
      </c>
      <c r="E2636" s="88" t="s">
        <v>523</v>
      </c>
      <c r="F2636" s="76">
        <v>611155</v>
      </c>
      <c r="G2636" s="75" t="s">
        <v>266</v>
      </c>
      <c r="H2636" s="77">
        <v>2876</v>
      </c>
      <c r="I2636" s="77">
        <v>0</v>
      </c>
      <c r="J2636" s="77">
        <v>0</v>
      </c>
      <c r="K2636" s="77">
        <v>0</v>
      </c>
      <c r="L2636" s="80">
        <v>0</v>
      </c>
      <c r="M2636" s="80"/>
      <c r="N2636" s="80"/>
      <c r="O2636" s="80"/>
      <c r="P2636" s="80"/>
      <c r="Q2636" s="78">
        <v>110010</v>
      </c>
      <c r="R2636" s="79" t="s">
        <v>150</v>
      </c>
      <c r="S2636" s="78">
        <v>10</v>
      </c>
      <c r="T2636" s="79" t="s">
        <v>150</v>
      </c>
      <c r="U2636" s="78">
        <v>11</v>
      </c>
      <c r="V2636" s="80" t="s">
        <v>156</v>
      </c>
      <c r="W2636" s="78">
        <v>61</v>
      </c>
      <c r="X2636" s="78">
        <v>1</v>
      </c>
    </row>
    <row r="2637" spans="1:24" x14ac:dyDescent="0.25">
      <c r="A2637" s="67"/>
      <c r="B2637" s="67">
        <v>2593</v>
      </c>
      <c r="C2637" s="67" t="s">
        <v>784</v>
      </c>
      <c r="D2637" s="107">
        <v>314016</v>
      </c>
      <c r="E2637" s="88" t="s">
        <v>523</v>
      </c>
      <c r="F2637" s="76">
        <v>611210</v>
      </c>
      <c r="G2637" s="75" t="s">
        <v>221</v>
      </c>
      <c r="H2637" s="77">
        <v>77174.039999999994</v>
      </c>
      <c r="I2637" s="77">
        <v>80261.039999999994</v>
      </c>
      <c r="J2637" s="77">
        <v>83472</v>
      </c>
      <c r="K2637" s="77">
        <v>41735.699999999997</v>
      </c>
      <c r="L2637" s="80">
        <v>83471</v>
      </c>
      <c r="M2637" s="80"/>
      <c r="N2637" s="80"/>
      <c r="O2637" s="80"/>
      <c r="P2637" s="80"/>
      <c r="Q2637" s="78">
        <v>110010</v>
      </c>
      <c r="R2637" s="79" t="s">
        <v>150</v>
      </c>
      <c r="S2637" s="78">
        <v>10</v>
      </c>
      <c r="T2637" s="79" t="s">
        <v>150</v>
      </c>
      <c r="U2637" s="78">
        <v>11</v>
      </c>
      <c r="V2637" s="80" t="s">
        <v>156</v>
      </c>
      <c r="W2637" s="78">
        <v>61</v>
      </c>
      <c r="X2637" s="78">
        <v>1</v>
      </c>
    </row>
    <row r="2638" spans="1:24" x14ac:dyDescent="0.25">
      <c r="A2638" s="67"/>
      <c r="B2638" s="67">
        <v>2594</v>
      </c>
      <c r="C2638" s="67" t="s">
        <v>784</v>
      </c>
      <c r="D2638" s="107">
        <v>314016</v>
      </c>
      <c r="E2638" s="88" t="s">
        <v>523</v>
      </c>
      <c r="F2638" s="76">
        <v>611420</v>
      </c>
      <c r="G2638" s="75" t="s">
        <v>181</v>
      </c>
      <c r="H2638" s="77">
        <v>0</v>
      </c>
      <c r="I2638" s="77">
        <v>29368.65</v>
      </c>
      <c r="J2638" s="77">
        <v>33887</v>
      </c>
      <c r="K2638" s="77">
        <v>16943.16</v>
      </c>
      <c r="L2638" s="80">
        <v>33886</v>
      </c>
      <c r="M2638" s="80"/>
      <c r="N2638" s="80"/>
      <c r="O2638" s="80"/>
      <c r="P2638" s="80"/>
      <c r="Q2638" s="78">
        <v>110010</v>
      </c>
      <c r="R2638" s="79" t="s">
        <v>150</v>
      </c>
      <c r="S2638" s="78">
        <v>10</v>
      </c>
      <c r="T2638" s="79" t="s">
        <v>150</v>
      </c>
      <c r="U2638" s="78">
        <v>11</v>
      </c>
      <c r="V2638" s="80" t="s">
        <v>156</v>
      </c>
      <c r="W2638" s="78">
        <v>61</v>
      </c>
      <c r="X2638" s="78">
        <v>1</v>
      </c>
    </row>
    <row r="2639" spans="1:24" x14ac:dyDescent="0.25">
      <c r="A2639" s="67"/>
      <c r="B2639" s="67">
        <v>2595</v>
      </c>
      <c r="C2639" s="67" t="s">
        <v>784</v>
      </c>
      <c r="D2639" s="107">
        <v>314016</v>
      </c>
      <c r="E2639" s="88" t="s">
        <v>523</v>
      </c>
      <c r="F2639" s="76">
        <v>611430</v>
      </c>
      <c r="G2639" s="75" t="s">
        <v>255</v>
      </c>
      <c r="H2639" s="77">
        <v>0</v>
      </c>
      <c r="I2639" s="77">
        <v>2715.25</v>
      </c>
      <c r="J2639" s="77">
        <v>0</v>
      </c>
      <c r="K2639" s="77">
        <v>0</v>
      </c>
      <c r="L2639" s="80">
        <v>0</v>
      </c>
      <c r="M2639" s="80"/>
      <c r="N2639" s="80"/>
      <c r="O2639" s="80"/>
      <c r="P2639" s="80"/>
      <c r="Q2639" s="78">
        <v>110010</v>
      </c>
      <c r="R2639" s="79" t="s">
        <v>150</v>
      </c>
      <c r="S2639" s="78">
        <v>10</v>
      </c>
      <c r="T2639" s="79" t="s">
        <v>150</v>
      </c>
      <c r="U2639" s="78">
        <v>11</v>
      </c>
      <c r="V2639" s="80" t="s">
        <v>156</v>
      </c>
      <c r="W2639" s="78">
        <v>61</v>
      </c>
      <c r="X2639" s="78">
        <v>1</v>
      </c>
    </row>
    <row r="2640" spans="1:24" x14ac:dyDescent="0.25">
      <c r="A2640" s="67"/>
      <c r="B2640" s="67">
        <v>2596</v>
      </c>
      <c r="C2640" s="67" t="s">
        <v>784</v>
      </c>
      <c r="D2640" s="107">
        <v>314016</v>
      </c>
      <c r="E2640" s="88" t="s">
        <v>523</v>
      </c>
      <c r="F2640" s="76">
        <v>611460</v>
      </c>
      <c r="G2640" s="75" t="s">
        <v>182</v>
      </c>
      <c r="H2640" s="77">
        <v>319.82</v>
      </c>
      <c r="I2640" s="77">
        <v>0</v>
      </c>
      <c r="J2640" s="77">
        <v>0</v>
      </c>
      <c r="K2640" s="77">
        <v>0</v>
      </c>
      <c r="L2640" s="80">
        <v>0</v>
      </c>
      <c r="M2640" s="80"/>
      <c r="N2640" s="80"/>
      <c r="O2640" s="80"/>
      <c r="P2640" s="80"/>
      <c r="Q2640" s="78">
        <v>110010</v>
      </c>
      <c r="R2640" s="79" t="s">
        <v>150</v>
      </c>
      <c r="S2640" s="78">
        <v>10</v>
      </c>
      <c r="T2640" s="79" t="s">
        <v>150</v>
      </c>
      <c r="U2640" s="78">
        <v>11</v>
      </c>
      <c r="V2640" s="80" t="s">
        <v>156</v>
      </c>
      <c r="W2640" s="78">
        <v>61</v>
      </c>
      <c r="X2640" s="78">
        <v>1</v>
      </c>
    </row>
    <row r="2641" spans="1:24" x14ac:dyDescent="0.25">
      <c r="A2641" s="67"/>
      <c r="B2641" s="67">
        <v>2597</v>
      </c>
      <c r="C2641" s="67" t="s">
        <v>784</v>
      </c>
      <c r="D2641" s="107">
        <v>314016</v>
      </c>
      <c r="E2641" s="88" t="s">
        <v>523</v>
      </c>
      <c r="F2641" s="76">
        <v>611493</v>
      </c>
      <c r="G2641" s="75" t="s">
        <v>218</v>
      </c>
      <c r="H2641" s="77">
        <v>0</v>
      </c>
      <c r="I2641" s="77">
        <v>632.51</v>
      </c>
      <c r="J2641" s="77">
        <v>0</v>
      </c>
      <c r="K2641" s="77">
        <v>0</v>
      </c>
      <c r="L2641" s="80">
        <v>0</v>
      </c>
      <c r="M2641" s="80"/>
      <c r="N2641" s="80"/>
      <c r="O2641" s="80"/>
      <c r="P2641" s="80"/>
      <c r="Q2641" s="78">
        <v>110010</v>
      </c>
      <c r="R2641" s="79" t="s">
        <v>150</v>
      </c>
      <c r="S2641" s="78">
        <v>10</v>
      </c>
      <c r="T2641" s="79" t="s">
        <v>150</v>
      </c>
      <c r="U2641" s="78">
        <v>11</v>
      </c>
      <c r="V2641" s="80" t="s">
        <v>156</v>
      </c>
      <c r="W2641" s="78">
        <v>61</v>
      </c>
      <c r="X2641" s="78">
        <v>1</v>
      </c>
    </row>
    <row r="2642" spans="1:24" x14ac:dyDescent="0.25">
      <c r="A2642" s="67"/>
      <c r="B2642" s="67">
        <v>2598</v>
      </c>
      <c r="C2642" s="67" t="s">
        <v>784</v>
      </c>
      <c r="D2642" s="107">
        <v>314016</v>
      </c>
      <c r="E2642" s="88" t="s">
        <v>523</v>
      </c>
      <c r="F2642" s="76">
        <v>611510</v>
      </c>
      <c r="G2642" s="75" t="s">
        <v>212</v>
      </c>
      <c r="H2642" s="77">
        <v>1970.9900000000005</v>
      </c>
      <c r="I2642" s="77">
        <v>9051.2000000000007</v>
      </c>
      <c r="J2642" s="77">
        <v>14061</v>
      </c>
      <c r="K2642" s="77">
        <v>4202.0300000000007</v>
      </c>
      <c r="L2642" s="80">
        <v>14061</v>
      </c>
      <c r="M2642" s="80"/>
      <c r="N2642" s="80"/>
      <c r="O2642" s="80"/>
      <c r="P2642" s="80"/>
      <c r="Q2642" s="78">
        <v>110010</v>
      </c>
      <c r="R2642" s="79" t="s">
        <v>150</v>
      </c>
      <c r="S2642" s="78">
        <v>10</v>
      </c>
      <c r="T2642" s="79" t="s">
        <v>150</v>
      </c>
      <c r="U2642" s="78">
        <v>11</v>
      </c>
      <c r="V2642" s="80" t="s">
        <v>156</v>
      </c>
      <c r="W2642" s="78">
        <v>61</v>
      </c>
      <c r="X2642" s="78">
        <v>1</v>
      </c>
    </row>
    <row r="2643" spans="1:24" x14ac:dyDescent="0.25">
      <c r="A2643" s="67"/>
      <c r="B2643" s="67">
        <v>2599</v>
      </c>
      <c r="C2643" s="67" t="s">
        <v>784</v>
      </c>
      <c r="D2643" s="107">
        <v>314016</v>
      </c>
      <c r="E2643" s="88" t="s">
        <v>523</v>
      </c>
      <c r="F2643" s="76">
        <v>712655</v>
      </c>
      <c r="G2643" s="75" t="s">
        <v>237</v>
      </c>
      <c r="H2643" s="77">
        <v>96.27</v>
      </c>
      <c r="I2643" s="77">
        <v>88.74</v>
      </c>
      <c r="J2643" s="77">
        <v>420</v>
      </c>
      <c r="K2643" s="77">
        <v>0</v>
      </c>
      <c r="L2643" s="80">
        <v>420</v>
      </c>
      <c r="M2643" s="80">
        <f t="shared" ref="M2643:M2653" si="66">+L2643-J2643</f>
        <v>0</v>
      </c>
      <c r="N2643" s="80"/>
      <c r="O2643" s="80"/>
      <c r="P2643" s="80"/>
      <c r="Q2643" s="78">
        <v>110010</v>
      </c>
      <c r="R2643" s="79" t="s">
        <v>150</v>
      </c>
      <c r="S2643" s="78">
        <v>10</v>
      </c>
      <c r="T2643" s="79" t="s">
        <v>150</v>
      </c>
      <c r="U2643" s="78">
        <v>11</v>
      </c>
      <c r="V2643" s="80" t="s">
        <v>156</v>
      </c>
      <c r="W2643" s="78">
        <v>71</v>
      </c>
      <c r="X2643" s="78">
        <v>4</v>
      </c>
    </row>
    <row r="2644" spans="1:24" x14ac:dyDescent="0.25">
      <c r="A2644" s="67"/>
      <c r="B2644" s="67">
        <v>2600</v>
      </c>
      <c r="C2644" s="67" t="s">
        <v>784</v>
      </c>
      <c r="D2644" s="107">
        <v>314016</v>
      </c>
      <c r="E2644" s="88" t="s">
        <v>523</v>
      </c>
      <c r="F2644" s="76">
        <v>733110</v>
      </c>
      <c r="G2644" s="75" t="s">
        <v>214</v>
      </c>
      <c r="H2644" s="77">
        <v>1015.7700000000001</v>
      </c>
      <c r="I2644" s="77">
        <v>1736.75</v>
      </c>
      <c r="J2644" s="77">
        <v>1000</v>
      </c>
      <c r="K2644" s="77">
        <v>392.1</v>
      </c>
      <c r="L2644" s="80">
        <v>1000</v>
      </c>
      <c r="M2644" s="80">
        <f t="shared" si="66"/>
        <v>0</v>
      </c>
      <c r="N2644" s="80"/>
      <c r="O2644" s="80"/>
      <c r="P2644" s="80"/>
      <c r="Q2644" s="78">
        <v>110010</v>
      </c>
      <c r="R2644" s="79" t="s">
        <v>150</v>
      </c>
      <c r="S2644" s="78">
        <v>10</v>
      </c>
      <c r="T2644" s="79" t="s">
        <v>150</v>
      </c>
      <c r="U2644" s="78">
        <v>11</v>
      </c>
      <c r="V2644" s="80" t="s">
        <v>156</v>
      </c>
      <c r="W2644" s="78">
        <v>73</v>
      </c>
      <c r="X2644" s="78">
        <v>4</v>
      </c>
    </row>
    <row r="2645" spans="1:24" x14ac:dyDescent="0.25">
      <c r="A2645" s="67"/>
      <c r="B2645" s="67">
        <v>2601</v>
      </c>
      <c r="C2645" s="67" t="s">
        <v>784</v>
      </c>
      <c r="D2645" s="107">
        <v>314016</v>
      </c>
      <c r="E2645" s="88" t="s">
        <v>523</v>
      </c>
      <c r="F2645" s="76">
        <v>744210</v>
      </c>
      <c r="G2645" s="75" t="s">
        <v>190</v>
      </c>
      <c r="H2645" s="77">
        <v>562.76</v>
      </c>
      <c r="I2645" s="77">
        <v>879.19999999999993</v>
      </c>
      <c r="J2645" s="77">
        <v>1500</v>
      </c>
      <c r="K2645" s="77">
        <v>840.00000000000011</v>
      </c>
      <c r="L2645" s="80">
        <v>2625</v>
      </c>
      <c r="M2645" s="80">
        <f t="shared" si="66"/>
        <v>1125</v>
      </c>
      <c r="N2645" s="80"/>
      <c r="O2645" s="80"/>
      <c r="P2645" s="80"/>
      <c r="Q2645" s="78">
        <v>110010</v>
      </c>
      <c r="R2645" s="79" t="s">
        <v>150</v>
      </c>
      <c r="S2645" s="78">
        <v>10</v>
      </c>
      <c r="T2645" s="79" t="s">
        <v>150</v>
      </c>
      <c r="U2645" s="78">
        <v>11</v>
      </c>
      <c r="V2645" s="80" t="s">
        <v>156</v>
      </c>
      <c r="W2645" s="78">
        <v>74</v>
      </c>
      <c r="X2645" s="78">
        <v>4</v>
      </c>
    </row>
    <row r="2646" spans="1:24" x14ac:dyDescent="0.25">
      <c r="A2646" s="67"/>
      <c r="B2646" s="67">
        <v>2602</v>
      </c>
      <c r="C2646" s="67" t="s">
        <v>784</v>
      </c>
      <c r="D2646" s="107">
        <v>314016</v>
      </c>
      <c r="E2646" s="88" t="s">
        <v>523</v>
      </c>
      <c r="F2646" s="76">
        <v>744220</v>
      </c>
      <c r="G2646" s="75" t="s">
        <v>191</v>
      </c>
      <c r="H2646" s="77">
        <v>218.64</v>
      </c>
      <c r="I2646" s="77">
        <v>855.81999999999994</v>
      </c>
      <c r="J2646" s="77">
        <v>2400</v>
      </c>
      <c r="K2646" s="77">
        <v>0</v>
      </c>
      <c r="L2646" s="80">
        <v>2400</v>
      </c>
      <c r="M2646" s="80">
        <f t="shared" si="66"/>
        <v>0</v>
      </c>
      <c r="N2646" s="80"/>
      <c r="O2646" s="80"/>
      <c r="P2646" s="80"/>
      <c r="Q2646" s="78">
        <v>110010</v>
      </c>
      <c r="R2646" s="79" t="s">
        <v>150</v>
      </c>
      <c r="S2646" s="78">
        <v>10</v>
      </c>
      <c r="T2646" s="79" t="s">
        <v>150</v>
      </c>
      <c r="U2646" s="78">
        <v>11</v>
      </c>
      <c r="V2646" s="80" t="s">
        <v>156</v>
      </c>
      <c r="W2646" s="78">
        <v>74</v>
      </c>
      <c r="X2646" s="78">
        <v>4</v>
      </c>
    </row>
    <row r="2647" spans="1:24" x14ac:dyDescent="0.25">
      <c r="A2647" s="67"/>
      <c r="B2647" s="67">
        <v>2603</v>
      </c>
      <c r="C2647" s="67" t="s">
        <v>784</v>
      </c>
      <c r="D2647" s="107">
        <v>314016</v>
      </c>
      <c r="E2647" s="88" t="s">
        <v>523</v>
      </c>
      <c r="F2647" s="76">
        <v>755310</v>
      </c>
      <c r="G2647" s="75" t="s">
        <v>194</v>
      </c>
      <c r="H2647" s="77">
        <v>3536.5100000000007</v>
      </c>
      <c r="I2647" s="77">
        <v>2051.2200000000003</v>
      </c>
      <c r="J2647" s="77">
        <v>2835</v>
      </c>
      <c r="K2647" s="77">
        <v>833.81999999999994</v>
      </c>
      <c r="L2647" s="80">
        <v>2835</v>
      </c>
      <c r="M2647" s="80">
        <f t="shared" si="66"/>
        <v>0</v>
      </c>
      <c r="N2647" s="80"/>
      <c r="O2647" s="80"/>
      <c r="P2647" s="80"/>
      <c r="Q2647" s="78">
        <v>110010</v>
      </c>
      <c r="R2647" s="79" t="s">
        <v>150</v>
      </c>
      <c r="S2647" s="78">
        <v>10</v>
      </c>
      <c r="T2647" s="79" t="s">
        <v>150</v>
      </c>
      <c r="U2647" s="78">
        <v>11</v>
      </c>
      <c r="V2647" s="80" t="s">
        <v>156</v>
      </c>
      <c r="W2647" s="78">
        <v>75</v>
      </c>
      <c r="X2647" s="78">
        <v>4</v>
      </c>
    </row>
    <row r="2648" spans="1:24" s="66" customFormat="1" x14ac:dyDescent="0.25">
      <c r="A2648" s="67"/>
      <c r="B2648" s="67">
        <v>2604</v>
      </c>
      <c r="C2648" s="67" t="s">
        <v>784</v>
      </c>
      <c r="D2648" s="107">
        <v>314016</v>
      </c>
      <c r="E2648" s="88" t="s">
        <v>523</v>
      </c>
      <c r="F2648" s="76">
        <v>755360</v>
      </c>
      <c r="G2648" s="75" t="s">
        <v>225</v>
      </c>
      <c r="H2648" s="77">
        <v>143.36000000000001</v>
      </c>
      <c r="I2648" s="77">
        <v>71.599999999999994</v>
      </c>
      <c r="J2648" s="77">
        <v>250</v>
      </c>
      <c r="K2648" s="77">
        <v>17.899999999999999</v>
      </c>
      <c r="L2648" s="80">
        <v>100</v>
      </c>
      <c r="M2648" s="80">
        <f t="shared" si="66"/>
        <v>-150</v>
      </c>
      <c r="N2648" s="80"/>
      <c r="O2648" s="80"/>
      <c r="P2648" s="80"/>
      <c r="Q2648" s="78">
        <v>110010</v>
      </c>
      <c r="R2648" s="79" t="s">
        <v>150</v>
      </c>
      <c r="S2648" s="78">
        <v>10</v>
      </c>
      <c r="T2648" s="79" t="s">
        <v>150</v>
      </c>
      <c r="U2648" s="78">
        <v>11</v>
      </c>
      <c r="V2648" s="80" t="s">
        <v>156</v>
      </c>
      <c r="W2648" s="78">
        <v>75</v>
      </c>
      <c r="X2648" s="78">
        <v>4</v>
      </c>
    </row>
    <row r="2649" spans="1:24" x14ac:dyDescent="0.25">
      <c r="A2649" s="67"/>
      <c r="B2649" s="67">
        <v>2605</v>
      </c>
      <c r="C2649" s="67" t="s">
        <v>784</v>
      </c>
      <c r="D2649" s="107">
        <v>314016</v>
      </c>
      <c r="E2649" s="88" t="s">
        <v>523</v>
      </c>
      <c r="F2649" s="76">
        <v>755510</v>
      </c>
      <c r="G2649" s="75" t="s">
        <v>195</v>
      </c>
      <c r="H2649" s="77">
        <v>0</v>
      </c>
      <c r="I2649" s="77">
        <v>0</v>
      </c>
      <c r="J2649" s="77">
        <v>4800</v>
      </c>
      <c r="K2649" s="77">
        <v>0</v>
      </c>
      <c r="L2649" s="80">
        <v>4800</v>
      </c>
      <c r="M2649" s="80">
        <f t="shared" si="66"/>
        <v>0</v>
      </c>
      <c r="N2649" s="80"/>
      <c r="O2649" s="80"/>
      <c r="P2649" s="80"/>
      <c r="Q2649" s="78">
        <v>110010</v>
      </c>
      <c r="R2649" s="79" t="s">
        <v>150</v>
      </c>
      <c r="S2649" s="78">
        <v>10</v>
      </c>
      <c r="T2649" s="79" t="s">
        <v>150</v>
      </c>
      <c r="U2649" s="78">
        <v>11</v>
      </c>
      <c r="V2649" s="80" t="s">
        <v>156</v>
      </c>
      <c r="W2649" s="78">
        <v>75</v>
      </c>
      <c r="X2649" s="78">
        <v>4</v>
      </c>
    </row>
    <row r="2650" spans="1:24" x14ac:dyDescent="0.25">
      <c r="A2650" s="67"/>
      <c r="B2650" s="67">
        <v>2606</v>
      </c>
      <c r="C2650" s="67" t="s">
        <v>784</v>
      </c>
      <c r="D2650" s="107">
        <v>314016</v>
      </c>
      <c r="E2650" s="88" t="s">
        <v>523</v>
      </c>
      <c r="F2650" s="76">
        <v>755705</v>
      </c>
      <c r="G2650" s="75" t="s">
        <v>196</v>
      </c>
      <c r="H2650" s="77">
        <v>98.860000000000014</v>
      </c>
      <c r="I2650" s="77">
        <v>45.63</v>
      </c>
      <c r="J2650" s="77">
        <v>100</v>
      </c>
      <c r="K2650" s="77">
        <v>0</v>
      </c>
      <c r="L2650" s="80">
        <v>75</v>
      </c>
      <c r="M2650" s="80">
        <f t="shared" si="66"/>
        <v>-25</v>
      </c>
      <c r="N2650" s="80"/>
      <c r="O2650" s="80"/>
      <c r="P2650" s="80"/>
      <c r="Q2650" s="78">
        <v>110010</v>
      </c>
      <c r="R2650" s="79" t="s">
        <v>150</v>
      </c>
      <c r="S2650" s="78">
        <v>10</v>
      </c>
      <c r="T2650" s="79" t="s">
        <v>150</v>
      </c>
      <c r="U2650" s="78">
        <v>11</v>
      </c>
      <c r="V2650" s="80" t="s">
        <v>156</v>
      </c>
      <c r="W2650" s="78">
        <v>75</v>
      </c>
      <c r="X2650" s="78">
        <v>4</v>
      </c>
    </row>
    <row r="2651" spans="1:24" x14ac:dyDescent="0.25">
      <c r="A2651" s="67"/>
      <c r="B2651" s="67">
        <v>2607</v>
      </c>
      <c r="C2651" s="67" t="s">
        <v>784</v>
      </c>
      <c r="D2651" s="107">
        <v>314016</v>
      </c>
      <c r="E2651" s="88" t="s">
        <v>523</v>
      </c>
      <c r="F2651" s="76">
        <v>755730</v>
      </c>
      <c r="G2651" s="75" t="s">
        <v>197</v>
      </c>
      <c r="H2651" s="77">
        <v>1100</v>
      </c>
      <c r="I2651" s="77">
        <v>1100</v>
      </c>
      <c r="J2651" s="77">
        <v>1200</v>
      </c>
      <c r="K2651" s="77">
        <v>825</v>
      </c>
      <c r="L2651" s="80">
        <v>1200</v>
      </c>
      <c r="M2651" s="80">
        <f t="shared" si="66"/>
        <v>0</v>
      </c>
      <c r="N2651" s="80"/>
      <c r="O2651" s="80"/>
      <c r="P2651" s="80"/>
      <c r="Q2651" s="78">
        <v>110010</v>
      </c>
      <c r="R2651" s="79" t="s">
        <v>150</v>
      </c>
      <c r="S2651" s="78">
        <v>10</v>
      </c>
      <c r="T2651" s="79" t="s">
        <v>150</v>
      </c>
      <c r="U2651" s="78">
        <v>11</v>
      </c>
      <c r="V2651" s="80" t="s">
        <v>156</v>
      </c>
      <c r="W2651" s="78">
        <v>75</v>
      </c>
      <c r="X2651" s="78">
        <v>4</v>
      </c>
    </row>
    <row r="2652" spans="1:24" x14ac:dyDescent="0.25">
      <c r="A2652" s="67"/>
      <c r="B2652" s="67">
        <v>2608</v>
      </c>
      <c r="C2652" s="67" t="s">
        <v>784</v>
      </c>
      <c r="D2652" s="107">
        <v>314016</v>
      </c>
      <c r="E2652" s="88" t="s">
        <v>523</v>
      </c>
      <c r="F2652" s="76">
        <v>755745</v>
      </c>
      <c r="G2652" s="75" t="s">
        <v>252</v>
      </c>
      <c r="H2652" s="77">
        <v>25</v>
      </c>
      <c r="I2652" s="77">
        <v>0</v>
      </c>
      <c r="J2652" s="77">
        <v>0</v>
      </c>
      <c r="K2652" s="77">
        <v>0</v>
      </c>
      <c r="L2652" s="80">
        <v>0</v>
      </c>
      <c r="M2652" s="80">
        <f t="shared" si="66"/>
        <v>0</v>
      </c>
      <c r="N2652" s="80"/>
      <c r="O2652" s="80"/>
      <c r="P2652" s="80"/>
      <c r="Q2652" s="78">
        <v>110010</v>
      </c>
      <c r="R2652" s="79" t="s">
        <v>150</v>
      </c>
      <c r="S2652" s="78">
        <v>10</v>
      </c>
      <c r="T2652" s="79" t="s">
        <v>150</v>
      </c>
      <c r="U2652" s="78">
        <v>11</v>
      </c>
      <c r="V2652" s="80" t="s">
        <v>156</v>
      </c>
      <c r="W2652" s="78">
        <v>75</v>
      </c>
      <c r="X2652" s="78">
        <v>4</v>
      </c>
    </row>
    <row r="2653" spans="1:24" x14ac:dyDescent="0.25">
      <c r="A2653" s="67"/>
      <c r="B2653" s="67"/>
      <c r="C2653" s="67" t="s">
        <v>784</v>
      </c>
      <c r="D2653" s="107">
        <v>314016</v>
      </c>
      <c r="E2653" s="88" t="s">
        <v>523</v>
      </c>
      <c r="F2653" s="66">
        <v>798142</v>
      </c>
      <c r="G2653" s="66" t="s">
        <v>839</v>
      </c>
      <c r="H2653" s="77"/>
      <c r="I2653" s="77"/>
      <c r="J2653" s="77"/>
      <c r="K2653" s="77"/>
      <c r="L2653" s="80">
        <v>-2668</v>
      </c>
      <c r="M2653" s="80">
        <f t="shared" si="66"/>
        <v>-2668</v>
      </c>
      <c r="N2653" s="80"/>
      <c r="O2653" s="80"/>
      <c r="P2653" s="80"/>
      <c r="Q2653" s="78">
        <v>110010</v>
      </c>
      <c r="R2653" s="79" t="s">
        <v>150</v>
      </c>
      <c r="S2653" s="78">
        <v>10</v>
      </c>
      <c r="T2653" s="79" t="s">
        <v>150</v>
      </c>
      <c r="U2653" s="78">
        <v>11</v>
      </c>
      <c r="V2653" s="80" t="s">
        <v>156</v>
      </c>
      <c r="W2653" s="78">
        <v>79</v>
      </c>
      <c r="X2653" s="78">
        <v>4</v>
      </c>
    </row>
    <row r="2654" spans="1:24" x14ac:dyDescent="0.25">
      <c r="A2654" s="67"/>
      <c r="B2654" s="67">
        <v>2359</v>
      </c>
      <c r="C2654" s="67" t="s">
        <v>784</v>
      </c>
      <c r="D2654" s="109">
        <v>315106</v>
      </c>
      <c r="E2654" s="88" t="s">
        <v>187</v>
      </c>
      <c r="F2654" s="72">
        <v>611110</v>
      </c>
      <c r="G2654" s="75" t="s">
        <v>258</v>
      </c>
      <c r="H2654" s="77">
        <v>24764.949999999997</v>
      </c>
      <c r="I2654" s="77">
        <v>15304.8</v>
      </c>
      <c r="J2654" s="77">
        <v>31214</v>
      </c>
      <c r="K2654" s="77">
        <v>23694.420000000002</v>
      </c>
      <c r="L2654" s="80">
        <v>15039</v>
      </c>
      <c r="M2654" s="80"/>
      <c r="N2654" s="80"/>
      <c r="O2654" s="80"/>
      <c r="P2654" s="80"/>
      <c r="Q2654" s="78">
        <v>110010</v>
      </c>
      <c r="R2654" s="79" t="s">
        <v>150</v>
      </c>
      <c r="S2654" s="78">
        <v>10</v>
      </c>
      <c r="T2654" s="79" t="s">
        <v>150</v>
      </c>
      <c r="U2654" s="78">
        <v>11</v>
      </c>
      <c r="V2654" s="80" t="s">
        <v>156</v>
      </c>
      <c r="W2654" s="78">
        <v>61</v>
      </c>
      <c r="X2654" s="78">
        <v>1</v>
      </c>
    </row>
    <row r="2655" spans="1:24" x14ac:dyDescent="0.25">
      <c r="A2655" s="67"/>
      <c r="B2655" s="67">
        <v>2360</v>
      </c>
      <c r="C2655" s="67" t="s">
        <v>784</v>
      </c>
      <c r="D2655" s="109">
        <v>315106</v>
      </c>
      <c r="E2655" s="88" t="s">
        <v>187</v>
      </c>
      <c r="F2655" s="72">
        <v>611115</v>
      </c>
      <c r="G2655" s="75" t="s">
        <v>259</v>
      </c>
      <c r="H2655" s="77">
        <v>0</v>
      </c>
      <c r="I2655" s="77">
        <v>0</v>
      </c>
      <c r="J2655" s="77">
        <v>158</v>
      </c>
      <c r="K2655" s="77">
        <v>0</v>
      </c>
      <c r="L2655" s="80">
        <v>150</v>
      </c>
      <c r="M2655" s="80"/>
      <c r="N2655" s="80"/>
      <c r="O2655" s="80"/>
      <c r="P2655" s="80"/>
      <c r="Q2655" s="78">
        <v>110010</v>
      </c>
      <c r="R2655" s="79" t="s">
        <v>150</v>
      </c>
      <c r="S2655" s="78">
        <v>10</v>
      </c>
      <c r="T2655" s="79" t="s">
        <v>150</v>
      </c>
      <c r="U2655" s="78">
        <v>11</v>
      </c>
      <c r="V2655" s="80" t="s">
        <v>156</v>
      </c>
      <c r="W2655" s="78">
        <v>61</v>
      </c>
      <c r="X2655" s="78">
        <v>1</v>
      </c>
    </row>
    <row r="2656" spans="1:24" x14ac:dyDescent="0.25">
      <c r="A2656" s="67"/>
      <c r="B2656" s="67">
        <v>2361</v>
      </c>
      <c r="C2656" s="67" t="s">
        <v>784</v>
      </c>
      <c r="D2656" s="109">
        <v>315106</v>
      </c>
      <c r="E2656" s="88" t="s">
        <v>187</v>
      </c>
      <c r="F2656" s="72">
        <v>611120</v>
      </c>
      <c r="G2656" s="75" t="s">
        <v>229</v>
      </c>
      <c r="H2656" s="77">
        <v>28088</v>
      </c>
      <c r="I2656" s="77">
        <v>27958</v>
      </c>
      <c r="J2656" s="77">
        <v>27494</v>
      </c>
      <c r="K2656" s="77">
        <v>10013.25</v>
      </c>
      <c r="L2656" s="80">
        <v>0</v>
      </c>
      <c r="M2656" s="80"/>
      <c r="N2656" s="80"/>
      <c r="O2656" s="80"/>
      <c r="P2656" s="80"/>
      <c r="Q2656" s="78">
        <v>110010</v>
      </c>
      <c r="R2656" s="79" t="s">
        <v>150</v>
      </c>
      <c r="S2656" s="78">
        <v>10</v>
      </c>
      <c r="T2656" s="79" t="s">
        <v>150</v>
      </c>
      <c r="U2656" s="78">
        <v>11</v>
      </c>
      <c r="V2656" s="80" t="s">
        <v>156</v>
      </c>
      <c r="W2656" s="78">
        <v>61</v>
      </c>
      <c r="X2656" s="78">
        <v>1</v>
      </c>
    </row>
    <row r="2657" spans="1:24" s="66" customFormat="1" x14ac:dyDescent="0.25">
      <c r="A2657" s="67"/>
      <c r="B2657" s="67">
        <v>2362</v>
      </c>
      <c r="C2657" s="67" t="s">
        <v>784</v>
      </c>
      <c r="D2657" s="109">
        <v>315106</v>
      </c>
      <c r="E2657" s="88" t="s">
        <v>187</v>
      </c>
      <c r="F2657" s="72">
        <v>611150</v>
      </c>
      <c r="G2657" s="75" t="s">
        <v>262</v>
      </c>
      <c r="H2657" s="77">
        <v>10464.030000000001</v>
      </c>
      <c r="I2657" s="77">
        <v>10884.03</v>
      </c>
      <c r="J2657" s="77">
        <v>0</v>
      </c>
      <c r="K2657" s="77">
        <v>0</v>
      </c>
      <c r="L2657" s="80">
        <v>0</v>
      </c>
      <c r="M2657" s="80"/>
      <c r="N2657" s="80"/>
      <c r="O2657" s="80"/>
      <c r="P2657" s="80"/>
      <c r="Q2657" s="78">
        <v>110010</v>
      </c>
      <c r="R2657" s="79" t="s">
        <v>150</v>
      </c>
      <c r="S2657" s="78">
        <v>10</v>
      </c>
      <c r="T2657" s="79" t="s">
        <v>150</v>
      </c>
      <c r="U2657" s="78">
        <v>11</v>
      </c>
      <c r="V2657" s="80" t="s">
        <v>156</v>
      </c>
      <c r="W2657" s="78">
        <v>61</v>
      </c>
      <c r="X2657" s="78">
        <v>1</v>
      </c>
    </row>
    <row r="2658" spans="1:24" x14ac:dyDescent="0.25">
      <c r="A2658" s="67"/>
      <c r="B2658" s="67">
        <v>2363</v>
      </c>
      <c r="C2658" s="67" t="s">
        <v>784</v>
      </c>
      <c r="D2658" s="109">
        <v>315106</v>
      </c>
      <c r="E2658" s="88" t="s">
        <v>187</v>
      </c>
      <c r="F2658" s="72">
        <v>733110</v>
      </c>
      <c r="G2658" s="75" t="s">
        <v>214</v>
      </c>
      <c r="H2658" s="77">
        <v>0</v>
      </c>
      <c r="I2658" s="77">
        <v>0</v>
      </c>
      <c r="J2658" s="77">
        <v>50</v>
      </c>
      <c r="K2658" s="77">
        <v>0</v>
      </c>
      <c r="L2658" s="80">
        <v>50</v>
      </c>
      <c r="M2658" s="80">
        <f t="shared" ref="M2658:M2663" si="67">+L2658-J2658</f>
        <v>0</v>
      </c>
      <c r="N2658" s="80"/>
      <c r="O2658" s="80"/>
      <c r="P2658" s="80"/>
      <c r="Q2658" s="78">
        <v>110010</v>
      </c>
      <c r="R2658" s="79" t="s">
        <v>150</v>
      </c>
      <c r="S2658" s="78">
        <v>10</v>
      </c>
      <c r="T2658" s="79" t="s">
        <v>150</v>
      </c>
      <c r="U2658" s="78">
        <v>11</v>
      </c>
      <c r="V2658" s="80" t="s">
        <v>156</v>
      </c>
      <c r="W2658" s="78">
        <v>73</v>
      </c>
      <c r="X2658" s="78">
        <v>4</v>
      </c>
    </row>
    <row r="2659" spans="1:24" x14ac:dyDescent="0.25">
      <c r="A2659" s="67"/>
      <c r="B2659" s="67">
        <v>2364</v>
      </c>
      <c r="C2659" s="67" t="s">
        <v>784</v>
      </c>
      <c r="D2659" s="109">
        <v>315106</v>
      </c>
      <c r="E2659" s="88" t="s">
        <v>187</v>
      </c>
      <c r="F2659" s="72">
        <v>744210</v>
      </c>
      <c r="G2659" s="75" t="s">
        <v>190</v>
      </c>
      <c r="H2659" s="77">
        <v>387.71999999999997</v>
      </c>
      <c r="I2659" s="77">
        <v>0</v>
      </c>
      <c r="J2659" s="77">
        <v>100</v>
      </c>
      <c r="K2659" s="77">
        <v>0</v>
      </c>
      <c r="L2659" s="80">
        <v>100</v>
      </c>
      <c r="M2659" s="80">
        <f t="shared" si="67"/>
        <v>0</v>
      </c>
      <c r="N2659" s="80"/>
      <c r="O2659" s="80"/>
      <c r="P2659" s="80"/>
      <c r="Q2659" s="78">
        <v>110010</v>
      </c>
      <c r="R2659" s="79" t="s">
        <v>150</v>
      </c>
      <c r="S2659" s="78">
        <v>10</v>
      </c>
      <c r="T2659" s="79" t="s">
        <v>150</v>
      </c>
      <c r="U2659" s="78">
        <v>11</v>
      </c>
      <c r="V2659" s="80" t="s">
        <v>156</v>
      </c>
      <c r="W2659" s="78">
        <v>74</v>
      </c>
      <c r="X2659" s="78">
        <v>4</v>
      </c>
    </row>
    <row r="2660" spans="1:24" x14ac:dyDescent="0.25">
      <c r="A2660" s="67"/>
      <c r="B2660" s="67">
        <v>2365</v>
      </c>
      <c r="C2660" s="67" t="s">
        <v>784</v>
      </c>
      <c r="D2660" s="109">
        <v>315106</v>
      </c>
      <c r="E2660" s="88" t="s">
        <v>187</v>
      </c>
      <c r="F2660" s="72">
        <v>744220</v>
      </c>
      <c r="G2660" s="75" t="s">
        <v>191</v>
      </c>
      <c r="H2660" s="77">
        <v>0</v>
      </c>
      <c r="I2660" s="77">
        <v>0</v>
      </c>
      <c r="J2660" s="77">
        <v>775</v>
      </c>
      <c r="K2660" s="77">
        <v>0</v>
      </c>
      <c r="L2660" s="80">
        <v>775</v>
      </c>
      <c r="M2660" s="80">
        <f t="shared" si="67"/>
        <v>0</v>
      </c>
      <c r="N2660" s="80"/>
      <c r="O2660" s="80"/>
      <c r="P2660" s="80"/>
      <c r="Q2660" s="78">
        <v>110010</v>
      </c>
      <c r="R2660" s="79" t="s">
        <v>150</v>
      </c>
      <c r="S2660" s="78">
        <v>10</v>
      </c>
      <c r="T2660" s="79" t="s">
        <v>150</v>
      </c>
      <c r="U2660" s="78">
        <v>11</v>
      </c>
      <c r="V2660" s="80" t="s">
        <v>156</v>
      </c>
      <c r="W2660" s="78">
        <v>74</v>
      </c>
      <c r="X2660" s="78">
        <v>4</v>
      </c>
    </row>
    <row r="2661" spans="1:24" x14ac:dyDescent="0.25">
      <c r="A2661" s="67"/>
      <c r="B2661" s="67">
        <v>2366</v>
      </c>
      <c r="C2661" s="67" t="s">
        <v>784</v>
      </c>
      <c r="D2661" s="109">
        <v>315106</v>
      </c>
      <c r="E2661" s="88" t="s">
        <v>187</v>
      </c>
      <c r="F2661" s="72">
        <v>755310</v>
      </c>
      <c r="G2661" s="75" t="s">
        <v>194</v>
      </c>
      <c r="H2661" s="77">
        <v>0.12</v>
      </c>
      <c r="I2661" s="77">
        <v>0</v>
      </c>
      <c r="J2661" s="77">
        <v>150</v>
      </c>
      <c r="K2661" s="77">
        <v>0</v>
      </c>
      <c r="L2661" s="80">
        <v>150</v>
      </c>
      <c r="M2661" s="80">
        <f t="shared" si="67"/>
        <v>0</v>
      </c>
      <c r="N2661" s="80"/>
      <c r="O2661" s="80"/>
      <c r="P2661" s="80"/>
      <c r="Q2661" s="78">
        <v>110010</v>
      </c>
      <c r="R2661" s="79" t="s">
        <v>150</v>
      </c>
      <c r="S2661" s="78">
        <v>10</v>
      </c>
      <c r="T2661" s="79" t="s">
        <v>150</v>
      </c>
      <c r="U2661" s="78">
        <v>11</v>
      </c>
      <c r="V2661" s="80" t="s">
        <v>156</v>
      </c>
      <c r="W2661" s="78">
        <v>75</v>
      </c>
      <c r="X2661" s="78">
        <v>4</v>
      </c>
    </row>
    <row r="2662" spans="1:24" x14ac:dyDescent="0.25">
      <c r="A2662" s="67"/>
      <c r="B2662" s="67">
        <v>2367</v>
      </c>
      <c r="C2662" s="67" t="s">
        <v>784</v>
      </c>
      <c r="D2662" s="109">
        <v>315106</v>
      </c>
      <c r="E2662" s="88" t="s">
        <v>187</v>
      </c>
      <c r="F2662" s="72">
        <v>755730</v>
      </c>
      <c r="G2662" s="75" t="s">
        <v>197</v>
      </c>
      <c r="H2662" s="77">
        <v>500</v>
      </c>
      <c r="I2662" s="77">
        <v>500</v>
      </c>
      <c r="J2662" s="77">
        <v>0</v>
      </c>
      <c r="K2662" s="77">
        <v>0</v>
      </c>
      <c r="L2662" s="80">
        <v>0</v>
      </c>
      <c r="M2662" s="80">
        <f t="shared" si="67"/>
        <v>0</v>
      </c>
      <c r="N2662" s="80"/>
      <c r="O2662" s="80"/>
      <c r="P2662" s="80"/>
      <c r="Q2662" s="78">
        <v>110010</v>
      </c>
      <c r="R2662" s="79" t="s">
        <v>150</v>
      </c>
      <c r="S2662" s="78">
        <v>10</v>
      </c>
      <c r="T2662" s="79" t="s">
        <v>150</v>
      </c>
      <c r="U2662" s="78">
        <v>11</v>
      </c>
      <c r="V2662" s="80" t="s">
        <v>156</v>
      </c>
      <c r="W2662" s="78">
        <v>75</v>
      </c>
      <c r="X2662" s="78">
        <v>4</v>
      </c>
    </row>
    <row r="2663" spans="1:24" x14ac:dyDescent="0.25">
      <c r="A2663" s="67"/>
      <c r="B2663" s="67"/>
      <c r="C2663" s="67" t="s">
        <v>784</v>
      </c>
      <c r="D2663" s="109">
        <v>315106</v>
      </c>
      <c r="E2663" s="88" t="s">
        <v>187</v>
      </c>
      <c r="F2663" s="66">
        <v>798142</v>
      </c>
      <c r="G2663" s="66" t="s">
        <v>839</v>
      </c>
      <c r="H2663" s="77"/>
      <c r="I2663" s="77"/>
      <c r="J2663" s="77"/>
      <c r="K2663" s="77"/>
      <c r="L2663" s="80">
        <v>-93</v>
      </c>
      <c r="M2663" s="80">
        <f t="shared" si="67"/>
        <v>-93</v>
      </c>
      <c r="N2663" s="80"/>
      <c r="O2663" s="80"/>
      <c r="P2663" s="80"/>
      <c r="Q2663" s="78">
        <v>110010</v>
      </c>
      <c r="R2663" s="79" t="s">
        <v>150</v>
      </c>
      <c r="S2663" s="78">
        <v>10</v>
      </c>
      <c r="T2663" s="79" t="s">
        <v>150</v>
      </c>
      <c r="U2663" s="78">
        <v>11</v>
      </c>
      <c r="V2663" s="80" t="s">
        <v>156</v>
      </c>
      <c r="W2663" s="78">
        <v>75</v>
      </c>
      <c r="X2663" s="78">
        <v>4</v>
      </c>
    </row>
    <row r="2664" spans="1:24" x14ac:dyDescent="0.25">
      <c r="A2664" s="67"/>
      <c r="B2664" s="67">
        <v>2368</v>
      </c>
      <c r="C2664" s="67" t="s">
        <v>784</v>
      </c>
      <c r="D2664" s="107">
        <v>319056</v>
      </c>
      <c r="E2664" s="88" t="s">
        <v>310</v>
      </c>
      <c r="F2664" s="76">
        <v>611110</v>
      </c>
      <c r="G2664" s="75" t="s">
        <v>258</v>
      </c>
      <c r="H2664" s="77">
        <v>52470.960000000014</v>
      </c>
      <c r="I2664" s="77">
        <v>54569.75999999998</v>
      </c>
      <c r="J2664" s="77">
        <v>57753</v>
      </c>
      <c r="K2664" s="77">
        <v>28876.320000000003</v>
      </c>
      <c r="L2664" s="80">
        <v>57753</v>
      </c>
      <c r="M2664" s="80"/>
      <c r="N2664" s="80"/>
      <c r="O2664" s="80"/>
      <c r="P2664" s="80"/>
      <c r="Q2664" s="78">
        <v>110010</v>
      </c>
      <c r="R2664" s="79" t="s">
        <v>150</v>
      </c>
      <c r="S2664" s="78">
        <v>10</v>
      </c>
      <c r="T2664" s="79" t="s">
        <v>150</v>
      </c>
      <c r="U2664" s="78">
        <v>11</v>
      </c>
      <c r="V2664" s="80" t="s">
        <v>156</v>
      </c>
      <c r="W2664" s="78">
        <v>61</v>
      </c>
      <c r="X2664" s="78">
        <v>1</v>
      </c>
    </row>
    <row r="2665" spans="1:24" x14ac:dyDescent="0.25">
      <c r="A2665" s="67"/>
      <c r="B2665" s="67">
        <v>2369</v>
      </c>
      <c r="C2665" s="67" t="s">
        <v>784</v>
      </c>
      <c r="D2665" s="107">
        <v>319056</v>
      </c>
      <c r="E2665" s="88" t="s">
        <v>310</v>
      </c>
      <c r="F2665" s="76">
        <v>611115</v>
      </c>
      <c r="G2665" s="75" t="s">
        <v>259</v>
      </c>
      <c r="H2665" s="77">
        <v>0</v>
      </c>
      <c r="I2665" s="77">
        <v>0</v>
      </c>
      <c r="J2665" s="77">
        <v>208</v>
      </c>
      <c r="K2665" s="77">
        <v>0</v>
      </c>
      <c r="L2665" s="80">
        <v>200</v>
      </c>
      <c r="M2665" s="80"/>
      <c r="N2665" s="80"/>
      <c r="O2665" s="80"/>
      <c r="P2665" s="80"/>
      <c r="Q2665" s="78">
        <v>110010</v>
      </c>
      <c r="R2665" s="79" t="s">
        <v>150</v>
      </c>
      <c r="S2665" s="78">
        <v>10</v>
      </c>
      <c r="T2665" s="79" t="s">
        <v>150</v>
      </c>
      <c r="U2665" s="78">
        <v>11</v>
      </c>
      <c r="V2665" s="80" t="s">
        <v>156</v>
      </c>
      <c r="W2665" s="78">
        <v>61</v>
      </c>
      <c r="X2665" s="78">
        <v>1</v>
      </c>
    </row>
    <row r="2666" spans="1:24" x14ac:dyDescent="0.25">
      <c r="A2666" s="67"/>
      <c r="B2666" s="67">
        <v>2370</v>
      </c>
      <c r="C2666" s="67" t="s">
        <v>784</v>
      </c>
      <c r="D2666" s="107">
        <v>319056</v>
      </c>
      <c r="E2666" s="88" t="s">
        <v>310</v>
      </c>
      <c r="F2666" s="76">
        <v>611120</v>
      </c>
      <c r="G2666" s="75" t="s">
        <v>229</v>
      </c>
      <c r="H2666" s="77">
        <v>0</v>
      </c>
      <c r="I2666" s="77">
        <v>2244</v>
      </c>
      <c r="J2666" s="77">
        <v>4758</v>
      </c>
      <c r="K2666" s="77">
        <v>2973.75</v>
      </c>
      <c r="L2666" s="80">
        <v>0</v>
      </c>
      <c r="M2666" s="80"/>
      <c r="N2666" s="80"/>
      <c r="O2666" s="80"/>
      <c r="P2666" s="80"/>
      <c r="Q2666" s="78">
        <v>110010</v>
      </c>
      <c r="R2666" s="79" t="s">
        <v>150</v>
      </c>
      <c r="S2666" s="78">
        <v>10</v>
      </c>
      <c r="T2666" s="79" t="s">
        <v>150</v>
      </c>
      <c r="U2666" s="78">
        <v>11</v>
      </c>
      <c r="V2666" s="80" t="s">
        <v>156</v>
      </c>
      <c r="W2666" s="78">
        <v>61</v>
      </c>
      <c r="X2666" s="78">
        <v>1</v>
      </c>
    </row>
    <row r="2667" spans="1:24" x14ac:dyDescent="0.25">
      <c r="A2667" s="67"/>
      <c r="B2667" s="67">
        <v>2371</v>
      </c>
      <c r="C2667" s="67" t="s">
        <v>784</v>
      </c>
      <c r="D2667" s="107">
        <v>319056</v>
      </c>
      <c r="E2667" s="88" t="s">
        <v>310</v>
      </c>
      <c r="F2667" s="76">
        <v>611150</v>
      </c>
      <c r="G2667" s="75" t="s">
        <v>262</v>
      </c>
      <c r="H2667" s="77">
        <v>3672.9700000000003</v>
      </c>
      <c r="I2667" s="77">
        <v>3819.89</v>
      </c>
      <c r="J2667" s="77">
        <v>7946</v>
      </c>
      <c r="K2667" s="77">
        <v>0</v>
      </c>
      <c r="L2667" s="80">
        <v>8085</v>
      </c>
      <c r="M2667" s="80"/>
      <c r="N2667" s="80"/>
      <c r="O2667" s="80"/>
      <c r="P2667" s="80"/>
      <c r="Q2667" s="78">
        <v>110010</v>
      </c>
      <c r="R2667" s="79" t="s">
        <v>150</v>
      </c>
      <c r="S2667" s="78">
        <v>10</v>
      </c>
      <c r="T2667" s="79" t="s">
        <v>150</v>
      </c>
      <c r="U2667" s="78">
        <v>11</v>
      </c>
      <c r="V2667" s="80" t="s">
        <v>156</v>
      </c>
      <c r="W2667" s="78">
        <v>61</v>
      </c>
      <c r="X2667" s="78">
        <v>1</v>
      </c>
    </row>
    <row r="2668" spans="1:24" x14ac:dyDescent="0.25">
      <c r="A2668" s="67"/>
      <c r="B2668" s="67">
        <v>2372</v>
      </c>
      <c r="C2668" s="67" t="s">
        <v>784</v>
      </c>
      <c r="D2668" s="107">
        <v>319056</v>
      </c>
      <c r="E2668" s="88" t="s">
        <v>310</v>
      </c>
      <c r="F2668" s="76">
        <v>733110</v>
      </c>
      <c r="G2668" s="75" t="s">
        <v>214</v>
      </c>
      <c r="H2668" s="77">
        <v>8.25</v>
      </c>
      <c r="I2668" s="77">
        <v>6.88</v>
      </c>
      <c r="J2668" s="77">
        <v>9</v>
      </c>
      <c r="K2668" s="77">
        <v>8.8800000000000008</v>
      </c>
      <c r="L2668" s="80">
        <v>0</v>
      </c>
      <c r="M2668" s="80">
        <f>+L2668-J2668</f>
        <v>-9</v>
      </c>
      <c r="N2668" s="80"/>
      <c r="O2668" s="80"/>
      <c r="P2668" s="80"/>
      <c r="Q2668" s="78">
        <v>110010</v>
      </c>
      <c r="R2668" s="79" t="s">
        <v>150</v>
      </c>
      <c r="S2668" s="78">
        <v>10</v>
      </c>
      <c r="T2668" s="79" t="s">
        <v>150</v>
      </c>
      <c r="U2668" s="78">
        <v>11</v>
      </c>
      <c r="V2668" s="80" t="s">
        <v>156</v>
      </c>
      <c r="W2668" s="78">
        <v>73</v>
      </c>
      <c r="X2668" s="78">
        <v>4</v>
      </c>
    </row>
    <row r="2669" spans="1:24" x14ac:dyDescent="0.25">
      <c r="A2669" s="67"/>
      <c r="B2669" s="67">
        <v>2373</v>
      </c>
      <c r="C2669" s="67" t="s">
        <v>784</v>
      </c>
      <c r="D2669" s="107">
        <v>319056</v>
      </c>
      <c r="E2669" s="88" t="s">
        <v>310</v>
      </c>
      <c r="F2669" s="76">
        <v>744220</v>
      </c>
      <c r="G2669" s="75" t="s">
        <v>191</v>
      </c>
      <c r="H2669" s="77">
        <v>1253.21</v>
      </c>
      <c r="I2669" s="77">
        <v>940.08</v>
      </c>
      <c r="J2669" s="77">
        <v>0</v>
      </c>
      <c r="K2669" s="77">
        <v>0</v>
      </c>
      <c r="L2669" s="80">
        <v>0</v>
      </c>
      <c r="M2669" s="80">
        <f>+L2669-J2669</f>
        <v>0</v>
      </c>
      <c r="N2669" s="80"/>
      <c r="O2669" s="80"/>
      <c r="P2669" s="80"/>
      <c r="Q2669" s="78">
        <v>110010</v>
      </c>
      <c r="R2669" s="79" t="s">
        <v>150</v>
      </c>
      <c r="S2669" s="78">
        <v>10</v>
      </c>
      <c r="T2669" s="79" t="s">
        <v>150</v>
      </c>
      <c r="U2669" s="78">
        <v>11</v>
      </c>
      <c r="V2669" s="80" t="s">
        <v>156</v>
      </c>
      <c r="W2669" s="78">
        <v>74</v>
      </c>
      <c r="X2669" s="78">
        <v>4</v>
      </c>
    </row>
    <row r="2670" spans="1:24" x14ac:dyDescent="0.25">
      <c r="A2670" s="67"/>
      <c r="B2670" s="67">
        <v>2374</v>
      </c>
      <c r="C2670" s="67" t="s">
        <v>784</v>
      </c>
      <c r="D2670" s="107">
        <v>319056</v>
      </c>
      <c r="E2670" s="88" t="s">
        <v>310</v>
      </c>
      <c r="F2670" s="76">
        <v>755310</v>
      </c>
      <c r="G2670" s="75" t="s">
        <v>194</v>
      </c>
      <c r="H2670" s="77">
        <v>417.9</v>
      </c>
      <c r="I2670" s="77">
        <v>763.7399999999999</v>
      </c>
      <c r="J2670" s="77">
        <v>750</v>
      </c>
      <c r="K2670" s="77">
        <v>298.68000000000006</v>
      </c>
      <c r="L2670" s="80">
        <v>750</v>
      </c>
      <c r="M2670" s="80">
        <f>+L2670-J2670</f>
        <v>0</v>
      </c>
      <c r="N2670" s="80"/>
      <c r="O2670" s="80"/>
      <c r="P2670" s="80"/>
      <c r="Q2670" s="78">
        <v>110010</v>
      </c>
      <c r="R2670" s="79" t="s">
        <v>150</v>
      </c>
      <c r="S2670" s="78">
        <v>10</v>
      </c>
      <c r="T2670" s="79" t="s">
        <v>150</v>
      </c>
      <c r="U2670" s="78">
        <v>11</v>
      </c>
      <c r="V2670" s="80" t="s">
        <v>156</v>
      </c>
      <c r="W2670" s="78">
        <v>75</v>
      </c>
      <c r="X2670" s="78">
        <v>4</v>
      </c>
    </row>
    <row r="2671" spans="1:24" x14ac:dyDescent="0.25">
      <c r="A2671" s="67"/>
      <c r="B2671" s="67">
        <v>2375</v>
      </c>
      <c r="C2671" s="67" t="s">
        <v>784</v>
      </c>
      <c r="D2671" s="107">
        <v>319056</v>
      </c>
      <c r="E2671" s="88" t="s">
        <v>310</v>
      </c>
      <c r="F2671" s="76">
        <v>755360</v>
      </c>
      <c r="G2671" s="75" t="s">
        <v>225</v>
      </c>
      <c r="H2671" s="77">
        <v>197.4</v>
      </c>
      <c r="I2671" s="77">
        <v>179.51</v>
      </c>
      <c r="J2671" s="77">
        <v>150</v>
      </c>
      <c r="K2671" s="77">
        <v>93.52</v>
      </c>
      <c r="L2671" s="80">
        <v>150</v>
      </c>
      <c r="M2671" s="80">
        <f>+L2671-J2671</f>
        <v>0</v>
      </c>
      <c r="N2671" s="80"/>
      <c r="O2671" s="80"/>
      <c r="P2671" s="80"/>
      <c r="Q2671" s="78">
        <v>110010</v>
      </c>
      <c r="R2671" s="79" t="s">
        <v>150</v>
      </c>
      <c r="S2671" s="78">
        <v>10</v>
      </c>
      <c r="T2671" s="79" t="s">
        <v>150</v>
      </c>
      <c r="U2671" s="78">
        <v>11</v>
      </c>
      <c r="V2671" s="80" t="s">
        <v>156</v>
      </c>
      <c r="W2671" s="78">
        <v>75</v>
      </c>
      <c r="X2671" s="78">
        <v>4</v>
      </c>
    </row>
    <row r="2672" spans="1:24" x14ac:dyDescent="0.25">
      <c r="A2672" s="67"/>
      <c r="B2672" s="67"/>
      <c r="C2672" s="67" t="s">
        <v>784</v>
      </c>
      <c r="D2672" s="107">
        <v>319056</v>
      </c>
      <c r="E2672" s="88" t="s">
        <v>310</v>
      </c>
      <c r="F2672" s="66">
        <v>798142</v>
      </c>
      <c r="G2672" s="66" t="s">
        <v>839</v>
      </c>
      <c r="H2672" s="77"/>
      <c r="I2672" s="77"/>
      <c r="J2672" s="77"/>
      <c r="K2672" s="77"/>
      <c r="L2672" s="80">
        <v>-15</v>
      </c>
      <c r="M2672" s="80">
        <f>+L2672-J2672</f>
        <v>-15</v>
      </c>
      <c r="N2672" s="80"/>
      <c r="O2672" s="80"/>
      <c r="P2672" s="80"/>
      <c r="Q2672" s="78">
        <v>110010</v>
      </c>
      <c r="R2672" s="79" t="s">
        <v>150</v>
      </c>
      <c r="S2672" s="78">
        <v>10</v>
      </c>
      <c r="T2672" s="79" t="s">
        <v>150</v>
      </c>
      <c r="U2672" s="78">
        <v>11</v>
      </c>
      <c r="V2672" s="80" t="s">
        <v>156</v>
      </c>
      <c r="W2672" s="78">
        <v>79</v>
      </c>
      <c r="X2672" s="78">
        <v>4</v>
      </c>
    </row>
    <row r="2673" spans="1:24" s="66" customFormat="1" x14ac:dyDescent="0.25">
      <c r="A2673" s="67"/>
      <c r="B2673" s="67">
        <v>2376</v>
      </c>
      <c r="C2673" s="67" t="s">
        <v>784</v>
      </c>
      <c r="D2673" s="107">
        <v>326016</v>
      </c>
      <c r="E2673" s="88" t="s">
        <v>314</v>
      </c>
      <c r="F2673" s="76">
        <v>611110</v>
      </c>
      <c r="G2673" s="75" t="s">
        <v>258</v>
      </c>
      <c r="H2673" s="77">
        <v>455288.3</v>
      </c>
      <c r="I2673" s="77">
        <v>468848.85000000009</v>
      </c>
      <c r="J2673" s="77">
        <v>509106</v>
      </c>
      <c r="K2673" s="77">
        <v>276650.22000000003</v>
      </c>
      <c r="L2673" s="80">
        <v>560786</v>
      </c>
      <c r="M2673" s="80"/>
      <c r="N2673" s="80"/>
      <c r="O2673" s="80"/>
      <c r="P2673" s="80"/>
      <c r="Q2673" s="78">
        <v>110010</v>
      </c>
      <c r="R2673" s="79" t="s">
        <v>150</v>
      </c>
      <c r="S2673" s="78">
        <v>10</v>
      </c>
      <c r="T2673" s="79" t="s">
        <v>150</v>
      </c>
      <c r="U2673" s="78">
        <v>11</v>
      </c>
      <c r="V2673" s="80" t="s">
        <v>156</v>
      </c>
      <c r="W2673" s="78">
        <v>61</v>
      </c>
      <c r="X2673" s="78">
        <v>1</v>
      </c>
    </row>
    <row r="2674" spans="1:24" x14ac:dyDescent="0.25">
      <c r="A2674" s="67"/>
      <c r="B2674" s="67">
        <v>2377</v>
      </c>
      <c r="C2674" s="67" t="s">
        <v>784</v>
      </c>
      <c r="D2674" s="107">
        <v>326016</v>
      </c>
      <c r="E2674" s="88" t="s">
        <v>314</v>
      </c>
      <c r="F2674" s="76">
        <v>611115</v>
      </c>
      <c r="G2674" s="75" t="s">
        <v>259</v>
      </c>
      <c r="H2674" s="77">
        <v>4175.5300000000007</v>
      </c>
      <c r="I2674" s="77">
        <v>2556.9000000000005</v>
      </c>
      <c r="J2674" s="77">
        <v>3640</v>
      </c>
      <c r="K2674" s="77">
        <v>1081.6600000000001</v>
      </c>
      <c r="L2674" s="80">
        <v>3640</v>
      </c>
      <c r="M2674" s="80"/>
      <c r="N2674" s="80"/>
      <c r="O2674" s="80"/>
      <c r="P2674" s="80"/>
      <c r="Q2674" s="78">
        <v>110010</v>
      </c>
      <c r="R2674" s="79" t="s">
        <v>150</v>
      </c>
      <c r="S2674" s="78">
        <v>10</v>
      </c>
      <c r="T2674" s="79" t="s">
        <v>150</v>
      </c>
      <c r="U2674" s="78">
        <v>11</v>
      </c>
      <c r="V2674" s="80" t="s">
        <v>156</v>
      </c>
      <c r="W2674" s="78">
        <v>61</v>
      </c>
      <c r="X2674" s="78">
        <v>1</v>
      </c>
    </row>
    <row r="2675" spans="1:24" x14ac:dyDescent="0.25">
      <c r="A2675" s="67"/>
      <c r="B2675" s="67">
        <v>2378</v>
      </c>
      <c r="C2675" s="67" t="s">
        <v>784</v>
      </c>
      <c r="D2675" s="107">
        <v>326016</v>
      </c>
      <c r="E2675" s="88" t="s">
        <v>314</v>
      </c>
      <c r="F2675" s="76">
        <v>611120</v>
      </c>
      <c r="G2675" s="75" t="s">
        <v>229</v>
      </c>
      <c r="H2675" s="77">
        <v>187169.82</v>
      </c>
      <c r="I2675" s="77">
        <v>178022.11</v>
      </c>
      <c r="J2675" s="77">
        <v>196176</v>
      </c>
      <c r="K2675" s="77">
        <v>160320.15999999997</v>
      </c>
      <c r="L2675" s="80">
        <v>0</v>
      </c>
      <c r="M2675" s="80"/>
      <c r="N2675" s="80"/>
      <c r="O2675" s="80"/>
      <c r="P2675" s="80"/>
      <c r="Q2675" s="78">
        <v>110010</v>
      </c>
      <c r="R2675" s="79" t="s">
        <v>150</v>
      </c>
      <c r="S2675" s="78">
        <v>10</v>
      </c>
      <c r="T2675" s="79" t="s">
        <v>150</v>
      </c>
      <c r="U2675" s="78">
        <v>11</v>
      </c>
      <c r="V2675" s="80" t="s">
        <v>156</v>
      </c>
      <c r="W2675" s="78">
        <v>61</v>
      </c>
      <c r="X2675" s="78">
        <v>1</v>
      </c>
    </row>
    <row r="2676" spans="1:24" x14ac:dyDescent="0.25">
      <c r="A2676" s="67"/>
      <c r="B2676" s="67">
        <v>2379</v>
      </c>
      <c r="C2676" s="67" t="s">
        <v>784</v>
      </c>
      <c r="D2676" s="107">
        <v>326016</v>
      </c>
      <c r="E2676" s="88" t="s">
        <v>314</v>
      </c>
      <c r="F2676" s="76">
        <v>611125</v>
      </c>
      <c r="G2676" s="75" t="s">
        <v>260</v>
      </c>
      <c r="H2676" s="77">
        <v>21750.85</v>
      </c>
      <c r="I2676" s="77">
        <v>22620.93</v>
      </c>
      <c r="J2676" s="77">
        <v>17945</v>
      </c>
      <c r="K2676" s="77">
        <v>5981.46</v>
      </c>
      <c r="L2676" s="80">
        <v>23926</v>
      </c>
      <c r="M2676" s="80"/>
      <c r="N2676" s="80"/>
      <c r="O2676" s="80"/>
      <c r="P2676" s="80"/>
      <c r="Q2676" s="78">
        <v>110010</v>
      </c>
      <c r="R2676" s="79" t="s">
        <v>150</v>
      </c>
      <c r="S2676" s="78">
        <v>10</v>
      </c>
      <c r="T2676" s="79" t="s">
        <v>150</v>
      </c>
      <c r="U2676" s="78">
        <v>11</v>
      </c>
      <c r="V2676" s="80" t="s">
        <v>156</v>
      </c>
      <c r="W2676" s="78">
        <v>61</v>
      </c>
      <c r="X2676" s="78">
        <v>1</v>
      </c>
    </row>
    <row r="2677" spans="1:24" x14ac:dyDescent="0.25">
      <c r="A2677" s="67"/>
      <c r="B2677" s="67">
        <v>2380</v>
      </c>
      <c r="C2677" s="67" t="s">
        <v>784</v>
      </c>
      <c r="D2677" s="107">
        <v>326016</v>
      </c>
      <c r="E2677" s="88" t="s">
        <v>314</v>
      </c>
      <c r="F2677" s="76">
        <v>611130</v>
      </c>
      <c r="G2677" s="75" t="s">
        <v>261</v>
      </c>
      <c r="H2677" s="77">
        <v>13065</v>
      </c>
      <c r="I2677" s="77">
        <v>13587.96</v>
      </c>
      <c r="J2677" s="77">
        <v>13588</v>
      </c>
      <c r="K2677" s="77">
        <v>7405.88</v>
      </c>
      <c r="L2677" s="80">
        <v>14132</v>
      </c>
      <c r="M2677" s="80"/>
      <c r="N2677" s="80"/>
      <c r="O2677" s="80"/>
      <c r="P2677" s="80"/>
      <c r="Q2677" s="78">
        <v>110010</v>
      </c>
      <c r="R2677" s="79" t="s">
        <v>150</v>
      </c>
      <c r="S2677" s="78">
        <v>10</v>
      </c>
      <c r="T2677" s="79" t="s">
        <v>150</v>
      </c>
      <c r="U2677" s="78">
        <v>11</v>
      </c>
      <c r="V2677" s="80" t="s">
        <v>156</v>
      </c>
      <c r="W2677" s="78">
        <v>61</v>
      </c>
      <c r="X2677" s="78">
        <v>1</v>
      </c>
    </row>
    <row r="2678" spans="1:24" s="66" customFormat="1" x14ac:dyDescent="0.25">
      <c r="A2678" s="67"/>
      <c r="B2678" s="67">
        <v>2381</v>
      </c>
      <c r="C2678" s="67" t="s">
        <v>784</v>
      </c>
      <c r="D2678" s="107">
        <v>326016</v>
      </c>
      <c r="E2678" s="88" t="s">
        <v>314</v>
      </c>
      <c r="F2678" s="76">
        <v>611150</v>
      </c>
      <c r="G2678" s="75" t="s">
        <v>262</v>
      </c>
      <c r="H2678" s="77">
        <v>45926.559999999998</v>
      </c>
      <c r="I2678" s="77">
        <v>39476.700000000004</v>
      </c>
      <c r="J2678" s="77">
        <v>72925</v>
      </c>
      <c r="K2678" s="77">
        <v>0</v>
      </c>
      <c r="L2678" s="80">
        <v>81860</v>
      </c>
      <c r="M2678" s="80"/>
      <c r="N2678" s="80"/>
      <c r="O2678" s="80"/>
      <c r="P2678" s="80"/>
      <c r="Q2678" s="78">
        <v>110010</v>
      </c>
      <c r="R2678" s="79" t="s">
        <v>150</v>
      </c>
      <c r="S2678" s="78">
        <v>10</v>
      </c>
      <c r="T2678" s="79" t="s">
        <v>150</v>
      </c>
      <c r="U2678" s="78">
        <v>11</v>
      </c>
      <c r="V2678" s="80" t="s">
        <v>156</v>
      </c>
      <c r="W2678" s="78">
        <v>61</v>
      </c>
      <c r="X2678" s="78">
        <v>1</v>
      </c>
    </row>
    <row r="2679" spans="1:24" x14ac:dyDescent="0.25">
      <c r="A2679" s="67"/>
      <c r="B2679" s="67">
        <v>2382</v>
      </c>
      <c r="C2679" s="67" t="s">
        <v>784</v>
      </c>
      <c r="D2679" s="107">
        <v>326016</v>
      </c>
      <c r="E2679" s="88" t="s">
        <v>314</v>
      </c>
      <c r="F2679" s="76">
        <v>611160</v>
      </c>
      <c r="G2679" s="75" t="s">
        <v>230</v>
      </c>
      <c r="H2679" s="77">
        <v>74320.62</v>
      </c>
      <c r="I2679" s="77">
        <v>55453.91</v>
      </c>
      <c r="J2679" s="77">
        <v>81361</v>
      </c>
      <c r="K2679" s="77">
        <v>0</v>
      </c>
      <c r="L2679" s="80">
        <v>0</v>
      </c>
      <c r="M2679" s="80"/>
      <c r="N2679" s="80"/>
      <c r="O2679" s="80"/>
      <c r="P2679" s="80"/>
      <c r="Q2679" s="78">
        <v>110010</v>
      </c>
      <c r="R2679" s="79" t="s">
        <v>150</v>
      </c>
      <c r="S2679" s="78">
        <v>10</v>
      </c>
      <c r="T2679" s="79" t="s">
        <v>150</v>
      </c>
      <c r="U2679" s="78">
        <v>11</v>
      </c>
      <c r="V2679" s="80" t="s">
        <v>156</v>
      </c>
      <c r="W2679" s="78">
        <v>61</v>
      </c>
      <c r="X2679" s="78">
        <v>1</v>
      </c>
    </row>
    <row r="2680" spans="1:24" x14ac:dyDescent="0.25">
      <c r="A2680" s="67"/>
      <c r="B2680" s="67">
        <v>2383</v>
      </c>
      <c r="C2680" s="67" t="s">
        <v>784</v>
      </c>
      <c r="D2680" s="107">
        <v>326016</v>
      </c>
      <c r="E2680" s="88" t="s">
        <v>314</v>
      </c>
      <c r="F2680" s="76">
        <v>611310</v>
      </c>
      <c r="G2680" s="75" t="s">
        <v>179</v>
      </c>
      <c r="H2680" s="77">
        <v>49111.68</v>
      </c>
      <c r="I2680" s="77">
        <v>51076.079999999987</v>
      </c>
      <c r="J2680" s="77">
        <v>53120</v>
      </c>
      <c r="K2680" s="77">
        <v>26559.599999999999</v>
      </c>
      <c r="L2680" s="80">
        <v>53119</v>
      </c>
      <c r="M2680" s="80"/>
      <c r="N2680" s="80"/>
      <c r="O2680" s="80"/>
      <c r="P2680" s="80"/>
      <c r="Q2680" s="78">
        <v>110010</v>
      </c>
      <c r="R2680" s="79" t="s">
        <v>150</v>
      </c>
      <c r="S2680" s="78">
        <v>10</v>
      </c>
      <c r="T2680" s="79" t="s">
        <v>150</v>
      </c>
      <c r="U2680" s="78">
        <v>11</v>
      </c>
      <c r="V2680" s="80" t="s">
        <v>156</v>
      </c>
      <c r="W2680" s="78">
        <v>61</v>
      </c>
      <c r="X2680" s="78">
        <v>1</v>
      </c>
    </row>
    <row r="2681" spans="1:24" x14ac:dyDescent="0.25">
      <c r="A2681" s="67"/>
      <c r="B2681" s="67">
        <v>2384</v>
      </c>
      <c r="C2681" s="67" t="s">
        <v>784</v>
      </c>
      <c r="D2681" s="107">
        <v>326016</v>
      </c>
      <c r="E2681" s="88" t="s">
        <v>314</v>
      </c>
      <c r="F2681" s="76">
        <v>611350</v>
      </c>
      <c r="G2681" s="75" t="s">
        <v>315</v>
      </c>
      <c r="H2681" s="77">
        <v>81497.559999999983</v>
      </c>
      <c r="I2681" s="77">
        <v>92855.159999999974</v>
      </c>
      <c r="J2681" s="77">
        <v>96570</v>
      </c>
      <c r="K2681" s="77">
        <v>48284.639999999999</v>
      </c>
      <c r="L2681" s="80">
        <v>96569</v>
      </c>
      <c r="M2681" s="80"/>
      <c r="N2681" s="80"/>
      <c r="O2681" s="80"/>
      <c r="P2681" s="80"/>
      <c r="Q2681" s="78">
        <v>110010</v>
      </c>
      <c r="R2681" s="79" t="s">
        <v>150</v>
      </c>
      <c r="S2681" s="78">
        <v>10</v>
      </c>
      <c r="T2681" s="79" t="s">
        <v>150</v>
      </c>
      <c r="U2681" s="78">
        <v>11</v>
      </c>
      <c r="V2681" s="80" t="s">
        <v>156</v>
      </c>
      <c r="W2681" s="78">
        <v>61</v>
      </c>
      <c r="X2681" s="78">
        <v>1</v>
      </c>
    </row>
    <row r="2682" spans="1:24" x14ac:dyDescent="0.25">
      <c r="A2682" s="67"/>
      <c r="B2682" s="67">
        <v>2385</v>
      </c>
      <c r="C2682" s="67" t="s">
        <v>784</v>
      </c>
      <c r="D2682" s="107">
        <v>326016</v>
      </c>
      <c r="E2682" s="88" t="s">
        <v>314</v>
      </c>
      <c r="F2682" s="76">
        <v>611475</v>
      </c>
      <c r="G2682" s="75" t="s">
        <v>210</v>
      </c>
      <c r="H2682" s="77">
        <v>44453.920000000006</v>
      </c>
      <c r="I2682" s="77">
        <v>54399.439999999995</v>
      </c>
      <c r="J2682" s="77">
        <v>57419</v>
      </c>
      <c r="K2682" s="77">
        <v>28709.16</v>
      </c>
      <c r="L2682" s="80">
        <v>57418</v>
      </c>
      <c r="M2682" s="80"/>
      <c r="N2682" s="80"/>
      <c r="O2682" s="80"/>
      <c r="P2682" s="80"/>
      <c r="Q2682" s="78">
        <v>110010</v>
      </c>
      <c r="R2682" s="79" t="s">
        <v>150</v>
      </c>
      <c r="S2682" s="78">
        <v>10</v>
      </c>
      <c r="T2682" s="79" t="s">
        <v>150</v>
      </c>
      <c r="U2682" s="78">
        <v>11</v>
      </c>
      <c r="V2682" s="80" t="s">
        <v>156</v>
      </c>
      <c r="W2682" s="78">
        <v>61</v>
      </c>
      <c r="X2682" s="78">
        <v>1</v>
      </c>
    </row>
    <row r="2683" spans="1:24" x14ac:dyDescent="0.25">
      <c r="A2683" s="67"/>
      <c r="B2683" s="67">
        <v>2386</v>
      </c>
      <c r="C2683" s="67" t="s">
        <v>784</v>
      </c>
      <c r="D2683" s="107">
        <v>326016</v>
      </c>
      <c r="E2683" s="88" t="s">
        <v>314</v>
      </c>
      <c r="F2683" s="76">
        <v>611476</v>
      </c>
      <c r="G2683" s="75" t="s">
        <v>211</v>
      </c>
      <c r="H2683" s="77">
        <v>26563.21</v>
      </c>
      <c r="I2683" s="77">
        <v>34784.700000000004</v>
      </c>
      <c r="J2683" s="77">
        <v>50522</v>
      </c>
      <c r="K2683" s="77">
        <v>19689.850000000002</v>
      </c>
      <c r="L2683" s="80">
        <v>55022</v>
      </c>
      <c r="M2683" s="80"/>
      <c r="N2683" s="80"/>
      <c r="O2683" s="80"/>
      <c r="P2683" s="80"/>
      <c r="Q2683" s="78">
        <v>110010</v>
      </c>
      <c r="R2683" s="79" t="s">
        <v>150</v>
      </c>
      <c r="S2683" s="78">
        <v>10</v>
      </c>
      <c r="T2683" s="79" t="s">
        <v>150</v>
      </c>
      <c r="U2683" s="78">
        <v>11</v>
      </c>
      <c r="V2683" s="80" t="s">
        <v>156</v>
      </c>
      <c r="W2683" s="78">
        <v>61</v>
      </c>
      <c r="X2683" s="78">
        <v>1</v>
      </c>
    </row>
    <row r="2684" spans="1:24" x14ac:dyDescent="0.25">
      <c r="A2684" s="67"/>
      <c r="B2684" s="67">
        <v>2387</v>
      </c>
      <c r="C2684" s="67" t="s">
        <v>784</v>
      </c>
      <c r="D2684" s="107">
        <v>326016</v>
      </c>
      <c r="E2684" s="88" t="s">
        <v>314</v>
      </c>
      <c r="F2684" s="76">
        <v>611485</v>
      </c>
      <c r="G2684" s="75" t="s">
        <v>263</v>
      </c>
      <c r="H2684" s="77">
        <v>7194.76</v>
      </c>
      <c r="I2684" s="77">
        <v>6503.92</v>
      </c>
      <c r="J2684" s="77">
        <v>7116</v>
      </c>
      <c r="K2684" s="77">
        <v>2880.35</v>
      </c>
      <c r="L2684" s="80">
        <v>12424</v>
      </c>
      <c r="M2684" s="80"/>
      <c r="N2684" s="80"/>
      <c r="O2684" s="80"/>
      <c r="P2684" s="80"/>
      <c r="Q2684" s="78">
        <v>110010</v>
      </c>
      <c r="R2684" s="79" t="s">
        <v>150</v>
      </c>
      <c r="S2684" s="78">
        <v>10</v>
      </c>
      <c r="T2684" s="79" t="s">
        <v>150</v>
      </c>
      <c r="U2684" s="78">
        <v>11</v>
      </c>
      <c r="V2684" s="80" t="s">
        <v>156</v>
      </c>
      <c r="W2684" s="78">
        <v>61</v>
      </c>
      <c r="X2684" s="78">
        <v>1</v>
      </c>
    </row>
    <row r="2685" spans="1:24" x14ac:dyDescent="0.25">
      <c r="A2685" s="67"/>
      <c r="B2685" s="67">
        <v>2388</v>
      </c>
      <c r="C2685" s="67" t="s">
        <v>784</v>
      </c>
      <c r="D2685" s="107">
        <v>326016</v>
      </c>
      <c r="E2685" s="88" t="s">
        <v>314</v>
      </c>
      <c r="F2685" s="76">
        <v>611489</v>
      </c>
      <c r="G2685" s="75" t="s">
        <v>733</v>
      </c>
      <c r="H2685" s="77">
        <v>0</v>
      </c>
      <c r="I2685" s="77">
        <v>6.71</v>
      </c>
      <c r="J2685" s="77">
        <v>0</v>
      </c>
      <c r="K2685" s="77">
        <v>0</v>
      </c>
      <c r="L2685" s="80">
        <v>0</v>
      </c>
      <c r="M2685" s="80"/>
      <c r="N2685" s="80"/>
      <c r="O2685" s="80"/>
      <c r="P2685" s="80"/>
      <c r="Q2685" s="78">
        <v>110010</v>
      </c>
      <c r="R2685" s="79" t="s">
        <v>150</v>
      </c>
      <c r="S2685" s="78">
        <v>10</v>
      </c>
      <c r="T2685" s="79" t="s">
        <v>150</v>
      </c>
      <c r="U2685" s="78">
        <v>11</v>
      </c>
      <c r="V2685" s="80" t="s">
        <v>156</v>
      </c>
      <c r="W2685" s="78">
        <v>61</v>
      </c>
      <c r="X2685" s="78">
        <v>1</v>
      </c>
    </row>
    <row r="2686" spans="1:24" x14ac:dyDescent="0.25">
      <c r="A2686" s="67"/>
      <c r="B2686" s="67">
        <v>2389</v>
      </c>
      <c r="C2686" s="67" t="s">
        <v>784</v>
      </c>
      <c r="D2686" s="107">
        <v>326016</v>
      </c>
      <c r="E2686" s="88" t="s">
        <v>314</v>
      </c>
      <c r="F2686" s="76">
        <v>611491</v>
      </c>
      <c r="G2686" s="75" t="s">
        <v>233</v>
      </c>
      <c r="H2686" s="77">
        <v>0</v>
      </c>
      <c r="I2686" s="77">
        <v>60.37</v>
      </c>
      <c r="J2686" s="77">
        <v>0</v>
      </c>
      <c r="K2686" s="77">
        <v>0</v>
      </c>
      <c r="L2686" s="80">
        <v>0</v>
      </c>
      <c r="M2686" s="80"/>
      <c r="N2686" s="80"/>
      <c r="O2686" s="80"/>
      <c r="P2686" s="80"/>
      <c r="Q2686" s="78">
        <v>110010</v>
      </c>
      <c r="R2686" s="79" t="s">
        <v>150</v>
      </c>
      <c r="S2686" s="78">
        <v>10</v>
      </c>
      <c r="T2686" s="79" t="s">
        <v>150</v>
      </c>
      <c r="U2686" s="78">
        <v>11</v>
      </c>
      <c r="V2686" s="80" t="s">
        <v>156</v>
      </c>
      <c r="W2686" s="78">
        <v>61</v>
      </c>
      <c r="X2686" s="78">
        <v>1</v>
      </c>
    </row>
    <row r="2687" spans="1:24" x14ac:dyDescent="0.25">
      <c r="A2687" s="67"/>
      <c r="B2687" s="67">
        <v>2390</v>
      </c>
      <c r="C2687" s="67" t="s">
        <v>784</v>
      </c>
      <c r="D2687" s="107">
        <v>326016</v>
      </c>
      <c r="E2687" s="88" t="s">
        <v>314</v>
      </c>
      <c r="F2687" s="76">
        <v>611493</v>
      </c>
      <c r="G2687" s="75" t="s">
        <v>218</v>
      </c>
      <c r="H2687" s="77">
        <v>0</v>
      </c>
      <c r="I2687" s="77">
        <v>489.29</v>
      </c>
      <c r="J2687" s="77">
        <v>0</v>
      </c>
      <c r="K2687" s="77">
        <v>0</v>
      </c>
      <c r="L2687" s="80">
        <v>0</v>
      </c>
      <c r="M2687" s="80"/>
      <c r="N2687" s="80"/>
      <c r="O2687" s="80"/>
      <c r="P2687" s="80"/>
      <c r="Q2687" s="78">
        <v>110010</v>
      </c>
      <c r="R2687" s="79" t="s">
        <v>150</v>
      </c>
      <c r="S2687" s="78">
        <v>10</v>
      </c>
      <c r="T2687" s="79" t="s">
        <v>150</v>
      </c>
      <c r="U2687" s="78">
        <v>11</v>
      </c>
      <c r="V2687" s="80" t="s">
        <v>156</v>
      </c>
      <c r="W2687" s="78">
        <v>61</v>
      </c>
      <c r="X2687" s="78">
        <v>1</v>
      </c>
    </row>
    <row r="2688" spans="1:24" x14ac:dyDescent="0.25">
      <c r="A2688" s="67"/>
      <c r="B2688" s="67">
        <v>2391</v>
      </c>
      <c r="C2688" s="67" t="s">
        <v>784</v>
      </c>
      <c r="D2688" s="107">
        <v>326016</v>
      </c>
      <c r="E2688" s="88" t="s">
        <v>314</v>
      </c>
      <c r="F2688" s="76">
        <v>611510</v>
      </c>
      <c r="G2688" s="75" t="s">
        <v>212</v>
      </c>
      <c r="H2688" s="77">
        <v>7396.65</v>
      </c>
      <c r="I2688" s="77">
        <v>8437.25</v>
      </c>
      <c r="J2688" s="77">
        <v>8303</v>
      </c>
      <c r="K2688" s="77">
        <v>3451.71</v>
      </c>
      <c r="L2688" s="80">
        <v>10303</v>
      </c>
      <c r="M2688" s="80"/>
      <c r="N2688" s="80"/>
      <c r="O2688" s="80"/>
      <c r="P2688" s="80"/>
      <c r="Q2688" s="78">
        <v>110010</v>
      </c>
      <c r="R2688" s="79" t="s">
        <v>150</v>
      </c>
      <c r="S2688" s="78">
        <v>10</v>
      </c>
      <c r="T2688" s="79" t="s">
        <v>150</v>
      </c>
      <c r="U2688" s="78">
        <v>11</v>
      </c>
      <c r="V2688" s="80" t="s">
        <v>156</v>
      </c>
      <c r="W2688" s="78">
        <v>61</v>
      </c>
      <c r="X2688" s="78">
        <v>1</v>
      </c>
    </row>
    <row r="2689" spans="1:24" x14ac:dyDescent="0.25">
      <c r="A2689" s="67"/>
      <c r="B2689" s="67">
        <v>2392</v>
      </c>
      <c r="C2689" s="67" t="s">
        <v>784</v>
      </c>
      <c r="D2689" s="107">
        <v>326016</v>
      </c>
      <c r="E2689" s="88" t="s">
        <v>314</v>
      </c>
      <c r="F2689" s="76">
        <v>712320</v>
      </c>
      <c r="G2689" s="75" t="s">
        <v>276</v>
      </c>
      <c r="H2689" s="77">
        <v>500</v>
      </c>
      <c r="I2689" s="77">
        <v>0</v>
      </c>
      <c r="J2689" s="77">
        <v>0</v>
      </c>
      <c r="K2689" s="77">
        <v>0</v>
      </c>
      <c r="L2689" s="80">
        <v>0</v>
      </c>
      <c r="M2689" s="80">
        <f t="shared" ref="M2689:M2704" si="68">+L2689-J2689</f>
        <v>0</v>
      </c>
      <c r="N2689" s="80"/>
      <c r="O2689" s="80"/>
      <c r="P2689" s="80"/>
      <c r="Q2689" s="78">
        <v>110010</v>
      </c>
      <c r="R2689" s="79" t="s">
        <v>150</v>
      </c>
      <c r="S2689" s="78">
        <v>10</v>
      </c>
      <c r="T2689" s="79" t="s">
        <v>150</v>
      </c>
      <c r="U2689" s="78">
        <v>11</v>
      </c>
      <c r="V2689" s="80" t="s">
        <v>156</v>
      </c>
      <c r="W2689" s="78">
        <v>71</v>
      </c>
      <c r="X2689" s="78">
        <v>4</v>
      </c>
    </row>
    <row r="2690" spans="1:24" x14ac:dyDescent="0.25">
      <c r="A2690" s="67"/>
      <c r="B2690" s="67">
        <v>2393</v>
      </c>
      <c r="C2690" s="67" t="s">
        <v>784</v>
      </c>
      <c r="D2690" s="107">
        <v>326016</v>
      </c>
      <c r="E2690" s="88" t="s">
        <v>314</v>
      </c>
      <c r="F2690" s="76">
        <v>712370</v>
      </c>
      <c r="G2690" s="75" t="s">
        <v>184</v>
      </c>
      <c r="H2690" s="77">
        <v>2523.6</v>
      </c>
      <c r="I2690" s="77">
        <v>2316.17</v>
      </c>
      <c r="J2690" s="77">
        <v>3000</v>
      </c>
      <c r="K2690" s="77">
        <v>-274.74</v>
      </c>
      <c r="L2690" s="80">
        <v>3000</v>
      </c>
      <c r="M2690" s="80">
        <f t="shared" si="68"/>
        <v>0</v>
      </c>
      <c r="N2690" s="80"/>
      <c r="O2690" s="80"/>
      <c r="P2690" s="80"/>
      <c r="Q2690" s="78">
        <v>110010</v>
      </c>
      <c r="R2690" s="79" t="s">
        <v>150</v>
      </c>
      <c r="S2690" s="78">
        <v>10</v>
      </c>
      <c r="T2690" s="79" t="s">
        <v>150</v>
      </c>
      <c r="U2690" s="78">
        <v>11</v>
      </c>
      <c r="V2690" s="80" t="s">
        <v>156</v>
      </c>
      <c r="W2690" s="78">
        <v>71</v>
      </c>
      <c r="X2690" s="78">
        <v>4</v>
      </c>
    </row>
    <row r="2691" spans="1:24" x14ac:dyDescent="0.25">
      <c r="A2691" s="67"/>
      <c r="B2691" s="67">
        <v>2394</v>
      </c>
      <c r="C2691" s="67" t="s">
        <v>784</v>
      </c>
      <c r="D2691" s="107">
        <v>326016</v>
      </c>
      <c r="E2691" s="88" t="s">
        <v>314</v>
      </c>
      <c r="F2691" s="76">
        <v>712510</v>
      </c>
      <c r="G2691" s="75" t="s">
        <v>186</v>
      </c>
      <c r="H2691" s="77">
        <v>2824</v>
      </c>
      <c r="I2691" s="77">
        <v>3293</v>
      </c>
      <c r="J2691" s="77">
        <v>4400</v>
      </c>
      <c r="K2691" s="77">
        <v>567.12</v>
      </c>
      <c r="L2691" s="80">
        <v>4400</v>
      </c>
      <c r="M2691" s="80">
        <f t="shared" si="68"/>
        <v>0</v>
      </c>
      <c r="N2691" s="80"/>
      <c r="O2691" s="80"/>
      <c r="P2691" s="80"/>
      <c r="Q2691" s="78">
        <v>110010</v>
      </c>
      <c r="R2691" s="79" t="s">
        <v>150</v>
      </c>
      <c r="S2691" s="78">
        <v>10</v>
      </c>
      <c r="T2691" s="79" t="s">
        <v>150</v>
      </c>
      <c r="U2691" s="78">
        <v>11</v>
      </c>
      <c r="V2691" s="80" t="s">
        <v>156</v>
      </c>
      <c r="W2691" s="78">
        <v>71</v>
      </c>
      <c r="X2691" s="78">
        <v>4</v>
      </c>
    </row>
    <row r="2692" spans="1:24" x14ac:dyDescent="0.25">
      <c r="A2692" s="67"/>
      <c r="B2692" s="67">
        <v>2395</v>
      </c>
      <c r="C2692" s="67" t="s">
        <v>784</v>
      </c>
      <c r="D2692" s="107">
        <v>326016</v>
      </c>
      <c r="E2692" s="88" t="s">
        <v>314</v>
      </c>
      <c r="F2692" s="76">
        <v>712655</v>
      </c>
      <c r="G2692" s="75" t="s">
        <v>237</v>
      </c>
      <c r="H2692" s="77">
        <v>3723.9700000000003</v>
      </c>
      <c r="I2692" s="77">
        <v>0</v>
      </c>
      <c r="J2692" s="77">
        <v>0</v>
      </c>
      <c r="K2692" s="77">
        <v>0</v>
      </c>
      <c r="L2692" s="80">
        <v>0</v>
      </c>
      <c r="M2692" s="80">
        <f t="shared" si="68"/>
        <v>0</v>
      </c>
      <c r="N2692" s="80"/>
      <c r="O2692" s="80"/>
      <c r="P2692" s="80"/>
      <c r="Q2692" s="78">
        <v>110010</v>
      </c>
      <c r="R2692" s="79" t="s">
        <v>150</v>
      </c>
      <c r="S2692" s="78">
        <v>10</v>
      </c>
      <c r="T2692" s="79" t="s">
        <v>150</v>
      </c>
      <c r="U2692" s="78">
        <v>11</v>
      </c>
      <c r="V2692" s="80" t="s">
        <v>156</v>
      </c>
      <c r="W2692" s="78">
        <v>71</v>
      </c>
      <c r="X2692" s="78">
        <v>4</v>
      </c>
    </row>
    <row r="2693" spans="1:24" x14ac:dyDescent="0.25">
      <c r="A2693" s="67"/>
      <c r="B2693" s="67">
        <v>2396</v>
      </c>
      <c r="C2693" s="67" t="s">
        <v>784</v>
      </c>
      <c r="D2693" s="107">
        <v>326016</v>
      </c>
      <c r="E2693" s="88" t="s">
        <v>314</v>
      </c>
      <c r="F2693" s="76">
        <v>733110</v>
      </c>
      <c r="G2693" s="75" t="s">
        <v>214</v>
      </c>
      <c r="H2693" s="77">
        <v>51888.98</v>
      </c>
      <c r="I2693" s="77">
        <v>51711</v>
      </c>
      <c r="J2693" s="77">
        <v>54519</v>
      </c>
      <c r="K2693" s="77">
        <v>26334.959999999999</v>
      </c>
      <c r="L2693" s="80">
        <v>58825</v>
      </c>
      <c r="M2693" s="80">
        <f t="shared" si="68"/>
        <v>4306</v>
      </c>
      <c r="N2693" s="80"/>
      <c r="O2693" s="80"/>
      <c r="P2693" s="80"/>
      <c r="Q2693" s="78">
        <v>110010</v>
      </c>
      <c r="R2693" s="79" t="s">
        <v>150</v>
      </c>
      <c r="S2693" s="78">
        <v>10</v>
      </c>
      <c r="T2693" s="79" t="s">
        <v>150</v>
      </c>
      <c r="U2693" s="78">
        <v>11</v>
      </c>
      <c r="V2693" s="80" t="s">
        <v>156</v>
      </c>
      <c r="W2693" s="78">
        <v>73</v>
      </c>
      <c r="X2693" s="78">
        <v>4</v>
      </c>
    </row>
    <row r="2694" spans="1:24" x14ac:dyDescent="0.25">
      <c r="A2694" s="67"/>
      <c r="B2694" s="67">
        <v>2397</v>
      </c>
      <c r="C2694" s="67" t="s">
        <v>784</v>
      </c>
      <c r="D2694" s="107">
        <v>326016</v>
      </c>
      <c r="E2694" s="88" t="s">
        <v>314</v>
      </c>
      <c r="F2694" s="76">
        <v>744210</v>
      </c>
      <c r="G2694" s="75" t="s">
        <v>190</v>
      </c>
      <c r="H2694" s="77">
        <v>124.12</v>
      </c>
      <c r="I2694" s="77">
        <v>0</v>
      </c>
      <c r="J2694" s="77">
        <v>0</v>
      </c>
      <c r="K2694" s="77">
        <v>0</v>
      </c>
      <c r="L2694" s="80">
        <v>0</v>
      </c>
      <c r="M2694" s="80">
        <f t="shared" si="68"/>
        <v>0</v>
      </c>
      <c r="N2694" s="80"/>
      <c r="O2694" s="80"/>
      <c r="P2694" s="80"/>
      <c r="Q2694" s="78">
        <v>110010</v>
      </c>
      <c r="R2694" s="79" t="s">
        <v>150</v>
      </c>
      <c r="S2694" s="78">
        <v>10</v>
      </c>
      <c r="T2694" s="79" t="s">
        <v>150</v>
      </c>
      <c r="U2694" s="78">
        <v>11</v>
      </c>
      <c r="V2694" s="80" t="s">
        <v>156</v>
      </c>
      <c r="W2694" s="78">
        <v>74</v>
      </c>
      <c r="X2694" s="78">
        <v>4</v>
      </c>
    </row>
    <row r="2695" spans="1:24" s="66" customFormat="1" x14ac:dyDescent="0.25">
      <c r="A2695" s="67"/>
      <c r="B2695" s="67">
        <v>2398</v>
      </c>
      <c r="C2695" s="67" t="s">
        <v>784</v>
      </c>
      <c r="D2695" s="107">
        <v>326016</v>
      </c>
      <c r="E2695" s="88" t="s">
        <v>314</v>
      </c>
      <c r="F2695" s="76">
        <v>744220</v>
      </c>
      <c r="G2695" s="75" t="s">
        <v>191</v>
      </c>
      <c r="H2695" s="77">
        <v>4302.04</v>
      </c>
      <c r="I2695" s="77">
        <v>8168.9</v>
      </c>
      <c r="J2695" s="77">
        <v>1000</v>
      </c>
      <c r="K2695" s="77">
        <v>153.96</v>
      </c>
      <c r="L2695" s="80">
        <v>0</v>
      </c>
      <c r="M2695" s="80">
        <f t="shared" si="68"/>
        <v>-1000</v>
      </c>
      <c r="N2695" s="80"/>
      <c r="O2695" s="80"/>
      <c r="P2695" s="80"/>
      <c r="Q2695" s="78">
        <v>110010</v>
      </c>
      <c r="R2695" s="79" t="s">
        <v>150</v>
      </c>
      <c r="S2695" s="78">
        <v>10</v>
      </c>
      <c r="T2695" s="79" t="s">
        <v>150</v>
      </c>
      <c r="U2695" s="78">
        <v>11</v>
      </c>
      <c r="V2695" s="80" t="s">
        <v>156</v>
      </c>
      <c r="W2695" s="78">
        <v>74</v>
      </c>
      <c r="X2695" s="78">
        <v>4</v>
      </c>
    </row>
    <row r="2696" spans="1:24" x14ac:dyDescent="0.25">
      <c r="A2696" s="67"/>
      <c r="B2696" s="67">
        <v>2399</v>
      </c>
      <c r="C2696" s="67" t="s">
        <v>784</v>
      </c>
      <c r="D2696" s="107">
        <v>326016</v>
      </c>
      <c r="E2696" s="88" t="s">
        <v>314</v>
      </c>
      <c r="F2696" s="76">
        <v>744230</v>
      </c>
      <c r="G2696" s="75" t="s">
        <v>234</v>
      </c>
      <c r="H2696" s="77">
        <v>0</v>
      </c>
      <c r="I2696" s="77">
        <v>813.89</v>
      </c>
      <c r="J2696" s="77">
        <v>1424</v>
      </c>
      <c r="K2696" s="77">
        <v>0</v>
      </c>
      <c r="L2696" s="80">
        <v>1500</v>
      </c>
      <c r="M2696" s="80">
        <f t="shared" si="68"/>
        <v>76</v>
      </c>
      <c r="N2696" s="80"/>
      <c r="O2696" s="80"/>
      <c r="P2696" s="80"/>
      <c r="Q2696" s="78">
        <v>110010</v>
      </c>
      <c r="R2696" s="79" t="s">
        <v>150</v>
      </c>
      <c r="S2696" s="78">
        <v>10</v>
      </c>
      <c r="T2696" s="79" t="s">
        <v>150</v>
      </c>
      <c r="U2696" s="78">
        <v>11</v>
      </c>
      <c r="V2696" s="80" t="s">
        <v>156</v>
      </c>
      <c r="W2696" s="78">
        <v>74</v>
      </c>
      <c r="X2696" s="78">
        <v>4</v>
      </c>
    </row>
    <row r="2697" spans="1:24" x14ac:dyDescent="0.25">
      <c r="A2697" s="67"/>
      <c r="B2697" s="67">
        <v>2400</v>
      </c>
      <c r="C2697" s="67" t="s">
        <v>784</v>
      </c>
      <c r="D2697" s="107">
        <v>326016</v>
      </c>
      <c r="E2697" s="88" t="s">
        <v>314</v>
      </c>
      <c r="F2697" s="76">
        <v>755310</v>
      </c>
      <c r="G2697" s="75" t="s">
        <v>194</v>
      </c>
      <c r="H2697" s="77">
        <v>9008.01</v>
      </c>
      <c r="I2697" s="77">
        <v>117.06999999999971</v>
      </c>
      <c r="J2697" s="77">
        <v>11100</v>
      </c>
      <c r="K2697" s="77">
        <v>6175.68</v>
      </c>
      <c r="L2697" s="80">
        <v>12000</v>
      </c>
      <c r="M2697" s="80">
        <f t="shared" si="68"/>
        <v>900</v>
      </c>
      <c r="N2697" s="80"/>
      <c r="O2697" s="80"/>
      <c r="P2697" s="80"/>
      <c r="Q2697" s="78">
        <v>110010</v>
      </c>
      <c r="R2697" s="79" t="s">
        <v>150</v>
      </c>
      <c r="S2697" s="78">
        <v>10</v>
      </c>
      <c r="T2697" s="79" t="s">
        <v>150</v>
      </c>
      <c r="U2697" s="78">
        <v>11</v>
      </c>
      <c r="V2697" s="80" t="s">
        <v>156</v>
      </c>
      <c r="W2697" s="78">
        <v>75</v>
      </c>
      <c r="X2697" s="78">
        <v>4</v>
      </c>
    </row>
    <row r="2698" spans="1:24" x14ac:dyDescent="0.25">
      <c r="A2698" s="67"/>
      <c r="B2698" s="67">
        <v>2401</v>
      </c>
      <c r="C2698" s="67" t="s">
        <v>784</v>
      </c>
      <c r="D2698" s="107">
        <v>326016</v>
      </c>
      <c r="E2698" s="88" t="s">
        <v>314</v>
      </c>
      <c r="F2698" s="76">
        <v>755360</v>
      </c>
      <c r="G2698" s="75" t="s">
        <v>225</v>
      </c>
      <c r="H2698" s="77">
        <v>387.73</v>
      </c>
      <c r="I2698" s="77">
        <v>286.26</v>
      </c>
      <c r="J2698" s="77">
        <v>350</v>
      </c>
      <c r="K2698" s="77">
        <v>117.25999999999999</v>
      </c>
      <c r="L2698" s="80">
        <v>350</v>
      </c>
      <c r="M2698" s="80">
        <f t="shared" si="68"/>
        <v>0</v>
      </c>
      <c r="N2698" s="80"/>
      <c r="O2698" s="80"/>
      <c r="P2698" s="80"/>
      <c r="Q2698" s="78">
        <v>110010</v>
      </c>
      <c r="R2698" s="79" t="s">
        <v>150</v>
      </c>
      <c r="S2698" s="78">
        <v>10</v>
      </c>
      <c r="T2698" s="79" t="s">
        <v>150</v>
      </c>
      <c r="U2698" s="78">
        <v>11</v>
      </c>
      <c r="V2698" s="80" t="s">
        <v>156</v>
      </c>
      <c r="W2698" s="78">
        <v>75</v>
      </c>
      <c r="X2698" s="78">
        <v>4</v>
      </c>
    </row>
    <row r="2699" spans="1:24" x14ac:dyDescent="0.25">
      <c r="A2699" s="67"/>
      <c r="B2699" s="67">
        <v>2402</v>
      </c>
      <c r="C2699" s="67" t="s">
        <v>784</v>
      </c>
      <c r="D2699" s="107">
        <v>326016</v>
      </c>
      <c r="E2699" s="88" t="s">
        <v>314</v>
      </c>
      <c r="F2699" s="76">
        <v>755510</v>
      </c>
      <c r="G2699" s="75" t="s">
        <v>195</v>
      </c>
      <c r="H2699" s="77">
        <v>5116.45</v>
      </c>
      <c r="I2699" s="77">
        <v>8896.2099999999991</v>
      </c>
      <c r="J2699" s="77">
        <v>9124</v>
      </c>
      <c r="K2699" s="77">
        <v>3460.17</v>
      </c>
      <c r="L2699" s="80">
        <v>7700</v>
      </c>
      <c r="M2699" s="80">
        <f t="shared" si="68"/>
        <v>-1424</v>
      </c>
      <c r="N2699" s="80"/>
      <c r="O2699" s="80"/>
      <c r="P2699" s="80"/>
      <c r="Q2699" s="78">
        <v>110010</v>
      </c>
      <c r="R2699" s="79" t="s">
        <v>150</v>
      </c>
      <c r="S2699" s="78">
        <v>10</v>
      </c>
      <c r="T2699" s="79" t="s">
        <v>150</v>
      </c>
      <c r="U2699" s="78">
        <v>11</v>
      </c>
      <c r="V2699" s="80" t="s">
        <v>156</v>
      </c>
      <c r="W2699" s="78">
        <v>75</v>
      </c>
      <c r="X2699" s="78">
        <v>4</v>
      </c>
    </row>
    <row r="2700" spans="1:24" x14ac:dyDescent="0.25">
      <c r="A2700" s="67"/>
      <c r="B2700" s="67">
        <v>2403</v>
      </c>
      <c r="C2700" s="67" t="s">
        <v>784</v>
      </c>
      <c r="D2700" s="107">
        <v>326016</v>
      </c>
      <c r="E2700" s="88" t="s">
        <v>314</v>
      </c>
      <c r="F2700" s="76">
        <v>755705</v>
      </c>
      <c r="G2700" s="75" t="s">
        <v>196</v>
      </c>
      <c r="H2700" s="77">
        <v>31.310000000000002</v>
      </c>
      <c r="I2700" s="77">
        <v>0.46</v>
      </c>
      <c r="J2700" s="77">
        <v>0</v>
      </c>
      <c r="K2700" s="77">
        <v>0</v>
      </c>
      <c r="L2700" s="80">
        <v>0</v>
      </c>
      <c r="M2700" s="80">
        <f t="shared" si="68"/>
        <v>0</v>
      </c>
      <c r="N2700" s="80"/>
      <c r="O2700" s="80"/>
      <c r="P2700" s="80"/>
      <c r="Q2700" s="78">
        <v>110010</v>
      </c>
      <c r="R2700" s="79" t="s">
        <v>150</v>
      </c>
      <c r="S2700" s="78">
        <v>10</v>
      </c>
      <c r="T2700" s="79" t="s">
        <v>150</v>
      </c>
      <c r="U2700" s="78">
        <v>11</v>
      </c>
      <c r="V2700" s="80" t="s">
        <v>156</v>
      </c>
      <c r="W2700" s="78">
        <v>75</v>
      </c>
      <c r="X2700" s="78">
        <v>4</v>
      </c>
    </row>
    <row r="2701" spans="1:24" x14ac:dyDescent="0.25">
      <c r="A2701" s="67"/>
      <c r="B2701" s="67">
        <v>2404</v>
      </c>
      <c r="C2701" s="67" t="s">
        <v>784</v>
      </c>
      <c r="D2701" s="107">
        <v>326016</v>
      </c>
      <c r="E2701" s="88" t="s">
        <v>314</v>
      </c>
      <c r="F2701" s="76">
        <v>755745</v>
      </c>
      <c r="G2701" s="75" t="s">
        <v>252</v>
      </c>
      <c r="H2701" s="77">
        <v>2021.52</v>
      </c>
      <c r="I2701" s="77">
        <v>0</v>
      </c>
      <c r="J2701" s="77">
        <v>0</v>
      </c>
      <c r="K2701" s="77">
        <v>0</v>
      </c>
      <c r="L2701" s="80">
        <v>0</v>
      </c>
      <c r="M2701" s="80">
        <f t="shared" si="68"/>
        <v>0</v>
      </c>
      <c r="N2701" s="80"/>
      <c r="O2701" s="80"/>
      <c r="P2701" s="80"/>
      <c r="Q2701" s="78">
        <v>110010</v>
      </c>
      <c r="R2701" s="79" t="s">
        <v>150</v>
      </c>
      <c r="S2701" s="78">
        <v>10</v>
      </c>
      <c r="T2701" s="79" t="s">
        <v>150</v>
      </c>
      <c r="U2701" s="78">
        <v>11</v>
      </c>
      <c r="V2701" s="80" t="s">
        <v>156</v>
      </c>
      <c r="W2701" s="78">
        <v>75</v>
      </c>
      <c r="X2701" s="78">
        <v>4</v>
      </c>
    </row>
    <row r="2702" spans="1:24" x14ac:dyDescent="0.25">
      <c r="A2702" s="67"/>
      <c r="B2702" s="67">
        <v>2405</v>
      </c>
      <c r="C2702" s="67" t="s">
        <v>784</v>
      </c>
      <c r="D2702" s="107">
        <v>326016</v>
      </c>
      <c r="E2702" s="88" t="s">
        <v>314</v>
      </c>
      <c r="F2702" s="76">
        <v>777416</v>
      </c>
      <c r="G2702" s="75" t="s">
        <v>226</v>
      </c>
      <c r="H2702" s="77">
        <v>0</v>
      </c>
      <c r="I2702" s="77">
        <v>0</v>
      </c>
      <c r="J2702" s="77">
        <v>23260</v>
      </c>
      <c r="K2702" s="77">
        <v>23259.93</v>
      </c>
      <c r="L2702" s="80">
        <v>0</v>
      </c>
      <c r="M2702" s="80">
        <f t="shared" si="68"/>
        <v>-23260</v>
      </c>
      <c r="N2702" s="80"/>
      <c r="O2702" s="80"/>
      <c r="P2702" s="80"/>
      <c r="Q2702" s="78">
        <v>110010</v>
      </c>
      <c r="R2702" s="79" t="s">
        <v>150</v>
      </c>
      <c r="S2702" s="78">
        <v>10</v>
      </c>
      <c r="T2702" s="79" t="s">
        <v>150</v>
      </c>
      <c r="U2702" s="78">
        <v>11</v>
      </c>
      <c r="V2702" s="80" t="s">
        <v>156</v>
      </c>
      <c r="W2702" s="78">
        <v>77</v>
      </c>
      <c r="X2702" s="78">
        <v>4</v>
      </c>
    </row>
    <row r="2703" spans="1:24" x14ac:dyDescent="0.25">
      <c r="A2703" s="67"/>
      <c r="B2703" s="67">
        <v>2406</v>
      </c>
      <c r="C2703" s="67" t="s">
        <v>784</v>
      </c>
      <c r="D2703" s="107">
        <v>326016</v>
      </c>
      <c r="E2703" s="88" t="s">
        <v>314</v>
      </c>
      <c r="F2703" s="76">
        <v>787410</v>
      </c>
      <c r="G2703" s="75" t="s">
        <v>227</v>
      </c>
      <c r="H2703" s="77">
        <v>1732.4</v>
      </c>
      <c r="I2703" s="77">
        <v>15428.32</v>
      </c>
      <c r="J2703" s="77">
        <v>5311</v>
      </c>
      <c r="K2703" s="77">
        <v>5309.1</v>
      </c>
      <c r="L2703" s="80">
        <v>0</v>
      </c>
      <c r="M2703" s="80">
        <f t="shared" si="68"/>
        <v>-5311</v>
      </c>
      <c r="N2703" s="80"/>
      <c r="O2703" s="80"/>
      <c r="P2703" s="80"/>
      <c r="Q2703" s="78">
        <v>110010</v>
      </c>
      <c r="R2703" s="79" t="s">
        <v>150</v>
      </c>
      <c r="S2703" s="78">
        <v>10</v>
      </c>
      <c r="T2703" s="79" t="s">
        <v>150</v>
      </c>
      <c r="U2703" s="78">
        <v>11</v>
      </c>
      <c r="V2703" s="80" t="s">
        <v>156</v>
      </c>
      <c r="W2703" s="78">
        <v>78</v>
      </c>
      <c r="X2703" s="78">
        <v>4</v>
      </c>
    </row>
    <row r="2704" spans="1:24" x14ac:dyDescent="0.25">
      <c r="A2704" s="67"/>
      <c r="B2704" s="67"/>
      <c r="C2704" s="67" t="s">
        <v>784</v>
      </c>
      <c r="D2704" s="107">
        <v>326016</v>
      </c>
      <c r="E2704" s="88" t="s">
        <v>314</v>
      </c>
      <c r="F2704" s="66">
        <v>798142</v>
      </c>
      <c r="G2704" s="66" t="s">
        <v>839</v>
      </c>
      <c r="H2704" s="77"/>
      <c r="I2704" s="77"/>
      <c r="J2704" s="77"/>
      <c r="K2704" s="77"/>
      <c r="L2704" s="80">
        <v>-8608</v>
      </c>
      <c r="M2704" s="80">
        <f t="shared" si="68"/>
        <v>-8608</v>
      </c>
      <c r="N2704" s="80"/>
      <c r="O2704" s="80"/>
      <c r="P2704" s="80"/>
      <c r="Q2704" s="78">
        <v>110010</v>
      </c>
      <c r="R2704" s="79" t="s">
        <v>150</v>
      </c>
      <c r="S2704" s="78">
        <v>10</v>
      </c>
      <c r="T2704" s="79" t="s">
        <v>150</v>
      </c>
      <c r="U2704" s="78">
        <v>11</v>
      </c>
      <c r="V2704" s="80" t="s">
        <v>156</v>
      </c>
      <c r="W2704" s="78">
        <v>79</v>
      </c>
      <c r="X2704" s="78">
        <v>4</v>
      </c>
    </row>
    <row r="2705" spans="1:24" x14ac:dyDescent="0.25">
      <c r="A2705" s="67"/>
      <c r="B2705" s="67">
        <v>2407</v>
      </c>
      <c r="C2705" s="67" t="s">
        <v>784</v>
      </c>
      <c r="D2705" s="109">
        <v>327016</v>
      </c>
      <c r="E2705" s="88" t="s">
        <v>317</v>
      </c>
      <c r="F2705" s="72">
        <v>611110</v>
      </c>
      <c r="G2705" s="75" t="s">
        <v>258</v>
      </c>
      <c r="H2705" s="77">
        <v>287733.89999999997</v>
      </c>
      <c r="I2705" s="77">
        <v>319937.78999999998</v>
      </c>
      <c r="J2705" s="77">
        <v>354894</v>
      </c>
      <c r="K2705" s="77">
        <v>171960.15</v>
      </c>
      <c r="L2705" s="80">
        <v>442916</v>
      </c>
      <c r="M2705" s="80"/>
      <c r="N2705" s="80"/>
      <c r="O2705" s="80"/>
      <c r="P2705" s="80"/>
      <c r="Q2705" s="78">
        <v>110010</v>
      </c>
      <c r="R2705" s="79" t="s">
        <v>150</v>
      </c>
      <c r="S2705" s="78">
        <v>10</v>
      </c>
      <c r="T2705" s="79" t="s">
        <v>150</v>
      </c>
      <c r="U2705" s="78">
        <v>11</v>
      </c>
      <c r="V2705" s="80" t="s">
        <v>156</v>
      </c>
      <c r="W2705" s="78">
        <v>61</v>
      </c>
      <c r="X2705" s="78">
        <v>1</v>
      </c>
    </row>
    <row r="2706" spans="1:24" x14ac:dyDescent="0.25">
      <c r="A2706" s="67"/>
      <c r="B2706" s="67">
        <v>2408</v>
      </c>
      <c r="C2706" s="67" t="s">
        <v>784</v>
      </c>
      <c r="D2706" s="109">
        <v>327016</v>
      </c>
      <c r="E2706" s="88" t="s">
        <v>317</v>
      </c>
      <c r="F2706" s="72">
        <v>611115</v>
      </c>
      <c r="G2706" s="75" t="s">
        <v>259</v>
      </c>
      <c r="H2706" s="77">
        <v>2973.51</v>
      </c>
      <c r="I2706" s="77">
        <v>1874.42</v>
      </c>
      <c r="J2706" s="77">
        <v>2080</v>
      </c>
      <c r="K2706" s="77">
        <v>1473.3899999999999</v>
      </c>
      <c r="L2706" s="80">
        <v>2080</v>
      </c>
      <c r="M2706" s="80"/>
      <c r="N2706" s="80"/>
      <c r="O2706" s="80"/>
      <c r="P2706" s="80"/>
      <c r="Q2706" s="78">
        <v>110010</v>
      </c>
      <c r="R2706" s="79" t="s">
        <v>150</v>
      </c>
      <c r="S2706" s="78">
        <v>10</v>
      </c>
      <c r="T2706" s="79" t="s">
        <v>150</v>
      </c>
      <c r="U2706" s="78">
        <v>11</v>
      </c>
      <c r="V2706" s="80" t="s">
        <v>156</v>
      </c>
      <c r="W2706" s="78">
        <v>61</v>
      </c>
      <c r="X2706" s="78">
        <v>1</v>
      </c>
    </row>
    <row r="2707" spans="1:24" x14ac:dyDescent="0.25">
      <c r="A2707" s="67"/>
      <c r="B2707" s="67">
        <v>2409</v>
      </c>
      <c r="C2707" s="67" t="s">
        <v>784</v>
      </c>
      <c r="D2707" s="109">
        <v>327016</v>
      </c>
      <c r="E2707" s="88" t="s">
        <v>317</v>
      </c>
      <c r="F2707" s="72">
        <v>611120</v>
      </c>
      <c r="G2707" s="75" t="s">
        <v>229</v>
      </c>
      <c r="H2707" s="77">
        <v>144342</v>
      </c>
      <c r="I2707" s="77">
        <v>166804.31</v>
      </c>
      <c r="J2707" s="77">
        <v>184689</v>
      </c>
      <c r="K2707" s="77">
        <v>141026.92000000001</v>
      </c>
      <c r="L2707" s="80">
        <v>0</v>
      </c>
      <c r="M2707" s="80"/>
      <c r="N2707" s="80"/>
      <c r="O2707" s="80"/>
      <c r="P2707" s="80"/>
      <c r="Q2707" s="78">
        <v>110010</v>
      </c>
      <c r="R2707" s="79" t="s">
        <v>150</v>
      </c>
      <c r="S2707" s="78">
        <v>10</v>
      </c>
      <c r="T2707" s="79" t="s">
        <v>150</v>
      </c>
      <c r="U2707" s="78">
        <v>11</v>
      </c>
      <c r="V2707" s="80" t="s">
        <v>156</v>
      </c>
      <c r="W2707" s="78">
        <v>61</v>
      </c>
      <c r="X2707" s="78">
        <v>1</v>
      </c>
    </row>
    <row r="2708" spans="1:24" s="66" customFormat="1" x14ac:dyDescent="0.25">
      <c r="A2708" s="67"/>
      <c r="B2708" s="67">
        <v>2410</v>
      </c>
      <c r="C2708" s="67" t="s">
        <v>784</v>
      </c>
      <c r="D2708" s="109">
        <v>327016</v>
      </c>
      <c r="E2708" s="88" t="s">
        <v>317</v>
      </c>
      <c r="F2708" s="72">
        <v>611135</v>
      </c>
      <c r="G2708" s="75" t="s">
        <v>265</v>
      </c>
      <c r="H2708" s="77">
        <v>5890.27</v>
      </c>
      <c r="I2708" s="77">
        <v>0</v>
      </c>
      <c r="J2708" s="77">
        <v>7997</v>
      </c>
      <c r="K2708" s="77">
        <v>7996.8599999999988</v>
      </c>
      <c r="L2708" s="80">
        <v>0</v>
      </c>
      <c r="M2708" s="80"/>
      <c r="N2708" s="80"/>
      <c r="O2708" s="80"/>
      <c r="P2708" s="80"/>
      <c r="Q2708" s="78">
        <v>110010</v>
      </c>
      <c r="R2708" s="79" t="s">
        <v>150</v>
      </c>
      <c r="S2708" s="78">
        <v>10</v>
      </c>
      <c r="T2708" s="79" t="s">
        <v>150</v>
      </c>
      <c r="U2708" s="78">
        <v>11</v>
      </c>
      <c r="V2708" s="80" t="s">
        <v>156</v>
      </c>
      <c r="W2708" s="78">
        <v>61</v>
      </c>
      <c r="X2708" s="78">
        <v>1</v>
      </c>
    </row>
    <row r="2709" spans="1:24" x14ac:dyDescent="0.25">
      <c r="A2709" s="67"/>
      <c r="B2709" s="67">
        <v>2411</v>
      </c>
      <c r="C2709" s="67" t="s">
        <v>784</v>
      </c>
      <c r="D2709" s="109">
        <v>327016</v>
      </c>
      <c r="E2709" s="88" t="s">
        <v>317</v>
      </c>
      <c r="F2709" s="72">
        <v>611150</v>
      </c>
      <c r="G2709" s="75" t="s">
        <v>262</v>
      </c>
      <c r="H2709" s="77">
        <v>45937.78</v>
      </c>
      <c r="I2709" s="77">
        <v>43071.420000000006</v>
      </c>
      <c r="J2709" s="77">
        <v>41361</v>
      </c>
      <c r="K2709" s="77">
        <v>0</v>
      </c>
      <c r="L2709" s="80">
        <v>49677</v>
      </c>
      <c r="M2709" s="80"/>
      <c r="N2709" s="80"/>
      <c r="O2709" s="80"/>
      <c r="P2709" s="80"/>
      <c r="Q2709" s="78">
        <v>110010</v>
      </c>
      <c r="R2709" s="79" t="s">
        <v>150</v>
      </c>
      <c r="S2709" s="78">
        <v>10</v>
      </c>
      <c r="T2709" s="79" t="s">
        <v>150</v>
      </c>
      <c r="U2709" s="78">
        <v>11</v>
      </c>
      <c r="V2709" s="80" t="s">
        <v>156</v>
      </c>
      <c r="W2709" s="78">
        <v>61</v>
      </c>
      <c r="X2709" s="78">
        <v>1</v>
      </c>
    </row>
    <row r="2710" spans="1:24" x14ac:dyDescent="0.25">
      <c r="A2710" s="67"/>
      <c r="B2710" s="67">
        <v>2412</v>
      </c>
      <c r="C2710" s="67" t="s">
        <v>784</v>
      </c>
      <c r="D2710" s="109">
        <v>327016</v>
      </c>
      <c r="E2710" s="88" t="s">
        <v>317</v>
      </c>
      <c r="F2710" s="72">
        <v>611160</v>
      </c>
      <c r="G2710" s="75" t="s">
        <v>230</v>
      </c>
      <c r="H2710" s="77">
        <v>17300.939999999999</v>
      </c>
      <c r="I2710" s="77">
        <v>36051.490000000005</v>
      </c>
      <c r="J2710" s="77">
        <v>38064</v>
      </c>
      <c r="K2710" s="77">
        <v>0</v>
      </c>
      <c r="L2710" s="80">
        <v>0</v>
      </c>
      <c r="M2710" s="80"/>
      <c r="N2710" s="80"/>
      <c r="O2710" s="80"/>
      <c r="P2710" s="80"/>
      <c r="Q2710" s="78">
        <v>110010</v>
      </c>
      <c r="R2710" s="79" t="s">
        <v>150</v>
      </c>
      <c r="S2710" s="78">
        <v>10</v>
      </c>
      <c r="T2710" s="79" t="s">
        <v>150</v>
      </c>
      <c r="U2710" s="78">
        <v>11</v>
      </c>
      <c r="V2710" s="80" t="s">
        <v>156</v>
      </c>
      <c r="W2710" s="78">
        <v>61</v>
      </c>
      <c r="X2710" s="78">
        <v>1</v>
      </c>
    </row>
    <row r="2711" spans="1:24" s="66" customFormat="1" x14ac:dyDescent="0.25">
      <c r="A2711" s="67"/>
      <c r="B2711" s="67">
        <v>2413</v>
      </c>
      <c r="C2711" s="67" t="s">
        <v>784</v>
      </c>
      <c r="D2711" s="109">
        <v>327016</v>
      </c>
      <c r="E2711" s="88" t="s">
        <v>317</v>
      </c>
      <c r="F2711" s="72">
        <v>611310</v>
      </c>
      <c r="G2711" s="75" t="s">
        <v>179</v>
      </c>
      <c r="H2711" s="77">
        <v>46459.920000000013</v>
      </c>
      <c r="I2711" s="77">
        <v>48318.359999999993</v>
      </c>
      <c r="J2711" s="77">
        <v>50252</v>
      </c>
      <c r="K2711" s="77">
        <v>25125.54</v>
      </c>
      <c r="L2711" s="80">
        <v>50251</v>
      </c>
      <c r="M2711" s="80"/>
      <c r="N2711" s="80"/>
      <c r="O2711" s="80"/>
      <c r="P2711" s="80"/>
      <c r="Q2711" s="78">
        <v>110010</v>
      </c>
      <c r="R2711" s="79" t="s">
        <v>150</v>
      </c>
      <c r="S2711" s="78">
        <v>10</v>
      </c>
      <c r="T2711" s="79" t="s">
        <v>150</v>
      </c>
      <c r="U2711" s="78">
        <v>11</v>
      </c>
      <c r="V2711" s="80" t="s">
        <v>156</v>
      </c>
      <c r="W2711" s="78">
        <v>61</v>
      </c>
      <c r="X2711" s="78">
        <v>1</v>
      </c>
    </row>
    <row r="2712" spans="1:24" x14ac:dyDescent="0.25">
      <c r="A2712" s="67"/>
      <c r="B2712" s="67">
        <v>2414</v>
      </c>
      <c r="C2712" s="67" t="s">
        <v>784</v>
      </c>
      <c r="D2712" s="109">
        <v>327016</v>
      </c>
      <c r="E2712" s="88" t="s">
        <v>317</v>
      </c>
      <c r="F2712" s="72">
        <v>733110</v>
      </c>
      <c r="G2712" s="75" t="s">
        <v>214</v>
      </c>
      <c r="H2712" s="77">
        <v>217.86</v>
      </c>
      <c r="I2712" s="77">
        <v>436.15000000000003</v>
      </c>
      <c r="J2712" s="77">
        <v>325</v>
      </c>
      <c r="K2712" s="77">
        <v>182.68</v>
      </c>
      <c r="L2712" s="80">
        <v>325</v>
      </c>
      <c r="M2712" s="80">
        <f>+L2712-J2712</f>
        <v>0</v>
      </c>
      <c r="N2712" s="80"/>
      <c r="O2712" s="80"/>
      <c r="P2712" s="80"/>
      <c r="Q2712" s="78">
        <v>110010</v>
      </c>
      <c r="R2712" s="79" t="s">
        <v>150</v>
      </c>
      <c r="S2712" s="78">
        <v>10</v>
      </c>
      <c r="T2712" s="79" t="s">
        <v>150</v>
      </c>
      <c r="U2712" s="78">
        <v>11</v>
      </c>
      <c r="V2712" s="80" t="s">
        <v>156</v>
      </c>
      <c r="W2712" s="78">
        <v>73</v>
      </c>
      <c r="X2712" s="78">
        <v>4</v>
      </c>
    </row>
    <row r="2713" spans="1:24" x14ac:dyDescent="0.25">
      <c r="A2713" s="67"/>
      <c r="B2713" s="67">
        <v>2415</v>
      </c>
      <c r="C2713" s="67" t="s">
        <v>784</v>
      </c>
      <c r="D2713" s="109">
        <v>327016</v>
      </c>
      <c r="E2713" s="88" t="s">
        <v>317</v>
      </c>
      <c r="F2713" s="72">
        <v>744220</v>
      </c>
      <c r="G2713" s="75" t="s">
        <v>191</v>
      </c>
      <c r="H2713" s="77">
        <v>6278.75</v>
      </c>
      <c r="I2713" s="77">
        <v>7006.96</v>
      </c>
      <c r="J2713" s="77">
        <v>210</v>
      </c>
      <c r="K2713" s="77">
        <v>210</v>
      </c>
      <c r="L2713" s="80">
        <v>0</v>
      </c>
      <c r="M2713" s="80">
        <f>+L2713-J2713</f>
        <v>-210</v>
      </c>
      <c r="N2713" s="80"/>
      <c r="O2713" s="80"/>
      <c r="P2713" s="80"/>
      <c r="Q2713" s="78">
        <v>110010</v>
      </c>
      <c r="R2713" s="79" t="s">
        <v>150</v>
      </c>
      <c r="S2713" s="78">
        <v>10</v>
      </c>
      <c r="T2713" s="79" t="s">
        <v>150</v>
      </c>
      <c r="U2713" s="78">
        <v>11</v>
      </c>
      <c r="V2713" s="80" t="s">
        <v>156</v>
      </c>
      <c r="W2713" s="78">
        <v>74</v>
      </c>
      <c r="X2713" s="78">
        <v>4</v>
      </c>
    </row>
    <row r="2714" spans="1:24" x14ac:dyDescent="0.25">
      <c r="A2714" s="67"/>
      <c r="B2714" s="67">
        <v>2416</v>
      </c>
      <c r="C2714" s="67" t="s">
        <v>784</v>
      </c>
      <c r="D2714" s="109">
        <v>327016</v>
      </c>
      <c r="E2714" s="88" t="s">
        <v>317</v>
      </c>
      <c r="F2714" s="72">
        <v>755310</v>
      </c>
      <c r="G2714" s="75" t="s">
        <v>194</v>
      </c>
      <c r="H2714" s="77">
        <v>9211.83</v>
      </c>
      <c r="I2714" s="77">
        <v>169.89999999999964</v>
      </c>
      <c r="J2714" s="77">
        <v>13300</v>
      </c>
      <c r="K2714" s="77">
        <v>9829.2000000000007</v>
      </c>
      <c r="L2714" s="80">
        <v>14500</v>
      </c>
      <c r="M2714" s="80">
        <f>+L2714-J2714</f>
        <v>1200</v>
      </c>
      <c r="N2714" s="80"/>
      <c r="O2714" s="80"/>
      <c r="P2714" s="80"/>
      <c r="Q2714" s="78">
        <v>110010</v>
      </c>
      <c r="R2714" s="79" t="s">
        <v>150</v>
      </c>
      <c r="S2714" s="78">
        <v>10</v>
      </c>
      <c r="T2714" s="79" t="s">
        <v>150</v>
      </c>
      <c r="U2714" s="78">
        <v>11</v>
      </c>
      <c r="V2714" s="80" t="s">
        <v>156</v>
      </c>
      <c r="W2714" s="78">
        <v>75</v>
      </c>
      <c r="X2714" s="78">
        <v>4</v>
      </c>
    </row>
    <row r="2715" spans="1:24" x14ac:dyDescent="0.25">
      <c r="A2715" s="67"/>
      <c r="B2715" s="67">
        <v>2417</v>
      </c>
      <c r="C2715" s="67" t="s">
        <v>784</v>
      </c>
      <c r="D2715" s="109">
        <v>327016</v>
      </c>
      <c r="E2715" s="88" t="s">
        <v>317</v>
      </c>
      <c r="F2715" s="72">
        <v>755360</v>
      </c>
      <c r="G2715" s="75" t="s">
        <v>225</v>
      </c>
      <c r="H2715" s="77">
        <v>0</v>
      </c>
      <c r="I2715" s="77">
        <v>261</v>
      </c>
      <c r="J2715" s="77">
        <v>250</v>
      </c>
      <c r="K2715" s="77">
        <v>0</v>
      </c>
      <c r="L2715" s="80">
        <v>250</v>
      </c>
      <c r="M2715" s="80">
        <f>+L2715-J2715</f>
        <v>0</v>
      </c>
      <c r="N2715" s="80"/>
      <c r="O2715" s="80"/>
      <c r="P2715" s="80"/>
      <c r="Q2715" s="78">
        <v>110010</v>
      </c>
      <c r="R2715" s="79" t="s">
        <v>150</v>
      </c>
      <c r="S2715" s="78">
        <v>10</v>
      </c>
      <c r="T2715" s="79" t="s">
        <v>150</v>
      </c>
      <c r="U2715" s="78">
        <v>11</v>
      </c>
      <c r="V2715" s="80" t="s">
        <v>156</v>
      </c>
      <c r="W2715" s="78">
        <v>75</v>
      </c>
      <c r="X2715" s="78">
        <v>4</v>
      </c>
    </row>
    <row r="2716" spans="1:24" x14ac:dyDescent="0.25">
      <c r="A2716" s="67"/>
      <c r="B2716" s="67"/>
      <c r="C2716" s="67" t="s">
        <v>784</v>
      </c>
      <c r="D2716" s="109">
        <v>327016</v>
      </c>
      <c r="E2716" s="88" t="s">
        <v>317</v>
      </c>
      <c r="F2716" s="66">
        <v>798142</v>
      </c>
      <c r="G2716" s="66" t="s">
        <v>839</v>
      </c>
      <c r="H2716" s="77"/>
      <c r="I2716" s="77"/>
      <c r="J2716" s="77"/>
      <c r="K2716" s="77"/>
      <c r="L2716" s="80">
        <v>-58</v>
      </c>
      <c r="M2716" s="80">
        <f>+L2716-J2716</f>
        <v>-58</v>
      </c>
      <c r="N2716" s="80"/>
      <c r="O2716" s="80"/>
      <c r="P2716" s="80"/>
      <c r="Q2716" s="78">
        <v>110010</v>
      </c>
      <c r="R2716" s="79" t="s">
        <v>150</v>
      </c>
      <c r="S2716" s="78">
        <v>10</v>
      </c>
      <c r="T2716" s="79" t="s">
        <v>150</v>
      </c>
      <c r="U2716" s="78">
        <v>11</v>
      </c>
      <c r="V2716" s="80" t="s">
        <v>156</v>
      </c>
      <c r="W2716" s="78">
        <v>79</v>
      </c>
      <c r="X2716" s="78">
        <v>4</v>
      </c>
    </row>
    <row r="2717" spans="1:24" x14ac:dyDescent="0.25">
      <c r="A2717" s="67"/>
      <c r="B2717" s="67">
        <v>2418</v>
      </c>
      <c r="C2717" s="67" t="s">
        <v>784</v>
      </c>
      <c r="D2717" s="109">
        <v>327306</v>
      </c>
      <c r="E2717" s="88" t="s">
        <v>318</v>
      </c>
      <c r="F2717" s="72">
        <v>611350</v>
      </c>
      <c r="G2717" s="75" t="s">
        <v>315</v>
      </c>
      <c r="H2717" s="77">
        <v>0</v>
      </c>
      <c r="I2717" s="77">
        <v>18335.37</v>
      </c>
      <c r="J2717" s="77">
        <v>43373</v>
      </c>
      <c r="K2717" s="77">
        <v>21686.1</v>
      </c>
      <c r="L2717" s="80">
        <v>43372</v>
      </c>
      <c r="M2717" s="80"/>
      <c r="N2717" s="80"/>
      <c r="O2717" s="80"/>
      <c r="P2717" s="80"/>
      <c r="Q2717" s="78">
        <v>110010</v>
      </c>
      <c r="R2717" s="79" t="s">
        <v>150</v>
      </c>
      <c r="S2717" s="78">
        <v>10</v>
      </c>
      <c r="T2717" s="79" t="s">
        <v>150</v>
      </c>
      <c r="U2717" s="78">
        <v>11</v>
      </c>
      <c r="V2717" s="80" t="s">
        <v>156</v>
      </c>
      <c r="W2717" s="78">
        <v>61</v>
      </c>
      <c r="X2717" s="78">
        <v>1</v>
      </c>
    </row>
    <row r="2718" spans="1:24" x14ac:dyDescent="0.25">
      <c r="A2718" s="67"/>
      <c r="B2718" s="67">
        <v>2419</v>
      </c>
      <c r="C2718" s="67" t="s">
        <v>784</v>
      </c>
      <c r="D2718" s="109">
        <v>327306</v>
      </c>
      <c r="E2718" s="88" t="s">
        <v>318</v>
      </c>
      <c r="F2718" s="72">
        <v>611485</v>
      </c>
      <c r="G2718" s="75" t="s">
        <v>263</v>
      </c>
      <c r="H2718" s="77">
        <v>58273.170000000006</v>
      </c>
      <c r="I2718" s="77">
        <v>57758.600000000006</v>
      </c>
      <c r="J2718" s="77">
        <v>78753</v>
      </c>
      <c r="K2718" s="77">
        <v>37353.46</v>
      </c>
      <c r="L2718" s="80">
        <v>78753</v>
      </c>
      <c r="M2718" s="80"/>
      <c r="N2718" s="80"/>
      <c r="O2718" s="80"/>
      <c r="P2718" s="80"/>
      <c r="Q2718" s="78">
        <v>110010</v>
      </c>
      <c r="R2718" s="79" t="s">
        <v>150</v>
      </c>
      <c r="S2718" s="78">
        <v>10</v>
      </c>
      <c r="T2718" s="79" t="s">
        <v>150</v>
      </c>
      <c r="U2718" s="78">
        <v>11</v>
      </c>
      <c r="V2718" s="80" t="s">
        <v>156</v>
      </c>
      <c r="W2718" s="78">
        <v>61</v>
      </c>
      <c r="X2718" s="78">
        <v>1</v>
      </c>
    </row>
    <row r="2719" spans="1:24" x14ac:dyDescent="0.25">
      <c r="A2719" s="67"/>
      <c r="B2719" s="67">
        <v>2420</v>
      </c>
      <c r="C2719" s="67" t="s">
        <v>784</v>
      </c>
      <c r="D2719" s="109">
        <v>327306</v>
      </c>
      <c r="E2719" s="88" t="s">
        <v>318</v>
      </c>
      <c r="F2719" s="72">
        <v>712370</v>
      </c>
      <c r="G2719" s="75" t="s">
        <v>184</v>
      </c>
      <c r="H2719" s="77">
        <v>0</v>
      </c>
      <c r="I2719" s="77">
        <v>0</v>
      </c>
      <c r="J2719" s="77">
        <v>550</v>
      </c>
      <c r="K2719" s="77">
        <v>550</v>
      </c>
      <c r="L2719" s="80">
        <v>0</v>
      </c>
      <c r="M2719" s="80">
        <f t="shared" ref="M2719:M2726" si="69">+L2719-J2719</f>
        <v>-550</v>
      </c>
      <c r="N2719" s="80"/>
      <c r="O2719" s="80"/>
      <c r="P2719" s="80"/>
      <c r="Q2719" s="78">
        <v>110010</v>
      </c>
      <c r="R2719" s="79" t="s">
        <v>150</v>
      </c>
      <c r="S2719" s="78">
        <v>10</v>
      </c>
      <c r="T2719" s="79" t="s">
        <v>150</v>
      </c>
      <c r="U2719" s="78">
        <v>11</v>
      </c>
      <c r="V2719" s="80" t="s">
        <v>156</v>
      </c>
      <c r="W2719" s="78">
        <v>71</v>
      </c>
      <c r="X2719" s="78">
        <v>4</v>
      </c>
    </row>
    <row r="2720" spans="1:24" x14ac:dyDescent="0.25">
      <c r="A2720" s="67"/>
      <c r="B2720" s="67">
        <v>2421</v>
      </c>
      <c r="C2720" s="67" t="s">
        <v>784</v>
      </c>
      <c r="D2720" s="109">
        <v>327306</v>
      </c>
      <c r="E2720" s="88" t="s">
        <v>318</v>
      </c>
      <c r="F2720" s="72">
        <v>733110</v>
      </c>
      <c r="G2720" s="75" t="s">
        <v>214</v>
      </c>
      <c r="H2720" s="77">
        <v>510.24</v>
      </c>
      <c r="I2720" s="77">
        <v>587.47</v>
      </c>
      <c r="J2720" s="77">
        <v>20469</v>
      </c>
      <c r="K2720" s="77">
        <v>20300.579999999998</v>
      </c>
      <c r="L2720" s="80">
        <v>600</v>
      </c>
      <c r="M2720" s="80">
        <f t="shared" si="69"/>
        <v>-19869</v>
      </c>
      <c r="N2720" s="80"/>
      <c r="O2720" s="80"/>
      <c r="P2720" s="80"/>
      <c r="Q2720" s="78">
        <v>110010</v>
      </c>
      <c r="R2720" s="79" t="s">
        <v>150</v>
      </c>
      <c r="S2720" s="78">
        <v>10</v>
      </c>
      <c r="T2720" s="79" t="s">
        <v>150</v>
      </c>
      <c r="U2720" s="78">
        <v>11</v>
      </c>
      <c r="V2720" s="80" t="s">
        <v>156</v>
      </c>
      <c r="W2720" s="78">
        <v>73</v>
      </c>
      <c r="X2720" s="78">
        <v>4</v>
      </c>
    </row>
    <row r="2721" spans="1:24" x14ac:dyDescent="0.25">
      <c r="A2721" s="67"/>
      <c r="B2721" s="67">
        <v>2422</v>
      </c>
      <c r="C2721" s="67" t="s">
        <v>784</v>
      </c>
      <c r="D2721" s="109">
        <v>327306</v>
      </c>
      <c r="E2721" s="88" t="s">
        <v>318</v>
      </c>
      <c r="F2721" s="72">
        <v>733120</v>
      </c>
      <c r="G2721" s="75" t="s">
        <v>188</v>
      </c>
      <c r="H2721" s="77">
        <v>0</v>
      </c>
      <c r="I2721" s="77">
        <v>0</v>
      </c>
      <c r="J2721" s="77">
        <v>17</v>
      </c>
      <c r="K2721" s="77">
        <v>0</v>
      </c>
      <c r="L2721" s="80">
        <v>0</v>
      </c>
      <c r="M2721" s="80">
        <f t="shared" si="69"/>
        <v>-17</v>
      </c>
      <c r="N2721" s="80"/>
      <c r="O2721" s="80"/>
      <c r="P2721" s="80"/>
      <c r="Q2721" s="78">
        <v>110010</v>
      </c>
      <c r="R2721" s="79" t="s">
        <v>150</v>
      </c>
      <c r="S2721" s="78">
        <v>10</v>
      </c>
      <c r="T2721" s="79" t="s">
        <v>150</v>
      </c>
      <c r="U2721" s="78">
        <v>11</v>
      </c>
      <c r="V2721" s="80" t="s">
        <v>156</v>
      </c>
      <c r="W2721" s="78">
        <v>73</v>
      </c>
      <c r="X2721" s="78">
        <v>4</v>
      </c>
    </row>
    <row r="2722" spans="1:24" x14ac:dyDescent="0.25">
      <c r="A2722" s="67"/>
      <c r="B2722" s="67">
        <v>2423</v>
      </c>
      <c r="C2722" s="67" t="s">
        <v>784</v>
      </c>
      <c r="D2722" s="109">
        <v>327306</v>
      </c>
      <c r="E2722" s="88" t="s">
        <v>318</v>
      </c>
      <c r="F2722" s="72">
        <v>744220</v>
      </c>
      <c r="G2722" s="75" t="s">
        <v>191</v>
      </c>
      <c r="H2722" s="77">
        <v>1560.85</v>
      </c>
      <c r="I2722" s="77">
        <v>1616.97</v>
      </c>
      <c r="J2722" s="77">
        <v>1500</v>
      </c>
      <c r="K2722" s="77">
        <v>0</v>
      </c>
      <c r="L2722" s="80">
        <v>1700</v>
      </c>
      <c r="M2722" s="80">
        <f t="shared" si="69"/>
        <v>200</v>
      </c>
      <c r="N2722" s="80"/>
      <c r="O2722" s="80"/>
      <c r="P2722" s="80"/>
      <c r="Q2722" s="78">
        <v>110010</v>
      </c>
      <c r="R2722" s="79" t="s">
        <v>150</v>
      </c>
      <c r="S2722" s="78">
        <v>10</v>
      </c>
      <c r="T2722" s="79" t="s">
        <v>150</v>
      </c>
      <c r="U2722" s="78">
        <v>11</v>
      </c>
      <c r="V2722" s="80" t="s">
        <v>156</v>
      </c>
      <c r="W2722" s="78">
        <v>74</v>
      </c>
      <c r="X2722" s="78">
        <v>4</v>
      </c>
    </row>
    <row r="2723" spans="1:24" x14ac:dyDescent="0.25">
      <c r="A2723" s="67"/>
      <c r="B2723" s="67">
        <v>2424</v>
      </c>
      <c r="C2723" s="67" t="s">
        <v>784</v>
      </c>
      <c r="D2723" s="109">
        <v>327306</v>
      </c>
      <c r="E2723" s="88" t="s">
        <v>318</v>
      </c>
      <c r="F2723" s="72">
        <v>755310</v>
      </c>
      <c r="G2723" s="75" t="s">
        <v>194</v>
      </c>
      <c r="H2723" s="77">
        <v>2</v>
      </c>
      <c r="I2723" s="77">
        <v>12</v>
      </c>
      <c r="J2723" s="77">
        <v>0</v>
      </c>
      <c r="K2723" s="77">
        <v>0</v>
      </c>
      <c r="L2723" s="80">
        <v>0</v>
      </c>
      <c r="M2723" s="80">
        <f t="shared" si="69"/>
        <v>0</v>
      </c>
      <c r="N2723" s="80"/>
      <c r="O2723" s="80"/>
      <c r="P2723" s="80"/>
      <c r="Q2723" s="78">
        <v>110010</v>
      </c>
      <c r="R2723" s="79" t="s">
        <v>150</v>
      </c>
      <c r="S2723" s="78">
        <v>10</v>
      </c>
      <c r="T2723" s="79" t="s">
        <v>150</v>
      </c>
      <c r="U2723" s="78">
        <v>11</v>
      </c>
      <c r="V2723" s="80" t="s">
        <v>156</v>
      </c>
      <c r="W2723" s="78">
        <v>75</v>
      </c>
      <c r="X2723" s="78">
        <v>4</v>
      </c>
    </row>
    <row r="2724" spans="1:24" x14ac:dyDescent="0.25">
      <c r="A2724" s="67"/>
      <c r="B2724" s="67">
        <v>2425</v>
      </c>
      <c r="C2724" s="67" t="s">
        <v>784</v>
      </c>
      <c r="D2724" s="109">
        <v>327306</v>
      </c>
      <c r="E2724" s="88" t="s">
        <v>318</v>
      </c>
      <c r="F2724" s="72">
        <v>777416</v>
      </c>
      <c r="G2724" s="75" t="s">
        <v>226</v>
      </c>
      <c r="H2724" s="77">
        <v>0</v>
      </c>
      <c r="I2724" s="77">
        <v>13733.15</v>
      </c>
      <c r="J2724" s="77">
        <v>6506</v>
      </c>
      <c r="K2724" s="77">
        <v>6505.54</v>
      </c>
      <c r="L2724" s="80">
        <v>0</v>
      </c>
      <c r="M2724" s="80">
        <f t="shared" si="69"/>
        <v>-6506</v>
      </c>
      <c r="N2724" s="80"/>
      <c r="O2724" s="80"/>
      <c r="P2724" s="80"/>
      <c r="Q2724" s="78">
        <v>110010</v>
      </c>
      <c r="R2724" s="79" t="s">
        <v>150</v>
      </c>
      <c r="S2724" s="78">
        <v>10</v>
      </c>
      <c r="T2724" s="79" t="s">
        <v>150</v>
      </c>
      <c r="U2724" s="78">
        <v>11</v>
      </c>
      <c r="V2724" s="80" t="s">
        <v>156</v>
      </c>
      <c r="W2724" s="78">
        <v>77</v>
      </c>
      <c r="X2724" s="78">
        <v>4</v>
      </c>
    </row>
    <row r="2725" spans="1:24" x14ac:dyDescent="0.25">
      <c r="A2725" s="67"/>
      <c r="B2725" s="67">
        <v>2426</v>
      </c>
      <c r="C2725" s="67" t="s">
        <v>784</v>
      </c>
      <c r="D2725" s="109">
        <v>327306</v>
      </c>
      <c r="E2725" s="88" t="s">
        <v>318</v>
      </c>
      <c r="F2725" s="72">
        <v>787410</v>
      </c>
      <c r="G2725" s="75" t="s">
        <v>227</v>
      </c>
      <c r="H2725" s="77">
        <v>0</v>
      </c>
      <c r="I2725" s="77">
        <v>1054.3599999999999</v>
      </c>
      <c r="J2725" s="77">
        <v>10632</v>
      </c>
      <c r="K2725" s="77">
        <v>10631.92</v>
      </c>
      <c r="L2725" s="80">
        <v>0</v>
      </c>
      <c r="M2725" s="80">
        <f t="shared" si="69"/>
        <v>-10632</v>
      </c>
      <c r="N2725" s="80"/>
      <c r="O2725" s="80"/>
      <c r="P2725" s="80"/>
      <c r="Q2725" s="78">
        <v>110010</v>
      </c>
      <c r="R2725" s="79" t="s">
        <v>150</v>
      </c>
      <c r="S2725" s="78">
        <v>10</v>
      </c>
      <c r="T2725" s="79" t="s">
        <v>150</v>
      </c>
      <c r="U2725" s="78">
        <v>11</v>
      </c>
      <c r="V2725" s="80" t="s">
        <v>156</v>
      </c>
      <c r="W2725" s="78">
        <v>78</v>
      </c>
      <c r="X2725" s="78">
        <v>4</v>
      </c>
    </row>
    <row r="2726" spans="1:24" x14ac:dyDescent="0.25">
      <c r="A2726" s="67"/>
      <c r="B2726" s="67"/>
      <c r="C2726" s="67" t="s">
        <v>784</v>
      </c>
      <c r="D2726" s="109">
        <v>327306</v>
      </c>
      <c r="E2726" s="88" t="s">
        <v>318</v>
      </c>
      <c r="F2726" s="66">
        <v>798142</v>
      </c>
      <c r="G2726" s="66" t="s">
        <v>839</v>
      </c>
      <c r="H2726" s="77"/>
      <c r="I2726" s="77"/>
      <c r="J2726" s="77"/>
      <c r="K2726" s="77"/>
      <c r="L2726" s="80">
        <v>-230</v>
      </c>
      <c r="M2726" s="80">
        <f t="shared" si="69"/>
        <v>-230</v>
      </c>
      <c r="N2726" s="80"/>
      <c r="O2726" s="80"/>
      <c r="P2726" s="80"/>
      <c r="Q2726" s="78">
        <v>110010</v>
      </c>
      <c r="R2726" s="79" t="s">
        <v>150</v>
      </c>
      <c r="S2726" s="78">
        <v>10</v>
      </c>
      <c r="T2726" s="79" t="s">
        <v>150</v>
      </c>
      <c r="U2726" s="78">
        <v>11</v>
      </c>
      <c r="V2726" s="80" t="s">
        <v>156</v>
      </c>
      <c r="W2726" s="78">
        <v>79</v>
      </c>
      <c r="X2726" s="78">
        <v>4</v>
      </c>
    </row>
    <row r="2727" spans="1:24" s="66" customFormat="1" x14ac:dyDescent="0.25">
      <c r="A2727" s="67"/>
      <c r="B2727" s="67">
        <v>2427</v>
      </c>
      <c r="C2727" s="67" t="s">
        <v>784</v>
      </c>
      <c r="D2727" s="107">
        <v>340056</v>
      </c>
      <c r="E2727" s="88" t="s">
        <v>321</v>
      </c>
      <c r="F2727" s="76">
        <v>611110</v>
      </c>
      <c r="G2727" s="75" t="s">
        <v>258</v>
      </c>
      <c r="H2727" s="77">
        <v>148857</v>
      </c>
      <c r="I2727" s="77">
        <v>149399.24</v>
      </c>
      <c r="J2727" s="77">
        <v>206114</v>
      </c>
      <c r="K2727" s="77">
        <v>105805.42000000001</v>
      </c>
      <c r="L2727" s="80">
        <v>200617</v>
      </c>
      <c r="M2727" s="80"/>
      <c r="N2727" s="80"/>
      <c r="O2727" s="80"/>
      <c r="P2727" s="80"/>
      <c r="Q2727" s="78">
        <v>110010</v>
      </c>
      <c r="R2727" s="79" t="s">
        <v>150</v>
      </c>
      <c r="S2727" s="78">
        <v>10</v>
      </c>
      <c r="T2727" s="79" t="s">
        <v>150</v>
      </c>
      <c r="U2727" s="78">
        <v>11</v>
      </c>
      <c r="V2727" s="80" t="s">
        <v>156</v>
      </c>
      <c r="W2727" s="78">
        <v>61</v>
      </c>
      <c r="X2727" s="78">
        <v>1</v>
      </c>
    </row>
    <row r="2728" spans="1:24" x14ac:dyDescent="0.25">
      <c r="A2728" s="67"/>
      <c r="B2728" s="67">
        <v>2428</v>
      </c>
      <c r="C2728" s="67" t="s">
        <v>784</v>
      </c>
      <c r="D2728" s="107">
        <v>340056</v>
      </c>
      <c r="E2728" s="88" t="s">
        <v>321</v>
      </c>
      <c r="F2728" s="76">
        <v>611115</v>
      </c>
      <c r="G2728" s="75" t="s">
        <v>259</v>
      </c>
      <c r="H2728" s="77">
        <v>741.42000000000007</v>
      </c>
      <c r="I2728" s="77">
        <v>1520.02</v>
      </c>
      <c r="J2728" s="77">
        <v>1248</v>
      </c>
      <c r="K2728" s="77">
        <v>0</v>
      </c>
      <c r="L2728" s="80">
        <v>1250</v>
      </c>
      <c r="M2728" s="80"/>
      <c r="N2728" s="80"/>
      <c r="O2728" s="80"/>
      <c r="P2728" s="80"/>
      <c r="Q2728" s="78">
        <v>110010</v>
      </c>
      <c r="R2728" s="79" t="s">
        <v>150</v>
      </c>
      <c r="S2728" s="78">
        <v>10</v>
      </c>
      <c r="T2728" s="79" t="s">
        <v>150</v>
      </c>
      <c r="U2728" s="78">
        <v>11</v>
      </c>
      <c r="V2728" s="80" t="s">
        <v>156</v>
      </c>
      <c r="W2728" s="78">
        <v>61</v>
      </c>
      <c r="X2728" s="78">
        <v>1</v>
      </c>
    </row>
    <row r="2729" spans="1:24" x14ac:dyDescent="0.25">
      <c r="A2729" s="67"/>
      <c r="B2729" s="67">
        <v>2429</v>
      </c>
      <c r="C2729" s="67" t="s">
        <v>784</v>
      </c>
      <c r="D2729" s="107">
        <v>340056</v>
      </c>
      <c r="E2729" s="88" t="s">
        <v>321</v>
      </c>
      <c r="F2729" s="76">
        <v>611120</v>
      </c>
      <c r="G2729" s="75" t="s">
        <v>229</v>
      </c>
      <c r="H2729" s="77">
        <v>88327.359999999986</v>
      </c>
      <c r="I2729" s="77">
        <v>103281.17</v>
      </c>
      <c r="J2729" s="77">
        <v>110630</v>
      </c>
      <c r="K2729" s="77">
        <v>76145.039999999994</v>
      </c>
      <c r="L2729" s="80">
        <v>0</v>
      </c>
      <c r="M2729" s="80"/>
      <c r="N2729" s="80"/>
      <c r="O2729" s="80"/>
      <c r="P2729" s="80"/>
      <c r="Q2729" s="78">
        <v>110010</v>
      </c>
      <c r="R2729" s="79" t="s">
        <v>150</v>
      </c>
      <c r="S2729" s="78">
        <v>10</v>
      </c>
      <c r="T2729" s="79" t="s">
        <v>150</v>
      </c>
      <c r="U2729" s="78">
        <v>11</v>
      </c>
      <c r="V2729" s="80" t="s">
        <v>156</v>
      </c>
      <c r="W2729" s="78">
        <v>61</v>
      </c>
      <c r="X2729" s="78">
        <v>1</v>
      </c>
    </row>
    <row r="2730" spans="1:24" x14ac:dyDescent="0.25">
      <c r="A2730" s="67"/>
      <c r="B2730" s="67">
        <v>2430</v>
      </c>
      <c r="C2730" s="67" t="s">
        <v>784</v>
      </c>
      <c r="D2730" s="107">
        <v>340056</v>
      </c>
      <c r="E2730" s="88" t="s">
        <v>321</v>
      </c>
      <c r="F2730" s="76">
        <v>611125</v>
      </c>
      <c r="G2730" s="75" t="s">
        <v>260</v>
      </c>
      <c r="H2730" s="77">
        <v>10133.760000000002</v>
      </c>
      <c r="I2730" s="77">
        <v>15951.039999999999</v>
      </c>
      <c r="J2730" s="77">
        <v>16870</v>
      </c>
      <c r="K2730" s="77">
        <v>5723.46</v>
      </c>
      <c r="L2730" s="80">
        <v>22291</v>
      </c>
      <c r="M2730" s="80"/>
      <c r="N2730" s="80"/>
      <c r="O2730" s="80"/>
      <c r="P2730" s="80"/>
      <c r="Q2730" s="78">
        <v>110010</v>
      </c>
      <c r="R2730" s="79" t="s">
        <v>150</v>
      </c>
      <c r="S2730" s="78">
        <v>10</v>
      </c>
      <c r="T2730" s="79" t="s">
        <v>150</v>
      </c>
      <c r="U2730" s="78">
        <v>11</v>
      </c>
      <c r="V2730" s="80" t="s">
        <v>156</v>
      </c>
      <c r="W2730" s="78">
        <v>61</v>
      </c>
      <c r="X2730" s="78">
        <v>1</v>
      </c>
    </row>
    <row r="2731" spans="1:24" x14ac:dyDescent="0.25">
      <c r="A2731" s="67"/>
      <c r="B2731" s="67">
        <v>2431</v>
      </c>
      <c r="C2731" s="67" t="s">
        <v>784</v>
      </c>
      <c r="D2731" s="107">
        <v>340056</v>
      </c>
      <c r="E2731" s="88" t="s">
        <v>321</v>
      </c>
      <c r="F2731" s="76">
        <v>611130</v>
      </c>
      <c r="G2731" s="75" t="s">
        <v>261</v>
      </c>
      <c r="H2731" s="77">
        <v>15222</v>
      </c>
      <c r="I2731" s="77">
        <v>13587.96</v>
      </c>
      <c r="J2731" s="77">
        <v>13588</v>
      </c>
      <c r="K2731" s="77">
        <v>8255.52</v>
      </c>
      <c r="L2731" s="80">
        <v>14132</v>
      </c>
      <c r="M2731" s="80"/>
      <c r="N2731" s="80"/>
      <c r="O2731" s="80"/>
      <c r="P2731" s="80"/>
      <c r="Q2731" s="78">
        <v>110010</v>
      </c>
      <c r="R2731" s="79" t="s">
        <v>150</v>
      </c>
      <c r="S2731" s="78">
        <v>10</v>
      </c>
      <c r="T2731" s="79" t="s">
        <v>150</v>
      </c>
      <c r="U2731" s="78">
        <v>11</v>
      </c>
      <c r="V2731" s="80" t="s">
        <v>156</v>
      </c>
      <c r="W2731" s="78">
        <v>61</v>
      </c>
      <c r="X2731" s="78">
        <v>1</v>
      </c>
    </row>
    <row r="2732" spans="1:24" x14ac:dyDescent="0.25">
      <c r="A2732" s="67"/>
      <c r="B2732" s="67">
        <v>2432</v>
      </c>
      <c r="C2732" s="67" t="s">
        <v>784</v>
      </c>
      <c r="D2732" s="107">
        <v>340056</v>
      </c>
      <c r="E2732" s="88" t="s">
        <v>321</v>
      </c>
      <c r="F2732" s="76">
        <v>611150</v>
      </c>
      <c r="G2732" s="75" t="s">
        <v>262</v>
      </c>
      <c r="H2732" s="77">
        <v>14589.939999999999</v>
      </c>
      <c r="I2732" s="77">
        <v>7533.76</v>
      </c>
      <c r="J2732" s="77">
        <v>31793</v>
      </c>
      <c r="K2732" s="77">
        <v>0</v>
      </c>
      <c r="L2732" s="80">
        <v>31207</v>
      </c>
      <c r="M2732" s="80"/>
      <c r="N2732" s="80"/>
      <c r="O2732" s="80"/>
      <c r="P2732" s="80"/>
      <c r="Q2732" s="78">
        <v>110010</v>
      </c>
      <c r="R2732" s="79" t="s">
        <v>150</v>
      </c>
      <c r="S2732" s="78">
        <v>10</v>
      </c>
      <c r="T2732" s="79" t="s">
        <v>150</v>
      </c>
      <c r="U2732" s="78">
        <v>11</v>
      </c>
      <c r="V2732" s="80" t="s">
        <v>156</v>
      </c>
      <c r="W2732" s="78">
        <v>61</v>
      </c>
      <c r="X2732" s="78">
        <v>1</v>
      </c>
    </row>
    <row r="2733" spans="1:24" x14ac:dyDescent="0.25">
      <c r="A2733" s="67"/>
      <c r="B2733" s="67">
        <v>2433</v>
      </c>
      <c r="C2733" s="67" t="s">
        <v>784</v>
      </c>
      <c r="D2733" s="107">
        <v>340056</v>
      </c>
      <c r="E2733" s="88" t="s">
        <v>321</v>
      </c>
      <c r="F2733" s="76">
        <v>611160</v>
      </c>
      <c r="G2733" s="75" t="s">
        <v>230</v>
      </c>
      <c r="H2733" s="77">
        <v>41409</v>
      </c>
      <c r="I2733" s="77">
        <v>47424.340000000004</v>
      </c>
      <c r="J2733" s="77">
        <v>47580</v>
      </c>
      <c r="K2733" s="77">
        <v>0</v>
      </c>
      <c r="L2733" s="80">
        <v>0</v>
      </c>
      <c r="M2733" s="80"/>
      <c r="N2733" s="80"/>
      <c r="O2733" s="80"/>
      <c r="P2733" s="80"/>
      <c r="Q2733" s="78">
        <v>110010</v>
      </c>
      <c r="R2733" s="79" t="s">
        <v>150</v>
      </c>
      <c r="S2733" s="78">
        <v>10</v>
      </c>
      <c r="T2733" s="79" t="s">
        <v>150</v>
      </c>
      <c r="U2733" s="78">
        <v>11</v>
      </c>
      <c r="V2733" s="80" t="s">
        <v>156</v>
      </c>
      <c r="W2733" s="78">
        <v>61</v>
      </c>
      <c r="X2733" s="78">
        <v>1</v>
      </c>
    </row>
    <row r="2734" spans="1:24" x14ac:dyDescent="0.25">
      <c r="A2734" s="67"/>
      <c r="B2734" s="67">
        <v>2434</v>
      </c>
      <c r="C2734" s="67" t="s">
        <v>784</v>
      </c>
      <c r="D2734" s="107">
        <v>340056</v>
      </c>
      <c r="E2734" s="88" t="s">
        <v>321</v>
      </c>
      <c r="F2734" s="76">
        <v>611475</v>
      </c>
      <c r="G2734" s="75" t="s">
        <v>210</v>
      </c>
      <c r="H2734" s="77">
        <v>32135.039999999994</v>
      </c>
      <c r="I2734" s="77">
        <v>33420.359999999993</v>
      </c>
      <c r="J2734" s="77">
        <v>34758</v>
      </c>
      <c r="K2734" s="77">
        <v>17378.579999999998</v>
      </c>
      <c r="L2734" s="80">
        <v>34757</v>
      </c>
      <c r="M2734" s="80"/>
      <c r="N2734" s="80"/>
      <c r="O2734" s="80"/>
      <c r="P2734" s="80"/>
      <c r="Q2734" s="78">
        <v>110010</v>
      </c>
      <c r="R2734" s="79" t="s">
        <v>150</v>
      </c>
      <c r="S2734" s="78">
        <v>10</v>
      </c>
      <c r="T2734" s="79" t="s">
        <v>150</v>
      </c>
      <c r="U2734" s="78">
        <v>11</v>
      </c>
      <c r="V2734" s="80" t="s">
        <v>156</v>
      </c>
      <c r="W2734" s="78">
        <v>61</v>
      </c>
      <c r="X2734" s="78">
        <v>1</v>
      </c>
    </row>
    <row r="2735" spans="1:24" x14ac:dyDescent="0.25">
      <c r="A2735" s="67"/>
      <c r="B2735" s="67">
        <v>2435</v>
      </c>
      <c r="C2735" s="67" t="s">
        <v>784</v>
      </c>
      <c r="D2735" s="107">
        <v>340056</v>
      </c>
      <c r="E2735" s="88" t="s">
        <v>321</v>
      </c>
      <c r="F2735" s="76">
        <v>611485</v>
      </c>
      <c r="G2735" s="75" t="s">
        <v>263</v>
      </c>
      <c r="H2735" s="77">
        <v>3051.85</v>
      </c>
      <c r="I2735" s="77">
        <v>2806.8</v>
      </c>
      <c r="J2735" s="77">
        <v>3245</v>
      </c>
      <c r="K2735" s="77">
        <v>0</v>
      </c>
      <c r="L2735" s="80">
        <v>0</v>
      </c>
      <c r="M2735" s="80"/>
      <c r="N2735" s="80"/>
      <c r="O2735" s="80"/>
      <c r="P2735" s="80"/>
      <c r="Q2735" s="78">
        <v>110010</v>
      </c>
      <c r="R2735" s="79" t="s">
        <v>150</v>
      </c>
      <c r="S2735" s="78">
        <v>10</v>
      </c>
      <c r="T2735" s="79" t="s">
        <v>150</v>
      </c>
      <c r="U2735" s="78">
        <v>11</v>
      </c>
      <c r="V2735" s="80" t="s">
        <v>156</v>
      </c>
      <c r="W2735" s="78">
        <v>61</v>
      </c>
      <c r="X2735" s="78">
        <v>1</v>
      </c>
    </row>
    <row r="2736" spans="1:24" ht="14.25" customHeight="1" x14ac:dyDescent="0.25">
      <c r="A2736" s="67"/>
      <c r="B2736" s="67">
        <v>2436</v>
      </c>
      <c r="C2736" s="67" t="s">
        <v>784</v>
      </c>
      <c r="D2736" s="107">
        <v>340056</v>
      </c>
      <c r="E2736" s="88" t="s">
        <v>321</v>
      </c>
      <c r="F2736" s="76">
        <v>611491</v>
      </c>
      <c r="G2736" s="75" t="s">
        <v>233</v>
      </c>
      <c r="H2736" s="77">
        <v>0</v>
      </c>
      <c r="I2736" s="77">
        <v>42.26</v>
      </c>
      <c r="J2736" s="77">
        <v>0</v>
      </c>
      <c r="K2736" s="77">
        <v>0</v>
      </c>
      <c r="L2736" s="80">
        <v>0</v>
      </c>
      <c r="M2736" s="80"/>
      <c r="N2736" s="80"/>
      <c r="O2736" s="80"/>
      <c r="P2736" s="80"/>
      <c r="Q2736" s="78">
        <v>110010</v>
      </c>
      <c r="R2736" s="79" t="s">
        <v>150</v>
      </c>
      <c r="S2736" s="78">
        <v>10</v>
      </c>
      <c r="T2736" s="79" t="s">
        <v>150</v>
      </c>
      <c r="U2736" s="78">
        <v>11</v>
      </c>
      <c r="V2736" s="80" t="s">
        <v>156</v>
      </c>
      <c r="W2736" s="78">
        <v>61</v>
      </c>
      <c r="X2736" s="78">
        <v>1</v>
      </c>
    </row>
    <row r="2737" spans="1:24" x14ac:dyDescent="0.25">
      <c r="A2737" s="67"/>
      <c r="B2737" s="67">
        <v>2437</v>
      </c>
      <c r="C2737" s="67" t="s">
        <v>784</v>
      </c>
      <c r="D2737" s="107">
        <v>340056</v>
      </c>
      <c r="E2737" s="88" t="s">
        <v>321</v>
      </c>
      <c r="F2737" s="76">
        <v>712370</v>
      </c>
      <c r="G2737" s="75" t="s">
        <v>184</v>
      </c>
      <c r="H2737" s="77">
        <v>2523.6</v>
      </c>
      <c r="I2737" s="77">
        <v>2316.13</v>
      </c>
      <c r="J2737" s="77">
        <v>3500</v>
      </c>
      <c r="K2737" s="77">
        <v>-180.29000000000002</v>
      </c>
      <c r="L2737" s="80">
        <v>3500</v>
      </c>
      <c r="M2737" s="80">
        <f t="shared" ref="M2737:M2745" si="70">+L2737-J2737</f>
        <v>0</v>
      </c>
      <c r="N2737" s="80"/>
      <c r="O2737" s="80"/>
      <c r="P2737" s="80"/>
      <c r="Q2737" s="78">
        <v>110010</v>
      </c>
      <c r="R2737" s="79" t="s">
        <v>150</v>
      </c>
      <c r="S2737" s="78">
        <v>10</v>
      </c>
      <c r="T2737" s="79" t="s">
        <v>150</v>
      </c>
      <c r="U2737" s="78">
        <v>11</v>
      </c>
      <c r="V2737" s="80" t="s">
        <v>156</v>
      </c>
      <c r="W2737" s="78">
        <v>71</v>
      </c>
      <c r="X2737" s="78">
        <v>4</v>
      </c>
    </row>
    <row r="2738" spans="1:24" x14ac:dyDescent="0.25">
      <c r="A2738" s="67"/>
      <c r="B2738" s="67">
        <v>2438</v>
      </c>
      <c r="C2738" s="67" t="s">
        <v>784</v>
      </c>
      <c r="D2738" s="107">
        <v>340056</v>
      </c>
      <c r="E2738" s="88" t="s">
        <v>321</v>
      </c>
      <c r="F2738" s="76">
        <v>712510</v>
      </c>
      <c r="G2738" s="75" t="s">
        <v>186</v>
      </c>
      <c r="H2738" s="77">
        <v>1972.9999999999998</v>
      </c>
      <c r="I2738" s="77">
        <v>1797.97</v>
      </c>
      <c r="J2738" s="77">
        <v>2894</v>
      </c>
      <c r="K2738" s="77">
        <v>2893.31</v>
      </c>
      <c r="L2738" s="80">
        <v>2000</v>
      </c>
      <c r="M2738" s="80">
        <f t="shared" si="70"/>
        <v>-894</v>
      </c>
      <c r="N2738" s="80"/>
      <c r="O2738" s="80"/>
      <c r="P2738" s="80"/>
      <c r="Q2738" s="78">
        <v>110010</v>
      </c>
      <c r="R2738" s="79" t="s">
        <v>150</v>
      </c>
      <c r="S2738" s="78">
        <v>10</v>
      </c>
      <c r="T2738" s="79" t="s">
        <v>150</v>
      </c>
      <c r="U2738" s="78">
        <v>11</v>
      </c>
      <c r="V2738" s="80" t="s">
        <v>156</v>
      </c>
      <c r="W2738" s="78">
        <v>71</v>
      </c>
      <c r="X2738" s="78">
        <v>4</v>
      </c>
    </row>
    <row r="2739" spans="1:24" x14ac:dyDescent="0.25">
      <c r="A2739" s="67"/>
      <c r="B2739" s="67">
        <v>2439</v>
      </c>
      <c r="C2739" s="67" t="s">
        <v>784</v>
      </c>
      <c r="D2739" s="107">
        <v>340056</v>
      </c>
      <c r="E2739" s="88" t="s">
        <v>321</v>
      </c>
      <c r="F2739" s="76">
        <v>733110</v>
      </c>
      <c r="G2739" s="75" t="s">
        <v>214</v>
      </c>
      <c r="H2739" s="77">
        <v>11896.37</v>
      </c>
      <c r="I2739" s="77">
        <v>10427.27</v>
      </c>
      <c r="J2739" s="77">
        <v>17919</v>
      </c>
      <c r="K2739" s="77">
        <v>7278.45</v>
      </c>
      <c r="L2739" s="80">
        <v>18015</v>
      </c>
      <c r="M2739" s="80">
        <f t="shared" si="70"/>
        <v>96</v>
      </c>
      <c r="N2739" s="80"/>
      <c r="O2739" s="80"/>
      <c r="P2739" s="80"/>
      <c r="Q2739" s="78">
        <v>110010</v>
      </c>
      <c r="R2739" s="79" t="s">
        <v>150</v>
      </c>
      <c r="S2739" s="78">
        <v>10</v>
      </c>
      <c r="T2739" s="79" t="s">
        <v>150</v>
      </c>
      <c r="U2739" s="78">
        <v>11</v>
      </c>
      <c r="V2739" s="80" t="s">
        <v>156</v>
      </c>
      <c r="W2739" s="78">
        <v>73</v>
      </c>
      <c r="X2739" s="78">
        <v>4</v>
      </c>
    </row>
    <row r="2740" spans="1:24" x14ac:dyDescent="0.25">
      <c r="A2740" s="67"/>
      <c r="B2740" s="67">
        <v>2440</v>
      </c>
      <c r="C2740" s="67" t="s">
        <v>784</v>
      </c>
      <c r="D2740" s="107">
        <v>340056</v>
      </c>
      <c r="E2740" s="88" t="s">
        <v>321</v>
      </c>
      <c r="F2740" s="76">
        <v>744220</v>
      </c>
      <c r="G2740" s="75" t="s">
        <v>191</v>
      </c>
      <c r="H2740" s="77">
        <v>539</v>
      </c>
      <c r="I2740" s="77">
        <v>50</v>
      </c>
      <c r="J2740" s="77">
        <v>0</v>
      </c>
      <c r="K2740" s="77">
        <v>0</v>
      </c>
      <c r="L2740" s="80">
        <v>0</v>
      </c>
      <c r="M2740" s="80">
        <f t="shared" si="70"/>
        <v>0</v>
      </c>
      <c r="N2740" s="80"/>
      <c r="O2740" s="80"/>
      <c r="P2740" s="80"/>
      <c r="Q2740" s="78">
        <v>110010</v>
      </c>
      <c r="R2740" s="79" t="s">
        <v>150</v>
      </c>
      <c r="S2740" s="78">
        <v>10</v>
      </c>
      <c r="T2740" s="79" t="s">
        <v>150</v>
      </c>
      <c r="U2740" s="78">
        <v>11</v>
      </c>
      <c r="V2740" s="80" t="s">
        <v>156</v>
      </c>
      <c r="W2740" s="78">
        <v>74</v>
      </c>
      <c r="X2740" s="78">
        <v>4</v>
      </c>
    </row>
    <row r="2741" spans="1:24" x14ac:dyDescent="0.25">
      <c r="A2741" s="67"/>
      <c r="B2741" s="67">
        <v>2441</v>
      </c>
      <c r="C2741" s="67" t="s">
        <v>784</v>
      </c>
      <c r="D2741" s="107">
        <v>340056</v>
      </c>
      <c r="E2741" s="88" t="s">
        <v>321</v>
      </c>
      <c r="F2741" s="76">
        <v>755310</v>
      </c>
      <c r="G2741" s="75" t="s">
        <v>194</v>
      </c>
      <c r="H2741" s="77">
        <v>3926.0499999999997</v>
      </c>
      <c r="I2741" s="77">
        <v>87.299999999999272</v>
      </c>
      <c r="J2741" s="77">
        <v>5217</v>
      </c>
      <c r="K2741" s="77">
        <v>3392.2200000000003</v>
      </c>
      <c r="L2741" s="80">
        <v>5217</v>
      </c>
      <c r="M2741" s="80">
        <f t="shared" si="70"/>
        <v>0</v>
      </c>
      <c r="N2741" s="80"/>
      <c r="O2741" s="80"/>
      <c r="P2741" s="80"/>
      <c r="Q2741" s="78">
        <v>110010</v>
      </c>
      <c r="R2741" s="79" t="s">
        <v>150</v>
      </c>
      <c r="S2741" s="78">
        <v>10</v>
      </c>
      <c r="T2741" s="79" t="s">
        <v>150</v>
      </c>
      <c r="U2741" s="78">
        <v>11</v>
      </c>
      <c r="V2741" s="80" t="s">
        <v>156</v>
      </c>
      <c r="W2741" s="78">
        <v>75</v>
      </c>
      <c r="X2741" s="78">
        <v>4</v>
      </c>
    </row>
    <row r="2742" spans="1:24" s="66" customFormat="1" x14ac:dyDescent="0.25">
      <c r="A2742" s="67"/>
      <c r="B2742" s="67">
        <v>2442</v>
      </c>
      <c r="C2742" s="67" t="s">
        <v>784</v>
      </c>
      <c r="D2742" s="107">
        <v>340056</v>
      </c>
      <c r="E2742" s="88" t="s">
        <v>321</v>
      </c>
      <c r="F2742" s="76">
        <v>755360</v>
      </c>
      <c r="G2742" s="75" t="s">
        <v>225</v>
      </c>
      <c r="H2742" s="77">
        <v>38.75</v>
      </c>
      <c r="I2742" s="77">
        <v>67</v>
      </c>
      <c r="J2742" s="77">
        <v>125</v>
      </c>
      <c r="K2742" s="77">
        <v>68.92</v>
      </c>
      <c r="L2742" s="80">
        <v>125</v>
      </c>
      <c r="M2742" s="80">
        <f t="shared" si="70"/>
        <v>0</v>
      </c>
      <c r="N2742" s="80"/>
      <c r="O2742" s="80"/>
      <c r="P2742" s="80"/>
      <c r="Q2742" s="78">
        <v>110010</v>
      </c>
      <c r="R2742" s="79" t="s">
        <v>150</v>
      </c>
      <c r="S2742" s="78">
        <v>10</v>
      </c>
      <c r="T2742" s="79" t="s">
        <v>150</v>
      </c>
      <c r="U2742" s="78">
        <v>11</v>
      </c>
      <c r="V2742" s="80" t="s">
        <v>156</v>
      </c>
      <c r="W2742" s="78">
        <v>75</v>
      </c>
      <c r="X2742" s="78">
        <v>4</v>
      </c>
    </row>
    <row r="2743" spans="1:24" x14ac:dyDescent="0.25">
      <c r="A2743" s="67"/>
      <c r="B2743" s="67">
        <v>2443</v>
      </c>
      <c r="C2743" s="67" t="s">
        <v>784</v>
      </c>
      <c r="D2743" s="107">
        <v>340056</v>
      </c>
      <c r="E2743" s="88" t="s">
        <v>321</v>
      </c>
      <c r="F2743" s="76">
        <v>755510</v>
      </c>
      <c r="G2743" s="75" t="s">
        <v>195</v>
      </c>
      <c r="H2743" s="77">
        <v>1381.75</v>
      </c>
      <c r="I2743" s="77">
        <v>1954</v>
      </c>
      <c r="J2743" s="77">
        <v>1300</v>
      </c>
      <c r="K2743" s="77">
        <v>0</v>
      </c>
      <c r="L2743" s="80">
        <v>2250</v>
      </c>
      <c r="M2743" s="80">
        <f t="shared" si="70"/>
        <v>950</v>
      </c>
      <c r="N2743" s="80"/>
      <c r="O2743" s="80"/>
      <c r="P2743" s="80"/>
      <c r="Q2743" s="78">
        <v>110010</v>
      </c>
      <c r="R2743" s="79" t="s">
        <v>150</v>
      </c>
      <c r="S2743" s="78">
        <v>10</v>
      </c>
      <c r="T2743" s="79" t="s">
        <v>150</v>
      </c>
      <c r="U2743" s="78">
        <v>11</v>
      </c>
      <c r="V2743" s="80" t="s">
        <v>156</v>
      </c>
      <c r="W2743" s="78">
        <v>75</v>
      </c>
      <c r="X2743" s="78">
        <v>4</v>
      </c>
    </row>
    <row r="2744" spans="1:24" s="66" customFormat="1" x14ac:dyDescent="0.25">
      <c r="A2744" s="67"/>
      <c r="B2744" s="67">
        <v>2444</v>
      </c>
      <c r="C2744" s="67" t="s">
        <v>784</v>
      </c>
      <c r="D2744" s="107">
        <v>340056</v>
      </c>
      <c r="E2744" s="88" t="s">
        <v>321</v>
      </c>
      <c r="F2744" s="76">
        <v>787410</v>
      </c>
      <c r="G2744" s="75" t="s">
        <v>227</v>
      </c>
      <c r="H2744" s="77">
        <v>1094.5</v>
      </c>
      <c r="I2744" s="77">
        <v>0</v>
      </c>
      <c r="J2744" s="77">
        <v>0</v>
      </c>
      <c r="K2744" s="77">
        <v>0</v>
      </c>
      <c r="L2744" s="80">
        <v>0</v>
      </c>
      <c r="M2744" s="80">
        <f t="shared" si="70"/>
        <v>0</v>
      </c>
      <c r="N2744" s="80"/>
      <c r="O2744" s="80"/>
      <c r="P2744" s="80"/>
      <c r="Q2744" s="78">
        <v>110010</v>
      </c>
      <c r="R2744" s="79" t="s">
        <v>150</v>
      </c>
      <c r="S2744" s="78">
        <v>10</v>
      </c>
      <c r="T2744" s="79" t="s">
        <v>150</v>
      </c>
      <c r="U2744" s="78">
        <v>11</v>
      </c>
      <c r="V2744" s="80" t="s">
        <v>156</v>
      </c>
      <c r="W2744" s="78">
        <v>78</v>
      </c>
      <c r="X2744" s="78">
        <v>4</v>
      </c>
    </row>
    <row r="2745" spans="1:24" x14ac:dyDescent="0.25">
      <c r="A2745" s="67"/>
      <c r="B2745" s="67"/>
      <c r="C2745" s="67" t="s">
        <v>784</v>
      </c>
      <c r="D2745" s="107">
        <v>340056</v>
      </c>
      <c r="E2745" s="88" t="s">
        <v>321</v>
      </c>
      <c r="F2745" s="66">
        <v>798142</v>
      </c>
      <c r="G2745" s="66" t="s">
        <v>839</v>
      </c>
      <c r="H2745" s="77"/>
      <c r="I2745" s="77"/>
      <c r="J2745" s="77"/>
      <c r="K2745" s="77"/>
      <c r="L2745" s="80">
        <v>-2589</v>
      </c>
      <c r="M2745" s="80">
        <f t="shared" si="70"/>
        <v>-2589</v>
      </c>
      <c r="N2745" s="80"/>
      <c r="O2745" s="80"/>
      <c r="P2745" s="80"/>
      <c r="Q2745" s="78">
        <v>110010</v>
      </c>
      <c r="R2745" s="79" t="s">
        <v>150</v>
      </c>
      <c r="S2745" s="78">
        <v>10</v>
      </c>
      <c r="T2745" s="79" t="s">
        <v>150</v>
      </c>
      <c r="U2745" s="78">
        <v>11</v>
      </c>
      <c r="V2745" s="80" t="s">
        <v>156</v>
      </c>
      <c r="W2745" s="78">
        <v>79</v>
      </c>
      <c r="X2745" s="78">
        <v>4</v>
      </c>
    </row>
    <row r="2746" spans="1:24" x14ac:dyDescent="0.25">
      <c r="A2746" s="67"/>
      <c r="B2746" s="67">
        <v>2445</v>
      </c>
      <c r="C2746" s="67" t="s">
        <v>784</v>
      </c>
      <c r="D2746" s="107">
        <v>340066</v>
      </c>
      <c r="E2746" s="88" t="s">
        <v>322</v>
      </c>
      <c r="F2746" s="76">
        <v>611110</v>
      </c>
      <c r="G2746" s="75" t="s">
        <v>258</v>
      </c>
      <c r="H2746" s="77">
        <v>101548.07999999997</v>
      </c>
      <c r="I2746" s="77">
        <v>105609.84000000003</v>
      </c>
      <c r="J2746" s="77">
        <v>111835</v>
      </c>
      <c r="K2746" s="77">
        <v>55917.12000000001</v>
      </c>
      <c r="L2746" s="80">
        <v>111834</v>
      </c>
      <c r="M2746" s="80"/>
      <c r="N2746" s="80"/>
      <c r="O2746" s="80"/>
      <c r="P2746" s="80"/>
      <c r="Q2746" s="78">
        <v>110010</v>
      </c>
      <c r="R2746" s="79" t="s">
        <v>150</v>
      </c>
      <c r="S2746" s="78">
        <v>10</v>
      </c>
      <c r="T2746" s="79" t="s">
        <v>150</v>
      </c>
      <c r="U2746" s="78">
        <v>11</v>
      </c>
      <c r="V2746" s="80" t="s">
        <v>156</v>
      </c>
      <c r="W2746" s="78">
        <v>61</v>
      </c>
      <c r="X2746" s="78">
        <v>1</v>
      </c>
    </row>
    <row r="2747" spans="1:24" x14ac:dyDescent="0.25">
      <c r="A2747" s="67"/>
      <c r="B2747" s="67">
        <v>2446</v>
      </c>
      <c r="C2747" s="67" t="s">
        <v>784</v>
      </c>
      <c r="D2747" s="107">
        <v>340066</v>
      </c>
      <c r="E2747" s="88" t="s">
        <v>322</v>
      </c>
      <c r="F2747" s="76">
        <v>611115</v>
      </c>
      <c r="G2747" s="75" t="s">
        <v>259</v>
      </c>
      <c r="H2747" s="77">
        <v>700.91999999999985</v>
      </c>
      <c r="I2747" s="77">
        <v>481.35</v>
      </c>
      <c r="J2747" s="77">
        <v>624</v>
      </c>
      <c r="K2747" s="77">
        <v>386.46000000000004</v>
      </c>
      <c r="L2747" s="80">
        <v>600</v>
      </c>
      <c r="M2747" s="80"/>
      <c r="N2747" s="80"/>
      <c r="O2747" s="80"/>
      <c r="P2747" s="80"/>
      <c r="Q2747" s="78">
        <v>110010</v>
      </c>
      <c r="R2747" s="79" t="s">
        <v>150</v>
      </c>
      <c r="S2747" s="78">
        <v>10</v>
      </c>
      <c r="T2747" s="79" t="s">
        <v>150</v>
      </c>
      <c r="U2747" s="78">
        <v>11</v>
      </c>
      <c r="V2747" s="80" t="s">
        <v>156</v>
      </c>
      <c r="W2747" s="78">
        <v>61</v>
      </c>
      <c r="X2747" s="78">
        <v>1</v>
      </c>
    </row>
    <row r="2748" spans="1:24" s="66" customFormat="1" x14ac:dyDescent="0.25">
      <c r="A2748" s="67"/>
      <c r="B2748" s="67">
        <v>2447</v>
      </c>
      <c r="C2748" s="67" t="s">
        <v>784</v>
      </c>
      <c r="D2748" s="107">
        <v>340066</v>
      </c>
      <c r="E2748" s="88" t="s">
        <v>322</v>
      </c>
      <c r="F2748" s="76">
        <v>611120</v>
      </c>
      <c r="G2748" s="75" t="s">
        <v>229</v>
      </c>
      <c r="H2748" s="77">
        <v>43965.72</v>
      </c>
      <c r="I2748" s="77">
        <v>40112.340000000004</v>
      </c>
      <c r="J2748" s="77">
        <v>45633</v>
      </c>
      <c r="K2748" s="77">
        <v>37778.97</v>
      </c>
      <c r="L2748" s="80">
        <v>0</v>
      </c>
      <c r="M2748" s="80"/>
      <c r="N2748" s="80"/>
      <c r="O2748" s="80"/>
      <c r="P2748" s="80"/>
      <c r="Q2748" s="78">
        <v>110010</v>
      </c>
      <c r="R2748" s="79" t="s">
        <v>150</v>
      </c>
      <c r="S2748" s="78">
        <v>10</v>
      </c>
      <c r="T2748" s="79" t="s">
        <v>150</v>
      </c>
      <c r="U2748" s="78">
        <v>11</v>
      </c>
      <c r="V2748" s="80" t="s">
        <v>156</v>
      </c>
      <c r="W2748" s="78">
        <v>61</v>
      </c>
      <c r="X2748" s="78">
        <v>1</v>
      </c>
    </row>
    <row r="2749" spans="1:24" x14ac:dyDescent="0.25">
      <c r="A2749" s="67"/>
      <c r="B2749" s="67">
        <v>2448</v>
      </c>
      <c r="C2749" s="67" t="s">
        <v>784</v>
      </c>
      <c r="D2749" s="107">
        <v>340066</v>
      </c>
      <c r="E2749" s="88" t="s">
        <v>322</v>
      </c>
      <c r="F2749" s="76">
        <v>611150</v>
      </c>
      <c r="G2749" s="75" t="s">
        <v>262</v>
      </c>
      <c r="H2749" s="77">
        <v>7682.6</v>
      </c>
      <c r="I2749" s="77">
        <v>10233.9</v>
      </c>
      <c r="J2749" s="77">
        <v>15378</v>
      </c>
      <c r="K2749" s="77">
        <v>0</v>
      </c>
      <c r="L2749" s="80">
        <v>15657</v>
      </c>
      <c r="M2749" s="80"/>
      <c r="N2749" s="80"/>
      <c r="O2749" s="80"/>
      <c r="P2749" s="80"/>
      <c r="Q2749" s="78">
        <v>110010</v>
      </c>
      <c r="R2749" s="79" t="s">
        <v>150</v>
      </c>
      <c r="S2749" s="78">
        <v>10</v>
      </c>
      <c r="T2749" s="79" t="s">
        <v>150</v>
      </c>
      <c r="U2749" s="78">
        <v>11</v>
      </c>
      <c r="V2749" s="80" t="s">
        <v>156</v>
      </c>
      <c r="W2749" s="78">
        <v>61</v>
      </c>
      <c r="X2749" s="78">
        <v>1</v>
      </c>
    </row>
    <row r="2750" spans="1:24" x14ac:dyDescent="0.25">
      <c r="A2750" s="67"/>
      <c r="B2750" s="67">
        <v>2449</v>
      </c>
      <c r="C2750" s="67" t="s">
        <v>784</v>
      </c>
      <c r="D2750" s="107">
        <v>340066</v>
      </c>
      <c r="E2750" s="88" t="s">
        <v>322</v>
      </c>
      <c r="F2750" s="76">
        <v>611160</v>
      </c>
      <c r="G2750" s="75" t="s">
        <v>230</v>
      </c>
      <c r="H2750" s="77">
        <v>13838.939999999999</v>
      </c>
      <c r="I2750" s="77">
        <v>9870</v>
      </c>
      <c r="J2750" s="77">
        <v>16653</v>
      </c>
      <c r="K2750" s="77">
        <v>0</v>
      </c>
      <c r="L2750" s="80">
        <v>0</v>
      </c>
      <c r="M2750" s="80"/>
      <c r="N2750" s="80"/>
      <c r="O2750" s="80"/>
      <c r="P2750" s="80"/>
      <c r="Q2750" s="78">
        <v>110010</v>
      </c>
      <c r="R2750" s="79" t="s">
        <v>150</v>
      </c>
      <c r="S2750" s="78">
        <v>10</v>
      </c>
      <c r="T2750" s="79" t="s">
        <v>150</v>
      </c>
      <c r="U2750" s="78">
        <v>11</v>
      </c>
      <c r="V2750" s="80" t="s">
        <v>156</v>
      </c>
      <c r="W2750" s="78">
        <v>61</v>
      </c>
      <c r="X2750" s="78">
        <v>1</v>
      </c>
    </row>
    <row r="2751" spans="1:24" x14ac:dyDescent="0.25">
      <c r="A2751" s="67"/>
      <c r="B2751" s="67">
        <v>2450</v>
      </c>
      <c r="C2751" s="67" t="s">
        <v>784</v>
      </c>
      <c r="D2751" s="107">
        <v>340066</v>
      </c>
      <c r="E2751" s="88" t="s">
        <v>322</v>
      </c>
      <c r="F2751" s="76">
        <v>611350</v>
      </c>
      <c r="G2751" s="75" t="s">
        <v>315</v>
      </c>
      <c r="H2751" s="77">
        <v>43431.48</v>
      </c>
      <c r="I2751" s="77">
        <v>45168.840000000004</v>
      </c>
      <c r="J2751" s="77">
        <v>26897</v>
      </c>
      <c r="K2751" s="77">
        <v>2566.41</v>
      </c>
      <c r="L2751" s="80">
        <v>0</v>
      </c>
      <c r="M2751" s="80"/>
      <c r="N2751" s="80"/>
      <c r="O2751" s="80"/>
      <c r="P2751" s="80"/>
      <c r="Q2751" s="78">
        <v>110010</v>
      </c>
      <c r="R2751" s="79" t="s">
        <v>150</v>
      </c>
      <c r="S2751" s="78">
        <v>10</v>
      </c>
      <c r="T2751" s="79" t="s">
        <v>150</v>
      </c>
      <c r="U2751" s="78">
        <v>11</v>
      </c>
      <c r="V2751" s="80" t="s">
        <v>156</v>
      </c>
      <c r="W2751" s="78">
        <v>61</v>
      </c>
      <c r="X2751" s="78">
        <v>1</v>
      </c>
    </row>
    <row r="2752" spans="1:24" x14ac:dyDescent="0.25">
      <c r="A2752" s="67"/>
      <c r="B2752" s="67">
        <v>2451</v>
      </c>
      <c r="C2752" s="67" t="s">
        <v>784</v>
      </c>
      <c r="D2752" s="107">
        <v>340066</v>
      </c>
      <c r="E2752" s="88" t="s">
        <v>322</v>
      </c>
      <c r="F2752" s="76">
        <v>611475</v>
      </c>
      <c r="G2752" s="75" t="s">
        <v>210</v>
      </c>
      <c r="H2752" s="77">
        <v>0</v>
      </c>
      <c r="I2752" s="77">
        <v>0</v>
      </c>
      <c r="J2752" s="77">
        <v>18272</v>
      </c>
      <c r="K2752" s="77">
        <v>2912.82</v>
      </c>
      <c r="L2752" s="80">
        <v>30717</v>
      </c>
      <c r="M2752" s="80"/>
      <c r="N2752" s="80"/>
      <c r="O2752" s="80"/>
      <c r="P2752" s="80"/>
      <c r="Q2752" s="78">
        <v>110010</v>
      </c>
      <c r="R2752" s="79" t="s">
        <v>150</v>
      </c>
      <c r="S2752" s="78">
        <v>10</v>
      </c>
      <c r="T2752" s="79" t="s">
        <v>150</v>
      </c>
      <c r="U2752" s="78">
        <v>11</v>
      </c>
      <c r="V2752" s="80" t="s">
        <v>156</v>
      </c>
      <c r="W2752" s="78">
        <v>61</v>
      </c>
      <c r="X2752" s="78">
        <v>1</v>
      </c>
    </row>
    <row r="2753" spans="1:24" x14ac:dyDescent="0.25">
      <c r="A2753" s="67"/>
      <c r="B2753" s="67">
        <v>2452</v>
      </c>
      <c r="C2753" s="67" t="s">
        <v>784</v>
      </c>
      <c r="D2753" s="107">
        <v>340066</v>
      </c>
      <c r="E2753" s="88" t="s">
        <v>322</v>
      </c>
      <c r="F2753" s="76">
        <v>611493</v>
      </c>
      <c r="G2753" s="75" t="s">
        <v>218</v>
      </c>
      <c r="H2753" s="77">
        <v>0</v>
      </c>
      <c r="I2753" s="77">
        <v>0</v>
      </c>
      <c r="J2753" s="77">
        <v>1477</v>
      </c>
      <c r="K2753" s="77">
        <v>1476.7</v>
      </c>
      <c r="L2753" s="80">
        <v>0</v>
      </c>
      <c r="M2753" s="80"/>
      <c r="N2753" s="80"/>
      <c r="O2753" s="80"/>
      <c r="P2753" s="80"/>
      <c r="Q2753" s="78">
        <v>110010</v>
      </c>
      <c r="R2753" s="79" t="s">
        <v>150</v>
      </c>
      <c r="S2753" s="78">
        <v>10</v>
      </c>
      <c r="T2753" s="79" t="s">
        <v>150</v>
      </c>
      <c r="U2753" s="78">
        <v>11</v>
      </c>
      <c r="V2753" s="80" t="s">
        <v>156</v>
      </c>
      <c r="W2753" s="78">
        <v>61</v>
      </c>
      <c r="X2753" s="78">
        <v>1</v>
      </c>
    </row>
    <row r="2754" spans="1:24" x14ac:dyDescent="0.25">
      <c r="A2754" s="67"/>
      <c r="B2754" s="67">
        <v>2453</v>
      </c>
      <c r="C2754" s="67" t="s">
        <v>784</v>
      </c>
      <c r="D2754" s="107">
        <v>340066</v>
      </c>
      <c r="E2754" s="88" t="s">
        <v>322</v>
      </c>
      <c r="F2754" s="76">
        <v>733110</v>
      </c>
      <c r="G2754" s="75" t="s">
        <v>214</v>
      </c>
      <c r="H2754" s="77">
        <v>864.35000000000014</v>
      </c>
      <c r="I2754" s="77">
        <v>3474.33</v>
      </c>
      <c r="J2754" s="77">
        <v>4533</v>
      </c>
      <c r="K2754" s="77">
        <v>507.26000000000005</v>
      </c>
      <c r="L2754" s="80">
        <v>5000</v>
      </c>
      <c r="M2754" s="80">
        <f t="shared" ref="M2754:M2760" si="71">+L2754-J2754</f>
        <v>467</v>
      </c>
      <c r="N2754" s="80"/>
      <c r="O2754" s="80"/>
      <c r="P2754" s="80"/>
      <c r="Q2754" s="78">
        <v>110010</v>
      </c>
      <c r="R2754" s="79" t="s">
        <v>150</v>
      </c>
      <c r="S2754" s="78">
        <v>10</v>
      </c>
      <c r="T2754" s="79" t="s">
        <v>150</v>
      </c>
      <c r="U2754" s="78">
        <v>11</v>
      </c>
      <c r="V2754" s="80" t="s">
        <v>156</v>
      </c>
      <c r="W2754" s="78">
        <v>73</v>
      </c>
      <c r="X2754" s="78">
        <v>4</v>
      </c>
    </row>
    <row r="2755" spans="1:24" x14ac:dyDescent="0.25">
      <c r="A2755" s="67"/>
      <c r="B2755" s="67">
        <v>2454</v>
      </c>
      <c r="C2755" s="67" t="s">
        <v>784</v>
      </c>
      <c r="D2755" s="107">
        <v>340066</v>
      </c>
      <c r="E2755" s="88" t="s">
        <v>322</v>
      </c>
      <c r="F2755" s="76">
        <v>755110</v>
      </c>
      <c r="G2755" s="75" t="s">
        <v>323</v>
      </c>
      <c r="H2755" s="77">
        <v>162.34</v>
      </c>
      <c r="I2755" s="77">
        <v>69.459999999999994</v>
      </c>
      <c r="J2755" s="77">
        <v>250</v>
      </c>
      <c r="K2755" s="77">
        <v>46.9</v>
      </c>
      <c r="L2755" s="80">
        <v>250</v>
      </c>
      <c r="M2755" s="80">
        <f t="shared" si="71"/>
        <v>0</v>
      </c>
      <c r="N2755" s="80"/>
      <c r="O2755" s="80"/>
      <c r="P2755" s="80"/>
      <c r="Q2755" s="78">
        <v>110010</v>
      </c>
      <c r="R2755" s="79" t="s">
        <v>150</v>
      </c>
      <c r="S2755" s="78">
        <v>10</v>
      </c>
      <c r="T2755" s="79" t="s">
        <v>150</v>
      </c>
      <c r="U2755" s="78">
        <v>11</v>
      </c>
      <c r="V2755" s="80" t="s">
        <v>156</v>
      </c>
      <c r="W2755" s="78">
        <v>75</v>
      </c>
      <c r="X2755" s="78">
        <v>4</v>
      </c>
    </row>
    <row r="2756" spans="1:24" x14ac:dyDescent="0.25">
      <c r="A2756" s="67"/>
      <c r="B2756" s="67">
        <v>2455</v>
      </c>
      <c r="C2756" s="67" t="s">
        <v>784</v>
      </c>
      <c r="D2756" s="107">
        <v>340066</v>
      </c>
      <c r="E2756" s="88" t="s">
        <v>322</v>
      </c>
      <c r="F2756" s="76">
        <v>755310</v>
      </c>
      <c r="G2756" s="75" t="s">
        <v>194</v>
      </c>
      <c r="H2756" s="77">
        <v>2146.48</v>
      </c>
      <c r="I2756" s="77">
        <v>3164.2200000000003</v>
      </c>
      <c r="J2756" s="77">
        <v>2729</v>
      </c>
      <c r="K2756" s="77">
        <v>1688.16</v>
      </c>
      <c r="L2756" s="80">
        <v>2729</v>
      </c>
      <c r="M2756" s="80">
        <f t="shared" si="71"/>
        <v>0</v>
      </c>
      <c r="N2756" s="80"/>
      <c r="O2756" s="80"/>
      <c r="P2756" s="80"/>
      <c r="Q2756" s="78">
        <v>110010</v>
      </c>
      <c r="R2756" s="79" t="s">
        <v>150</v>
      </c>
      <c r="S2756" s="78">
        <v>10</v>
      </c>
      <c r="T2756" s="79" t="s">
        <v>150</v>
      </c>
      <c r="U2756" s="78">
        <v>11</v>
      </c>
      <c r="V2756" s="80" t="s">
        <v>156</v>
      </c>
      <c r="W2756" s="78">
        <v>75</v>
      </c>
      <c r="X2756" s="78">
        <v>4</v>
      </c>
    </row>
    <row r="2757" spans="1:24" x14ac:dyDescent="0.25">
      <c r="A2757" s="67"/>
      <c r="B2757" s="67">
        <v>2456</v>
      </c>
      <c r="C2757" s="67" t="s">
        <v>784</v>
      </c>
      <c r="D2757" s="107">
        <v>340066</v>
      </c>
      <c r="E2757" s="88" t="s">
        <v>322</v>
      </c>
      <c r="F2757" s="76">
        <v>755360</v>
      </c>
      <c r="G2757" s="75" t="s">
        <v>225</v>
      </c>
      <c r="H2757" s="77">
        <v>70.900000000000006</v>
      </c>
      <c r="I2757" s="77">
        <v>104.16</v>
      </c>
      <c r="J2757" s="77">
        <v>21</v>
      </c>
      <c r="K2757" s="77">
        <v>21</v>
      </c>
      <c r="L2757" s="80">
        <v>0</v>
      </c>
      <c r="M2757" s="80">
        <f t="shared" si="71"/>
        <v>-21</v>
      </c>
      <c r="N2757" s="80"/>
      <c r="O2757" s="80"/>
      <c r="P2757" s="80"/>
      <c r="Q2757" s="78">
        <v>110010</v>
      </c>
      <c r="R2757" s="79" t="s">
        <v>150</v>
      </c>
      <c r="S2757" s="78">
        <v>10</v>
      </c>
      <c r="T2757" s="79" t="s">
        <v>150</v>
      </c>
      <c r="U2757" s="78">
        <v>11</v>
      </c>
      <c r="V2757" s="80" t="s">
        <v>156</v>
      </c>
      <c r="W2757" s="78">
        <v>75</v>
      </c>
      <c r="X2757" s="78">
        <v>4</v>
      </c>
    </row>
    <row r="2758" spans="1:24" x14ac:dyDescent="0.25">
      <c r="A2758" s="67"/>
      <c r="B2758" s="67">
        <v>2457</v>
      </c>
      <c r="C2758" s="67" t="s">
        <v>784</v>
      </c>
      <c r="D2758" s="107">
        <v>340066</v>
      </c>
      <c r="E2758" s="88" t="s">
        <v>322</v>
      </c>
      <c r="F2758" s="76">
        <v>755510</v>
      </c>
      <c r="G2758" s="75" t="s">
        <v>195</v>
      </c>
      <c r="H2758" s="77">
        <v>0</v>
      </c>
      <c r="I2758" s="77">
        <v>0</v>
      </c>
      <c r="J2758" s="77">
        <v>382</v>
      </c>
      <c r="K2758" s="77">
        <v>0</v>
      </c>
      <c r="L2758" s="80">
        <v>0</v>
      </c>
      <c r="M2758" s="80">
        <f t="shared" si="71"/>
        <v>-382</v>
      </c>
      <c r="N2758" s="80"/>
      <c r="O2758" s="80"/>
      <c r="P2758" s="80"/>
      <c r="Q2758" s="78">
        <v>110010</v>
      </c>
      <c r="R2758" s="79" t="s">
        <v>150</v>
      </c>
      <c r="S2758" s="78">
        <v>10</v>
      </c>
      <c r="T2758" s="79" t="s">
        <v>150</v>
      </c>
      <c r="U2758" s="78">
        <v>11</v>
      </c>
      <c r="V2758" s="80" t="s">
        <v>156</v>
      </c>
      <c r="W2758" s="78">
        <v>75</v>
      </c>
      <c r="X2758" s="78">
        <v>4</v>
      </c>
    </row>
    <row r="2759" spans="1:24" x14ac:dyDescent="0.25">
      <c r="A2759" s="67"/>
      <c r="B2759" s="67">
        <v>2458</v>
      </c>
      <c r="C2759" s="67" t="s">
        <v>784</v>
      </c>
      <c r="D2759" s="107">
        <v>340066</v>
      </c>
      <c r="E2759" s="88" t="s">
        <v>322</v>
      </c>
      <c r="F2759" s="76">
        <v>787410</v>
      </c>
      <c r="G2759" s="75" t="s">
        <v>227</v>
      </c>
      <c r="H2759" s="77">
        <v>0</v>
      </c>
      <c r="I2759" s="77">
        <v>701.25</v>
      </c>
      <c r="J2759" s="77">
        <v>0</v>
      </c>
      <c r="K2759" s="77">
        <v>0</v>
      </c>
      <c r="L2759" s="80">
        <v>0</v>
      </c>
      <c r="M2759" s="80">
        <f t="shared" si="71"/>
        <v>0</v>
      </c>
      <c r="N2759" s="80"/>
      <c r="O2759" s="80"/>
      <c r="P2759" s="80"/>
      <c r="Q2759" s="78">
        <v>110010</v>
      </c>
      <c r="R2759" s="79" t="s">
        <v>150</v>
      </c>
      <c r="S2759" s="78">
        <v>10</v>
      </c>
      <c r="T2759" s="79" t="s">
        <v>150</v>
      </c>
      <c r="U2759" s="78">
        <v>11</v>
      </c>
      <c r="V2759" s="80" t="s">
        <v>156</v>
      </c>
      <c r="W2759" s="78">
        <v>78</v>
      </c>
      <c r="X2759" s="78">
        <v>4</v>
      </c>
    </row>
    <row r="2760" spans="1:24" x14ac:dyDescent="0.25">
      <c r="A2760" s="67"/>
      <c r="B2760" s="67"/>
      <c r="C2760" s="67" t="s">
        <v>784</v>
      </c>
      <c r="D2760" s="107">
        <v>340066</v>
      </c>
      <c r="E2760" s="88" t="s">
        <v>322</v>
      </c>
      <c r="F2760" s="66">
        <v>798142</v>
      </c>
      <c r="G2760" s="66" t="s">
        <v>839</v>
      </c>
      <c r="H2760" s="77"/>
      <c r="I2760" s="77"/>
      <c r="J2760" s="77"/>
      <c r="K2760" s="77"/>
      <c r="L2760" s="80">
        <v>-525</v>
      </c>
      <c r="M2760" s="80">
        <f t="shared" si="71"/>
        <v>-525</v>
      </c>
      <c r="N2760" s="80"/>
      <c r="O2760" s="80"/>
      <c r="P2760" s="80"/>
      <c r="Q2760" s="78">
        <v>110010</v>
      </c>
      <c r="R2760" s="79" t="s">
        <v>150</v>
      </c>
      <c r="S2760" s="78">
        <v>10</v>
      </c>
      <c r="T2760" s="79" t="s">
        <v>150</v>
      </c>
      <c r="U2760" s="78">
        <v>11</v>
      </c>
      <c r="V2760" s="80" t="s">
        <v>156</v>
      </c>
      <c r="W2760" s="78">
        <v>79</v>
      </c>
      <c r="X2760" s="78">
        <v>4</v>
      </c>
    </row>
    <row r="2761" spans="1:24" x14ac:dyDescent="0.25">
      <c r="A2761" s="67"/>
      <c r="B2761" s="67">
        <v>2459</v>
      </c>
      <c r="C2761" s="67" t="s">
        <v>784</v>
      </c>
      <c r="D2761" s="109">
        <v>340086</v>
      </c>
      <c r="E2761" s="88" t="s">
        <v>324</v>
      </c>
      <c r="F2761" s="72">
        <v>611110</v>
      </c>
      <c r="G2761" s="75" t="s">
        <v>258</v>
      </c>
      <c r="H2761" s="77">
        <v>110752.83</v>
      </c>
      <c r="I2761" s="77">
        <v>115182.92999999996</v>
      </c>
      <c r="J2761" s="77">
        <v>121791</v>
      </c>
      <c r="K2761" s="77">
        <v>70722.3</v>
      </c>
      <c r="L2761" s="80">
        <v>121790</v>
      </c>
      <c r="M2761" s="80"/>
      <c r="N2761" s="80"/>
      <c r="O2761" s="80"/>
      <c r="P2761" s="80"/>
      <c r="Q2761" s="78">
        <v>110010</v>
      </c>
      <c r="R2761" s="79" t="s">
        <v>150</v>
      </c>
      <c r="S2761" s="78">
        <v>10</v>
      </c>
      <c r="T2761" s="79" t="s">
        <v>150</v>
      </c>
      <c r="U2761" s="78">
        <v>11</v>
      </c>
      <c r="V2761" s="80" t="s">
        <v>156</v>
      </c>
      <c r="W2761" s="78">
        <v>61</v>
      </c>
      <c r="X2761" s="78">
        <v>1</v>
      </c>
    </row>
    <row r="2762" spans="1:24" x14ac:dyDescent="0.25">
      <c r="A2762" s="67"/>
      <c r="B2762" s="67">
        <v>2460</v>
      </c>
      <c r="C2762" s="67" t="s">
        <v>784</v>
      </c>
      <c r="D2762" s="109">
        <v>340086</v>
      </c>
      <c r="E2762" s="88" t="s">
        <v>324</v>
      </c>
      <c r="F2762" s="72">
        <v>611115</v>
      </c>
      <c r="G2762" s="75" t="s">
        <v>259</v>
      </c>
      <c r="H2762" s="77">
        <v>0</v>
      </c>
      <c r="I2762" s="77">
        <v>423.64</v>
      </c>
      <c r="J2762" s="77">
        <v>624</v>
      </c>
      <c r="K2762" s="77">
        <v>0</v>
      </c>
      <c r="L2762" s="80">
        <v>600</v>
      </c>
      <c r="M2762" s="80"/>
      <c r="N2762" s="80"/>
      <c r="O2762" s="80"/>
      <c r="P2762" s="80"/>
      <c r="Q2762" s="78">
        <v>110010</v>
      </c>
      <c r="R2762" s="79" t="s">
        <v>150</v>
      </c>
      <c r="S2762" s="78">
        <v>10</v>
      </c>
      <c r="T2762" s="79" t="s">
        <v>150</v>
      </c>
      <c r="U2762" s="78">
        <v>11</v>
      </c>
      <c r="V2762" s="80" t="s">
        <v>156</v>
      </c>
      <c r="W2762" s="78">
        <v>61</v>
      </c>
      <c r="X2762" s="78">
        <v>1</v>
      </c>
    </row>
    <row r="2763" spans="1:24" x14ac:dyDescent="0.25">
      <c r="A2763" s="67"/>
      <c r="B2763" s="67">
        <v>2461</v>
      </c>
      <c r="C2763" s="67" t="s">
        <v>784</v>
      </c>
      <c r="D2763" s="109">
        <v>340086</v>
      </c>
      <c r="E2763" s="88" t="s">
        <v>324</v>
      </c>
      <c r="F2763" s="72">
        <v>611120</v>
      </c>
      <c r="G2763" s="75" t="s">
        <v>229</v>
      </c>
      <c r="H2763" s="77">
        <v>32778</v>
      </c>
      <c r="I2763" s="77">
        <v>46071.260000000009</v>
      </c>
      <c r="J2763" s="77">
        <v>48393</v>
      </c>
      <c r="K2763" s="77">
        <v>44828.25</v>
      </c>
      <c r="L2763" s="80">
        <v>0</v>
      </c>
      <c r="M2763" s="80"/>
      <c r="N2763" s="80"/>
      <c r="O2763" s="80"/>
      <c r="P2763" s="80"/>
      <c r="Q2763" s="78">
        <v>110010</v>
      </c>
      <c r="R2763" s="79" t="s">
        <v>150</v>
      </c>
      <c r="S2763" s="78">
        <v>10</v>
      </c>
      <c r="T2763" s="79" t="s">
        <v>150</v>
      </c>
      <c r="U2763" s="78">
        <v>11</v>
      </c>
      <c r="V2763" s="80" t="s">
        <v>156</v>
      </c>
      <c r="W2763" s="78">
        <v>61</v>
      </c>
      <c r="X2763" s="78">
        <v>1</v>
      </c>
    </row>
    <row r="2764" spans="1:24" x14ac:dyDescent="0.25">
      <c r="A2764" s="67"/>
      <c r="B2764" s="67">
        <v>2462</v>
      </c>
      <c r="C2764" s="67" t="s">
        <v>784</v>
      </c>
      <c r="D2764" s="109">
        <v>340086</v>
      </c>
      <c r="E2764" s="88" t="s">
        <v>324</v>
      </c>
      <c r="F2764" s="72">
        <v>611150</v>
      </c>
      <c r="G2764" s="75" t="s">
        <v>262</v>
      </c>
      <c r="H2764" s="77">
        <v>19776.38</v>
      </c>
      <c r="I2764" s="77">
        <v>20163.62</v>
      </c>
      <c r="J2764" s="77">
        <v>16771</v>
      </c>
      <c r="K2764" s="77">
        <v>0</v>
      </c>
      <c r="L2764" s="80">
        <v>17051</v>
      </c>
      <c r="M2764" s="80"/>
      <c r="N2764" s="80"/>
      <c r="O2764" s="80"/>
      <c r="P2764" s="80"/>
      <c r="Q2764" s="78">
        <v>110010</v>
      </c>
      <c r="R2764" s="79" t="s">
        <v>150</v>
      </c>
      <c r="S2764" s="78">
        <v>10</v>
      </c>
      <c r="T2764" s="79" t="s">
        <v>150</v>
      </c>
      <c r="U2764" s="78">
        <v>11</v>
      </c>
      <c r="V2764" s="80" t="s">
        <v>156</v>
      </c>
      <c r="W2764" s="78">
        <v>61</v>
      </c>
      <c r="X2764" s="78">
        <v>1</v>
      </c>
    </row>
    <row r="2765" spans="1:24" x14ac:dyDescent="0.25">
      <c r="A2765" s="67"/>
      <c r="B2765" s="67">
        <v>2463</v>
      </c>
      <c r="C2765" s="67" t="s">
        <v>784</v>
      </c>
      <c r="D2765" s="109">
        <v>340086</v>
      </c>
      <c r="E2765" s="88" t="s">
        <v>324</v>
      </c>
      <c r="F2765" s="72">
        <v>611160</v>
      </c>
      <c r="G2765" s="75" t="s">
        <v>230</v>
      </c>
      <c r="H2765" s="77">
        <v>23292</v>
      </c>
      <c r="I2765" s="77">
        <v>28266</v>
      </c>
      <c r="J2765" s="77">
        <v>25693</v>
      </c>
      <c r="K2765" s="77">
        <v>0</v>
      </c>
      <c r="L2765" s="80">
        <v>0</v>
      </c>
      <c r="M2765" s="80"/>
      <c r="N2765" s="80"/>
      <c r="O2765" s="80"/>
      <c r="P2765" s="80"/>
      <c r="Q2765" s="78">
        <v>110010</v>
      </c>
      <c r="R2765" s="79" t="s">
        <v>150</v>
      </c>
      <c r="S2765" s="78">
        <v>10</v>
      </c>
      <c r="T2765" s="79" t="s">
        <v>150</v>
      </c>
      <c r="U2765" s="78">
        <v>11</v>
      </c>
      <c r="V2765" s="80" t="s">
        <v>156</v>
      </c>
      <c r="W2765" s="78">
        <v>61</v>
      </c>
      <c r="X2765" s="78">
        <v>1</v>
      </c>
    </row>
    <row r="2766" spans="1:24" x14ac:dyDescent="0.25">
      <c r="A2766" s="67"/>
      <c r="B2766" s="67">
        <v>2464</v>
      </c>
      <c r="C2766" s="67" t="s">
        <v>784</v>
      </c>
      <c r="D2766" s="109">
        <v>340086</v>
      </c>
      <c r="E2766" s="88" t="s">
        <v>324</v>
      </c>
      <c r="F2766" s="72">
        <v>611476</v>
      </c>
      <c r="G2766" s="75" t="s">
        <v>211</v>
      </c>
      <c r="H2766" s="77">
        <v>6701.21</v>
      </c>
      <c r="I2766" s="77">
        <v>13072.589999999997</v>
      </c>
      <c r="J2766" s="77">
        <v>14137</v>
      </c>
      <c r="K2766" s="77">
        <v>5869.19</v>
      </c>
      <c r="L2766" s="80">
        <v>14137</v>
      </c>
      <c r="M2766" s="80"/>
      <c r="N2766" s="80"/>
      <c r="O2766" s="80"/>
      <c r="P2766" s="80"/>
      <c r="Q2766" s="78">
        <v>110010</v>
      </c>
      <c r="R2766" s="79" t="s">
        <v>150</v>
      </c>
      <c r="S2766" s="78">
        <v>10</v>
      </c>
      <c r="T2766" s="79" t="s">
        <v>150</v>
      </c>
      <c r="U2766" s="78">
        <v>11</v>
      </c>
      <c r="V2766" s="80" t="s">
        <v>156</v>
      </c>
      <c r="W2766" s="78">
        <v>61</v>
      </c>
      <c r="X2766" s="78">
        <v>1</v>
      </c>
    </row>
    <row r="2767" spans="1:24" x14ac:dyDescent="0.25">
      <c r="A2767" s="67"/>
      <c r="B2767" s="67">
        <v>2465</v>
      </c>
      <c r="C2767" s="67" t="s">
        <v>784</v>
      </c>
      <c r="D2767" s="109">
        <v>340086</v>
      </c>
      <c r="E2767" s="88" t="s">
        <v>324</v>
      </c>
      <c r="F2767" s="72">
        <v>611485</v>
      </c>
      <c r="G2767" s="75" t="s">
        <v>263</v>
      </c>
      <c r="H2767" s="77">
        <v>0</v>
      </c>
      <c r="I2767" s="77">
        <v>1359.38</v>
      </c>
      <c r="J2767" s="77">
        <v>3245</v>
      </c>
      <c r="K2767" s="77">
        <v>1181.83</v>
      </c>
      <c r="L2767" s="80">
        <v>0</v>
      </c>
      <c r="M2767" s="80"/>
      <c r="N2767" s="80"/>
      <c r="O2767" s="80"/>
      <c r="P2767" s="80"/>
      <c r="Q2767" s="78">
        <v>110010</v>
      </c>
      <c r="R2767" s="79" t="s">
        <v>150</v>
      </c>
      <c r="S2767" s="78">
        <v>10</v>
      </c>
      <c r="T2767" s="79" t="s">
        <v>150</v>
      </c>
      <c r="U2767" s="78">
        <v>11</v>
      </c>
      <c r="V2767" s="80" t="s">
        <v>156</v>
      </c>
      <c r="W2767" s="78">
        <v>61</v>
      </c>
      <c r="X2767" s="78">
        <v>1</v>
      </c>
    </row>
    <row r="2768" spans="1:24" x14ac:dyDescent="0.25">
      <c r="A2768" s="67"/>
      <c r="B2768" s="67">
        <v>2466</v>
      </c>
      <c r="C2768" s="67" t="s">
        <v>784</v>
      </c>
      <c r="D2768" s="109">
        <v>340086</v>
      </c>
      <c r="E2768" s="88" t="s">
        <v>324</v>
      </c>
      <c r="F2768" s="72">
        <v>733110</v>
      </c>
      <c r="G2768" s="75" t="s">
        <v>214</v>
      </c>
      <c r="H2768" s="77">
        <v>4385.08</v>
      </c>
      <c r="I2768" s="77">
        <v>9279.7400000000016</v>
      </c>
      <c r="J2768" s="77">
        <v>14915</v>
      </c>
      <c r="K2768" s="77">
        <v>2904.27</v>
      </c>
      <c r="L2768" s="80">
        <v>14810</v>
      </c>
      <c r="M2768" s="80">
        <f t="shared" ref="M2768:M2775" si="72">+L2768-J2768</f>
        <v>-105</v>
      </c>
      <c r="N2768" s="80"/>
      <c r="O2768" s="80"/>
      <c r="P2768" s="80"/>
      <c r="Q2768" s="78">
        <v>110010</v>
      </c>
      <c r="R2768" s="79" t="s">
        <v>150</v>
      </c>
      <c r="S2768" s="78">
        <v>10</v>
      </c>
      <c r="T2768" s="79" t="s">
        <v>150</v>
      </c>
      <c r="U2768" s="78">
        <v>11</v>
      </c>
      <c r="V2768" s="80" t="s">
        <v>156</v>
      </c>
      <c r="W2768" s="78">
        <v>73</v>
      </c>
      <c r="X2768" s="78">
        <v>4</v>
      </c>
    </row>
    <row r="2769" spans="1:24" x14ac:dyDescent="0.25">
      <c r="A2769" s="67"/>
      <c r="B2769" s="67">
        <v>2467</v>
      </c>
      <c r="C2769" s="67" t="s">
        <v>784</v>
      </c>
      <c r="D2769" s="109">
        <v>340086</v>
      </c>
      <c r="E2769" s="88" t="s">
        <v>324</v>
      </c>
      <c r="F2769" s="72">
        <v>744220</v>
      </c>
      <c r="G2769" s="75" t="s">
        <v>191</v>
      </c>
      <c r="H2769" s="77">
        <v>292.83</v>
      </c>
      <c r="I2769" s="77">
        <v>336.52</v>
      </c>
      <c r="J2769" s="77">
        <v>0</v>
      </c>
      <c r="K2769" s="77">
        <v>0</v>
      </c>
      <c r="L2769" s="80">
        <v>0</v>
      </c>
      <c r="M2769" s="80">
        <f t="shared" si="72"/>
        <v>0</v>
      </c>
      <c r="N2769" s="80"/>
      <c r="O2769" s="80"/>
      <c r="P2769" s="80"/>
      <c r="Q2769" s="78">
        <v>110010</v>
      </c>
      <c r="R2769" s="79" t="s">
        <v>150</v>
      </c>
      <c r="S2769" s="78">
        <v>10</v>
      </c>
      <c r="T2769" s="79" t="s">
        <v>150</v>
      </c>
      <c r="U2769" s="78">
        <v>11</v>
      </c>
      <c r="V2769" s="80" t="s">
        <v>156</v>
      </c>
      <c r="W2769" s="78">
        <v>74</v>
      </c>
      <c r="X2769" s="78">
        <v>4</v>
      </c>
    </row>
    <row r="2770" spans="1:24" x14ac:dyDescent="0.25">
      <c r="A2770" s="67"/>
      <c r="B2770" s="67">
        <v>2468</v>
      </c>
      <c r="C2770" s="67" t="s">
        <v>784</v>
      </c>
      <c r="D2770" s="107">
        <v>340086</v>
      </c>
      <c r="E2770" s="88" t="s">
        <v>324</v>
      </c>
      <c r="F2770" s="76">
        <v>755310</v>
      </c>
      <c r="G2770" s="75" t="s">
        <v>194</v>
      </c>
      <c r="H2770" s="77">
        <v>1314.42</v>
      </c>
      <c r="I2770" s="77">
        <v>3124.5</v>
      </c>
      <c r="J2770" s="77">
        <v>2236</v>
      </c>
      <c r="K2770" s="77">
        <v>1327.3200000000002</v>
      </c>
      <c r="L2770" s="80">
        <v>2300</v>
      </c>
      <c r="M2770" s="80">
        <f t="shared" si="72"/>
        <v>64</v>
      </c>
      <c r="N2770" s="80"/>
      <c r="O2770" s="80"/>
      <c r="P2770" s="80"/>
      <c r="Q2770" s="78">
        <v>110010</v>
      </c>
      <c r="R2770" s="79" t="s">
        <v>150</v>
      </c>
      <c r="S2770" s="78">
        <v>10</v>
      </c>
      <c r="T2770" s="79" t="s">
        <v>150</v>
      </c>
      <c r="U2770" s="78">
        <v>11</v>
      </c>
      <c r="V2770" s="80" t="s">
        <v>156</v>
      </c>
      <c r="W2770" s="78">
        <v>75</v>
      </c>
      <c r="X2770" s="78">
        <v>4</v>
      </c>
    </row>
    <row r="2771" spans="1:24" x14ac:dyDescent="0.25">
      <c r="A2771" s="67"/>
      <c r="B2771" s="67">
        <v>2469</v>
      </c>
      <c r="C2771" s="67" t="s">
        <v>784</v>
      </c>
      <c r="D2771" s="107">
        <v>340086</v>
      </c>
      <c r="E2771" s="88" t="s">
        <v>324</v>
      </c>
      <c r="F2771" s="76">
        <v>755360</v>
      </c>
      <c r="G2771" s="75" t="s">
        <v>225</v>
      </c>
      <c r="H2771" s="77">
        <v>29</v>
      </c>
      <c r="I2771" s="77">
        <v>25.4</v>
      </c>
      <c r="J2771" s="77">
        <v>14</v>
      </c>
      <c r="K2771" s="77">
        <v>13.2</v>
      </c>
      <c r="L2771" s="80">
        <v>0</v>
      </c>
      <c r="M2771" s="80">
        <f t="shared" si="72"/>
        <v>-14</v>
      </c>
      <c r="N2771" s="80"/>
      <c r="O2771" s="80"/>
      <c r="P2771" s="80"/>
      <c r="Q2771" s="78">
        <v>110010</v>
      </c>
      <c r="R2771" s="79" t="s">
        <v>150</v>
      </c>
      <c r="S2771" s="78">
        <v>10</v>
      </c>
      <c r="T2771" s="79" t="s">
        <v>150</v>
      </c>
      <c r="U2771" s="78">
        <v>11</v>
      </c>
      <c r="V2771" s="80" t="s">
        <v>156</v>
      </c>
      <c r="W2771" s="78">
        <v>75</v>
      </c>
      <c r="X2771" s="78">
        <v>4</v>
      </c>
    </row>
    <row r="2772" spans="1:24" x14ac:dyDescent="0.25">
      <c r="A2772" s="67"/>
      <c r="B2772" s="67">
        <v>2470</v>
      </c>
      <c r="C2772" s="67" t="s">
        <v>784</v>
      </c>
      <c r="D2772" s="107">
        <v>340086</v>
      </c>
      <c r="E2772" s="88" t="s">
        <v>324</v>
      </c>
      <c r="F2772" s="76">
        <v>755510</v>
      </c>
      <c r="G2772" s="75" t="s">
        <v>195</v>
      </c>
      <c r="H2772" s="77">
        <v>381</v>
      </c>
      <c r="I2772" s="77">
        <v>372</v>
      </c>
      <c r="J2772" s="77">
        <v>1000</v>
      </c>
      <c r="K2772" s="77">
        <v>0</v>
      </c>
      <c r="L2772" s="80">
        <v>1190</v>
      </c>
      <c r="M2772" s="80">
        <f t="shared" si="72"/>
        <v>190</v>
      </c>
      <c r="N2772" s="80"/>
      <c r="O2772" s="80"/>
      <c r="P2772" s="80"/>
      <c r="Q2772" s="78">
        <v>110010</v>
      </c>
      <c r="R2772" s="79" t="s">
        <v>150</v>
      </c>
      <c r="S2772" s="78">
        <v>10</v>
      </c>
      <c r="T2772" s="79" t="s">
        <v>150</v>
      </c>
      <c r="U2772" s="78">
        <v>11</v>
      </c>
      <c r="V2772" s="80" t="s">
        <v>156</v>
      </c>
      <c r="W2772" s="78">
        <v>75</v>
      </c>
      <c r="X2772" s="78">
        <v>4</v>
      </c>
    </row>
    <row r="2773" spans="1:24" s="66" customFormat="1" x14ac:dyDescent="0.25">
      <c r="A2773" s="67"/>
      <c r="B2773" s="67">
        <v>2471</v>
      </c>
      <c r="C2773" s="67" t="s">
        <v>784</v>
      </c>
      <c r="D2773" s="107">
        <v>340086</v>
      </c>
      <c r="E2773" s="88" t="s">
        <v>324</v>
      </c>
      <c r="F2773" s="76">
        <v>755705</v>
      </c>
      <c r="G2773" s="75" t="s">
        <v>196</v>
      </c>
      <c r="H2773" s="77">
        <v>0</v>
      </c>
      <c r="I2773" s="77">
        <v>11.05</v>
      </c>
      <c r="J2773" s="77">
        <v>0</v>
      </c>
      <c r="K2773" s="77">
        <v>0</v>
      </c>
      <c r="L2773" s="80">
        <v>0</v>
      </c>
      <c r="M2773" s="80">
        <f t="shared" si="72"/>
        <v>0</v>
      </c>
      <c r="N2773" s="80"/>
      <c r="O2773" s="80"/>
      <c r="P2773" s="80"/>
      <c r="Q2773" s="78">
        <v>110010</v>
      </c>
      <c r="R2773" s="79" t="s">
        <v>150</v>
      </c>
      <c r="S2773" s="78">
        <v>10</v>
      </c>
      <c r="T2773" s="79" t="s">
        <v>150</v>
      </c>
      <c r="U2773" s="78">
        <v>11</v>
      </c>
      <c r="V2773" s="80" t="s">
        <v>156</v>
      </c>
      <c r="W2773" s="78">
        <v>75</v>
      </c>
      <c r="X2773" s="78">
        <v>4</v>
      </c>
    </row>
    <row r="2774" spans="1:24" x14ac:dyDescent="0.25">
      <c r="A2774" s="67"/>
      <c r="B2774" s="67">
        <v>2472</v>
      </c>
      <c r="C2774" s="67" t="s">
        <v>784</v>
      </c>
      <c r="D2774" s="107">
        <v>340086</v>
      </c>
      <c r="E2774" s="88" t="s">
        <v>324</v>
      </c>
      <c r="F2774" s="76">
        <v>787410</v>
      </c>
      <c r="G2774" s="75" t="s">
        <v>227</v>
      </c>
      <c r="H2774" s="77">
        <v>1094.51</v>
      </c>
      <c r="I2774" s="77">
        <v>0</v>
      </c>
      <c r="J2774" s="77">
        <v>0</v>
      </c>
      <c r="K2774" s="77">
        <v>0</v>
      </c>
      <c r="L2774" s="80">
        <v>0</v>
      </c>
      <c r="M2774" s="80">
        <f t="shared" si="72"/>
        <v>0</v>
      </c>
      <c r="N2774" s="80"/>
      <c r="O2774" s="80"/>
      <c r="P2774" s="80"/>
      <c r="Q2774" s="78">
        <v>110010</v>
      </c>
      <c r="R2774" s="79" t="s">
        <v>150</v>
      </c>
      <c r="S2774" s="78">
        <v>10</v>
      </c>
      <c r="T2774" s="79" t="s">
        <v>150</v>
      </c>
      <c r="U2774" s="78">
        <v>11</v>
      </c>
      <c r="V2774" s="80" t="s">
        <v>156</v>
      </c>
      <c r="W2774" s="78">
        <v>78</v>
      </c>
      <c r="X2774" s="78">
        <v>4</v>
      </c>
    </row>
    <row r="2775" spans="1:24" x14ac:dyDescent="0.25">
      <c r="A2775" s="67"/>
      <c r="B2775" s="67"/>
      <c r="C2775" s="67" t="s">
        <v>784</v>
      </c>
      <c r="D2775" s="107">
        <v>340086</v>
      </c>
      <c r="E2775" s="88" t="s">
        <v>324</v>
      </c>
      <c r="F2775" s="66">
        <v>798142</v>
      </c>
      <c r="G2775" s="66" t="s">
        <v>839</v>
      </c>
      <c r="H2775" s="77"/>
      <c r="I2775" s="77"/>
      <c r="J2775" s="77"/>
      <c r="K2775" s="77"/>
      <c r="L2775" s="80">
        <v>-1600</v>
      </c>
      <c r="M2775" s="80">
        <f t="shared" si="72"/>
        <v>-1600</v>
      </c>
      <c r="N2775" s="80"/>
      <c r="O2775" s="80"/>
      <c r="P2775" s="80"/>
      <c r="Q2775" s="78">
        <v>110010</v>
      </c>
      <c r="R2775" s="79" t="s">
        <v>150</v>
      </c>
      <c r="S2775" s="78">
        <v>10</v>
      </c>
      <c r="T2775" s="79" t="s">
        <v>150</v>
      </c>
      <c r="U2775" s="78">
        <v>11</v>
      </c>
      <c r="V2775" s="80" t="s">
        <v>156</v>
      </c>
      <c r="W2775" s="78">
        <v>79</v>
      </c>
      <c r="X2775" s="78">
        <v>4</v>
      </c>
    </row>
    <row r="2776" spans="1:24" x14ac:dyDescent="0.25">
      <c r="A2776" s="67"/>
      <c r="B2776" s="67">
        <v>2473</v>
      </c>
      <c r="C2776" s="67" t="s">
        <v>784</v>
      </c>
      <c r="D2776" s="109">
        <v>360232</v>
      </c>
      <c r="E2776" s="89" t="s">
        <v>524</v>
      </c>
      <c r="F2776" s="72">
        <v>611110</v>
      </c>
      <c r="G2776" s="86" t="s">
        <v>258</v>
      </c>
      <c r="H2776" s="87">
        <v>7817.8200000000006</v>
      </c>
      <c r="I2776" s="87">
        <v>0</v>
      </c>
      <c r="J2776" s="87">
        <v>0</v>
      </c>
      <c r="K2776" s="87">
        <v>0</v>
      </c>
      <c r="L2776" s="80">
        <v>0</v>
      </c>
      <c r="M2776" s="80"/>
      <c r="N2776" s="80"/>
      <c r="O2776" s="80"/>
      <c r="P2776" s="80"/>
      <c r="Q2776" s="78">
        <v>110010</v>
      </c>
      <c r="R2776" s="79" t="s">
        <v>150</v>
      </c>
      <c r="S2776" s="78">
        <v>10</v>
      </c>
      <c r="T2776" s="79" t="s">
        <v>150</v>
      </c>
      <c r="U2776" s="78">
        <v>11</v>
      </c>
      <c r="V2776" s="80" t="s">
        <v>156</v>
      </c>
      <c r="W2776" s="78">
        <v>61</v>
      </c>
      <c r="X2776" s="78">
        <v>1</v>
      </c>
    </row>
    <row r="2777" spans="1:24" x14ac:dyDescent="0.25">
      <c r="A2777" s="67"/>
      <c r="B2777" s="67">
        <v>2474</v>
      </c>
      <c r="C2777" s="67" t="s">
        <v>784</v>
      </c>
      <c r="D2777" s="109">
        <v>360232</v>
      </c>
      <c r="E2777" s="89" t="s">
        <v>524</v>
      </c>
      <c r="F2777" s="72">
        <v>611120</v>
      </c>
      <c r="G2777" s="86" t="s">
        <v>229</v>
      </c>
      <c r="H2777" s="87">
        <v>23322.559999999998</v>
      </c>
      <c r="I2777" s="87">
        <v>17204</v>
      </c>
      <c r="J2777" s="87">
        <v>44392</v>
      </c>
      <c r="K2777" s="87">
        <v>24186.5</v>
      </c>
      <c r="L2777" s="80">
        <v>0</v>
      </c>
      <c r="M2777" s="80"/>
      <c r="N2777" s="80"/>
      <c r="O2777" s="80"/>
      <c r="P2777" s="80"/>
      <c r="Q2777" s="78">
        <v>110010</v>
      </c>
      <c r="R2777" s="79" t="s">
        <v>150</v>
      </c>
      <c r="S2777" s="78">
        <v>10</v>
      </c>
      <c r="T2777" s="79" t="s">
        <v>150</v>
      </c>
      <c r="U2777" s="78">
        <v>11</v>
      </c>
      <c r="V2777" s="80" t="s">
        <v>156</v>
      </c>
      <c r="W2777" s="78">
        <v>61</v>
      </c>
      <c r="X2777" s="78">
        <v>1</v>
      </c>
    </row>
    <row r="2778" spans="1:24" x14ac:dyDescent="0.25">
      <c r="A2778" s="67"/>
      <c r="B2778" s="67">
        <v>2475</v>
      </c>
      <c r="C2778" s="67" t="s">
        <v>784</v>
      </c>
      <c r="D2778" s="109">
        <v>360232</v>
      </c>
      <c r="E2778" s="89" t="s">
        <v>524</v>
      </c>
      <c r="F2778" s="72">
        <v>611130</v>
      </c>
      <c r="G2778" s="86" t="s">
        <v>261</v>
      </c>
      <c r="H2778" s="87">
        <v>0</v>
      </c>
      <c r="I2778" s="87">
        <v>0</v>
      </c>
      <c r="J2778" s="87">
        <v>3964</v>
      </c>
      <c r="K2778" s="87">
        <v>0</v>
      </c>
      <c r="L2778" s="80">
        <v>0</v>
      </c>
      <c r="M2778" s="80"/>
      <c r="N2778" s="80"/>
      <c r="O2778" s="80"/>
      <c r="P2778" s="80"/>
      <c r="Q2778" s="78">
        <v>110010</v>
      </c>
      <c r="R2778" s="79" t="s">
        <v>150</v>
      </c>
      <c r="S2778" s="78">
        <v>10</v>
      </c>
      <c r="T2778" s="79" t="s">
        <v>150</v>
      </c>
      <c r="U2778" s="78">
        <v>11</v>
      </c>
      <c r="V2778" s="80" t="s">
        <v>156</v>
      </c>
      <c r="W2778" s="78">
        <v>61</v>
      </c>
      <c r="X2778" s="78">
        <v>1</v>
      </c>
    </row>
    <row r="2779" spans="1:24" s="66" customFormat="1" x14ac:dyDescent="0.25">
      <c r="A2779" s="67"/>
      <c r="B2779" s="67">
        <v>2476</v>
      </c>
      <c r="C2779" s="67" t="s">
        <v>784</v>
      </c>
      <c r="D2779" s="109">
        <v>360232</v>
      </c>
      <c r="E2779" s="89" t="s">
        <v>524</v>
      </c>
      <c r="F2779" s="72">
        <v>611150</v>
      </c>
      <c r="G2779" s="86" t="s">
        <v>262</v>
      </c>
      <c r="H2779" s="87">
        <v>10228.26</v>
      </c>
      <c r="I2779" s="87">
        <v>10638.599999999999</v>
      </c>
      <c r="J2779" s="87">
        <v>0</v>
      </c>
      <c r="K2779" s="87">
        <v>0</v>
      </c>
      <c r="L2779" s="80">
        <v>0</v>
      </c>
      <c r="M2779" s="80"/>
      <c r="N2779" s="80"/>
      <c r="O2779" s="80"/>
      <c r="P2779" s="80"/>
      <c r="Q2779" s="78">
        <v>110010</v>
      </c>
      <c r="R2779" s="79" t="s">
        <v>150</v>
      </c>
      <c r="S2779" s="78">
        <v>10</v>
      </c>
      <c r="T2779" s="79" t="s">
        <v>150</v>
      </c>
      <c r="U2779" s="78">
        <v>11</v>
      </c>
      <c r="V2779" s="80" t="s">
        <v>156</v>
      </c>
      <c r="W2779" s="78">
        <v>61</v>
      </c>
      <c r="X2779" s="78">
        <v>1</v>
      </c>
    </row>
    <row r="2780" spans="1:24" x14ac:dyDescent="0.25">
      <c r="A2780" s="67"/>
      <c r="B2780" s="67">
        <v>2477</v>
      </c>
      <c r="C2780" s="67" t="s">
        <v>784</v>
      </c>
      <c r="D2780" s="109">
        <v>360232</v>
      </c>
      <c r="E2780" s="89" t="s">
        <v>524</v>
      </c>
      <c r="F2780" s="72">
        <v>611160</v>
      </c>
      <c r="G2780" s="86" t="s">
        <v>230</v>
      </c>
      <c r="H2780" s="87">
        <v>0</v>
      </c>
      <c r="I2780" s="87">
        <v>0</v>
      </c>
      <c r="J2780" s="87">
        <v>4191</v>
      </c>
      <c r="K2780" s="87">
        <v>0</v>
      </c>
      <c r="L2780" s="80">
        <v>0</v>
      </c>
      <c r="M2780" s="80"/>
      <c r="N2780" s="80"/>
      <c r="O2780" s="80"/>
      <c r="P2780" s="80"/>
      <c r="Q2780" s="78">
        <v>110010</v>
      </c>
      <c r="R2780" s="79" t="s">
        <v>150</v>
      </c>
      <c r="S2780" s="78">
        <v>10</v>
      </c>
      <c r="T2780" s="79" t="s">
        <v>150</v>
      </c>
      <c r="U2780" s="78">
        <v>11</v>
      </c>
      <c r="V2780" s="80" t="s">
        <v>156</v>
      </c>
      <c r="W2780" s="78">
        <v>61</v>
      </c>
      <c r="X2780" s="78">
        <v>1</v>
      </c>
    </row>
    <row r="2781" spans="1:24" x14ac:dyDescent="0.25">
      <c r="A2781" s="67"/>
      <c r="B2781" s="67">
        <v>2478</v>
      </c>
      <c r="C2781" s="67" t="s">
        <v>784</v>
      </c>
      <c r="D2781" s="109">
        <v>360232</v>
      </c>
      <c r="E2781" s="89" t="s">
        <v>524</v>
      </c>
      <c r="F2781" s="72">
        <v>755310</v>
      </c>
      <c r="G2781" s="86" t="s">
        <v>194</v>
      </c>
      <c r="H2781" s="87">
        <v>76.44</v>
      </c>
      <c r="I2781" s="87">
        <v>116.75999999999999</v>
      </c>
      <c r="J2781" s="87">
        <v>130</v>
      </c>
      <c r="K2781" s="87">
        <v>0</v>
      </c>
      <c r="L2781" s="80">
        <v>130</v>
      </c>
      <c r="M2781" s="80">
        <f>+L2781-J2781</f>
        <v>0</v>
      </c>
      <c r="N2781" s="80"/>
      <c r="O2781" s="80"/>
      <c r="P2781" s="80"/>
      <c r="Q2781" s="78">
        <v>110010</v>
      </c>
      <c r="R2781" s="79" t="s">
        <v>150</v>
      </c>
      <c r="S2781" s="78">
        <v>10</v>
      </c>
      <c r="T2781" s="79" t="s">
        <v>150</v>
      </c>
      <c r="U2781" s="78">
        <v>11</v>
      </c>
      <c r="V2781" s="80" t="s">
        <v>156</v>
      </c>
      <c r="W2781" s="78">
        <v>75</v>
      </c>
      <c r="X2781" s="78">
        <v>4</v>
      </c>
    </row>
    <row r="2782" spans="1:24" x14ac:dyDescent="0.25">
      <c r="A2782" s="67"/>
      <c r="B2782" s="67"/>
      <c r="C2782" s="67" t="s">
        <v>784</v>
      </c>
      <c r="D2782" s="109">
        <v>360232</v>
      </c>
      <c r="E2782" s="89" t="s">
        <v>524</v>
      </c>
      <c r="F2782" s="66">
        <v>798142</v>
      </c>
      <c r="G2782" s="66" t="s">
        <v>839</v>
      </c>
      <c r="H2782" s="87"/>
      <c r="I2782" s="87"/>
      <c r="J2782" s="87"/>
      <c r="K2782" s="87"/>
      <c r="L2782" s="80">
        <v>0</v>
      </c>
      <c r="M2782" s="80">
        <f>+L2782-J2782</f>
        <v>0</v>
      </c>
      <c r="N2782" s="80"/>
      <c r="O2782" s="80"/>
      <c r="P2782" s="80"/>
      <c r="Q2782" s="78">
        <v>110010</v>
      </c>
      <c r="R2782" s="79" t="s">
        <v>150</v>
      </c>
      <c r="S2782" s="78">
        <v>10</v>
      </c>
      <c r="T2782" s="79" t="s">
        <v>150</v>
      </c>
      <c r="U2782" s="78">
        <v>11</v>
      </c>
      <c r="V2782" s="80" t="s">
        <v>156</v>
      </c>
      <c r="W2782" s="78">
        <v>79</v>
      </c>
      <c r="X2782" s="78">
        <v>4</v>
      </c>
    </row>
    <row r="2783" spans="1:24" x14ac:dyDescent="0.25">
      <c r="A2783" s="67"/>
      <c r="B2783" s="67">
        <v>2479</v>
      </c>
      <c r="C2783" s="67" t="s">
        <v>784</v>
      </c>
      <c r="D2783" s="109">
        <v>360236</v>
      </c>
      <c r="E2783" s="89" t="s">
        <v>524</v>
      </c>
      <c r="F2783" s="72">
        <v>611110</v>
      </c>
      <c r="G2783" s="86" t="s">
        <v>258</v>
      </c>
      <c r="H2783" s="87">
        <v>62396.880000000012</v>
      </c>
      <c r="I2783" s="87">
        <v>151599.85</v>
      </c>
      <c r="J2783" s="87">
        <v>154885</v>
      </c>
      <c r="K2783" s="87">
        <v>64473.15</v>
      </c>
      <c r="L2783" s="80">
        <f>195346+48903</f>
        <v>244249</v>
      </c>
      <c r="M2783" s="80"/>
      <c r="N2783" s="80"/>
      <c r="O2783" s="80"/>
      <c r="P2783" s="80">
        <v>48903</v>
      </c>
      <c r="Q2783" s="78">
        <v>110010</v>
      </c>
      <c r="R2783" s="79" t="s">
        <v>150</v>
      </c>
      <c r="S2783" s="78">
        <v>10</v>
      </c>
      <c r="T2783" s="79" t="s">
        <v>150</v>
      </c>
      <c r="U2783" s="78">
        <v>11</v>
      </c>
      <c r="V2783" s="80" t="s">
        <v>156</v>
      </c>
      <c r="W2783" s="78">
        <v>61</v>
      </c>
      <c r="X2783" s="78">
        <v>1</v>
      </c>
    </row>
    <row r="2784" spans="1:24" x14ac:dyDescent="0.25">
      <c r="A2784" s="67"/>
      <c r="B2784" s="67">
        <v>2480</v>
      </c>
      <c r="C2784" s="67" t="s">
        <v>784</v>
      </c>
      <c r="D2784" s="109">
        <v>360236</v>
      </c>
      <c r="E2784" s="89" t="s">
        <v>524</v>
      </c>
      <c r="F2784" s="72">
        <v>611115</v>
      </c>
      <c r="G2784" s="86" t="s">
        <v>259</v>
      </c>
      <c r="H2784" s="87">
        <v>507.8</v>
      </c>
      <c r="I2784" s="87">
        <v>1309</v>
      </c>
      <c r="J2784" s="87">
        <v>728</v>
      </c>
      <c r="K2784" s="87">
        <v>0</v>
      </c>
      <c r="L2784" s="80">
        <v>700</v>
      </c>
      <c r="M2784" s="80"/>
      <c r="N2784" s="80"/>
      <c r="O2784" s="80"/>
      <c r="P2784" s="80"/>
      <c r="Q2784" s="78">
        <v>110010</v>
      </c>
      <c r="R2784" s="79" t="s">
        <v>150</v>
      </c>
      <c r="S2784" s="78">
        <v>10</v>
      </c>
      <c r="T2784" s="79" t="s">
        <v>150</v>
      </c>
      <c r="U2784" s="78">
        <v>11</v>
      </c>
      <c r="V2784" s="80" t="s">
        <v>156</v>
      </c>
      <c r="W2784" s="78">
        <v>61</v>
      </c>
      <c r="X2784" s="78">
        <v>1</v>
      </c>
    </row>
    <row r="2785" spans="1:24" x14ac:dyDescent="0.25">
      <c r="A2785" s="67"/>
      <c r="B2785" s="67">
        <v>2481</v>
      </c>
      <c r="C2785" s="67" t="s">
        <v>784</v>
      </c>
      <c r="D2785" s="109">
        <v>360236</v>
      </c>
      <c r="E2785" s="89" t="s">
        <v>524</v>
      </c>
      <c r="F2785" s="72">
        <v>611120</v>
      </c>
      <c r="G2785" s="86" t="s">
        <v>229</v>
      </c>
      <c r="H2785" s="87">
        <v>66732.19</v>
      </c>
      <c r="I2785" s="87">
        <v>98418.540000000008</v>
      </c>
      <c r="J2785" s="87">
        <v>97771</v>
      </c>
      <c r="K2785" s="87">
        <v>31839.75</v>
      </c>
      <c r="L2785" s="80">
        <v>0</v>
      </c>
      <c r="M2785" s="80"/>
      <c r="N2785" s="80"/>
      <c r="O2785" s="80"/>
      <c r="P2785" s="80"/>
      <c r="Q2785" s="78">
        <v>110010</v>
      </c>
      <c r="R2785" s="79" t="s">
        <v>150</v>
      </c>
      <c r="S2785" s="78">
        <v>10</v>
      </c>
      <c r="T2785" s="79" t="s">
        <v>150</v>
      </c>
      <c r="U2785" s="78">
        <v>11</v>
      </c>
      <c r="V2785" s="80" t="s">
        <v>156</v>
      </c>
      <c r="W2785" s="78">
        <v>61</v>
      </c>
      <c r="X2785" s="78">
        <v>1</v>
      </c>
    </row>
    <row r="2786" spans="1:24" x14ac:dyDescent="0.25">
      <c r="A2786" s="67"/>
      <c r="B2786" s="67">
        <v>2482</v>
      </c>
      <c r="C2786" s="67" t="s">
        <v>784</v>
      </c>
      <c r="D2786" s="109">
        <v>360236</v>
      </c>
      <c r="E2786" s="89" t="s">
        <v>524</v>
      </c>
      <c r="F2786" s="72">
        <v>611130</v>
      </c>
      <c r="G2786" s="86" t="s">
        <v>261</v>
      </c>
      <c r="H2786" s="87">
        <v>0</v>
      </c>
      <c r="I2786" s="87">
        <v>0</v>
      </c>
      <c r="J2786" s="87">
        <v>3739</v>
      </c>
      <c r="K2786" s="87">
        <v>0</v>
      </c>
      <c r="L2786" s="80">
        <v>12525</v>
      </c>
      <c r="M2786" s="80"/>
      <c r="N2786" s="80"/>
      <c r="O2786" s="80"/>
      <c r="P2786" s="80"/>
      <c r="Q2786" s="78">
        <v>110010</v>
      </c>
      <c r="R2786" s="79" t="s">
        <v>150</v>
      </c>
      <c r="S2786" s="78">
        <v>10</v>
      </c>
      <c r="T2786" s="79" t="s">
        <v>150</v>
      </c>
      <c r="U2786" s="78">
        <v>11</v>
      </c>
      <c r="V2786" s="80" t="s">
        <v>156</v>
      </c>
      <c r="W2786" s="78">
        <v>61</v>
      </c>
      <c r="X2786" s="78">
        <v>1</v>
      </c>
    </row>
    <row r="2787" spans="1:24" x14ac:dyDescent="0.25">
      <c r="A2787" s="67"/>
      <c r="B2787" s="67">
        <v>2483</v>
      </c>
      <c r="C2787" s="67" t="s">
        <v>784</v>
      </c>
      <c r="D2787" s="109">
        <v>360236</v>
      </c>
      <c r="E2787" s="89" t="s">
        <v>524</v>
      </c>
      <c r="F2787" s="72">
        <v>611135</v>
      </c>
      <c r="G2787" s="86" t="s">
        <v>265</v>
      </c>
      <c r="H2787" s="87">
        <v>0</v>
      </c>
      <c r="I2787" s="87">
        <v>0</v>
      </c>
      <c r="J2787" s="87">
        <v>10450</v>
      </c>
      <c r="K2787" s="87">
        <v>10449.359999999999</v>
      </c>
      <c r="L2787" s="80">
        <v>0</v>
      </c>
      <c r="M2787" s="80"/>
      <c r="N2787" s="80"/>
      <c r="O2787" s="80"/>
      <c r="P2787" s="80"/>
      <c r="Q2787" s="78">
        <v>110010</v>
      </c>
      <c r="R2787" s="79" t="s">
        <v>150</v>
      </c>
      <c r="S2787" s="78">
        <v>10</v>
      </c>
      <c r="T2787" s="79" t="s">
        <v>150</v>
      </c>
      <c r="U2787" s="78">
        <v>11</v>
      </c>
      <c r="V2787" s="80" t="s">
        <v>156</v>
      </c>
      <c r="W2787" s="78">
        <v>61</v>
      </c>
      <c r="X2787" s="78">
        <v>1</v>
      </c>
    </row>
    <row r="2788" spans="1:24" x14ac:dyDescent="0.25">
      <c r="A2788" s="67"/>
      <c r="B2788" s="67">
        <v>2484</v>
      </c>
      <c r="C2788" s="67" t="s">
        <v>784</v>
      </c>
      <c r="D2788" s="109">
        <v>360236</v>
      </c>
      <c r="E2788" s="89" t="s">
        <v>524</v>
      </c>
      <c r="F2788" s="72">
        <v>611140</v>
      </c>
      <c r="G2788" s="86" t="s">
        <v>269</v>
      </c>
      <c r="H2788" s="87">
        <v>0</v>
      </c>
      <c r="I2788" s="87">
        <v>2244</v>
      </c>
      <c r="J2788" s="87">
        <v>4547</v>
      </c>
      <c r="K2788" s="87">
        <v>0</v>
      </c>
      <c r="L2788" s="80">
        <v>0</v>
      </c>
      <c r="M2788" s="80"/>
      <c r="N2788" s="80"/>
      <c r="O2788" s="80"/>
      <c r="P2788" s="80"/>
      <c r="Q2788" s="78">
        <v>110010</v>
      </c>
      <c r="R2788" s="79" t="s">
        <v>150</v>
      </c>
      <c r="S2788" s="78">
        <v>10</v>
      </c>
      <c r="T2788" s="79" t="s">
        <v>150</v>
      </c>
      <c r="U2788" s="78">
        <v>11</v>
      </c>
      <c r="V2788" s="80" t="s">
        <v>156</v>
      </c>
      <c r="W2788" s="78">
        <v>61</v>
      </c>
      <c r="X2788" s="78">
        <v>1</v>
      </c>
    </row>
    <row r="2789" spans="1:24" x14ac:dyDescent="0.25">
      <c r="A2789" s="67"/>
      <c r="B2789" s="67">
        <v>2485</v>
      </c>
      <c r="C2789" s="67" t="s">
        <v>784</v>
      </c>
      <c r="D2789" s="109">
        <v>360236</v>
      </c>
      <c r="E2789" s="89" t="s">
        <v>524</v>
      </c>
      <c r="F2789" s="72">
        <v>611150</v>
      </c>
      <c r="G2789" s="86" t="s">
        <v>262</v>
      </c>
      <c r="H2789" s="87">
        <v>2876.0099999999998</v>
      </c>
      <c r="I2789" s="87">
        <v>9641.2799999999988</v>
      </c>
      <c r="J2789" s="87">
        <v>14892</v>
      </c>
      <c r="K2789" s="87">
        <v>0</v>
      </c>
      <c r="L2789" s="80">
        <v>14287</v>
      </c>
      <c r="M2789" s="80"/>
      <c r="N2789" s="80"/>
      <c r="O2789" s="80"/>
      <c r="P2789" s="80"/>
      <c r="Q2789" s="78">
        <v>110010</v>
      </c>
      <c r="R2789" s="79" t="s">
        <v>150</v>
      </c>
      <c r="S2789" s="78">
        <v>10</v>
      </c>
      <c r="T2789" s="79" t="s">
        <v>150</v>
      </c>
      <c r="U2789" s="78">
        <v>11</v>
      </c>
      <c r="V2789" s="80" t="s">
        <v>156</v>
      </c>
      <c r="W2789" s="78">
        <v>61</v>
      </c>
      <c r="X2789" s="78">
        <v>1</v>
      </c>
    </row>
    <row r="2790" spans="1:24" x14ac:dyDescent="0.25">
      <c r="A2790" s="67"/>
      <c r="B2790" s="67">
        <v>2486</v>
      </c>
      <c r="C2790" s="67" t="s">
        <v>784</v>
      </c>
      <c r="D2790" s="109">
        <v>360236</v>
      </c>
      <c r="E2790" s="89" t="s">
        <v>524</v>
      </c>
      <c r="F2790" s="72">
        <v>611155</v>
      </c>
      <c r="G2790" s="86" t="s">
        <v>266</v>
      </c>
      <c r="H2790" s="87">
        <v>3595</v>
      </c>
      <c r="I2790" s="87">
        <v>0</v>
      </c>
      <c r="J2790" s="87">
        <v>0</v>
      </c>
      <c r="K2790" s="87">
        <v>0</v>
      </c>
      <c r="L2790" s="80">
        <v>0</v>
      </c>
      <c r="M2790" s="80"/>
      <c r="N2790" s="80"/>
      <c r="O2790" s="80"/>
      <c r="P2790" s="80"/>
      <c r="Q2790" s="78">
        <v>110010</v>
      </c>
      <c r="R2790" s="79" t="s">
        <v>150</v>
      </c>
      <c r="S2790" s="78">
        <v>10</v>
      </c>
      <c r="T2790" s="79" t="s">
        <v>150</v>
      </c>
      <c r="U2790" s="78">
        <v>11</v>
      </c>
      <c r="V2790" s="80" t="s">
        <v>156</v>
      </c>
      <c r="W2790" s="78">
        <v>61</v>
      </c>
      <c r="X2790" s="78">
        <v>1</v>
      </c>
    </row>
    <row r="2791" spans="1:24" x14ac:dyDescent="0.25">
      <c r="A2791" s="67"/>
      <c r="B2791" s="67">
        <v>2487</v>
      </c>
      <c r="C2791" s="67" t="s">
        <v>784</v>
      </c>
      <c r="D2791" s="109">
        <v>360236</v>
      </c>
      <c r="E2791" s="89" t="s">
        <v>524</v>
      </c>
      <c r="F2791" s="72">
        <v>611160</v>
      </c>
      <c r="G2791" s="86" t="s">
        <v>230</v>
      </c>
      <c r="H2791" s="87">
        <v>3594.99</v>
      </c>
      <c r="I2791" s="87">
        <v>2991.9900000000002</v>
      </c>
      <c r="J2791" s="87">
        <v>11896</v>
      </c>
      <c r="K2791" s="87">
        <v>0</v>
      </c>
      <c r="L2791" s="80">
        <v>0</v>
      </c>
      <c r="M2791" s="80"/>
      <c r="N2791" s="80"/>
      <c r="O2791" s="80"/>
      <c r="P2791" s="80"/>
      <c r="Q2791" s="78">
        <v>110010</v>
      </c>
      <c r="R2791" s="79" t="s">
        <v>150</v>
      </c>
      <c r="S2791" s="78">
        <v>10</v>
      </c>
      <c r="T2791" s="79" t="s">
        <v>150</v>
      </c>
      <c r="U2791" s="78">
        <v>11</v>
      </c>
      <c r="V2791" s="80" t="s">
        <v>156</v>
      </c>
      <c r="W2791" s="78">
        <v>61</v>
      </c>
      <c r="X2791" s="78">
        <v>1</v>
      </c>
    </row>
    <row r="2792" spans="1:24" x14ac:dyDescent="0.25">
      <c r="A2792" s="67"/>
      <c r="B2792" s="67">
        <v>2488</v>
      </c>
      <c r="C2792" s="67" t="s">
        <v>784</v>
      </c>
      <c r="D2792" s="109">
        <v>360236</v>
      </c>
      <c r="E2792" s="89" t="s">
        <v>524</v>
      </c>
      <c r="F2792" s="72">
        <v>712655</v>
      </c>
      <c r="G2792" s="86" t="s">
        <v>237</v>
      </c>
      <c r="H2792" s="87">
        <v>173.68</v>
      </c>
      <c r="I2792" s="87">
        <v>183.48</v>
      </c>
      <c r="J2792" s="87">
        <v>0</v>
      </c>
      <c r="K2792" s="87">
        <v>0</v>
      </c>
      <c r="L2792" s="80">
        <v>0</v>
      </c>
      <c r="M2792" s="80">
        <f t="shared" ref="M2792:M2799" si="73">+L2792-J2792</f>
        <v>0</v>
      </c>
      <c r="N2792" s="80"/>
      <c r="O2792" s="80"/>
      <c r="P2792" s="80"/>
      <c r="Q2792" s="78">
        <v>110010</v>
      </c>
      <c r="R2792" s="79" t="s">
        <v>150</v>
      </c>
      <c r="S2792" s="78">
        <v>10</v>
      </c>
      <c r="T2792" s="79" t="s">
        <v>150</v>
      </c>
      <c r="U2792" s="78">
        <v>11</v>
      </c>
      <c r="V2792" s="80" t="s">
        <v>156</v>
      </c>
      <c r="W2792" s="78">
        <v>71</v>
      </c>
      <c r="X2792" s="78">
        <v>4</v>
      </c>
    </row>
    <row r="2793" spans="1:24" x14ac:dyDescent="0.25">
      <c r="A2793" s="67"/>
      <c r="B2793" s="67">
        <v>2489</v>
      </c>
      <c r="C2793" s="67" t="s">
        <v>784</v>
      </c>
      <c r="D2793" s="109">
        <v>360236</v>
      </c>
      <c r="E2793" s="89" t="s">
        <v>524</v>
      </c>
      <c r="F2793" s="72">
        <v>733110</v>
      </c>
      <c r="G2793" s="86" t="s">
        <v>214</v>
      </c>
      <c r="H2793" s="87">
        <v>78.290000000000006</v>
      </c>
      <c r="I2793" s="87">
        <v>7314.35</v>
      </c>
      <c r="J2793" s="87">
        <v>200</v>
      </c>
      <c r="K2793" s="87">
        <v>99.59</v>
      </c>
      <c r="L2793" s="80">
        <v>200</v>
      </c>
      <c r="M2793" s="80">
        <f t="shared" si="73"/>
        <v>0</v>
      </c>
      <c r="N2793" s="80"/>
      <c r="O2793" s="80"/>
      <c r="P2793" s="80"/>
      <c r="Q2793" s="78">
        <v>110010</v>
      </c>
      <c r="R2793" s="79" t="s">
        <v>150</v>
      </c>
      <c r="S2793" s="78">
        <v>10</v>
      </c>
      <c r="T2793" s="79" t="s">
        <v>150</v>
      </c>
      <c r="U2793" s="78">
        <v>11</v>
      </c>
      <c r="V2793" s="80" t="s">
        <v>156</v>
      </c>
      <c r="W2793" s="78">
        <v>73</v>
      </c>
      <c r="X2793" s="78">
        <v>4</v>
      </c>
    </row>
    <row r="2794" spans="1:24" x14ac:dyDescent="0.25">
      <c r="A2794" s="67"/>
      <c r="B2794" s="67">
        <v>2490</v>
      </c>
      <c r="C2794" s="67" t="s">
        <v>784</v>
      </c>
      <c r="D2794" s="109">
        <v>360236</v>
      </c>
      <c r="E2794" s="89" t="s">
        <v>524</v>
      </c>
      <c r="F2794" s="72">
        <v>744220</v>
      </c>
      <c r="G2794" s="86" t="s">
        <v>191</v>
      </c>
      <c r="H2794" s="87">
        <v>0</v>
      </c>
      <c r="I2794" s="87">
        <v>0</v>
      </c>
      <c r="J2794" s="87">
        <v>3600</v>
      </c>
      <c r="K2794" s="87">
        <v>0</v>
      </c>
      <c r="L2794" s="80">
        <v>3600</v>
      </c>
      <c r="M2794" s="80">
        <f t="shared" si="73"/>
        <v>0</v>
      </c>
      <c r="N2794" s="80"/>
      <c r="O2794" s="80"/>
      <c r="P2794" s="80"/>
      <c r="Q2794" s="78">
        <v>110010</v>
      </c>
      <c r="R2794" s="79" t="s">
        <v>150</v>
      </c>
      <c r="S2794" s="78">
        <v>10</v>
      </c>
      <c r="T2794" s="79" t="s">
        <v>150</v>
      </c>
      <c r="U2794" s="78">
        <v>11</v>
      </c>
      <c r="V2794" s="80" t="s">
        <v>156</v>
      </c>
      <c r="W2794" s="78">
        <v>74</v>
      </c>
      <c r="X2794" s="78">
        <v>4</v>
      </c>
    </row>
    <row r="2795" spans="1:24" x14ac:dyDescent="0.25">
      <c r="A2795" s="67"/>
      <c r="B2795" s="67">
        <v>2491</v>
      </c>
      <c r="C2795" s="67" t="s">
        <v>784</v>
      </c>
      <c r="D2795" s="109">
        <v>360236</v>
      </c>
      <c r="E2795" s="89" t="s">
        <v>524</v>
      </c>
      <c r="F2795" s="72">
        <v>755310</v>
      </c>
      <c r="G2795" s="86" t="s">
        <v>194</v>
      </c>
      <c r="H2795" s="87">
        <v>567.22</v>
      </c>
      <c r="I2795" s="87">
        <v>1276.5600000000002</v>
      </c>
      <c r="J2795" s="87">
        <v>1100</v>
      </c>
      <c r="K2795" s="87">
        <v>603.17999999999995</v>
      </c>
      <c r="L2795" s="80">
        <v>1100</v>
      </c>
      <c r="M2795" s="80">
        <f t="shared" si="73"/>
        <v>0</v>
      </c>
      <c r="N2795" s="80"/>
      <c r="O2795" s="80"/>
      <c r="P2795" s="80"/>
      <c r="Q2795" s="78">
        <v>110010</v>
      </c>
      <c r="R2795" s="79" t="s">
        <v>150</v>
      </c>
      <c r="S2795" s="78">
        <v>10</v>
      </c>
      <c r="T2795" s="79" t="s">
        <v>150</v>
      </c>
      <c r="U2795" s="78">
        <v>11</v>
      </c>
      <c r="V2795" s="80" t="s">
        <v>156</v>
      </c>
      <c r="W2795" s="78">
        <v>75</v>
      </c>
      <c r="X2795" s="78">
        <v>4</v>
      </c>
    </row>
    <row r="2796" spans="1:24" x14ac:dyDescent="0.25">
      <c r="A2796" s="67"/>
      <c r="B2796" s="67">
        <v>2492</v>
      </c>
      <c r="C2796" s="67" t="s">
        <v>784</v>
      </c>
      <c r="D2796" s="109">
        <v>360236</v>
      </c>
      <c r="E2796" s="89" t="s">
        <v>524</v>
      </c>
      <c r="F2796" s="72">
        <v>755510</v>
      </c>
      <c r="G2796" s="86" t="s">
        <v>195</v>
      </c>
      <c r="H2796" s="87">
        <v>0</v>
      </c>
      <c r="I2796" s="87">
        <v>0</v>
      </c>
      <c r="J2796" s="87">
        <v>5000</v>
      </c>
      <c r="K2796" s="87">
        <v>0</v>
      </c>
      <c r="L2796" s="80">
        <v>2500</v>
      </c>
      <c r="M2796" s="80">
        <f t="shared" si="73"/>
        <v>-2500</v>
      </c>
      <c r="N2796" s="80"/>
      <c r="O2796" s="80"/>
      <c r="P2796" s="80"/>
      <c r="Q2796" s="78">
        <v>110010</v>
      </c>
      <c r="R2796" s="79" t="s">
        <v>150</v>
      </c>
      <c r="S2796" s="78">
        <v>10</v>
      </c>
      <c r="T2796" s="79" t="s">
        <v>150</v>
      </c>
      <c r="U2796" s="78">
        <v>11</v>
      </c>
      <c r="V2796" s="80" t="s">
        <v>156</v>
      </c>
      <c r="W2796" s="78">
        <v>75</v>
      </c>
      <c r="X2796" s="78">
        <v>4</v>
      </c>
    </row>
    <row r="2797" spans="1:24" x14ac:dyDescent="0.25">
      <c r="A2797" s="67"/>
      <c r="B2797" s="67">
        <v>2493</v>
      </c>
      <c r="C2797" s="67" t="s">
        <v>784</v>
      </c>
      <c r="D2797" s="109">
        <v>360236</v>
      </c>
      <c r="E2797" s="89" t="s">
        <v>524</v>
      </c>
      <c r="F2797" s="72">
        <v>755745</v>
      </c>
      <c r="G2797" s="86" t="s">
        <v>252</v>
      </c>
      <c r="H2797" s="87">
        <v>0</v>
      </c>
      <c r="I2797" s="87">
        <v>49</v>
      </c>
      <c r="J2797" s="87">
        <v>0</v>
      </c>
      <c r="K2797" s="87">
        <v>0</v>
      </c>
      <c r="L2797" s="80">
        <v>0</v>
      </c>
      <c r="M2797" s="80">
        <f t="shared" si="73"/>
        <v>0</v>
      </c>
      <c r="N2797" s="80"/>
      <c r="O2797" s="80"/>
      <c r="P2797" s="80"/>
      <c r="Q2797" s="78">
        <v>110010</v>
      </c>
      <c r="R2797" s="79" t="s">
        <v>150</v>
      </c>
      <c r="S2797" s="78">
        <v>10</v>
      </c>
      <c r="T2797" s="79" t="s">
        <v>150</v>
      </c>
      <c r="U2797" s="78">
        <v>11</v>
      </c>
      <c r="V2797" s="80" t="s">
        <v>156</v>
      </c>
      <c r="W2797" s="78">
        <v>75</v>
      </c>
      <c r="X2797" s="78">
        <v>4</v>
      </c>
    </row>
    <row r="2798" spans="1:24" x14ac:dyDescent="0.25">
      <c r="A2798" s="67"/>
      <c r="B2798" s="67">
        <v>2494</v>
      </c>
      <c r="C2798" s="67" t="s">
        <v>784</v>
      </c>
      <c r="D2798" s="109">
        <v>360236</v>
      </c>
      <c r="E2798" s="89" t="s">
        <v>524</v>
      </c>
      <c r="F2798" s="72">
        <v>787430</v>
      </c>
      <c r="G2798" s="86" t="s">
        <v>207</v>
      </c>
      <c r="H2798" s="87">
        <v>0</v>
      </c>
      <c r="I2798" s="87">
        <v>24000</v>
      </c>
      <c r="J2798" s="87">
        <v>0</v>
      </c>
      <c r="K2798" s="87">
        <v>0</v>
      </c>
      <c r="L2798" s="80">
        <v>0</v>
      </c>
      <c r="M2798" s="80">
        <f t="shared" si="73"/>
        <v>0</v>
      </c>
      <c r="N2798" s="80"/>
      <c r="O2798" s="80"/>
      <c r="P2798" s="80"/>
      <c r="Q2798" s="78">
        <v>110010</v>
      </c>
      <c r="R2798" s="79" t="s">
        <v>150</v>
      </c>
      <c r="S2798" s="78">
        <v>10</v>
      </c>
      <c r="T2798" s="79" t="s">
        <v>150</v>
      </c>
      <c r="U2798" s="78">
        <v>11</v>
      </c>
      <c r="V2798" s="80" t="s">
        <v>156</v>
      </c>
      <c r="W2798" s="78">
        <v>78</v>
      </c>
      <c r="X2798" s="78">
        <v>4</v>
      </c>
    </row>
    <row r="2799" spans="1:24" x14ac:dyDescent="0.25">
      <c r="A2799" s="67"/>
      <c r="B2799" s="67"/>
      <c r="C2799" s="67" t="s">
        <v>784</v>
      </c>
      <c r="D2799" s="109">
        <v>360236</v>
      </c>
      <c r="E2799" s="89" t="s">
        <v>524</v>
      </c>
      <c r="F2799" s="66">
        <v>798142</v>
      </c>
      <c r="G2799" s="66" t="s">
        <v>839</v>
      </c>
      <c r="H2799" s="87"/>
      <c r="I2799" s="87"/>
      <c r="J2799" s="87"/>
      <c r="K2799" s="87"/>
      <c r="L2799" s="80">
        <v>-630</v>
      </c>
      <c r="M2799" s="80">
        <f t="shared" si="73"/>
        <v>-630</v>
      </c>
      <c r="N2799" s="80"/>
      <c r="O2799" s="80"/>
      <c r="P2799" s="80"/>
      <c r="Q2799" s="78">
        <v>110010</v>
      </c>
      <c r="R2799" s="79" t="s">
        <v>150</v>
      </c>
      <c r="S2799" s="78">
        <v>10</v>
      </c>
      <c r="T2799" s="79" t="s">
        <v>150</v>
      </c>
      <c r="U2799" s="78">
        <v>11</v>
      </c>
      <c r="V2799" s="80" t="s">
        <v>156</v>
      </c>
      <c r="W2799" s="78">
        <v>79</v>
      </c>
      <c r="X2799" s="78">
        <v>4</v>
      </c>
    </row>
    <row r="2800" spans="1:24" x14ac:dyDescent="0.25">
      <c r="A2800" s="67"/>
      <c r="B2800" s="67">
        <v>2495</v>
      </c>
      <c r="C2800" s="67" t="s">
        <v>784</v>
      </c>
      <c r="D2800" s="109">
        <v>361232</v>
      </c>
      <c r="E2800" s="89" t="s">
        <v>525</v>
      </c>
      <c r="F2800" s="72">
        <v>611110</v>
      </c>
      <c r="G2800" s="86" t="s">
        <v>258</v>
      </c>
      <c r="H2800" s="87">
        <v>52714.74</v>
      </c>
      <c r="I2800" s="87">
        <v>60321.419999999991</v>
      </c>
      <c r="J2800" s="87">
        <v>63404</v>
      </c>
      <c r="K2800" s="87">
        <v>41810.090000000004</v>
      </c>
      <c r="L2800" s="80">
        <v>51911</v>
      </c>
      <c r="M2800" s="80"/>
      <c r="N2800" s="80"/>
      <c r="O2800" s="80"/>
      <c r="P2800" s="80"/>
      <c r="Q2800" s="78">
        <v>110010</v>
      </c>
      <c r="R2800" s="79" t="s">
        <v>150</v>
      </c>
      <c r="S2800" s="78">
        <v>10</v>
      </c>
      <c r="T2800" s="79" t="s">
        <v>150</v>
      </c>
      <c r="U2800" s="78">
        <v>11</v>
      </c>
      <c r="V2800" s="80" t="s">
        <v>156</v>
      </c>
      <c r="W2800" s="78">
        <v>61</v>
      </c>
      <c r="X2800" s="78">
        <v>1</v>
      </c>
    </row>
    <row r="2801" spans="1:24" x14ac:dyDescent="0.25">
      <c r="A2801" s="67"/>
      <c r="B2801" s="67">
        <v>2496</v>
      </c>
      <c r="C2801" s="67" t="s">
        <v>784</v>
      </c>
      <c r="D2801" s="109">
        <v>361232</v>
      </c>
      <c r="E2801" s="89" t="s">
        <v>525</v>
      </c>
      <c r="F2801" s="72">
        <v>611115</v>
      </c>
      <c r="G2801" s="86" t="s">
        <v>259</v>
      </c>
      <c r="H2801" s="87">
        <v>301.08</v>
      </c>
      <c r="I2801" s="87">
        <v>467.5</v>
      </c>
      <c r="J2801" s="87">
        <v>936</v>
      </c>
      <c r="K2801" s="87">
        <v>495.63</v>
      </c>
      <c r="L2801" s="80">
        <v>1000</v>
      </c>
      <c r="M2801" s="80"/>
      <c r="N2801" s="80"/>
      <c r="O2801" s="80"/>
      <c r="P2801" s="80"/>
      <c r="Q2801" s="78">
        <v>110010</v>
      </c>
      <c r="R2801" s="79" t="s">
        <v>150</v>
      </c>
      <c r="S2801" s="78">
        <v>10</v>
      </c>
      <c r="T2801" s="79" t="s">
        <v>150</v>
      </c>
      <c r="U2801" s="78">
        <v>11</v>
      </c>
      <c r="V2801" s="80" t="s">
        <v>156</v>
      </c>
      <c r="W2801" s="78">
        <v>61</v>
      </c>
      <c r="X2801" s="78">
        <v>1</v>
      </c>
    </row>
    <row r="2802" spans="1:24" x14ac:dyDescent="0.25">
      <c r="A2802" s="67"/>
      <c r="B2802" s="67">
        <v>2497</v>
      </c>
      <c r="C2802" s="67" t="s">
        <v>784</v>
      </c>
      <c r="D2802" s="109">
        <v>361232</v>
      </c>
      <c r="E2802" s="89" t="s">
        <v>525</v>
      </c>
      <c r="F2802" s="72">
        <v>611120</v>
      </c>
      <c r="G2802" s="86" t="s">
        <v>229</v>
      </c>
      <c r="H2802" s="87">
        <v>10785</v>
      </c>
      <c r="I2802" s="87">
        <v>14960</v>
      </c>
      <c r="J2802" s="87">
        <v>11896</v>
      </c>
      <c r="K2802" s="87">
        <v>8921.25</v>
      </c>
      <c r="L2802" s="80">
        <v>0</v>
      </c>
      <c r="M2802" s="80"/>
      <c r="N2802" s="80"/>
      <c r="O2802" s="80"/>
      <c r="P2802" s="80"/>
      <c r="Q2802" s="78">
        <v>110010</v>
      </c>
      <c r="R2802" s="79" t="s">
        <v>150</v>
      </c>
      <c r="S2802" s="78">
        <v>10</v>
      </c>
      <c r="T2802" s="79" t="s">
        <v>150</v>
      </c>
      <c r="U2802" s="78">
        <v>11</v>
      </c>
      <c r="V2802" s="80" t="s">
        <v>156</v>
      </c>
      <c r="W2802" s="78">
        <v>61</v>
      </c>
      <c r="X2802" s="78">
        <v>1</v>
      </c>
    </row>
    <row r="2803" spans="1:24" x14ac:dyDescent="0.25">
      <c r="A2803" s="67"/>
      <c r="B2803" s="67">
        <v>2498</v>
      </c>
      <c r="C2803" s="67" t="s">
        <v>784</v>
      </c>
      <c r="D2803" s="109">
        <v>361232</v>
      </c>
      <c r="E2803" s="89" t="s">
        <v>525</v>
      </c>
      <c r="F2803" s="72">
        <v>611150</v>
      </c>
      <c r="G2803" s="86" t="s">
        <v>262</v>
      </c>
      <c r="H2803" s="87">
        <v>12513.81</v>
      </c>
      <c r="I2803" s="87">
        <v>16728.75</v>
      </c>
      <c r="J2803" s="87">
        <v>0</v>
      </c>
      <c r="K2803" s="87">
        <v>0</v>
      </c>
      <c r="L2803" s="80">
        <v>0</v>
      </c>
      <c r="M2803" s="80"/>
      <c r="N2803" s="80"/>
      <c r="O2803" s="80"/>
      <c r="P2803" s="80"/>
      <c r="Q2803" s="78">
        <v>110010</v>
      </c>
      <c r="R2803" s="79" t="s">
        <v>150</v>
      </c>
      <c r="S2803" s="78">
        <v>10</v>
      </c>
      <c r="T2803" s="79" t="s">
        <v>150</v>
      </c>
      <c r="U2803" s="78">
        <v>11</v>
      </c>
      <c r="V2803" s="80" t="s">
        <v>156</v>
      </c>
      <c r="W2803" s="78">
        <v>61</v>
      </c>
      <c r="X2803" s="78">
        <v>1</v>
      </c>
    </row>
    <row r="2804" spans="1:24" x14ac:dyDescent="0.25">
      <c r="A2804" s="67"/>
      <c r="B2804" s="67">
        <v>2499</v>
      </c>
      <c r="C2804" s="67" t="s">
        <v>784</v>
      </c>
      <c r="D2804" s="109">
        <v>361232</v>
      </c>
      <c r="E2804" s="89" t="s">
        <v>525</v>
      </c>
      <c r="F2804" s="72">
        <v>611160</v>
      </c>
      <c r="G2804" s="86" t="s">
        <v>230</v>
      </c>
      <c r="H2804" s="87">
        <v>3594.99</v>
      </c>
      <c r="I2804" s="87">
        <v>0</v>
      </c>
      <c r="J2804" s="87">
        <v>20617</v>
      </c>
      <c r="K2804" s="87">
        <v>0</v>
      </c>
      <c r="L2804" s="80">
        <v>0</v>
      </c>
      <c r="M2804" s="80"/>
      <c r="N2804" s="80"/>
      <c r="O2804" s="80"/>
      <c r="P2804" s="80"/>
      <c r="Q2804" s="78">
        <v>110010</v>
      </c>
      <c r="R2804" s="79" t="s">
        <v>150</v>
      </c>
      <c r="S2804" s="78">
        <v>10</v>
      </c>
      <c r="T2804" s="79" t="s">
        <v>150</v>
      </c>
      <c r="U2804" s="78">
        <v>11</v>
      </c>
      <c r="V2804" s="80" t="s">
        <v>156</v>
      </c>
      <c r="W2804" s="78">
        <v>61</v>
      </c>
      <c r="X2804" s="78">
        <v>1</v>
      </c>
    </row>
    <row r="2805" spans="1:24" x14ac:dyDescent="0.25">
      <c r="A2805" s="67"/>
      <c r="B2805" s="67">
        <v>2500</v>
      </c>
      <c r="C2805" s="67" t="s">
        <v>784</v>
      </c>
      <c r="D2805" s="109">
        <v>361232</v>
      </c>
      <c r="E2805" s="89" t="s">
        <v>525</v>
      </c>
      <c r="F2805" s="72">
        <v>733110</v>
      </c>
      <c r="G2805" s="86" t="s">
        <v>214</v>
      </c>
      <c r="H2805" s="87">
        <v>0</v>
      </c>
      <c r="I2805" s="87">
        <v>0</v>
      </c>
      <c r="J2805" s="87">
        <v>1500</v>
      </c>
      <c r="K2805" s="87">
        <v>0</v>
      </c>
      <c r="L2805" s="80">
        <v>1500</v>
      </c>
      <c r="M2805" s="80">
        <f>+L2805-J2805</f>
        <v>0</v>
      </c>
      <c r="N2805" s="80"/>
      <c r="O2805" s="80"/>
      <c r="P2805" s="80"/>
      <c r="Q2805" s="78">
        <v>110010</v>
      </c>
      <c r="R2805" s="79" t="s">
        <v>150</v>
      </c>
      <c r="S2805" s="78">
        <v>10</v>
      </c>
      <c r="T2805" s="79" t="s">
        <v>150</v>
      </c>
      <c r="U2805" s="78">
        <v>11</v>
      </c>
      <c r="V2805" s="80" t="s">
        <v>156</v>
      </c>
      <c r="W2805" s="78">
        <v>73</v>
      </c>
      <c r="X2805" s="78">
        <v>4</v>
      </c>
    </row>
    <row r="2806" spans="1:24" x14ac:dyDescent="0.25">
      <c r="A2806" s="67"/>
      <c r="B2806" s="67">
        <v>2501</v>
      </c>
      <c r="C2806" s="67" t="s">
        <v>784</v>
      </c>
      <c r="D2806" s="109">
        <v>361232</v>
      </c>
      <c r="E2806" s="89" t="s">
        <v>525</v>
      </c>
      <c r="F2806" s="72">
        <v>755310</v>
      </c>
      <c r="G2806" s="86" t="s">
        <v>194</v>
      </c>
      <c r="H2806" s="87">
        <v>262.53999999999996</v>
      </c>
      <c r="I2806" s="87">
        <v>265.26</v>
      </c>
      <c r="J2806" s="87">
        <v>250</v>
      </c>
      <c r="K2806" s="87">
        <v>59.879999999999995</v>
      </c>
      <c r="L2806" s="80">
        <v>250</v>
      </c>
      <c r="M2806" s="80">
        <f>+L2806-J2806</f>
        <v>0</v>
      </c>
      <c r="N2806" s="80"/>
      <c r="O2806" s="80"/>
      <c r="P2806" s="80"/>
      <c r="Q2806" s="78">
        <v>110010</v>
      </c>
      <c r="R2806" s="79" t="s">
        <v>150</v>
      </c>
      <c r="S2806" s="78">
        <v>10</v>
      </c>
      <c r="T2806" s="79" t="s">
        <v>150</v>
      </c>
      <c r="U2806" s="78">
        <v>11</v>
      </c>
      <c r="V2806" s="80" t="s">
        <v>156</v>
      </c>
      <c r="W2806" s="78">
        <v>75</v>
      </c>
      <c r="X2806" s="78">
        <v>4</v>
      </c>
    </row>
    <row r="2807" spans="1:24" x14ac:dyDescent="0.25">
      <c r="A2807" s="67"/>
      <c r="B2807" s="67">
        <v>2502</v>
      </c>
      <c r="C2807" s="67" t="s">
        <v>784</v>
      </c>
      <c r="D2807" s="109">
        <v>361232</v>
      </c>
      <c r="E2807" s="89" t="s">
        <v>525</v>
      </c>
      <c r="F2807" s="72">
        <v>755510</v>
      </c>
      <c r="G2807" s="86" t="s">
        <v>195</v>
      </c>
      <c r="H2807" s="87">
        <v>0</v>
      </c>
      <c r="I2807" s="87">
        <v>0</v>
      </c>
      <c r="J2807" s="87">
        <v>5000</v>
      </c>
      <c r="K2807" s="87">
        <v>0</v>
      </c>
      <c r="L2807" s="80">
        <v>2500</v>
      </c>
      <c r="M2807" s="80">
        <f>+L2807-J2807</f>
        <v>-2500</v>
      </c>
      <c r="N2807" s="80"/>
      <c r="O2807" s="80"/>
      <c r="P2807" s="80"/>
      <c r="Q2807" s="78">
        <v>110010</v>
      </c>
      <c r="R2807" s="79" t="s">
        <v>150</v>
      </c>
      <c r="S2807" s="78">
        <v>10</v>
      </c>
      <c r="T2807" s="79" t="s">
        <v>150</v>
      </c>
      <c r="U2807" s="78">
        <v>11</v>
      </c>
      <c r="V2807" s="80" t="s">
        <v>156</v>
      </c>
      <c r="W2807" s="78">
        <v>75</v>
      </c>
      <c r="X2807" s="78">
        <v>4</v>
      </c>
    </row>
    <row r="2808" spans="1:24" x14ac:dyDescent="0.25">
      <c r="A2808" s="67"/>
      <c r="B2808" s="67"/>
      <c r="C2808" s="67" t="s">
        <v>784</v>
      </c>
      <c r="D2808" s="109">
        <v>361232</v>
      </c>
      <c r="E2808" s="89" t="s">
        <v>525</v>
      </c>
      <c r="F2808" s="66">
        <v>798142</v>
      </c>
      <c r="G2808" s="66" t="s">
        <v>839</v>
      </c>
      <c r="H2808" s="87"/>
      <c r="I2808" s="87"/>
      <c r="J2808" s="87"/>
      <c r="K2808" s="87"/>
      <c r="L2808" s="80">
        <v>-400</v>
      </c>
      <c r="M2808" s="80">
        <f>+L2808-J2808</f>
        <v>-400</v>
      </c>
      <c r="N2808" s="80"/>
      <c r="O2808" s="80"/>
      <c r="P2808" s="80"/>
      <c r="Q2808" s="78">
        <v>110010</v>
      </c>
      <c r="R2808" s="79" t="s">
        <v>150</v>
      </c>
      <c r="S2808" s="78">
        <v>10</v>
      </c>
      <c r="T2808" s="79" t="s">
        <v>150</v>
      </c>
      <c r="U2808" s="78">
        <v>11</v>
      </c>
      <c r="V2808" s="80" t="s">
        <v>156</v>
      </c>
      <c r="W2808" s="78">
        <v>79</v>
      </c>
      <c r="X2808" s="78">
        <v>4</v>
      </c>
    </row>
    <row r="2809" spans="1:24" x14ac:dyDescent="0.25">
      <c r="A2809" s="67"/>
      <c r="B2809" s="67">
        <v>2503</v>
      </c>
      <c r="C2809" s="67" t="s">
        <v>784</v>
      </c>
      <c r="D2809" s="109">
        <v>361236</v>
      </c>
      <c r="E2809" s="89" t="s">
        <v>526</v>
      </c>
      <c r="F2809" s="72">
        <v>611110</v>
      </c>
      <c r="G2809" s="86" t="s">
        <v>258</v>
      </c>
      <c r="H2809" s="87">
        <v>241151.60999999996</v>
      </c>
      <c r="I2809" s="87">
        <v>203456.51</v>
      </c>
      <c r="J2809" s="87">
        <v>182574</v>
      </c>
      <c r="K2809" s="87">
        <v>98068.98</v>
      </c>
      <c r="L2809" s="80">
        <v>231733</v>
      </c>
      <c r="M2809" s="80"/>
      <c r="N2809" s="80"/>
      <c r="O2809" s="80"/>
      <c r="P2809" s="80"/>
      <c r="Q2809" s="78">
        <v>110010</v>
      </c>
      <c r="R2809" s="79" t="s">
        <v>150</v>
      </c>
      <c r="S2809" s="78">
        <v>10</v>
      </c>
      <c r="T2809" s="79" t="s">
        <v>150</v>
      </c>
      <c r="U2809" s="78">
        <v>11</v>
      </c>
      <c r="V2809" s="80" t="s">
        <v>156</v>
      </c>
      <c r="W2809" s="78">
        <v>61</v>
      </c>
      <c r="X2809" s="78">
        <v>1</v>
      </c>
    </row>
    <row r="2810" spans="1:24" x14ac:dyDescent="0.25">
      <c r="A2810" s="67"/>
      <c r="B2810" s="67">
        <v>2504</v>
      </c>
      <c r="C2810" s="67" t="s">
        <v>784</v>
      </c>
      <c r="D2810" s="109">
        <v>361236</v>
      </c>
      <c r="E2810" s="89" t="s">
        <v>526</v>
      </c>
      <c r="F2810" s="72">
        <v>611115</v>
      </c>
      <c r="G2810" s="86" t="s">
        <v>259</v>
      </c>
      <c r="H2810" s="87">
        <v>5428.59</v>
      </c>
      <c r="I2810" s="87">
        <v>3404.98</v>
      </c>
      <c r="J2810" s="87">
        <v>2704</v>
      </c>
      <c r="K2810" s="87">
        <v>743.43</v>
      </c>
      <c r="L2810" s="80">
        <v>2700</v>
      </c>
      <c r="M2810" s="80"/>
      <c r="N2810" s="80"/>
      <c r="O2810" s="80"/>
      <c r="P2810" s="80"/>
      <c r="Q2810" s="78">
        <v>110010</v>
      </c>
      <c r="R2810" s="79" t="s">
        <v>150</v>
      </c>
      <c r="S2810" s="78">
        <v>10</v>
      </c>
      <c r="T2810" s="79" t="s">
        <v>150</v>
      </c>
      <c r="U2810" s="78">
        <v>11</v>
      </c>
      <c r="V2810" s="80" t="s">
        <v>156</v>
      </c>
      <c r="W2810" s="78">
        <v>61</v>
      </c>
      <c r="X2810" s="78">
        <v>1</v>
      </c>
    </row>
    <row r="2811" spans="1:24" x14ac:dyDescent="0.25">
      <c r="A2811" s="67"/>
      <c r="B2811" s="67">
        <v>2505</v>
      </c>
      <c r="C2811" s="67" t="s">
        <v>784</v>
      </c>
      <c r="D2811" s="109">
        <v>361236</v>
      </c>
      <c r="E2811" s="89" t="s">
        <v>526</v>
      </c>
      <c r="F2811" s="72">
        <v>611120</v>
      </c>
      <c r="G2811" s="86" t="s">
        <v>229</v>
      </c>
      <c r="H2811" s="87">
        <v>51409.880000000005</v>
      </c>
      <c r="I2811" s="87">
        <v>64703.490000000005</v>
      </c>
      <c r="J2811" s="87">
        <v>78458</v>
      </c>
      <c r="K2811" s="87">
        <v>39247.230000000003</v>
      </c>
      <c r="L2811" s="80">
        <v>0</v>
      </c>
      <c r="M2811" s="80"/>
      <c r="N2811" s="80"/>
      <c r="O2811" s="80"/>
      <c r="P2811" s="80"/>
      <c r="Q2811" s="78">
        <v>110010</v>
      </c>
      <c r="R2811" s="79" t="s">
        <v>150</v>
      </c>
      <c r="S2811" s="78">
        <v>10</v>
      </c>
      <c r="T2811" s="79" t="s">
        <v>150</v>
      </c>
      <c r="U2811" s="78">
        <v>11</v>
      </c>
      <c r="V2811" s="80" t="s">
        <v>156</v>
      </c>
      <c r="W2811" s="78">
        <v>61</v>
      </c>
      <c r="X2811" s="78">
        <v>1</v>
      </c>
    </row>
    <row r="2812" spans="1:24" x14ac:dyDescent="0.25">
      <c r="A2812" s="67"/>
      <c r="B2812" s="67">
        <v>2506</v>
      </c>
      <c r="C2812" s="67" t="s">
        <v>784</v>
      </c>
      <c r="D2812" s="109">
        <v>361236</v>
      </c>
      <c r="E2812" s="89" t="s">
        <v>526</v>
      </c>
      <c r="F2812" s="72">
        <v>611130</v>
      </c>
      <c r="G2812" s="86" t="s">
        <v>261</v>
      </c>
      <c r="H2812" s="87">
        <v>7190</v>
      </c>
      <c r="I2812" s="87">
        <v>7480</v>
      </c>
      <c r="J2812" s="87">
        <v>11217</v>
      </c>
      <c r="K2812" s="87">
        <v>4956.25</v>
      </c>
      <c r="L2812" s="80">
        <v>11895</v>
      </c>
      <c r="M2812" s="80"/>
      <c r="N2812" s="80"/>
      <c r="O2812" s="80"/>
      <c r="P2812" s="80"/>
      <c r="Q2812" s="78">
        <v>110010</v>
      </c>
      <c r="R2812" s="79" t="s">
        <v>150</v>
      </c>
      <c r="S2812" s="78">
        <v>10</v>
      </c>
      <c r="T2812" s="79" t="s">
        <v>150</v>
      </c>
      <c r="U2812" s="78">
        <v>11</v>
      </c>
      <c r="V2812" s="80" t="s">
        <v>156</v>
      </c>
      <c r="W2812" s="78">
        <v>61</v>
      </c>
      <c r="X2812" s="78">
        <v>1</v>
      </c>
    </row>
    <row r="2813" spans="1:24" x14ac:dyDescent="0.25">
      <c r="A2813" s="67"/>
      <c r="B2813" s="67">
        <v>2507</v>
      </c>
      <c r="C2813" s="67" t="s">
        <v>784</v>
      </c>
      <c r="D2813" s="109">
        <v>361236</v>
      </c>
      <c r="E2813" s="89" t="s">
        <v>526</v>
      </c>
      <c r="F2813" s="72">
        <v>611140</v>
      </c>
      <c r="G2813" s="86" t="s">
        <v>269</v>
      </c>
      <c r="H2813" s="87">
        <v>14155.3</v>
      </c>
      <c r="I2813" s="87">
        <v>4488</v>
      </c>
      <c r="J2813" s="87">
        <v>11217</v>
      </c>
      <c r="K2813" s="87">
        <v>4956.25</v>
      </c>
      <c r="L2813" s="80">
        <v>11895</v>
      </c>
      <c r="M2813" s="80"/>
      <c r="N2813" s="80"/>
      <c r="O2813" s="80"/>
      <c r="P2813" s="80"/>
      <c r="Q2813" s="78">
        <v>110010</v>
      </c>
      <c r="R2813" s="79" t="s">
        <v>150</v>
      </c>
      <c r="S2813" s="78">
        <v>10</v>
      </c>
      <c r="T2813" s="79" t="s">
        <v>150</v>
      </c>
      <c r="U2813" s="78">
        <v>11</v>
      </c>
      <c r="V2813" s="80" t="s">
        <v>156</v>
      </c>
      <c r="W2813" s="78">
        <v>61</v>
      </c>
      <c r="X2813" s="78">
        <v>1</v>
      </c>
    </row>
    <row r="2814" spans="1:24" x14ac:dyDescent="0.25">
      <c r="A2814" s="67"/>
      <c r="B2814" s="67">
        <v>2508</v>
      </c>
      <c r="C2814" s="67" t="s">
        <v>784</v>
      </c>
      <c r="D2814" s="109">
        <v>361236</v>
      </c>
      <c r="E2814" s="89" t="s">
        <v>526</v>
      </c>
      <c r="F2814" s="72">
        <v>611150</v>
      </c>
      <c r="G2814" s="86" t="s">
        <v>262</v>
      </c>
      <c r="H2814" s="87">
        <v>29287.379999999997</v>
      </c>
      <c r="I2814" s="87">
        <v>16358.79</v>
      </c>
      <c r="J2814" s="87">
        <v>53794</v>
      </c>
      <c r="K2814" s="87">
        <v>0</v>
      </c>
      <c r="L2814" s="80">
        <v>52772</v>
      </c>
      <c r="M2814" s="80"/>
      <c r="N2814" s="80"/>
      <c r="O2814" s="80"/>
      <c r="P2814" s="80"/>
      <c r="Q2814" s="78">
        <v>110010</v>
      </c>
      <c r="R2814" s="79" t="s">
        <v>150</v>
      </c>
      <c r="S2814" s="78">
        <v>10</v>
      </c>
      <c r="T2814" s="79" t="s">
        <v>150</v>
      </c>
      <c r="U2814" s="78">
        <v>11</v>
      </c>
      <c r="V2814" s="80" t="s">
        <v>156</v>
      </c>
      <c r="W2814" s="78">
        <v>61</v>
      </c>
      <c r="X2814" s="78">
        <v>1</v>
      </c>
    </row>
    <row r="2815" spans="1:24" s="66" customFormat="1" x14ac:dyDescent="0.25">
      <c r="A2815" s="67"/>
      <c r="B2815" s="67">
        <v>2509</v>
      </c>
      <c r="C2815" s="67" t="s">
        <v>784</v>
      </c>
      <c r="D2815" s="109">
        <v>361236</v>
      </c>
      <c r="E2815" s="89" t="s">
        <v>526</v>
      </c>
      <c r="F2815" s="72">
        <v>611155</v>
      </c>
      <c r="G2815" s="86" t="s">
        <v>266</v>
      </c>
      <c r="H2815" s="87">
        <v>3594.99</v>
      </c>
      <c r="I2815" s="87">
        <v>7526.76</v>
      </c>
      <c r="J2815" s="87">
        <v>0</v>
      </c>
      <c r="K2815" s="87">
        <v>0</v>
      </c>
      <c r="L2815" s="80">
        <v>0</v>
      </c>
      <c r="M2815" s="80"/>
      <c r="N2815" s="80"/>
      <c r="O2815" s="80"/>
      <c r="P2815" s="80"/>
      <c r="Q2815" s="78">
        <v>110010</v>
      </c>
      <c r="R2815" s="79" t="s">
        <v>150</v>
      </c>
      <c r="S2815" s="78">
        <v>10</v>
      </c>
      <c r="T2815" s="79" t="s">
        <v>150</v>
      </c>
      <c r="U2815" s="78">
        <v>11</v>
      </c>
      <c r="V2815" s="80" t="s">
        <v>156</v>
      </c>
      <c r="W2815" s="78">
        <v>61</v>
      </c>
      <c r="X2815" s="78">
        <v>1</v>
      </c>
    </row>
    <row r="2816" spans="1:24" x14ac:dyDescent="0.25">
      <c r="A2816" s="67"/>
      <c r="B2816" s="67">
        <v>2510</v>
      </c>
      <c r="C2816" s="67" t="s">
        <v>784</v>
      </c>
      <c r="D2816" s="109">
        <v>361236</v>
      </c>
      <c r="E2816" s="89" t="s">
        <v>526</v>
      </c>
      <c r="F2816" s="72">
        <v>611160</v>
      </c>
      <c r="G2816" s="86" t="s">
        <v>230</v>
      </c>
      <c r="H2816" s="87">
        <v>3595</v>
      </c>
      <c r="I2816" s="87">
        <v>0</v>
      </c>
      <c r="J2816" s="87">
        <v>11896</v>
      </c>
      <c r="K2816" s="87">
        <v>0</v>
      </c>
      <c r="L2816" s="80">
        <v>0</v>
      </c>
      <c r="M2816" s="80"/>
      <c r="N2816" s="80"/>
      <c r="O2816" s="80"/>
      <c r="P2816" s="80"/>
      <c r="Q2816" s="78">
        <v>110010</v>
      </c>
      <c r="R2816" s="79" t="s">
        <v>150</v>
      </c>
      <c r="S2816" s="78">
        <v>10</v>
      </c>
      <c r="T2816" s="79" t="s">
        <v>150</v>
      </c>
      <c r="U2816" s="78">
        <v>11</v>
      </c>
      <c r="V2816" s="80" t="s">
        <v>156</v>
      </c>
      <c r="W2816" s="78">
        <v>61</v>
      </c>
      <c r="X2816" s="78">
        <v>1</v>
      </c>
    </row>
    <row r="2817" spans="1:24" x14ac:dyDescent="0.25">
      <c r="A2817" s="67"/>
      <c r="B2817" s="67">
        <v>2511</v>
      </c>
      <c r="C2817" s="67" t="s">
        <v>784</v>
      </c>
      <c r="D2817" s="109">
        <v>361236</v>
      </c>
      <c r="E2817" s="89" t="s">
        <v>526</v>
      </c>
      <c r="F2817" s="72">
        <v>611510</v>
      </c>
      <c r="G2817" s="86" t="s">
        <v>212</v>
      </c>
      <c r="H2817" s="87">
        <v>9538.7999999999993</v>
      </c>
      <c r="I2817" s="87">
        <v>7363.0099999999993</v>
      </c>
      <c r="J2817" s="87">
        <v>10275</v>
      </c>
      <c r="K2817" s="87">
        <v>1655.38</v>
      </c>
      <c r="L2817" s="80">
        <v>10275</v>
      </c>
      <c r="M2817" s="80"/>
      <c r="N2817" s="80"/>
      <c r="O2817" s="80"/>
      <c r="P2817" s="80"/>
      <c r="Q2817" s="78">
        <v>110010</v>
      </c>
      <c r="R2817" s="79" t="s">
        <v>150</v>
      </c>
      <c r="S2817" s="78">
        <v>10</v>
      </c>
      <c r="T2817" s="79" t="s">
        <v>150</v>
      </c>
      <c r="U2817" s="78">
        <v>11</v>
      </c>
      <c r="V2817" s="80" t="s">
        <v>156</v>
      </c>
      <c r="W2817" s="78">
        <v>61</v>
      </c>
      <c r="X2817" s="78">
        <v>1</v>
      </c>
    </row>
    <row r="2818" spans="1:24" x14ac:dyDescent="0.25">
      <c r="A2818" s="67"/>
      <c r="B2818" s="67">
        <v>2512</v>
      </c>
      <c r="C2818" s="67" t="s">
        <v>784</v>
      </c>
      <c r="D2818" s="109">
        <v>361236</v>
      </c>
      <c r="E2818" s="89" t="s">
        <v>526</v>
      </c>
      <c r="F2818" s="72">
        <v>733110</v>
      </c>
      <c r="G2818" s="86" t="s">
        <v>214</v>
      </c>
      <c r="H2818" s="87">
        <v>1233.1500000000001</v>
      </c>
      <c r="I2818" s="87">
        <v>2638.4</v>
      </c>
      <c r="J2818" s="87">
        <v>2125</v>
      </c>
      <c r="K2818" s="87">
        <v>40.479999999999997</v>
      </c>
      <c r="L2818" s="80">
        <v>2125</v>
      </c>
      <c r="M2818" s="80">
        <f t="shared" ref="M2818:M2824" si="74">+L2818-J2818</f>
        <v>0</v>
      </c>
      <c r="N2818" s="80"/>
      <c r="O2818" s="80"/>
      <c r="P2818" s="80"/>
      <c r="Q2818" s="78">
        <v>110010</v>
      </c>
      <c r="R2818" s="79" t="s">
        <v>150</v>
      </c>
      <c r="S2818" s="78">
        <v>10</v>
      </c>
      <c r="T2818" s="79" t="s">
        <v>150</v>
      </c>
      <c r="U2818" s="78">
        <v>11</v>
      </c>
      <c r="V2818" s="80" t="s">
        <v>156</v>
      </c>
      <c r="W2818" s="78">
        <v>73</v>
      </c>
      <c r="X2818" s="78">
        <v>4</v>
      </c>
    </row>
    <row r="2819" spans="1:24" x14ac:dyDescent="0.25">
      <c r="A2819" s="67"/>
      <c r="B2819" s="67">
        <v>2513</v>
      </c>
      <c r="C2819" s="67" t="s">
        <v>784</v>
      </c>
      <c r="D2819" s="109">
        <v>361236</v>
      </c>
      <c r="E2819" s="89" t="s">
        <v>526</v>
      </c>
      <c r="F2819" s="72">
        <v>744210</v>
      </c>
      <c r="G2819" s="86" t="s">
        <v>190</v>
      </c>
      <c r="H2819" s="87">
        <v>587.83000000000004</v>
      </c>
      <c r="I2819" s="87">
        <v>1711.9200000000003</v>
      </c>
      <c r="J2819" s="87">
        <v>1325</v>
      </c>
      <c r="K2819" s="87">
        <v>1245.07</v>
      </c>
      <c r="L2819" s="80">
        <v>1695</v>
      </c>
      <c r="M2819" s="80">
        <f t="shared" si="74"/>
        <v>370</v>
      </c>
      <c r="N2819" s="80"/>
      <c r="O2819" s="80"/>
      <c r="P2819" s="80"/>
      <c r="Q2819" s="78">
        <v>110010</v>
      </c>
      <c r="R2819" s="79" t="s">
        <v>150</v>
      </c>
      <c r="S2819" s="78">
        <v>10</v>
      </c>
      <c r="T2819" s="79" t="s">
        <v>150</v>
      </c>
      <c r="U2819" s="78">
        <v>11</v>
      </c>
      <c r="V2819" s="80" t="s">
        <v>156</v>
      </c>
      <c r="W2819" s="78">
        <v>74</v>
      </c>
      <c r="X2819" s="78">
        <v>4</v>
      </c>
    </row>
    <row r="2820" spans="1:24" x14ac:dyDescent="0.25">
      <c r="A2820" s="67"/>
      <c r="B2820" s="67">
        <v>2514</v>
      </c>
      <c r="C2820" s="67" t="s">
        <v>784</v>
      </c>
      <c r="D2820" s="109">
        <v>361236</v>
      </c>
      <c r="E2820" s="89" t="s">
        <v>526</v>
      </c>
      <c r="F2820" s="72">
        <v>744220</v>
      </c>
      <c r="G2820" s="86" t="s">
        <v>191</v>
      </c>
      <c r="H2820" s="87">
        <v>6963.4</v>
      </c>
      <c r="I2820" s="87">
        <v>3438.57</v>
      </c>
      <c r="J2820" s="87">
        <v>3400</v>
      </c>
      <c r="K2820" s="87">
        <v>1428.62</v>
      </c>
      <c r="L2820" s="80">
        <v>3400</v>
      </c>
      <c r="M2820" s="80">
        <f t="shared" si="74"/>
        <v>0</v>
      </c>
      <c r="N2820" s="80"/>
      <c r="O2820" s="80"/>
      <c r="P2820" s="80"/>
      <c r="Q2820" s="78">
        <v>110010</v>
      </c>
      <c r="R2820" s="79" t="s">
        <v>150</v>
      </c>
      <c r="S2820" s="78">
        <v>10</v>
      </c>
      <c r="T2820" s="79" t="s">
        <v>150</v>
      </c>
      <c r="U2820" s="78">
        <v>11</v>
      </c>
      <c r="V2820" s="80" t="s">
        <v>156</v>
      </c>
      <c r="W2820" s="78">
        <v>74</v>
      </c>
      <c r="X2820" s="78">
        <v>4</v>
      </c>
    </row>
    <row r="2821" spans="1:24" x14ac:dyDescent="0.25">
      <c r="A2821" s="67"/>
      <c r="B2821" s="67">
        <v>2515</v>
      </c>
      <c r="C2821" s="67" t="s">
        <v>784</v>
      </c>
      <c r="D2821" s="109">
        <v>361236</v>
      </c>
      <c r="E2821" s="89" t="s">
        <v>526</v>
      </c>
      <c r="F2821" s="72">
        <v>755310</v>
      </c>
      <c r="G2821" s="86" t="s">
        <v>194</v>
      </c>
      <c r="H2821" s="87">
        <v>1648.55</v>
      </c>
      <c r="I2821" s="87">
        <v>1926.9600000000003</v>
      </c>
      <c r="J2821" s="87">
        <v>1732</v>
      </c>
      <c r="K2821" s="87">
        <v>966.72</v>
      </c>
      <c r="L2821" s="80">
        <v>1732</v>
      </c>
      <c r="M2821" s="80">
        <f t="shared" si="74"/>
        <v>0</v>
      </c>
      <c r="N2821" s="80"/>
      <c r="O2821" s="80"/>
      <c r="P2821" s="80"/>
      <c r="Q2821" s="78">
        <v>110010</v>
      </c>
      <c r="R2821" s="79" t="s">
        <v>150</v>
      </c>
      <c r="S2821" s="78">
        <v>10</v>
      </c>
      <c r="T2821" s="79" t="s">
        <v>150</v>
      </c>
      <c r="U2821" s="78">
        <v>11</v>
      </c>
      <c r="V2821" s="80" t="s">
        <v>156</v>
      </c>
      <c r="W2821" s="78">
        <v>75</v>
      </c>
      <c r="X2821" s="78">
        <v>4</v>
      </c>
    </row>
    <row r="2822" spans="1:24" x14ac:dyDescent="0.25">
      <c r="A2822" s="67"/>
      <c r="B2822" s="67">
        <v>2516</v>
      </c>
      <c r="C2822" s="67" t="s">
        <v>784</v>
      </c>
      <c r="D2822" s="109">
        <v>361236</v>
      </c>
      <c r="E2822" s="89" t="s">
        <v>526</v>
      </c>
      <c r="F2822" s="72">
        <v>755360</v>
      </c>
      <c r="G2822" s="86" t="s">
        <v>225</v>
      </c>
      <c r="H2822" s="87">
        <v>18</v>
      </c>
      <c r="I2822" s="87">
        <v>0</v>
      </c>
      <c r="J2822" s="87">
        <v>18</v>
      </c>
      <c r="K2822" s="87">
        <v>17.899999999999999</v>
      </c>
      <c r="L2822" s="80">
        <v>0</v>
      </c>
      <c r="M2822" s="80">
        <f t="shared" si="74"/>
        <v>-18</v>
      </c>
      <c r="N2822" s="80"/>
      <c r="O2822" s="80"/>
      <c r="P2822" s="80"/>
      <c r="Q2822" s="78">
        <v>110010</v>
      </c>
      <c r="R2822" s="79" t="s">
        <v>150</v>
      </c>
      <c r="S2822" s="78">
        <v>10</v>
      </c>
      <c r="T2822" s="79" t="s">
        <v>150</v>
      </c>
      <c r="U2822" s="78">
        <v>11</v>
      </c>
      <c r="V2822" s="80" t="s">
        <v>156</v>
      </c>
      <c r="W2822" s="78">
        <v>75</v>
      </c>
      <c r="X2822" s="78">
        <v>4</v>
      </c>
    </row>
    <row r="2823" spans="1:24" x14ac:dyDescent="0.25">
      <c r="A2823" s="67"/>
      <c r="B2823" s="67">
        <v>2517</v>
      </c>
      <c r="C2823" s="67" t="s">
        <v>784</v>
      </c>
      <c r="D2823" s="109">
        <v>361236</v>
      </c>
      <c r="E2823" s="89" t="s">
        <v>526</v>
      </c>
      <c r="F2823" s="72">
        <v>755510</v>
      </c>
      <c r="G2823" s="86" t="s">
        <v>195</v>
      </c>
      <c r="H2823" s="87">
        <v>0</v>
      </c>
      <c r="I2823" s="87">
        <v>0</v>
      </c>
      <c r="J2823" s="87">
        <v>18200</v>
      </c>
      <c r="K2823" s="87">
        <v>0</v>
      </c>
      <c r="L2823" s="80">
        <v>8200</v>
      </c>
      <c r="M2823" s="80">
        <f t="shared" si="74"/>
        <v>-10000</v>
      </c>
      <c r="N2823" s="80"/>
      <c r="O2823" s="80"/>
      <c r="P2823" s="80"/>
      <c r="Q2823" s="78">
        <v>110010</v>
      </c>
      <c r="R2823" s="79" t="s">
        <v>150</v>
      </c>
      <c r="S2823" s="78">
        <v>10</v>
      </c>
      <c r="T2823" s="79" t="s">
        <v>150</v>
      </c>
      <c r="U2823" s="78">
        <v>11</v>
      </c>
      <c r="V2823" s="80" t="s">
        <v>156</v>
      </c>
      <c r="W2823" s="78">
        <v>75</v>
      </c>
      <c r="X2823" s="78">
        <v>4</v>
      </c>
    </row>
    <row r="2824" spans="1:24" x14ac:dyDescent="0.25">
      <c r="A2824" s="67"/>
      <c r="B2824" s="67"/>
      <c r="C2824" s="67" t="s">
        <v>784</v>
      </c>
      <c r="D2824" s="109">
        <v>361236</v>
      </c>
      <c r="E2824" s="89" t="s">
        <v>526</v>
      </c>
      <c r="F2824" s="66">
        <v>798142</v>
      </c>
      <c r="G2824" s="66" t="s">
        <v>839</v>
      </c>
      <c r="H2824" s="87"/>
      <c r="I2824" s="87"/>
      <c r="J2824" s="87"/>
      <c r="K2824" s="87"/>
      <c r="L2824" s="80">
        <v>-2570</v>
      </c>
      <c r="M2824" s="80">
        <f t="shared" si="74"/>
        <v>-2570</v>
      </c>
      <c r="N2824" s="80"/>
      <c r="O2824" s="80"/>
      <c r="P2824" s="80"/>
      <c r="Q2824" s="78">
        <v>110010</v>
      </c>
      <c r="R2824" s="79" t="s">
        <v>150</v>
      </c>
      <c r="S2824" s="78">
        <v>10</v>
      </c>
      <c r="T2824" s="79" t="s">
        <v>150</v>
      </c>
      <c r="U2824" s="78">
        <v>11</v>
      </c>
      <c r="V2824" s="80" t="s">
        <v>156</v>
      </c>
      <c r="W2824" s="78">
        <v>79</v>
      </c>
      <c r="X2824" s="78">
        <v>4</v>
      </c>
    </row>
    <row r="2825" spans="1:24" x14ac:dyDescent="0.25">
      <c r="A2825" s="67"/>
      <c r="B2825" s="67">
        <v>2518</v>
      </c>
      <c r="C2825" s="67" t="s">
        <v>784</v>
      </c>
      <c r="D2825" s="109">
        <v>384432</v>
      </c>
      <c r="E2825" s="89" t="s">
        <v>527</v>
      </c>
      <c r="F2825" s="72">
        <v>611110</v>
      </c>
      <c r="G2825" s="86" t="s">
        <v>258</v>
      </c>
      <c r="H2825" s="87">
        <v>13815.54</v>
      </c>
      <c r="I2825" s="87">
        <v>14368.140000000001</v>
      </c>
      <c r="J2825" s="87">
        <v>7276</v>
      </c>
      <c r="K2825" s="87">
        <v>7275.29</v>
      </c>
      <c r="L2825" s="80">
        <v>0</v>
      </c>
      <c r="M2825" s="80"/>
      <c r="N2825" s="80"/>
      <c r="O2825" s="80"/>
      <c r="P2825" s="80"/>
      <c r="Q2825" s="78">
        <v>110010</v>
      </c>
      <c r="R2825" s="79" t="s">
        <v>150</v>
      </c>
      <c r="S2825" s="78">
        <v>10</v>
      </c>
      <c r="T2825" s="79" t="s">
        <v>150</v>
      </c>
      <c r="U2825" s="78">
        <v>11</v>
      </c>
      <c r="V2825" s="80" t="s">
        <v>156</v>
      </c>
      <c r="W2825" s="78">
        <v>61</v>
      </c>
      <c r="X2825" s="78">
        <v>1</v>
      </c>
    </row>
    <row r="2826" spans="1:24" x14ac:dyDescent="0.25">
      <c r="A2826" s="67"/>
      <c r="B2826" s="67">
        <v>2519</v>
      </c>
      <c r="C2826" s="67" t="s">
        <v>784</v>
      </c>
      <c r="D2826" s="109">
        <v>384432</v>
      </c>
      <c r="E2826" s="89" t="s">
        <v>527</v>
      </c>
      <c r="F2826" s="72">
        <v>755310</v>
      </c>
      <c r="G2826" s="86" t="s">
        <v>194</v>
      </c>
      <c r="H2826" s="87">
        <v>40.25</v>
      </c>
      <c r="I2826" s="87">
        <v>20.100000000000001</v>
      </c>
      <c r="J2826" s="87">
        <v>100</v>
      </c>
      <c r="K2826" s="87">
        <v>52.14</v>
      </c>
      <c r="L2826" s="80">
        <v>100</v>
      </c>
      <c r="M2826" s="80">
        <f>+L2826-J2826</f>
        <v>0</v>
      </c>
      <c r="N2826" s="80"/>
      <c r="O2826" s="80"/>
      <c r="P2826" s="80"/>
      <c r="Q2826" s="78">
        <v>110010</v>
      </c>
      <c r="R2826" s="79" t="s">
        <v>150</v>
      </c>
      <c r="S2826" s="78">
        <v>10</v>
      </c>
      <c r="T2826" s="79" t="s">
        <v>150</v>
      </c>
      <c r="U2826" s="78">
        <v>11</v>
      </c>
      <c r="V2826" s="80" t="s">
        <v>156</v>
      </c>
      <c r="W2826" s="78">
        <v>75</v>
      </c>
      <c r="X2826" s="78">
        <v>4</v>
      </c>
    </row>
    <row r="2827" spans="1:24" x14ac:dyDescent="0.25">
      <c r="A2827" s="67"/>
      <c r="B2827" s="67">
        <v>2520</v>
      </c>
      <c r="C2827" s="67" t="s">
        <v>784</v>
      </c>
      <c r="D2827" s="109">
        <v>384432</v>
      </c>
      <c r="E2827" s="89" t="s">
        <v>527</v>
      </c>
      <c r="F2827" s="72">
        <v>755360</v>
      </c>
      <c r="G2827" s="86" t="s">
        <v>225</v>
      </c>
      <c r="H2827" s="87">
        <v>11.52</v>
      </c>
      <c r="I2827" s="87">
        <v>0</v>
      </c>
      <c r="J2827" s="87">
        <v>0</v>
      </c>
      <c r="K2827" s="87">
        <v>0</v>
      </c>
      <c r="L2827" s="80">
        <v>0</v>
      </c>
      <c r="M2827" s="80">
        <f>+L2827-J2827</f>
        <v>0</v>
      </c>
      <c r="N2827" s="80"/>
      <c r="O2827" s="80"/>
      <c r="P2827" s="80"/>
      <c r="Q2827" s="78">
        <v>110010</v>
      </c>
      <c r="R2827" s="79" t="s">
        <v>150</v>
      </c>
      <c r="S2827" s="78">
        <v>10</v>
      </c>
      <c r="T2827" s="79" t="s">
        <v>150</v>
      </c>
      <c r="U2827" s="78">
        <v>11</v>
      </c>
      <c r="V2827" s="80" t="s">
        <v>156</v>
      </c>
      <c r="W2827" s="78">
        <v>75</v>
      </c>
      <c r="X2827" s="78">
        <v>4</v>
      </c>
    </row>
    <row r="2828" spans="1:24" x14ac:dyDescent="0.25">
      <c r="A2828" s="67"/>
      <c r="B2828" s="67">
        <v>2521</v>
      </c>
      <c r="C2828" s="67" t="s">
        <v>784</v>
      </c>
      <c r="D2828" s="109">
        <v>384432</v>
      </c>
      <c r="E2828" s="89" t="s">
        <v>527</v>
      </c>
      <c r="F2828" s="72">
        <v>755510</v>
      </c>
      <c r="G2828" s="86" t="s">
        <v>195</v>
      </c>
      <c r="H2828" s="87">
        <v>0</v>
      </c>
      <c r="I2828" s="87">
        <v>0</v>
      </c>
      <c r="J2828" s="87">
        <v>2500</v>
      </c>
      <c r="K2828" s="87">
        <v>0</v>
      </c>
      <c r="L2828" s="80">
        <v>2500</v>
      </c>
      <c r="M2828" s="80">
        <f>+L2828-J2828</f>
        <v>0</v>
      </c>
      <c r="N2828" s="80"/>
      <c r="O2828" s="80"/>
      <c r="P2828" s="80"/>
      <c r="Q2828" s="78">
        <v>110010</v>
      </c>
      <c r="R2828" s="79" t="s">
        <v>150</v>
      </c>
      <c r="S2828" s="78">
        <v>10</v>
      </c>
      <c r="T2828" s="79" t="s">
        <v>150</v>
      </c>
      <c r="U2828" s="78">
        <v>11</v>
      </c>
      <c r="V2828" s="80" t="s">
        <v>156</v>
      </c>
      <c r="W2828" s="78">
        <v>75</v>
      </c>
      <c r="X2828" s="78">
        <v>4</v>
      </c>
    </row>
    <row r="2829" spans="1:24" x14ac:dyDescent="0.25">
      <c r="A2829" s="67"/>
      <c r="B2829" s="67"/>
      <c r="C2829" s="67" t="s">
        <v>784</v>
      </c>
      <c r="D2829" s="109">
        <v>384432</v>
      </c>
      <c r="E2829" s="89" t="s">
        <v>527</v>
      </c>
      <c r="F2829" s="66">
        <v>798142</v>
      </c>
      <c r="G2829" s="66" t="s">
        <v>839</v>
      </c>
      <c r="H2829" s="87"/>
      <c r="I2829" s="87"/>
      <c r="J2829" s="87"/>
      <c r="K2829" s="87"/>
      <c r="L2829" s="80">
        <v>-250</v>
      </c>
      <c r="M2829" s="80">
        <f>+L2829-J2829</f>
        <v>-250</v>
      </c>
      <c r="N2829" s="80"/>
      <c r="O2829" s="80"/>
      <c r="P2829" s="80"/>
      <c r="Q2829" s="78">
        <v>110010</v>
      </c>
      <c r="R2829" s="79" t="s">
        <v>150</v>
      </c>
      <c r="S2829" s="78">
        <v>10</v>
      </c>
      <c r="T2829" s="79" t="s">
        <v>150</v>
      </c>
      <c r="U2829" s="78">
        <v>11</v>
      </c>
      <c r="V2829" s="80" t="s">
        <v>156</v>
      </c>
      <c r="W2829" s="78">
        <v>79</v>
      </c>
      <c r="X2829" s="78">
        <v>4</v>
      </c>
    </row>
    <row r="2830" spans="1:24" x14ac:dyDescent="0.25">
      <c r="A2830" s="67"/>
      <c r="B2830" s="67">
        <v>2522</v>
      </c>
      <c r="C2830" s="67" t="s">
        <v>784</v>
      </c>
      <c r="D2830" s="109">
        <v>384436</v>
      </c>
      <c r="E2830" s="89" t="s">
        <v>528</v>
      </c>
      <c r="F2830" s="72">
        <v>611110</v>
      </c>
      <c r="G2830" s="86" t="s">
        <v>258</v>
      </c>
      <c r="H2830" s="87">
        <v>85430.990000000034</v>
      </c>
      <c r="I2830" s="87">
        <v>16675.320000000003</v>
      </c>
      <c r="J2830" s="87">
        <v>36075</v>
      </c>
      <c r="K2830" s="87">
        <v>17441.66</v>
      </c>
      <c r="L2830" s="80">
        <v>37266</v>
      </c>
      <c r="M2830" s="80"/>
      <c r="N2830" s="80"/>
      <c r="O2830" s="80"/>
      <c r="P2830" s="80"/>
      <c r="Q2830" s="78">
        <v>110010</v>
      </c>
      <c r="R2830" s="79" t="s">
        <v>150</v>
      </c>
      <c r="S2830" s="78">
        <v>10</v>
      </c>
      <c r="T2830" s="79" t="s">
        <v>150</v>
      </c>
      <c r="U2830" s="78">
        <v>11</v>
      </c>
      <c r="V2830" s="80" t="s">
        <v>156</v>
      </c>
      <c r="W2830" s="78">
        <v>61</v>
      </c>
      <c r="X2830" s="78">
        <v>1</v>
      </c>
    </row>
    <row r="2831" spans="1:24" x14ac:dyDescent="0.25">
      <c r="A2831" s="67"/>
      <c r="B2831" s="67">
        <v>2523</v>
      </c>
      <c r="C2831" s="67" t="s">
        <v>784</v>
      </c>
      <c r="D2831" s="109">
        <v>384436</v>
      </c>
      <c r="E2831" s="89" t="s">
        <v>528</v>
      </c>
      <c r="F2831" s="72">
        <v>611115</v>
      </c>
      <c r="G2831" s="86" t="s">
        <v>259</v>
      </c>
      <c r="H2831" s="87">
        <v>0</v>
      </c>
      <c r="I2831" s="87">
        <v>0</v>
      </c>
      <c r="J2831" s="87">
        <v>312</v>
      </c>
      <c r="K2831" s="87">
        <v>0</v>
      </c>
      <c r="L2831" s="80">
        <v>300</v>
      </c>
      <c r="M2831" s="80"/>
      <c r="N2831" s="80"/>
      <c r="O2831" s="80"/>
      <c r="P2831" s="80"/>
      <c r="Q2831" s="78">
        <v>110010</v>
      </c>
      <c r="R2831" s="79" t="s">
        <v>150</v>
      </c>
      <c r="S2831" s="78">
        <v>10</v>
      </c>
      <c r="T2831" s="79" t="s">
        <v>150</v>
      </c>
      <c r="U2831" s="78">
        <v>11</v>
      </c>
      <c r="V2831" s="80" t="s">
        <v>156</v>
      </c>
      <c r="W2831" s="78">
        <v>61</v>
      </c>
      <c r="X2831" s="78">
        <v>1</v>
      </c>
    </row>
    <row r="2832" spans="1:24" x14ac:dyDescent="0.25">
      <c r="A2832" s="67"/>
      <c r="B2832" s="67">
        <v>2524</v>
      </c>
      <c r="C2832" s="67" t="s">
        <v>784</v>
      </c>
      <c r="D2832" s="109">
        <v>384436</v>
      </c>
      <c r="E2832" s="89" t="s">
        <v>528</v>
      </c>
      <c r="F2832" s="72">
        <v>611120</v>
      </c>
      <c r="G2832" s="86" t="s">
        <v>229</v>
      </c>
      <c r="H2832" s="87">
        <v>15657.6</v>
      </c>
      <c r="I2832" s="87">
        <v>4488</v>
      </c>
      <c r="J2832" s="87">
        <v>5475</v>
      </c>
      <c r="K2832" s="87">
        <v>0</v>
      </c>
      <c r="L2832" s="80">
        <v>0</v>
      </c>
      <c r="M2832" s="80"/>
      <c r="N2832" s="80"/>
      <c r="O2832" s="80"/>
      <c r="P2832" s="80"/>
      <c r="Q2832" s="78">
        <v>110010</v>
      </c>
      <c r="R2832" s="79" t="s">
        <v>150</v>
      </c>
      <c r="S2832" s="78">
        <v>10</v>
      </c>
      <c r="T2832" s="79" t="s">
        <v>150</v>
      </c>
      <c r="U2832" s="78">
        <v>11</v>
      </c>
      <c r="V2832" s="80" t="s">
        <v>156</v>
      </c>
      <c r="W2832" s="78">
        <v>61</v>
      </c>
      <c r="X2832" s="78">
        <v>1</v>
      </c>
    </row>
    <row r="2833" spans="1:24" x14ac:dyDescent="0.25">
      <c r="A2833" s="67"/>
      <c r="B2833" s="67">
        <v>2525</v>
      </c>
      <c r="C2833" s="67" t="s">
        <v>784</v>
      </c>
      <c r="D2833" s="109">
        <v>384436</v>
      </c>
      <c r="E2833" s="89" t="s">
        <v>528</v>
      </c>
      <c r="F2833" s="72">
        <v>611130</v>
      </c>
      <c r="G2833" s="86" t="s">
        <v>261</v>
      </c>
      <c r="H2833" s="87">
        <v>7190</v>
      </c>
      <c r="I2833" s="87">
        <v>6732</v>
      </c>
      <c r="J2833" s="87">
        <v>11217</v>
      </c>
      <c r="K2833" s="87">
        <v>4163.25</v>
      </c>
      <c r="L2833" s="80">
        <v>9581</v>
      </c>
      <c r="M2833" s="80"/>
      <c r="N2833" s="80"/>
      <c r="O2833" s="80"/>
      <c r="P2833" s="80"/>
      <c r="Q2833" s="78">
        <v>110010</v>
      </c>
      <c r="R2833" s="79" t="s">
        <v>150</v>
      </c>
      <c r="S2833" s="78">
        <v>10</v>
      </c>
      <c r="T2833" s="79" t="s">
        <v>150</v>
      </c>
      <c r="U2833" s="78">
        <v>11</v>
      </c>
      <c r="V2833" s="80" t="s">
        <v>156</v>
      </c>
      <c r="W2833" s="78">
        <v>61</v>
      </c>
      <c r="X2833" s="78">
        <v>1</v>
      </c>
    </row>
    <row r="2834" spans="1:24" x14ac:dyDescent="0.25">
      <c r="A2834" s="67"/>
      <c r="B2834" s="67">
        <v>2526</v>
      </c>
      <c r="C2834" s="67" t="s">
        <v>784</v>
      </c>
      <c r="D2834" s="109">
        <v>384436</v>
      </c>
      <c r="E2834" s="89" t="s">
        <v>528</v>
      </c>
      <c r="F2834" s="72">
        <v>611135</v>
      </c>
      <c r="G2834" s="86" t="s">
        <v>265</v>
      </c>
      <c r="H2834" s="87">
        <v>0</v>
      </c>
      <c r="I2834" s="87">
        <v>3346.95</v>
      </c>
      <c r="J2834" s="87">
        <v>3085</v>
      </c>
      <c r="K2834" s="87">
        <v>3084.6099999999997</v>
      </c>
      <c r="L2834" s="80">
        <v>0</v>
      </c>
      <c r="M2834" s="80"/>
      <c r="N2834" s="80"/>
      <c r="O2834" s="80"/>
      <c r="P2834" s="80"/>
      <c r="Q2834" s="78">
        <v>110010</v>
      </c>
      <c r="R2834" s="79" t="s">
        <v>150</v>
      </c>
      <c r="S2834" s="78">
        <v>10</v>
      </c>
      <c r="T2834" s="79" t="s">
        <v>150</v>
      </c>
      <c r="U2834" s="78">
        <v>11</v>
      </c>
      <c r="V2834" s="80" t="s">
        <v>156</v>
      </c>
      <c r="W2834" s="78">
        <v>61</v>
      </c>
      <c r="X2834" s="78">
        <v>1</v>
      </c>
    </row>
    <row r="2835" spans="1:24" x14ac:dyDescent="0.25">
      <c r="A2835" s="67"/>
      <c r="B2835" s="67">
        <v>2527</v>
      </c>
      <c r="C2835" s="67" t="s">
        <v>784</v>
      </c>
      <c r="D2835" s="109">
        <v>384436</v>
      </c>
      <c r="E2835" s="89" t="s">
        <v>528</v>
      </c>
      <c r="F2835" s="72">
        <v>611140</v>
      </c>
      <c r="G2835" s="86" t="s">
        <v>269</v>
      </c>
      <c r="H2835" s="87">
        <v>0</v>
      </c>
      <c r="I2835" s="87">
        <v>0</v>
      </c>
      <c r="J2835" s="87">
        <v>3595</v>
      </c>
      <c r="K2835" s="87">
        <v>0</v>
      </c>
      <c r="L2835" s="80">
        <v>3965</v>
      </c>
      <c r="M2835" s="80"/>
      <c r="N2835" s="80"/>
      <c r="O2835" s="80"/>
      <c r="P2835" s="80"/>
      <c r="Q2835" s="78">
        <v>110010</v>
      </c>
      <c r="R2835" s="79" t="s">
        <v>150</v>
      </c>
      <c r="S2835" s="78">
        <v>10</v>
      </c>
      <c r="T2835" s="79" t="s">
        <v>150</v>
      </c>
      <c r="U2835" s="78">
        <v>11</v>
      </c>
      <c r="V2835" s="80" t="s">
        <v>156</v>
      </c>
      <c r="W2835" s="78">
        <v>61</v>
      </c>
      <c r="X2835" s="78">
        <v>1</v>
      </c>
    </row>
    <row r="2836" spans="1:24" x14ac:dyDescent="0.25">
      <c r="A2836" s="67"/>
      <c r="B2836" s="67">
        <v>2528</v>
      </c>
      <c r="C2836" s="67" t="s">
        <v>784</v>
      </c>
      <c r="D2836" s="109">
        <v>384436</v>
      </c>
      <c r="E2836" s="89" t="s">
        <v>528</v>
      </c>
      <c r="F2836" s="72">
        <v>611155</v>
      </c>
      <c r="G2836" s="86" t="s">
        <v>266</v>
      </c>
      <c r="H2836" s="87">
        <v>0</v>
      </c>
      <c r="I2836" s="87">
        <v>3740.01</v>
      </c>
      <c r="J2836" s="87">
        <v>0</v>
      </c>
      <c r="K2836" s="87">
        <v>0</v>
      </c>
      <c r="L2836" s="80">
        <v>0</v>
      </c>
      <c r="M2836" s="80"/>
      <c r="N2836" s="80"/>
      <c r="O2836" s="80"/>
      <c r="P2836" s="80"/>
      <c r="Q2836" s="78">
        <v>110010</v>
      </c>
      <c r="R2836" s="79" t="s">
        <v>150</v>
      </c>
      <c r="S2836" s="78">
        <v>10</v>
      </c>
      <c r="T2836" s="79" t="s">
        <v>150</v>
      </c>
      <c r="U2836" s="78">
        <v>11</v>
      </c>
      <c r="V2836" s="80" t="s">
        <v>156</v>
      </c>
      <c r="W2836" s="78">
        <v>61</v>
      </c>
      <c r="X2836" s="78">
        <v>1</v>
      </c>
    </row>
    <row r="2837" spans="1:24" x14ac:dyDescent="0.25">
      <c r="A2837" s="67"/>
      <c r="B2837" s="67">
        <v>2529</v>
      </c>
      <c r="C2837" s="67" t="s">
        <v>784</v>
      </c>
      <c r="D2837" s="109">
        <v>384436</v>
      </c>
      <c r="E2837" s="89" t="s">
        <v>528</v>
      </c>
      <c r="F2837" s="72">
        <v>611160</v>
      </c>
      <c r="G2837" s="86" t="s">
        <v>230</v>
      </c>
      <c r="H2837" s="87">
        <v>0</v>
      </c>
      <c r="I2837" s="87">
        <v>0</v>
      </c>
      <c r="J2837" s="87">
        <v>4759</v>
      </c>
      <c r="K2837" s="87">
        <v>0</v>
      </c>
      <c r="L2837" s="80">
        <v>0</v>
      </c>
      <c r="M2837" s="80"/>
      <c r="N2837" s="80"/>
      <c r="O2837" s="80"/>
      <c r="P2837" s="80"/>
      <c r="Q2837" s="78">
        <v>110010</v>
      </c>
      <c r="R2837" s="79" t="s">
        <v>150</v>
      </c>
      <c r="S2837" s="78">
        <v>10</v>
      </c>
      <c r="T2837" s="79" t="s">
        <v>150</v>
      </c>
      <c r="U2837" s="78">
        <v>11</v>
      </c>
      <c r="V2837" s="80" t="s">
        <v>156</v>
      </c>
      <c r="W2837" s="78">
        <v>61</v>
      </c>
      <c r="X2837" s="78">
        <v>1</v>
      </c>
    </row>
    <row r="2838" spans="1:24" x14ac:dyDescent="0.25">
      <c r="A2838" s="67"/>
      <c r="B2838" s="67">
        <v>2530</v>
      </c>
      <c r="C2838" s="67" t="s">
        <v>784</v>
      </c>
      <c r="D2838" s="109">
        <v>384436</v>
      </c>
      <c r="E2838" s="89" t="s">
        <v>528</v>
      </c>
      <c r="F2838" s="72">
        <v>611460</v>
      </c>
      <c r="G2838" s="86" t="s">
        <v>182</v>
      </c>
      <c r="H2838" s="87">
        <v>352.26</v>
      </c>
      <c r="I2838" s="87">
        <v>0</v>
      </c>
      <c r="J2838" s="87">
        <v>0</v>
      </c>
      <c r="K2838" s="87">
        <v>0</v>
      </c>
      <c r="L2838" s="80">
        <v>0</v>
      </c>
      <c r="M2838" s="80"/>
      <c r="N2838" s="80"/>
      <c r="O2838" s="80"/>
      <c r="P2838" s="80"/>
      <c r="Q2838" s="78">
        <v>110010</v>
      </c>
      <c r="R2838" s="79" t="s">
        <v>150</v>
      </c>
      <c r="S2838" s="78">
        <v>10</v>
      </c>
      <c r="T2838" s="79" t="s">
        <v>150</v>
      </c>
      <c r="U2838" s="78">
        <v>11</v>
      </c>
      <c r="V2838" s="80" t="s">
        <v>156</v>
      </c>
      <c r="W2838" s="78">
        <v>61</v>
      </c>
      <c r="X2838" s="78">
        <v>1</v>
      </c>
    </row>
    <row r="2839" spans="1:24" s="66" customFormat="1" x14ac:dyDescent="0.25">
      <c r="A2839" s="67"/>
      <c r="B2839" s="67">
        <v>2531</v>
      </c>
      <c r="C2839" s="67" t="s">
        <v>784</v>
      </c>
      <c r="D2839" s="109">
        <v>384436</v>
      </c>
      <c r="E2839" s="89" t="s">
        <v>528</v>
      </c>
      <c r="F2839" s="72">
        <v>611510</v>
      </c>
      <c r="G2839" s="86" t="s">
        <v>212</v>
      </c>
      <c r="H2839" s="87">
        <v>9126.08</v>
      </c>
      <c r="I2839" s="87">
        <v>186.23</v>
      </c>
      <c r="J2839" s="87">
        <v>8303</v>
      </c>
      <c r="K2839" s="87">
        <v>2175.5700000000002</v>
      </c>
      <c r="L2839" s="80">
        <v>8303</v>
      </c>
      <c r="M2839" s="80"/>
      <c r="N2839" s="80"/>
      <c r="O2839" s="80"/>
      <c r="P2839" s="80"/>
      <c r="Q2839" s="78">
        <v>110010</v>
      </c>
      <c r="R2839" s="79" t="s">
        <v>150</v>
      </c>
      <c r="S2839" s="78">
        <v>10</v>
      </c>
      <c r="T2839" s="79" t="s">
        <v>150</v>
      </c>
      <c r="U2839" s="78">
        <v>11</v>
      </c>
      <c r="V2839" s="80" t="s">
        <v>156</v>
      </c>
      <c r="W2839" s="78">
        <v>61</v>
      </c>
      <c r="X2839" s="78">
        <v>1</v>
      </c>
    </row>
    <row r="2840" spans="1:24" x14ac:dyDescent="0.25">
      <c r="A2840" s="67"/>
      <c r="B2840" s="67">
        <v>2532</v>
      </c>
      <c r="C2840" s="67" t="s">
        <v>784</v>
      </c>
      <c r="D2840" s="109">
        <v>384436</v>
      </c>
      <c r="E2840" s="89" t="s">
        <v>528</v>
      </c>
      <c r="F2840" s="72">
        <v>712655</v>
      </c>
      <c r="G2840" s="86" t="s">
        <v>237</v>
      </c>
      <c r="H2840" s="87">
        <v>79.849999999999994</v>
      </c>
      <c r="I2840" s="87">
        <v>0</v>
      </c>
      <c r="J2840" s="87">
        <v>300</v>
      </c>
      <c r="K2840" s="87">
        <v>0</v>
      </c>
      <c r="L2840" s="80">
        <v>300</v>
      </c>
      <c r="M2840" s="80">
        <f t="shared" ref="M2840:M2846" si="75">+L2840-J2840</f>
        <v>0</v>
      </c>
      <c r="N2840" s="80"/>
      <c r="O2840" s="80"/>
      <c r="P2840" s="80"/>
      <c r="Q2840" s="78">
        <v>110010</v>
      </c>
      <c r="R2840" s="79" t="s">
        <v>150</v>
      </c>
      <c r="S2840" s="78">
        <v>10</v>
      </c>
      <c r="T2840" s="79" t="s">
        <v>150</v>
      </c>
      <c r="U2840" s="78">
        <v>11</v>
      </c>
      <c r="V2840" s="80" t="s">
        <v>156</v>
      </c>
      <c r="W2840" s="78">
        <v>71</v>
      </c>
      <c r="X2840" s="78">
        <v>4</v>
      </c>
    </row>
    <row r="2841" spans="1:24" x14ac:dyDescent="0.25">
      <c r="A2841" s="67"/>
      <c r="B2841" s="67">
        <v>2533</v>
      </c>
      <c r="C2841" s="67" t="s">
        <v>784</v>
      </c>
      <c r="D2841" s="109">
        <v>384436</v>
      </c>
      <c r="E2841" s="89" t="s">
        <v>528</v>
      </c>
      <c r="F2841" s="72">
        <v>733110</v>
      </c>
      <c r="G2841" s="86" t="s">
        <v>214</v>
      </c>
      <c r="H2841" s="87">
        <v>289.82</v>
      </c>
      <c r="I2841" s="87">
        <v>116.84</v>
      </c>
      <c r="J2841" s="87">
        <v>650</v>
      </c>
      <c r="K2841" s="87">
        <v>33.380000000000003</v>
      </c>
      <c r="L2841" s="80">
        <v>650</v>
      </c>
      <c r="M2841" s="80">
        <f t="shared" si="75"/>
        <v>0</v>
      </c>
      <c r="N2841" s="80"/>
      <c r="O2841" s="80"/>
      <c r="P2841" s="80"/>
      <c r="Q2841" s="78">
        <v>110010</v>
      </c>
      <c r="R2841" s="79" t="s">
        <v>150</v>
      </c>
      <c r="S2841" s="78">
        <v>10</v>
      </c>
      <c r="T2841" s="79" t="s">
        <v>150</v>
      </c>
      <c r="U2841" s="78">
        <v>11</v>
      </c>
      <c r="V2841" s="80" t="s">
        <v>156</v>
      </c>
      <c r="W2841" s="78">
        <v>73</v>
      </c>
      <c r="X2841" s="78">
        <v>4</v>
      </c>
    </row>
    <row r="2842" spans="1:24" s="66" customFormat="1" x14ac:dyDescent="0.25">
      <c r="A2842" s="67"/>
      <c r="B2842" s="67">
        <v>2534</v>
      </c>
      <c r="C2842" s="67" t="s">
        <v>784</v>
      </c>
      <c r="D2842" s="109">
        <v>384436</v>
      </c>
      <c r="E2842" s="89" t="s">
        <v>528</v>
      </c>
      <c r="F2842" s="72">
        <v>744220</v>
      </c>
      <c r="G2842" s="86" t="s">
        <v>191</v>
      </c>
      <c r="H2842" s="87">
        <v>1658.58</v>
      </c>
      <c r="I2842" s="87">
        <v>0</v>
      </c>
      <c r="J2842" s="87">
        <v>1200</v>
      </c>
      <c r="K2842" s="87">
        <v>0</v>
      </c>
      <c r="L2842" s="80">
        <v>1200</v>
      </c>
      <c r="M2842" s="80">
        <f t="shared" si="75"/>
        <v>0</v>
      </c>
      <c r="N2842" s="80"/>
      <c r="O2842" s="80"/>
      <c r="P2842" s="80"/>
      <c r="Q2842" s="78">
        <v>110010</v>
      </c>
      <c r="R2842" s="79" t="s">
        <v>150</v>
      </c>
      <c r="S2842" s="78">
        <v>10</v>
      </c>
      <c r="T2842" s="79" t="s">
        <v>150</v>
      </c>
      <c r="U2842" s="78">
        <v>11</v>
      </c>
      <c r="V2842" s="80" t="s">
        <v>156</v>
      </c>
      <c r="W2842" s="78">
        <v>74</v>
      </c>
      <c r="X2842" s="78">
        <v>4</v>
      </c>
    </row>
    <row r="2843" spans="1:24" x14ac:dyDescent="0.25">
      <c r="A2843" s="67"/>
      <c r="B2843" s="67">
        <v>2535</v>
      </c>
      <c r="C2843" s="67" t="s">
        <v>784</v>
      </c>
      <c r="D2843" s="109">
        <v>384436</v>
      </c>
      <c r="E2843" s="89" t="s">
        <v>528</v>
      </c>
      <c r="F2843" s="72">
        <v>755310</v>
      </c>
      <c r="G2843" s="86" t="s">
        <v>194</v>
      </c>
      <c r="H2843" s="87">
        <v>370.18999999999994</v>
      </c>
      <c r="I2843" s="87">
        <v>468.65999999999997</v>
      </c>
      <c r="J2843" s="87">
        <v>600</v>
      </c>
      <c r="K2843" s="87">
        <v>446.7</v>
      </c>
      <c r="L2843" s="80">
        <v>600</v>
      </c>
      <c r="M2843" s="80">
        <f t="shared" si="75"/>
        <v>0</v>
      </c>
      <c r="N2843" s="80"/>
      <c r="O2843" s="80"/>
      <c r="P2843" s="80"/>
      <c r="Q2843" s="78">
        <v>110010</v>
      </c>
      <c r="R2843" s="79" t="s">
        <v>150</v>
      </c>
      <c r="S2843" s="78">
        <v>10</v>
      </c>
      <c r="T2843" s="79" t="s">
        <v>150</v>
      </c>
      <c r="U2843" s="78">
        <v>11</v>
      </c>
      <c r="V2843" s="80" t="s">
        <v>156</v>
      </c>
      <c r="W2843" s="78">
        <v>75</v>
      </c>
      <c r="X2843" s="78">
        <v>4</v>
      </c>
    </row>
    <row r="2844" spans="1:24" x14ac:dyDescent="0.25">
      <c r="A2844" s="67"/>
      <c r="B2844" s="67">
        <v>2536</v>
      </c>
      <c r="C2844" s="67" t="s">
        <v>784</v>
      </c>
      <c r="D2844" s="109">
        <v>384436</v>
      </c>
      <c r="E2844" s="89" t="s">
        <v>528</v>
      </c>
      <c r="F2844" s="72">
        <v>755510</v>
      </c>
      <c r="G2844" s="86" t="s">
        <v>195</v>
      </c>
      <c r="H2844" s="87">
        <v>0</v>
      </c>
      <c r="I2844" s="87">
        <v>0</v>
      </c>
      <c r="J2844" s="87">
        <v>2000</v>
      </c>
      <c r="K2844" s="87">
        <v>0</v>
      </c>
      <c r="L2844" s="80">
        <v>2000</v>
      </c>
      <c r="M2844" s="80">
        <f t="shared" si="75"/>
        <v>0</v>
      </c>
      <c r="N2844" s="80"/>
      <c r="O2844" s="80"/>
      <c r="P2844" s="80"/>
      <c r="Q2844" s="78">
        <v>110010</v>
      </c>
      <c r="R2844" s="79" t="s">
        <v>150</v>
      </c>
      <c r="S2844" s="78">
        <v>10</v>
      </c>
      <c r="T2844" s="79" t="s">
        <v>150</v>
      </c>
      <c r="U2844" s="78">
        <v>11</v>
      </c>
      <c r="V2844" s="80" t="s">
        <v>156</v>
      </c>
      <c r="W2844" s="78">
        <v>75</v>
      </c>
      <c r="X2844" s="78">
        <v>4</v>
      </c>
    </row>
    <row r="2845" spans="1:24" x14ac:dyDescent="0.25">
      <c r="A2845" s="67"/>
      <c r="B2845" s="67">
        <v>2537</v>
      </c>
      <c r="C2845" s="67" t="s">
        <v>784</v>
      </c>
      <c r="D2845" s="109">
        <v>384436</v>
      </c>
      <c r="E2845" s="89" t="s">
        <v>528</v>
      </c>
      <c r="F2845" s="72">
        <v>765425</v>
      </c>
      <c r="G2845" s="86" t="s">
        <v>201</v>
      </c>
      <c r="H2845" s="87">
        <v>76.430000000000007</v>
      </c>
      <c r="I2845" s="87">
        <v>0</v>
      </c>
      <c r="J2845" s="87">
        <v>0</v>
      </c>
      <c r="K2845" s="87">
        <v>0</v>
      </c>
      <c r="L2845" s="80">
        <v>0</v>
      </c>
      <c r="M2845" s="80">
        <f t="shared" si="75"/>
        <v>0</v>
      </c>
      <c r="N2845" s="80"/>
      <c r="O2845" s="80"/>
      <c r="P2845" s="80"/>
      <c r="Q2845" s="78">
        <v>110010</v>
      </c>
      <c r="R2845" s="79" t="s">
        <v>150</v>
      </c>
      <c r="S2845" s="78">
        <v>10</v>
      </c>
      <c r="T2845" s="79" t="s">
        <v>150</v>
      </c>
      <c r="U2845" s="78">
        <v>11</v>
      </c>
      <c r="V2845" s="80" t="s">
        <v>156</v>
      </c>
      <c r="W2845" s="78">
        <v>76</v>
      </c>
      <c r="X2845" s="78">
        <v>4</v>
      </c>
    </row>
    <row r="2846" spans="1:24" x14ac:dyDescent="0.25">
      <c r="A2846" s="67"/>
      <c r="B2846" s="67"/>
      <c r="C2846" s="67" t="s">
        <v>784</v>
      </c>
      <c r="D2846" s="109">
        <v>384436</v>
      </c>
      <c r="E2846" s="89" t="s">
        <v>528</v>
      </c>
      <c r="F2846" s="66">
        <v>798142</v>
      </c>
      <c r="G2846" s="66" t="s">
        <v>839</v>
      </c>
      <c r="H2846" s="87"/>
      <c r="I2846" s="87"/>
      <c r="J2846" s="87"/>
      <c r="K2846" s="87"/>
      <c r="L2846" s="80">
        <v>-1245</v>
      </c>
      <c r="M2846" s="80">
        <f t="shared" si="75"/>
        <v>-1245</v>
      </c>
      <c r="N2846" s="80"/>
      <c r="O2846" s="80"/>
      <c r="P2846" s="80"/>
      <c r="Q2846" s="78">
        <v>110010</v>
      </c>
      <c r="R2846" s="79" t="s">
        <v>150</v>
      </c>
      <c r="S2846" s="78">
        <v>10</v>
      </c>
      <c r="T2846" s="79" t="s">
        <v>150</v>
      </c>
      <c r="U2846" s="78">
        <v>11</v>
      </c>
      <c r="V2846" s="80" t="s">
        <v>156</v>
      </c>
      <c r="W2846" s="78">
        <v>79</v>
      </c>
      <c r="X2846" s="78">
        <v>4</v>
      </c>
    </row>
    <row r="2847" spans="1:24" x14ac:dyDescent="0.25">
      <c r="A2847" s="67"/>
      <c r="B2847" s="67">
        <v>2538</v>
      </c>
      <c r="C2847" s="67" t="s">
        <v>784</v>
      </c>
      <c r="D2847" s="109">
        <v>385306</v>
      </c>
      <c r="E2847" s="89" t="s">
        <v>329</v>
      </c>
      <c r="F2847" s="72">
        <v>611110</v>
      </c>
      <c r="G2847" s="86" t="s">
        <v>258</v>
      </c>
      <c r="H2847" s="87">
        <v>49411.920000000013</v>
      </c>
      <c r="I2847" s="87">
        <v>51388.44000000001</v>
      </c>
      <c r="J2847" s="87">
        <v>57586</v>
      </c>
      <c r="K2847" s="87">
        <v>28792.92</v>
      </c>
      <c r="L2847" s="80">
        <v>57586</v>
      </c>
      <c r="M2847" s="80"/>
      <c r="N2847" s="80"/>
      <c r="O2847" s="80"/>
      <c r="P2847" s="80"/>
      <c r="Q2847" s="78">
        <v>110010</v>
      </c>
      <c r="R2847" s="79" t="s">
        <v>150</v>
      </c>
      <c r="S2847" s="78">
        <v>10</v>
      </c>
      <c r="T2847" s="79" t="s">
        <v>150</v>
      </c>
      <c r="U2847" s="78">
        <v>11</v>
      </c>
      <c r="V2847" s="80" t="s">
        <v>156</v>
      </c>
      <c r="W2847" s="78">
        <v>61</v>
      </c>
      <c r="X2847" s="78">
        <v>1</v>
      </c>
    </row>
    <row r="2848" spans="1:24" x14ac:dyDescent="0.25">
      <c r="A2848" s="67"/>
      <c r="B2848" s="67">
        <v>2539</v>
      </c>
      <c r="C2848" s="67" t="s">
        <v>784</v>
      </c>
      <c r="D2848" s="109">
        <v>385306</v>
      </c>
      <c r="E2848" s="89" t="s">
        <v>329</v>
      </c>
      <c r="F2848" s="72">
        <v>611115</v>
      </c>
      <c r="G2848" s="86" t="s">
        <v>259</v>
      </c>
      <c r="H2848" s="87">
        <v>431.28</v>
      </c>
      <c r="I2848" s="87">
        <v>0</v>
      </c>
      <c r="J2848" s="87">
        <v>862</v>
      </c>
      <c r="K2848" s="87">
        <v>535.14</v>
      </c>
      <c r="L2848" s="80">
        <v>600</v>
      </c>
      <c r="M2848" s="80"/>
      <c r="N2848" s="80"/>
      <c r="O2848" s="80"/>
      <c r="P2848" s="80"/>
      <c r="Q2848" s="78">
        <v>110010</v>
      </c>
      <c r="R2848" s="79" t="s">
        <v>150</v>
      </c>
      <c r="S2848" s="78">
        <v>10</v>
      </c>
      <c r="T2848" s="79" t="s">
        <v>150</v>
      </c>
      <c r="U2848" s="78">
        <v>11</v>
      </c>
      <c r="V2848" s="80" t="s">
        <v>156</v>
      </c>
      <c r="W2848" s="78">
        <v>61</v>
      </c>
      <c r="X2848" s="78">
        <v>1</v>
      </c>
    </row>
    <row r="2849" spans="1:24" s="66" customFormat="1" x14ac:dyDescent="0.25">
      <c r="A2849" s="67"/>
      <c r="B2849" s="67">
        <v>2540</v>
      </c>
      <c r="C2849" s="67" t="s">
        <v>784</v>
      </c>
      <c r="D2849" s="109">
        <v>385306</v>
      </c>
      <c r="E2849" s="89" t="s">
        <v>329</v>
      </c>
      <c r="F2849" s="72">
        <v>611120</v>
      </c>
      <c r="G2849" s="86" t="s">
        <v>229</v>
      </c>
      <c r="H2849" s="87">
        <v>18799.78</v>
      </c>
      <c r="I2849" s="87">
        <v>21988.65</v>
      </c>
      <c r="J2849" s="87">
        <v>22640</v>
      </c>
      <c r="K2849" s="87">
        <v>18937.14</v>
      </c>
      <c r="L2849" s="80">
        <v>0</v>
      </c>
      <c r="M2849" s="80"/>
      <c r="N2849" s="80"/>
      <c r="O2849" s="80"/>
      <c r="P2849" s="80"/>
      <c r="Q2849" s="78">
        <v>110010</v>
      </c>
      <c r="R2849" s="79" t="s">
        <v>150</v>
      </c>
      <c r="S2849" s="78">
        <v>10</v>
      </c>
      <c r="T2849" s="79" t="s">
        <v>150</v>
      </c>
      <c r="U2849" s="78">
        <v>11</v>
      </c>
      <c r="V2849" s="80" t="s">
        <v>156</v>
      </c>
      <c r="W2849" s="78">
        <v>61</v>
      </c>
      <c r="X2849" s="78">
        <v>1</v>
      </c>
    </row>
    <row r="2850" spans="1:24" x14ac:dyDescent="0.25">
      <c r="A2850" s="67"/>
      <c r="B2850" s="67">
        <v>2541</v>
      </c>
      <c r="C2850" s="67" t="s">
        <v>784</v>
      </c>
      <c r="D2850" s="109">
        <v>385306</v>
      </c>
      <c r="E2850" s="89" t="s">
        <v>329</v>
      </c>
      <c r="F2850" s="72">
        <v>611150</v>
      </c>
      <c r="G2850" s="86" t="s">
        <v>262</v>
      </c>
      <c r="H2850" s="87">
        <v>0</v>
      </c>
      <c r="I2850" s="87">
        <v>7194.38</v>
      </c>
      <c r="J2850" s="87">
        <v>7483</v>
      </c>
      <c r="K2850" s="87">
        <v>0</v>
      </c>
      <c r="L2850" s="80">
        <v>8062</v>
      </c>
      <c r="M2850" s="80"/>
      <c r="N2850" s="80"/>
      <c r="O2850" s="80"/>
      <c r="P2850" s="80"/>
      <c r="Q2850" s="78">
        <v>110010</v>
      </c>
      <c r="R2850" s="79" t="s">
        <v>150</v>
      </c>
      <c r="S2850" s="78">
        <v>10</v>
      </c>
      <c r="T2850" s="79" t="s">
        <v>150</v>
      </c>
      <c r="U2850" s="78">
        <v>11</v>
      </c>
      <c r="V2850" s="80" t="s">
        <v>156</v>
      </c>
      <c r="W2850" s="78">
        <v>61</v>
      </c>
      <c r="X2850" s="78">
        <v>1</v>
      </c>
    </row>
    <row r="2851" spans="1:24" s="66" customFormat="1" x14ac:dyDescent="0.25">
      <c r="A2851" s="67"/>
      <c r="B2851" s="67">
        <v>2542</v>
      </c>
      <c r="C2851" s="67" t="s">
        <v>784</v>
      </c>
      <c r="D2851" s="109">
        <v>385306</v>
      </c>
      <c r="E2851" s="89" t="s">
        <v>329</v>
      </c>
      <c r="F2851" s="72">
        <v>611160</v>
      </c>
      <c r="G2851" s="86" t="s">
        <v>230</v>
      </c>
      <c r="H2851" s="87">
        <v>5985.0599999999995</v>
      </c>
      <c r="I2851" s="87">
        <v>0</v>
      </c>
      <c r="J2851" s="87">
        <v>10944</v>
      </c>
      <c r="K2851" s="87">
        <v>0</v>
      </c>
      <c r="L2851" s="80">
        <v>0</v>
      </c>
      <c r="M2851" s="80"/>
      <c r="N2851" s="80"/>
      <c r="O2851" s="80"/>
      <c r="P2851" s="80"/>
      <c r="Q2851" s="78">
        <v>110010</v>
      </c>
      <c r="R2851" s="79" t="s">
        <v>150</v>
      </c>
      <c r="S2851" s="78">
        <v>10</v>
      </c>
      <c r="T2851" s="79" t="s">
        <v>150</v>
      </c>
      <c r="U2851" s="78">
        <v>11</v>
      </c>
      <c r="V2851" s="80" t="s">
        <v>156</v>
      </c>
      <c r="W2851" s="78">
        <v>61</v>
      </c>
      <c r="X2851" s="78">
        <v>1</v>
      </c>
    </row>
    <row r="2852" spans="1:24" x14ac:dyDescent="0.25">
      <c r="A2852" s="67"/>
      <c r="B2852" s="67">
        <v>2543</v>
      </c>
      <c r="C2852" s="67" t="s">
        <v>784</v>
      </c>
      <c r="D2852" s="109">
        <v>385306</v>
      </c>
      <c r="E2852" s="89" t="s">
        <v>329</v>
      </c>
      <c r="F2852" s="72">
        <v>611350</v>
      </c>
      <c r="G2852" s="86" t="s">
        <v>315</v>
      </c>
      <c r="H2852" s="87">
        <v>34373.600000000006</v>
      </c>
      <c r="I2852" s="87">
        <v>42345.72</v>
      </c>
      <c r="J2852" s="87">
        <v>44040</v>
      </c>
      <c r="K2852" s="87">
        <v>22019.759999999998</v>
      </c>
      <c r="L2852" s="80">
        <v>44040</v>
      </c>
      <c r="M2852" s="80"/>
      <c r="N2852" s="80"/>
      <c r="O2852" s="80"/>
      <c r="P2852" s="80"/>
      <c r="Q2852" s="78">
        <v>110010</v>
      </c>
      <c r="R2852" s="79" t="s">
        <v>150</v>
      </c>
      <c r="S2852" s="78">
        <v>10</v>
      </c>
      <c r="T2852" s="79" t="s">
        <v>150</v>
      </c>
      <c r="U2852" s="78">
        <v>11</v>
      </c>
      <c r="V2852" s="80" t="s">
        <v>156</v>
      </c>
      <c r="W2852" s="78">
        <v>61</v>
      </c>
      <c r="X2852" s="78">
        <v>1</v>
      </c>
    </row>
    <row r="2853" spans="1:24" x14ac:dyDescent="0.25">
      <c r="A2853" s="67"/>
      <c r="B2853" s="67">
        <v>2544</v>
      </c>
      <c r="C2853" s="67" t="s">
        <v>784</v>
      </c>
      <c r="D2853" s="109">
        <v>385306</v>
      </c>
      <c r="E2853" s="89" t="s">
        <v>329</v>
      </c>
      <c r="F2853" s="72">
        <v>611493</v>
      </c>
      <c r="G2853" s="86" t="s">
        <v>218</v>
      </c>
      <c r="H2853" s="87">
        <v>1703.63</v>
      </c>
      <c r="I2853" s="87">
        <v>0</v>
      </c>
      <c r="J2853" s="87">
        <v>0</v>
      </c>
      <c r="K2853" s="87">
        <v>0</v>
      </c>
      <c r="L2853" s="80">
        <v>0</v>
      </c>
      <c r="M2853" s="80"/>
      <c r="N2853" s="80"/>
      <c r="O2853" s="80"/>
      <c r="P2853" s="80"/>
      <c r="Q2853" s="78">
        <v>110010</v>
      </c>
      <c r="R2853" s="79" t="s">
        <v>150</v>
      </c>
      <c r="S2853" s="78">
        <v>10</v>
      </c>
      <c r="T2853" s="79" t="s">
        <v>150</v>
      </c>
      <c r="U2853" s="78">
        <v>11</v>
      </c>
      <c r="V2853" s="80" t="s">
        <v>156</v>
      </c>
      <c r="W2853" s="78">
        <v>61</v>
      </c>
      <c r="X2853" s="78">
        <v>1</v>
      </c>
    </row>
    <row r="2854" spans="1:24" x14ac:dyDescent="0.25">
      <c r="A2854" s="67"/>
      <c r="B2854" s="67">
        <v>2545</v>
      </c>
      <c r="C2854" s="67" t="s">
        <v>784</v>
      </c>
      <c r="D2854" s="109">
        <v>385306</v>
      </c>
      <c r="E2854" s="89" t="s">
        <v>329</v>
      </c>
      <c r="F2854" s="72">
        <v>712370</v>
      </c>
      <c r="G2854" s="86" t="s">
        <v>184</v>
      </c>
      <c r="H2854" s="87">
        <v>400</v>
      </c>
      <c r="I2854" s="87">
        <v>500</v>
      </c>
      <c r="J2854" s="87">
        <v>500</v>
      </c>
      <c r="K2854" s="87">
        <v>-144.93</v>
      </c>
      <c r="L2854" s="80">
        <v>500</v>
      </c>
      <c r="M2854" s="80">
        <f t="shared" ref="M2854:M2859" si="76">+L2854-J2854</f>
        <v>0</v>
      </c>
      <c r="N2854" s="80"/>
      <c r="O2854" s="80"/>
      <c r="P2854" s="80"/>
      <c r="Q2854" s="78">
        <v>110010</v>
      </c>
      <c r="R2854" s="79" t="s">
        <v>150</v>
      </c>
      <c r="S2854" s="78">
        <v>10</v>
      </c>
      <c r="T2854" s="79" t="s">
        <v>150</v>
      </c>
      <c r="U2854" s="78">
        <v>11</v>
      </c>
      <c r="V2854" s="80" t="s">
        <v>156</v>
      </c>
      <c r="W2854" s="78">
        <v>71</v>
      </c>
      <c r="X2854" s="78">
        <v>4</v>
      </c>
    </row>
    <row r="2855" spans="1:24" x14ac:dyDescent="0.25">
      <c r="A2855" s="67"/>
      <c r="B2855" s="67">
        <v>2546</v>
      </c>
      <c r="C2855" s="67" t="s">
        <v>784</v>
      </c>
      <c r="D2855" s="109">
        <v>385306</v>
      </c>
      <c r="E2855" s="89" t="s">
        <v>329</v>
      </c>
      <c r="F2855" s="72">
        <v>733110</v>
      </c>
      <c r="G2855" s="86" t="s">
        <v>214</v>
      </c>
      <c r="H2855" s="87">
        <v>619.25</v>
      </c>
      <c r="I2855" s="87">
        <v>640.78</v>
      </c>
      <c r="J2855" s="87">
        <v>2848</v>
      </c>
      <c r="K2855" s="87">
        <v>462.44000000000005</v>
      </c>
      <c r="L2855" s="80">
        <v>2715</v>
      </c>
      <c r="M2855" s="80">
        <f t="shared" si="76"/>
        <v>-133</v>
      </c>
      <c r="N2855" s="80"/>
      <c r="O2855" s="80"/>
      <c r="P2855" s="80"/>
      <c r="Q2855" s="78">
        <v>110010</v>
      </c>
      <c r="R2855" s="79" t="s">
        <v>150</v>
      </c>
      <c r="S2855" s="78">
        <v>10</v>
      </c>
      <c r="T2855" s="79" t="s">
        <v>150</v>
      </c>
      <c r="U2855" s="78">
        <v>11</v>
      </c>
      <c r="V2855" s="80" t="s">
        <v>156</v>
      </c>
      <c r="W2855" s="78">
        <v>73</v>
      </c>
      <c r="X2855" s="78">
        <v>4</v>
      </c>
    </row>
    <row r="2856" spans="1:24" x14ac:dyDescent="0.25">
      <c r="A2856" s="67"/>
      <c r="B2856" s="67">
        <v>2547</v>
      </c>
      <c r="C2856" s="67" t="s">
        <v>784</v>
      </c>
      <c r="D2856" s="109">
        <v>385306</v>
      </c>
      <c r="E2856" s="89" t="s">
        <v>329</v>
      </c>
      <c r="F2856" s="72">
        <v>755310</v>
      </c>
      <c r="G2856" s="86" t="s">
        <v>194</v>
      </c>
      <c r="H2856" s="87">
        <v>893.1</v>
      </c>
      <c r="I2856" s="87">
        <v>1617.5999999999997</v>
      </c>
      <c r="J2856" s="87">
        <v>1250</v>
      </c>
      <c r="K2856" s="87">
        <v>1019.04</v>
      </c>
      <c r="L2856" s="80">
        <v>1350</v>
      </c>
      <c r="M2856" s="80">
        <f t="shared" si="76"/>
        <v>100</v>
      </c>
      <c r="N2856" s="80"/>
      <c r="O2856" s="80"/>
      <c r="P2856" s="80"/>
      <c r="Q2856" s="78">
        <v>110010</v>
      </c>
      <c r="R2856" s="79" t="s">
        <v>150</v>
      </c>
      <c r="S2856" s="78">
        <v>10</v>
      </c>
      <c r="T2856" s="79" t="s">
        <v>150</v>
      </c>
      <c r="U2856" s="78">
        <v>11</v>
      </c>
      <c r="V2856" s="80" t="s">
        <v>156</v>
      </c>
      <c r="W2856" s="78">
        <v>75</v>
      </c>
      <c r="X2856" s="78">
        <v>4</v>
      </c>
    </row>
    <row r="2857" spans="1:24" x14ac:dyDescent="0.25">
      <c r="A2857" s="67"/>
      <c r="B2857" s="67">
        <v>2548</v>
      </c>
      <c r="C2857" s="67" t="s">
        <v>784</v>
      </c>
      <c r="D2857" s="109">
        <v>385306</v>
      </c>
      <c r="E2857" s="89" t="s">
        <v>329</v>
      </c>
      <c r="F2857" s="72">
        <v>755360</v>
      </c>
      <c r="G2857" s="86" t="s">
        <v>225</v>
      </c>
      <c r="H2857" s="87">
        <v>63.9</v>
      </c>
      <c r="I2857" s="87">
        <v>343.05999999999995</v>
      </c>
      <c r="J2857" s="87">
        <v>520</v>
      </c>
      <c r="K2857" s="87">
        <v>418.90999999999997</v>
      </c>
      <c r="L2857" s="80">
        <v>520</v>
      </c>
      <c r="M2857" s="80">
        <f t="shared" si="76"/>
        <v>0</v>
      </c>
      <c r="N2857" s="80"/>
      <c r="O2857" s="80"/>
      <c r="P2857" s="80"/>
      <c r="Q2857" s="78">
        <v>110010</v>
      </c>
      <c r="R2857" s="79" t="s">
        <v>150</v>
      </c>
      <c r="S2857" s="78">
        <v>10</v>
      </c>
      <c r="T2857" s="79" t="s">
        <v>150</v>
      </c>
      <c r="U2857" s="78">
        <v>11</v>
      </c>
      <c r="V2857" s="80" t="s">
        <v>156</v>
      </c>
      <c r="W2857" s="78">
        <v>75</v>
      </c>
      <c r="X2857" s="78">
        <v>4</v>
      </c>
    </row>
    <row r="2858" spans="1:24" x14ac:dyDescent="0.25">
      <c r="A2858" s="67"/>
      <c r="B2858" s="67">
        <v>2549</v>
      </c>
      <c r="C2858" s="67" t="s">
        <v>784</v>
      </c>
      <c r="D2858" s="109">
        <v>385306</v>
      </c>
      <c r="E2858" s="89" t="s">
        <v>329</v>
      </c>
      <c r="F2858" s="72">
        <v>755510</v>
      </c>
      <c r="G2858" s="86" t="s">
        <v>195</v>
      </c>
      <c r="H2858" s="87">
        <v>0</v>
      </c>
      <c r="I2858" s="87">
        <v>285</v>
      </c>
      <c r="J2858" s="87">
        <v>0</v>
      </c>
      <c r="K2858" s="87">
        <v>0</v>
      </c>
      <c r="L2858" s="80">
        <v>285</v>
      </c>
      <c r="M2858" s="80">
        <f t="shared" si="76"/>
        <v>285</v>
      </c>
      <c r="N2858" s="80"/>
      <c r="O2858" s="80"/>
      <c r="P2858" s="80"/>
      <c r="Q2858" s="78">
        <v>110010</v>
      </c>
      <c r="R2858" s="79" t="s">
        <v>150</v>
      </c>
      <c r="S2858" s="78">
        <v>10</v>
      </c>
      <c r="T2858" s="79" t="s">
        <v>150</v>
      </c>
      <c r="U2858" s="78">
        <v>11</v>
      </c>
      <c r="V2858" s="80" t="s">
        <v>156</v>
      </c>
      <c r="W2858" s="78">
        <v>75</v>
      </c>
      <c r="X2858" s="78">
        <v>4</v>
      </c>
    </row>
    <row r="2859" spans="1:24" x14ac:dyDescent="0.25">
      <c r="A2859" s="67"/>
      <c r="B2859" s="67"/>
      <c r="C2859" s="67" t="s">
        <v>784</v>
      </c>
      <c r="D2859" s="109">
        <v>385306</v>
      </c>
      <c r="E2859" s="89" t="s">
        <v>329</v>
      </c>
      <c r="F2859" s="66">
        <v>798142</v>
      </c>
      <c r="G2859" s="66" t="s">
        <v>839</v>
      </c>
      <c r="H2859" s="87"/>
      <c r="I2859" s="87"/>
      <c r="J2859" s="87"/>
      <c r="K2859" s="87"/>
      <c r="L2859" s="80">
        <v>-402</v>
      </c>
      <c r="M2859" s="80">
        <f t="shared" si="76"/>
        <v>-402</v>
      </c>
      <c r="N2859" s="80"/>
      <c r="O2859" s="80"/>
      <c r="P2859" s="80"/>
      <c r="Q2859" s="78">
        <v>110010</v>
      </c>
      <c r="R2859" s="79" t="s">
        <v>150</v>
      </c>
      <c r="S2859" s="78">
        <v>10</v>
      </c>
      <c r="T2859" s="79" t="s">
        <v>150</v>
      </c>
      <c r="U2859" s="78">
        <v>11</v>
      </c>
      <c r="V2859" s="80" t="s">
        <v>156</v>
      </c>
      <c r="W2859" s="78">
        <v>79</v>
      </c>
      <c r="X2859" s="78">
        <v>4</v>
      </c>
    </row>
    <row r="2860" spans="1:24" x14ac:dyDescent="0.25">
      <c r="A2860" s="67"/>
      <c r="B2860" s="67">
        <v>2550</v>
      </c>
      <c r="C2860" s="67" t="s">
        <v>784</v>
      </c>
      <c r="D2860" s="109">
        <v>386222</v>
      </c>
      <c r="E2860" s="89" t="s">
        <v>529</v>
      </c>
      <c r="F2860" s="72">
        <v>611110</v>
      </c>
      <c r="G2860" s="86" t="s">
        <v>258</v>
      </c>
      <c r="H2860" s="87">
        <v>22922.959999999999</v>
      </c>
      <c r="I2860" s="87">
        <v>15893.270000000004</v>
      </c>
      <c r="J2860" s="87">
        <v>25169</v>
      </c>
      <c r="K2860" s="87">
        <v>8389.5</v>
      </c>
      <c r="L2860" s="80">
        <v>33558</v>
      </c>
      <c r="M2860" s="80"/>
      <c r="N2860" s="80"/>
      <c r="O2860" s="80"/>
      <c r="P2860" s="80"/>
      <c r="Q2860" s="78">
        <v>110010</v>
      </c>
      <c r="R2860" s="79" t="s">
        <v>150</v>
      </c>
      <c r="S2860" s="78">
        <v>10</v>
      </c>
      <c r="T2860" s="79" t="s">
        <v>150</v>
      </c>
      <c r="U2860" s="78">
        <v>11</v>
      </c>
      <c r="V2860" s="80" t="s">
        <v>156</v>
      </c>
      <c r="W2860" s="78">
        <v>61</v>
      </c>
      <c r="X2860" s="78">
        <v>2</v>
      </c>
    </row>
    <row r="2861" spans="1:24" x14ac:dyDescent="0.25">
      <c r="A2861" s="67"/>
      <c r="B2861" s="67">
        <v>2551</v>
      </c>
      <c r="C2861" s="67" t="s">
        <v>784</v>
      </c>
      <c r="D2861" s="109">
        <v>386222</v>
      </c>
      <c r="E2861" s="89" t="s">
        <v>529</v>
      </c>
      <c r="F2861" s="72">
        <v>755310</v>
      </c>
      <c r="G2861" s="86" t="s">
        <v>194</v>
      </c>
      <c r="H2861" s="87">
        <v>24.39</v>
      </c>
      <c r="I2861" s="87">
        <v>90.54</v>
      </c>
      <c r="J2861" s="87">
        <v>100</v>
      </c>
      <c r="K2861" s="87">
        <v>36.18</v>
      </c>
      <c r="L2861" s="80">
        <v>100</v>
      </c>
      <c r="M2861" s="80">
        <f>+L2861-J2861</f>
        <v>0</v>
      </c>
      <c r="N2861" s="80"/>
      <c r="O2861" s="80"/>
      <c r="P2861" s="80"/>
      <c r="Q2861" s="78">
        <v>110010</v>
      </c>
      <c r="R2861" s="79" t="s">
        <v>150</v>
      </c>
      <c r="S2861" s="78">
        <v>10</v>
      </c>
      <c r="T2861" s="79" t="s">
        <v>150</v>
      </c>
      <c r="U2861" s="78">
        <v>11</v>
      </c>
      <c r="V2861" s="80" t="s">
        <v>156</v>
      </c>
      <c r="W2861" s="78">
        <v>75</v>
      </c>
      <c r="X2861" s="78">
        <v>5</v>
      </c>
    </row>
    <row r="2862" spans="1:24" x14ac:dyDescent="0.25">
      <c r="A2862" s="67"/>
      <c r="B2862" s="67"/>
      <c r="C2862" s="67" t="s">
        <v>784</v>
      </c>
      <c r="D2862" s="109">
        <v>386222</v>
      </c>
      <c r="E2862" s="89" t="s">
        <v>529</v>
      </c>
      <c r="F2862" s="66">
        <v>798142</v>
      </c>
      <c r="G2862" s="66" t="s">
        <v>839</v>
      </c>
      <c r="H2862" s="87"/>
      <c r="I2862" s="87"/>
      <c r="J2862" s="87"/>
      <c r="K2862" s="87"/>
      <c r="L2862" s="80">
        <v>0</v>
      </c>
      <c r="M2862" s="80">
        <f>+L2862-J2862</f>
        <v>0</v>
      </c>
      <c r="N2862" s="80"/>
      <c r="O2862" s="80"/>
      <c r="P2862" s="80"/>
      <c r="Q2862" s="78">
        <v>110010</v>
      </c>
      <c r="R2862" s="79" t="s">
        <v>150</v>
      </c>
      <c r="S2862" s="78">
        <v>10</v>
      </c>
      <c r="T2862" s="79" t="s">
        <v>150</v>
      </c>
      <c r="U2862" s="78">
        <v>11</v>
      </c>
      <c r="V2862" s="80" t="s">
        <v>156</v>
      </c>
      <c r="W2862" s="78">
        <v>79</v>
      </c>
      <c r="X2862" s="78">
        <v>5</v>
      </c>
    </row>
    <row r="2863" spans="1:24" x14ac:dyDescent="0.25">
      <c r="A2863" s="67"/>
      <c r="B2863" s="67">
        <v>2552</v>
      </c>
      <c r="C2863" s="67" t="s">
        <v>784</v>
      </c>
      <c r="D2863" s="109">
        <v>386226</v>
      </c>
      <c r="E2863" s="89" t="s">
        <v>529</v>
      </c>
      <c r="F2863" s="72">
        <v>611110</v>
      </c>
      <c r="G2863" s="86" t="s">
        <v>258</v>
      </c>
      <c r="H2863" s="87">
        <v>81803.200000000012</v>
      </c>
      <c r="I2863" s="87">
        <v>93021.970000000016</v>
      </c>
      <c r="J2863" s="87">
        <v>90104</v>
      </c>
      <c r="K2863" s="87">
        <v>49246.439999999995</v>
      </c>
      <c r="L2863" s="80">
        <v>81714</v>
      </c>
      <c r="M2863" s="80"/>
      <c r="N2863" s="80"/>
      <c r="O2863" s="80"/>
      <c r="P2863" s="80"/>
      <c r="Q2863" s="78">
        <v>110010</v>
      </c>
      <c r="R2863" s="79" t="s">
        <v>150</v>
      </c>
      <c r="S2863" s="78">
        <v>10</v>
      </c>
      <c r="T2863" s="79" t="s">
        <v>150</v>
      </c>
      <c r="U2863" s="78">
        <v>11</v>
      </c>
      <c r="V2863" s="80" t="s">
        <v>156</v>
      </c>
      <c r="W2863" s="78">
        <v>61</v>
      </c>
      <c r="X2863" s="78">
        <v>2</v>
      </c>
    </row>
    <row r="2864" spans="1:24" x14ac:dyDescent="0.25">
      <c r="A2864" s="67"/>
      <c r="B2864" s="67">
        <v>2553</v>
      </c>
      <c r="C2864" s="67" t="s">
        <v>784</v>
      </c>
      <c r="D2864" s="109">
        <v>386226</v>
      </c>
      <c r="E2864" s="89" t="s">
        <v>529</v>
      </c>
      <c r="F2864" s="72">
        <v>611115</v>
      </c>
      <c r="G2864" s="86" t="s">
        <v>259</v>
      </c>
      <c r="H2864" s="87">
        <v>350.52</v>
      </c>
      <c r="I2864" s="87">
        <v>1589.26</v>
      </c>
      <c r="J2864" s="87">
        <v>1300</v>
      </c>
      <c r="K2864" s="87">
        <v>0</v>
      </c>
      <c r="L2864" s="80">
        <v>1300</v>
      </c>
      <c r="M2864" s="80"/>
      <c r="N2864" s="80"/>
      <c r="O2864" s="80"/>
      <c r="P2864" s="80"/>
      <c r="Q2864" s="78">
        <v>110010</v>
      </c>
      <c r="R2864" s="79" t="s">
        <v>150</v>
      </c>
      <c r="S2864" s="78">
        <v>10</v>
      </c>
      <c r="T2864" s="79" t="s">
        <v>150</v>
      </c>
      <c r="U2864" s="78">
        <v>11</v>
      </c>
      <c r="V2864" s="80" t="s">
        <v>156</v>
      </c>
      <c r="W2864" s="78">
        <v>61</v>
      </c>
      <c r="X2864" s="78">
        <v>2</v>
      </c>
    </row>
    <row r="2865" spans="1:24" x14ac:dyDescent="0.25">
      <c r="A2865" s="67"/>
      <c r="B2865" s="67">
        <v>2554</v>
      </c>
      <c r="C2865" s="67" t="s">
        <v>784</v>
      </c>
      <c r="D2865" s="109">
        <v>386226</v>
      </c>
      <c r="E2865" s="89" t="s">
        <v>529</v>
      </c>
      <c r="F2865" s="72">
        <v>611120</v>
      </c>
      <c r="G2865" s="86" t="s">
        <v>229</v>
      </c>
      <c r="H2865" s="87">
        <v>12494.01</v>
      </c>
      <c r="I2865" s="87">
        <v>13559.74</v>
      </c>
      <c r="J2865" s="87">
        <v>22501</v>
      </c>
      <c r="K2865" s="87">
        <v>6233.5</v>
      </c>
      <c r="L2865" s="80">
        <v>0</v>
      </c>
      <c r="M2865" s="80"/>
      <c r="N2865" s="80"/>
      <c r="O2865" s="80"/>
      <c r="P2865" s="80"/>
      <c r="Q2865" s="78">
        <v>110010</v>
      </c>
      <c r="R2865" s="79" t="s">
        <v>150</v>
      </c>
      <c r="S2865" s="78">
        <v>10</v>
      </c>
      <c r="T2865" s="79" t="s">
        <v>150</v>
      </c>
      <c r="U2865" s="78">
        <v>11</v>
      </c>
      <c r="V2865" s="80" t="s">
        <v>156</v>
      </c>
      <c r="W2865" s="78">
        <v>61</v>
      </c>
      <c r="X2865" s="78">
        <v>2</v>
      </c>
    </row>
    <row r="2866" spans="1:24" x14ac:dyDescent="0.25">
      <c r="A2866" s="67"/>
      <c r="B2866" s="67">
        <v>2555</v>
      </c>
      <c r="C2866" s="67" t="s">
        <v>784</v>
      </c>
      <c r="D2866" s="109">
        <v>386226</v>
      </c>
      <c r="E2866" s="89" t="s">
        <v>529</v>
      </c>
      <c r="F2866" s="72">
        <v>611130</v>
      </c>
      <c r="G2866" s="86" t="s">
        <v>261</v>
      </c>
      <c r="H2866" s="87">
        <v>0</v>
      </c>
      <c r="I2866" s="87">
        <v>0</v>
      </c>
      <c r="J2866" s="87">
        <v>0</v>
      </c>
      <c r="K2866" s="87">
        <v>0</v>
      </c>
      <c r="L2866" s="80">
        <v>6400</v>
      </c>
      <c r="M2866" s="80"/>
      <c r="N2866" s="80"/>
      <c r="O2866" s="80"/>
      <c r="P2866" s="80"/>
      <c r="Q2866" s="78">
        <v>110010</v>
      </c>
      <c r="R2866" s="79" t="s">
        <v>150</v>
      </c>
      <c r="S2866" s="78">
        <v>10</v>
      </c>
      <c r="T2866" s="79" t="s">
        <v>150</v>
      </c>
      <c r="U2866" s="78">
        <v>11</v>
      </c>
      <c r="V2866" s="80" t="s">
        <v>156</v>
      </c>
      <c r="W2866" s="78">
        <v>61</v>
      </c>
      <c r="X2866" s="78">
        <v>2</v>
      </c>
    </row>
    <row r="2867" spans="1:24" x14ac:dyDescent="0.25">
      <c r="A2867" s="67"/>
      <c r="B2867" s="67">
        <v>2556</v>
      </c>
      <c r="C2867" s="67" t="s">
        <v>784</v>
      </c>
      <c r="D2867" s="109">
        <v>386226</v>
      </c>
      <c r="E2867" s="89" t="s">
        <v>529</v>
      </c>
      <c r="F2867" s="72">
        <v>611140</v>
      </c>
      <c r="G2867" s="86" t="s">
        <v>269</v>
      </c>
      <c r="H2867" s="87">
        <v>0</v>
      </c>
      <c r="I2867" s="87">
        <v>6732</v>
      </c>
      <c r="J2867" s="87">
        <v>0</v>
      </c>
      <c r="K2867" s="87">
        <v>0</v>
      </c>
      <c r="L2867" s="80">
        <v>0</v>
      </c>
      <c r="M2867" s="80"/>
      <c r="N2867" s="80"/>
      <c r="O2867" s="80"/>
      <c r="P2867" s="80"/>
      <c r="Q2867" s="78">
        <v>110010</v>
      </c>
      <c r="R2867" s="79" t="s">
        <v>150</v>
      </c>
      <c r="S2867" s="78">
        <v>10</v>
      </c>
      <c r="T2867" s="79" t="s">
        <v>150</v>
      </c>
      <c r="U2867" s="78">
        <v>11</v>
      </c>
      <c r="V2867" s="80" t="s">
        <v>156</v>
      </c>
      <c r="W2867" s="78">
        <v>61</v>
      </c>
      <c r="X2867" s="78">
        <v>2</v>
      </c>
    </row>
    <row r="2868" spans="1:24" x14ac:dyDescent="0.25">
      <c r="A2868" s="67"/>
      <c r="B2868" s="67">
        <v>2557</v>
      </c>
      <c r="C2868" s="67" t="s">
        <v>784</v>
      </c>
      <c r="D2868" s="109">
        <v>386226</v>
      </c>
      <c r="E2868" s="89" t="s">
        <v>529</v>
      </c>
      <c r="F2868" s="72">
        <v>611150</v>
      </c>
      <c r="G2868" s="86" t="s">
        <v>262</v>
      </c>
      <c r="H2868" s="87">
        <v>8979.7800000000007</v>
      </c>
      <c r="I2868" s="87">
        <v>9339.9000000000015</v>
      </c>
      <c r="J2868" s="87">
        <v>15859</v>
      </c>
      <c r="K2868" s="87">
        <v>0</v>
      </c>
      <c r="L2868" s="80">
        <v>16138</v>
      </c>
      <c r="M2868" s="80"/>
      <c r="N2868" s="80"/>
      <c r="O2868" s="80"/>
      <c r="P2868" s="80"/>
      <c r="Q2868" s="78">
        <v>110010</v>
      </c>
      <c r="R2868" s="79" t="s">
        <v>150</v>
      </c>
      <c r="S2868" s="78">
        <v>10</v>
      </c>
      <c r="T2868" s="79" t="s">
        <v>150</v>
      </c>
      <c r="U2868" s="78">
        <v>11</v>
      </c>
      <c r="V2868" s="80" t="s">
        <v>156</v>
      </c>
      <c r="W2868" s="78">
        <v>61</v>
      </c>
      <c r="X2868" s="78">
        <v>2</v>
      </c>
    </row>
    <row r="2869" spans="1:24" x14ac:dyDescent="0.25">
      <c r="A2869" s="67"/>
      <c r="B2869" s="67">
        <v>2558</v>
      </c>
      <c r="C2869" s="67" t="s">
        <v>784</v>
      </c>
      <c r="D2869" s="109">
        <v>386226</v>
      </c>
      <c r="E2869" s="89" t="s">
        <v>529</v>
      </c>
      <c r="F2869" s="72">
        <v>611160</v>
      </c>
      <c r="G2869" s="86" t="s">
        <v>230</v>
      </c>
      <c r="H2869" s="87">
        <v>0</v>
      </c>
      <c r="I2869" s="87">
        <v>0</v>
      </c>
      <c r="J2869" s="87">
        <v>6344</v>
      </c>
      <c r="K2869" s="87">
        <v>0</v>
      </c>
      <c r="L2869" s="80">
        <v>0</v>
      </c>
      <c r="M2869" s="80"/>
      <c r="N2869" s="80"/>
      <c r="O2869" s="80"/>
      <c r="P2869" s="80"/>
      <c r="Q2869" s="78">
        <v>110010</v>
      </c>
      <c r="R2869" s="79" t="s">
        <v>150</v>
      </c>
      <c r="S2869" s="78">
        <v>10</v>
      </c>
      <c r="T2869" s="79" t="s">
        <v>150</v>
      </c>
      <c r="U2869" s="78">
        <v>11</v>
      </c>
      <c r="V2869" s="80" t="s">
        <v>156</v>
      </c>
      <c r="W2869" s="78">
        <v>61</v>
      </c>
      <c r="X2869" s="78">
        <v>2</v>
      </c>
    </row>
    <row r="2870" spans="1:24" x14ac:dyDescent="0.25">
      <c r="A2870" s="67"/>
      <c r="B2870" s="67">
        <v>2559</v>
      </c>
      <c r="C2870" s="67" t="s">
        <v>784</v>
      </c>
      <c r="D2870" s="109">
        <v>386226</v>
      </c>
      <c r="E2870" s="89" t="s">
        <v>529</v>
      </c>
      <c r="F2870" s="72">
        <v>712370</v>
      </c>
      <c r="G2870" s="86" t="s">
        <v>184</v>
      </c>
      <c r="H2870" s="87">
        <v>0</v>
      </c>
      <c r="I2870" s="87">
        <v>0</v>
      </c>
      <c r="J2870" s="87">
        <v>900</v>
      </c>
      <c r="K2870" s="87">
        <v>0</v>
      </c>
      <c r="L2870" s="80">
        <v>900</v>
      </c>
      <c r="M2870" s="80">
        <f t="shared" ref="M2870:M2878" si="77">+L2870-J2870</f>
        <v>0</v>
      </c>
      <c r="N2870" s="80"/>
      <c r="O2870" s="80"/>
      <c r="P2870" s="80"/>
      <c r="Q2870" s="78">
        <v>110010</v>
      </c>
      <c r="R2870" s="79" t="s">
        <v>150</v>
      </c>
      <c r="S2870" s="78">
        <v>10</v>
      </c>
      <c r="T2870" s="79" t="s">
        <v>150</v>
      </c>
      <c r="U2870" s="78">
        <v>11</v>
      </c>
      <c r="V2870" s="80" t="s">
        <v>156</v>
      </c>
      <c r="W2870" s="78">
        <v>71</v>
      </c>
      <c r="X2870" s="78">
        <v>5</v>
      </c>
    </row>
    <row r="2871" spans="1:24" x14ac:dyDescent="0.25">
      <c r="A2871" s="67"/>
      <c r="B2871" s="67">
        <v>2560</v>
      </c>
      <c r="C2871" s="67" t="s">
        <v>784</v>
      </c>
      <c r="D2871" s="109">
        <v>386226</v>
      </c>
      <c r="E2871" s="89" t="s">
        <v>529</v>
      </c>
      <c r="F2871" s="72">
        <v>712510</v>
      </c>
      <c r="G2871" s="86" t="s">
        <v>186</v>
      </c>
      <c r="H2871" s="87">
        <v>0</v>
      </c>
      <c r="I2871" s="87">
        <v>0</v>
      </c>
      <c r="J2871" s="87">
        <v>0</v>
      </c>
      <c r="K2871" s="87">
        <v>0</v>
      </c>
      <c r="L2871" s="80">
        <v>5000</v>
      </c>
      <c r="M2871" s="80">
        <f t="shared" si="77"/>
        <v>5000</v>
      </c>
      <c r="N2871" s="80"/>
      <c r="O2871" s="80"/>
      <c r="P2871" s="80"/>
      <c r="Q2871" s="78">
        <v>110010</v>
      </c>
      <c r="R2871" s="79" t="s">
        <v>150</v>
      </c>
      <c r="S2871" s="78">
        <v>10</v>
      </c>
      <c r="T2871" s="79" t="s">
        <v>150</v>
      </c>
      <c r="U2871" s="78">
        <v>11</v>
      </c>
      <c r="V2871" s="80" t="s">
        <v>156</v>
      </c>
      <c r="W2871" s="78">
        <v>71</v>
      </c>
      <c r="X2871" s="78">
        <v>5</v>
      </c>
    </row>
    <row r="2872" spans="1:24" x14ac:dyDescent="0.25">
      <c r="A2872" s="67"/>
      <c r="B2872" s="67">
        <v>2561</v>
      </c>
      <c r="C2872" s="67" t="s">
        <v>784</v>
      </c>
      <c r="D2872" s="109">
        <v>386226</v>
      </c>
      <c r="E2872" s="89" t="s">
        <v>529</v>
      </c>
      <c r="F2872" s="72">
        <v>712655</v>
      </c>
      <c r="G2872" s="86" t="s">
        <v>237</v>
      </c>
      <c r="H2872" s="87">
        <v>77.849999999999994</v>
      </c>
      <c r="I2872" s="87">
        <v>0</v>
      </c>
      <c r="J2872" s="87">
        <v>250</v>
      </c>
      <c r="K2872" s="87">
        <v>0</v>
      </c>
      <c r="L2872" s="80">
        <v>0</v>
      </c>
      <c r="M2872" s="80">
        <f t="shared" si="77"/>
        <v>-250</v>
      </c>
      <c r="N2872" s="80"/>
      <c r="O2872" s="80"/>
      <c r="P2872" s="80"/>
      <c r="Q2872" s="78">
        <v>110010</v>
      </c>
      <c r="R2872" s="79" t="s">
        <v>150</v>
      </c>
      <c r="S2872" s="78">
        <v>10</v>
      </c>
      <c r="T2872" s="79" t="s">
        <v>150</v>
      </c>
      <c r="U2872" s="78">
        <v>11</v>
      </c>
      <c r="V2872" s="80" t="s">
        <v>156</v>
      </c>
      <c r="W2872" s="78">
        <v>71</v>
      </c>
      <c r="X2872" s="78">
        <v>5</v>
      </c>
    </row>
    <row r="2873" spans="1:24" x14ac:dyDescent="0.25">
      <c r="A2873" s="67"/>
      <c r="B2873" s="67">
        <v>2562</v>
      </c>
      <c r="C2873" s="67" t="s">
        <v>784</v>
      </c>
      <c r="D2873" s="109">
        <v>386226</v>
      </c>
      <c r="E2873" s="89" t="s">
        <v>529</v>
      </c>
      <c r="F2873" s="72">
        <v>733110</v>
      </c>
      <c r="G2873" s="86" t="s">
        <v>214</v>
      </c>
      <c r="H2873" s="87">
        <v>21.11</v>
      </c>
      <c r="I2873" s="87">
        <v>1896.8</v>
      </c>
      <c r="J2873" s="87">
        <v>1000</v>
      </c>
      <c r="K2873" s="87">
        <v>0</v>
      </c>
      <c r="L2873" s="80">
        <v>1000</v>
      </c>
      <c r="M2873" s="80">
        <f t="shared" si="77"/>
        <v>0</v>
      </c>
      <c r="N2873" s="80"/>
      <c r="O2873" s="80"/>
      <c r="P2873" s="80"/>
      <c r="Q2873" s="78">
        <v>110010</v>
      </c>
      <c r="R2873" s="79" t="s">
        <v>150</v>
      </c>
      <c r="S2873" s="78">
        <v>10</v>
      </c>
      <c r="T2873" s="79" t="s">
        <v>150</v>
      </c>
      <c r="U2873" s="78">
        <v>11</v>
      </c>
      <c r="V2873" s="80" t="s">
        <v>156</v>
      </c>
      <c r="W2873" s="78">
        <v>73</v>
      </c>
      <c r="X2873" s="78">
        <v>5</v>
      </c>
    </row>
    <row r="2874" spans="1:24" x14ac:dyDescent="0.25">
      <c r="A2874" s="67"/>
      <c r="B2874" s="67">
        <v>2563</v>
      </c>
      <c r="C2874" s="67" t="s">
        <v>784</v>
      </c>
      <c r="D2874" s="109">
        <v>386226</v>
      </c>
      <c r="E2874" s="89" t="s">
        <v>529</v>
      </c>
      <c r="F2874" s="72">
        <v>744210</v>
      </c>
      <c r="G2874" s="86" t="s">
        <v>190</v>
      </c>
      <c r="H2874" s="87">
        <v>1482.4200000000003</v>
      </c>
      <c r="I2874" s="87">
        <v>1405.04</v>
      </c>
      <c r="J2874" s="87">
        <v>1200</v>
      </c>
      <c r="K2874" s="87">
        <v>681.52</v>
      </c>
      <c r="L2874" s="80">
        <v>1200</v>
      </c>
      <c r="M2874" s="80">
        <f t="shared" si="77"/>
        <v>0</v>
      </c>
      <c r="N2874" s="80"/>
      <c r="O2874" s="80"/>
      <c r="P2874" s="80"/>
      <c r="Q2874" s="78">
        <v>110010</v>
      </c>
      <c r="R2874" s="79" t="s">
        <v>150</v>
      </c>
      <c r="S2874" s="78">
        <v>10</v>
      </c>
      <c r="T2874" s="79" t="s">
        <v>150</v>
      </c>
      <c r="U2874" s="78">
        <v>11</v>
      </c>
      <c r="V2874" s="80" t="s">
        <v>156</v>
      </c>
      <c r="W2874" s="78">
        <v>74</v>
      </c>
      <c r="X2874" s="78">
        <v>5</v>
      </c>
    </row>
    <row r="2875" spans="1:24" x14ac:dyDescent="0.25">
      <c r="A2875" s="67"/>
      <c r="B2875" s="67">
        <v>2564</v>
      </c>
      <c r="C2875" s="67" t="s">
        <v>784</v>
      </c>
      <c r="D2875" s="109">
        <v>386226</v>
      </c>
      <c r="E2875" s="89" t="s">
        <v>529</v>
      </c>
      <c r="F2875" s="72">
        <v>744220</v>
      </c>
      <c r="G2875" s="86" t="s">
        <v>191</v>
      </c>
      <c r="H2875" s="87">
        <v>2506.9700000000003</v>
      </c>
      <c r="I2875" s="87">
        <v>66.72</v>
      </c>
      <c r="J2875" s="87">
        <v>1900</v>
      </c>
      <c r="K2875" s="87">
        <v>0</v>
      </c>
      <c r="L2875" s="80">
        <v>1700</v>
      </c>
      <c r="M2875" s="80">
        <f t="shared" si="77"/>
        <v>-200</v>
      </c>
      <c r="N2875" s="80"/>
      <c r="O2875" s="80"/>
      <c r="P2875" s="80"/>
      <c r="Q2875" s="78">
        <v>110010</v>
      </c>
      <c r="R2875" s="79" t="s">
        <v>150</v>
      </c>
      <c r="S2875" s="78">
        <v>10</v>
      </c>
      <c r="T2875" s="79" t="s">
        <v>150</v>
      </c>
      <c r="U2875" s="78">
        <v>11</v>
      </c>
      <c r="V2875" s="80" t="s">
        <v>156</v>
      </c>
      <c r="W2875" s="78">
        <v>74</v>
      </c>
      <c r="X2875" s="78">
        <v>5</v>
      </c>
    </row>
    <row r="2876" spans="1:24" x14ac:dyDescent="0.25">
      <c r="A2876" s="67"/>
      <c r="B2876" s="67">
        <v>2565</v>
      </c>
      <c r="C2876" s="67" t="s">
        <v>784</v>
      </c>
      <c r="D2876" s="109">
        <v>386226</v>
      </c>
      <c r="E2876" s="89" t="s">
        <v>529</v>
      </c>
      <c r="F2876" s="72">
        <v>755310</v>
      </c>
      <c r="G2876" s="86" t="s">
        <v>194</v>
      </c>
      <c r="H2876" s="87">
        <v>132.51</v>
      </c>
      <c r="I2876" s="87">
        <v>248.52000000000004</v>
      </c>
      <c r="J2876" s="87">
        <v>287</v>
      </c>
      <c r="K2876" s="87">
        <v>14.519999999999998</v>
      </c>
      <c r="L2876" s="80">
        <v>287</v>
      </c>
      <c r="M2876" s="80">
        <f t="shared" si="77"/>
        <v>0</v>
      </c>
      <c r="N2876" s="80"/>
      <c r="O2876" s="80"/>
      <c r="P2876" s="80"/>
      <c r="Q2876" s="78">
        <v>110010</v>
      </c>
      <c r="R2876" s="79" t="s">
        <v>150</v>
      </c>
      <c r="S2876" s="78">
        <v>10</v>
      </c>
      <c r="T2876" s="79" t="s">
        <v>150</v>
      </c>
      <c r="U2876" s="78">
        <v>11</v>
      </c>
      <c r="V2876" s="80" t="s">
        <v>156</v>
      </c>
      <c r="W2876" s="78">
        <v>75</v>
      </c>
      <c r="X2876" s="78">
        <v>5</v>
      </c>
    </row>
    <row r="2877" spans="1:24" x14ac:dyDescent="0.25">
      <c r="A2877" s="67"/>
      <c r="B2877" s="67">
        <v>2566</v>
      </c>
      <c r="C2877" s="67" t="s">
        <v>784</v>
      </c>
      <c r="D2877" s="109">
        <v>386226</v>
      </c>
      <c r="E2877" s="89" t="s">
        <v>529</v>
      </c>
      <c r="F2877" s="72">
        <v>755360</v>
      </c>
      <c r="G2877" s="86" t="s">
        <v>225</v>
      </c>
      <c r="H2877" s="87">
        <v>0</v>
      </c>
      <c r="I2877" s="87">
        <v>17.899999999999999</v>
      </c>
      <c r="J2877" s="87">
        <v>0</v>
      </c>
      <c r="K2877" s="87">
        <v>0</v>
      </c>
      <c r="L2877" s="80">
        <v>0</v>
      </c>
      <c r="M2877" s="80">
        <f t="shared" si="77"/>
        <v>0</v>
      </c>
      <c r="N2877" s="80"/>
      <c r="O2877" s="80"/>
      <c r="P2877" s="80"/>
      <c r="Q2877" s="78">
        <v>110010</v>
      </c>
      <c r="R2877" s="79" t="s">
        <v>150</v>
      </c>
      <c r="S2877" s="78">
        <v>10</v>
      </c>
      <c r="T2877" s="79" t="s">
        <v>150</v>
      </c>
      <c r="U2877" s="78">
        <v>11</v>
      </c>
      <c r="V2877" s="80" t="s">
        <v>156</v>
      </c>
      <c r="W2877" s="78">
        <v>75</v>
      </c>
      <c r="X2877" s="78">
        <v>5</v>
      </c>
    </row>
    <row r="2878" spans="1:24" x14ac:dyDescent="0.25">
      <c r="A2878" s="67"/>
      <c r="B2878" s="67"/>
      <c r="C2878" s="67" t="s">
        <v>784</v>
      </c>
      <c r="D2878" s="109">
        <v>386226</v>
      </c>
      <c r="E2878" s="89" t="s">
        <v>529</v>
      </c>
      <c r="F2878" s="66">
        <v>798142</v>
      </c>
      <c r="G2878" s="66" t="s">
        <v>839</v>
      </c>
      <c r="H2878" s="87"/>
      <c r="I2878" s="87"/>
      <c r="J2878" s="87"/>
      <c r="K2878" s="87"/>
      <c r="L2878" s="80">
        <v>-980</v>
      </c>
      <c r="M2878" s="80">
        <f t="shared" si="77"/>
        <v>-980</v>
      </c>
      <c r="N2878" s="80"/>
      <c r="O2878" s="80"/>
      <c r="P2878" s="80"/>
      <c r="Q2878" s="78">
        <v>110010</v>
      </c>
      <c r="R2878" s="79" t="s">
        <v>150</v>
      </c>
      <c r="S2878" s="78">
        <v>10</v>
      </c>
      <c r="T2878" s="79" t="s">
        <v>150</v>
      </c>
      <c r="U2878" s="78">
        <v>11</v>
      </c>
      <c r="V2878" s="80" t="s">
        <v>156</v>
      </c>
      <c r="W2878" s="78">
        <v>79</v>
      </c>
      <c r="X2878" s="78">
        <v>5</v>
      </c>
    </row>
    <row r="2879" spans="1:24" x14ac:dyDescent="0.25">
      <c r="A2879" s="67"/>
      <c r="B2879" s="67">
        <v>2567</v>
      </c>
      <c r="C2879" s="67" t="s">
        <v>784</v>
      </c>
      <c r="D2879" s="109">
        <v>386246</v>
      </c>
      <c r="E2879" s="89" t="s">
        <v>530</v>
      </c>
      <c r="F2879" s="72">
        <v>611110</v>
      </c>
      <c r="G2879" s="86" t="s">
        <v>258</v>
      </c>
      <c r="H2879" s="87">
        <v>55038.24000000002</v>
      </c>
      <c r="I2879" s="87">
        <v>57239.75999999998</v>
      </c>
      <c r="J2879" s="87">
        <v>60530</v>
      </c>
      <c r="K2879" s="87">
        <v>30264.66</v>
      </c>
      <c r="L2879" s="80">
        <v>60529</v>
      </c>
      <c r="M2879" s="80"/>
      <c r="N2879" s="80"/>
      <c r="O2879" s="80"/>
      <c r="P2879" s="80"/>
      <c r="Q2879" s="78">
        <v>110010</v>
      </c>
      <c r="R2879" s="79" t="s">
        <v>150</v>
      </c>
      <c r="S2879" s="78">
        <v>10</v>
      </c>
      <c r="T2879" s="79" t="s">
        <v>150</v>
      </c>
      <c r="U2879" s="78">
        <v>11</v>
      </c>
      <c r="V2879" s="80" t="s">
        <v>156</v>
      </c>
      <c r="W2879" s="78">
        <v>61</v>
      </c>
      <c r="X2879" s="78">
        <v>1</v>
      </c>
    </row>
    <row r="2880" spans="1:24" x14ac:dyDescent="0.25">
      <c r="A2880" s="67"/>
      <c r="B2880" s="67">
        <v>2568</v>
      </c>
      <c r="C2880" s="67" t="s">
        <v>784</v>
      </c>
      <c r="D2880" s="109">
        <v>386246</v>
      </c>
      <c r="E2880" s="89" t="s">
        <v>530</v>
      </c>
      <c r="F2880" s="72">
        <v>611115</v>
      </c>
      <c r="G2880" s="86" t="s">
        <v>259</v>
      </c>
      <c r="H2880" s="87">
        <v>0</v>
      </c>
      <c r="I2880" s="87">
        <v>0</v>
      </c>
      <c r="J2880" s="87">
        <v>104</v>
      </c>
      <c r="K2880" s="87">
        <v>0</v>
      </c>
      <c r="L2880" s="80">
        <v>100</v>
      </c>
      <c r="M2880" s="80"/>
      <c r="N2880" s="80"/>
      <c r="O2880" s="80"/>
      <c r="P2880" s="80"/>
      <c r="Q2880" s="78">
        <v>110010</v>
      </c>
      <c r="R2880" s="79" t="s">
        <v>150</v>
      </c>
      <c r="S2880" s="78">
        <v>10</v>
      </c>
      <c r="T2880" s="79" t="s">
        <v>150</v>
      </c>
      <c r="U2880" s="78">
        <v>11</v>
      </c>
      <c r="V2880" s="80" t="s">
        <v>156</v>
      </c>
      <c r="W2880" s="78">
        <v>61</v>
      </c>
      <c r="X2880" s="78">
        <v>1</v>
      </c>
    </row>
    <row r="2881" spans="1:24" x14ac:dyDescent="0.25">
      <c r="A2881" s="67"/>
      <c r="B2881" s="67">
        <v>2569</v>
      </c>
      <c r="C2881" s="67" t="s">
        <v>784</v>
      </c>
      <c r="D2881" s="109">
        <v>386246</v>
      </c>
      <c r="E2881" s="89" t="s">
        <v>530</v>
      </c>
      <c r="F2881" s="72">
        <v>611120</v>
      </c>
      <c r="G2881" s="86" t="s">
        <v>229</v>
      </c>
      <c r="H2881" s="87">
        <v>24446</v>
      </c>
      <c r="I2881" s="87">
        <v>8976</v>
      </c>
      <c r="J2881" s="87">
        <v>13486</v>
      </c>
      <c r="K2881" s="87">
        <v>9119.5</v>
      </c>
      <c r="L2881" s="80">
        <v>0</v>
      </c>
      <c r="M2881" s="80"/>
      <c r="N2881" s="80"/>
      <c r="O2881" s="80"/>
      <c r="P2881" s="80"/>
      <c r="Q2881" s="78">
        <v>110010</v>
      </c>
      <c r="R2881" s="79" t="s">
        <v>150</v>
      </c>
      <c r="S2881" s="78">
        <v>10</v>
      </c>
      <c r="T2881" s="79" t="s">
        <v>150</v>
      </c>
      <c r="U2881" s="78">
        <v>11</v>
      </c>
      <c r="V2881" s="80" t="s">
        <v>156</v>
      </c>
      <c r="W2881" s="78">
        <v>61</v>
      </c>
      <c r="X2881" s="78">
        <v>1</v>
      </c>
    </row>
    <row r="2882" spans="1:24" x14ac:dyDescent="0.25">
      <c r="A2882" s="67"/>
      <c r="B2882" s="67">
        <v>2570</v>
      </c>
      <c r="C2882" s="67" t="s">
        <v>784</v>
      </c>
      <c r="D2882" s="109">
        <v>386246</v>
      </c>
      <c r="E2882" s="89" t="s">
        <v>530</v>
      </c>
      <c r="F2882" s="72">
        <v>611130</v>
      </c>
      <c r="G2882" s="86" t="s">
        <v>261</v>
      </c>
      <c r="H2882" s="87">
        <v>0</v>
      </c>
      <c r="I2882" s="87">
        <v>0</v>
      </c>
      <c r="J2882" s="87">
        <v>2991</v>
      </c>
      <c r="K2882" s="87">
        <v>0</v>
      </c>
      <c r="L2882" s="80">
        <v>0</v>
      </c>
      <c r="M2882" s="80"/>
      <c r="N2882" s="80"/>
      <c r="O2882" s="80"/>
      <c r="P2882" s="80"/>
      <c r="Q2882" s="78">
        <v>110010</v>
      </c>
      <c r="R2882" s="79" t="s">
        <v>150</v>
      </c>
      <c r="S2882" s="78">
        <v>10</v>
      </c>
      <c r="T2882" s="79" t="s">
        <v>150</v>
      </c>
      <c r="U2882" s="78">
        <v>11</v>
      </c>
      <c r="V2882" s="80" t="s">
        <v>156</v>
      </c>
      <c r="W2882" s="78">
        <v>61</v>
      </c>
      <c r="X2882" s="78">
        <v>1</v>
      </c>
    </row>
    <row r="2883" spans="1:24" x14ac:dyDescent="0.25">
      <c r="A2883" s="67"/>
      <c r="B2883" s="67">
        <v>2571</v>
      </c>
      <c r="C2883" s="67" t="s">
        <v>784</v>
      </c>
      <c r="D2883" s="109">
        <v>386246</v>
      </c>
      <c r="E2883" s="89" t="s">
        <v>530</v>
      </c>
      <c r="F2883" s="72">
        <v>611150</v>
      </c>
      <c r="G2883" s="86" t="s">
        <v>262</v>
      </c>
      <c r="H2883" s="87">
        <v>0</v>
      </c>
      <c r="I2883" s="87">
        <v>11005.56</v>
      </c>
      <c r="J2883" s="87">
        <v>8335</v>
      </c>
      <c r="K2883" s="87">
        <v>0</v>
      </c>
      <c r="L2883" s="80">
        <v>8474</v>
      </c>
      <c r="M2883" s="80"/>
      <c r="N2883" s="80"/>
      <c r="O2883" s="80"/>
      <c r="P2883" s="80"/>
      <c r="Q2883" s="78">
        <v>110010</v>
      </c>
      <c r="R2883" s="79" t="s">
        <v>150</v>
      </c>
      <c r="S2883" s="78">
        <v>10</v>
      </c>
      <c r="T2883" s="79" t="s">
        <v>150</v>
      </c>
      <c r="U2883" s="78">
        <v>11</v>
      </c>
      <c r="V2883" s="80" t="s">
        <v>156</v>
      </c>
      <c r="W2883" s="78">
        <v>61</v>
      </c>
      <c r="X2883" s="78">
        <v>1</v>
      </c>
    </row>
    <row r="2884" spans="1:24" x14ac:dyDescent="0.25">
      <c r="A2884" s="67"/>
      <c r="B2884" s="67">
        <v>2572</v>
      </c>
      <c r="C2884" s="67" t="s">
        <v>784</v>
      </c>
      <c r="D2884" s="109">
        <v>386246</v>
      </c>
      <c r="E2884" s="89" t="s">
        <v>530</v>
      </c>
      <c r="F2884" s="72">
        <v>611155</v>
      </c>
      <c r="G2884" s="86" t="s">
        <v>266</v>
      </c>
      <c r="H2884" s="87">
        <v>2157</v>
      </c>
      <c r="I2884" s="87">
        <v>0</v>
      </c>
      <c r="J2884" s="87">
        <v>0</v>
      </c>
      <c r="K2884" s="87">
        <v>0</v>
      </c>
      <c r="L2884" s="80">
        <v>0</v>
      </c>
      <c r="M2884" s="80"/>
      <c r="N2884" s="80"/>
      <c r="O2884" s="80"/>
      <c r="P2884" s="80"/>
      <c r="Q2884" s="78">
        <v>110010</v>
      </c>
      <c r="R2884" s="79" t="s">
        <v>150</v>
      </c>
      <c r="S2884" s="78">
        <v>10</v>
      </c>
      <c r="T2884" s="79" t="s">
        <v>150</v>
      </c>
      <c r="U2884" s="78">
        <v>11</v>
      </c>
      <c r="V2884" s="80" t="s">
        <v>156</v>
      </c>
      <c r="W2884" s="78">
        <v>61</v>
      </c>
      <c r="X2884" s="78">
        <v>1</v>
      </c>
    </row>
    <row r="2885" spans="1:24" s="66" customFormat="1" x14ac:dyDescent="0.25">
      <c r="A2885" s="67"/>
      <c r="B2885" s="67">
        <v>2573</v>
      </c>
      <c r="C2885" s="67" t="s">
        <v>784</v>
      </c>
      <c r="D2885" s="109">
        <v>386246</v>
      </c>
      <c r="E2885" s="89" t="s">
        <v>530</v>
      </c>
      <c r="F2885" s="72">
        <v>611160</v>
      </c>
      <c r="G2885" s="86" t="s">
        <v>230</v>
      </c>
      <c r="H2885" s="87">
        <v>0</v>
      </c>
      <c r="I2885" s="87">
        <v>0</v>
      </c>
      <c r="J2885" s="87">
        <v>6345</v>
      </c>
      <c r="K2885" s="87">
        <v>0</v>
      </c>
      <c r="L2885" s="80">
        <v>0</v>
      </c>
      <c r="M2885" s="80"/>
      <c r="N2885" s="80"/>
      <c r="O2885" s="80"/>
      <c r="P2885" s="80"/>
      <c r="Q2885" s="78">
        <v>110010</v>
      </c>
      <c r="R2885" s="79" t="s">
        <v>150</v>
      </c>
      <c r="S2885" s="78">
        <v>10</v>
      </c>
      <c r="T2885" s="79" t="s">
        <v>150</v>
      </c>
      <c r="U2885" s="78">
        <v>11</v>
      </c>
      <c r="V2885" s="80" t="s">
        <v>156</v>
      </c>
      <c r="W2885" s="78">
        <v>61</v>
      </c>
      <c r="X2885" s="78">
        <v>1</v>
      </c>
    </row>
    <row r="2886" spans="1:24" x14ac:dyDescent="0.25">
      <c r="A2886" s="67"/>
      <c r="B2886" s="67">
        <v>2574</v>
      </c>
      <c r="C2886" s="67" t="s">
        <v>784</v>
      </c>
      <c r="D2886" s="109">
        <v>386246</v>
      </c>
      <c r="E2886" s="89" t="s">
        <v>530</v>
      </c>
      <c r="F2886" s="72">
        <v>712370</v>
      </c>
      <c r="G2886" s="86" t="s">
        <v>184</v>
      </c>
      <c r="H2886" s="87">
        <v>0</v>
      </c>
      <c r="I2886" s="87">
        <v>0</v>
      </c>
      <c r="J2886" s="87">
        <v>900</v>
      </c>
      <c r="K2886" s="87">
        <v>0</v>
      </c>
      <c r="L2886" s="80">
        <v>900</v>
      </c>
      <c r="M2886" s="80">
        <f t="shared" ref="M2886:M2893" si="78">+L2886-J2886</f>
        <v>0</v>
      </c>
      <c r="N2886" s="80"/>
      <c r="O2886" s="80"/>
      <c r="P2886" s="80"/>
      <c r="Q2886" s="78">
        <v>110010</v>
      </c>
      <c r="R2886" s="79" t="s">
        <v>150</v>
      </c>
      <c r="S2886" s="78">
        <v>10</v>
      </c>
      <c r="T2886" s="79" t="s">
        <v>150</v>
      </c>
      <c r="U2886" s="78">
        <v>11</v>
      </c>
      <c r="V2886" s="80" t="s">
        <v>156</v>
      </c>
      <c r="W2886" s="78">
        <v>71</v>
      </c>
      <c r="X2886" s="78">
        <v>4</v>
      </c>
    </row>
    <row r="2887" spans="1:24" x14ac:dyDescent="0.25">
      <c r="A2887" s="67"/>
      <c r="B2887" s="67">
        <v>2575</v>
      </c>
      <c r="C2887" s="67" t="s">
        <v>784</v>
      </c>
      <c r="D2887" s="109">
        <v>386246</v>
      </c>
      <c r="E2887" s="89" t="s">
        <v>530</v>
      </c>
      <c r="F2887" s="72">
        <v>712655</v>
      </c>
      <c r="G2887" s="86" t="s">
        <v>237</v>
      </c>
      <c r="H2887" s="87">
        <v>69.87</v>
      </c>
      <c r="I2887" s="87">
        <v>0</v>
      </c>
      <c r="J2887" s="87">
        <v>0</v>
      </c>
      <c r="K2887" s="87">
        <v>0</v>
      </c>
      <c r="L2887" s="80">
        <v>0</v>
      </c>
      <c r="M2887" s="80">
        <f t="shared" si="78"/>
        <v>0</v>
      </c>
      <c r="N2887" s="80"/>
      <c r="O2887" s="80"/>
      <c r="P2887" s="80"/>
      <c r="Q2887" s="78">
        <v>110010</v>
      </c>
      <c r="R2887" s="79" t="s">
        <v>150</v>
      </c>
      <c r="S2887" s="78">
        <v>10</v>
      </c>
      <c r="T2887" s="79" t="s">
        <v>150</v>
      </c>
      <c r="U2887" s="78">
        <v>11</v>
      </c>
      <c r="V2887" s="80" t="s">
        <v>156</v>
      </c>
      <c r="W2887" s="78">
        <v>71</v>
      </c>
      <c r="X2887" s="78">
        <v>4</v>
      </c>
    </row>
    <row r="2888" spans="1:24" x14ac:dyDescent="0.25">
      <c r="A2888" s="67"/>
      <c r="B2888" s="67">
        <v>2576</v>
      </c>
      <c r="C2888" s="67" t="s">
        <v>784</v>
      </c>
      <c r="D2888" s="109">
        <v>386246</v>
      </c>
      <c r="E2888" s="89" t="s">
        <v>530</v>
      </c>
      <c r="F2888" s="72">
        <v>733110</v>
      </c>
      <c r="G2888" s="86" t="s">
        <v>214</v>
      </c>
      <c r="H2888" s="87">
        <v>203.96</v>
      </c>
      <c r="I2888" s="87">
        <v>0</v>
      </c>
      <c r="J2888" s="87">
        <v>50</v>
      </c>
      <c r="K2888" s="87">
        <v>0</v>
      </c>
      <c r="L2888" s="80">
        <v>50</v>
      </c>
      <c r="M2888" s="80">
        <f t="shared" si="78"/>
        <v>0</v>
      </c>
      <c r="N2888" s="80"/>
      <c r="O2888" s="80"/>
      <c r="P2888" s="80"/>
      <c r="Q2888" s="78">
        <v>110010</v>
      </c>
      <c r="R2888" s="79" t="s">
        <v>150</v>
      </c>
      <c r="S2888" s="78">
        <v>10</v>
      </c>
      <c r="T2888" s="79" t="s">
        <v>150</v>
      </c>
      <c r="U2888" s="78">
        <v>11</v>
      </c>
      <c r="V2888" s="80" t="s">
        <v>156</v>
      </c>
      <c r="W2888" s="78">
        <v>73</v>
      </c>
      <c r="X2888" s="78">
        <v>4</v>
      </c>
    </row>
    <row r="2889" spans="1:24" x14ac:dyDescent="0.25">
      <c r="A2889" s="67"/>
      <c r="B2889" s="67">
        <v>2577</v>
      </c>
      <c r="C2889" s="67" t="s">
        <v>784</v>
      </c>
      <c r="D2889" s="109">
        <v>386246</v>
      </c>
      <c r="E2889" s="89" t="s">
        <v>530</v>
      </c>
      <c r="F2889" s="72">
        <v>744220</v>
      </c>
      <c r="G2889" s="86" t="s">
        <v>191</v>
      </c>
      <c r="H2889" s="87">
        <v>344</v>
      </c>
      <c r="I2889" s="87">
        <v>0</v>
      </c>
      <c r="J2889" s="87">
        <v>1200</v>
      </c>
      <c r="K2889" s="87">
        <v>0</v>
      </c>
      <c r="L2889" s="80">
        <v>1200</v>
      </c>
      <c r="M2889" s="80">
        <f t="shared" si="78"/>
        <v>0</v>
      </c>
      <c r="N2889" s="80"/>
      <c r="O2889" s="80"/>
      <c r="P2889" s="80"/>
      <c r="Q2889" s="78">
        <v>110010</v>
      </c>
      <c r="R2889" s="79" t="s">
        <v>150</v>
      </c>
      <c r="S2889" s="78">
        <v>10</v>
      </c>
      <c r="T2889" s="79" t="s">
        <v>150</v>
      </c>
      <c r="U2889" s="78">
        <v>11</v>
      </c>
      <c r="V2889" s="80" t="s">
        <v>156</v>
      </c>
      <c r="W2889" s="78">
        <v>74</v>
      </c>
      <c r="X2889" s="78">
        <v>4</v>
      </c>
    </row>
    <row r="2890" spans="1:24" x14ac:dyDescent="0.25">
      <c r="A2890" s="67"/>
      <c r="B2890" s="67">
        <v>2578</v>
      </c>
      <c r="C2890" s="67" t="s">
        <v>784</v>
      </c>
      <c r="D2890" s="109">
        <v>386246</v>
      </c>
      <c r="E2890" s="89" t="s">
        <v>530</v>
      </c>
      <c r="F2890" s="72">
        <v>755310</v>
      </c>
      <c r="G2890" s="86" t="s">
        <v>194</v>
      </c>
      <c r="H2890" s="87">
        <v>1836.6100000000001</v>
      </c>
      <c r="I2890" s="87">
        <v>1867.9800000000005</v>
      </c>
      <c r="J2890" s="87">
        <v>1450</v>
      </c>
      <c r="K2890" s="87">
        <v>944.64</v>
      </c>
      <c r="L2890" s="80">
        <v>1450</v>
      </c>
      <c r="M2890" s="80">
        <f t="shared" si="78"/>
        <v>0</v>
      </c>
      <c r="N2890" s="80"/>
      <c r="O2890" s="80"/>
      <c r="P2890" s="80"/>
      <c r="Q2890" s="78">
        <v>110010</v>
      </c>
      <c r="R2890" s="79" t="s">
        <v>150</v>
      </c>
      <c r="S2890" s="78">
        <v>10</v>
      </c>
      <c r="T2890" s="79" t="s">
        <v>150</v>
      </c>
      <c r="U2890" s="78">
        <v>11</v>
      </c>
      <c r="V2890" s="80" t="s">
        <v>156</v>
      </c>
      <c r="W2890" s="78">
        <v>75</v>
      </c>
      <c r="X2890" s="78">
        <v>4</v>
      </c>
    </row>
    <row r="2891" spans="1:24" x14ac:dyDescent="0.25">
      <c r="A2891" s="67"/>
      <c r="B2891" s="67">
        <v>2579</v>
      </c>
      <c r="C2891" s="67" t="s">
        <v>784</v>
      </c>
      <c r="D2891" s="109">
        <v>386246</v>
      </c>
      <c r="E2891" s="89" t="s">
        <v>530</v>
      </c>
      <c r="F2891" s="72">
        <v>755360</v>
      </c>
      <c r="G2891" s="86" t="s">
        <v>225</v>
      </c>
      <c r="H2891" s="87">
        <v>87</v>
      </c>
      <c r="I2891" s="87">
        <v>0</v>
      </c>
      <c r="J2891" s="87">
        <v>300</v>
      </c>
      <c r="K2891" s="87">
        <v>142.5</v>
      </c>
      <c r="L2891" s="80">
        <v>300</v>
      </c>
      <c r="M2891" s="80">
        <f t="shared" si="78"/>
        <v>0</v>
      </c>
      <c r="N2891" s="80"/>
      <c r="O2891" s="80"/>
      <c r="P2891" s="80"/>
      <c r="Q2891" s="78">
        <v>110010</v>
      </c>
      <c r="R2891" s="79" t="s">
        <v>150</v>
      </c>
      <c r="S2891" s="78">
        <v>10</v>
      </c>
      <c r="T2891" s="79" t="s">
        <v>150</v>
      </c>
      <c r="U2891" s="78">
        <v>11</v>
      </c>
      <c r="V2891" s="80" t="s">
        <v>156</v>
      </c>
      <c r="W2891" s="78">
        <v>75</v>
      </c>
      <c r="X2891" s="78">
        <v>4</v>
      </c>
    </row>
    <row r="2892" spans="1:24" x14ac:dyDescent="0.25">
      <c r="A2892" s="67"/>
      <c r="B2892" s="67">
        <v>2580</v>
      </c>
      <c r="C2892" s="67" t="s">
        <v>784</v>
      </c>
      <c r="D2892" s="109">
        <v>386246</v>
      </c>
      <c r="E2892" s="89" t="s">
        <v>530</v>
      </c>
      <c r="F2892" s="72">
        <v>755745</v>
      </c>
      <c r="G2892" s="86" t="s">
        <v>252</v>
      </c>
      <c r="H2892" s="87">
        <v>0</v>
      </c>
      <c r="I2892" s="87">
        <v>35</v>
      </c>
      <c r="J2892" s="87">
        <v>0</v>
      </c>
      <c r="K2892" s="87">
        <v>0</v>
      </c>
      <c r="L2892" s="80">
        <v>0</v>
      </c>
      <c r="M2892" s="80">
        <f t="shared" si="78"/>
        <v>0</v>
      </c>
      <c r="N2892" s="80"/>
      <c r="O2892" s="80"/>
      <c r="P2892" s="80"/>
      <c r="Q2892" s="78">
        <v>110010</v>
      </c>
      <c r="R2892" s="79" t="s">
        <v>150</v>
      </c>
      <c r="S2892" s="78">
        <v>10</v>
      </c>
      <c r="T2892" s="79" t="s">
        <v>150</v>
      </c>
      <c r="U2892" s="78">
        <v>11</v>
      </c>
      <c r="V2892" s="80" t="s">
        <v>156</v>
      </c>
      <c r="W2892" s="78">
        <v>75</v>
      </c>
      <c r="X2892" s="78">
        <v>4</v>
      </c>
    </row>
    <row r="2893" spans="1:24" x14ac:dyDescent="0.25">
      <c r="A2893" s="67"/>
      <c r="B2893" s="67"/>
      <c r="C2893" s="67" t="s">
        <v>784</v>
      </c>
      <c r="D2893" s="109">
        <v>386246</v>
      </c>
      <c r="E2893" s="89" t="s">
        <v>530</v>
      </c>
      <c r="F2893" s="66">
        <v>798142</v>
      </c>
      <c r="G2893" s="66" t="s">
        <v>839</v>
      </c>
      <c r="H2893" s="87"/>
      <c r="I2893" s="87"/>
      <c r="J2893" s="87"/>
      <c r="K2893" s="87"/>
      <c r="L2893" s="80">
        <v>-245</v>
      </c>
      <c r="M2893" s="80">
        <f t="shared" si="78"/>
        <v>-245</v>
      </c>
      <c r="N2893" s="80"/>
      <c r="O2893" s="80"/>
      <c r="P2893" s="80"/>
      <c r="Q2893" s="78">
        <v>110010</v>
      </c>
      <c r="R2893" s="79" t="s">
        <v>150</v>
      </c>
      <c r="S2893" s="78">
        <v>10</v>
      </c>
      <c r="T2893" s="79" t="s">
        <v>150</v>
      </c>
      <c r="U2893" s="78">
        <v>11</v>
      </c>
      <c r="V2893" s="80" t="s">
        <v>156</v>
      </c>
      <c r="W2893" s="78">
        <v>79</v>
      </c>
      <c r="X2893" s="78">
        <v>4</v>
      </c>
    </row>
    <row r="2894" spans="1:24" x14ac:dyDescent="0.25">
      <c r="A2894" s="67"/>
      <c r="B2894" s="67">
        <v>2581</v>
      </c>
      <c r="C2894" s="67" t="s">
        <v>784</v>
      </c>
      <c r="D2894" s="109">
        <v>387502</v>
      </c>
      <c r="E2894" s="89" t="s">
        <v>531</v>
      </c>
      <c r="F2894" s="72">
        <v>611120</v>
      </c>
      <c r="G2894" s="86" t="s">
        <v>229</v>
      </c>
      <c r="H2894" s="87">
        <v>8927.52</v>
      </c>
      <c r="I2894" s="87">
        <v>0</v>
      </c>
      <c r="J2894" s="87">
        <v>4757</v>
      </c>
      <c r="K2894" s="87">
        <v>0</v>
      </c>
      <c r="L2894" s="80">
        <v>0</v>
      </c>
      <c r="M2894" s="80"/>
      <c r="N2894" s="80"/>
      <c r="O2894" s="80"/>
      <c r="P2894" s="80"/>
      <c r="Q2894" s="78">
        <v>110010</v>
      </c>
      <c r="R2894" s="79" t="s">
        <v>150</v>
      </c>
      <c r="S2894" s="78">
        <v>10</v>
      </c>
      <c r="T2894" s="79" t="s">
        <v>150</v>
      </c>
      <c r="U2894" s="78">
        <v>11</v>
      </c>
      <c r="V2894" s="80" t="s">
        <v>156</v>
      </c>
      <c r="W2894" s="78">
        <v>61</v>
      </c>
      <c r="X2894" s="78">
        <v>3</v>
      </c>
    </row>
    <row r="2895" spans="1:24" x14ac:dyDescent="0.25">
      <c r="A2895" s="67"/>
      <c r="B2895" s="67"/>
      <c r="C2895" s="67" t="s">
        <v>784</v>
      </c>
      <c r="D2895" s="109">
        <v>387502</v>
      </c>
      <c r="E2895" s="89" t="s">
        <v>531</v>
      </c>
      <c r="F2895" s="66">
        <v>798142</v>
      </c>
      <c r="G2895" s="66" t="s">
        <v>839</v>
      </c>
      <c r="H2895" s="87"/>
      <c r="I2895" s="87"/>
      <c r="J2895" s="87"/>
      <c r="K2895" s="87"/>
      <c r="L2895" s="80">
        <v>0</v>
      </c>
      <c r="M2895" s="80">
        <f>+L2895-J2895</f>
        <v>0</v>
      </c>
      <c r="N2895" s="80"/>
      <c r="O2895" s="80"/>
      <c r="P2895" s="80"/>
      <c r="Q2895" s="78">
        <v>110010</v>
      </c>
      <c r="R2895" s="79" t="s">
        <v>150</v>
      </c>
      <c r="S2895" s="78">
        <v>10</v>
      </c>
      <c r="T2895" s="79" t="s">
        <v>150</v>
      </c>
      <c r="U2895" s="78">
        <v>11</v>
      </c>
      <c r="V2895" s="80" t="s">
        <v>156</v>
      </c>
      <c r="W2895" s="78">
        <v>79</v>
      </c>
      <c r="X2895" s="78">
        <v>3</v>
      </c>
    </row>
    <row r="2896" spans="1:24" x14ac:dyDescent="0.25">
      <c r="A2896" s="67"/>
      <c r="B2896" s="67">
        <v>2609</v>
      </c>
      <c r="C2896" s="67" t="s">
        <v>785</v>
      </c>
      <c r="D2896" s="109">
        <v>387105</v>
      </c>
      <c r="E2896" s="86" t="s">
        <v>532</v>
      </c>
      <c r="F2896" s="72">
        <v>611210</v>
      </c>
      <c r="G2896" s="86" t="s">
        <v>221</v>
      </c>
      <c r="H2896" s="87">
        <v>111601.88000000002</v>
      </c>
      <c r="I2896" s="87">
        <v>116337.96</v>
      </c>
      <c r="J2896" s="87">
        <v>120973</v>
      </c>
      <c r="K2896" s="87">
        <v>60486.12000000001</v>
      </c>
      <c r="L2896" s="80">
        <v>120972</v>
      </c>
      <c r="M2896" s="80"/>
      <c r="N2896" s="80"/>
      <c r="O2896" s="80"/>
      <c r="P2896" s="80"/>
      <c r="Q2896" s="78">
        <v>110010</v>
      </c>
      <c r="R2896" s="79" t="s">
        <v>45</v>
      </c>
      <c r="S2896" s="78">
        <v>25</v>
      </c>
      <c r="T2896" s="79" t="s">
        <v>45</v>
      </c>
      <c r="U2896" s="78">
        <v>11</v>
      </c>
      <c r="V2896" s="80" t="s">
        <v>156</v>
      </c>
      <c r="W2896" s="78">
        <v>61</v>
      </c>
      <c r="X2896" s="78">
        <v>9</v>
      </c>
    </row>
    <row r="2897" spans="1:24" x14ac:dyDescent="0.25">
      <c r="A2897" s="67"/>
      <c r="B2897" s="67">
        <v>2610</v>
      </c>
      <c r="C2897" s="67" t="s">
        <v>785</v>
      </c>
      <c r="D2897" s="109">
        <v>387105</v>
      </c>
      <c r="E2897" s="86" t="s">
        <v>532</v>
      </c>
      <c r="F2897" s="72">
        <v>733120</v>
      </c>
      <c r="G2897" s="86" t="s">
        <v>188</v>
      </c>
      <c r="H2897" s="87">
        <v>19.989999999999998</v>
      </c>
      <c r="I2897" s="87">
        <v>0</v>
      </c>
      <c r="J2897" s="87">
        <v>150</v>
      </c>
      <c r="K2897" s="87">
        <v>0</v>
      </c>
      <c r="L2897" s="80">
        <v>150</v>
      </c>
      <c r="M2897" s="80"/>
      <c r="N2897" s="80"/>
      <c r="O2897" s="80"/>
      <c r="P2897" s="80"/>
      <c r="Q2897" s="78">
        <v>110010</v>
      </c>
      <c r="R2897" s="79" t="s">
        <v>45</v>
      </c>
      <c r="S2897" s="78">
        <v>25</v>
      </c>
      <c r="T2897" s="79" t="s">
        <v>45</v>
      </c>
      <c r="U2897" s="78">
        <v>11</v>
      </c>
      <c r="V2897" s="80" t="s">
        <v>156</v>
      </c>
      <c r="W2897" s="78">
        <v>73</v>
      </c>
      <c r="X2897" s="78">
        <v>9</v>
      </c>
    </row>
    <row r="2898" spans="1:24" x14ac:dyDescent="0.25">
      <c r="A2898" s="67"/>
      <c r="B2898" s="67">
        <v>2611</v>
      </c>
      <c r="C2898" s="67" t="s">
        <v>785</v>
      </c>
      <c r="D2898" s="109">
        <v>387105</v>
      </c>
      <c r="E2898" s="86" t="s">
        <v>532</v>
      </c>
      <c r="F2898" s="72">
        <v>733220</v>
      </c>
      <c r="G2898" s="86" t="s">
        <v>256</v>
      </c>
      <c r="H2898" s="87">
        <v>0</v>
      </c>
      <c r="I2898" s="87">
        <v>0</v>
      </c>
      <c r="J2898" s="87">
        <v>200</v>
      </c>
      <c r="K2898" s="87">
        <v>0</v>
      </c>
      <c r="L2898" s="80">
        <v>200</v>
      </c>
      <c r="M2898" s="80"/>
      <c r="N2898" s="80"/>
      <c r="O2898" s="80"/>
      <c r="P2898" s="80"/>
      <c r="Q2898" s="78">
        <v>110010</v>
      </c>
      <c r="R2898" s="79" t="s">
        <v>45</v>
      </c>
      <c r="S2898" s="78">
        <v>25</v>
      </c>
      <c r="T2898" s="79" t="s">
        <v>45</v>
      </c>
      <c r="U2898" s="78">
        <v>11</v>
      </c>
      <c r="V2898" s="80" t="s">
        <v>156</v>
      </c>
      <c r="W2898" s="78">
        <v>73</v>
      </c>
      <c r="X2898" s="78">
        <v>9</v>
      </c>
    </row>
    <row r="2899" spans="1:24" x14ac:dyDescent="0.25">
      <c r="A2899" s="67"/>
      <c r="B2899" s="67">
        <v>2612</v>
      </c>
      <c r="C2899" s="67" t="s">
        <v>785</v>
      </c>
      <c r="D2899" s="109">
        <v>387105</v>
      </c>
      <c r="E2899" s="86" t="s">
        <v>532</v>
      </c>
      <c r="F2899" s="72">
        <v>744210</v>
      </c>
      <c r="G2899" s="86" t="s">
        <v>190</v>
      </c>
      <c r="H2899" s="87">
        <v>859.77</v>
      </c>
      <c r="I2899" s="87">
        <v>933.2800000000002</v>
      </c>
      <c r="J2899" s="87">
        <v>750</v>
      </c>
      <c r="K2899" s="87">
        <v>538.29</v>
      </c>
      <c r="L2899" s="80">
        <v>750</v>
      </c>
      <c r="M2899" s="80"/>
      <c r="N2899" s="80"/>
      <c r="O2899" s="80"/>
      <c r="P2899" s="80"/>
      <c r="Q2899" s="78">
        <v>110010</v>
      </c>
      <c r="R2899" s="79" t="s">
        <v>45</v>
      </c>
      <c r="S2899" s="78">
        <v>25</v>
      </c>
      <c r="T2899" s="79" t="s">
        <v>45</v>
      </c>
      <c r="U2899" s="78">
        <v>11</v>
      </c>
      <c r="V2899" s="80" t="s">
        <v>156</v>
      </c>
      <c r="W2899" s="78">
        <v>74</v>
      </c>
      <c r="X2899" s="78">
        <v>9</v>
      </c>
    </row>
    <row r="2900" spans="1:24" x14ac:dyDescent="0.25">
      <c r="A2900" s="67"/>
      <c r="B2900" s="67">
        <v>2613</v>
      </c>
      <c r="C2900" s="67" t="s">
        <v>785</v>
      </c>
      <c r="D2900" s="109">
        <v>387105</v>
      </c>
      <c r="E2900" s="86" t="s">
        <v>532</v>
      </c>
      <c r="F2900" s="72">
        <v>744220</v>
      </c>
      <c r="G2900" s="86" t="s">
        <v>191</v>
      </c>
      <c r="H2900" s="87">
        <v>0</v>
      </c>
      <c r="I2900" s="87">
        <v>0</v>
      </c>
      <c r="J2900" s="87">
        <v>833</v>
      </c>
      <c r="K2900" s="87">
        <v>65</v>
      </c>
      <c r="L2900" s="80">
        <v>833</v>
      </c>
      <c r="M2900" s="80"/>
      <c r="N2900" s="80"/>
      <c r="O2900" s="80"/>
      <c r="P2900" s="80"/>
      <c r="Q2900" s="78">
        <v>110010</v>
      </c>
      <c r="R2900" s="79" t="s">
        <v>45</v>
      </c>
      <c r="S2900" s="78">
        <v>25</v>
      </c>
      <c r="T2900" s="79" t="s">
        <v>45</v>
      </c>
      <c r="U2900" s="78">
        <v>11</v>
      </c>
      <c r="V2900" s="80" t="s">
        <v>156</v>
      </c>
      <c r="W2900" s="78">
        <v>74</v>
      </c>
      <c r="X2900" s="78">
        <v>9</v>
      </c>
    </row>
    <row r="2901" spans="1:24" x14ac:dyDescent="0.25">
      <c r="A2901" s="67"/>
      <c r="B2901" s="67"/>
      <c r="C2901" s="67" t="s">
        <v>785</v>
      </c>
      <c r="D2901" s="109">
        <v>387105</v>
      </c>
      <c r="E2901" s="86" t="s">
        <v>532</v>
      </c>
      <c r="F2901" s="66">
        <v>798142</v>
      </c>
      <c r="G2901" s="66" t="s">
        <v>839</v>
      </c>
      <c r="H2901" s="87"/>
      <c r="I2901" s="87"/>
      <c r="J2901" s="87"/>
      <c r="K2901" s="87"/>
      <c r="L2901" s="80">
        <v>-193</v>
      </c>
      <c r="M2901" s="80"/>
      <c r="N2901" s="80"/>
      <c r="O2901" s="80"/>
      <c r="P2901" s="80"/>
      <c r="Q2901" s="78">
        <v>110010</v>
      </c>
      <c r="R2901" s="79" t="s">
        <v>45</v>
      </c>
      <c r="S2901" s="78">
        <v>25</v>
      </c>
      <c r="T2901" s="79" t="s">
        <v>45</v>
      </c>
      <c r="U2901" s="78">
        <v>11</v>
      </c>
      <c r="V2901" s="80" t="s">
        <v>156</v>
      </c>
      <c r="W2901" s="78">
        <v>79</v>
      </c>
      <c r="X2901" s="78">
        <v>9</v>
      </c>
    </row>
    <row r="2902" spans="1:24" x14ac:dyDescent="0.25">
      <c r="A2902" s="67"/>
      <c r="B2902" s="67">
        <v>2614</v>
      </c>
      <c r="C2902" s="67" t="s">
        <v>785</v>
      </c>
      <c r="D2902" s="109">
        <v>387205</v>
      </c>
      <c r="E2902" s="86" t="s">
        <v>533</v>
      </c>
      <c r="F2902" s="72">
        <v>611115</v>
      </c>
      <c r="G2902" s="86" t="s">
        <v>259</v>
      </c>
      <c r="H2902" s="87">
        <v>5525</v>
      </c>
      <c r="I2902" s="87">
        <v>2174.44</v>
      </c>
      <c r="J2902" s="87">
        <v>3224</v>
      </c>
      <c r="K2902" s="87">
        <v>349.5</v>
      </c>
      <c r="L2902" s="80">
        <v>3224</v>
      </c>
      <c r="M2902" s="80"/>
      <c r="N2902" s="80"/>
      <c r="O2902" s="80"/>
      <c r="P2902" s="80"/>
      <c r="Q2902" s="78">
        <v>110010</v>
      </c>
      <c r="R2902" s="79" t="s">
        <v>150</v>
      </c>
      <c r="S2902" s="78">
        <v>10</v>
      </c>
      <c r="T2902" s="79" t="s">
        <v>150</v>
      </c>
      <c r="U2902" s="78">
        <v>11</v>
      </c>
      <c r="V2902" s="80" t="s">
        <v>156</v>
      </c>
      <c r="W2902" s="78">
        <v>61</v>
      </c>
      <c r="X2902" s="78">
        <v>3</v>
      </c>
    </row>
    <row r="2903" spans="1:24" x14ac:dyDescent="0.25">
      <c r="A2903" s="67"/>
      <c r="B2903" s="67">
        <v>2615</v>
      </c>
      <c r="C2903" s="67" t="s">
        <v>785</v>
      </c>
      <c r="D2903" s="109">
        <v>387205</v>
      </c>
      <c r="E2903" s="86" t="s">
        <v>533</v>
      </c>
      <c r="F2903" s="72">
        <v>611120</v>
      </c>
      <c r="G2903" s="86" t="s">
        <v>229</v>
      </c>
      <c r="H2903" s="87">
        <v>921413.96000000008</v>
      </c>
      <c r="I2903" s="87">
        <v>912284.8600000001</v>
      </c>
      <c r="J2903" s="87">
        <v>808000</v>
      </c>
      <c r="K2903" s="87">
        <v>388895.61</v>
      </c>
      <c r="L2903" s="80">
        <v>0</v>
      </c>
      <c r="M2903" s="80"/>
      <c r="N2903" s="80"/>
      <c r="O2903" s="80"/>
      <c r="P2903" s="80"/>
      <c r="Q2903" s="78">
        <v>110010</v>
      </c>
      <c r="R2903" s="79" t="s">
        <v>150</v>
      </c>
      <c r="S2903" s="78">
        <v>10</v>
      </c>
      <c r="T2903" s="79" t="s">
        <v>150</v>
      </c>
      <c r="U2903" s="78">
        <v>11</v>
      </c>
      <c r="V2903" s="80" t="s">
        <v>156</v>
      </c>
      <c r="W2903" s="78">
        <v>61</v>
      </c>
      <c r="X2903" s="78">
        <v>3</v>
      </c>
    </row>
    <row r="2904" spans="1:24" x14ac:dyDescent="0.25">
      <c r="A2904" s="67"/>
      <c r="B2904" s="67">
        <v>2616</v>
      </c>
      <c r="C2904" s="67" t="s">
        <v>785</v>
      </c>
      <c r="D2904" s="109">
        <v>387205</v>
      </c>
      <c r="E2904" s="86" t="s">
        <v>533</v>
      </c>
      <c r="F2904" s="72">
        <v>611140</v>
      </c>
      <c r="G2904" s="86" t="s">
        <v>269</v>
      </c>
      <c r="H2904" s="87">
        <v>0</v>
      </c>
      <c r="I2904" s="87">
        <v>5996.75</v>
      </c>
      <c r="J2904" s="87">
        <v>7500</v>
      </c>
      <c r="K2904" s="87">
        <v>7153.45</v>
      </c>
      <c r="L2904" s="80">
        <v>7500</v>
      </c>
      <c r="M2904" s="80"/>
      <c r="N2904" s="80"/>
      <c r="O2904" s="80"/>
      <c r="P2904" s="80"/>
      <c r="Q2904" s="78">
        <v>110010</v>
      </c>
      <c r="R2904" s="79" t="s">
        <v>150</v>
      </c>
      <c r="S2904" s="78">
        <v>10</v>
      </c>
      <c r="T2904" s="79" t="s">
        <v>150</v>
      </c>
      <c r="U2904" s="78">
        <v>11</v>
      </c>
      <c r="V2904" s="80" t="s">
        <v>156</v>
      </c>
      <c r="W2904" s="78">
        <v>61</v>
      </c>
      <c r="X2904" s="78">
        <v>3</v>
      </c>
    </row>
    <row r="2905" spans="1:24" x14ac:dyDescent="0.25">
      <c r="A2905" s="67"/>
      <c r="B2905" s="67">
        <v>2617</v>
      </c>
      <c r="C2905" s="67" t="s">
        <v>785</v>
      </c>
      <c r="D2905" s="109">
        <v>387205</v>
      </c>
      <c r="E2905" s="86" t="s">
        <v>533</v>
      </c>
      <c r="F2905" s="72">
        <v>611210</v>
      </c>
      <c r="G2905" s="86" t="s">
        <v>221</v>
      </c>
      <c r="H2905" s="87">
        <v>50075.399999999987</v>
      </c>
      <c r="I2905" s="87">
        <v>55879.790000000008</v>
      </c>
      <c r="J2905" s="87">
        <v>49813</v>
      </c>
      <c r="K2905" s="87">
        <v>24906.42</v>
      </c>
      <c r="L2905" s="80">
        <v>0</v>
      </c>
      <c r="M2905" s="80"/>
      <c r="N2905" s="80"/>
      <c r="O2905" s="80"/>
      <c r="P2905" s="80"/>
      <c r="Q2905" s="78">
        <v>110010</v>
      </c>
      <c r="R2905" s="79" t="s">
        <v>150</v>
      </c>
      <c r="S2905" s="78">
        <v>10</v>
      </c>
      <c r="T2905" s="79" t="s">
        <v>150</v>
      </c>
      <c r="U2905" s="78">
        <v>11</v>
      </c>
      <c r="V2905" s="80" t="s">
        <v>156</v>
      </c>
      <c r="W2905" s="78">
        <v>61</v>
      </c>
      <c r="X2905" s="78">
        <v>3</v>
      </c>
    </row>
    <row r="2906" spans="1:24" x14ac:dyDescent="0.25">
      <c r="A2906" s="67"/>
      <c r="B2906" s="67">
        <v>2618</v>
      </c>
      <c r="C2906" s="67" t="s">
        <v>785</v>
      </c>
      <c r="D2906" s="109">
        <v>387205</v>
      </c>
      <c r="E2906" s="86" t="s">
        <v>533</v>
      </c>
      <c r="F2906" s="72">
        <v>611230</v>
      </c>
      <c r="G2906" s="86" t="s">
        <v>241</v>
      </c>
      <c r="H2906" s="87">
        <v>27164.749999999996</v>
      </c>
      <c r="I2906" s="87">
        <v>12725.919999999998</v>
      </c>
      <c r="J2906" s="87">
        <v>0</v>
      </c>
      <c r="K2906" s="87">
        <v>0</v>
      </c>
      <c r="L2906" s="80">
        <v>0</v>
      </c>
      <c r="M2906" s="80"/>
      <c r="N2906" s="80"/>
      <c r="O2906" s="80"/>
      <c r="P2906" s="80"/>
      <c r="Q2906" s="78">
        <v>110010</v>
      </c>
      <c r="R2906" s="79" t="s">
        <v>150</v>
      </c>
      <c r="S2906" s="78">
        <v>10</v>
      </c>
      <c r="T2906" s="79" t="s">
        <v>150</v>
      </c>
      <c r="U2906" s="78">
        <v>11</v>
      </c>
      <c r="V2906" s="80" t="s">
        <v>156</v>
      </c>
      <c r="W2906" s="78">
        <v>61</v>
      </c>
      <c r="X2906" s="78">
        <v>3</v>
      </c>
    </row>
    <row r="2907" spans="1:24" x14ac:dyDescent="0.25">
      <c r="A2907" s="67"/>
      <c r="B2907" s="67">
        <v>2619</v>
      </c>
      <c r="C2907" s="67" t="s">
        <v>785</v>
      </c>
      <c r="D2907" s="109">
        <v>387205</v>
      </c>
      <c r="E2907" s="86" t="s">
        <v>533</v>
      </c>
      <c r="F2907" s="72">
        <v>611310</v>
      </c>
      <c r="G2907" s="86" t="s">
        <v>179</v>
      </c>
      <c r="H2907" s="87">
        <v>105186.60000000002</v>
      </c>
      <c r="I2907" s="87">
        <v>109394.04</v>
      </c>
      <c r="J2907" s="87">
        <v>113770</v>
      </c>
      <c r="K2907" s="87">
        <v>56884.92</v>
      </c>
      <c r="L2907" s="80">
        <v>225658</v>
      </c>
      <c r="M2907" s="80"/>
      <c r="N2907" s="80"/>
      <c r="O2907" s="80"/>
      <c r="P2907" s="80"/>
      <c r="Q2907" s="78">
        <v>110010</v>
      </c>
      <c r="R2907" s="79" t="s">
        <v>150</v>
      </c>
      <c r="S2907" s="78">
        <v>10</v>
      </c>
      <c r="T2907" s="79" t="s">
        <v>150</v>
      </c>
      <c r="U2907" s="78">
        <v>11</v>
      </c>
      <c r="V2907" s="80" t="s">
        <v>156</v>
      </c>
      <c r="W2907" s="78">
        <v>61</v>
      </c>
      <c r="X2907" s="78">
        <v>3</v>
      </c>
    </row>
    <row r="2908" spans="1:24" x14ac:dyDescent="0.25">
      <c r="A2908" s="67"/>
      <c r="B2908" s="67">
        <v>2620</v>
      </c>
      <c r="C2908" s="67" t="s">
        <v>785</v>
      </c>
      <c r="D2908" s="109">
        <v>387205</v>
      </c>
      <c r="E2908" s="86" t="s">
        <v>533</v>
      </c>
      <c r="F2908" s="72">
        <v>611320</v>
      </c>
      <c r="G2908" s="86" t="s">
        <v>180</v>
      </c>
      <c r="H2908" s="87">
        <v>104404.68</v>
      </c>
      <c r="I2908" s="87">
        <v>174013.25</v>
      </c>
      <c r="J2908" s="87">
        <v>72339</v>
      </c>
      <c r="K2908" s="87">
        <v>41301.119999999995</v>
      </c>
      <c r="L2908" s="80">
        <v>0</v>
      </c>
      <c r="M2908" s="80"/>
      <c r="N2908" s="80"/>
      <c r="O2908" s="80"/>
      <c r="P2908" s="80"/>
      <c r="Q2908" s="78">
        <v>110010</v>
      </c>
      <c r="R2908" s="79" t="s">
        <v>150</v>
      </c>
      <c r="S2908" s="78">
        <v>10</v>
      </c>
      <c r="T2908" s="79" t="s">
        <v>150</v>
      </c>
      <c r="U2908" s="78">
        <v>11</v>
      </c>
      <c r="V2908" s="80" t="s">
        <v>156</v>
      </c>
      <c r="W2908" s="78">
        <v>61</v>
      </c>
      <c r="X2908" s="78">
        <v>3</v>
      </c>
    </row>
    <row r="2909" spans="1:24" x14ac:dyDescent="0.25">
      <c r="A2909" s="67"/>
      <c r="B2909" s="67">
        <v>2621</v>
      </c>
      <c r="C2909" s="67" t="s">
        <v>785</v>
      </c>
      <c r="D2909" s="109">
        <v>387205</v>
      </c>
      <c r="E2909" s="86" t="s">
        <v>533</v>
      </c>
      <c r="F2909" s="72">
        <v>611420</v>
      </c>
      <c r="G2909" s="86" t="s">
        <v>181</v>
      </c>
      <c r="H2909" s="87">
        <v>207576.99999999997</v>
      </c>
      <c r="I2909" s="87">
        <v>200616.19</v>
      </c>
      <c r="J2909" s="87">
        <v>169618</v>
      </c>
      <c r="K2909" s="87">
        <v>86590.61</v>
      </c>
      <c r="L2909" s="80">
        <v>166054</v>
      </c>
      <c r="M2909" s="80"/>
      <c r="N2909" s="80"/>
      <c r="O2909" s="80"/>
      <c r="P2909" s="80"/>
      <c r="Q2909" s="78">
        <v>110010</v>
      </c>
      <c r="R2909" s="79" t="s">
        <v>150</v>
      </c>
      <c r="S2909" s="78">
        <v>10</v>
      </c>
      <c r="T2909" s="79" t="s">
        <v>150</v>
      </c>
      <c r="U2909" s="78">
        <v>11</v>
      </c>
      <c r="V2909" s="80" t="s">
        <v>156</v>
      </c>
      <c r="W2909" s="78">
        <v>61</v>
      </c>
      <c r="X2909" s="78">
        <v>3</v>
      </c>
    </row>
    <row r="2910" spans="1:24" x14ac:dyDescent="0.25">
      <c r="A2910" s="67"/>
      <c r="B2910" s="67">
        <v>2622</v>
      </c>
      <c r="C2910" s="67" t="s">
        <v>785</v>
      </c>
      <c r="D2910" s="109">
        <v>387205</v>
      </c>
      <c r="E2910" s="86" t="s">
        <v>533</v>
      </c>
      <c r="F2910" s="72">
        <v>611460</v>
      </c>
      <c r="G2910" s="86" t="s">
        <v>182</v>
      </c>
      <c r="H2910" s="87">
        <v>22830.489999999998</v>
      </c>
      <c r="I2910" s="87">
        <v>39972.18</v>
      </c>
      <c r="J2910" s="87">
        <v>59160</v>
      </c>
      <c r="K2910" s="87">
        <v>27264.32</v>
      </c>
      <c r="L2910" s="80">
        <v>58930</v>
      </c>
      <c r="M2910" s="80"/>
      <c r="N2910" s="80"/>
      <c r="O2910" s="80"/>
      <c r="P2910" s="80"/>
      <c r="Q2910" s="78">
        <v>110010</v>
      </c>
      <c r="R2910" s="79" t="s">
        <v>150</v>
      </c>
      <c r="S2910" s="78">
        <v>10</v>
      </c>
      <c r="T2910" s="79" t="s">
        <v>150</v>
      </c>
      <c r="U2910" s="78">
        <v>11</v>
      </c>
      <c r="V2910" s="80" t="s">
        <v>156</v>
      </c>
      <c r="W2910" s="78">
        <v>61</v>
      </c>
      <c r="X2910" s="78">
        <v>3</v>
      </c>
    </row>
    <row r="2911" spans="1:24" x14ac:dyDescent="0.25">
      <c r="A2911" s="67"/>
      <c r="B2911" s="67">
        <v>2623</v>
      </c>
      <c r="C2911" s="67" t="s">
        <v>785</v>
      </c>
      <c r="D2911" s="109">
        <v>387205</v>
      </c>
      <c r="E2911" s="86" t="s">
        <v>533</v>
      </c>
      <c r="F2911" s="72">
        <v>611489</v>
      </c>
      <c r="G2911" s="86" t="s">
        <v>733</v>
      </c>
      <c r="H2911" s="87">
        <v>0</v>
      </c>
      <c r="I2911" s="87">
        <v>24.520000000000003</v>
      </c>
      <c r="J2911" s="87">
        <v>410</v>
      </c>
      <c r="K2911" s="87">
        <v>409.48</v>
      </c>
      <c r="L2911" s="80">
        <v>410</v>
      </c>
      <c r="M2911" s="80"/>
      <c r="N2911" s="80"/>
      <c r="O2911" s="80"/>
      <c r="P2911" s="80"/>
      <c r="Q2911" s="78">
        <v>110010</v>
      </c>
      <c r="R2911" s="79" t="s">
        <v>150</v>
      </c>
      <c r="S2911" s="78">
        <v>10</v>
      </c>
      <c r="T2911" s="79" t="s">
        <v>150</v>
      </c>
      <c r="U2911" s="78">
        <v>11</v>
      </c>
      <c r="V2911" s="80" t="s">
        <v>156</v>
      </c>
      <c r="W2911" s="78">
        <v>61</v>
      </c>
      <c r="X2911" s="78">
        <v>3</v>
      </c>
    </row>
    <row r="2912" spans="1:24" x14ac:dyDescent="0.25">
      <c r="A2912" s="67"/>
      <c r="B2912" s="67">
        <v>2624</v>
      </c>
      <c r="C2912" s="67" t="s">
        <v>785</v>
      </c>
      <c r="D2912" s="109">
        <v>387205</v>
      </c>
      <c r="E2912" s="86" t="s">
        <v>533</v>
      </c>
      <c r="F2912" s="72">
        <v>611491</v>
      </c>
      <c r="G2912" s="86" t="s">
        <v>233</v>
      </c>
      <c r="H2912" s="87">
        <v>0</v>
      </c>
      <c r="I2912" s="87">
        <v>112.94</v>
      </c>
      <c r="J2912" s="87">
        <v>0</v>
      </c>
      <c r="K2912" s="87">
        <v>0</v>
      </c>
      <c r="L2912" s="80">
        <v>0</v>
      </c>
      <c r="M2912" s="80"/>
      <c r="N2912" s="80"/>
      <c r="O2912" s="80"/>
      <c r="P2912" s="80"/>
      <c r="Q2912" s="78">
        <v>110010</v>
      </c>
      <c r="R2912" s="79" t="s">
        <v>150</v>
      </c>
      <c r="S2912" s="78">
        <v>10</v>
      </c>
      <c r="T2912" s="79" t="s">
        <v>150</v>
      </c>
      <c r="U2912" s="78">
        <v>11</v>
      </c>
      <c r="V2912" s="80" t="s">
        <v>156</v>
      </c>
      <c r="W2912" s="78">
        <v>61</v>
      </c>
      <c r="X2912" s="78">
        <v>3</v>
      </c>
    </row>
    <row r="2913" spans="1:24" x14ac:dyDescent="0.25">
      <c r="A2913" s="67"/>
      <c r="B2913" s="67">
        <v>2625</v>
      </c>
      <c r="C2913" s="67" t="s">
        <v>785</v>
      </c>
      <c r="D2913" s="109">
        <v>387205</v>
      </c>
      <c r="E2913" s="86" t="s">
        <v>533</v>
      </c>
      <c r="F2913" s="72">
        <v>611492</v>
      </c>
      <c r="G2913" s="86" t="s">
        <v>183</v>
      </c>
      <c r="H2913" s="87">
        <v>0</v>
      </c>
      <c r="I2913" s="87">
        <v>279.38</v>
      </c>
      <c r="J2913" s="87">
        <v>700</v>
      </c>
      <c r="K2913" s="87">
        <v>678.87</v>
      </c>
      <c r="L2913" s="80">
        <v>700</v>
      </c>
      <c r="M2913" s="80"/>
      <c r="N2913" s="80"/>
      <c r="O2913" s="80"/>
      <c r="P2913" s="80"/>
      <c r="Q2913" s="78">
        <v>110010</v>
      </c>
      <c r="R2913" s="79" t="s">
        <v>150</v>
      </c>
      <c r="S2913" s="78">
        <v>10</v>
      </c>
      <c r="T2913" s="79" t="s">
        <v>150</v>
      </c>
      <c r="U2913" s="78">
        <v>11</v>
      </c>
      <c r="V2913" s="80" t="s">
        <v>156</v>
      </c>
      <c r="W2913" s="78">
        <v>61</v>
      </c>
      <c r="X2913" s="78">
        <v>3</v>
      </c>
    </row>
    <row r="2914" spans="1:24" x14ac:dyDescent="0.25">
      <c r="A2914" s="67"/>
      <c r="B2914" s="67">
        <v>2626</v>
      </c>
      <c r="C2914" s="67" t="s">
        <v>785</v>
      </c>
      <c r="D2914" s="109">
        <v>387205</v>
      </c>
      <c r="E2914" s="86" t="s">
        <v>533</v>
      </c>
      <c r="F2914" s="72">
        <v>611493</v>
      </c>
      <c r="G2914" s="86" t="s">
        <v>218</v>
      </c>
      <c r="H2914" s="87">
        <v>933.53</v>
      </c>
      <c r="I2914" s="87">
        <v>2003.06</v>
      </c>
      <c r="J2914" s="87">
        <v>0</v>
      </c>
      <c r="K2914" s="87">
        <v>0</v>
      </c>
      <c r="L2914" s="80">
        <v>0</v>
      </c>
      <c r="M2914" s="80"/>
      <c r="N2914" s="80"/>
      <c r="O2914" s="80"/>
      <c r="P2914" s="80"/>
      <c r="Q2914" s="78">
        <v>110010</v>
      </c>
      <c r="R2914" s="79" t="s">
        <v>150</v>
      </c>
      <c r="S2914" s="78">
        <v>10</v>
      </c>
      <c r="T2914" s="79" t="s">
        <v>150</v>
      </c>
      <c r="U2914" s="78">
        <v>11</v>
      </c>
      <c r="V2914" s="80" t="s">
        <v>156</v>
      </c>
      <c r="W2914" s="78">
        <v>61</v>
      </c>
      <c r="X2914" s="78">
        <v>3</v>
      </c>
    </row>
    <row r="2915" spans="1:24" x14ac:dyDescent="0.25">
      <c r="A2915" s="67"/>
      <c r="B2915" s="67">
        <v>2627</v>
      </c>
      <c r="C2915" s="67" t="s">
        <v>785</v>
      </c>
      <c r="D2915" s="109">
        <v>387205</v>
      </c>
      <c r="E2915" s="86" t="s">
        <v>533</v>
      </c>
      <c r="F2915" s="72">
        <v>712320</v>
      </c>
      <c r="G2915" s="86" t="s">
        <v>276</v>
      </c>
      <c r="H2915" s="87">
        <v>900</v>
      </c>
      <c r="I2915" s="87">
        <v>0</v>
      </c>
      <c r="J2915" s="87">
        <v>0</v>
      </c>
      <c r="K2915" s="87">
        <v>0</v>
      </c>
      <c r="L2915" s="80">
        <v>0</v>
      </c>
      <c r="M2915" s="80">
        <f t="shared" ref="M2915:M2937" si="79">+L2915-J2915</f>
        <v>0</v>
      </c>
      <c r="N2915" s="80"/>
      <c r="O2915" s="80"/>
      <c r="P2915" s="80"/>
      <c r="Q2915" s="78">
        <v>110010</v>
      </c>
      <c r="R2915" s="79" t="s">
        <v>150</v>
      </c>
      <c r="S2915" s="78">
        <v>10</v>
      </c>
      <c r="T2915" s="79" t="s">
        <v>150</v>
      </c>
      <c r="U2915" s="78">
        <v>11</v>
      </c>
      <c r="V2915" s="80" t="s">
        <v>156</v>
      </c>
      <c r="W2915" s="78">
        <v>71</v>
      </c>
      <c r="X2915" s="78">
        <v>6</v>
      </c>
    </row>
    <row r="2916" spans="1:24" x14ac:dyDescent="0.25">
      <c r="A2916" s="67"/>
      <c r="B2916" s="67">
        <v>2628</v>
      </c>
      <c r="C2916" s="67" t="s">
        <v>785</v>
      </c>
      <c r="D2916" s="109">
        <v>387205</v>
      </c>
      <c r="E2916" s="86" t="s">
        <v>533</v>
      </c>
      <c r="F2916" s="72">
        <v>712370</v>
      </c>
      <c r="G2916" s="86" t="s">
        <v>184</v>
      </c>
      <c r="H2916" s="87">
        <v>1271.6100000000001</v>
      </c>
      <c r="I2916" s="87">
        <v>3281.7799999999997</v>
      </c>
      <c r="J2916" s="87">
        <v>178335</v>
      </c>
      <c r="K2916" s="87">
        <v>0</v>
      </c>
      <c r="L2916" s="80">
        <v>3335</v>
      </c>
      <c r="M2916" s="80">
        <f t="shared" si="79"/>
        <v>-175000</v>
      </c>
      <c r="N2916" s="80"/>
      <c r="O2916" s="80"/>
      <c r="P2916" s="80"/>
      <c r="Q2916" s="78">
        <v>110010</v>
      </c>
      <c r="R2916" s="79" t="s">
        <v>150</v>
      </c>
      <c r="S2916" s="78">
        <v>10</v>
      </c>
      <c r="T2916" s="79" t="s">
        <v>150</v>
      </c>
      <c r="U2916" s="78">
        <v>11</v>
      </c>
      <c r="V2916" s="80" t="s">
        <v>156</v>
      </c>
      <c r="W2916" s="78">
        <v>71</v>
      </c>
      <c r="X2916" s="78">
        <v>6</v>
      </c>
    </row>
    <row r="2917" spans="1:24" x14ac:dyDescent="0.25">
      <c r="A2917" s="67"/>
      <c r="B2917" s="67">
        <v>2629</v>
      </c>
      <c r="C2917" s="67" t="s">
        <v>785</v>
      </c>
      <c r="D2917" s="109">
        <v>387205</v>
      </c>
      <c r="E2917" s="86" t="s">
        <v>533</v>
      </c>
      <c r="F2917" s="72">
        <v>712372</v>
      </c>
      <c r="G2917" s="86" t="s">
        <v>363</v>
      </c>
      <c r="H2917" s="87">
        <v>1177930.3700000001</v>
      </c>
      <c r="I2917" s="87">
        <v>884107.00999999989</v>
      </c>
      <c r="J2917" s="87">
        <v>548262</v>
      </c>
      <c r="K2917" s="87">
        <v>187147.8</v>
      </c>
      <c r="L2917" s="80">
        <v>548262</v>
      </c>
      <c r="M2917" s="80">
        <f t="shared" si="79"/>
        <v>0</v>
      </c>
      <c r="N2917" s="80"/>
      <c r="O2917" s="80"/>
      <c r="P2917" s="80"/>
      <c r="Q2917" s="78">
        <v>110010</v>
      </c>
      <c r="R2917" s="79" t="s">
        <v>150</v>
      </c>
      <c r="S2917" s="78">
        <v>10</v>
      </c>
      <c r="T2917" s="79" t="s">
        <v>150</v>
      </c>
      <c r="U2917" s="78">
        <v>11</v>
      </c>
      <c r="V2917" s="80" t="s">
        <v>156</v>
      </c>
      <c r="W2917" s="78">
        <v>71</v>
      </c>
      <c r="X2917" s="78">
        <v>6</v>
      </c>
    </row>
    <row r="2918" spans="1:24" x14ac:dyDescent="0.25">
      <c r="A2918" s="67"/>
      <c r="B2918" s="67">
        <v>2630</v>
      </c>
      <c r="C2918" s="67" t="s">
        <v>785</v>
      </c>
      <c r="D2918" s="109">
        <v>387205</v>
      </c>
      <c r="E2918" s="86" t="s">
        <v>533</v>
      </c>
      <c r="F2918" s="72">
        <v>712420</v>
      </c>
      <c r="G2918" s="86" t="s">
        <v>223</v>
      </c>
      <c r="H2918" s="87">
        <v>8664.9600000000009</v>
      </c>
      <c r="I2918" s="87">
        <v>8664.9600000000009</v>
      </c>
      <c r="J2918" s="87">
        <v>8675</v>
      </c>
      <c r="K2918" s="87">
        <v>3321.7899999999995</v>
      </c>
      <c r="L2918" s="80">
        <v>8675</v>
      </c>
      <c r="M2918" s="80">
        <f t="shared" si="79"/>
        <v>0</v>
      </c>
      <c r="N2918" s="80"/>
      <c r="O2918" s="80"/>
      <c r="P2918" s="80"/>
      <c r="Q2918" s="78">
        <v>110010</v>
      </c>
      <c r="R2918" s="79" t="s">
        <v>150</v>
      </c>
      <c r="S2918" s="78">
        <v>10</v>
      </c>
      <c r="T2918" s="79" t="s">
        <v>150</v>
      </c>
      <c r="U2918" s="78">
        <v>11</v>
      </c>
      <c r="V2918" s="80" t="s">
        <v>156</v>
      </c>
      <c r="W2918" s="78">
        <v>71</v>
      </c>
      <c r="X2918" s="78">
        <v>6</v>
      </c>
    </row>
    <row r="2919" spans="1:24" x14ac:dyDescent="0.25">
      <c r="A2919" s="67"/>
      <c r="B2919" s="67">
        <v>2631</v>
      </c>
      <c r="C2919" s="67" t="s">
        <v>785</v>
      </c>
      <c r="D2919" s="109">
        <v>387205</v>
      </c>
      <c r="E2919" s="86" t="s">
        <v>533</v>
      </c>
      <c r="F2919" s="72">
        <v>712430</v>
      </c>
      <c r="G2919" s="86" t="s">
        <v>696</v>
      </c>
      <c r="H2919" s="87">
        <v>0</v>
      </c>
      <c r="I2919" s="87">
        <v>0</v>
      </c>
      <c r="J2919" s="87">
        <v>800</v>
      </c>
      <c r="K2919" s="87">
        <v>0</v>
      </c>
      <c r="L2919" s="80">
        <v>800</v>
      </c>
      <c r="M2919" s="80">
        <f t="shared" si="79"/>
        <v>0</v>
      </c>
      <c r="N2919" s="80"/>
      <c r="O2919" s="80"/>
      <c r="P2919" s="80"/>
      <c r="Q2919" s="78">
        <v>110010</v>
      </c>
      <c r="R2919" s="79" t="s">
        <v>150</v>
      </c>
      <c r="S2919" s="78">
        <v>10</v>
      </c>
      <c r="T2919" s="79" t="s">
        <v>150</v>
      </c>
      <c r="U2919" s="78">
        <v>11</v>
      </c>
      <c r="V2919" s="80" t="s">
        <v>156</v>
      </c>
      <c r="W2919" s="78">
        <v>71</v>
      </c>
      <c r="X2919" s="78">
        <v>6</v>
      </c>
    </row>
    <row r="2920" spans="1:24" x14ac:dyDescent="0.25">
      <c r="A2920" s="67"/>
      <c r="B2920" s="67">
        <v>2632</v>
      </c>
      <c r="C2920" s="67" t="s">
        <v>785</v>
      </c>
      <c r="D2920" s="109">
        <v>387205</v>
      </c>
      <c r="E2920" s="86" t="s">
        <v>533</v>
      </c>
      <c r="F2920" s="72">
        <v>712510</v>
      </c>
      <c r="G2920" s="86" t="s">
        <v>186</v>
      </c>
      <c r="H2920" s="87">
        <v>0</v>
      </c>
      <c r="I2920" s="87">
        <v>0</v>
      </c>
      <c r="J2920" s="87">
        <v>375</v>
      </c>
      <c r="K2920" s="87">
        <v>374.98</v>
      </c>
      <c r="L2920" s="80">
        <v>375</v>
      </c>
      <c r="M2920" s="80">
        <f t="shared" si="79"/>
        <v>0</v>
      </c>
      <c r="N2920" s="80"/>
      <c r="O2920" s="80"/>
      <c r="P2920" s="80"/>
      <c r="Q2920" s="78">
        <v>110010</v>
      </c>
      <c r="R2920" s="79" t="s">
        <v>150</v>
      </c>
      <c r="S2920" s="78">
        <v>10</v>
      </c>
      <c r="T2920" s="79" t="s">
        <v>150</v>
      </c>
      <c r="U2920" s="78">
        <v>11</v>
      </c>
      <c r="V2920" s="80" t="s">
        <v>156</v>
      </c>
      <c r="W2920" s="78">
        <v>71</v>
      </c>
      <c r="X2920" s="78">
        <v>6</v>
      </c>
    </row>
    <row r="2921" spans="1:24" x14ac:dyDescent="0.25">
      <c r="A2921" s="67"/>
      <c r="B2921" s="67">
        <v>2633</v>
      </c>
      <c r="C2921" s="67" t="s">
        <v>785</v>
      </c>
      <c r="D2921" s="109">
        <v>387205</v>
      </c>
      <c r="E2921" s="86" t="s">
        <v>533</v>
      </c>
      <c r="F2921" s="72">
        <v>712630</v>
      </c>
      <c r="G2921" s="86" t="s">
        <v>270</v>
      </c>
      <c r="H2921" s="87">
        <v>150</v>
      </c>
      <c r="I2921" s="87">
        <v>0</v>
      </c>
      <c r="J2921" s="87">
        <v>0</v>
      </c>
      <c r="K2921" s="87">
        <v>0</v>
      </c>
      <c r="L2921" s="80">
        <v>0</v>
      </c>
      <c r="M2921" s="80">
        <f t="shared" si="79"/>
        <v>0</v>
      </c>
      <c r="N2921" s="80"/>
      <c r="O2921" s="80"/>
      <c r="P2921" s="80"/>
      <c r="Q2921" s="78">
        <v>110010</v>
      </c>
      <c r="R2921" s="79" t="s">
        <v>150</v>
      </c>
      <c r="S2921" s="78">
        <v>10</v>
      </c>
      <c r="T2921" s="79" t="s">
        <v>150</v>
      </c>
      <c r="U2921" s="78">
        <v>11</v>
      </c>
      <c r="V2921" s="80" t="s">
        <v>156</v>
      </c>
      <c r="W2921" s="78">
        <v>71</v>
      </c>
      <c r="X2921" s="78">
        <v>6</v>
      </c>
    </row>
    <row r="2922" spans="1:24" x14ac:dyDescent="0.25">
      <c r="A2922" s="67"/>
      <c r="B2922" s="67">
        <v>2634</v>
      </c>
      <c r="C2922" s="67" t="s">
        <v>785</v>
      </c>
      <c r="D2922" s="109">
        <v>387205</v>
      </c>
      <c r="E2922" s="86" t="s">
        <v>533</v>
      </c>
      <c r="F2922" s="72">
        <v>712655</v>
      </c>
      <c r="G2922" s="86" t="s">
        <v>237</v>
      </c>
      <c r="H2922" s="87">
        <v>1128.03</v>
      </c>
      <c r="I2922" s="87">
        <v>3.98</v>
      </c>
      <c r="J2922" s="87">
        <v>1100</v>
      </c>
      <c r="K2922" s="87">
        <v>0</v>
      </c>
      <c r="L2922" s="80">
        <v>1100</v>
      </c>
      <c r="M2922" s="80">
        <f t="shared" si="79"/>
        <v>0</v>
      </c>
      <c r="N2922" s="80"/>
      <c r="O2922" s="80"/>
      <c r="P2922" s="80"/>
      <c r="Q2922" s="78">
        <v>110010</v>
      </c>
      <c r="R2922" s="79" t="s">
        <v>150</v>
      </c>
      <c r="S2922" s="78">
        <v>10</v>
      </c>
      <c r="T2922" s="79" t="s">
        <v>150</v>
      </c>
      <c r="U2922" s="78">
        <v>11</v>
      </c>
      <c r="V2922" s="80" t="s">
        <v>156</v>
      </c>
      <c r="W2922" s="78">
        <v>71</v>
      </c>
      <c r="X2922" s="78">
        <v>6</v>
      </c>
    </row>
    <row r="2923" spans="1:24" x14ac:dyDescent="0.25">
      <c r="A2923" s="67"/>
      <c r="B2923" s="67">
        <v>2635</v>
      </c>
      <c r="C2923" s="67" t="s">
        <v>785</v>
      </c>
      <c r="D2923" s="109">
        <v>387205</v>
      </c>
      <c r="E2923" s="86" t="s">
        <v>533</v>
      </c>
      <c r="F2923" s="72">
        <v>733110</v>
      </c>
      <c r="G2923" s="86" t="s">
        <v>214</v>
      </c>
      <c r="H2923" s="87">
        <v>56587.219999999987</v>
      </c>
      <c r="I2923" s="87">
        <v>61069.599999999991</v>
      </c>
      <c r="J2923" s="87">
        <v>51340</v>
      </c>
      <c r="K2923" s="87">
        <v>15390.27</v>
      </c>
      <c r="L2923" s="80">
        <v>51340</v>
      </c>
      <c r="M2923" s="80">
        <f t="shared" si="79"/>
        <v>0</v>
      </c>
      <c r="N2923" s="80"/>
      <c r="O2923" s="80"/>
      <c r="P2923" s="80"/>
      <c r="Q2923" s="78">
        <v>110010</v>
      </c>
      <c r="R2923" s="79" t="s">
        <v>150</v>
      </c>
      <c r="S2923" s="78">
        <v>10</v>
      </c>
      <c r="T2923" s="79" t="s">
        <v>150</v>
      </c>
      <c r="U2923" s="78">
        <v>11</v>
      </c>
      <c r="V2923" s="80" t="s">
        <v>156</v>
      </c>
      <c r="W2923" s="78">
        <v>73</v>
      </c>
      <c r="X2923" s="78">
        <v>6</v>
      </c>
    </row>
    <row r="2924" spans="1:24" x14ac:dyDescent="0.25">
      <c r="A2924" s="67"/>
      <c r="B2924" s="67">
        <v>2636</v>
      </c>
      <c r="C2924" s="67" t="s">
        <v>785</v>
      </c>
      <c r="D2924" s="109">
        <v>387205</v>
      </c>
      <c r="E2924" s="86" t="s">
        <v>533</v>
      </c>
      <c r="F2924" s="72">
        <v>733120</v>
      </c>
      <c r="G2924" s="86" t="s">
        <v>188</v>
      </c>
      <c r="H2924" s="87">
        <v>3162.4399999999996</v>
      </c>
      <c r="I2924" s="87">
        <v>0</v>
      </c>
      <c r="J2924" s="87">
        <v>945</v>
      </c>
      <c r="K2924" s="87">
        <v>0</v>
      </c>
      <c r="L2924" s="80">
        <v>945</v>
      </c>
      <c r="M2924" s="80">
        <f t="shared" si="79"/>
        <v>0</v>
      </c>
      <c r="N2924" s="80"/>
      <c r="O2924" s="80"/>
      <c r="P2924" s="80"/>
      <c r="Q2924" s="78">
        <v>110010</v>
      </c>
      <c r="R2924" s="79" t="s">
        <v>150</v>
      </c>
      <c r="S2924" s="78">
        <v>10</v>
      </c>
      <c r="T2924" s="79" t="s">
        <v>150</v>
      </c>
      <c r="U2924" s="78">
        <v>11</v>
      </c>
      <c r="V2924" s="80" t="s">
        <v>156</v>
      </c>
      <c r="W2924" s="78">
        <v>73</v>
      </c>
      <c r="X2924" s="78">
        <v>6</v>
      </c>
    </row>
    <row r="2925" spans="1:24" s="66" customFormat="1" x14ac:dyDescent="0.25">
      <c r="A2925" s="67"/>
      <c r="B2925" s="67">
        <v>2637</v>
      </c>
      <c r="C2925" s="67" t="s">
        <v>785</v>
      </c>
      <c r="D2925" s="109">
        <v>387205</v>
      </c>
      <c r="E2925" s="86" t="s">
        <v>533</v>
      </c>
      <c r="F2925" s="72">
        <v>733220</v>
      </c>
      <c r="G2925" s="86" t="s">
        <v>256</v>
      </c>
      <c r="H2925" s="87">
        <v>2374</v>
      </c>
      <c r="I2925" s="87">
        <v>2222</v>
      </c>
      <c r="J2925" s="87">
        <v>2585</v>
      </c>
      <c r="K2925" s="87">
        <v>2087</v>
      </c>
      <c r="L2925" s="80">
        <v>2585</v>
      </c>
      <c r="M2925" s="80">
        <f t="shared" si="79"/>
        <v>0</v>
      </c>
      <c r="N2925" s="80"/>
      <c r="O2925" s="80"/>
      <c r="P2925" s="80"/>
      <c r="Q2925" s="78">
        <v>110010</v>
      </c>
      <c r="R2925" s="79" t="s">
        <v>150</v>
      </c>
      <c r="S2925" s="78">
        <v>10</v>
      </c>
      <c r="T2925" s="79" t="s">
        <v>150</v>
      </c>
      <c r="U2925" s="78">
        <v>11</v>
      </c>
      <c r="V2925" s="80" t="s">
        <v>156</v>
      </c>
      <c r="W2925" s="78">
        <v>73</v>
      </c>
      <c r="X2925" s="78">
        <v>6</v>
      </c>
    </row>
    <row r="2926" spans="1:24" x14ac:dyDescent="0.25">
      <c r="A2926" s="67"/>
      <c r="B2926" s="67">
        <v>2638</v>
      </c>
      <c r="C2926" s="67" t="s">
        <v>785</v>
      </c>
      <c r="D2926" s="109">
        <v>387205</v>
      </c>
      <c r="E2926" s="86" t="s">
        <v>533</v>
      </c>
      <c r="F2926" s="72">
        <v>744210</v>
      </c>
      <c r="G2926" s="86" t="s">
        <v>190</v>
      </c>
      <c r="H2926" s="87">
        <v>369.48</v>
      </c>
      <c r="I2926" s="87">
        <v>776.14999999999986</v>
      </c>
      <c r="J2926" s="87">
        <v>550</v>
      </c>
      <c r="K2926" s="87">
        <v>467.2</v>
      </c>
      <c r="L2926" s="80">
        <v>780</v>
      </c>
      <c r="M2926" s="80">
        <f t="shared" si="79"/>
        <v>230</v>
      </c>
      <c r="N2926" s="80"/>
      <c r="O2926" s="80"/>
      <c r="P2926" s="80"/>
      <c r="Q2926" s="78">
        <v>110010</v>
      </c>
      <c r="R2926" s="79" t="s">
        <v>150</v>
      </c>
      <c r="S2926" s="78">
        <v>10</v>
      </c>
      <c r="T2926" s="79" t="s">
        <v>150</v>
      </c>
      <c r="U2926" s="78">
        <v>11</v>
      </c>
      <c r="V2926" s="80" t="s">
        <v>156</v>
      </c>
      <c r="W2926" s="78">
        <v>74</v>
      </c>
      <c r="X2926" s="78">
        <v>6</v>
      </c>
    </row>
    <row r="2927" spans="1:24" x14ac:dyDescent="0.25">
      <c r="A2927" s="67"/>
      <c r="B2927" s="67">
        <v>2639</v>
      </c>
      <c r="C2927" s="67" t="s">
        <v>785</v>
      </c>
      <c r="D2927" s="109">
        <v>387205</v>
      </c>
      <c r="E2927" s="86" t="s">
        <v>533</v>
      </c>
      <c r="F2927" s="72">
        <v>744220</v>
      </c>
      <c r="G2927" s="86" t="s">
        <v>191</v>
      </c>
      <c r="H2927" s="87">
        <v>69</v>
      </c>
      <c r="I2927" s="87">
        <v>732.46</v>
      </c>
      <c r="J2927" s="87">
        <v>3700</v>
      </c>
      <c r="K2927" s="87">
        <v>1569.25</v>
      </c>
      <c r="L2927" s="80">
        <v>3700</v>
      </c>
      <c r="M2927" s="80">
        <f t="shared" si="79"/>
        <v>0</v>
      </c>
      <c r="N2927" s="80"/>
      <c r="O2927" s="80"/>
      <c r="P2927" s="80"/>
      <c r="Q2927" s="78">
        <v>110010</v>
      </c>
      <c r="R2927" s="79" t="s">
        <v>150</v>
      </c>
      <c r="S2927" s="78">
        <v>10</v>
      </c>
      <c r="T2927" s="79" t="s">
        <v>150</v>
      </c>
      <c r="U2927" s="78">
        <v>11</v>
      </c>
      <c r="V2927" s="80" t="s">
        <v>156</v>
      </c>
      <c r="W2927" s="78">
        <v>74</v>
      </c>
      <c r="X2927" s="78">
        <v>6</v>
      </c>
    </row>
    <row r="2928" spans="1:24" x14ac:dyDescent="0.25">
      <c r="A2928" s="67"/>
      <c r="B2928" s="67">
        <v>2640</v>
      </c>
      <c r="C2928" s="67" t="s">
        <v>785</v>
      </c>
      <c r="D2928" s="109">
        <v>387205</v>
      </c>
      <c r="E2928" s="86" t="s">
        <v>533</v>
      </c>
      <c r="F2928" s="72">
        <v>755240</v>
      </c>
      <c r="G2928" s="86" t="s">
        <v>193</v>
      </c>
      <c r="H2928" s="87">
        <v>5042.92</v>
      </c>
      <c r="I2928" s="87">
        <v>7919.09</v>
      </c>
      <c r="J2928" s="87">
        <v>12600</v>
      </c>
      <c r="K2928" s="87">
        <v>2270.4899999999998</v>
      </c>
      <c r="L2928" s="80">
        <v>12600</v>
      </c>
      <c r="M2928" s="80">
        <f t="shared" si="79"/>
        <v>0</v>
      </c>
      <c r="N2928" s="80"/>
      <c r="O2928" s="80"/>
      <c r="P2928" s="80"/>
      <c r="Q2928" s="78">
        <v>110010</v>
      </c>
      <c r="R2928" s="79" t="s">
        <v>150</v>
      </c>
      <c r="S2928" s="78">
        <v>10</v>
      </c>
      <c r="T2928" s="79" t="s">
        <v>150</v>
      </c>
      <c r="U2928" s="78">
        <v>11</v>
      </c>
      <c r="V2928" s="80" t="s">
        <v>156</v>
      </c>
      <c r="W2928" s="78">
        <v>75</v>
      </c>
      <c r="X2928" s="78">
        <v>6</v>
      </c>
    </row>
    <row r="2929" spans="1:24" x14ac:dyDescent="0.25">
      <c r="A2929" s="67"/>
      <c r="B2929" s="67">
        <v>2641</v>
      </c>
      <c r="C2929" s="67" t="s">
        <v>785</v>
      </c>
      <c r="D2929" s="109">
        <v>387205</v>
      </c>
      <c r="E2929" s="86" t="s">
        <v>533</v>
      </c>
      <c r="F2929" s="72">
        <v>755310</v>
      </c>
      <c r="G2929" s="86" t="s">
        <v>194</v>
      </c>
      <c r="H2929" s="87">
        <v>672.17000000000007</v>
      </c>
      <c r="I2929" s="87">
        <v>562.08000000000004</v>
      </c>
      <c r="J2929" s="87">
        <v>900</v>
      </c>
      <c r="K2929" s="87">
        <v>969.9</v>
      </c>
      <c r="L2929" s="80">
        <v>900</v>
      </c>
      <c r="M2929" s="80">
        <f t="shared" si="79"/>
        <v>0</v>
      </c>
      <c r="N2929" s="80"/>
      <c r="O2929" s="80"/>
      <c r="P2929" s="80"/>
      <c r="Q2929" s="78">
        <v>110010</v>
      </c>
      <c r="R2929" s="79" t="s">
        <v>150</v>
      </c>
      <c r="S2929" s="78">
        <v>10</v>
      </c>
      <c r="T2929" s="79" t="s">
        <v>150</v>
      </c>
      <c r="U2929" s="78">
        <v>11</v>
      </c>
      <c r="V2929" s="80" t="s">
        <v>156</v>
      </c>
      <c r="W2929" s="78">
        <v>75</v>
      </c>
      <c r="X2929" s="78">
        <v>6</v>
      </c>
    </row>
    <row r="2930" spans="1:24" x14ac:dyDescent="0.25">
      <c r="A2930" s="67"/>
      <c r="B2930" s="67">
        <v>2642</v>
      </c>
      <c r="C2930" s="67" t="s">
        <v>785</v>
      </c>
      <c r="D2930" s="109">
        <v>387205</v>
      </c>
      <c r="E2930" s="86" t="s">
        <v>533</v>
      </c>
      <c r="F2930" s="72">
        <v>755350</v>
      </c>
      <c r="G2930" s="86" t="s">
        <v>535</v>
      </c>
      <c r="H2930" s="87">
        <v>98486.67</v>
      </c>
      <c r="I2930" s="87">
        <v>99475.09</v>
      </c>
      <c r="J2930" s="87">
        <v>99382</v>
      </c>
      <c r="K2930" s="87">
        <v>25348.65</v>
      </c>
      <c r="L2930" s="80">
        <v>99382</v>
      </c>
      <c r="M2930" s="80">
        <f t="shared" si="79"/>
        <v>0</v>
      </c>
      <c r="N2930" s="80"/>
      <c r="O2930" s="80"/>
      <c r="P2930" s="80"/>
      <c r="Q2930" s="78">
        <v>110010</v>
      </c>
      <c r="R2930" s="79" t="s">
        <v>150</v>
      </c>
      <c r="S2930" s="78">
        <v>10</v>
      </c>
      <c r="T2930" s="79" t="s">
        <v>150</v>
      </c>
      <c r="U2930" s="78">
        <v>11</v>
      </c>
      <c r="V2930" s="80" t="s">
        <v>156</v>
      </c>
      <c r="W2930" s="78">
        <v>75</v>
      </c>
      <c r="X2930" s="78">
        <v>6</v>
      </c>
    </row>
    <row r="2931" spans="1:24" x14ac:dyDescent="0.25">
      <c r="A2931" s="67"/>
      <c r="B2931" s="67">
        <v>2643</v>
      </c>
      <c r="C2931" s="67" t="s">
        <v>785</v>
      </c>
      <c r="D2931" s="109">
        <v>387205</v>
      </c>
      <c r="E2931" s="86" t="s">
        <v>533</v>
      </c>
      <c r="F2931" s="72">
        <v>755705</v>
      </c>
      <c r="G2931" s="86" t="s">
        <v>196</v>
      </c>
      <c r="H2931" s="87">
        <v>67117.150000000009</v>
      </c>
      <c r="I2931" s="87">
        <v>70829.279999999999</v>
      </c>
      <c r="J2931" s="87">
        <v>50734</v>
      </c>
      <c r="K2931" s="87">
        <v>34014.160000000003</v>
      </c>
      <c r="L2931" s="80">
        <v>50734</v>
      </c>
      <c r="M2931" s="80">
        <f t="shared" si="79"/>
        <v>0</v>
      </c>
      <c r="N2931" s="80"/>
      <c r="O2931" s="80"/>
      <c r="P2931" s="80"/>
      <c r="Q2931" s="78">
        <v>110010</v>
      </c>
      <c r="R2931" s="79" t="s">
        <v>150</v>
      </c>
      <c r="S2931" s="78">
        <v>10</v>
      </c>
      <c r="T2931" s="79" t="s">
        <v>150</v>
      </c>
      <c r="U2931" s="78">
        <v>11</v>
      </c>
      <c r="V2931" s="80" t="s">
        <v>156</v>
      </c>
      <c r="W2931" s="78">
        <v>75</v>
      </c>
      <c r="X2931" s="78">
        <v>6</v>
      </c>
    </row>
    <row r="2932" spans="1:24" x14ac:dyDescent="0.25">
      <c r="A2932" s="67"/>
      <c r="B2932" s="67">
        <v>2644</v>
      </c>
      <c r="C2932" s="67" t="s">
        <v>785</v>
      </c>
      <c r="D2932" s="109">
        <v>387205</v>
      </c>
      <c r="E2932" s="86" t="s">
        <v>533</v>
      </c>
      <c r="F2932" s="72">
        <v>755730</v>
      </c>
      <c r="G2932" s="86" t="s">
        <v>197</v>
      </c>
      <c r="H2932" s="87">
        <v>2159</v>
      </c>
      <c r="I2932" s="87">
        <v>1249</v>
      </c>
      <c r="J2932" s="87">
        <v>600</v>
      </c>
      <c r="K2932" s="87">
        <v>200</v>
      </c>
      <c r="L2932" s="80">
        <v>600</v>
      </c>
      <c r="M2932" s="80">
        <f t="shared" si="79"/>
        <v>0</v>
      </c>
      <c r="N2932" s="80"/>
      <c r="O2932" s="80"/>
      <c r="P2932" s="80"/>
      <c r="Q2932" s="78">
        <v>110010</v>
      </c>
      <c r="R2932" s="79" t="s">
        <v>150</v>
      </c>
      <c r="S2932" s="78">
        <v>10</v>
      </c>
      <c r="T2932" s="79" t="s">
        <v>150</v>
      </c>
      <c r="U2932" s="78">
        <v>11</v>
      </c>
      <c r="V2932" s="80" t="s">
        <v>156</v>
      </c>
      <c r="W2932" s="78">
        <v>75</v>
      </c>
      <c r="X2932" s="78">
        <v>6</v>
      </c>
    </row>
    <row r="2933" spans="1:24" x14ac:dyDescent="0.25">
      <c r="A2933" s="67"/>
      <c r="B2933" s="67">
        <v>2645</v>
      </c>
      <c r="C2933" s="67" t="s">
        <v>785</v>
      </c>
      <c r="D2933" s="109">
        <v>387205</v>
      </c>
      <c r="E2933" s="86" t="s">
        <v>533</v>
      </c>
      <c r="F2933" s="72">
        <v>755740</v>
      </c>
      <c r="G2933" s="86" t="s">
        <v>336</v>
      </c>
      <c r="H2933" s="87">
        <v>0</v>
      </c>
      <c r="I2933" s="87">
        <v>2700</v>
      </c>
      <c r="J2933" s="87">
        <v>2000</v>
      </c>
      <c r="K2933" s="87">
        <v>0</v>
      </c>
      <c r="L2933" s="80">
        <v>2000</v>
      </c>
      <c r="M2933" s="80">
        <f t="shared" si="79"/>
        <v>0</v>
      </c>
      <c r="N2933" s="80"/>
      <c r="O2933" s="80"/>
      <c r="P2933" s="80"/>
      <c r="Q2933" s="78">
        <v>110010</v>
      </c>
      <c r="R2933" s="79" t="s">
        <v>150</v>
      </c>
      <c r="S2933" s="78">
        <v>10</v>
      </c>
      <c r="T2933" s="79" t="s">
        <v>150</v>
      </c>
      <c r="U2933" s="78">
        <v>11</v>
      </c>
      <c r="V2933" s="80" t="s">
        <v>156</v>
      </c>
      <c r="W2933" s="78">
        <v>75</v>
      </c>
      <c r="X2933" s="78">
        <v>6</v>
      </c>
    </row>
    <row r="2934" spans="1:24" x14ac:dyDescent="0.25">
      <c r="A2934" s="67"/>
      <c r="B2934" s="67">
        <v>2646</v>
      </c>
      <c r="C2934" s="67" t="s">
        <v>785</v>
      </c>
      <c r="D2934" s="109">
        <v>387205</v>
      </c>
      <c r="E2934" s="86" t="s">
        <v>533</v>
      </c>
      <c r="F2934" s="72">
        <v>755745</v>
      </c>
      <c r="G2934" s="86" t="s">
        <v>252</v>
      </c>
      <c r="H2934" s="87">
        <v>0</v>
      </c>
      <c r="I2934" s="87">
        <v>697.01</v>
      </c>
      <c r="J2934" s="87">
        <v>900</v>
      </c>
      <c r="K2934" s="87">
        <v>0</v>
      </c>
      <c r="L2934" s="80">
        <v>900</v>
      </c>
      <c r="M2934" s="80">
        <f t="shared" si="79"/>
        <v>0</v>
      </c>
      <c r="N2934" s="80"/>
      <c r="O2934" s="80"/>
      <c r="P2934" s="80"/>
      <c r="Q2934" s="78">
        <v>110010</v>
      </c>
      <c r="R2934" s="79" t="s">
        <v>150</v>
      </c>
      <c r="S2934" s="78">
        <v>10</v>
      </c>
      <c r="T2934" s="79" t="s">
        <v>150</v>
      </c>
      <c r="U2934" s="78">
        <v>11</v>
      </c>
      <c r="V2934" s="80" t="s">
        <v>156</v>
      </c>
      <c r="W2934" s="78">
        <v>75</v>
      </c>
      <c r="X2934" s="78">
        <v>6</v>
      </c>
    </row>
    <row r="2935" spans="1:24" x14ac:dyDescent="0.25">
      <c r="A2935" s="67"/>
      <c r="B2935" s="67">
        <v>2647</v>
      </c>
      <c r="C2935" s="67" t="s">
        <v>785</v>
      </c>
      <c r="D2935" s="109">
        <v>387205</v>
      </c>
      <c r="E2935" s="86" t="s">
        <v>533</v>
      </c>
      <c r="F2935" s="72">
        <v>787410</v>
      </c>
      <c r="G2935" s="86" t="s">
        <v>227</v>
      </c>
      <c r="H2935" s="87">
        <v>15525.630000000001</v>
      </c>
      <c r="I2935" s="87">
        <v>12724.84</v>
      </c>
      <c r="J2935" s="87">
        <v>0</v>
      </c>
      <c r="K2935" s="87">
        <v>0</v>
      </c>
      <c r="L2935" s="80">
        <v>0</v>
      </c>
      <c r="M2935" s="80">
        <f t="shared" si="79"/>
        <v>0</v>
      </c>
      <c r="N2935" s="80"/>
      <c r="O2935" s="80"/>
      <c r="P2935" s="80"/>
      <c r="Q2935" s="78">
        <v>110010</v>
      </c>
      <c r="R2935" s="79" t="s">
        <v>150</v>
      </c>
      <c r="S2935" s="78">
        <v>10</v>
      </c>
      <c r="T2935" s="79" t="s">
        <v>150</v>
      </c>
      <c r="U2935" s="78">
        <v>11</v>
      </c>
      <c r="V2935" s="80" t="s">
        <v>156</v>
      </c>
      <c r="W2935" s="78">
        <v>78</v>
      </c>
      <c r="X2935" s="78">
        <v>6</v>
      </c>
    </row>
    <row r="2936" spans="1:24" x14ac:dyDescent="0.25">
      <c r="A2936" s="67"/>
      <c r="B2936" s="67">
        <v>2648</v>
      </c>
      <c r="C2936" s="67" t="s">
        <v>785</v>
      </c>
      <c r="D2936" s="109">
        <v>387205</v>
      </c>
      <c r="E2936" s="86" t="s">
        <v>533</v>
      </c>
      <c r="F2936" s="72">
        <v>787430</v>
      </c>
      <c r="G2936" s="86" t="s">
        <v>207</v>
      </c>
      <c r="H2936" s="87">
        <v>4285</v>
      </c>
      <c r="I2936" s="87">
        <v>0</v>
      </c>
      <c r="J2936" s="87">
        <v>4175</v>
      </c>
      <c r="K2936" s="87">
        <v>4120.66</v>
      </c>
      <c r="L2936" s="80">
        <v>4175</v>
      </c>
      <c r="M2936" s="80">
        <f t="shared" si="79"/>
        <v>0</v>
      </c>
      <c r="N2936" s="80"/>
      <c r="O2936" s="80"/>
      <c r="P2936" s="80"/>
      <c r="Q2936" s="78">
        <v>110010</v>
      </c>
      <c r="R2936" s="79" t="s">
        <v>150</v>
      </c>
      <c r="S2936" s="78">
        <v>10</v>
      </c>
      <c r="T2936" s="79" t="s">
        <v>150</v>
      </c>
      <c r="U2936" s="78">
        <v>11</v>
      </c>
      <c r="V2936" s="80" t="s">
        <v>156</v>
      </c>
      <c r="W2936" s="78">
        <v>78</v>
      </c>
      <c r="X2936" s="78">
        <v>6</v>
      </c>
    </row>
    <row r="2937" spans="1:24" x14ac:dyDescent="0.25">
      <c r="A2937" s="67"/>
      <c r="B2937" s="67"/>
      <c r="C2937" s="67" t="s">
        <v>785</v>
      </c>
      <c r="D2937" s="109">
        <v>387205</v>
      </c>
      <c r="E2937" s="86" t="s">
        <v>533</v>
      </c>
      <c r="F2937" s="66">
        <v>798142</v>
      </c>
      <c r="G2937" s="66" t="s">
        <v>839</v>
      </c>
      <c r="H2937" s="87"/>
      <c r="I2937" s="87"/>
      <c r="J2937" s="87"/>
      <c r="K2937" s="87"/>
      <c r="L2937" s="80">
        <v>-79149</v>
      </c>
      <c r="M2937" s="80">
        <f t="shared" si="79"/>
        <v>-79149</v>
      </c>
      <c r="N2937" s="80"/>
      <c r="O2937" s="80"/>
      <c r="P2937" s="80"/>
      <c r="Q2937" s="78">
        <v>110010</v>
      </c>
      <c r="R2937" s="79" t="s">
        <v>150</v>
      </c>
      <c r="S2937" s="78">
        <v>10</v>
      </c>
      <c r="T2937" s="79" t="s">
        <v>150</v>
      </c>
      <c r="U2937" s="78">
        <v>11</v>
      </c>
      <c r="V2937" s="80" t="s">
        <v>156</v>
      </c>
      <c r="W2937" s="78">
        <v>79</v>
      </c>
      <c r="X2937" s="78">
        <v>6</v>
      </c>
    </row>
    <row r="2938" spans="1:24" x14ac:dyDescent="0.25">
      <c r="A2938" s="67"/>
      <c r="B2938" s="67">
        <v>2649</v>
      </c>
      <c r="C2938" s="67" t="s">
        <v>785</v>
      </c>
      <c r="D2938" s="109">
        <v>387305</v>
      </c>
      <c r="E2938" s="86" t="s">
        <v>537</v>
      </c>
      <c r="F2938" s="72">
        <v>611120</v>
      </c>
      <c r="G2938" s="86" t="s">
        <v>229</v>
      </c>
      <c r="H2938" s="87">
        <v>34875</v>
      </c>
      <c r="I2938" s="87">
        <v>44428</v>
      </c>
      <c r="J2938" s="87">
        <v>65720</v>
      </c>
      <c r="K2938" s="87">
        <v>26546.800000000003</v>
      </c>
      <c r="L2938" s="80">
        <v>0</v>
      </c>
      <c r="M2938" s="80"/>
      <c r="N2938" s="80"/>
      <c r="O2938" s="80"/>
      <c r="P2938" s="80"/>
      <c r="Q2938" s="78">
        <v>110010</v>
      </c>
      <c r="R2938" s="79" t="s">
        <v>150</v>
      </c>
      <c r="S2938" s="78">
        <v>10</v>
      </c>
      <c r="T2938" s="79" t="s">
        <v>150</v>
      </c>
      <c r="U2938" s="78">
        <v>11</v>
      </c>
      <c r="V2938" s="80" t="s">
        <v>156</v>
      </c>
      <c r="W2938" s="78">
        <v>61</v>
      </c>
      <c r="X2938" s="78">
        <v>3</v>
      </c>
    </row>
    <row r="2939" spans="1:24" x14ac:dyDescent="0.25">
      <c r="A2939" s="67"/>
      <c r="B2939" s="67">
        <v>2650</v>
      </c>
      <c r="C2939" s="67" t="s">
        <v>785</v>
      </c>
      <c r="D2939" s="109">
        <v>387305</v>
      </c>
      <c r="E2939" s="86" t="s">
        <v>537</v>
      </c>
      <c r="F2939" s="72">
        <v>611140</v>
      </c>
      <c r="G2939" s="86" t="s">
        <v>269</v>
      </c>
      <c r="H2939" s="87">
        <v>0</v>
      </c>
      <c r="I2939" s="87">
        <v>780</v>
      </c>
      <c r="J2939" s="87">
        <v>2500</v>
      </c>
      <c r="K2939" s="87">
        <v>420</v>
      </c>
      <c r="L2939" s="80">
        <v>2500</v>
      </c>
      <c r="M2939" s="80"/>
      <c r="N2939" s="80"/>
      <c r="O2939" s="80"/>
      <c r="P2939" s="80"/>
      <c r="Q2939" s="78">
        <v>110010</v>
      </c>
      <c r="R2939" s="79" t="s">
        <v>150</v>
      </c>
      <c r="S2939" s="78">
        <v>10</v>
      </c>
      <c r="T2939" s="79" t="s">
        <v>150</v>
      </c>
      <c r="U2939" s="78">
        <v>11</v>
      </c>
      <c r="V2939" s="80" t="s">
        <v>156</v>
      </c>
      <c r="W2939" s="78">
        <v>61</v>
      </c>
      <c r="X2939" s="78">
        <v>3</v>
      </c>
    </row>
    <row r="2940" spans="1:24" x14ac:dyDescent="0.25">
      <c r="A2940" s="67"/>
      <c r="B2940" s="67">
        <v>2651</v>
      </c>
      <c r="C2940" s="67" t="s">
        <v>785</v>
      </c>
      <c r="D2940" s="109">
        <v>387305</v>
      </c>
      <c r="E2940" s="86" t="s">
        <v>537</v>
      </c>
      <c r="F2940" s="72">
        <v>611210</v>
      </c>
      <c r="G2940" s="86" t="s">
        <v>221</v>
      </c>
      <c r="H2940" s="87">
        <v>73367.16</v>
      </c>
      <c r="I2940" s="87">
        <v>76301.87999999999</v>
      </c>
      <c r="J2940" s="87">
        <v>79354</v>
      </c>
      <c r="K2940" s="87">
        <v>39676.980000000003</v>
      </c>
      <c r="L2940" s="80">
        <v>79354</v>
      </c>
      <c r="M2940" s="80"/>
      <c r="N2940" s="80"/>
      <c r="O2940" s="80"/>
      <c r="P2940" s="80"/>
      <c r="Q2940" s="78">
        <v>110010</v>
      </c>
      <c r="R2940" s="79" t="s">
        <v>150</v>
      </c>
      <c r="S2940" s="78">
        <v>10</v>
      </c>
      <c r="T2940" s="79" t="s">
        <v>150</v>
      </c>
      <c r="U2940" s="78">
        <v>11</v>
      </c>
      <c r="V2940" s="80" t="s">
        <v>156</v>
      </c>
      <c r="W2940" s="78">
        <v>61</v>
      </c>
      <c r="X2940" s="78">
        <v>3</v>
      </c>
    </row>
    <row r="2941" spans="1:24" x14ac:dyDescent="0.25">
      <c r="A2941" s="67"/>
      <c r="B2941" s="67">
        <v>2652</v>
      </c>
      <c r="C2941" s="67" t="s">
        <v>785</v>
      </c>
      <c r="D2941" s="109">
        <v>387305</v>
      </c>
      <c r="E2941" s="86" t="s">
        <v>537</v>
      </c>
      <c r="F2941" s="72">
        <v>611320</v>
      </c>
      <c r="G2941" s="86" t="s">
        <v>180</v>
      </c>
      <c r="H2941" s="87">
        <v>82373.259999999995</v>
      </c>
      <c r="I2941" s="87">
        <v>99560.140000000014</v>
      </c>
      <c r="J2941" s="87">
        <v>113818</v>
      </c>
      <c r="K2941" s="87">
        <v>56395.72</v>
      </c>
      <c r="L2941" s="80">
        <v>114843</v>
      </c>
      <c r="M2941" s="80"/>
      <c r="N2941" s="80"/>
      <c r="O2941" s="80"/>
      <c r="P2941" s="80"/>
      <c r="Q2941" s="78">
        <v>110010</v>
      </c>
      <c r="R2941" s="79" t="s">
        <v>150</v>
      </c>
      <c r="S2941" s="78">
        <v>10</v>
      </c>
      <c r="T2941" s="79" t="s">
        <v>150</v>
      </c>
      <c r="U2941" s="78">
        <v>11</v>
      </c>
      <c r="V2941" s="80" t="s">
        <v>156</v>
      </c>
      <c r="W2941" s="78">
        <v>61</v>
      </c>
      <c r="X2941" s="78">
        <v>3</v>
      </c>
    </row>
    <row r="2942" spans="1:24" x14ac:dyDescent="0.25">
      <c r="A2942" s="67"/>
      <c r="B2942" s="67">
        <v>2653</v>
      </c>
      <c r="C2942" s="67" t="s">
        <v>785</v>
      </c>
      <c r="D2942" s="109">
        <v>387305</v>
      </c>
      <c r="E2942" s="86" t="s">
        <v>537</v>
      </c>
      <c r="F2942" s="72">
        <v>611420</v>
      </c>
      <c r="G2942" s="86" t="s">
        <v>181</v>
      </c>
      <c r="H2942" s="87">
        <v>51648.630000000005</v>
      </c>
      <c r="I2942" s="87">
        <v>80205.080000000016</v>
      </c>
      <c r="J2942" s="87">
        <v>83656</v>
      </c>
      <c r="K2942" s="87">
        <v>41888.230000000003</v>
      </c>
      <c r="L2942" s="80">
        <v>83534</v>
      </c>
      <c r="M2942" s="80"/>
      <c r="N2942" s="80"/>
      <c r="O2942" s="80"/>
      <c r="P2942" s="80"/>
      <c r="Q2942" s="78">
        <v>110010</v>
      </c>
      <c r="R2942" s="79" t="s">
        <v>150</v>
      </c>
      <c r="S2942" s="78">
        <v>10</v>
      </c>
      <c r="T2942" s="79" t="s">
        <v>150</v>
      </c>
      <c r="U2942" s="78">
        <v>11</v>
      </c>
      <c r="V2942" s="80" t="s">
        <v>156</v>
      </c>
      <c r="W2942" s="78">
        <v>61</v>
      </c>
      <c r="X2942" s="78">
        <v>3</v>
      </c>
    </row>
    <row r="2943" spans="1:24" x14ac:dyDescent="0.25">
      <c r="A2943" s="67"/>
      <c r="B2943" s="67">
        <v>2654</v>
      </c>
      <c r="C2943" s="67" t="s">
        <v>785</v>
      </c>
      <c r="D2943" s="109">
        <v>387305</v>
      </c>
      <c r="E2943" s="86" t="s">
        <v>537</v>
      </c>
      <c r="F2943" s="72">
        <v>611489</v>
      </c>
      <c r="G2943" s="86" t="s">
        <v>733</v>
      </c>
      <c r="H2943" s="87">
        <v>0</v>
      </c>
      <c r="I2943" s="87">
        <v>96.050000000000011</v>
      </c>
      <c r="J2943" s="87">
        <v>0</v>
      </c>
      <c r="K2943" s="87">
        <v>0</v>
      </c>
      <c r="L2943" s="80">
        <v>0</v>
      </c>
      <c r="M2943" s="80"/>
      <c r="N2943" s="80"/>
      <c r="O2943" s="80"/>
      <c r="P2943" s="80"/>
      <c r="Q2943" s="78">
        <v>110010</v>
      </c>
      <c r="R2943" s="79" t="s">
        <v>150</v>
      </c>
      <c r="S2943" s="78">
        <v>10</v>
      </c>
      <c r="T2943" s="79" t="s">
        <v>150</v>
      </c>
      <c r="U2943" s="78">
        <v>11</v>
      </c>
      <c r="V2943" s="80" t="s">
        <v>156</v>
      </c>
      <c r="W2943" s="78">
        <v>61</v>
      </c>
      <c r="X2943" s="78">
        <v>3</v>
      </c>
    </row>
    <row r="2944" spans="1:24" x14ac:dyDescent="0.25">
      <c r="A2944" s="67"/>
      <c r="B2944" s="67">
        <v>2655</v>
      </c>
      <c r="C2944" s="67" t="s">
        <v>785</v>
      </c>
      <c r="D2944" s="109">
        <v>387305</v>
      </c>
      <c r="E2944" s="86" t="s">
        <v>537</v>
      </c>
      <c r="F2944" s="72">
        <v>611491</v>
      </c>
      <c r="G2944" s="86" t="s">
        <v>233</v>
      </c>
      <c r="H2944" s="87">
        <v>0</v>
      </c>
      <c r="I2944" s="87">
        <v>19.399999999999999</v>
      </c>
      <c r="J2944" s="87">
        <v>0</v>
      </c>
      <c r="K2944" s="87">
        <v>0</v>
      </c>
      <c r="L2944" s="80">
        <v>0</v>
      </c>
      <c r="M2944" s="80"/>
      <c r="N2944" s="80"/>
      <c r="O2944" s="80"/>
      <c r="P2944" s="80"/>
      <c r="Q2944" s="78">
        <v>110010</v>
      </c>
      <c r="R2944" s="79" t="s">
        <v>150</v>
      </c>
      <c r="S2944" s="78">
        <v>10</v>
      </c>
      <c r="T2944" s="79" t="s">
        <v>150</v>
      </c>
      <c r="U2944" s="78">
        <v>11</v>
      </c>
      <c r="V2944" s="80" t="s">
        <v>156</v>
      </c>
      <c r="W2944" s="78">
        <v>61</v>
      </c>
      <c r="X2944" s="78">
        <v>3</v>
      </c>
    </row>
    <row r="2945" spans="1:24" x14ac:dyDescent="0.25">
      <c r="A2945" s="67"/>
      <c r="B2945" s="67">
        <v>2656</v>
      </c>
      <c r="C2945" s="67" t="s">
        <v>785</v>
      </c>
      <c r="D2945" s="109">
        <v>387305</v>
      </c>
      <c r="E2945" s="86" t="s">
        <v>537</v>
      </c>
      <c r="F2945" s="72">
        <v>611492</v>
      </c>
      <c r="G2945" s="86" t="s">
        <v>183</v>
      </c>
      <c r="H2945" s="87">
        <v>0</v>
      </c>
      <c r="I2945" s="87">
        <v>50.57</v>
      </c>
      <c r="J2945" s="87">
        <v>0</v>
      </c>
      <c r="K2945" s="87">
        <v>0</v>
      </c>
      <c r="L2945" s="80">
        <v>0</v>
      </c>
      <c r="M2945" s="80"/>
      <c r="N2945" s="80"/>
      <c r="O2945" s="80"/>
      <c r="P2945" s="80"/>
      <c r="Q2945" s="78">
        <v>110010</v>
      </c>
      <c r="R2945" s="79" t="s">
        <v>150</v>
      </c>
      <c r="S2945" s="78">
        <v>10</v>
      </c>
      <c r="T2945" s="79" t="s">
        <v>150</v>
      </c>
      <c r="U2945" s="78">
        <v>11</v>
      </c>
      <c r="V2945" s="80" t="s">
        <v>156</v>
      </c>
      <c r="W2945" s="78">
        <v>61</v>
      </c>
      <c r="X2945" s="78">
        <v>3</v>
      </c>
    </row>
    <row r="2946" spans="1:24" x14ac:dyDescent="0.25">
      <c r="A2946" s="67"/>
      <c r="B2946" s="67">
        <v>2657</v>
      </c>
      <c r="C2946" s="67" t="s">
        <v>785</v>
      </c>
      <c r="D2946" s="109">
        <v>387305</v>
      </c>
      <c r="E2946" s="86" t="s">
        <v>537</v>
      </c>
      <c r="F2946" s="72">
        <v>611493</v>
      </c>
      <c r="G2946" s="86" t="s">
        <v>218</v>
      </c>
      <c r="H2946" s="87">
        <v>619.91999999999996</v>
      </c>
      <c r="I2946" s="87">
        <v>1282.47</v>
      </c>
      <c r="J2946" s="87">
        <v>0</v>
      </c>
      <c r="K2946" s="87">
        <v>0</v>
      </c>
      <c r="L2946" s="80">
        <v>0</v>
      </c>
      <c r="M2946" s="80"/>
      <c r="N2946" s="80"/>
      <c r="O2946" s="80"/>
      <c r="P2946" s="80"/>
      <c r="Q2946" s="78">
        <v>110010</v>
      </c>
      <c r="R2946" s="79" t="s">
        <v>150</v>
      </c>
      <c r="S2946" s="78">
        <v>10</v>
      </c>
      <c r="T2946" s="79" t="s">
        <v>150</v>
      </c>
      <c r="U2946" s="78">
        <v>11</v>
      </c>
      <c r="V2946" s="80" t="s">
        <v>156</v>
      </c>
      <c r="W2946" s="78">
        <v>61</v>
      </c>
      <c r="X2946" s="78">
        <v>3</v>
      </c>
    </row>
    <row r="2947" spans="1:24" x14ac:dyDescent="0.25">
      <c r="A2947" s="67"/>
      <c r="B2947" s="67">
        <v>2658</v>
      </c>
      <c r="C2947" s="67" t="s">
        <v>785</v>
      </c>
      <c r="D2947" s="109">
        <v>387305</v>
      </c>
      <c r="E2947" s="86" t="s">
        <v>537</v>
      </c>
      <c r="F2947" s="72">
        <v>712372</v>
      </c>
      <c r="G2947" s="86" t="s">
        <v>363</v>
      </c>
      <c r="H2947" s="87">
        <v>65887.67</v>
      </c>
      <c r="I2947" s="87">
        <v>122036.46999999999</v>
      </c>
      <c r="J2947" s="87">
        <v>526112</v>
      </c>
      <c r="K2947" s="87">
        <v>60891.499999999993</v>
      </c>
      <c r="L2947" s="80">
        <v>299287</v>
      </c>
      <c r="M2947" s="80">
        <f t="shared" ref="M2947:M2961" si="80">+L2947-J2947</f>
        <v>-226825</v>
      </c>
      <c r="N2947" s="80"/>
      <c r="O2947" s="80"/>
      <c r="P2947" s="80"/>
      <c r="Q2947" s="78">
        <v>110010</v>
      </c>
      <c r="R2947" s="79" t="s">
        <v>150</v>
      </c>
      <c r="S2947" s="78">
        <v>10</v>
      </c>
      <c r="T2947" s="79" t="s">
        <v>150</v>
      </c>
      <c r="U2947" s="78">
        <v>11</v>
      </c>
      <c r="V2947" s="80" t="s">
        <v>156</v>
      </c>
      <c r="W2947" s="78">
        <v>71</v>
      </c>
      <c r="X2947" s="78">
        <v>6</v>
      </c>
    </row>
    <row r="2948" spans="1:24" x14ac:dyDescent="0.25">
      <c r="A2948" s="67"/>
      <c r="B2948" s="67">
        <v>2659</v>
      </c>
      <c r="C2948" s="67" t="s">
        <v>785</v>
      </c>
      <c r="D2948" s="109">
        <v>387305</v>
      </c>
      <c r="E2948" s="86" t="s">
        <v>537</v>
      </c>
      <c r="F2948" s="72">
        <v>712420</v>
      </c>
      <c r="G2948" s="86" t="s">
        <v>223</v>
      </c>
      <c r="H2948" s="87">
        <v>4671.880000000001</v>
      </c>
      <c r="I2948" s="87">
        <v>4475.66</v>
      </c>
      <c r="J2948" s="87">
        <v>6550</v>
      </c>
      <c r="K2948" s="87">
        <v>1711.23</v>
      </c>
      <c r="L2948" s="80">
        <v>6550</v>
      </c>
      <c r="M2948" s="80">
        <f t="shared" si="80"/>
        <v>0</v>
      </c>
      <c r="N2948" s="80"/>
      <c r="O2948" s="80"/>
      <c r="P2948" s="80"/>
      <c r="Q2948" s="78">
        <v>110010</v>
      </c>
      <c r="R2948" s="79" t="s">
        <v>150</v>
      </c>
      <c r="S2948" s="78">
        <v>10</v>
      </c>
      <c r="T2948" s="79" t="s">
        <v>150</v>
      </c>
      <c r="U2948" s="78">
        <v>11</v>
      </c>
      <c r="V2948" s="80" t="s">
        <v>156</v>
      </c>
      <c r="W2948" s="78">
        <v>71</v>
      </c>
      <c r="X2948" s="78">
        <v>6</v>
      </c>
    </row>
    <row r="2949" spans="1:24" s="66" customFormat="1" x14ac:dyDescent="0.25">
      <c r="A2949" s="67"/>
      <c r="B2949" s="67">
        <v>2660</v>
      </c>
      <c r="C2949" s="67" t="s">
        <v>785</v>
      </c>
      <c r="D2949" s="109">
        <v>387305</v>
      </c>
      <c r="E2949" s="86" t="s">
        <v>537</v>
      </c>
      <c r="F2949" s="72">
        <v>712655</v>
      </c>
      <c r="G2949" s="86" t="s">
        <v>237</v>
      </c>
      <c r="H2949" s="87">
        <v>77.569999999999993</v>
      </c>
      <c r="I2949" s="87">
        <v>26.48</v>
      </c>
      <c r="J2949" s="87">
        <v>2250</v>
      </c>
      <c r="K2949" s="87">
        <v>6.65</v>
      </c>
      <c r="L2949" s="80">
        <v>2250</v>
      </c>
      <c r="M2949" s="80">
        <f t="shared" si="80"/>
        <v>0</v>
      </c>
      <c r="N2949" s="80"/>
      <c r="O2949" s="80"/>
      <c r="P2949" s="80"/>
      <c r="Q2949" s="78">
        <v>110010</v>
      </c>
      <c r="R2949" s="79" t="s">
        <v>150</v>
      </c>
      <c r="S2949" s="78">
        <v>10</v>
      </c>
      <c r="T2949" s="79" t="s">
        <v>150</v>
      </c>
      <c r="U2949" s="78">
        <v>11</v>
      </c>
      <c r="V2949" s="80" t="s">
        <v>156</v>
      </c>
      <c r="W2949" s="78">
        <v>71</v>
      </c>
      <c r="X2949" s="78">
        <v>6</v>
      </c>
    </row>
    <row r="2950" spans="1:24" x14ac:dyDescent="0.25">
      <c r="A2950" s="67"/>
      <c r="B2950" s="67">
        <v>2661</v>
      </c>
      <c r="C2950" s="67" t="s">
        <v>785</v>
      </c>
      <c r="D2950" s="109">
        <v>387305</v>
      </c>
      <c r="E2950" s="86" t="s">
        <v>537</v>
      </c>
      <c r="F2950" s="72">
        <v>733110</v>
      </c>
      <c r="G2950" s="86" t="s">
        <v>214</v>
      </c>
      <c r="H2950" s="87">
        <v>21047.069999999996</v>
      </c>
      <c r="I2950" s="87">
        <v>9480.17</v>
      </c>
      <c r="J2950" s="87">
        <v>22387</v>
      </c>
      <c r="K2950" s="87">
        <v>6066.96</v>
      </c>
      <c r="L2950" s="80">
        <v>22387</v>
      </c>
      <c r="M2950" s="80">
        <f t="shared" si="80"/>
        <v>0</v>
      </c>
      <c r="N2950" s="80"/>
      <c r="O2950" s="80"/>
      <c r="P2950" s="80"/>
      <c r="Q2950" s="78">
        <v>110010</v>
      </c>
      <c r="R2950" s="79" t="s">
        <v>150</v>
      </c>
      <c r="S2950" s="78">
        <v>10</v>
      </c>
      <c r="T2950" s="79" t="s">
        <v>150</v>
      </c>
      <c r="U2950" s="78">
        <v>11</v>
      </c>
      <c r="V2950" s="80" t="s">
        <v>156</v>
      </c>
      <c r="W2950" s="78">
        <v>73</v>
      </c>
      <c r="X2950" s="78">
        <v>6</v>
      </c>
    </row>
    <row r="2951" spans="1:24" x14ac:dyDescent="0.25">
      <c r="A2951" s="67"/>
      <c r="B2951" s="67">
        <v>2662</v>
      </c>
      <c r="C2951" s="67" t="s">
        <v>785</v>
      </c>
      <c r="D2951" s="109">
        <v>387305</v>
      </c>
      <c r="E2951" s="86" t="s">
        <v>537</v>
      </c>
      <c r="F2951" s="72">
        <v>733220</v>
      </c>
      <c r="G2951" s="86" t="s">
        <v>256</v>
      </c>
      <c r="H2951" s="87">
        <v>1823.48</v>
      </c>
      <c r="I2951" s="87">
        <v>2338.5500000000002</v>
      </c>
      <c r="J2951" s="87">
        <v>2450</v>
      </c>
      <c r="K2951" s="87">
        <v>1168</v>
      </c>
      <c r="L2951" s="80">
        <v>2450</v>
      </c>
      <c r="M2951" s="80">
        <f t="shared" si="80"/>
        <v>0</v>
      </c>
      <c r="N2951" s="80"/>
      <c r="O2951" s="80"/>
      <c r="P2951" s="80"/>
      <c r="Q2951" s="78">
        <v>110010</v>
      </c>
      <c r="R2951" s="79" t="s">
        <v>150</v>
      </c>
      <c r="S2951" s="78">
        <v>10</v>
      </c>
      <c r="T2951" s="79" t="s">
        <v>150</v>
      </c>
      <c r="U2951" s="78">
        <v>11</v>
      </c>
      <c r="V2951" s="80" t="s">
        <v>156</v>
      </c>
      <c r="W2951" s="78">
        <v>73</v>
      </c>
      <c r="X2951" s="78">
        <v>6</v>
      </c>
    </row>
    <row r="2952" spans="1:24" x14ac:dyDescent="0.25">
      <c r="A2952" s="67"/>
      <c r="B2952" s="67">
        <v>2663</v>
      </c>
      <c r="C2952" s="67" t="s">
        <v>785</v>
      </c>
      <c r="D2952" s="109">
        <v>387305</v>
      </c>
      <c r="E2952" s="86" t="s">
        <v>537</v>
      </c>
      <c r="F2952" s="72">
        <v>744210</v>
      </c>
      <c r="G2952" s="86" t="s">
        <v>190</v>
      </c>
      <c r="H2952" s="87">
        <v>3064.3199999999997</v>
      </c>
      <c r="I2952" s="87">
        <v>3583.3500000000004</v>
      </c>
      <c r="J2952" s="87">
        <v>1975</v>
      </c>
      <c r="K2952" s="87">
        <v>1529.69</v>
      </c>
      <c r="L2952" s="80">
        <v>1975</v>
      </c>
      <c r="M2952" s="80">
        <f t="shared" si="80"/>
        <v>0</v>
      </c>
      <c r="N2952" s="80"/>
      <c r="O2952" s="80"/>
      <c r="P2952" s="80"/>
      <c r="Q2952" s="78">
        <v>110010</v>
      </c>
      <c r="R2952" s="79" t="s">
        <v>150</v>
      </c>
      <c r="S2952" s="78">
        <v>10</v>
      </c>
      <c r="T2952" s="79" t="s">
        <v>150</v>
      </c>
      <c r="U2952" s="78">
        <v>11</v>
      </c>
      <c r="V2952" s="80" t="s">
        <v>156</v>
      </c>
      <c r="W2952" s="78">
        <v>74</v>
      </c>
      <c r="X2952" s="78">
        <v>6</v>
      </c>
    </row>
    <row r="2953" spans="1:24" x14ac:dyDescent="0.25">
      <c r="A2953" s="67"/>
      <c r="B2953" s="67">
        <v>2664</v>
      </c>
      <c r="C2953" s="67" t="s">
        <v>785</v>
      </c>
      <c r="D2953" s="109">
        <v>387305</v>
      </c>
      <c r="E2953" s="86" t="s">
        <v>537</v>
      </c>
      <c r="F2953" s="72">
        <v>744220</v>
      </c>
      <c r="G2953" s="86" t="s">
        <v>191</v>
      </c>
      <c r="H2953" s="87">
        <v>1121.8399999999999</v>
      </c>
      <c r="I2953" s="87">
        <v>2978.6699999999996</v>
      </c>
      <c r="J2953" s="87">
        <v>4500</v>
      </c>
      <c r="K2953" s="87">
        <v>651.44000000000005</v>
      </c>
      <c r="L2953" s="80">
        <v>4500</v>
      </c>
      <c r="M2953" s="80">
        <f t="shared" si="80"/>
        <v>0</v>
      </c>
      <c r="N2953" s="80"/>
      <c r="O2953" s="80"/>
      <c r="P2953" s="80"/>
      <c r="Q2953" s="78">
        <v>110010</v>
      </c>
      <c r="R2953" s="79" t="s">
        <v>150</v>
      </c>
      <c r="S2953" s="78">
        <v>10</v>
      </c>
      <c r="T2953" s="79" t="s">
        <v>150</v>
      </c>
      <c r="U2953" s="78">
        <v>11</v>
      </c>
      <c r="V2953" s="80" t="s">
        <v>156</v>
      </c>
      <c r="W2953" s="78">
        <v>74</v>
      </c>
      <c r="X2953" s="78">
        <v>6</v>
      </c>
    </row>
    <row r="2954" spans="1:24" x14ac:dyDescent="0.25">
      <c r="A2954" s="67"/>
      <c r="B2954" s="67">
        <v>2665</v>
      </c>
      <c r="C2954" s="67" t="s">
        <v>785</v>
      </c>
      <c r="D2954" s="109">
        <v>387305</v>
      </c>
      <c r="E2954" s="86" t="s">
        <v>537</v>
      </c>
      <c r="F2954" s="72">
        <v>755240</v>
      </c>
      <c r="G2954" s="86" t="s">
        <v>193</v>
      </c>
      <c r="H2954" s="87">
        <v>0</v>
      </c>
      <c r="I2954" s="87">
        <v>0</v>
      </c>
      <c r="J2954" s="87">
        <v>2750</v>
      </c>
      <c r="K2954" s="87">
        <v>0</v>
      </c>
      <c r="L2954" s="80">
        <f>2700</f>
        <v>2700</v>
      </c>
      <c r="M2954" s="80">
        <f t="shared" si="80"/>
        <v>-50</v>
      </c>
      <c r="N2954" s="80"/>
      <c r="O2954" s="80"/>
      <c r="P2954" s="80"/>
      <c r="Q2954" s="78">
        <v>110010</v>
      </c>
      <c r="R2954" s="79" t="s">
        <v>150</v>
      </c>
      <c r="S2954" s="78">
        <v>10</v>
      </c>
      <c r="T2954" s="79" t="s">
        <v>150</v>
      </c>
      <c r="U2954" s="78">
        <v>11</v>
      </c>
      <c r="V2954" s="80" t="s">
        <v>156</v>
      </c>
      <c r="W2954" s="78">
        <v>75</v>
      </c>
      <c r="X2954" s="78">
        <v>6</v>
      </c>
    </row>
    <row r="2955" spans="1:24" x14ac:dyDescent="0.25">
      <c r="A2955" s="67"/>
      <c r="B2955" s="67">
        <v>2666</v>
      </c>
      <c r="C2955" s="67" t="s">
        <v>785</v>
      </c>
      <c r="D2955" s="109">
        <v>387305</v>
      </c>
      <c r="E2955" s="86" t="s">
        <v>537</v>
      </c>
      <c r="F2955" s="72">
        <v>755330</v>
      </c>
      <c r="G2955" s="86" t="s">
        <v>238</v>
      </c>
      <c r="H2955" s="87">
        <v>0</v>
      </c>
      <c r="I2955" s="87">
        <v>0</v>
      </c>
      <c r="J2955" s="87">
        <v>1800</v>
      </c>
      <c r="K2955" s="87">
        <v>0</v>
      </c>
      <c r="L2955" s="80">
        <v>1800</v>
      </c>
      <c r="M2955" s="80">
        <f t="shared" si="80"/>
        <v>0</v>
      </c>
      <c r="N2955" s="80"/>
      <c r="O2955" s="80"/>
      <c r="P2955" s="80"/>
      <c r="Q2955" s="78">
        <v>110010</v>
      </c>
      <c r="R2955" s="79" t="s">
        <v>150</v>
      </c>
      <c r="S2955" s="78">
        <v>10</v>
      </c>
      <c r="T2955" s="79" t="s">
        <v>150</v>
      </c>
      <c r="U2955" s="78">
        <v>11</v>
      </c>
      <c r="V2955" s="80" t="s">
        <v>156</v>
      </c>
      <c r="W2955" s="78">
        <v>75</v>
      </c>
      <c r="X2955" s="78">
        <v>6</v>
      </c>
    </row>
    <row r="2956" spans="1:24" x14ac:dyDescent="0.25">
      <c r="A2956" s="67"/>
      <c r="B2956" s="67">
        <v>2667</v>
      </c>
      <c r="C2956" s="67" t="s">
        <v>785</v>
      </c>
      <c r="D2956" s="109">
        <v>387305</v>
      </c>
      <c r="E2956" s="86" t="s">
        <v>537</v>
      </c>
      <c r="F2956" s="72">
        <v>755360</v>
      </c>
      <c r="G2956" s="86" t="s">
        <v>225</v>
      </c>
      <c r="H2956" s="87">
        <v>36</v>
      </c>
      <c r="I2956" s="87">
        <v>341.95</v>
      </c>
      <c r="J2956" s="87">
        <v>500</v>
      </c>
      <c r="K2956" s="87">
        <v>72.8</v>
      </c>
      <c r="L2956" s="80">
        <v>500</v>
      </c>
      <c r="M2956" s="80">
        <f t="shared" si="80"/>
        <v>0</v>
      </c>
      <c r="N2956" s="80"/>
      <c r="O2956" s="80"/>
      <c r="P2956" s="80"/>
      <c r="Q2956" s="78">
        <v>110010</v>
      </c>
      <c r="R2956" s="79" t="s">
        <v>150</v>
      </c>
      <c r="S2956" s="78">
        <v>10</v>
      </c>
      <c r="T2956" s="79" t="s">
        <v>150</v>
      </c>
      <c r="U2956" s="78">
        <v>11</v>
      </c>
      <c r="V2956" s="80" t="s">
        <v>156</v>
      </c>
      <c r="W2956" s="78">
        <v>75</v>
      </c>
      <c r="X2956" s="78">
        <v>6</v>
      </c>
    </row>
    <row r="2957" spans="1:24" x14ac:dyDescent="0.25">
      <c r="A2957" s="67"/>
      <c r="B2957" s="67">
        <v>2668</v>
      </c>
      <c r="C2957" s="67" t="s">
        <v>785</v>
      </c>
      <c r="D2957" s="109">
        <v>387305</v>
      </c>
      <c r="E2957" s="86" t="s">
        <v>537</v>
      </c>
      <c r="F2957" s="72">
        <v>755705</v>
      </c>
      <c r="G2957" s="86" t="s">
        <v>196</v>
      </c>
      <c r="H2957" s="87">
        <v>301.47000000000003</v>
      </c>
      <c r="I2957" s="87">
        <v>245.57</v>
      </c>
      <c r="J2957" s="87">
        <v>510</v>
      </c>
      <c r="K2957" s="87">
        <v>65.84</v>
      </c>
      <c r="L2957" s="80">
        <v>510</v>
      </c>
      <c r="M2957" s="80">
        <f t="shared" si="80"/>
        <v>0</v>
      </c>
      <c r="N2957" s="80"/>
      <c r="O2957" s="80"/>
      <c r="P2957" s="80"/>
      <c r="Q2957" s="78">
        <v>110010</v>
      </c>
      <c r="R2957" s="79" t="s">
        <v>150</v>
      </c>
      <c r="S2957" s="78">
        <v>10</v>
      </c>
      <c r="T2957" s="79" t="s">
        <v>150</v>
      </c>
      <c r="U2957" s="78">
        <v>11</v>
      </c>
      <c r="V2957" s="80" t="s">
        <v>156</v>
      </c>
      <c r="W2957" s="78">
        <v>75</v>
      </c>
      <c r="X2957" s="78">
        <v>6</v>
      </c>
    </row>
    <row r="2958" spans="1:24" x14ac:dyDescent="0.25">
      <c r="A2958" s="67"/>
      <c r="B2958" s="67">
        <v>2669</v>
      </c>
      <c r="C2958" s="67" t="s">
        <v>785</v>
      </c>
      <c r="D2958" s="109">
        <v>387305</v>
      </c>
      <c r="E2958" s="86" t="s">
        <v>537</v>
      </c>
      <c r="F2958" s="72">
        <v>755730</v>
      </c>
      <c r="G2958" s="86" t="s">
        <v>197</v>
      </c>
      <c r="H2958" s="87">
        <v>0</v>
      </c>
      <c r="I2958" s="87">
        <v>90</v>
      </c>
      <c r="J2958" s="87">
        <v>0</v>
      </c>
      <c r="K2958" s="87">
        <v>0</v>
      </c>
      <c r="L2958" s="80">
        <v>0</v>
      </c>
      <c r="M2958" s="80">
        <f t="shared" si="80"/>
        <v>0</v>
      </c>
      <c r="N2958" s="80"/>
      <c r="O2958" s="80"/>
      <c r="P2958" s="80"/>
      <c r="Q2958" s="78">
        <v>110010</v>
      </c>
      <c r="R2958" s="79" t="s">
        <v>150</v>
      </c>
      <c r="S2958" s="78">
        <v>10</v>
      </c>
      <c r="T2958" s="79" t="s">
        <v>150</v>
      </c>
      <c r="U2958" s="78">
        <v>11</v>
      </c>
      <c r="V2958" s="80" t="s">
        <v>156</v>
      </c>
      <c r="W2958" s="78">
        <v>75</v>
      </c>
      <c r="X2958" s="78">
        <v>6</v>
      </c>
    </row>
    <row r="2959" spans="1:24" x14ac:dyDescent="0.25">
      <c r="A2959" s="67"/>
      <c r="B2959" s="67">
        <v>2670</v>
      </c>
      <c r="C2959" s="67" t="s">
        <v>785</v>
      </c>
      <c r="D2959" s="109">
        <v>387305</v>
      </c>
      <c r="E2959" s="86" t="s">
        <v>537</v>
      </c>
      <c r="F2959" s="72">
        <v>755745</v>
      </c>
      <c r="G2959" s="86" t="s">
        <v>252</v>
      </c>
      <c r="H2959" s="87">
        <v>2429.61</v>
      </c>
      <c r="I2959" s="87">
        <v>2556.62</v>
      </c>
      <c r="J2959" s="87">
        <v>2500</v>
      </c>
      <c r="K2959" s="87">
        <v>14.86</v>
      </c>
      <c r="L2959" s="80">
        <v>2500</v>
      </c>
      <c r="M2959" s="80">
        <f t="shared" si="80"/>
        <v>0</v>
      </c>
      <c r="N2959" s="80"/>
      <c r="O2959" s="80"/>
      <c r="P2959" s="80"/>
      <c r="Q2959" s="78">
        <v>110010</v>
      </c>
      <c r="R2959" s="79" t="s">
        <v>150</v>
      </c>
      <c r="S2959" s="78">
        <v>10</v>
      </c>
      <c r="T2959" s="79" t="s">
        <v>150</v>
      </c>
      <c r="U2959" s="78">
        <v>11</v>
      </c>
      <c r="V2959" s="80" t="s">
        <v>156</v>
      </c>
      <c r="W2959" s="78">
        <v>75</v>
      </c>
      <c r="X2959" s="78">
        <v>6</v>
      </c>
    </row>
    <row r="2960" spans="1:24" x14ac:dyDescent="0.25">
      <c r="A2960" s="67"/>
      <c r="B2960" s="67">
        <v>2671</v>
      </c>
      <c r="C2960" s="67" t="s">
        <v>785</v>
      </c>
      <c r="D2960" s="109">
        <v>387305</v>
      </c>
      <c r="E2960" s="86" t="s">
        <v>537</v>
      </c>
      <c r="F2960" s="72">
        <v>765430</v>
      </c>
      <c r="G2960" s="86" t="s">
        <v>202</v>
      </c>
      <c r="H2960" s="87">
        <v>0</v>
      </c>
      <c r="I2960" s="87">
        <v>0</v>
      </c>
      <c r="J2960" s="87">
        <v>10</v>
      </c>
      <c r="K2960" s="87">
        <v>9.1300000000000008</v>
      </c>
      <c r="L2960" s="80">
        <v>0</v>
      </c>
      <c r="M2960" s="80">
        <f t="shared" si="80"/>
        <v>-10</v>
      </c>
      <c r="N2960" s="80"/>
      <c r="O2960" s="80"/>
      <c r="P2960" s="80"/>
      <c r="Q2960" s="78">
        <v>110010</v>
      </c>
      <c r="R2960" s="79" t="s">
        <v>150</v>
      </c>
      <c r="S2960" s="78">
        <v>10</v>
      </c>
      <c r="T2960" s="79" t="s">
        <v>150</v>
      </c>
      <c r="U2960" s="78">
        <v>11</v>
      </c>
      <c r="V2960" s="80" t="s">
        <v>156</v>
      </c>
      <c r="W2960" s="78">
        <v>76</v>
      </c>
      <c r="X2960" s="78">
        <v>6</v>
      </c>
    </row>
    <row r="2961" spans="1:24" x14ac:dyDescent="0.25">
      <c r="A2961" s="67"/>
      <c r="B2961" s="67"/>
      <c r="C2961" s="67" t="s">
        <v>785</v>
      </c>
      <c r="D2961" s="109">
        <v>387305</v>
      </c>
      <c r="E2961" s="86" t="s">
        <v>537</v>
      </c>
      <c r="F2961" s="66">
        <v>798142</v>
      </c>
      <c r="G2961" s="66" t="s">
        <v>839</v>
      </c>
      <c r="H2961" s="87"/>
      <c r="I2961" s="87"/>
      <c r="J2961" s="87"/>
      <c r="K2961" s="87"/>
      <c r="L2961" s="80">
        <v>-34741</v>
      </c>
      <c r="M2961" s="80">
        <f t="shared" si="80"/>
        <v>-34741</v>
      </c>
      <c r="N2961" s="80"/>
      <c r="O2961" s="80"/>
      <c r="P2961" s="80"/>
      <c r="Q2961" s="78">
        <v>110010</v>
      </c>
      <c r="R2961" s="79" t="s">
        <v>150</v>
      </c>
      <c r="S2961" s="78">
        <v>10</v>
      </c>
      <c r="T2961" s="79" t="s">
        <v>150</v>
      </c>
      <c r="U2961" s="78">
        <v>11</v>
      </c>
      <c r="V2961" s="80" t="s">
        <v>156</v>
      </c>
      <c r="W2961" s="78">
        <v>79</v>
      </c>
      <c r="X2961" s="78">
        <v>6</v>
      </c>
    </row>
    <row r="2962" spans="1:24" s="66" customFormat="1" x14ac:dyDescent="0.25">
      <c r="A2962" s="67"/>
      <c r="B2962" s="67">
        <v>2672</v>
      </c>
      <c r="C2962" s="67" t="s">
        <v>785</v>
      </c>
      <c r="D2962" s="109">
        <v>388205</v>
      </c>
      <c r="E2962" s="86" t="s">
        <v>538</v>
      </c>
      <c r="F2962" s="72">
        <v>611120</v>
      </c>
      <c r="G2962" s="86" t="s">
        <v>229</v>
      </c>
      <c r="H2962" s="87">
        <v>24855.69</v>
      </c>
      <c r="I2962" s="87">
        <v>21571</v>
      </c>
      <c r="J2962" s="87">
        <v>33072</v>
      </c>
      <c r="K2962" s="87">
        <v>7218.92</v>
      </c>
      <c r="L2962" s="80">
        <v>0</v>
      </c>
      <c r="M2962" s="80"/>
      <c r="N2962" s="80"/>
      <c r="O2962" s="80"/>
      <c r="P2962" s="80"/>
      <c r="Q2962" s="78">
        <v>110010</v>
      </c>
      <c r="R2962" s="79" t="s">
        <v>169</v>
      </c>
      <c r="S2962" s="78">
        <v>20</v>
      </c>
      <c r="T2962" s="79" t="s">
        <v>169</v>
      </c>
      <c r="U2962" s="78">
        <v>11</v>
      </c>
      <c r="V2962" s="80" t="s">
        <v>156</v>
      </c>
      <c r="W2962" s="78">
        <v>61</v>
      </c>
      <c r="X2962" s="78">
        <v>9</v>
      </c>
    </row>
    <row r="2963" spans="1:24" x14ac:dyDescent="0.25">
      <c r="A2963" s="67"/>
      <c r="B2963" s="67">
        <v>2673</v>
      </c>
      <c r="C2963" s="67" t="s">
        <v>785</v>
      </c>
      <c r="D2963" s="109">
        <v>388205</v>
      </c>
      <c r="E2963" s="86" t="s">
        <v>538</v>
      </c>
      <c r="F2963" s="72">
        <v>611140</v>
      </c>
      <c r="G2963" s="86" t="s">
        <v>269</v>
      </c>
      <c r="H2963" s="87">
        <v>2808.19</v>
      </c>
      <c r="I2963" s="87">
        <v>5138.25</v>
      </c>
      <c r="J2963" s="87">
        <v>0</v>
      </c>
      <c r="K2963" s="87">
        <v>0</v>
      </c>
      <c r="L2963" s="80">
        <v>0</v>
      </c>
      <c r="M2963" s="80"/>
      <c r="N2963" s="80"/>
      <c r="O2963" s="80"/>
      <c r="P2963" s="80"/>
      <c r="Q2963" s="78">
        <v>110010</v>
      </c>
      <c r="R2963" s="79" t="s">
        <v>169</v>
      </c>
      <c r="S2963" s="78">
        <v>20</v>
      </c>
      <c r="T2963" s="79" t="s">
        <v>169</v>
      </c>
      <c r="U2963" s="78">
        <v>11</v>
      </c>
      <c r="V2963" s="80" t="s">
        <v>156</v>
      </c>
      <c r="W2963" s="78">
        <v>61</v>
      </c>
      <c r="X2963" s="78">
        <v>9</v>
      </c>
    </row>
    <row r="2964" spans="1:24" x14ac:dyDescent="0.25">
      <c r="A2964" s="67"/>
      <c r="B2964" s="67"/>
      <c r="C2964" s="67" t="s">
        <v>785</v>
      </c>
      <c r="D2964" s="109">
        <v>388205</v>
      </c>
      <c r="E2964" s="86" t="s">
        <v>538</v>
      </c>
      <c r="F2964" s="66">
        <v>798142</v>
      </c>
      <c r="G2964" s="66" t="s">
        <v>839</v>
      </c>
      <c r="H2964" s="87"/>
      <c r="I2964" s="87"/>
      <c r="J2964" s="87"/>
      <c r="K2964" s="87"/>
      <c r="L2964" s="80">
        <v>0</v>
      </c>
      <c r="M2964" s="80"/>
      <c r="N2964" s="80"/>
      <c r="O2964" s="80"/>
      <c r="P2964" s="80"/>
      <c r="Q2964" s="78">
        <v>110010</v>
      </c>
      <c r="R2964" s="79" t="s">
        <v>169</v>
      </c>
      <c r="S2964" s="78">
        <v>20</v>
      </c>
      <c r="T2964" s="79" t="s">
        <v>169</v>
      </c>
      <c r="U2964" s="78">
        <v>11</v>
      </c>
      <c r="V2964" s="80" t="s">
        <v>156</v>
      </c>
      <c r="W2964" s="78">
        <v>79</v>
      </c>
      <c r="X2964" s="78">
        <v>9</v>
      </c>
    </row>
    <row r="2965" spans="1:24" x14ac:dyDescent="0.25">
      <c r="A2965" s="67"/>
      <c r="B2965" s="67">
        <v>2674</v>
      </c>
      <c r="C2965" s="67" t="s">
        <v>785</v>
      </c>
      <c r="D2965" s="109">
        <v>388210</v>
      </c>
      <c r="E2965" s="86" t="s">
        <v>539</v>
      </c>
      <c r="F2965" s="72">
        <v>611120</v>
      </c>
      <c r="G2965" s="86" t="s">
        <v>229</v>
      </c>
      <c r="H2965" s="87">
        <v>30350</v>
      </c>
      <c r="I2965" s="87">
        <v>31749.980000000003</v>
      </c>
      <c r="J2965" s="87">
        <v>34975</v>
      </c>
      <c r="K2965" s="87">
        <v>20878</v>
      </c>
      <c r="L2965" s="80">
        <v>0</v>
      </c>
      <c r="M2965" s="80"/>
      <c r="N2965" s="80"/>
      <c r="O2965" s="80"/>
      <c r="P2965" s="80"/>
      <c r="Q2965" s="78">
        <v>110010</v>
      </c>
      <c r="R2965" s="79" t="s">
        <v>169</v>
      </c>
      <c r="S2965" s="78">
        <v>20</v>
      </c>
      <c r="T2965" s="79" t="s">
        <v>169</v>
      </c>
      <c r="U2965" s="78">
        <v>11</v>
      </c>
      <c r="V2965" s="80" t="s">
        <v>156</v>
      </c>
      <c r="W2965" s="78">
        <v>61</v>
      </c>
      <c r="X2965" s="78">
        <v>9</v>
      </c>
    </row>
    <row r="2966" spans="1:24" x14ac:dyDescent="0.25">
      <c r="A2966" s="67"/>
      <c r="B2966" s="67">
        <v>2675</v>
      </c>
      <c r="C2966" s="67" t="s">
        <v>785</v>
      </c>
      <c r="D2966" s="109">
        <v>388210</v>
      </c>
      <c r="E2966" s="86" t="s">
        <v>539</v>
      </c>
      <c r="F2966" s="72">
        <v>611430</v>
      </c>
      <c r="G2966" s="86" t="s">
        <v>255</v>
      </c>
      <c r="H2966" s="87">
        <v>34268.519999999997</v>
      </c>
      <c r="I2966" s="87">
        <v>35639.159999999996</v>
      </c>
      <c r="J2966" s="87">
        <v>37065</v>
      </c>
      <c r="K2966" s="87">
        <v>18532.38</v>
      </c>
      <c r="L2966" s="80">
        <v>37065</v>
      </c>
      <c r="M2966" s="80"/>
      <c r="N2966" s="80"/>
      <c r="O2966" s="80"/>
      <c r="P2966" s="80"/>
      <c r="Q2966" s="78">
        <v>110010</v>
      </c>
      <c r="R2966" s="79" t="s">
        <v>169</v>
      </c>
      <c r="S2966" s="78">
        <v>20</v>
      </c>
      <c r="T2966" s="79" t="s">
        <v>169</v>
      </c>
      <c r="U2966" s="78">
        <v>11</v>
      </c>
      <c r="V2966" s="80" t="s">
        <v>156</v>
      </c>
      <c r="W2966" s="78">
        <v>61</v>
      </c>
      <c r="X2966" s="78">
        <v>9</v>
      </c>
    </row>
    <row r="2967" spans="1:24" s="66" customFormat="1" x14ac:dyDescent="0.25">
      <c r="A2967" s="67"/>
      <c r="B2967" s="67">
        <v>2676</v>
      </c>
      <c r="C2967" s="67" t="s">
        <v>785</v>
      </c>
      <c r="D2967" s="109">
        <v>388210</v>
      </c>
      <c r="E2967" s="86" t="s">
        <v>539</v>
      </c>
      <c r="F2967" s="72">
        <v>611489</v>
      </c>
      <c r="G2967" s="86" t="s">
        <v>733</v>
      </c>
      <c r="H2967" s="87">
        <v>0</v>
      </c>
      <c r="I2967" s="87">
        <v>0</v>
      </c>
      <c r="J2967" s="87">
        <v>5</v>
      </c>
      <c r="K2967" s="87">
        <v>4.45</v>
      </c>
      <c r="L2967" s="80">
        <v>0</v>
      </c>
      <c r="M2967" s="80"/>
      <c r="N2967" s="80"/>
      <c r="O2967" s="80"/>
      <c r="P2967" s="80"/>
      <c r="Q2967" s="78">
        <v>110010</v>
      </c>
      <c r="R2967" s="79" t="s">
        <v>169</v>
      </c>
      <c r="S2967" s="78">
        <v>20</v>
      </c>
      <c r="T2967" s="79" t="s">
        <v>169</v>
      </c>
      <c r="U2967" s="78">
        <v>11</v>
      </c>
      <c r="V2967" s="80" t="s">
        <v>156</v>
      </c>
      <c r="W2967" s="78">
        <v>61</v>
      </c>
      <c r="X2967" s="78">
        <v>9</v>
      </c>
    </row>
    <row r="2968" spans="1:24" x14ac:dyDescent="0.25">
      <c r="A2968" s="67"/>
      <c r="B2968" s="67">
        <v>2677</v>
      </c>
      <c r="C2968" s="67" t="s">
        <v>785</v>
      </c>
      <c r="D2968" s="109">
        <v>388210</v>
      </c>
      <c r="E2968" s="86" t="s">
        <v>539</v>
      </c>
      <c r="F2968" s="72">
        <v>611492</v>
      </c>
      <c r="G2968" s="86" t="s">
        <v>183</v>
      </c>
      <c r="H2968" s="87">
        <v>0</v>
      </c>
      <c r="I2968" s="87">
        <v>32.130000000000003</v>
      </c>
      <c r="J2968" s="87">
        <v>0</v>
      </c>
      <c r="K2968" s="87">
        <v>0</v>
      </c>
      <c r="L2968" s="80"/>
      <c r="M2968" s="80"/>
      <c r="N2968" s="80"/>
      <c r="O2968" s="80"/>
      <c r="P2968" s="80"/>
      <c r="Q2968" s="78">
        <v>110010</v>
      </c>
      <c r="R2968" s="79" t="s">
        <v>169</v>
      </c>
      <c r="S2968" s="78">
        <v>20</v>
      </c>
      <c r="T2968" s="79" t="s">
        <v>169</v>
      </c>
      <c r="U2968" s="78">
        <v>11</v>
      </c>
      <c r="V2968" s="80" t="s">
        <v>156</v>
      </c>
      <c r="W2968" s="78">
        <v>61</v>
      </c>
      <c r="X2968" s="78">
        <v>9</v>
      </c>
    </row>
    <row r="2969" spans="1:24" x14ac:dyDescent="0.25">
      <c r="A2969" s="67"/>
      <c r="B2969" s="67">
        <v>2678</v>
      </c>
      <c r="C2969" s="67" t="s">
        <v>785</v>
      </c>
      <c r="D2969" s="109">
        <v>388210</v>
      </c>
      <c r="E2969" s="86" t="s">
        <v>539</v>
      </c>
      <c r="F2969" s="72">
        <v>712372</v>
      </c>
      <c r="G2969" s="86" t="s">
        <v>363</v>
      </c>
      <c r="H2969" s="87">
        <v>600</v>
      </c>
      <c r="I2969" s="87">
        <v>600</v>
      </c>
      <c r="J2969" s="87">
        <v>624</v>
      </c>
      <c r="K2969" s="87">
        <v>624</v>
      </c>
      <c r="L2969" s="80">
        <v>624</v>
      </c>
      <c r="M2969" s="80"/>
      <c r="N2969" s="80"/>
      <c r="O2969" s="80"/>
      <c r="P2969" s="80"/>
      <c r="Q2969" s="78">
        <v>110010</v>
      </c>
      <c r="R2969" s="79" t="s">
        <v>169</v>
      </c>
      <c r="S2969" s="78">
        <v>20</v>
      </c>
      <c r="T2969" s="79" t="s">
        <v>169</v>
      </c>
      <c r="U2969" s="78">
        <v>11</v>
      </c>
      <c r="V2969" s="80" t="s">
        <v>156</v>
      </c>
      <c r="W2969" s="78">
        <v>71</v>
      </c>
      <c r="X2969" s="78">
        <v>9</v>
      </c>
    </row>
    <row r="2970" spans="1:24" x14ac:dyDescent="0.25">
      <c r="A2970" s="67"/>
      <c r="B2970" s="67">
        <v>2679</v>
      </c>
      <c r="C2970" s="67" t="s">
        <v>785</v>
      </c>
      <c r="D2970" s="109">
        <v>388210</v>
      </c>
      <c r="E2970" s="86" t="s">
        <v>539</v>
      </c>
      <c r="F2970" s="72">
        <v>733120</v>
      </c>
      <c r="G2970" s="86" t="s">
        <v>188</v>
      </c>
      <c r="H2970" s="87">
        <v>860.13</v>
      </c>
      <c r="I2970" s="87">
        <v>675.36</v>
      </c>
      <c r="J2970" s="87">
        <v>1476</v>
      </c>
      <c r="K2970" s="87">
        <v>492.15999999999997</v>
      </c>
      <c r="L2970" s="80">
        <v>1476</v>
      </c>
      <c r="M2970" s="80"/>
      <c r="N2970" s="80"/>
      <c r="O2970" s="80"/>
      <c r="P2970" s="80"/>
      <c r="Q2970" s="78">
        <v>110010</v>
      </c>
      <c r="R2970" s="79" t="s">
        <v>169</v>
      </c>
      <c r="S2970" s="78">
        <v>20</v>
      </c>
      <c r="T2970" s="79" t="s">
        <v>169</v>
      </c>
      <c r="U2970" s="78">
        <v>11</v>
      </c>
      <c r="V2970" s="80" t="s">
        <v>156</v>
      </c>
      <c r="W2970" s="78">
        <v>73</v>
      </c>
      <c r="X2970" s="78">
        <v>9</v>
      </c>
    </row>
    <row r="2971" spans="1:24" x14ac:dyDescent="0.25">
      <c r="A2971" s="67"/>
      <c r="B2971" s="67"/>
      <c r="C2971" s="67" t="s">
        <v>785</v>
      </c>
      <c r="D2971" s="109">
        <v>388210</v>
      </c>
      <c r="E2971" s="86" t="s">
        <v>539</v>
      </c>
      <c r="F2971" s="66">
        <v>798142</v>
      </c>
      <c r="G2971" s="66" t="s">
        <v>839</v>
      </c>
      <c r="H2971" s="87"/>
      <c r="I2971" s="87"/>
      <c r="J2971" s="87"/>
      <c r="K2971" s="87"/>
      <c r="L2971" s="80">
        <v>-210</v>
      </c>
      <c r="M2971" s="80"/>
      <c r="N2971" s="80"/>
      <c r="O2971" s="80"/>
      <c r="P2971" s="80"/>
      <c r="Q2971" s="78">
        <v>110010</v>
      </c>
      <c r="R2971" s="79" t="s">
        <v>169</v>
      </c>
      <c r="S2971" s="78">
        <v>20</v>
      </c>
      <c r="T2971" s="79" t="s">
        <v>169</v>
      </c>
      <c r="U2971" s="78">
        <v>11</v>
      </c>
      <c r="V2971" s="80" t="s">
        <v>156</v>
      </c>
      <c r="W2971" s="78">
        <v>79</v>
      </c>
      <c r="X2971" s="78">
        <v>9</v>
      </c>
    </row>
    <row r="2972" spans="1:24" x14ac:dyDescent="0.25">
      <c r="A2972" s="67"/>
      <c r="B2972" s="67">
        <v>2680</v>
      </c>
      <c r="C2972" s="67" t="s">
        <v>785</v>
      </c>
      <c r="D2972" s="109">
        <v>388305</v>
      </c>
      <c r="E2972" s="86" t="s">
        <v>540</v>
      </c>
      <c r="F2972" s="72">
        <v>611120</v>
      </c>
      <c r="G2972" s="86" t="s">
        <v>229</v>
      </c>
      <c r="H2972" s="87">
        <v>14685</v>
      </c>
      <c r="I2972" s="87">
        <v>16584</v>
      </c>
      <c r="J2972" s="87">
        <v>24804</v>
      </c>
      <c r="K2972" s="87">
        <v>6149.2000000000007</v>
      </c>
      <c r="L2972" s="80">
        <v>0</v>
      </c>
      <c r="M2972" s="80"/>
      <c r="N2972" s="80"/>
      <c r="O2972" s="80"/>
      <c r="P2972" s="80"/>
      <c r="Q2972" s="78">
        <v>110010</v>
      </c>
      <c r="R2972" s="79" t="s">
        <v>169</v>
      </c>
      <c r="S2972" s="78">
        <v>20</v>
      </c>
      <c r="T2972" s="79" t="s">
        <v>169</v>
      </c>
      <c r="U2972" s="78">
        <v>11</v>
      </c>
      <c r="V2972" s="80" t="s">
        <v>156</v>
      </c>
      <c r="W2972" s="78">
        <v>61</v>
      </c>
      <c r="X2972" s="78">
        <v>9</v>
      </c>
    </row>
    <row r="2973" spans="1:24" x14ac:dyDescent="0.25">
      <c r="A2973" s="67"/>
      <c r="B2973" s="67"/>
      <c r="C2973" s="67" t="s">
        <v>785</v>
      </c>
      <c r="D2973" s="109">
        <v>388305</v>
      </c>
      <c r="E2973" s="86" t="s">
        <v>540</v>
      </c>
      <c r="F2973" s="66">
        <v>798142</v>
      </c>
      <c r="G2973" s="66" t="s">
        <v>839</v>
      </c>
      <c r="H2973" s="87"/>
      <c r="I2973" s="87"/>
      <c r="J2973" s="87"/>
      <c r="K2973" s="87"/>
      <c r="L2973" s="80">
        <v>0</v>
      </c>
      <c r="M2973" s="80"/>
      <c r="N2973" s="80"/>
      <c r="O2973" s="80"/>
      <c r="P2973" s="80"/>
      <c r="Q2973" s="78">
        <v>110010</v>
      </c>
      <c r="R2973" s="79" t="s">
        <v>169</v>
      </c>
      <c r="S2973" s="78">
        <v>20</v>
      </c>
      <c r="T2973" s="79" t="s">
        <v>169</v>
      </c>
      <c r="U2973" s="78">
        <v>11</v>
      </c>
      <c r="V2973" s="80" t="s">
        <v>156</v>
      </c>
      <c r="W2973" s="78">
        <v>79</v>
      </c>
      <c r="X2973" s="78">
        <v>9</v>
      </c>
    </row>
    <row r="2974" spans="1:24" x14ac:dyDescent="0.25">
      <c r="A2974" s="67"/>
      <c r="B2974" s="67">
        <v>2681</v>
      </c>
      <c r="C2974" s="67" t="s">
        <v>786</v>
      </c>
      <c r="D2974" s="109">
        <v>822005</v>
      </c>
      <c r="E2974" s="86" t="s">
        <v>151</v>
      </c>
      <c r="F2974" s="72">
        <v>583003</v>
      </c>
      <c r="G2974" s="86" t="s">
        <v>541</v>
      </c>
      <c r="H2974" s="87">
        <v>135660.5</v>
      </c>
      <c r="I2974" s="87">
        <v>189899</v>
      </c>
      <c r="J2974" s="87">
        <v>175000</v>
      </c>
      <c r="K2974" s="87">
        <v>90823</v>
      </c>
      <c r="L2974" s="80">
        <v>188000</v>
      </c>
      <c r="M2974" s="80"/>
      <c r="N2974" s="80"/>
      <c r="O2974" s="80"/>
      <c r="P2974" s="80"/>
      <c r="Q2974" s="78">
        <v>310010</v>
      </c>
      <c r="R2974" s="79" t="s">
        <v>764</v>
      </c>
      <c r="S2974" s="78">
        <v>590</v>
      </c>
      <c r="T2974" s="79" t="s">
        <v>764</v>
      </c>
      <c r="U2974" s="78">
        <v>31</v>
      </c>
      <c r="V2974" s="80" t="s">
        <v>716</v>
      </c>
      <c r="W2974" s="78">
        <v>58</v>
      </c>
      <c r="X2974" s="78">
        <v>9</v>
      </c>
    </row>
    <row r="2975" spans="1:24" x14ac:dyDescent="0.25">
      <c r="A2975" s="67"/>
      <c r="B2975" s="67">
        <v>2682</v>
      </c>
      <c r="C2975" s="67" t="s">
        <v>786</v>
      </c>
      <c r="D2975" s="109">
        <v>822005</v>
      </c>
      <c r="E2975" s="86" t="s">
        <v>151</v>
      </c>
      <c r="F2975" s="72">
        <v>611420</v>
      </c>
      <c r="G2975" s="86" t="s">
        <v>181</v>
      </c>
      <c r="H2975" s="87">
        <v>78737.64</v>
      </c>
      <c r="I2975" s="87">
        <v>81887.16</v>
      </c>
      <c r="J2975" s="87">
        <v>85163</v>
      </c>
      <c r="K2975" s="87">
        <v>42581.340000000004</v>
      </c>
      <c r="L2975" s="80">
        <v>85163</v>
      </c>
      <c r="M2975" s="80"/>
      <c r="N2975" s="80"/>
      <c r="O2975" s="80"/>
      <c r="P2975" s="80"/>
      <c r="Q2975" s="78">
        <v>310010</v>
      </c>
      <c r="R2975" s="79" t="s">
        <v>764</v>
      </c>
      <c r="S2975" s="78">
        <v>590</v>
      </c>
      <c r="T2975" s="79" t="s">
        <v>764</v>
      </c>
      <c r="U2975" s="78">
        <v>31</v>
      </c>
      <c r="V2975" s="80" t="s">
        <v>716</v>
      </c>
      <c r="W2975" s="78">
        <v>61</v>
      </c>
      <c r="X2975" s="78">
        <v>9</v>
      </c>
    </row>
    <row r="2976" spans="1:24" x14ac:dyDescent="0.25">
      <c r="A2976" s="67"/>
      <c r="B2976" s="67">
        <v>2683</v>
      </c>
      <c r="C2976" s="67" t="s">
        <v>786</v>
      </c>
      <c r="D2976" s="109">
        <v>822005</v>
      </c>
      <c r="E2976" s="86" t="s">
        <v>151</v>
      </c>
      <c r="F2976" s="72">
        <v>611460</v>
      </c>
      <c r="G2976" s="86" t="s">
        <v>182</v>
      </c>
      <c r="H2976" s="87">
        <v>7543.7199999999993</v>
      </c>
      <c r="I2976" s="87">
        <v>6142.1399999999994</v>
      </c>
      <c r="J2976" s="87">
        <v>10036</v>
      </c>
      <c r="K2976" s="87">
        <v>2595.88</v>
      </c>
      <c r="L2976" s="80">
        <v>10000</v>
      </c>
      <c r="M2976" s="80"/>
      <c r="N2976" s="80"/>
      <c r="O2976" s="80"/>
      <c r="P2976" s="80"/>
      <c r="Q2976" s="78">
        <v>310010</v>
      </c>
      <c r="R2976" s="79" t="s">
        <v>764</v>
      </c>
      <c r="S2976" s="78">
        <v>590</v>
      </c>
      <c r="T2976" s="79" t="s">
        <v>764</v>
      </c>
      <c r="U2976" s="78">
        <v>31</v>
      </c>
      <c r="V2976" s="80" t="s">
        <v>716</v>
      </c>
      <c r="W2976" s="78">
        <v>61</v>
      </c>
      <c r="X2976" s="78">
        <v>9</v>
      </c>
    </row>
    <row r="2977" spans="1:24" x14ac:dyDescent="0.25">
      <c r="A2977" s="67"/>
      <c r="B2977" s="67">
        <v>2684</v>
      </c>
      <c r="C2977" s="67" t="s">
        <v>786</v>
      </c>
      <c r="D2977" s="109">
        <v>822005</v>
      </c>
      <c r="E2977" s="86" t="s">
        <v>151</v>
      </c>
      <c r="F2977" s="72">
        <v>611489</v>
      </c>
      <c r="G2977" s="86" t="s">
        <v>733</v>
      </c>
      <c r="H2977" s="87">
        <v>0</v>
      </c>
      <c r="I2977" s="87">
        <v>15.23</v>
      </c>
      <c r="J2977" s="87">
        <v>500</v>
      </c>
      <c r="K2977" s="87">
        <v>200.43</v>
      </c>
      <c r="L2977" s="80">
        <v>500</v>
      </c>
      <c r="M2977" s="80"/>
      <c r="N2977" s="80"/>
      <c r="O2977" s="80"/>
      <c r="P2977" s="80"/>
      <c r="Q2977" s="78">
        <v>310010</v>
      </c>
      <c r="R2977" s="79" t="s">
        <v>764</v>
      </c>
      <c r="S2977" s="78">
        <v>590</v>
      </c>
      <c r="T2977" s="79" t="s">
        <v>764</v>
      </c>
      <c r="U2977" s="78">
        <v>31</v>
      </c>
      <c r="V2977" s="80" t="s">
        <v>716</v>
      </c>
      <c r="W2977" s="78">
        <v>61</v>
      </c>
      <c r="X2977" s="78">
        <v>9</v>
      </c>
    </row>
    <row r="2978" spans="1:24" s="66" customFormat="1" x14ac:dyDescent="0.25">
      <c r="A2978" s="67"/>
      <c r="B2978" s="67">
        <v>2685</v>
      </c>
      <c r="C2978" s="67" t="s">
        <v>786</v>
      </c>
      <c r="D2978" s="109">
        <v>822005</v>
      </c>
      <c r="E2978" s="86" t="s">
        <v>151</v>
      </c>
      <c r="F2978" s="72">
        <v>611491</v>
      </c>
      <c r="G2978" s="86" t="s">
        <v>233</v>
      </c>
      <c r="H2978" s="87">
        <v>0</v>
      </c>
      <c r="I2978" s="87">
        <v>156.44</v>
      </c>
      <c r="J2978" s="87">
        <v>0</v>
      </c>
      <c r="K2978" s="87">
        <v>0</v>
      </c>
      <c r="L2978" s="80">
        <v>0</v>
      </c>
      <c r="M2978" s="80"/>
      <c r="N2978" s="80"/>
      <c r="O2978" s="80"/>
      <c r="P2978" s="80"/>
      <c r="Q2978" s="78">
        <v>310010</v>
      </c>
      <c r="R2978" s="79" t="s">
        <v>764</v>
      </c>
      <c r="S2978" s="78">
        <v>590</v>
      </c>
      <c r="T2978" s="79" t="s">
        <v>764</v>
      </c>
      <c r="U2978" s="78">
        <v>31</v>
      </c>
      <c r="V2978" s="80" t="s">
        <v>716</v>
      </c>
      <c r="W2978" s="78">
        <v>61</v>
      </c>
      <c r="X2978" s="78">
        <v>9</v>
      </c>
    </row>
    <row r="2979" spans="1:24" x14ac:dyDescent="0.25">
      <c r="A2979" s="67"/>
      <c r="B2979" s="67">
        <v>2686</v>
      </c>
      <c r="C2979" s="67" t="s">
        <v>786</v>
      </c>
      <c r="D2979" s="109">
        <v>822005</v>
      </c>
      <c r="E2979" s="86" t="s">
        <v>151</v>
      </c>
      <c r="F2979" s="72">
        <v>611492</v>
      </c>
      <c r="G2979" s="86" t="s">
        <v>183</v>
      </c>
      <c r="H2979" s="87">
        <v>652.41999999999996</v>
      </c>
      <c r="I2979" s="87">
        <v>604.53000000000009</v>
      </c>
      <c r="J2979" s="87">
        <v>1500</v>
      </c>
      <c r="K2979" s="87">
        <v>123.15</v>
      </c>
      <c r="L2979" s="80">
        <v>1000</v>
      </c>
      <c r="M2979" s="80"/>
      <c r="N2979" s="80"/>
      <c r="O2979" s="80"/>
      <c r="P2979" s="80"/>
      <c r="Q2979" s="78">
        <v>310010</v>
      </c>
      <c r="R2979" s="79" t="s">
        <v>764</v>
      </c>
      <c r="S2979" s="78">
        <v>590</v>
      </c>
      <c r="T2979" s="79" t="s">
        <v>764</v>
      </c>
      <c r="U2979" s="78">
        <v>31</v>
      </c>
      <c r="V2979" s="80" t="s">
        <v>716</v>
      </c>
      <c r="W2979" s="78">
        <v>61</v>
      </c>
      <c r="X2979" s="78">
        <v>9</v>
      </c>
    </row>
    <row r="2980" spans="1:24" x14ac:dyDescent="0.25">
      <c r="A2980" s="67"/>
      <c r="B2980" s="67">
        <v>2687</v>
      </c>
      <c r="C2980" s="67" t="s">
        <v>786</v>
      </c>
      <c r="D2980" s="109">
        <v>822005</v>
      </c>
      <c r="E2980" s="86" t="s">
        <v>151</v>
      </c>
      <c r="F2980" s="72">
        <v>611510</v>
      </c>
      <c r="G2980" s="86" t="s">
        <v>212</v>
      </c>
      <c r="H2980" s="87">
        <v>4092.1800000000003</v>
      </c>
      <c r="I2980" s="87">
        <v>3856.6899999999996</v>
      </c>
      <c r="J2980" s="87">
        <v>5928</v>
      </c>
      <c r="K2980" s="87">
        <v>3372.17</v>
      </c>
      <c r="L2980" s="80">
        <v>7000</v>
      </c>
      <c r="M2980" s="80"/>
      <c r="N2980" s="80"/>
      <c r="O2980" s="80"/>
      <c r="P2980" s="80"/>
      <c r="Q2980" s="78">
        <v>310010</v>
      </c>
      <c r="R2980" s="79" t="s">
        <v>764</v>
      </c>
      <c r="S2980" s="78">
        <v>590</v>
      </c>
      <c r="T2980" s="79" t="s">
        <v>764</v>
      </c>
      <c r="U2980" s="78">
        <v>31</v>
      </c>
      <c r="V2980" s="80" t="s">
        <v>716</v>
      </c>
      <c r="W2980" s="78">
        <v>61</v>
      </c>
      <c r="X2980" s="78">
        <v>9</v>
      </c>
    </row>
    <row r="2981" spans="1:24" x14ac:dyDescent="0.25">
      <c r="A2981" s="67"/>
      <c r="B2981" s="67">
        <v>2688</v>
      </c>
      <c r="C2981" s="67" t="s">
        <v>786</v>
      </c>
      <c r="D2981" s="109">
        <v>822005</v>
      </c>
      <c r="E2981" s="86" t="s">
        <v>151</v>
      </c>
      <c r="F2981" s="72">
        <v>642110</v>
      </c>
      <c r="G2981" s="86" t="s">
        <v>484</v>
      </c>
      <c r="H2981" s="87">
        <v>16683</v>
      </c>
      <c r="I2981" s="87">
        <v>17845.920000000002</v>
      </c>
      <c r="J2981" s="87">
        <v>17846</v>
      </c>
      <c r="K2981" s="87">
        <v>9536.0399999999991</v>
      </c>
      <c r="L2981" s="80">
        <v>17846</v>
      </c>
      <c r="M2981" s="80"/>
      <c r="N2981" s="80"/>
      <c r="O2981" s="80"/>
      <c r="P2981" s="80"/>
      <c r="Q2981" s="78">
        <v>310010</v>
      </c>
      <c r="R2981" s="79" t="s">
        <v>764</v>
      </c>
      <c r="S2981" s="78">
        <v>590</v>
      </c>
      <c r="T2981" s="79" t="s">
        <v>764</v>
      </c>
      <c r="U2981" s="78">
        <v>31</v>
      </c>
      <c r="V2981" s="80" t="s">
        <v>716</v>
      </c>
      <c r="W2981" s="78">
        <v>61</v>
      </c>
      <c r="X2981" s="78">
        <v>9</v>
      </c>
    </row>
    <row r="2982" spans="1:24" x14ac:dyDescent="0.25">
      <c r="A2982" s="67"/>
      <c r="B2982" s="67">
        <v>2689</v>
      </c>
      <c r="C2982" s="67" t="s">
        <v>786</v>
      </c>
      <c r="D2982" s="109">
        <v>822005</v>
      </c>
      <c r="E2982" s="86" t="s">
        <v>151</v>
      </c>
      <c r="F2982" s="72">
        <v>642130</v>
      </c>
      <c r="G2982" s="86" t="s">
        <v>485</v>
      </c>
      <c r="H2982" s="87">
        <v>566</v>
      </c>
      <c r="I2982" s="87">
        <v>0</v>
      </c>
      <c r="J2982" s="87">
        <v>0</v>
      </c>
      <c r="K2982" s="87">
        <v>0</v>
      </c>
      <c r="L2982" s="80">
        <v>0</v>
      </c>
      <c r="M2982" s="80"/>
      <c r="N2982" s="80"/>
      <c r="O2982" s="80"/>
      <c r="P2982" s="80"/>
      <c r="Q2982" s="78">
        <v>310010</v>
      </c>
      <c r="R2982" s="79" t="s">
        <v>764</v>
      </c>
      <c r="S2982" s="78">
        <v>590</v>
      </c>
      <c r="T2982" s="79" t="s">
        <v>764</v>
      </c>
      <c r="U2982" s="78">
        <v>31</v>
      </c>
      <c r="V2982" s="80" t="s">
        <v>716</v>
      </c>
      <c r="W2982" s="78">
        <v>61</v>
      </c>
      <c r="X2982" s="78">
        <v>9</v>
      </c>
    </row>
    <row r="2983" spans="1:24" x14ac:dyDescent="0.25">
      <c r="A2983" s="67"/>
      <c r="B2983" s="67">
        <v>2690</v>
      </c>
      <c r="C2983" s="67" t="s">
        <v>786</v>
      </c>
      <c r="D2983" s="109">
        <v>822005</v>
      </c>
      <c r="E2983" s="86" t="s">
        <v>151</v>
      </c>
      <c r="F2983" s="72">
        <v>642164</v>
      </c>
      <c r="G2983" s="86" t="s">
        <v>488</v>
      </c>
      <c r="H2983" s="87">
        <v>6561.47</v>
      </c>
      <c r="I2983" s="87">
        <v>5610.4800000000005</v>
      </c>
      <c r="J2983" s="87">
        <v>5378</v>
      </c>
      <c r="K2983" s="87">
        <v>2917.54</v>
      </c>
      <c r="L2983" s="80">
        <v>5378</v>
      </c>
      <c r="M2983" s="80"/>
      <c r="N2983" s="80"/>
      <c r="O2983" s="80"/>
      <c r="P2983" s="80"/>
      <c r="Q2983" s="78">
        <v>310010</v>
      </c>
      <c r="R2983" s="79" t="s">
        <v>764</v>
      </c>
      <c r="S2983" s="78">
        <v>590</v>
      </c>
      <c r="T2983" s="79" t="s">
        <v>764</v>
      </c>
      <c r="U2983" s="78">
        <v>31</v>
      </c>
      <c r="V2983" s="80" t="s">
        <v>716</v>
      </c>
      <c r="W2983" s="78">
        <v>64</v>
      </c>
      <c r="X2983" s="78">
        <v>9</v>
      </c>
    </row>
    <row r="2984" spans="1:24" x14ac:dyDescent="0.25">
      <c r="A2984" s="67"/>
      <c r="B2984" s="67">
        <v>2691</v>
      </c>
      <c r="C2984" s="67" t="s">
        <v>786</v>
      </c>
      <c r="D2984" s="109">
        <v>822005</v>
      </c>
      <c r="E2984" s="86" t="s">
        <v>151</v>
      </c>
      <c r="F2984" s="72">
        <v>712370</v>
      </c>
      <c r="G2984" s="86" t="s">
        <v>184</v>
      </c>
      <c r="H2984" s="87">
        <v>0</v>
      </c>
      <c r="I2984" s="87">
        <v>2496.9299999999998</v>
      </c>
      <c r="J2984" s="87">
        <v>0</v>
      </c>
      <c r="K2984" s="87">
        <v>0</v>
      </c>
      <c r="L2984" s="80">
        <v>0</v>
      </c>
      <c r="M2984" s="80"/>
      <c r="N2984" s="80"/>
      <c r="O2984" s="80"/>
      <c r="P2984" s="80"/>
      <c r="Q2984" s="78">
        <v>310010</v>
      </c>
      <c r="R2984" s="79" t="s">
        <v>764</v>
      </c>
      <c r="S2984" s="78">
        <v>590</v>
      </c>
      <c r="T2984" s="79" t="s">
        <v>764</v>
      </c>
      <c r="U2984" s="78">
        <v>31</v>
      </c>
      <c r="V2984" s="80" t="s">
        <v>716</v>
      </c>
      <c r="W2984" s="78">
        <v>71</v>
      </c>
      <c r="X2984" s="78">
        <v>9</v>
      </c>
    </row>
    <row r="2985" spans="1:24" s="66" customFormat="1" x14ac:dyDescent="0.25">
      <c r="A2985" s="67"/>
      <c r="B2985" s="67">
        <v>2692</v>
      </c>
      <c r="C2985" s="67" t="s">
        <v>786</v>
      </c>
      <c r="D2985" s="109">
        <v>822005</v>
      </c>
      <c r="E2985" s="86" t="s">
        <v>151</v>
      </c>
      <c r="F2985" s="72">
        <v>712655</v>
      </c>
      <c r="G2985" s="86" t="s">
        <v>237</v>
      </c>
      <c r="H2985" s="87">
        <v>3.98</v>
      </c>
      <c r="I2985" s="87">
        <v>7.96</v>
      </c>
      <c r="J2985" s="87">
        <v>50</v>
      </c>
      <c r="K2985" s="87">
        <v>7.96</v>
      </c>
      <c r="L2985" s="80">
        <v>50</v>
      </c>
      <c r="M2985" s="80"/>
      <c r="N2985" s="80"/>
      <c r="O2985" s="80"/>
      <c r="P2985" s="80"/>
      <c r="Q2985" s="78">
        <v>310010</v>
      </c>
      <c r="R2985" s="79" t="s">
        <v>764</v>
      </c>
      <c r="S2985" s="78">
        <v>590</v>
      </c>
      <c r="T2985" s="79" t="s">
        <v>764</v>
      </c>
      <c r="U2985" s="78">
        <v>31</v>
      </c>
      <c r="V2985" s="80" t="s">
        <v>716</v>
      </c>
      <c r="W2985" s="78">
        <v>71</v>
      </c>
      <c r="X2985" s="78">
        <v>9</v>
      </c>
    </row>
    <row r="2986" spans="1:24" x14ac:dyDescent="0.25">
      <c r="A2986" s="67"/>
      <c r="B2986" s="67">
        <v>2693</v>
      </c>
      <c r="C2986" s="67" t="s">
        <v>786</v>
      </c>
      <c r="D2986" s="109">
        <v>822005</v>
      </c>
      <c r="E2986" s="86" t="s">
        <v>151</v>
      </c>
      <c r="F2986" s="72">
        <v>733120</v>
      </c>
      <c r="G2986" s="86" t="s">
        <v>188</v>
      </c>
      <c r="H2986" s="87">
        <v>1640.7300000000002</v>
      </c>
      <c r="I2986" s="87">
        <v>1778.8699999999997</v>
      </c>
      <c r="J2986" s="87">
        <v>2349</v>
      </c>
      <c r="K2986" s="87">
        <v>451.28</v>
      </c>
      <c r="L2986" s="80">
        <v>4500</v>
      </c>
      <c r="M2986" s="80"/>
      <c r="N2986" s="80"/>
      <c r="O2986" s="80"/>
      <c r="P2986" s="80"/>
      <c r="Q2986" s="78">
        <v>310010</v>
      </c>
      <c r="R2986" s="79" t="s">
        <v>764</v>
      </c>
      <c r="S2986" s="78">
        <v>590</v>
      </c>
      <c r="T2986" s="79" t="s">
        <v>764</v>
      </c>
      <c r="U2986" s="78">
        <v>31</v>
      </c>
      <c r="V2986" s="80" t="s">
        <v>716</v>
      </c>
      <c r="W2986" s="78">
        <v>73</v>
      </c>
      <c r="X2986" s="78">
        <v>9</v>
      </c>
    </row>
    <row r="2987" spans="1:24" x14ac:dyDescent="0.25">
      <c r="A2987" s="67"/>
      <c r="B2987" s="67">
        <v>2694</v>
      </c>
      <c r="C2987" s="67" t="s">
        <v>786</v>
      </c>
      <c r="D2987" s="109">
        <v>822005</v>
      </c>
      <c r="E2987" s="86" t="s">
        <v>151</v>
      </c>
      <c r="F2987" s="72">
        <v>733460</v>
      </c>
      <c r="G2987" s="86" t="s">
        <v>293</v>
      </c>
      <c r="H2987" s="87">
        <v>0</v>
      </c>
      <c r="I2987" s="87">
        <v>2261.52</v>
      </c>
      <c r="J2987" s="87">
        <v>0</v>
      </c>
      <c r="K2987" s="87">
        <v>0</v>
      </c>
      <c r="L2987" s="80">
        <v>0</v>
      </c>
      <c r="M2987" s="80"/>
      <c r="N2987" s="80"/>
      <c r="O2987" s="80"/>
      <c r="P2987" s="80"/>
      <c r="Q2987" s="78">
        <v>310010</v>
      </c>
      <c r="R2987" s="79" t="s">
        <v>764</v>
      </c>
      <c r="S2987" s="78">
        <v>590</v>
      </c>
      <c r="T2987" s="79" t="s">
        <v>764</v>
      </c>
      <c r="U2987" s="78">
        <v>31</v>
      </c>
      <c r="V2987" s="80" t="s">
        <v>716</v>
      </c>
      <c r="W2987" s="78">
        <v>73</v>
      </c>
      <c r="X2987" s="78">
        <v>9</v>
      </c>
    </row>
    <row r="2988" spans="1:24" x14ac:dyDescent="0.25">
      <c r="A2988" s="67"/>
      <c r="B2988" s="67">
        <v>2695</v>
      </c>
      <c r="C2988" s="67" t="s">
        <v>786</v>
      </c>
      <c r="D2988" s="109">
        <v>822005</v>
      </c>
      <c r="E2988" s="86" t="s">
        <v>151</v>
      </c>
      <c r="F2988" s="72">
        <v>744210</v>
      </c>
      <c r="G2988" s="86" t="s">
        <v>190</v>
      </c>
      <c r="H2988" s="87">
        <v>547.23</v>
      </c>
      <c r="I2988" s="87">
        <v>501.90000000000003</v>
      </c>
      <c r="J2988" s="87">
        <v>600</v>
      </c>
      <c r="K2988" s="87">
        <v>128.51999999999998</v>
      </c>
      <c r="L2988" s="80">
        <v>600</v>
      </c>
      <c r="M2988" s="80"/>
      <c r="N2988" s="80"/>
      <c r="O2988" s="80"/>
      <c r="P2988" s="80"/>
      <c r="Q2988" s="78">
        <v>310010</v>
      </c>
      <c r="R2988" s="79" t="s">
        <v>764</v>
      </c>
      <c r="S2988" s="78">
        <v>590</v>
      </c>
      <c r="T2988" s="79" t="s">
        <v>764</v>
      </c>
      <c r="U2988" s="78">
        <v>31</v>
      </c>
      <c r="V2988" s="80" t="s">
        <v>716</v>
      </c>
      <c r="W2988" s="78">
        <v>74</v>
      </c>
      <c r="X2988" s="78">
        <v>9</v>
      </c>
    </row>
    <row r="2989" spans="1:24" x14ac:dyDescent="0.25">
      <c r="A2989" s="67"/>
      <c r="B2989" s="67">
        <v>2696</v>
      </c>
      <c r="C2989" s="67" t="s">
        <v>786</v>
      </c>
      <c r="D2989" s="109">
        <v>822005</v>
      </c>
      <c r="E2989" s="86" t="s">
        <v>151</v>
      </c>
      <c r="F2989" s="72">
        <v>744220</v>
      </c>
      <c r="G2989" s="86" t="s">
        <v>191</v>
      </c>
      <c r="H2989" s="87">
        <v>0</v>
      </c>
      <c r="I2989" s="87">
        <v>0</v>
      </c>
      <c r="J2989" s="87">
        <v>0</v>
      </c>
      <c r="K2989" s="87">
        <v>0</v>
      </c>
      <c r="L2989" s="80">
        <v>200</v>
      </c>
      <c r="M2989" s="80"/>
      <c r="N2989" s="80"/>
      <c r="O2989" s="80"/>
      <c r="P2989" s="80"/>
      <c r="Q2989" s="78">
        <v>310010</v>
      </c>
      <c r="R2989" s="79" t="s">
        <v>764</v>
      </c>
      <c r="S2989" s="78">
        <v>590</v>
      </c>
      <c r="T2989" s="79" t="s">
        <v>764</v>
      </c>
      <c r="U2989" s="78">
        <v>31</v>
      </c>
      <c r="V2989" s="80" t="s">
        <v>716</v>
      </c>
      <c r="W2989" s="78">
        <v>74</v>
      </c>
      <c r="X2989" s="78">
        <v>9</v>
      </c>
    </row>
    <row r="2990" spans="1:24" x14ac:dyDescent="0.25">
      <c r="A2990" s="67"/>
      <c r="B2990" s="67">
        <v>2697</v>
      </c>
      <c r="C2990" s="67" t="s">
        <v>786</v>
      </c>
      <c r="D2990" s="109">
        <v>822005</v>
      </c>
      <c r="E2990" s="86" t="s">
        <v>151</v>
      </c>
      <c r="F2990" s="72">
        <v>755240</v>
      </c>
      <c r="G2990" s="86" t="s">
        <v>193</v>
      </c>
      <c r="H2990" s="87">
        <v>0</v>
      </c>
      <c r="I2990" s="87">
        <v>0</v>
      </c>
      <c r="J2990" s="87">
        <v>0</v>
      </c>
      <c r="K2990" s="87">
        <v>0</v>
      </c>
      <c r="L2990" s="80">
        <v>100</v>
      </c>
      <c r="M2990" s="80"/>
      <c r="N2990" s="80"/>
      <c r="O2990" s="80"/>
      <c r="P2990" s="80"/>
      <c r="Q2990" s="78">
        <v>310010</v>
      </c>
      <c r="R2990" s="79" t="s">
        <v>764</v>
      </c>
      <c r="S2990" s="78">
        <v>590</v>
      </c>
      <c r="T2990" s="79" t="s">
        <v>764</v>
      </c>
      <c r="U2990" s="78">
        <v>31</v>
      </c>
      <c r="V2990" s="80" t="s">
        <v>716</v>
      </c>
      <c r="W2990" s="78">
        <v>75</v>
      </c>
      <c r="X2990" s="78">
        <v>9</v>
      </c>
    </row>
    <row r="2991" spans="1:24" x14ac:dyDescent="0.25">
      <c r="A2991" s="67"/>
      <c r="B2991" s="67">
        <v>2698</v>
      </c>
      <c r="C2991" s="67" t="s">
        <v>786</v>
      </c>
      <c r="D2991" s="109">
        <v>822005</v>
      </c>
      <c r="E2991" s="86" t="s">
        <v>151</v>
      </c>
      <c r="F2991" s="72">
        <v>755310</v>
      </c>
      <c r="G2991" s="86" t="s">
        <v>194</v>
      </c>
      <c r="H2991" s="87">
        <v>0.84</v>
      </c>
      <c r="I2991" s="87">
        <v>0</v>
      </c>
      <c r="J2991" s="87">
        <v>0</v>
      </c>
      <c r="K2991" s="87">
        <v>0</v>
      </c>
      <c r="L2991" s="80">
        <v>300</v>
      </c>
      <c r="M2991" s="80"/>
      <c r="N2991" s="80"/>
      <c r="O2991" s="80"/>
      <c r="P2991" s="80"/>
      <c r="Q2991" s="78">
        <v>310010</v>
      </c>
      <c r="R2991" s="79" t="s">
        <v>764</v>
      </c>
      <c r="S2991" s="78">
        <v>590</v>
      </c>
      <c r="T2991" s="79" t="s">
        <v>764</v>
      </c>
      <c r="U2991" s="78">
        <v>31</v>
      </c>
      <c r="V2991" s="80" t="s">
        <v>716</v>
      </c>
      <c r="W2991" s="78">
        <v>75</v>
      </c>
      <c r="X2991" s="78">
        <v>9</v>
      </c>
    </row>
    <row r="2992" spans="1:24" x14ac:dyDescent="0.25">
      <c r="A2992" s="67"/>
      <c r="B2992" s="67">
        <v>2699</v>
      </c>
      <c r="C2992" s="67" t="s">
        <v>786</v>
      </c>
      <c r="D2992" s="109">
        <v>822005</v>
      </c>
      <c r="E2992" s="86" t="s">
        <v>151</v>
      </c>
      <c r="F2992" s="72">
        <v>755360</v>
      </c>
      <c r="G2992" s="86" t="s">
        <v>225</v>
      </c>
      <c r="H2992" s="87">
        <v>60.31</v>
      </c>
      <c r="I2992" s="87">
        <v>113.53999999999999</v>
      </c>
      <c r="J2992" s="87">
        <v>250</v>
      </c>
      <c r="K2992" s="87">
        <v>110.88</v>
      </c>
      <c r="L2992" s="80">
        <v>500</v>
      </c>
      <c r="M2992" s="80"/>
      <c r="N2992" s="80"/>
      <c r="O2992" s="80"/>
      <c r="P2992" s="80"/>
      <c r="Q2992" s="78">
        <v>310010</v>
      </c>
      <c r="R2992" s="79" t="s">
        <v>764</v>
      </c>
      <c r="S2992" s="78">
        <v>590</v>
      </c>
      <c r="T2992" s="79" t="s">
        <v>764</v>
      </c>
      <c r="U2992" s="78">
        <v>31</v>
      </c>
      <c r="V2992" s="80" t="s">
        <v>716</v>
      </c>
      <c r="W2992" s="78">
        <v>75</v>
      </c>
      <c r="X2992" s="78">
        <v>9</v>
      </c>
    </row>
    <row r="2993" spans="1:24" x14ac:dyDescent="0.25">
      <c r="A2993" s="67"/>
      <c r="B2993" s="67">
        <v>2700</v>
      </c>
      <c r="C2993" s="67" t="s">
        <v>786</v>
      </c>
      <c r="D2993" s="109">
        <v>822005</v>
      </c>
      <c r="E2993" s="86" t="s">
        <v>151</v>
      </c>
      <c r="F2993" s="72">
        <v>755705</v>
      </c>
      <c r="G2993" s="86" t="s">
        <v>196</v>
      </c>
      <c r="H2993" s="87">
        <v>230.52</v>
      </c>
      <c r="I2993" s="87">
        <v>368.74</v>
      </c>
      <c r="J2993" s="87">
        <v>400</v>
      </c>
      <c r="K2993" s="87">
        <v>141.57000000000002</v>
      </c>
      <c r="L2993" s="80">
        <v>600</v>
      </c>
      <c r="M2993" s="80"/>
      <c r="N2993" s="80"/>
      <c r="O2993" s="80"/>
      <c r="P2993" s="80"/>
      <c r="Q2993" s="78">
        <v>310010</v>
      </c>
      <c r="R2993" s="79" t="s">
        <v>764</v>
      </c>
      <c r="S2993" s="78">
        <v>590</v>
      </c>
      <c r="T2993" s="79" t="s">
        <v>764</v>
      </c>
      <c r="U2993" s="78">
        <v>31</v>
      </c>
      <c r="V2993" s="80" t="s">
        <v>716</v>
      </c>
      <c r="W2993" s="78">
        <v>75</v>
      </c>
      <c r="X2993" s="78">
        <v>9</v>
      </c>
    </row>
    <row r="2994" spans="1:24" x14ac:dyDescent="0.25">
      <c r="A2994" s="67"/>
      <c r="B2994" s="67">
        <v>2701</v>
      </c>
      <c r="C2994" s="67" t="s">
        <v>786</v>
      </c>
      <c r="D2994" s="109">
        <v>822005</v>
      </c>
      <c r="E2994" s="86" t="s">
        <v>151</v>
      </c>
      <c r="F2994" s="72">
        <v>787410</v>
      </c>
      <c r="G2994" s="86" t="s">
        <v>227</v>
      </c>
      <c r="H2994" s="87">
        <v>660.1</v>
      </c>
      <c r="I2994" s="87">
        <v>0</v>
      </c>
      <c r="J2994" s="87">
        <v>0</v>
      </c>
      <c r="K2994" s="87">
        <v>0</v>
      </c>
      <c r="L2994" s="80">
        <v>0</v>
      </c>
      <c r="M2994" s="80"/>
      <c r="N2994" s="80"/>
      <c r="O2994" s="80"/>
      <c r="P2994" s="80"/>
      <c r="Q2994" s="78">
        <v>310010</v>
      </c>
      <c r="R2994" s="79" t="s">
        <v>764</v>
      </c>
      <c r="S2994" s="78">
        <v>590</v>
      </c>
      <c r="T2994" s="79" t="s">
        <v>764</v>
      </c>
      <c r="U2994" s="78">
        <v>31</v>
      </c>
      <c r="V2994" s="80" t="s">
        <v>716</v>
      </c>
      <c r="W2994" s="78">
        <v>78</v>
      </c>
      <c r="X2994" s="78">
        <v>9</v>
      </c>
    </row>
    <row r="2995" spans="1:24" x14ac:dyDescent="0.25">
      <c r="A2995" s="67"/>
      <c r="B2995" s="67">
        <v>2702</v>
      </c>
      <c r="C2995" s="67" t="s">
        <v>786</v>
      </c>
      <c r="D2995" s="109">
        <v>822005</v>
      </c>
      <c r="E2995" s="86" t="s">
        <v>151</v>
      </c>
      <c r="F2995" s="72">
        <v>810992</v>
      </c>
      <c r="G2995" s="86" t="s">
        <v>353</v>
      </c>
      <c r="H2995" s="87"/>
      <c r="I2995" s="87"/>
      <c r="J2995" s="87">
        <v>0</v>
      </c>
      <c r="K2995" s="87">
        <v>0</v>
      </c>
      <c r="L2995" s="80">
        <v>0</v>
      </c>
      <c r="M2995" s="80"/>
      <c r="N2995" s="80"/>
      <c r="O2995" s="80"/>
      <c r="P2995" s="80"/>
      <c r="Q2995" s="78">
        <v>310010</v>
      </c>
      <c r="R2995" s="79" t="s">
        <v>764</v>
      </c>
      <c r="S2995" s="78">
        <v>590</v>
      </c>
      <c r="T2995" s="79" t="s">
        <v>764</v>
      </c>
      <c r="U2995" s="78">
        <v>31</v>
      </c>
      <c r="V2995" s="80" t="s">
        <v>716</v>
      </c>
      <c r="W2995" s="78">
        <v>81</v>
      </c>
      <c r="X2995" s="78">
        <v>9</v>
      </c>
    </row>
    <row r="2996" spans="1:24" x14ac:dyDescent="0.25">
      <c r="A2996" s="67"/>
      <c r="B2996" s="67">
        <v>2703</v>
      </c>
      <c r="C2996" s="67" t="s">
        <v>706</v>
      </c>
      <c r="D2996" s="109">
        <v>300060</v>
      </c>
      <c r="E2996" s="88" t="s">
        <v>787</v>
      </c>
      <c r="F2996" s="72">
        <v>611210</v>
      </c>
      <c r="G2996" s="75" t="s">
        <v>221</v>
      </c>
      <c r="H2996" s="77">
        <v>0</v>
      </c>
      <c r="I2996" s="77">
        <v>0</v>
      </c>
      <c r="J2996" s="77">
        <v>95562</v>
      </c>
      <c r="K2996" s="77">
        <v>47780.7</v>
      </c>
      <c r="L2996" s="80">
        <v>95561</v>
      </c>
      <c r="M2996" s="80"/>
      <c r="N2996" s="80"/>
      <c r="O2996" s="80"/>
      <c r="P2996" s="80"/>
      <c r="Q2996" s="78">
        <v>110010</v>
      </c>
      <c r="R2996" s="79" t="s">
        <v>45</v>
      </c>
      <c r="S2996" s="78">
        <v>25</v>
      </c>
      <c r="T2996" s="79" t="s">
        <v>45</v>
      </c>
      <c r="U2996" s="78">
        <v>11</v>
      </c>
      <c r="V2996" s="80" t="s">
        <v>156</v>
      </c>
      <c r="W2996" s="78">
        <v>61</v>
      </c>
      <c r="X2996" s="78">
        <v>9</v>
      </c>
    </row>
    <row r="2997" spans="1:24" x14ac:dyDescent="0.25">
      <c r="A2997" s="67"/>
      <c r="B2997" s="67">
        <v>2704</v>
      </c>
      <c r="C2997" s="67" t="s">
        <v>706</v>
      </c>
      <c r="D2997" s="109">
        <v>300060</v>
      </c>
      <c r="E2997" s="88" t="s">
        <v>787</v>
      </c>
      <c r="F2997" s="72">
        <v>611420</v>
      </c>
      <c r="G2997" s="75" t="s">
        <v>181</v>
      </c>
      <c r="H2997" s="77">
        <v>0</v>
      </c>
      <c r="I2997" s="77">
        <v>0</v>
      </c>
      <c r="J2997" s="77">
        <v>37514</v>
      </c>
      <c r="K2997" s="77">
        <v>18756.900000000001</v>
      </c>
      <c r="L2997" s="80">
        <v>37514</v>
      </c>
      <c r="M2997" s="80"/>
      <c r="N2997" s="80"/>
      <c r="O2997" s="80"/>
      <c r="P2997" s="80"/>
      <c r="Q2997" s="78">
        <v>110010</v>
      </c>
      <c r="R2997" s="79" t="s">
        <v>45</v>
      </c>
      <c r="S2997" s="78">
        <v>25</v>
      </c>
      <c r="T2997" s="79" t="s">
        <v>45</v>
      </c>
      <c r="U2997" s="78">
        <v>11</v>
      </c>
      <c r="V2997" s="80" t="s">
        <v>156</v>
      </c>
      <c r="W2997" s="78">
        <v>61</v>
      </c>
      <c r="X2997" s="78">
        <v>9</v>
      </c>
    </row>
    <row r="2998" spans="1:24" x14ac:dyDescent="0.25">
      <c r="A2998" s="67"/>
      <c r="B2998" s="67">
        <v>2705</v>
      </c>
      <c r="C2998" s="67" t="s">
        <v>706</v>
      </c>
      <c r="D2998" s="109">
        <v>300060</v>
      </c>
      <c r="E2998" s="88" t="s">
        <v>787</v>
      </c>
      <c r="F2998" s="72">
        <v>611489</v>
      </c>
      <c r="G2998" s="75" t="s">
        <v>733</v>
      </c>
      <c r="H2998" s="77">
        <v>0</v>
      </c>
      <c r="I2998" s="77">
        <v>0</v>
      </c>
      <c r="J2998" s="77">
        <v>379</v>
      </c>
      <c r="K2998" s="77">
        <v>378.75</v>
      </c>
      <c r="L2998" s="80">
        <v>500</v>
      </c>
      <c r="M2998" s="80"/>
      <c r="N2998" s="80"/>
      <c r="O2998" s="80"/>
      <c r="P2998" s="80"/>
      <c r="Q2998" s="78">
        <v>110010</v>
      </c>
      <c r="R2998" s="79" t="s">
        <v>45</v>
      </c>
      <c r="S2998" s="78">
        <v>25</v>
      </c>
      <c r="T2998" s="79" t="s">
        <v>45</v>
      </c>
      <c r="U2998" s="78">
        <v>11</v>
      </c>
      <c r="V2998" s="80" t="s">
        <v>156</v>
      </c>
      <c r="W2998" s="78">
        <v>61</v>
      </c>
      <c r="X2998" s="78">
        <v>9</v>
      </c>
    </row>
    <row r="2999" spans="1:24" x14ac:dyDescent="0.25">
      <c r="A2999" s="67"/>
      <c r="B2999" s="67">
        <v>2706</v>
      </c>
      <c r="C2999" s="67" t="s">
        <v>706</v>
      </c>
      <c r="D2999" s="109">
        <v>300060</v>
      </c>
      <c r="E2999" s="88" t="s">
        <v>787</v>
      </c>
      <c r="F2999" s="72">
        <v>611492</v>
      </c>
      <c r="G2999" s="75" t="s">
        <v>183</v>
      </c>
      <c r="H2999" s="77">
        <v>0</v>
      </c>
      <c r="I2999" s="77">
        <v>0</v>
      </c>
      <c r="J2999" s="77">
        <v>494</v>
      </c>
      <c r="K2999" s="77">
        <v>493.72999999999996</v>
      </c>
      <c r="L2999" s="80">
        <v>500</v>
      </c>
      <c r="M2999" s="80"/>
      <c r="N2999" s="80"/>
      <c r="O2999" s="80"/>
      <c r="P2999" s="80"/>
      <c r="Q2999" s="78">
        <v>110010</v>
      </c>
      <c r="R2999" s="79" t="s">
        <v>45</v>
      </c>
      <c r="S2999" s="78">
        <v>25</v>
      </c>
      <c r="T2999" s="79" t="s">
        <v>45</v>
      </c>
      <c r="U2999" s="78">
        <v>11</v>
      </c>
      <c r="V2999" s="80" t="s">
        <v>156</v>
      </c>
      <c r="W2999" s="78">
        <v>61</v>
      </c>
      <c r="X2999" s="78">
        <v>9</v>
      </c>
    </row>
    <row r="3000" spans="1:24" x14ac:dyDescent="0.25">
      <c r="A3000" s="67"/>
      <c r="B3000" s="67">
        <v>2707</v>
      </c>
      <c r="C3000" s="67" t="s">
        <v>706</v>
      </c>
      <c r="D3000" s="109">
        <v>300060</v>
      </c>
      <c r="E3000" s="88" t="s">
        <v>787</v>
      </c>
      <c r="F3000" s="72">
        <v>733120</v>
      </c>
      <c r="G3000" s="75" t="s">
        <v>188</v>
      </c>
      <c r="H3000" s="77">
        <v>0</v>
      </c>
      <c r="I3000" s="77">
        <v>0</v>
      </c>
      <c r="J3000" s="77">
        <v>4400</v>
      </c>
      <c r="K3000" s="77">
        <v>1318.6499999999999</v>
      </c>
      <c r="L3000" s="80">
        <v>4341</v>
      </c>
      <c r="M3000" s="80"/>
      <c r="N3000" s="80"/>
      <c r="O3000" s="80"/>
      <c r="P3000" s="80"/>
      <c r="Q3000" s="78">
        <v>110010</v>
      </c>
      <c r="R3000" s="79" t="s">
        <v>45</v>
      </c>
      <c r="S3000" s="78">
        <v>25</v>
      </c>
      <c r="T3000" s="79" t="s">
        <v>45</v>
      </c>
      <c r="U3000" s="78">
        <v>11</v>
      </c>
      <c r="V3000" s="80" t="s">
        <v>156</v>
      </c>
      <c r="W3000" s="78">
        <v>73</v>
      </c>
      <c r="X3000" s="78">
        <v>9</v>
      </c>
    </row>
    <row r="3001" spans="1:24" x14ac:dyDescent="0.25">
      <c r="A3001" s="67"/>
      <c r="B3001" s="67">
        <v>2708</v>
      </c>
      <c r="C3001" s="67" t="s">
        <v>706</v>
      </c>
      <c r="D3001" s="109">
        <v>300060</v>
      </c>
      <c r="E3001" s="88" t="s">
        <v>787</v>
      </c>
      <c r="F3001" s="72">
        <v>744210</v>
      </c>
      <c r="G3001" s="75" t="s">
        <v>190</v>
      </c>
      <c r="H3001" s="77">
        <v>0</v>
      </c>
      <c r="I3001" s="77">
        <v>0</v>
      </c>
      <c r="J3001" s="77">
        <v>1361</v>
      </c>
      <c r="K3001" s="77">
        <v>0</v>
      </c>
      <c r="L3001" s="80">
        <v>1000</v>
      </c>
      <c r="M3001" s="80"/>
      <c r="N3001" s="80"/>
      <c r="O3001" s="80"/>
      <c r="P3001" s="80"/>
      <c r="Q3001" s="78">
        <v>110010</v>
      </c>
      <c r="R3001" s="79" t="s">
        <v>45</v>
      </c>
      <c r="S3001" s="78">
        <v>25</v>
      </c>
      <c r="T3001" s="79" t="s">
        <v>45</v>
      </c>
      <c r="U3001" s="78">
        <v>11</v>
      </c>
      <c r="V3001" s="80" t="s">
        <v>156</v>
      </c>
      <c r="W3001" s="78">
        <v>74</v>
      </c>
      <c r="X3001" s="78">
        <v>9</v>
      </c>
    </row>
    <row r="3002" spans="1:24" x14ac:dyDescent="0.25">
      <c r="A3002" s="67"/>
      <c r="B3002" s="67">
        <v>2709</v>
      </c>
      <c r="C3002" s="67" t="s">
        <v>706</v>
      </c>
      <c r="D3002" s="109">
        <v>300060</v>
      </c>
      <c r="E3002" s="88" t="s">
        <v>787</v>
      </c>
      <c r="F3002" s="72">
        <v>744220</v>
      </c>
      <c r="G3002" s="75" t="s">
        <v>191</v>
      </c>
      <c r="H3002" s="77">
        <v>0</v>
      </c>
      <c r="I3002" s="77">
        <v>0</v>
      </c>
      <c r="J3002" s="77">
        <v>4800</v>
      </c>
      <c r="K3002" s="77">
        <v>1245.7</v>
      </c>
      <c r="L3002" s="80">
        <v>5000</v>
      </c>
      <c r="M3002" s="80"/>
      <c r="N3002" s="80"/>
      <c r="O3002" s="80"/>
      <c r="P3002" s="80"/>
      <c r="Q3002" s="78">
        <v>110010</v>
      </c>
      <c r="R3002" s="79" t="s">
        <v>45</v>
      </c>
      <c r="S3002" s="78">
        <v>25</v>
      </c>
      <c r="T3002" s="79" t="s">
        <v>45</v>
      </c>
      <c r="U3002" s="78">
        <v>11</v>
      </c>
      <c r="V3002" s="80" t="s">
        <v>156</v>
      </c>
      <c r="W3002" s="78">
        <v>74</v>
      </c>
      <c r="X3002" s="78">
        <v>9</v>
      </c>
    </row>
    <row r="3003" spans="1:24" x14ac:dyDescent="0.25">
      <c r="A3003" s="67"/>
      <c r="B3003" s="67">
        <v>2710</v>
      </c>
      <c r="C3003" s="67" t="s">
        <v>706</v>
      </c>
      <c r="D3003" s="109">
        <v>300060</v>
      </c>
      <c r="E3003" s="88" t="s">
        <v>787</v>
      </c>
      <c r="F3003" s="72">
        <v>755360</v>
      </c>
      <c r="G3003" s="75" t="s">
        <v>225</v>
      </c>
      <c r="H3003" s="77">
        <v>0</v>
      </c>
      <c r="I3003" s="77">
        <v>0</v>
      </c>
      <c r="J3003" s="77">
        <v>500</v>
      </c>
      <c r="K3003" s="77">
        <v>0</v>
      </c>
      <c r="L3003" s="80">
        <v>500</v>
      </c>
      <c r="M3003" s="80"/>
      <c r="N3003" s="80"/>
      <c r="O3003" s="80"/>
      <c r="P3003" s="80"/>
      <c r="Q3003" s="78">
        <v>110010</v>
      </c>
      <c r="R3003" s="79" t="s">
        <v>45</v>
      </c>
      <c r="S3003" s="78">
        <v>25</v>
      </c>
      <c r="T3003" s="79" t="s">
        <v>45</v>
      </c>
      <c r="U3003" s="78">
        <v>11</v>
      </c>
      <c r="V3003" s="80" t="s">
        <v>156</v>
      </c>
      <c r="W3003" s="78">
        <v>75</v>
      </c>
      <c r="X3003" s="78">
        <v>9</v>
      </c>
    </row>
    <row r="3004" spans="1:24" s="66" customFormat="1" x14ac:dyDescent="0.25">
      <c r="A3004" s="67"/>
      <c r="B3004" s="67">
        <v>2711</v>
      </c>
      <c r="C3004" s="67" t="s">
        <v>706</v>
      </c>
      <c r="D3004" s="109">
        <v>300060</v>
      </c>
      <c r="E3004" s="88" t="s">
        <v>787</v>
      </c>
      <c r="F3004" s="72">
        <v>755705</v>
      </c>
      <c r="G3004" s="75" t="s">
        <v>196</v>
      </c>
      <c r="H3004" s="77">
        <v>0</v>
      </c>
      <c r="I3004" s="77">
        <v>0</v>
      </c>
      <c r="J3004" s="77">
        <v>500</v>
      </c>
      <c r="K3004" s="77">
        <v>0</v>
      </c>
      <c r="L3004" s="80">
        <v>500</v>
      </c>
      <c r="M3004" s="80"/>
      <c r="N3004" s="80"/>
      <c r="O3004" s="80"/>
      <c r="P3004" s="80"/>
      <c r="Q3004" s="78">
        <v>110010</v>
      </c>
      <c r="R3004" s="79" t="s">
        <v>45</v>
      </c>
      <c r="S3004" s="78">
        <v>25</v>
      </c>
      <c r="T3004" s="79" t="s">
        <v>45</v>
      </c>
      <c r="U3004" s="78">
        <v>11</v>
      </c>
      <c r="V3004" s="80" t="s">
        <v>156</v>
      </c>
      <c r="W3004" s="78">
        <v>75</v>
      </c>
      <c r="X3004" s="78">
        <v>9</v>
      </c>
    </row>
    <row r="3005" spans="1:24" x14ac:dyDescent="0.25">
      <c r="A3005" s="67"/>
      <c r="B3005" s="67">
        <v>2712</v>
      </c>
      <c r="C3005" s="67" t="s">
        <v>706</v>
      </c>
      <c r="D3005" s="109">
        <v>300060</v>
      </c>
      <c r="E3005" s="88" t="s">
        <v>787</v>
      </c>
      <c r="F3005" s="72">
        <v>755730</v>
      </c>
      <c r="G3005" s="75" t="s">
        <v>197</v>
      </c>
      <c r="H3005" s="77">
        <v>0</v>
      </c>
      <c r="I3005" s="77">
        <v>0</v>
      </c>
      <c r="J3005" s="77">
        <v>2241</v>
      </c>
      <c r="K3005" s="77">
        <v>0</v>
      </c>
      <c r="L3005" s="80">
        <v>2241</v>
      </c>
      <c r="M3005" s="80"/>
      <c r="N3005" s="80"/>
      <c r="O3005" s="80"/>
      <c r="P3005" s="80"/>
      <c r="Q3005" s="78">
        <v>110010</v>
      </c>
      <c r="R3005" s="79" t="s">
        <v>45</v>
      </c>
      <c r="S3005" s="78">
        <v>25</v>
      </c>
      <c r="T3005" s="79" t="s">
        <v>45</v>
      </c>
      <c r="U3005" s="78">
        <v>11</v>
      </c>
      <c r="V3005" s="80" t="s">
        <v>156</v>
      </c>
      <c r="W3005" s="78">
        <v>75</v>
      </c>
      <c r="X3005" s="78">
        <v>9</v>
      </c>
    </row>
    <row r="3006" spans="1:24" s="66" customFormat="1" x14ac:dyDescent="0.25">
      <c r="A3006" s="67"/>
      <c r="B3006" s="67">
        <v>2713</v>
      </c>
      <c r="C3006" s="67" t="s">
        <v>706</v>
      </c>
      <c r="D3006" s="109">
        <v>300060</v>
      </c>
      <c r="E3006" s="88" t="s">
        <v>787</v>
      </c>
      <c r="F3006" s="72">
        <v>755745</v>
      </c>
      <c r="G3006" s="75" t="s">
        <v>252</v>
      </c>
      <c r="H3006" s="77">
        <v>0</v>
      </c>
      <c r="I3006" s="77">
        <v>0</v>
      </c>
      <c r="J3006" s="77">
        <v>1407</v>
      </c>
      <c r="K3006" s="77">
        <v>0</v>
      </c>
      <c r="L3006" s="80">
        <v>1500</v>
      </c>
      <c r="M3006" s="80"/>
      <c r="N3006" s="80"/>
      <c r="O3006" s="80"/>
      <c r="P3006" s="80"/>
      <c r="Q3006" s="78">
        <v>110010</v>
      </c>
      <c r="R3006" s="79" t="s">
        <v>45</v>
      </c>
      <c r="S3006" s="78">
        <v>25</v>
      </c>
      <c r="T3006" s="79" t="s">
        <v>45</v>
      </c>
      <c r="U3006" s="78">
        <v>11</v>
      </c>
      <c r="V3006" s="80" t="s">
        <v>156</v>
      </c>
      <c r="W3006" s="78">
        <v>75</v>
      </c>
      <c r="X3006" s="78">
        <v>9</v>
      </c>
    </row>
    <row r="3007" spans="1:24" x14ac:dyDescent="0.25">
      <c r="A3007" s="67"/>
      <c r="B3007" s="67"/>
      <c r="C3007" s="67" t="s">
        <v>706</v>
      </c>
      <c r="D3007" s="109">
        <v>300060</v>
      </c>
      <c r="E3007" s="88" t="s">
        <v>787</v>
      </c>
      <c r="F3007" s="66">
        <v>798142</v>
      </c>
      <c r="G3007" s="66" t="s">
        <v>839</v>
      </c>
      <c r="H3007" s="77"/>
      <c r="I3007" s="77"/>
      <c r="J3007" s="77"/>
      <c r="K3007" s="77"/>
      <c r="L3007" s="80">
        <v>-1508</v>
      </c>
      <c r="M3007" s="80"/>
      <c r="N3007" s="80"/>
      <c r="O3007" s="80"/>
      <c r="P3007" s="80"/>
      <c r="Q3007" s="78">
        <v>110010</v>
      </c>
      <c r="R3007" s="79" t="s">
        <v>45</v>
      </c>
      <c r="S3007" s="78">
        <v>25</v>
      </c>
      <c r="T3007" s="79" t="s">
        <v>45</v>
      </c>
      <c r="U3007" s="78">
        <v>11</v>
      </c>
      <c r="V3007" s="80" t="s">
        <v>156</v>
      </c>
      <c r="W3007" s="78">
        <v>79</v>
      </c>
      <c r="X3007" s="78">
        <v>9</v>
      </c>
    </row>
    <row r="3008" spans="1:24" x14ac:dyDescent="0.25">
      <c r="A3008" s="67"/>
      <c r="B3008" s="67">
        <v>2714</v>
      </c>
      <c r="C3008" s="67" t="s">
        <v>706</v>
      </c>
      <c r="D3008" s="109">
        <v>380210</v>
      </c>
      <c r="E3008" s="89" t="s">
        <v>596</v>
      </c>
      <c r="F3008" s="72">
        <v>611110</v>
      </c>
      <c r="G3008" s="86" t="s">
        <v>258</v>
      </c>
      <c r="H3008" s="87">
        <v>851944.59000000008</v>
      </c>
      <c r="I3008" s="87">
        <v>883573.49</v>
      </c>
      <c r="J3008" s="87">
        <v>1046521</v>
      </c>
      <c r="K3008" s="87">
        <v>570503.53</v>
      </c>
      <c r="L3008" s="80">
        <v>1220566</v>
      </c>
      <c r="M3008" s="80"/>
      <c r="N3008" s="80"/>
      <c r="O3008" s="80"/>
      <c r="P3008" s="80"/>
      <c r="Q3008" s="78">
        <v>110010</v>
      </c>
      <c r="R3008" s="79" t="s">
        <v>150</v>
      </c>
      <c r="S3008" s="78">
        <v>10</v>
      </c>
      <c r="T3008" s="79" t="s">
        <v>150</v>
      </c>
      <c r="U3008" s="78">
        <v>11</v>
      </c>
      <c r="V3008" s="80" t="s">
        <v>156</v>
      </c>
      <c r="W3008" s="78">
        <v>61</v>
      </c>
      <c r="X3008" s="78">
        <v>2</v>
      </c>
    </row>
    <row r="3009" spans="1:24" x14ac:dyDescent="0.25">
      <c r="A3009" s="67"/>
      <c r="B3009" s="67">
        <v>2715</v>
      </c>
      <c r="C3009" s="67" t="s">
        <v>706</v>
      </c>
      <c r="D3009" s="109">
        <v>380210</v>
      </c>
      <c r="E3009" s="89" t="s">
        <v>596</v>
      </c>
      <c r="F3009" s="72">
        <v>611115</v>
      </c>
      <c r="G3009" s="86" t="s">
        <v>259</v>
      </c>
      <c r="H3009" s="87">
        <v>1379.65</v>
      </c>
      <c r="I3009" s="87">
        <v>1776.12</v>
      </c>
      <c r="J3009" s="87">
        <v>0</v>
      </c>
      <c r="K3009" s="87">
        <v>0</v>
      </c>
      <c r="L3009" s="80">
        <v>1917</v>
      </c>
      <c r="M3009" s="80"/>
      <c r="N3009" s="80"/>
      <c r="O3009" s="80"/>
      <c r="P3009" s="80"/>
      <c r="Q3009" s="78">
        <v>110010</v>
      </c>
      <c r="R3009" s="79" t="s">
        <v>150</v>
      </c>
      <c r="S3009" s="78">
        <v>10</v>
      </c>
      <c r="T3009" s="79" t="s">
        <v>150</v>
      </c>
      <c r="U3009" s="78">
        <v>11</v>
      </c>
      <c r="V3009" s="80" t="s">
        <v>156</v>
      </c>
      <c r="W3009" s="78">
        <v>61</v>
      </c>
      <c r="X3009" s="78">
        <v>2</v>
      </c>
    </row>
    <row r="3010" spans="1:24" x14ac:dyDescent="0.25">
      <c r="A3010" s="67"/>
      <c r="B3010" s="67">
        <v>2716</v>
      </c>
      <c r="C3010" s="67" t="s">
        <v>706</v>
      </c>
      <c r="D3010" s="109">
        <v>380210</v>
      </c>
      <c r="E3010" s="89" t="s">
        <v>596</v>
      </c>
      <c r="F3010" s="72">
        <v>611120</v>
      </c>
      <c r="G3010" s="86" t="s">
        <v>229</v>
      </c>
      <c r="H3010" s="87">
        <v>332611.96999999997</v>
      </c>
      <c r="I3010" s="87">
        <v>326656.49</v>
      </c>
      <c r="J3010" s="87">
        <v>315055</v>
      </c>
      <c r="K3010" s="87">
        <v>182782.07999999999</v>
      </c>
      <c r="L3010" s="80">
        <v>0</v>
      </c>
      <c r="M3010" s="80"/>
      <c r="N3010" s="80"/>
      <c r="O3010" s="80"/>
      <c r="P3010" s="80"/>
      <c r="Q3010" s="78">
        <v>110010</v>
      </c>
      <c r="R3010" s="79" t="s">
        <v>150</v>
      </c>
      <c r="S3010" s="78">
        <v>10</v>
      </c>
      <c r="T3010" s="79" t="s">
        <v>150</v>
      </c>
      <c r="U3010" s="78">
        <v>11</v>
      </c>
      <c r="V3010" s="80" t="s">
        <v>156</v>
      </c>
      <c r="W3010" s="78">
        <v>61</v>
      </c>
      <c r="X3010" s="78">
        <v>2</v>
      </c>
    </row>
    <row r="3011" spans="1:24" x14ac:dyDescent="0.25">
      <c r="A3011" s="67"/>
      <c r="B3011" s="67">
        <v>2717</v>
      </c>
      <c r="C3011" s="67" t="s">
        <v>706</v>
      </c>
      <c r="D3011" s="109">
        <v>380210</v>
      </c>
      <c r="E3011" s="89" t="s">
        <v>596</v>
      </c>
      <c r="F3011" s="72">
        <v>611130</v>
      </c>
      <c r="G3011" s="86" t="s">
        <v>261</v>
      </c>
      <c r="H3011" s="87">
        <v>254145.93000000002</v>
      </c>
      <c r="I3011" s="87">
        <v>262493.64</v>
      </c>
      <c r="J3011" s="87">
        <v>196000</v>
      </c>
      <c r="K3011" s="87">
        <v>97839.180000000008</v>
      </c>
      <c r="L3011" s="80">
        <v>245032</v>
      </c>
      <c r="M3011" s="80"/>
      <c r="N3011" s="80"/>
      <c r="O3011" s="80"/>
      <c r="P3011" s="80"/>
      <c r="Q3011" s="78">
        <v>110010</v>
      </c>
      <c r="R3011" s="79" t="s">
        <v>150</v>
      </c>
      <c r="S3011" s="78">
        <v>10</v>
      </c>
      <c r="T3011" s="79" t="s">
        <v>150</v>
      </c>
      <c r="U3011" s="78">
        <v>11</v>
      </c>
      <c r="V3011" s="80" t="s">
        <v>156</v>
      </c>
      <c r="W3011" s="78">
        <v>61</v>
      </c>
      <c r="X3011" s="78">
        <v>2</v>
      </c>
    </row>
    <row r="3012" spans="1:24" x14ac:dyDescent="0.25">
      <c r="A3012" s="67"/>
      <c r="B3012" s="67">
        <v>2718</v>
      </c>
      <c r="C3012" s="67" t="s">
        <v>706</v>
      </c>
      <c r="D3012" s="109">
        <v>380210</v>
      </c>
      <c r="E3012" s="89" t="s">
        <v>596</v>
      </c>
      <c r="F3012" s="72">
        <v>611135</v>
      </c>
      <c r="G3012" s="86" t="s">
        <v>265</v>
      </c>
      <c r="H3012" s="87">
        <v>34863.61</v>
      </c>
      <c r="I3012" s="87">
        <v>68825.349999999991</v>
      </c>
      <c r="J3012" s="87">
        <v>24482</v>
      </c>
      <c r="K3012" s="87">
        <v>24481.17</v>
      </c>
      <c r="L3012" s="80">
        <v>0</v>
      </c>
      <c r="M3012" s="80"/>
      <c r="N3012" s="80"/>
      <c r="O3012" s="80"/>
      <c r="P3012" s="80"/>
      <c r="Q3012" s="78">
        <v>110010</v>
      </c>
      <c r="R3012" s="79" t="s">
        <v>150</v>
      </c>
      <c r="S3012" s="78">
        <v>10</v>
      </c>
      <c r="T3012" s="79" t="s">
        <v>150</v>
      </c>
      <c r="U3012" s="78">
        <v>11</v>
      </c>
      <c r="V3012" s="80" t="s">
        <v>156</v>
      </c>
      <c r="W3012" s="78">
        <v>61</v>
      </c>
      <c r="X3012" s="78">
        <v>2</v>
      </c>
    </row>
    <row r="3013" spans="1:24" x14ac:dyDescent="0.25">
      <c r="A3013" s="67"/>
      <c r="B3013" s="67">
        <v>2719</v>
      </c>
      <c r="C3013" s="67" t="s">
        <v>706</v>
      </c>
      <c r="D3013" s="109">
        <v>380210</v>
      </c>
      <c r="E3013" s="89" t="s">
        <v>596</v>
      </c>
      <c r="F3013" s="72">
        <v>611140</v>
      </c>
      <c r="G3013" s="86" t="s">
        <v>269</v>
      </c>
      <c r="H3013" s="87">
        <v>18749.620000000003</v>
      </c>
      <c r="I3013" s="87">
        <v>22610.5</v>
      </c>
      <c r="J3013" s="87">
        <v>134478</v>
      </c>
      <c r="K3013" s="87">
        <v>102669.95</v>
      </c>
      <c r="L3013" s="80">
        <v>24000</v>
      </c>
      <c r="M3013" s="80"/>
      <c r="N3013" s="80"/>
      <c r="O3013" s="80"/>
      <c r="P3013" s="80"/>
      <c r="Q3013" s="78">
        <v>110010</v>
      </c>
      <c r="R3013" s="79" t="s">
        <v>150</v>
      </c>
      <c r="S3013" s="78">
        <v>10</v>
      </c>
      <c r="T3013" s="79" t="s">
        <v>150</v>
      </c>
      <c r="U3013" s="78">
        <v>11</v>
      </c>
      <c r="V3013" s="80" t="s">
        <v>156</v>
      </c>
      <c r="W3013" s="78">
        <v>61</v>
      </c>
      <c r="X3013" s="78">
        <v>2</v>
      </c>
    </row>
    <row r="3014" spans="1:24" s="66" customFormat="1" x14ac:dyDescent="0.25">
      <c r="A3014" s="67"/>
      <c r="B3014" s="67">
        <v>2720</v>
      </c>
      <c r="C3014" s="67" t="s">
        <v>706</v>
      </c>
      <c r="D3014" s="109">
        <v>380210</v>
      </c>
      <c r="E3014" s="89" t="s">
        <v>596</v>
      </c>
      <c r="F3014" s="72">
        <v>611150</v>
      </c>
      <c r="G3014" s="86" t="s">
        <v>262</v>
      </c>
      <c r="H3014" s="87">
        <v>0</v>
      </c>
      <c r="I3014" s="87">
        <v>14026.619999999999</v>
      </c>
      <c r="J3014" s="87">
        <v>14570</v>
      </c>
      <c r="K3014" s="87">
        <v>0</v>
      </c>
      <c r="L3014" s="80">
        <v>14867</v>
      </c>
      <c r="M3014" s="80"/>
      <c r="N3014" s="80"/>
      <c r="O3014" s="80"/>
      <c r="P3014" s="80"/>
      <c r="Q3014" s="78">
        <v>110010</v>
      </c>
      <c r="R3014" s="79" t="s">
        <v>150</v>
      </c>
      <c r="S3014" s="78">
        <v>10</v>
      </c>
      <c r="T3014" s="79" t="s">
        <v>150</v>
      </c>
      <c r="U3014" s="78">
        <v>11</v>
      </c>
      <c r="V3014" s="80" t="s">
        <v>156</v>
      </c>
      <c r="W3014" s="78">
        <v>61</v>
      </c>
      <c r="X3014" s="78">
        <v>2</v>
      </c>
    </row>
    <row r="3015" spans="1:24" x14ac:dyDescent="0.25">
      <c r="A3015" s="67"/>
      <c r="B3015" s="67">
        <v>2721</v>
      </c>
      <c r="C3015" s="67" t="s">
        <v>706</v>
      </c>
      <c r="D3015" s="109">
        <v>380210</v>
      </c>
      <c r="E3015" s="89" t="s">
        <v>596</v>
      </c>
      <c r="F3015" s="72">
        <v>611155</v>
      </c>
      <c r="G3015" s="86" t="s">
        <v>266</v>
      </c>
      <c r="H3015" s="87">
        <v>23572.170000000002</v>
      </c>
      <c r="I3015" s="87">
        <v>19953.03</v>
      </c>
      <c r="J3015" s="87">
        <v>13920</v>
      </c>
      <c r="K3015" s="87">
        <v>0</v>
      </c>
      <c r="L3015" s="80">
        <v>5000</v>
      </c>
      <c r="M3015" s="80"/>
      <c r="N3015" s="80"/>
      <c r="O3015" s="80"/>
      <c r="P3015" s="80"/>
      <c r="Q3015" s="78">
        <v>110010</v>
      </c>
      <c r="R3015" s="79" t="s">
        <v>150</v>
      </c>
      <c r="S3015" s="78">
        <v>10</v>
      </c>
      <c r="T3015" s="79" t="s">
        <v>150</v>
      </c>
      <c r="U3015" s="78">
        <v>11</v>
      </c>
      <c r="V3015" s="80" t="s">
        <v>156</v>
      </c>
      <c r="W3015" s="78">
        <v>61</v>
      </c>
      <c r="X3015" s="78">
        <v>2</v>
      </c>
    </row>
    <row r="3016" spans="1:24" x14ac:dyDescent="0.25">
      <c r="A3016" s="67"/>
      <c r="B3016" s="67">
        <v>2722</v>
      </c>
      <c r="C3016" s="67" t="s">
        <v>706</v>
      </c>
      <c r="D3016" s="109">
        <v>380210</v>
      </c>
      <c r="E3016" s="89" t="s">
        <v>596</v>
      </c>
      <c r="F3016" s="72">
        <v>611210</v>
      </c>
      <c r="G3016" s="86" t="s">
        <v>221</v>
      </c>
      <c r="H3016" s="87">
        <v>46460.33</v>
      </c>
      <c r="I3016" s="87">
        <v>82664.039999999994</v>
      </c>
      <c r="J3016" s="87">
        <v>0</v>
      </c>
      <c r="K3016" s="87">
        <v>0</v>
      </c>
      <c r="L3016" s="80">
        <v>0</v>
      </c>
      <c r="M3016" s="80"/>
      <c r="N3016" s="80"/>
      <c r="O3016" s="80"/>
      <c r="P3016" s="80"/>
      <c r="Q3016" s="78">
        <v>110010</v>
      </c>
      <c r="R3016" s="79" t="s">
        <v>150</v>
      </c>
      <c r="S3016" s="78">
        <v>10</v>
      </c>
      <c r="T3016" s="79" t="s">
        <v>150</v>
      </c>
      <c r="U3016" s="78">
        <v>11</v>
      </c>
      <c r="V3016" s="80" t="s">
        <v>156</v>
      </c>
      <c r="W3016" s="78">
        <v>61</v>
      </c>
      <c r="X3016" s="78">
        <v>2</v>
      </c>
    </row>
    <row r="3017" spans="1:24" x14ac:dyDescent="0.25">
      <c r="A3017" s="67"/>
      <c r="B3017" s="67">
        <v>2723</v>
      </c>
      <c r="C3017" s="67" t="s">
        <v>706</v>
      </c>
      <c r="D3017" s="109">
        <v>380210</v>
      </c>
      <c r="E3017" s="89" t="s">
        <v>596</v>
      </c>
      <c r="F3017" s="72">
        <v>611310</v>
      </c>
      <c r="G3017" s="86" t="s">
        <v>179</v>
      </c>
      <c r="H3017" s="87">
        <v>26777.899999999998</v>
      </c>
      <c r="I3017" s="87">
        <v>0</v>
      </c>
      <c r="J3017" s="87">
        <v>58466</v>
      </c>
      <c r="K3017" s="87">
        <v>22486.58</v>
      </c>
      <c r="L3017" s="80">
        <v>0</v>
      </c>
      <c r="M3017" s="80"/>
      <c r="N3017" s="80"/>
      <c r="O3017" s="80"/>
      <c r="P3017" s="80"/>
      <c r="Q3017" s="78">
        <v>110010</v>
      </c>
      <c r="R3017" s="79" t="s">
        <v>150</v>
      </c>
      <c r="S3017" s="78">
        <v>10</v>
      </c>
      <c r="T3017" s="79" t="s">
        <v>150</v>
      </c>
      <c r="U3017" s="78">
        <v>11</v>
      </c>
      <c r="V3017" s="80" t="s">
        <v>156</v>
      </c>
      <c r="W3017" s="78">
        <v>61</v>
      </c>
      <c r="X3017" s="78">
        <v>2</v>
      </c>
    </row>
    <row r="3018" spans="1:24" x14ac:dyDescent="0.25">
      <c r="A3018" s="67"/>
      <c r="B3018" s="67">
        <v>2724</v>
      </c>
      <c r="C3018" s="67" t="s">
        <v>706</v>
      </c>
      <c r="D3018" s="109">
        <v>380210</v>
      </c>
      <c r="E3018" s="89" t="s">
        <v>596</v>
      </c>
      <c r="F3018" s="72">
        <v>611420</v>
      </c>
      <c r="G3018" s="86" t="s">
        <v>181</v>
      </c>
      <c r="H3018" s="87">
        <v>61429.66</v>
      </c>
      <c r="I3018" s="87">
        <v>70069.540000000008</v>
      </c>
      <c r="J3018" s="87">
        <v>32341</v>
      </c>
      <c r="K3018" s="87">
        <v>15187.970000000001</v>
      </c>
      <c r="L3018" s="80">
        <v>70078</v>
      </c>
      <c r="M3018" s="80"/>
      <c r="N3018" s="80"/>
      <c r="O3018" s="80"/>
      <c r="P3018" s="80"/>
      <c r="Q3018" s="78">
        <v>110010</v>
      </c>
      <c r="R3018" s="79" t="s">
        <v>150</v>
      </c>
      <c r="S3018" s="78">
        <v>10</v>
      </c>
      <c r="T3018" s="79" t="s">
        <v>150</v>
      </c>
      <c r="U3018" s="78">
        <v>11</v>
      </c>
      <c r="V3018" s="80" t="s">
        <v>156</v>
      </c>
      <c r="W3018" s="78">
        <v>61</v>
      </c>
      <c r="X3018" s="78">
        <v>2</v>
      </c>
    </row>
    <row r="3019" spans="1:24" x14ac:dyDescent="0.25">
      <c r="A3019" s="67"/>
      <c r="B3019" s="67">
        <v>2725</v>
      </c>
      <c r="C3019" s="67" t="s">
        <v>706</v>
      </c>
      <c r="D3019" s="109">
        <v>380210</v>
      </c>
      <c r="E3019" s="89" t="s">
        <v>596</v>
      </c>
      <c r="F3019" s="72">
        <v>611455</v>
      </c>
      <c r="G3019" s="86" t="s">
        <v>217</v>
      </c>
      <c r="H3019" s="87">
        <v>54276.119999999995</v>
      </c>
      <c r="I3019" s="87">
        <v>85073.739999999991</v>
      </c>
      <c r="J3019" s="87">
        <v>87833</v>
      </c>
      <c r="K3019" s="87">
        <v>56157.439999999995</v>
      </c>
      <c r="L3019" s="80">
        <v>111072</v>
      </c>
      <c r="M3019" s="80"/>
      <c r="N3019" s="80"/>
      <c r="O3019" s="80"/>
      <c r="P3019" s="80"/>
      <c r="Q3019" s="78">
        <v>110010</v>
      </c>
      <c r="R3019" s="79" t="s">
        <v>150</v>
      </c>
      <c r="S3019" s="78">
        <v>10</v>
      </c>
      <c r="T3019" s="79" t="s">
        <v>150</v>
      </c>
      <c r="U3019" s="78">
        <v>11</v>
      </c>
      <c r="V3019" s="80" t="s">
        <v>156</v>
      </c>
      <c r="W3019" s="78">
        <v>61</v>
      </c>
      <c r="X3019" s="78">
        <v>2</v>
      </c>
    </row>
    <row r="3020" spans="1:24" x14ac:dyDescent="0.25">
      <c r="A3020" s="67"/>
      <c r="B3020" s="67">
        <v>2726</v>
      </c>
      <c r="C3020" s="67" t="s">
        <v>706</v>
      </c>
      <c r="D3020" s="109">
        <v>380210</v>
      </c>
      <c r="E3020" s="89" t="s">
        <v>596</v>
      </c>
      <c r="F3020" s="72">
        <v>611460</v>
      </c>
      <c r="G3020" s="86" t="s">
        <v>182</v>
      </c>
      <c r="H3020" s="87">
        <v>11082.609999999999</v>
      </c>
      <c r="I3020" s="87">
        <v>11683.900000000001</v>
      </c>
      <c r="J3020" s="87">
        <v>11994</v>
      </c>
      <c r="K3020" s="87">
        <v>7169.1799999999994</v>
      </c>
      <c r="L3020" s="80">
        <v>12244</v>
      </c>
      <c r="M3020" s="80"/>
      <c r="N3020" s="80"/>
      <c r="O3020" s="80"/>
      <c r="P3020" s="80"/>
      <c r="Q3020" s="78">
        <v>110010</v>
      </c>
      <c r="R3020" s="79" t="s">
        <v>150</v>
      </c>
      <c r="S3020" s="78">
        <v>10</v>
      </c>
      <c r="T3020" s="79" t="s">
        <v>150</v>
      </c>
      <c r="U3020" s="78">
        <v>11</v>
      </c>
      <c r="V3020" s="80" t="s">
        <v>156</v>
      </c>
      <c r="W3020" s="78">
        <v>61</v>
      </c>
      <c r="X3020" s="78">
        <v>2</v>
      </c>
    </row>
    <row r="3021" spans="1:24" x14ac:dyDescent="0.25">
      <c r="A3021" s="67"/>
      <c r="B3021" s="67">
        <v>2727</v>
      </c>
      <c r="C3021" s="67" t="s">
        <v>706</v>
      </c>
      <c r="D3021" s="109">
        <v>380210</v>
      </c>
      <c r="E3021" s="89" t="s">
        <v>596</v>
      </c>
      <c r="F3021" s="72">
        <v>611489</v>
      </c>
      <c r="G3021" s="86" t="s">
        <v>733</v>
      </c>
      <c r="H3021" s="87">
        <v>0</v>
      </c>
      <c r="I3021" s="87">
        <v>204.98999999999998</v>
      </c>
      <c r="J3021" s="87">
        <v>69</v>
      </c>
      <c r="K3021" s="87">
        <v>68.200000000000017</v>
      </c>
      <c r="L3021" s="80">
        <v>200</v>
      </c>
      <c r="M3021" s="80"/>
      <c r="N3021" s="80"/>
      <c r="O3021" s="80"/>
      <c r="P3021" s="80"/>
      <c r="Q3021" s="78">
        <v>110010</v>
      </c>
      <c r="R3021" s="79" t="s">
        <v>150</v>
      </c>
      <c r="S3021" s="78">
        <v>10</v>
      </c>
      <c r="T3021" s="79" t="s">
        <v>150</v>
      </c>
      <c r="U3021" s="78">
        <v>11</v>
      </c>
      <c r="V3021" s="80" t="s">
        <v>156</v>
      </c>
      <c r="W3021" s="78">
        <v>61</v>
      </c>
      <c r="X3021" s="78">
        <v>2</v>
      </c>
    </row>
    <row r="3022" spans="1:24" x14ac:dyDescent="0.25">
      <c r="A3022" s="67"/>
      <c r="B3022" s="67">
        <v>2728</v>
      </c>
      <c r="C3022" s="67" t="s">
        <v>706</v>
      </c>
      <c r="D3022" s="109">
        <v>380210</v>
      </c>
      <c r="E3022" s="89" t="s">
        <v>596</v>
      </c>
      <c r="F3022" s="72">
        <v>611491</v>
      </c>
      <c r="G3022" s="86" t="s">
        <v>233</v>
      </c>
      <c r="H3022" s="87">
        <v>1634.92</v>
      </c>
      <c r="I3022" s="87">
        <v>464.77</v>
      </c>
      <c r="J3022" s="87">
        <v>0</v>
      </c>
      <c r="K3022" s="87">
        <v>4.55</v>
      </c>
      <c r="L3022" s="80">
        <v>0</v>
      </c>
      <c r="M3022" s="80"/>
      <c r="N3022" s="80"/>
      <c r="O3022" s="80"/>
      <c r="P3022" s="80"/>
      <c r="Q3022" s="78">
        <v>110010</v>
      </c>
      <c r="R3022" s="79" t="s">
        <v>150</v>
      </c>
      <c r="S3022" s="78">
        <v>10</v>
      </c>
      <c r="T3022" s="79" t="s">
        <v>150</v>
      </c>
      <c r="U3022" s="78">
        <v>11</v>
      </c>
      <c r="V3022" s="80" t="s">
        <v>156</v>
      </c>
      <c r="W3022" s="78">
        <v>61</v>
      </c>
      <c r="X3022" s="78">
        <v>2</v>
      </c>
    </row>
    <row r="3023" spans="1:24" x14ac:dyDescent="0.25">
      <c r="A3023" s="67"/>
      <c r="B3023" s="67">
        <v>2729</v>
      </c>
      <c r="C3023" s="67" t="s">
        <v>706</v>
      </c>
      <c r="D3023" s="109">
        <v>380210</v>
      </c>
      <c r="E3023" s="89" t="s">
        <v>596</v>
      </c>
      <c r="F3023" s="72">
        <v>611492</v>
      </c>
      <c r="G3023" s="86" t="s">
        <v>183</v>
      </c>
      <c r="H3023" s="87">
        <v>107.82</v>
      </c>
      <c r="I3023" s="87">
        <v>1101.6799999999998</v>
      </c>
      <c r="J3023" s="87">
        <v>132</v>
      </c>
      <c r="K3023" s="87">
        <v>131.69</v>
      </c>
      <c r="L3023" s="80">
        <v>200</v>
      </c>
      <c r="M3023" s="80"/>
      <c r="N3023" s="80"/>
      <c r="O3023" s="80"/>
      <c r="P3023" s="80"/>
      <c r="Q3023" s="78">
        <v>110010</v>
      </c>
      <c r="R3023" s="79" t="s">
        <v>150</v>
      </c>
      <c r="S3023" s="78">
        <v>10</v>
      </c>
      <c r="T3023" s="79" t="s">
        <v>150</v>
      </c>
      <c r="U3023" s="78">
        <v>11</v>
      </c>
      <c r="V3023" s="80" t="s">
        <v>156</v>
      </c>
      <c r="W3023" s="78">
        <v>61</v>
      </c>
      <c r="X3023" s="78">
        <v>2</v>
      </c>
    </row>
    <row r="3024" spans="1:24" x14ac:dyDescent="0.25">
      <c r="A3024" s="67"/>
      <c r="B3024" s="67">
        <v>2730</v>
      </c>
      <c r="C3024" s="67" t="s">
        <v>706</v>
      </c>
      <c r="D3024" s="109">
        <v>380210</v>
      </c>
      <c r="E3024" s="89" t="s">
        <v>596</v>
      </c>
      <c r="F3024" s="72">
        <v>611493</v>
      </c>
      <c r="G3024" s="86" t="s">
        <v>218</v>
      </c>
      <c r="H3024" s="87">
        <v>3172.41</v>
      </c>
      <c r="I3024" s="87">
        <v>0</v>
      </c>
      <c r="J3024" s="87">
        <v>0</v>
      </c>
      <c r="K3024" s="87">
        <v>2238.73</v>
      </c>
      <c r="L3024" s="80">
        <v>0</v>
      </c>
      <c r="M3024" s="80"/>
      <c r="N3024" s="80"/>
      <c r="O3024" s="80"/>
      <c r="P3024" s="80"/>
      <c r="Q3024" s="78">
        <v>110010</v>
      </c>
      <c r="R3024" s="79" t="s">
        <v>150</v>
      </c>
      <c r="S3024" s="78">
        <v>10</v>
      </c>
      <c r="T3024" s="79" t="s">
        <v>150</v>
      </c>
      <c r="U3024" s="78">
        <v>11</v>
      </c>
      <c r="V3024" s="80" t="s">
        <v>156</v>
      </c>
      <c r="W3024" s="78">
        <v>61</v>
      </c>
      <c r="X3024" s="78">
        <v>2</v>
      </c>
    </row>
    <row r="3025" spans="1:24" x14ac:dyDescent="0.25">
      <c r="A3025" s="67"/>
      <c r="B3025" s="67">
        <v>2731</v>
      </c>
      <c r="C3025" s="67" t="s">
        <v>706</v>
      </c>
      <c r="D3025" s="109">
        <v>380210</v>
      </c>
      <c r="E3025" s="89" t="s">
        <v>596</v>
      </c>
      <c r="F3025" s="72">
        <v>611510</v>
      </c>
      <c r="G3025" s="86" t="s">
        <v>212</v>
      </c>
      <c r="H3025" s="87">
        <v>14950.63</v>
      </c>
      <c r="I3025" s="87">
        <v>14081.119999999999</v>
      </c>
      <c r="J3025" s="87">
        <v>20841</v>
      </c>
      <c r="K3025" s="87">
        <v>9345.9399999999987</v>
      </c>
      <c r="L3025" s="80">
        <v>40950</v>
      </c>
      <c r="M3025" s="80"/>
      <c r="N3025" s="80"/>
      <c r="O3025" s="80"/>
      <c r="P3025" s="80"/>
      <c r="Q3025" s="78">
        <v>110010</v>
      </c>
      <c r="R3025" s="79" t="s">
        <v>150</v>
      </c>
      <c r="S3025" s="78">
        <v>10</v>
      </c>
      <c r="T3025" s="79" t="s">
        <v>150</v>
      </c>
      <c r="U3025" s="78">
        <v>11</v>
      </c>
      <c r="V3025" s="80" t="s">
        <v>156</v>
      </c>
      <c r="W3025" s="78">
        <v>61</v>
      </c>
      <c r="X3025" s="78">
        <v>2</v>
      </c>
    </row>
    <row r="3026" spans="1:24" x14ac:dyDescent="0.25">
      <c r="A3026" s="67"/>
      <c r="B3026" s="67">
        <v>2732</v>
      </c>
      <c r="C3026" s="67" t="s">
        <v>706</v>
      </c>
      <c r="D3026" s="109">
        <v>380210</v>
      </c>
      <c r="E3026" s="89" t="s">
        <v>596</v>
      </c>
      <c r="F3026" s="72">
        <v>611520</v>
      </c>
      <c r="G3026" s="86" t="s">
        <v>275</v>
      </c>
      <c r="H3026" s="87">
        <v>6307.8</v>
      </c>
      <c r="I3026" s="87">
        <v>0</v>
      </c>
      <c r="J3026" s="87">
        <v>0</v>
      </c>
      <c r="K3026" s="87">
        <v>0</v>
      </c>
      <c r="L3026" s="80">
        <v>0</v>
      </c>
      <c r="M3026" s="80"/>
      <c r="N3026" s="80"/>
      <c r="O3026" s="80"/>
      <c r="P3026" s="80"/>
      <c r="Q3026" s="78">
        <v>110010</v>
      </c>
      <c r="R3026" s="79" t="s">
        <v>150</v>
      </c>
      <c r="S3026" s="78">
        <v>10</v>
      </c>
      <c r="T3026" s="79" t="s">
        <v>150</v>
      </c>
      <c r="U3026" s="78">
        <v>11</v>
      </c>
      <c r="V3026" s="80" t="s">
        <v>156</v>
      </c>
      <c r="W3026" s="78">
        <v>61</v>
      </c>
      <c r="X3026" s="78">
        <v>2</v>
      </c>
    </row>
    <row r="3027" spans="1:24" x14ac:dyDescent="0.25">
      <c r="A3027" s="67"/>
      <c r="B3027" s="67">
        <v>2733</v>
      </c>
      <c r="C3027" s="67" t="s">
        <v>706</v>
      </c>
      <c r="D3027" s="109">
        <v>380210</v>
      </c>
      <c r="E3027" s="89" t="s">
        <v>596</v>
      </c>
      <c r="F3027" s="72">
        <v>712310</v>
      </c>
      <c r="G3027" s="86" t="s">
        <v>222</v>
      </c>
      <c r="H3027" s="87">
        <v>0</v>
      </c>
      <c r="I3027" s="87">
        <v>20250</v>
      </c>
      <c r="J3027" s="87">
        <v>0</v>
      </c>
      <c r="K3027" s="87">
        <v>0</v>
      </c>
      <c r="L3027" s="80">
        <v>0</v>
      </c>
      <c r="M3027" s="80">
        <f t="shared" ref="M3027:M3049" si="81">+L3027-J3027</f>
        <v>0</v>
      </c>
      <c r="N3027" s="80"/>
      <c r="O3027" s="80"/>
      <c r="P3027" s="80"/>
      <c r="Q3027" s="78">
        <v>110010</v>
      </c>
      <c r="R3027" s="79" t="s">
        <v>150</v>
      </c>
      <c r="S3027" s="78">
        <v>10</v>
      </c>
      <c r="T3027" s="79" t="s">
        <v>150</v>
      </c>
      <c r="U3027" s="78">
        <v>11</v>
      </c>
      <c r="V3027" s="80" t="s">
        <v>156</v>
      </c>
      <c r="W3027" s="78">
        <v>71</v>
      </c>
      <c r="X3027" s="78">
        <v>5</v>
      </c>
    </row>
    <row r="3028" spans="1:24" s="66" customFormat="1" x14ac:dyDescent="0.25">
      <c r="A3028" s="67"/>
      <c r="B3028" s="67">
        <v>2734</v>
      </c>
      <c r="C3028" s="67" t="s">
        <v>706</v>
      </c>
      <c r="D3028" s="109">
        <v>380210</v>
      </c>
      <c r="E3028" s="89" t="s">
        <v>596</v>
      </c>
      <c r="F3028" s="72">
        <v>712420</v>
      </c>
      <c r="G3028" s="86" t="s">
        <v>223</v>
      </c>
      <c r="H3028" s="87">
        <v>4039.1000000000004</v>
      </c>
      <c r="I3028" s="87">
        <v>5994.26</v>
      </c>
      <c r="J3028" s="87">
        <v>6000</v>
      </c>
      <c r="K3028" s="87">
        <v>413</v>
      </c>
      <c r="L3028" s="80">
        <v>6000</v>
      </c>
      <c r="M3028" s="80">
        <f t="shared" si="81"/>
        <v>0</v>
      </c>
      <c r="N3028" s="80"/>
      <c r="O3028" s="80"/>
      <c r="P3028" s="80"/>
      <c r="Q3028" s="78">
        <v>110010</v>
      </c>
      <c r="R3028" s="79" t="s">
        <v>150</v>
      </c>
      <c r="S3028" s="78">
        <v>10</v>
      </c>
      <c r="T3028" s="79" t="s">
        <v>150</v>
      </c>
      <c r="U3028" s="78">
        <v>11</v>
      </c>
      <c r="V3028" s="80" t="s">
        <v>156</v>
      </c>
      <c r="W3028" s="78">
        <v>71</v>
      </c>
      <c r="X3028" s="78">
        <v>5</v>
      </c>
    </row>
    <row r="3029" spans="1:24" x14ac:dyDescent="0.25">
      <c r="A3029" s="67"/>
      <c r="B3029" s="67">
        <v>2735</v>
      </c>
      <c r="C3029" s="67" t="s">
        <v>706</v>
      </c>
      <c r="D3029" s="109">
        <v>380210</v>
      </c>
      <c r="E3029" s="89" t="s">
        <v>596</v>
      </c>
      <c r="F3029" s="72">
        <v>712430</v>
      </c>
      <c r="G3029" s="86" t="s">
        <v>696</v>
      </c>
      <c r="H3029" s="87">
        <v>856.97</v>
      </c>
      <c r="I3029" s="87">
        <v>772.32999999999993</v>
      </c>
      <c r="J3029" s="87">
        <v>3429</v>
      </c>
      <c r="K3029" s="87">
        <v>1557.42</v>
      </c>
      <c r="L3029" s="80">
        <v>2000</v>
      </c>
      <c r="M3029" s="80">
        <f t="shared" si="81"/>
        <v>-1429</v>
      </c>
      <c r="N3029" s="80"/>
      <c r="O3029" s="80"/>
      <c r="P3029" s="80"/>
      <c r="Q3029" s="78">
        <v>110010</v>
      </c>
      <c r="R3029" s="79" t="s">
        <v>150</v>
      </c>
      <c r="S3029" s="78">
        <v>10</v>
      </c>
      <c r="T3029" s="79" t="s">
        <v>150</v>
      </c>
      <c r="U3029" s="78">
        <v>11</v>
      </c>
      <c r="V3029" s="80" t="s">
        <v>156</v>
      </c>
      <c r="W3029" s="78">
        <v>71</v>
      </c>
      <c r="X3029" s="78">
        <v>5</v>
      </c>
    </row>
    <row r="3030" spans="1:24" x14ac:dyDescent="0.25">
      <c r="A3030" s="67"/>
      <c r="B3030" s="67"/>
      <c r="C3030" s="67" t="s">
        <v>706</v>
      </c>
      <c r="D3030" s="109">
        <v>380210</v>
      </c>
      <c r="E3030" s="89" t="s">
        <v>596</v>
      </c>
      <c r="F3030" s="72">
        <v>712510</v>
      </c>
      <c r="G3030" s="86" t="s">
        <v>186</v>
      </c>
      <c r="H3030" s="87"/>
      <c r="I3030" s="87"/>
      <c r="J3030" s="87"/>
      <c r="K3030" s="87"/>
      <c r="L3030" s="80">
        <v>30856</v>
      </c>
      <c r="M3030" s="80">
        <f t="shared" si="81"/>
        <v>30856</v>
      </c>
      <c r="N3030" s="80"/>
      <c r="O3030" s="80">
        <v>30856</v>
      </c>
      <c r="P3030" s="80"/>
      <c r="Q3030" s="78">
        <v>110010</v>
      </c>
      <c r="R3030" s="79" t="s">
        <v>150</v>
      </c>
      <c r="S3030" s="78">
        <v>10</v>
      </c>
      <c r="T3030" s="79" t="s">
        <v>150</v>
      </c>
      <c r="U3030" s="78">
        <v>11</v>
      </c>
      <c r="V3030" s="80" t="s">
        <v>156</v>
      </c>
      <c r="W3030" s="78">
        <v>71</v>
      </c>
      <c r="X3030" s="78">
        <v>5</v>
      </c>
    </row>
    <row r="3031" spans="1:24" s="66" customFormat="1" x14ac:dyDescent="0.25">
      <c r="A3031" s="67"/>
      <c r="B3031" s="67">
        <v>2736</v>
      </c>
      <c r="C3031" s="67" t="s">
        <v>706</v>
      </c>
      <c r="D3031" s="109">
        <v>380210</v>
      </c>
      <c r="E3031" s="89" t="s">
        <v>596</v>
      </c>
      <c r="F3031" s="72">
        <v>712630</v>
      </c>
      <c r="G3031" s="86" t="s">
        <v>270</v>
      </c>
      <c r="H3031" s="87">
        <v>2400</v>
      </c>
      <c r="I3031" s="87">
        <v>1000</v>
      </c>
      <c r="J3031" s="87">
        <v>10276</v>
      </c>
      <c r="K3031" s="87">
        <v>9400.76</v>
      </c>
      <c r="L3031" s="80">
        <v>2400</v>
      </c>
      <c r="M3031" s="80">
        <f t="shared" si="81"/>
        <v>-7876</v>
      </c>
      <c r="N3031" s="80"/>
      <c r="O3031" s="80"/>
      <c r="P3031" s="80"/>
      <c r="Q3031" s="78">
        <v>110010</v>
      </c>
      <c r="R3031" s="79" t="s">
        <v>150</v>
      </c>
      <c r="S3031" s="78">
        <v>10</v>
      </c>
      <c r="T3031" s="79" t="s">
        <v>150</v>
      </c>
      <c r="U3031" s="78">
        <v>11</v>
      </c>
      <c r="V3031" s="80" t="s">
        <v>156</v>
      </c>
      <c r="W3031" s="78">
        <v>71</v>
      </c>
      <c r="X3031" s="78">
        <v>5</v>
      </c>
    </row>
    <row r="3032" spans="1:24" s="66" customFormat="1" x14ac:dyDescent="0.25">
      <c r="A3032" s="67"/>
      <c r="B3032" s="67">
        <v>2737</v>
      </c>
      <c r="C3032" s="67" t="s">
        <v>706</v>
      </c>
      <c r="D3032" s="109">
        <v>380210</v>
      </c>
      <c r="E3032" s="89" t="s">
        <v>596</v>
      </c>
      <c r="F3032" s="72">
        <v>712655</v>
      </c>
      <c r="G3032" s="86" t="s">
        <v>237</v>
      </c>
      <c r="H3032" s="87">
        <v>754</v>
      </c>
      <c r="I3032" s="87">
        <v>1535.63</v>
      </c>
      <c r="J3032" s="87">
        <v>800</v>
      </c>
      <c r="K3032" s="87">
        <v>497.5</v>
      </c>
      <c r="L3032" s="80">
        <v>1200</v>
      </c>
      <c r="M3032" s="80">
        <f t="shared" si="81"/>
        <v>400</v>
      </c>
      <c r="N3032" s="80"/>
      <c r="O3032" s="80"/>
      <c r="P3032" s="80"/>
      <c r="Q3032" s="78">
        <v>110010</v>
      </c>
      <c r="R3032" s="79" t="s">
        <v>150</v>
      </c>
      <c r="S3032" s="78">
        <v>10</v>
      </c>
      <c r="T3032" s="79" t="s">
        <v>150</v>
      </c>
      <c r="U3032" s="78">
        <v>11</v>
      </c>
      <c r="V3032" s="80" t="s">
        <v>156</v>
      </c>
      <c r="W3032" s="78">
        <v>71</v>
      </c>
      <c r="X3032" s="78">
        <v>5</v>
      </c>
    </row>
    <row r="3033" spans="1:24" x14ac:dyDescent="0.25">
      <c r="A3033" s="67"/>
      <c r="B3033" s="67">
        <v>2738</v>
      </c>
      <c r="C3033" s="67" t="s">
        <v>706</v>
      </c>
      <c r="D3033" s="109">
        <v>380210</v>
      </c>
      <c r="E3033" s="89" t="s">
        <v>596</v>
      </c>
      <c r="F3033" s="72">
        <v>733110</v>
      </c>
      <c r="G3033" s="86" t="s">
        <v>214</v>
      </c>
      <c r="H3033" s="87">
        <v>75790.41</v>
      </c>
      <c r="I3033" s="87">
        <v>24421.289999999997</v>
      </c>
      <c r="J3033" s="87">
        <v>29766</v>
      </c>
      <c r="K3033" s="87">
        <v>24946.770000000004</v>
      </c>
      <c r="L3033" s="80">
        <v>52544</v>
      </c>
      <c r="M3033" s="80">
        <f t="shared" si="81"/>
        <v>22778</v>
      </c>
      <c r="N3033" s="80"/>
      <c r="O3033" s="80"/>
      <c r="P3033" s="80"/>
      <c r="Q3033" s="78">
        <v>110010</v>
      </c>
      <c r="R3033" s="79" t="s">
        <v>150</v>
      </c>
      <c r="S3033" s="78">
        <v>10</v>
      </c>
      <c r="T3033" s="79" t="s">
        <v>150</v>
      </c>
      <c r="U3033" s="78">
        <v>11</v>
      </c>
      <c r="V3033" s="80" t="s">
        <v>156</v>
      </c>
      <c r="W3033" s="78">
        <v>73</v>
      </c>
      <c r="X3033" s="78">
        <v>5</v>
      </c>
    </row>
    <row r="3034" spans="1:24" x14ac:dyDescent="0.25">
      <c r="A3034" s="67"/>
      <c r="B3034" s="67">
        <v>2739</v>
      </c>
      <c r="C3034" s="67" t="s">
        <v>706</v>
      </c>
      <c r="D3034" s="109">
        <v>380210</v>
      </c>
      <c r="E3034" s="89" t="s">
        <v>596</v>
      </c>
      <c r="F3034" s="72">
        <v>733210</v>
      </c>
      <c r="G3034" s="86" t="s">
        <v>251</v>
      </c>
      <c r="H3034" s="87">
        <v>92.490000000000009</v>
      </c>
      <c r="I3034" s="87">
        <v>0</v>
      </c>
      <c r="J3034" s="87">
        <v>350</v>
      </c>
      <c r="K3034" s="87">
        <v>0</v>
      </c>
      <c r="L3034" s="80">
        <v>1000</v>
      </c>
      <c r="M3034" s="80">
        <f t="shared" si="81"/>
        <v>650</v>
      </c>
      <c r="N3034" s="80"/>
      <c r="O3034" s="80"/>
      <c r="P3034" s="80"/>
      <c r="Q3034" s="78">
        <v>110010</v>
      </c>
      <c r="R3034" s="79" t="s">
        <v>150</v>
      </c>
      <c r="S3034" s="78">
        <v>10</v>
      </c>
      <c r="T3034" s="79" t="s">
        <v>150</v>
      </c>
      <c r="U3034" s="78">
        <v>11</v>
      </c>
      <c r="V3034" s="80" t="s">
        <v>156</v>
      </c>
      <c r="W3034" s="78">
        <v>73</v>
      </c>
      <c r="X3034" s="78">
        <v>5</v>
      </c>
    </row>
    <row r="3035" spans="1:24" x14ac:dyDescent="0.25">
      <c r="A3035" s="67"/>
      <c r="B3035" s="67">
        <v>2740</v>
      </c>
      <c r="C3035" s="67" t="s">
        <v>706</v>
      </c>
      <c r="D3035" s="109">
        <v>380210</v>
      </c>
      <c r="E3035" s="89" t="s">
        <v>596</v>
      </c>
      <c r="F3035" s="72">
        <v>733230</v>
      </c>
      <c r="G3035" s="86" t="s">
        <v>369</v>
      </c>
      <c r="H3035" s="87">
        <v>60229.47</v>
      </c>
      <c r="I3035" s="87">
        <v>92133.39</v>
      </c>
      <c r="J3035" s="87">
        <v>178187</v>
      </c>
      <c r="K3035" s="87">
        <v>136292</v>
      </c>
      <c r="L3035" s="80">
        <v>180585</v>
      </c>
      <c r="M3035" s="80">
        <f t="shared" si="81"/>
        <v>2398</v>
      </c>
      <c r="N3035" s="80"/>
      <c r="O3035" s="80"/>
      <c r="P3035" s="80"/>
      <c r="Q3035" s="78">
        <v>110010</v>
      </c>
      <c r="R3035" s="79" t="s">
        <v>150</v>
      </c>
      <c r="S3035" s="78">
        <v>10</v>
      </c>
      <c r="T3035" s="79" t="s">
        <v>150</v>
      </c>
      <c r="U3035" s="78">
        <v>11</v>
      </c>
      <c r="V3035" s="80" t="s">
        <v>156</v>
      </c>
      <c r="W3035" s="78">
        <v>73</v>
      </c>
      <c r="X3035" s="78">
        <v>5</v>
      </c>
    </row>
    <row r="3036" spans="1:24" s="66" customFormat="1" x14ac:dyDescent="0.25">
      <c r="A3036" s="67"/>
      <c r="B3036" s="67">
        <v>2741</v>
      </c>
      <c r="C3036" s="67" t="s">
        <v>706</v>
      </c>
      <c r="D3036" s="109">
        <v>380210</v>
      </c>
      <c r="E3036" s="89" t="s">
        <v>596</v>
      </c>
      <c r="F3036" s="72">
        <v>744210</v>
      </c>
      <c r="G3036" s="86" t="s">
        <v>190</v>
      </c>
      <c r="H3036" s="87">
        <v>1078.22</v>
      </c>
      <c r="I3036" s="87">
        <v>575.56000000000006</v>
      </c>
      <c r="J3036" s="87">
        <v>1639</v>
      </c>
      <c r="K3036" s="87">
        <v>529.20000000000005</v>
      </c>
      <c r="L3036" s="80">
        <v>1000</v>
      </c>
      <c r="M3036" s="80">
        <f t="shared" si="81"/>
        <v>-639</v>
      </c>
      <c r="N3036" s="80"/>
      <c r="O3036" s="80"/>
      <c r="P3036" s="80"/>
      <c r="Q3036" s="78">
        <v>110010</v>
      </c>
      <c r="R3036" s="79" t="s">
        <v>150</v>
      </c>
      <c r="S3036" s="78">
        <v>10</v>
      </c>
      <c r="T3036" s="79" t="s">
        <v>150</v>
      </c>
      <c r="U3036" s="78">
        <v>11</v>
      </c>
      <c r="V3036" s="80" t="s">
        <v>156</v>
      </c>
      <c r="W3036" s="78">
        <v>74</v>
      </c>
      <c r="X3036" s="78">
        <v>5</v>
      </c>
    </row>
    <row r="3037" spans="1:24" x14ac:dyDescent="0.25">
      <c r="A3037" s="67"/>
      <c r="B3037" s="67">
        <v>2742</v>
      </c>
      <c r="C3037" s="67" t="s">
        <v>706</v>
      </c>
      <c r="D3037" s="109">
        <v>380210</v>
      </c>
      <c r="E3037" s="89" t="s">
        <v>596</v>
      </c>
      <c r="F3037" s="72">
        <v>744220</v>
      </c>
      <c r="G3037" s="86" t="s">
        <v>191</v>
      </c>
      <c r="H3037" s="87">
        <v>4614.28</v>
      </c>
      <c r="I3037" s="87">
        <v>19673.510000000002</v>
      </c>
      <c r="J3037" s="87">
        <v>18200</v>
      </c>
      <c r="K3037" s="87">
        <v>12563.64</v>
      </c>
      <c r="L3037" s="80">
        <v>20000</v>
      </c>
      <c r="M3037" s="80">
        <f t="shared" si="81"/>
        <v>1800</v>
      </c>
      <c r="N3037" s="80"/>
      <c r="O3037" s="80"/>
      <c r="P3037" s="80"/>
      <c r="Q3037" s="78">
        <v>110010</v>
      </c>
      <c r="R3037" s="79" t="s">
        <v>150</v>
      </c>
      <c r="S3037" s="78">
        <v>10</v>
      </c>
      <c r="T3037" s="79" t="s">
        <v>150</v>
      </c>
      <c r="U3037" s="78">
        <v>11</v>
      </c>
      <c r="V3037" s="80" t="s">
        <v>156</v>
      </c>
      <c r="W3037" s="78">
        <v>74</v>
      </c>
      <c r="X3037" s="78">
        <v>5</v>
      </c>
    </row>
    <row r="3038" spans="1:24" x14ac:dyDescent="0.25">
      <c r="A3038" s="67"/>
      <c r="B3038" s="67"/>
      <c r="C3038" s="67" t="s">
        <v>706</v>
      </c>
      <c r="D3038" s="109">
        <v>380210</v>
      </c>
      <c r="E3038" s="89" t="s">
        <v>596</v>
      </c>
      <c r="F3038" s="72">
        <v>744230</v>
      </c>
      <c r="G3038" s="86" t="s">
        <v>234</v>
      </c>
      <c r="H3038" s="87"/>
      <c r="I3038" s="87"/>
      <c r="J3038" s="87"/>
      <c r="K3038" s="87"/>
      <c r="L3038" s="80">
        <v>5695</v>
      </c>
      <c r="M3038" s="80">
        <f t="shared" si="81"/>
        <v>5695</v>
      </c>
      <c r="N3038" s="80"/>
      <c r="O3038" s="80">
        <v>5695</v>
      </c>
      <c r="P3038" s="80"/>
      <c r="Q3038" s="78">
        <v>110010</v>
      </c>
      <c r="R3038" s="79" t="s">
        <v>150</v>
      </c>
      <c r="S3038" s="78">
        <v>10</v>
      </c>
      <c r="T3038" s="79" t="s">
        <v>150</v>
      </c>
      <c r="U3038" s="78">
        <v>11</v>
      </c>
      <c r="V3038" s="80" t="s">
        <v>156</v>
      </c>
      <c r="W3038" s="78">
        <v>74</v>
      </c>
      <c r="X3038" s="78">
        <v>5</v>
      </c>
    </row>
    <row r="3039" spans="1:24" x14ac:dyDescent="0.25">
      <c r="A3039" s="67"/>
      <c r="B3039" s="67">
        <v>2743</v>
      </c>
      <c r="C3039" s="67" t="s">
        <v>706</v>
      </c>
      <c r="D3039" s="109">
        <v>380210</v>
      </c>
      <c r="E3039" s="89" t="s">
        <v>596</v>
      </c>
      <c r="F3039" s="72">
        <v>755310</v>
      </c>
      <c r="G3039" s="86" t="s">
        <v>194</v>
      </c>
      <c r="H3039" s="87">
        <v>4393.0600000000004</v>
      </c>
      <c r="I3039" s="87">
        <v>2065.9200000000005</v>
      </c>
      <c r="J3039" s="87">
        <v>5000</v>
      </c>
      <c r="K3039" s="87">
        <v>2534.3599999999997</v>
      </c>
      <c r="L3039" s="80">
        <v>5000</v>
      </c>
      <c r="M3039" s="80">
        <f t="shared" si="81"/>
        <v>0</v>
      </c>
      <c r="N3039" s="80"/>
      <c r="O3039" s="80"/>
      <c r="P3039" s="80"/>
      <c r="Q3039" s="78">
        <v>110010</v>
      </c>
      <c r="R3039" s="79" t="s">
        <v>150</v>
      </c>
      <c r="S3039" s="78">
        <v>10</v>
      </c>
      <c r="T3039" s="79" t="s">
        <v>150</v>
      </c>
      <c r="U3039" s="78">
        <v>11</v>
      </c>
      <c r="V3039" s="80" t="s">
        <v>156</v>
      </c>
      <c r="W3039" s="78">
        <v>75</v>
      </c>
      <c r="X3039" s="78">
        <v>5</v>
      </c>
    </row>
    <row r="3040" spans="1:24" s="66" customFormat="1" x14ac:dyDescent="0.25">
      <c r="A3040" s="67"/>
      <c r="B3040" s="67">
        <v>2744</v>
      </c>
      <c r="C3040" s="67" t="s">
        <v>706</v>
      </c>
      <c r="D3040" s="109">
        <v>380210</v>
      </c>
      <c r="E3040" s="89" t="s">
        <v>596</v>
      </c>
      <c r="F3040" s="72">
        <v>755330</v>
      </c>
      <c r="G3040" s="86" t="s">
        <v>238</v>
      </c>
      <c r="H3040" s="87">
        <v>0</v>
      </c>
      <c r="I3040" s="87">
        <v>0</v>
      </c>
      <c r="J3040" s="87">
        <v>0</v>
      </c>
      <c r="K3040" s="87">
        <v>0</v>
      </c>
      <c r="L3040" s="80">
        <v>500</v>
      </c>
      <c r="M3040" s="80">
        <f t="shared" si="81"/>
        <v>500</v>
      </c>
      <c r="N3040" s="80"/>
      <c r="O3040" s="80"/>
      <c r="P3040" s="80"/>
      <c r="Q3040" s="78">
        <v>110010</v>
      </c>
      <c r="R3040" s="79" t="s">
        <v>150</v>
      </c>
      <c r="S3040" s="78">
        <v>10</v>
      </c>
      <c r="T3040" s="79" t="s">
        <v>150</v>
      </c>
      <c r="U3040" s="78">
        <v>11</v>
      </c>
      <c r="V3040" s="80" t="s">
        <v>156</v>
      </c>
      <c r="W3040" s="78">
        <v>75</v>
      </c>
      <c r="X3040" s="78">
        <v>5</v>
      </c>
    </row>
    <row r="3041" spans="1:24" x14ac:dyDescent="0.25">
      <c r="A3041" s="67"/>
      <c r="B3041" s="67">
        <v>2745</v>
      </c>
      <c r="C3041" s="67" t="s">
        <v>706</v>
      </c>
      <c r="D3041" s="109">
        <v>380210</v>
      </c>
      <c r="E3041" s="89" t="s">
        <v>596</v>
      </c>
      <c r="F3041" s="72">
        <v>755360</v>
      </c>
      <c r="G3041" s="86" t="s">
        <v>225</v>
      </c>
      <c r="H3041" s="87">
        <v>122.15</v>
      </c>
      <c r="I3041" s="87">
        <v>467.04999999999995</v>
      </c>
      <c r="J3041" s="87">
        <v>1000</v>
      </c>
      <c r="K3041" s="87">
        <v>368.20000000000005</v>
      </c>
      <c r="L3041" s="80">
        <v>500</v>
      </c>
      <c r="M3041" s="80">
        <f t="shared" si="81"/>
        <v>-500</v>
      </c>
      <c r="N3041" s="80"/>
      <c r="O3041" s="80"/>
      <c r="P3041" s="80"/>
      <c r="Q3041" s="78">
        <v>110010</v>
      </c>
      <c r="R3041" s="79" t="s">
        <v>150</v>
      </c>
      <c r="S3041" s="78">
        <v>10</v>
      </c>
      <c r="T3041" s="79" t="s">
        <v>150</v>
      </c>
      <c r="U3041" s="78">
        <v>11</v>
      </c>
      <c r="V3041" s="80" t="s">
        <v>156</v>
      </c>
      <c r="W3041" s="78">
        <v>75</v>
      </c>
      <c r="X3041" s="78">
        <v>5</v>
      </c>
    </row>
    <row r="3042" spans="1:24" x14ac:dyDescent="0.25">
      <c r="A3042" s="67"/>
      <c r="B3042" s="67">
        <v>2746</v>
      </c>
      <c r="C3042" s="67" t="s">
        <v>706</v>
      </c>
      <c r="D3042" s="109">
        <v>380210</v>
      </c>
      <c r="E3042" s="89" t="s">
        <v>596</v>
      </c>
      <c r="F3042" s="72">
        <v>755510</v>
      </c>
      <c r="G3042" s="86" t="s">
        <v>195</v>
      </c>
      <c r="H3042" s="87">
        <v>0</v>
      </c>
      <c r="I3042" s="87">
        <v>448.74</v>
      </c>
      <c r="J3042" s="87">
        <v>0</v>
      </c>
      <c r="K3042" s="87">
        <v>0</v>
      </c>
      <c r="L3042" s="80">
        <v>500</v>
      </c>
      <c r="M3042" s="80">
        <f t="shared" si="81"/>
        <v>500</v>
      </c>
      <c r="N3042" s="80"/>
      <c r="O3042" s="80"/>
      <c r="P3042" s="80"/>
      <c r="Q3042" s="78">
        <v>110010</v>
      </c>
      <c r="R3042" s="79" t="s">
        <v>150</v>
      </c>
      <c r="S3042" s="78">
        <v>10</v>
      </c>
      <c r="T3042" s="79" t="s">
        <v>150</v>
      </c>
      <c r="U3042" s="78">
        <v>11</v>
      </c>
      <c r="V3042" s="80" t="s">
        <v>156</v>
      </c>
      <c r="W3042" s="78">
        <v>75</v>
      </c>
      <c r="X3042" s="78">
        <v>5</v>
      </c>
    </row>
    <row r="3043" spans="1:24" x14ac:dyDescent="0.25">
      <c r="A3043" s="67"/>
      <c r="B3043" s="67">
        <v>2747</v>
      </c>
      <c r="C3043" s="67" t="s">
        <v>706</v>
      </c>
      <c r="D3043" s="109">
        <v>380210</v>
      </c>
      <c r="E3043" s="89" t="s">
        <v>596</v>
      </c>
      <c r="F3043" s="72">
        <v>755705</v>
      </c>
      <c r="G3043" s="86" t="s">
        <v>196</v>
      </c>
      <c r="H3043" s="87">
        <v>952.68000000000006</v>
      </c>
      <c r="I3043" s="87">
        <v>641.22</v>
      </c>
      <c r="J3043" s="87">
        <v>750</v>
      </c>
      <c r="K3043" s="87">
        <v>199.52000000000004</v>
      </c>
      <c r="L3043" s="80">
        <v>750</v>
      </c>
      <c r="M3043" s="80">
        <f t="shared" si="81"/>
        <v>0</v>
      </c>
      <c r="N3043" s="80"/>
      <c r="O3043" s="80"/>
      <c r="P3043" s="80"/>
      <c r="Q3043" s="78">
        <v>110010</v>
      </c>
      <c r="R3043" s="79" t="s">
        <v>150</v>
      </c>
      <c r="S3043" s="78">
        <v>10</v>
      </c>
      <c r="T3043" s="79" t="s">
        <v>150</v>
      </c>
      <c r="U3043" s="78">
        <v>11</v>
      </c>
      <c r="V3043" s="80" t="s">
        <v>156</v>
      </c>
      <c r="W3043" s="78">
        <v>75</v>
      </c>
      <c r="X3043" s="78">
        <v>5</v>
      </c>
    </row>
    <row r="3044" spans="1:24" x14ac:dyDescent="0.25">
      <c r="A3044" s="67"/>
      <c r="B3044" s="67">
        <v>2748</v>
      </c>
      <c r="C3044" s="67" t="s">
        <v>706</v>
      </c>
      <c r="D3044" s="109">
        <v>380210</v>
      </c>
      <c r="E3044" s="89" t="s">
        <v>596</v>
      </c>
      <c r="F3044" s="72">
        <v>755730</v>
      </c>
      <c r="G3044" s="86" t="s">
        <v>197</v>
      </c>
      <c r="H3044" s="87">
        <v>4566.68</v>
      </c>
      <c r="I3044" s="87">
        <v>2928.34</v>
      </c>
      <c r="J3044" s="87">
        <v>2279</v>
      </c>
      <c r="K3044" s="87">
        <v>2278.66</v>
      </c>
      <c r="L3044" s="80">
        <v>3520</v>
      </c>
      <c r="M3044" s="80">
        <f t="shared" si="81"/>
        <v>1241</v>
      </c>
      <c r="N3044" s="80"/>
      <c r="O3044" s="80"/>
      <c r="P3044" s="80"/>
      <c r="Q3044" s="78">
        <v>110010</v>
      </c>
      <c r="R3044" s="79" t="s">
        <v>150</v>
      </c>
      <c r="S3044" s="78">
        <v>10</v>
      </c>
      <c r="T3044" s="79" t="s">
        <v>150</v>
      </c>
      <c r="U3044" s="78">
        <v>11</v>
      </c>
      <c r="V3044" s="80" t="s">
        <v>156</v>
      </c>
      <c r="W3044" s="78">
        <v>75</v>
      </c>
      <c r="X3044" s="78">
        <v>5</v>
      </c>
    </row>
    <row r="3045" spans="1:24" x14ac:dyDescent="0.25">
      <c r="A3045" s="67"/>
      <c r="B3045" s="67">
        <v>2749</v>
      </c>
      <c r="C3045" s="67" t="s">
        <v>706</v>
      </c>
      <c r="D3045" s="109">
        <v>380210</v>
      </c>
      <c r="E3045" s="89" t="s">
        <v>596</v>
      </c>
      <c r="F3045" s="72">
        <v>755738</v>
      </c>
      <c r="G3045" s="86" t="s">
        <v>372</v>
      </c>
      <c r="H3045" s="87">
        <v>0</v>
      </c>
      <c r="I3045" s="87">
        <v>0</v>
      </c>
      <c r="J3045" s="87">
        <v>0</v>
      </c>
      <c r="K3045" s="87">
        <v>0</v>
      </c>
      <c r="L3045" s="80">
        <v>7200</v>
      </c>
      <c r="M3045" s="80">
        <f t="shared" si="81"/>
        <v>7200</v>
      </c>
      <c r="N3045" s="80"/>
      <c r="O3045" s="80"/>
      <c r="P3045" s="80"/>
      <c r="Q3045" s="78">
        <v>110010</v>
      </c>
      <c r="R3045" s="79" t="s">
        <v>150</v>
      </c>
      <c r="S3045" s="78">
        <v>10</v>
      </c>
      <c r="T3045" s="79" t="s">
        <v>150</v>
      </c>
      <c r="U3045" s="78">
        <v>11</v>
      </c>
      <c r="V3045" s="80" t="s">
        <v>156</v>
      </c>
      <c r="W3045" s="78">
        <v>75</v>
      </c>
      <c r="X3045" s="78">
        <v>5</v>
      </c>
    </row>
    <row r="3046" spans="1:24" x14ac:dyDescent="0.25">
      <c r="A3046" s="67"/>
      <c r="B3046" s="67">
        <v>2750</v>
      </c>
      <c r="C3046" s="67" t="s">
        <v>706</v>
      </c>
      <c r="D3046" s="109">
        <v>380210</v>
      </c>
      <c r="E3046" s="89" t="s">
        <v>596</v>
      </c>
      <c r="F3046" s="72">
        <v>755745</v>
      </c>
      <c r="G3046" s="86" t="s">
        <v>252</v>
      </c>
      <c r="H3046" s="87">
        <v>2095.4700000000003</v>
      </c>
      <c r="I3046" s="87">
        <v>3063.6800000000003</v>
      </c>
      <c r="J3046" s="87">
        <v>94</v>
      </c>
      <c r="K3046" s="87">
        <v>93.03</v>
      </c>
      <c r="L3046" s="80">
        <v>2000</v>
      </c>
      <c r="M3046" s="80">
        <f t="shared" si="81"/>
        <v>1906</v>
      </c>
      <c r="N3046" s="80"/>
      <c r="O3046" s="80"/>
      <c r="P3046" s="80"/>
      <c r="Q3046" s="78">
        <v>110010</v>
      </c>
      <c r="R3046" s="79" t="s">
        <v>150</v>
      </c>
      <c r="S3046" s="78">
        <v>10</v>
      </c>
      <c r="T3046" s="79" t="s">
        <v>150</v>
      </c>
      <c r="U3046" s="78">
        <v>11</v>
      </c>
      <c r="V3046" s="80" t="s">
        <v>156</v>
      </c>
      <c r="W3046" s="78">
        <v>75</v>
      </c>
      <c r="X3046" s="78">
        <v>5</v>
      </c>
    </row>
    <row r="3047" spans="1:24" x14ac:dyDescent="0.25">
      <c r="A3047" s="67"/>
      <c r="B3047" s="67">
        <v>2751</v>
      </c>
      <c r="C3047" s="67" t="s">
        <v>706</v>
      </c>
      <c r="D3047" s="109">
        <v>380210</v>
      </c>
      <c r="E3047" s="89" t="s">
        <v>596</v>
      </c>
      <c r="F3047" s="72">
        <v>755765</v>
      </c>
      <c r="G3047" s="86" t="s">
        <v>239</v>
      </c>
      <c r="H3047" s="87">
        <v>0</v>
      </c>
      <c r="I3047" s="87">
        <v>0</v>
      </c>
      <c r="J3047" s="87">
        <v>500</v>
      </c>
      <c r="K3047" s="87">
        <v>475</v>
      </c>
      <c r="L3047" s="80">
        <v>0</v>
      </c>
      <c r="M3047" s="80">
        <f t="shared" si="81"/>
        <v>-500</v>
      </c>
      <c r="N3047" s="80"/>
      <c r="O3047" s="80"/>
      <c r="P3047" s="80"/>
      <c r="Q3047" s="78">
        <v>110010</v>
      </c>
      <c r="R3047" s="79" t="s">
        <v>150</v>
      </c>
      <c r="S3047" s="78">
        <v>10</v>
      </c>
      <c r="T3047" s="79" t="s">
        <v>150</v>
      </c>
      <c r="U3047" s="78">
        <v>11</v>
      </c>
      <c r="V3047" s="80" t="s">
        <v>156</v>
      </c>
      <c r="W3047" s="78">
        <v>75</v>
      </c>
      <c r="X3047" s="78">
        <v>5</v>
      </c>
    </row>
    <row r="3048" spans="1:24" s="66" customFormat="1" x14ac:dyDescent="0.25">
      <c r="A3048" s="67"/>
      <c r="B3048" s="67">
        <v>2752</v>
      </c>
      <c r="C3048" s="67" t="s">
        <v>706</v>
      </c>
      <c r="D3048" s="109">
        <v>380210</v>
      </c>
      <c r="E3048" s="89" t="s">
        <v>596</v>
      </c>
      <c r="F3048" s="72">
        <v>787410</v>
      </c>
      <c r="G3048" s="86" t="s">
        <v>227</v>
      </c>
      <c r="H3048" s="87">
        <v>17597.099999999999</v>
      </c>
      <c r="I3048" s="87">
        <v>16074.6</v>
      </c>
      <c r="J3048" s="87">
        <v>3777</v>
      </c>
      <c r="K3048" s="87">
        <v>3776</v>
      </c>
      <c r="L3048" s="80">
        <v>0</v>
      </c>
      <c r="M3048" s="80">
        <f t="shared" si="81"/>
        <v>-3777</v>
      </c>
      <c r="N3048" s="80"/>
      <c r="O3048" s="80"/>
      <c r="P3048" s="80"/>
      <c r="Q3048" s="78">
        <v>110010</v>
      </c>
      <c r="R3048" s="79" t="s">
        <v>150</v>
      </c>
      <c r="S3048" s="78">
        <v>10</v>
      </c>
      <c r="T3048" s="79" t="s">
        <v>150</v>
      </c>
      <c r="U3048" s="78">
        <v>11</v>
      </c>
      <c r="V3048" s="80" t="s">
        <v>156</v>
      </c>
      <c r="W3048" s="78">
        <v>78</v>
      </c>
      <c r="X3048" s="78">
        <v>5</v>
      </c>
    </row>
    <row r="3049" spans="1:24" x14ac:dyDescent="0.25">
      <c r="A3049" s="67"/>
      <c r="B3049" s="67"/>
      <c r="C3049" s="67" t="s">
        <v>706</v>
      </c>
      <c r="D3049" s="109">
        <v>380210</v>
      </c>
      <c r="E3049" s="89" t="s">
        <v>596</v>
      </c>
      <c r="F3049" s="66">
        <v>798142</v>
      </c>
      <c r="G3049" s="66" t="s">
        <v>839</v>
      </c>
      <c r="H3049" s="87"/>
      <c r="I3049" s="87"/>
      <c r="J3049" s="87"/>
      <c r="K3049" s="87"/>
      <c r="L3049" s="80">
        <v>-32065</v>
      </c>
      <c r="M3049" s="80">
        <f t="shared" si="81"/>
        <v>-32065</v>
      </c>
      <c r="N3049" s="80"/>
      <c r="O3049" s="80"/>
      <c r="P3049" s="80"/>
      <c r="Q3049" s="78">
        <v>110010</v>
      </c>
      <c r="R3049" s="79" t="s">
        <v>150</v>
      </c>
      <c r="S3049" s="78">
        <v>10</v>
      </c>
      <c r="T3049" s="79" t="s">
        <v>150</v>
      </c>
      <c r="U3049" s="78">
        <v>11</v>
      </c>
      <c r="V3049" s="80" t="s">
        <v>156</v>
      </c>
      <c r="W3049" s="78">
        <v>79</v>
      </c>
      <c r="X3049" s="78">
        <v>5</v>
      </c>
    </row>
    <row r="3050" spans="1:24" x14ac:dyDescent="0.25">
      <c r="A3050" s="67"/>
      <c r="B3050" s="67">
        <v>5227</v>
      </c>
      <c r="C3050" s="67" t="s">
        <v>749</v>
      </c>
      <c r="D3050" s="109">
        <v>300022</v>
      </c>
      <c r="E3050" s="75" t="s">
        <v>542</v>
      </c>
      <c r="F3050" s="72">
        <v>611130</v>
      </c>
      <c r="G3050" s="75" t="s">
        <v>261</v>
      </c>
      <c r="H3050" s="77">
        <v>17256</v>
      </c>
      <c r="I3050" s="77">
        <v>17952</v>
      </c>
      <c r="J3050" s="77">
        <v>23088</v>
      </c>
      <c r="K3050" s="77">
        <v>11300.25</v>
      </c>
      <c r="L3050" s="80">
        <v>25000</v>
      </c>
      <c r="M3050" s="80"/>
      <c r="N3050" s="80"/>
      <c r="O3050" s="80"/>
      <c r="P3050" s="80"/>
      <c r="Q3050" s="78">
        <v>110010</v>
      </c>
      <c r="R3050" s="79" t="s">
        <v>44</v>
      </c>
      <c r="S3050" s="78">
        <v>25</v>
      </c>
      <c r="T3050" s="79" t="s">
        <v>44</v>
      </c>
      <c r="U3050" s="78">
        <v>11</v>
      </c>
      <c r="V3050" s="80" t="s">
        <v>156</v>
      </c>
      <c r="W3050" s="78">
        <v>61</v>
      </c>
      <c r="X3050" s="78">
        <v>9</v>
      </c>
    </row>
    <row r="3051" spans="1:24" x14ac:dyDescent="0.25">
      <c r="A3051" s="67"/>
      <c r="B3051" s="67">
        <v>5228</v>
      </c>
      <c r="C3051" s="67" t="s">
        <v>749</v>
      </c>
      <c r="D3051" s="109">
        <v>300022</v>
      </c>
      <c r="E3051" s="75" t="s">
        <v>542</v>
      </c>
      <c r="F3051" s="72">
        <v>611310</v>
      </c>
      <c r="G3051" s="75" t="s">
        <v>179</v>
      </c>
      <c r="H3051" s="77">
        <v>55854.719999999994</v>
      </c>
      <c r="I3051" s="77">
        <v>58088.879999999983</v>
      </c>
      <c r="J3051" s="77">
        <v>60413</v>
      </c>
      <c r="K3051" s="77">
        <v>30206.219999999998</v>
      </c>
      <c r="L3051" s="80">
        <v>60412</v>
      </c>
      <c r="M3051" s="80"/>
      <c r="N3051" s="80"/>
      <c r="O3051" s="80"/>
      <c r="P3051" s="80"/>
      <c r="Q3051" s="78">
        <v>110010</v>
      </c>
      <c r="R3051" s="79" t="s">
        <v>45</v>
      </c>
      <c r="S3051" s="78">
        <v>25</v>
      </c>
      <c r="T3051" s="79" t="s">
        <v>45</v>
      </c>
      <c r="U3051" s="78">
        <v>11</v>
      </c>
      <c r="V3051" s="80" t="s">
        <v>156</v>
      </c>
      <c r="W3051" s="78">
        <v>61</v>
      </c>
      <c r="X3051" s="78">
        <v>9</v>
      </c>
    </row>
    <row r="3052" spans="1:24" x14ac:dyDescent="0.25">
      <c r="A3052" s="67"/>
      <c r="B3052" s="67">
        <v>5229</v>
      </c>
      <c r="C3052" s="67" t="s">
        <v>749</v>
      </c>
      <c r="D3052" s="109">
        <v>300022</v>
      </c>
      <c r="E3052" s="75" t="s">
        <v>542</v>
      </c>
      <c r="F3052" s="72">
        <v>611420</v>
      </c>
      <c r="G3052" s="75" t="s">
        <v>181</v>
      </c>
      <c r="H3052" s="77">
        <v>35583.960000000006</v>
      </c>
      <c r="I3052" s="77">
        <v>37069.549999999996</v>
      </c>
      <c r="J3052" s="77">
        <v>38488</v>
      </c>
      <c r="K3052" s="77">
        <v>19243.8</v>
      </c>
      <c r="L3052" s="80">
        <v>38488</v>
      </c>
      <c r="M3052" s="80"/>
      <c r="N3052" s="80"/>
      <c r="O3052" s="80"/>
      <c r="P3052" s="80"/>
      <c r="Q3052" s="78">
        <v>110010</v>
      </c>
      <c r="R3052" s="79" t="s">
        <v>45</v>
      </c>
      <c r="S3052" s="78">
        <v>25</v>
      </c>
      <c r="T3052" s="79" t="s">
        <v>45</v>
      </c>
      <c r="U3052" s="78">
        <v>11</v>
      </c>
      <c r="V3052" s="80" t="s">
        <v>156</v>
      </c>
      <c r="W3052" s="78">
        <v>61</v>
      </c>
      <c r="X3052" s="78">
        <v>9</v>
      </c>
    </row>
    <row r="3053" spans="1:24" x14ac:dyDescent="0.25">
      <c r="A3053" s="67"/>
      <c r="B3053" s="67">
        <v>5230</v>
      </c>
      <c r="C3053" s="67" t="s">
        <v>749</v>
      </c>
      <c r="D3053" s="109">
        <v>300022</v>
      </c>
      <c r="E3053" s="75" t="s">
        <v>542</v>
      </c>
      <c r="F3053" s="72">
        <v>611460</v>
      </c>
      <c r="G3053" s="75" t="s">
        <v>182</v>
      </c>
      <c r="H3053" s="77">
        <v>361.53</v>
      </c>
      <c r="I3053" s="77">
        <v>0</v>
      </c>
      <c r="J3053" s="77">
        <v>0</v>
      </c>
      <c r="K3053" s="77">
        <v>0</v>
      </c>
      <c r="L3053" s="80">
        <v>0</v>
      </c>
      <c r="M3053" s="80"/>
      <c r="N3053" s="80"/>
      <c r="O3053" s="80"/>
      <c r="P3053" s="80"/>
      <c r="Q3053" s="78">
        <v>110010</v>
      </c>
      <c r="R3053" s="79" t="s">
        <v>45</v>
      </c>
      <c r="S3053" s="78">
        <v>25</v>
      </c>
      <c r="T3053" s="79" t="s">
        <v>45</v>
      </c>
      <c r="U3053" s="78">
        <v>11</v>
      </c>
      <c r="V3053" s="80" t="s">
        <v>156</v>
      </c>
      <c r="W3053" s="78">
        <v>61</v>
      </c>
      <c r="X3053" s="78">
        <v>9</v>
      </c>
    </row>
    <row r="3054" spans="1:24" x14ac:dyDescent="0.25">
      <c r="A3054" s="67"/>
      <c r="B3054" s="67">
        <v>5231</v>
      </c>
      <c r="C3054" s="67" t="s">
        <v>749</v>
      </c>
      <c r="D3054" s="109">
        <v>300022</v>
      </c>
      <c r="E3054" s="75" t="s">
        <v>542</v>
      </c>
      <c r="F3054" s="72">
        <v>611489</v>
      </c>
      <c r="G3054" s="75" t="s">
        <v>733</v>
      </c>
      <c r="H3054" s="77">
        <v>0</v>
      </c>
      <c r="I3054" s="77">
        <v>84.51</v>
      </c>
      <c r="J3054" s="77">
        <v>0</v>
      </c>
      <c r="K3054" s="77">
        <v>0</v>
      </c>
      <c r="L3054" s="80">
        <v>0</v>
      </c>
      <c r="M3054" s="80"/>
      <c r="N3054" s="80"/>
      <c r="O3054" s="80"/>
      <c r="P3054" s="80"/>
      <c r="Q3054" s="78">
        <v>110010</v>
      </c>
      <c r="R3054" s="79" t="s">
        <v>45</v>
      </c>
      <c r="S3054" s="78">
        <v>25</v>
      </c>
      <c r="T3054" s="79" t="s">
        <v>45</v>
      </c>
      <c r="U3054" s="78">
        <v>11</v>
      </c>
      <c r="V3054" s="80" t="s">
        <v>156</v>
      </c>
      <c r="W3054" s="78">
        <v>61</v>
      </c>
      <c r="X3054" s="78">
        <v>9</v>
      </c>
    </row>
    <row r="3055" spans="1:24" s="66" customFormat="1" x14ac:dyDescent="0.25">
      <c r="A3055" s="67"/>
      <c r="B3055" s="67">
        <v>5232</v>
      </c>
      <c r="C3055" s="67" t="s">
        <v>749</v>
      </c>
      <c r="D3055" s="109">
        <v>300022</v>
      </c>
      <c r="E3055" s="75" t="s">
        <v>542</v>
      </c>
      <c r="F3055" s="72">
        <v>611491</v>
      </c>
      <c r="G3055" s="75" t="s">
        <v>233</v>
      </c>
      <c r="H3055" s="77">
        <v>0</v>
      </c>
      <c r="I3055" s="77">
        <v>40.74</v>
      </c>
      <c r="J3055" s="77">
        <v>0</v>
      </c>
      <c r="K3055" s="77">
        <v>0</v>
      </c>
      <c r="L3055" s="80">
        <v>0</v>
      </c>
      <c r="M3055" s="80"/>
      <c r="N3055" s="80"/>
      <c r="O3055" s="80"/>
      <c r="P3055" s="80"/>
      <c r="Q3055" s="78">
        <v>110010</v>
      </c>
      <c r="R3055" s="79" t="s">
        <v>45</v>
      </c>
      <c r="S3055" s="78">
        <v>25</v>
      </c>
      <c r="T3055" s="79" t="s">
        <v>45</v>
      </c>
      <c r="U3055" s="78">
        <v>11</v>
      </c>
      <c r="V3055" s="80" t="s">
        <v>156</v>
      </c>
      <c r="W3055" s="78">
        <v>61</v>
      </c>
      <c r="X3055" s="78">
        <v>9</v>
      </c>
    </row>
    <row r="3056" spans="1:24" x14ac:dyDescent="0.25">
      <c r="A3056" s="67"/>
      <c r="B3056" s="67">
        <v>5233</v>
      </c>
      <c r="C3056" s="67" t="s">
        <v>749</v>
      </c>
      <c r="D3056" s="109">
        <v>300022</v>
      </c>
      <c r="E3056" s="75" t="s">
        <v>542</v>
      </c>
      <c r="F3056" s="72">
        <v>611492</v>
      </c>
      <c r="G3056" s="75" t="s">
        <v>183</v>
      </c>
      <c r="H3056" s="77">
        <v>0</v>
      </c>
      <c r="I3056" s="77">
        <v>40.03</v>
      </c>
      <c r="J3056" s="77">
        <v>1404</v>
      </c>
      <c r="K3056" s="77">
        <v>0</v>
      </c>
      <c r="L3056" s="80">
        <v>1600</v>
      </c>
      <c r="M3056" s="80"/>
      <c r="N3056" s="80"/>
      <c r="O3056" s="80"/>
      <c r="P3056" s="80"/>
      <c r="Q3056" s="78">
        <v>110010</v>
      </c>
      <c r="R3056" s="79" t="s">
        <v>45</v>
      </c>
      <c r="S3056" s="78">
        <v>25</v>
      </c>
      <c r="T3056" s="79" t="s">
        <v>45</v>
      </c>
      <c r="U3056" s="78">
        <v>11</v>
      </c>
      <c r="V3056" s="80" t="s">
        <v>156</v>
      </c>
      <c r="W3056" s="78">
        <v>61</v>
      </c>
      <c r="X3056" s="78">
        <v>9</v>
      </c>
    </row>
    <row r="3057" spans="1:24" x14ac:dyDescent="0.25">
      <c r="A3057" s="67"/>
      <c r="B3057" s="67">
        <v>5234</v>
      </c>
      <c r="C3057" s="67" t="s">
        <v>749</v>
      </c>
      <c r="D3057" s="109">
        <v>300022</v>
      </c>
      <c r="E3057" s="75" t="s">
        <v>542</v>
      </c>
      <c r="F3057" s="72">
        <v>611510</v>
      </c>
      <c r="G3057" s="75" t="s">
        <v>212</v>
      </c>
      <c r="H3057" s="77">
        <v>14345.38</v>
      </c>
      <c r="I3057" s="77">
        <v>19916.929999999997</v>
      </c>
      <c r="J3057" s="77">
        <v>17181</v>
      </c>
      <c r="K3057" s="77">
        <v>7245.37</v>
      </c>
      <c r="L3057" s="80">
        <v>21735</v>
      </c>
      <c r="M3057" s="80"/>
      <c r="N3057" s="80"/>
      <c r="O3057" s="80"/>
      <c r="P3057" s="80"/>
      <c r="Q3057" s="78">
        <v>110010</v>
      </c>
      <c r="R3057" s="79" t="s">
        <v>45</v>
      </c>
      <c r="S3057" s="78">
        <v>25</v>
      </c>
      <c r="T3057" s="79" t="s">
        <v>45</v>
      </c>
      <c r="U3057" s="78">
        <v>11</v>
      </c>
      <c r="V3057" s="80" t="s">
        <v>156</v>
      </c>
      <c r="W3057" s="78">
        <v>61</v>
      </c>
      <c r="X3057" s="78">
        <v>9</v>
      </c>
    </row>
    <row r="3058" spans="1:24" x14ac:dyDescent="0.25">
      <c r="A3058" s="67"/>
      <c r="B3058" s="67">
        <v>5235</v>
      </c>
      <c r="C3058" s="67" t="s">
        <v>749</v>
      </c>
      <c r="D3058" s="109">
        <v>300022</v>
      </c>
      <c r="E3058" s="75" t="s">
        <v>542</v>
      </c>
      <c r="F3058" s="72">
        <v>611520</v>
      </c>
      <c r="G3058" s="75" t="s">
        <v>275</v>
      </c>
      <c r="H3058" s="77">
        <v>40748.67</v>
      </c>
      <c r="I3058" s="77">
        <v>13735.67</v>
      </c>
      <c r="J3058" s="77">
        <v>0</v>
      </c>
      <c r="K3058" s="77">
        <v>0</v>
      </c>
      <c r="L3058" s="80">
        <v>0</v>
      </c>
      <c r="M3058" s="80"/>
      <c r="N3058" s="80"/>
      <c r="O3058" s="80"/>
      <c r="P3058" s="80"/>
      <c r="Q3058" s="78">
        <v>110010</v>
      </c>
      <c r="R3058" s="79" t="s">
        <v>45</v>
      </c>
      <c r="S3058" s="78">
        <v>25</v>
      </c>
      <c r="T3058" s="79" t="s">
        <v>45</v>
      </c>
      <c r="U3058" s="78">
        <v>11</v>
      </c>
      <c r="V3058" s="80" t="s">
        <v>156</v>
      </c>
      <c r="W3058" s="78">
        <v>61</v>
      </c>
      <c r="X3058" s="78">
        <v>9</v>
      </c>
    </row>
    <row r="3059" spans="1:24" x14ac:dyDescent="0.25">
      <c r="A3059" s="67"/>
      <c r="B3059" s="67">
        <v>5236</v>
      </c>
      <c r="C3059" s="67" t="s">
        <v>749</v>
      </c>
      <c r="D3059" s="109">
        <v>300022</v>
      </c>
      <c r="E3059" s="75" t="s">
        <v>542</v>
      </c>
      <c r="F3059" s="72">
        <v>712320</v>
      </c>
      <c r="G3059" s="75" t="s">
        <v>276</v>
      </c>
      <c r="H3059" s="77">
        <v>12843.68</v>
      </c>
      <c r="I3059" s="77">
        <v>11159.89</v>
      </c>
      <c r="J3059" s="77">
        <v>13530</v>
      </c>
      <c r="K3059" s="77">
        <v>1300.9000000000001</v>
      </c>
      <c r="L3059" s="80">
        <v>12453</v>
      </c>
      <c r="M3059" s="80"/>
      <c r="N3059" s="80"/>
      <c r="O3059" s="80"/>
      <c r="P3059" s="80"/>
      <c r="Q3059" s="78">
        <v>110010</v>
      </c>
      <c r="R3059" s="79" t="s">
        <v>45</v>
      </c>
      <c r="S3059" s="78">
        <v>25</v>
      </c>
      <c r="T3059" s="79" t="s">
        <v>45</v>
      </c>
      <c r="U3059" s="78">
        <v>11</v>
      </c>
      <c r="V3059" s="80" t="s">
        <v>156</v>
      </c>
      <c r="W3059" s="78">
        <v>71</v>
      </c>
      <c r="X3059" s="78">
        <v>9</v>
      </c>
    </row>
    <row r="3060" spans="1:24" x14ac:dyDescent="0.25">
      <c r="A3060" s="67"/>
      <c r="B3060" s="67">
        <v>5237</v>
      </c>
      <c r="C3060" s="67" t="s">
        <v>749</v>
      </c>
      <c r="D3060" s="109">
        <v>300022</v>
      </c>
      <c r="E3060" s="75" t="s">
        <v>542</v>
      </c>
      <c r="F3060" s="72">
        <v>712330</v>
      </c>
      <c r="G3060" s="75" t="s">
        <v>334</v>
      </c>
      <c r="H3060" s="77">
        <v>100</v>
      </c>
      <c r="I3060" s="77">
        <v>100</v>
      </c>
      <c r="J3060" s="77">
        <v>0</v>
      </c>
      <c r="K3060" s="77">
        <v>0</v>
      </c>
      <c r="L3060" s="80">
        <v>0</v>
      </c>
      <c r="M3060" s="80"/>
      <c r="N3060" s="80"/>
      <c r="O3060" s="80"/>
      <c r="P3060" s="80"/>
      <c r="Q3060" s="78">
        <v>110010</v>
      </c>
      <c r="R3060" s="79" t="s">
        <v>45</v>
      </c>
      <c r="S3060" s="78">
        <v>25</v>
      </c>
      <c r="T3060" s="79" t="s">
        <v>45</v>
      </c>
      <c r="U3060" s="78">
        <v>11</v>
      </c>
      <c r="V3060" s="80" t="s">
        <v>156</v>
      </c>
      <c r="W3060" s="78">
        <v>71</v>
      </c>
      <c r="X3060" s="78">
        <v>9</v>
      </c>
    </row>
    <row r="3061" spans="1:24" x14ac:dyDescent="0.25">
      <c r="A3061" s="67"/>
      <c r="B3061" s="67">
        <v>5238</v>
      </c>
      <c r="C3061" s="67" t="s">
        <v>749</v>
      </c>
      <c r="D3061" s="109">
        <v>300022</v>
      </c>
      <c r="E3061" s="75" t="s">
        <v>542</v>
      </c>
      <c r="F3061" s="72">
        <v>712410</v>
      </c>
      <c r="G3061" s="75" t="s">
        <v>246</v>
      </c>
      <c r="H3061" s="77">
        <v>1000</v>
      </c>
      <c r="I3061" s="77">
        <v>1000</v>
      </c>
      <c r="J3061" s="77">
        <v>0</v>
      </c>
      <c r="K3061" s="77">
        <v>0</v>
      </c>
      <c r="L3061" s="80">
        <v>0</v>
      </c>
      <c r="M3061" s="80"/>
      <c r="N3061" s="80"/>
      <c r="O3061" s="80"/>
      <c r="P3061" s="80"/>
      <c r="Q3061" s="78">
        <v>110010</v>
      </c>
      <c r="R3061" s="79" t="s">
        <v>45</v>
      </c>
      <c r="S3061" s="78">
        <v>25</v>
      </c>
      <c r="T3061" s="79" t="s">
        <v>45</v>
      </c>
      <c r="U3061" s="78">
        <v>11</v>
      </c>
      <c r="V3061" s="80" t="s">
        <v>156</v>
      </c>
      <c r="W3061" s="78">
        <v>71</v>
      </c>
      <c r="X3061" s="78">
        <v>9</v>
      </c>
    </row>
    <row r="3062" spans="1:24" s="66" customFormat="1" x14ac:dyDescent="0.25">
      <c r="A3062" s="67"/>
      <c r="B3062" s="67">
        <v>5239</v>
      </c>
      <c r="C3062" s="67" t="s">
        <v>749</v>
      </c>
      <c r="D3062" s="109">
        <v>300022</v>
      </c>
      <c r="E3062" s="75" t="s">
        <v>542</v>
      </c>
      <c r="F3062" s="72">
        <v>712620</v>
      </c>
      <c r="G3062" s="75" t="s">
        <v>331</v>
      </c>
      <c r="H3062" s="77">
        <v>3400</v>
      </c>
      <c r="I3062" s="77">
        <v>2200</v>
      </c>
      <c r="J3062" s="77">
        <v>3500</v>
      </c>
      <c r="K3062" s="77">
        <v>1415</v>
      </c>
      <c r="L3062" s="80">
        <v>1200</v>
      </c>
      <c r="M3062" s="80"/>
      <c r="N3062" s="80"/>
      <c r="O3062" s="80"/>
      <c r="P3062" s="80"/>
      <c r="Q3062" s="78">
        <v>110010</v>
      </c>
      <c r="R3062" s="79" t="s">
        <v>45</v>
      </c>
      <c r="S3062" s="78">
        <v>25</v>
      </c>
      <c r="T3062" s="79" t="s">
        <v>45</v>
      </c>
      <c r="U3062" s="78">
        <v>11</v>
      </c>
      <c r="V3062" s="80" t="s">
        <v>156</v>
      </c>
      <c r="W3062" s="78">
        <v>71</v>
      </c>
      <c r="X3062" s="78">
        <v>9</v>
      </c>
    </row>
    <row r="3063" spans="1:24" x14ac:dyDescent="0.25">
      <c r="A3063" s="67"/>
      <c r="B3063" s="67">
        <v>5240</v>
      </c>
      <c r="C3063" s="67" t="s">
        <v>749</v>
      </c>
      <c r="D3063" s="109">
        <v>300022</v>
      </c>
      <c r="E3063" s="75" t="s">
        <v>542</v>
      </c>
      <c r="F3063" s="72">
        <v>712655</v>
      </c>
      <c r="G3063" s="75" t="s">
        <v>237</v>
      </c>
      <c r="H3063" s="77">
        <v>3164.9400000000005</v>
      </c>
      <c r="I3063" s="77">
        <v>3757.05</v>
      </c>
      <c r="J3063" s="77">
        <v>7250</v>
      </c>
      <c r="K3063" s="77">
        <v>925.93000000000006</v>
      </c>
      <c r="L3063" s="80">
        <v>5260</v>
      </c>
      <c r="M3063" s="80"/>
      <c r="N3063" s="80"/>
      <c r="O3063" s="80"/>
      <c r="P3063" s="80"/>
      <c r="Q3063" s="78">
        <v>110010</v>
      </c>
      <c r="R3063" s="79" t="s">
        <v>45</v>
      </c>
      <c r="S3063" s="78">
        <v>25</v>
      </c>
      <c r="T3063" s="79" t="s">
        <v>45</v>
      </c>
      <c r="U3063" s="78">
        <v>11</v>
      </c>
      <c r="V3063" s="80" t="s">
        <v>156</v>
      </c>
      <c r="W3063" s="78">
        <v>71</v>
      </c>
      <c r="X3063" s="78">
        <v>9</v>
      </c>
    </row>
    <row r="3064" spans="1:24" x14ac:dyDescent="0.25">
      <c r="A3064" s="67"/>
      <c r="B3064" s="67">
        <v>5241</v>
      </c>
      <c r="C3064" s="67" t="s">
        <v>749</v>
      </c>
      <c r="D3064" s="109">
        <v>300022</v>
      </c>
      <c r="E3064" s="75" t="s">
        <v>542</v>
      </c>
      <c r="F3064" s="72">
        <v>733110</v>
      </c>
      <c r="G3064" s="75" t="s">
        <v>214</v>
      </c>
      <c r="H3064" s="77">
        <v>250</v>
      </c>
      <c r="I3064" s="77">
        <v>0</v>
      </c>
      <c r="J3064" s="77">
        <v>0</v>
      </c>
      <c r="K3064" s="77">
        <v>0</v>
      </c>
      <c r="L3064" s="80">
        <v>0</v>
      </c>
      <c r="M3064" s="80"/>
      <c r="N3064" s="80"/>
      <c r="O3064" s="80"/>
      <c r="P3064" s="80"/>
      <c r="Q3064" s="78">
        <v>110010</v>
      </c>
      <c r="R3064" s="79" t="s">
        <v>45</v>
      </c>
      <c r="S3064" s="78">
        <v>25</v>
      </c>
      <c r="T3064" s="79" t="s">
        <v>45</v>
      </c>
      <c r="U3064" s="78">
        <v>11</v>
      </c>
      <c r="V3064" s="80" t="s">
        <v>156</v>
      </c>
      <c r="W3064" s="78">
        <v>73</v>
      </c>
      <c r="X3064" s="78">
        <v>9</v>
      </c>
    </row>
    <row r="3065" spans="1:24" x14ac:dyDescent="0.25">
      <c r="A3065" s="67"/>
      <c r="B3065" s="67">
        <v>5242</v>
      </c>
      <c r="C3065" s="67" t="s">
        <v>749</v>
      </c>
      <c r="D3065" s="109">
        <v>300022</v>
      </c>
      <c r="E3065" s="75" t="s">
        <v>542</v>
      </c>
      <c r="F3065" s="72">
        <v>733120</v>
      </c>
      <c r="G3065" s="75" t="s">
        <v>188</v>
      </c>
      <c r="H3065" s="77">
        <v>2723.92</v>
      </c>
      <c r="I3065" s="77">
        <v>7439.2100000000009</v>
      </c>
      <c r="J3065" s="77">
        <v>2100</v>
      </c>
      <c r="K3065" s="77">
        <v>1207.31</v>
      </c>
      <c r="L3065" s="80">
        <f>3105+9900</f>
        <v>13005</v>
      </c>
      <c r="M3065" s="80"/>
      <c r="N3065" s="80"/>
      <c r="O3065" s="80">
        <v>9900</v>
      </c>
      <c r="P3065" s="80"/>
      <c r="Q3065" s="78">
        <v>110010</v>
      </c>
      <c r="R3065" s="79" t="s">
        <v>45</v>
      </c>
      <c r="S3065" s="78">
        <v>25</v>
      </c>
      <c r="T3065" s="79" t="s">
        <v>45</v>
      </c>
      <c r="U3065" s="78">
        <v>11</v>
      </c>
      <c r="V3065" s="80" t="s">
        <v>156</v>
      </c>
      <c r="W3065" s="78">
        <v>73</v>
      </c>
      <c r="X3065" s="78">
        <v>9</v>
      </c>
    </row>
    <row r="3066" spans="1:24" s="66" customFormat="1" x14ac:dyDescent="0.25">
      <c r="A3066" s="67"/>
      <c r="B3066" s="67">
        <v>5243</v>
      </c>
      <c r="C3066" s="67" t="s">
        <v>749</v>
      </c>
      <c r="D3066" s="109">
        <v>300022</v>
      </c>
      <c r="E3066" s="75" t="s">
        <v>542</v>
      </c>
      <c r="F3066" s="72">
        <v>733220</v>
      </c>
      <c r="G3066" s="75" t="s">
        <v>256</v>
      </c>
      <c r="H3066" s="77">
        <v>54</v>
      </c>
      <c r="I3066" s="77">
        <v>0</v>
      </c>
      <c r="J3066" s="77">
        <v>100</v>
      </c>
      <c r="K3066" s="77">
        <v>0</v>
      </c>
      <c r="L3066" s="80">
        <v>0</v>
      </c>
      <c r="M3066" s="80"/>
      <c r="N3066" s="80"/>
      <c r="O3066" s="80"/>
      <c r="P3066" s="80"/>
      <c r="Q3066" s="78">
        <v>110010</v>
      </c>
      <c r="R3066" s="79" t="s">
        <v>45</v>
      </c>
      <c r="S3066" s="78">
        <v>25</v>
      </c>
      <c r="T3066" s="79" t="s">
        <v>45</v>
      </c>
      <c r="U3066" s="78">
        <v>11</v>
      </c>
      <c r="V3066" s="80" t="s">
        <v>156</v>
      </c>
      <c r="W3066" s="78">
        <v>73</v>
      </c>
      <c r="X3066" s="78">
        <v>9</v>
      </c>
    </row>
    <row r="3067" spans="1:24" x14ac:dyDescent="0.25">
      <c r="A3067" s="67"/>
      <c r="B3067" s="67">
        <v>5244</v>
      </c>
      <c r="C3067" s="67" t="s">
        <v>749</v>
      </c>
      <c r="D3067" s="109">
        <v>300022</v>
      </c>
      <c r="E3067" s="75" t="s">
        <v>542</v>
      </c>
      <c r="F3067" s="72">
        <v>733230</v>
      </c>
      <c r="G3067" s="75" t="s">
        <v>369</v>
      </c>
      <c r="H3067" s="77">
        <v>279</v>
      </c>
      <c r="I3067" s="77">
        <v>0</v>
      </c>
      <c r="J3067" s="77">
        <v>0</v>
      </c>
      <c r="K3067" s="77">
        <v>0</v>
      </c>
      <c r="L3067" s="80">
        <v>0</v>
      </c>
      <c r="M3067" s="80"/>
      <c r="N3067" s="80"/>
      <c r="O3067" s="80"/>
      <c r="P3067" s="80"/>
      <c r="Q3067" s="78">
        <v>110010</v>
      </c>
      <c r="R3067" s="79" t="s">
        <v>45</v>
      </c>
      <c r="S3067" s="78">
        <v>25</v>
      </c>
      <c r="T3067" s="79" t="s">
        <v>45</v>
      </c>
      <c r="U3067" s="78">
        <v>11</v>
      </c>
      <c r="V3067" s="80" t="s">
        <v>156</v>
      </c>
      <c r="W3067" s="78">
        <v>73</v>
      </c>
      <c r="X3067" s="78">
        <v>9</v>
      </c>
    </row>
    <row r="3068" spans="1:24" x14ac:dyDescent="0.25">
      <c r="A3068" s="67"/>
      <c r="B3068" s="67">
        <v>5245</v>
      </c>
      <c r="C3068" s="67" t="s">
        <v>749</v>
      </c>
      <c r="D3068" s="109">
        <v>300022</v>
      </c>
      <c r="E3068" s="75" t="s">
        <v>542</v>
      </c>
      <c r="F3068" s="72">
        <v>744210</v>
      </c>
      <c r="G3068" s="75" t="s">
        <v>190</v>
      </c>
      <c r="H3068" s="77">
        <v>2244.6799999999998</v>
      </c>
      <c r="I3068" s="77">
        <v>1975.1200000000001</v>
      </c>
      <c r="J3068" s="77">
        <v>4200</v>
      </c>
      <c r="K3068" s="77">
        <v>954.12000000000012</v>
      </c>
      <c r="L3068" s="80">
        <v>3900</v>
      </c>
      <c r="M3068" s="80"/>
      <c r="N3068" s="80"/>
      <c r="O3068" s="80"/>
      <c r="P3068" s="80"/>
      <c r="Q3068" s="78">
        <v>110010</v>
      </c>
      <c r="R3068" s="79" t="s">
        <v>45</v>
      </c>
      <c r="S3068" s="78">
        <v>25</v>
      </c>
      <c r="T3068" s="79" t="s">
        <v>45</v>
      </c>
      <c r="U3068" s="78">
        <v>11</v>
      </c>
      <c r="V3068" s="80" t="s">
        <v>156</v>
      </c>
      <c r="W3068" s="78">
        <v>73</v>
      </c>
      <c r="X3068" s="78">
        <v>9</v>
      </c>
    </row>
    <row r="3069" spans="1:24" x14ac:dyDescent="0.25">
      <c r="A3069" s="67"/>
      <c r="B3069" s="67">
        <v>5246</v>
      </c>
      <c r="C3069" s="67" t="s">
        <v>749</v>
      </c>
      <c r="D3069" s="109">
        <v>300022</v>
      </c>
      <c r="E3069" s="75" t="s">
        <v>542</v>
      </c>
      <c r="F3069" s="72">
        <v>744220</v>
      </c>
      <c r="G3069" s="75" t="s">
        <v>191</v>
      </c>
      <c r="H3069" s="77">
        <v>6901</v>
      </c>
      <c r="I3069" s="77">
        <v>1470.29</v>
      </c>
      <c r="J3069" s="77">
        <v>11545</v>
      </c>
      <c r="K3069" s="77">
        <v>788.44</v>
      </c>
      <c r="L3069" s="80">
        <v>11500</v>
      </c>
      <c r="M3069" s="80"/>
      <c r="N3069" s="80"/>
      <c r="O3069" s="80"/>
      <c r="P3069" s="80"/>
      <c r="Q3069" s="78">
        <v>110010</v>
      </c>
      <c r="R3069" s="79" t="s">
        <v>45</v>
      </c>
      <c r="S3069" s="78">
        <v>25</v>
      </c>
      <c r="T3069" s="79" t="s">
        <v>45</v>
      </c>
      <c r="U3069" s="78">
        <v>11</v>
      </c>
      <c r="V3069" s="80" t="s">
        <v>156</v>
      </c>
      <c r="W3069" s="78">
        <v>74</v>
      </c>
      <c r="X3069" s="78">
        <v>9</v>
      </c>
    </row>
    <row r="3070" spans="1:24" x14ac:dyDescent="0.25">
      <c r="A3070" s="67"/>
      <c r="B3070" s="67">
        <v>5247</v>
      </c>
      <c r="C3070" s="67" t="s">
        <v>749</v>
      </c>
      <c r="D3070" s="109">
        <v>300022</v>
      </c>
      <c r="E3070" s="75" t="s">
        <v>542</v>
      </c>
      <c r="F3070" s="72">
        <v>744230</v>
      </c>
      <c r="G3070" s="75" t="s">
        <v>234</v>
      </c>
      <c r="H3070" s="77">
        <v>0</v>
      </c>
      <c r="I3070" s="77">
        <v>0</v>
      </c>
      <c r="J3070" s="77">
        <v>300</v>
      </c>
      <c r="K3070" s="77">
        <v>0</v>
      </c>
      <c r="L3070" s="80">
        <v>300</v>
      </c>
      <c r="M3070" s="80"/>
      <c r="N3070" s="80"/>
      <c r="O3070" s="80"/>
      <c r="P3070" s="80"/>
      <c r="Q3070" s="78">
        <v>110010</v>
      </c>
      <c r="R3070" s="79" t="s">
        <v>45</v>
      </c>
      <c r="S3070" s="78">
        <v>25</v>
      </c>
      <c r="T3070" s="79" t="s">
        <v>45</v>
      </c>
      <c r="U3070" s="78">
        <v>11</v>
      </c>
      <c r="V3070" s="80" t="s">
        <v>156</v>
      </c>
      <c r="W3070" s="78">
        <v>74</v>
      </c>
      <c r="X3070" s="78">
        <v>9</v>
      </c>
    </row>
    <row r="3071" spans="1:24" x14ac:dyDescent="0.25">
      <c r="A3071" s="67"/>
      <c r="B3071" s="67">
        <v>5248</v>
      </c>
      <c r="C3071" s="67" t="s">
        <v>749</v>
      </c>
      <c r="D3071" s="109">
        <v>300022</v>
      </c>
      <c r="E3071" s="75" t="s">
        <v>542</v>
      </c>
      <c r="F3071" s="72">
        <v>755110</v>
      </c>
      <c r="G3071" s="75" t="s">
        <v>323</v>
      </c>
      <c r="H3071" s="77">
        <v>3031.25</v>
      </c>
      <c r="I3071" s="77">
        <v>0</v>
      </c>
      <c r="J3071" s="77">
        <v>7230</v>
      </c>
      <c r="K3071" s="77">
        <v>5970.71</v>
      </c>
      <c r="L3071" s="80">
        <f>9900+7800</f>
        <v>17700</v>
      </c>
      <c r="M3071" s="80"/>
      <c r="N3071" s="80"/>
      <c r="O3071" s="80">
        <v>7800</v>
      </c>
      <c r="P3071" s="80"/>
      <c r="Q3071" s="78">
        <v>110010</v>
      </c>
      <c r="R3071" s="79" t="s">
        <v>45</v>
      </c>
      <c r="S3071" s="78">
        <v>25</v>
      </c>
      <c r="T3071" s="79" t="s">
        <v>45</v>
      </c>
      <c r="U3071" s="78">
        <v>11</v>
      </c>
      <c r="V3071" s="80" t="s">
        <v>156</v>
      </c>
      <c r="W3071" s="78">
        <v>75</v>
      </c>
      <c r="X3071" s="78">
        <v>9</v>
      </c>
    </row>
    <row r="3072" spans="1:24" x14ac:dyDescent="0.25">
      <c r="A3072" s="67"/>
      <c r="B3072" s="67">
        <v>5249</v>
      </c>
      <c r="C3072" s="67" t="s">
        <v>749</v>
      </c>
      <c r="D3072" s="109">
        <v>300022</v>
      </c>
      <c r="E3072" s="75" t="s">
        <v>542</v>
      </c>
      <c r="F3072" s="72">
        <v>755240</v>
      </c>
      <c r="G3072" s="75" t="s">
        <v>193</v>
      </c>
      <c r="H3072" s="77">
        <v>299</v>
      </c>
      <c r="I3072" s="77">
        <v>299</v>
      </c>
      <c r="J3072" s="77">
        <v>2627</v>
      </c>
      <c r="K3072" s="77">
        <v>0</v>
      </c>
      <c r="L3072" s="80">
        <v>2577</v>
      </c>
      <c r="M3072" s="80"/>
      <c r="N3072" s="80"/>
      <c r="P3072" s="80"/>
      <c r="Q3072" s="78">
        <v>110010</v>
      </c>
      <c r="R3072" s="79" t="s">
        <v>45</v>
      </c>
      <c r="S3072" s="78">
        <v>25</v>
      </c>
      <c r="T3072" s="79" t="s">
        <v>45</v>
      </c>
      <c r="U3072" s="78">
        <v>11</v>
      </c>
      <c r="V3072" s="80" t="s">
        <v>156</v>
      </c>
      <c r="W3072" s="78">
        <v>75</v>
      </c>
      <c r="X3072" s="78">
        <v>9</v>
      </c>
    </row>
    <row r="3073" spans="1:24" x14ac:dyDescent="0.25">
      <c r="A3073" s="67"/>
      <c r="B3073" s="67">
        <v>5250</v>
      </c>
      <c r="C3073" s="67" t="s">
        <v>749</v>
      </c>
      <c r="D3073" s="109">
        <v>300022</v>
      </c>
      <c r="E3073" s="75" t="s">
        <v>542</v>
      </c>
      <c r="F3073" s="72">
        <v>755310</v>
      </c>
      <c r="G3073" s="75" t="s">
        <v>194</v>
      </c>
      <c r="H3073" s="77">
        <v>0</v>
      </c>
      <c r="I3073" s="77">
        <v>0</v>
      </c>
      <c r="J3073" s="77">
        <v>25</v>
      </c>
      <c r="K3073" s="77">
        <v>0</v>
      </c>
      <c r="L3073" s="80">
        <v>25</v>
      </c>
      <c r="M3073" s="80"/>
      <c r="N3073" s="80"/>
      <c r="O3073" s="80"/>
      <c r="P3073" s="80"/>
      <c r="Q3073" s="78">
        <v>110010</v>
      </c>
      <c r="R3073" s="79" t="s">
        <v>45</v>
      </c>
      <c r="S3073" s="78">
        <v>25</v>
      </c>
      <c r="T3073" s="79" t="s">
        <v>45</v>
      </c>
      <c r="U3073" s="78">
        <v>11</v>
      </c>
      <c r="V3073" s="80" t="s">
        <v>156</v>
      </c>
      <c r="W3073" s="78">
        <v>75</v>
      </c>
      <c r="X3073" s="78">
        <v>9</v>
      </c>
    </row>
    <row r="3074" spans="1:24" x14ac:dyDescent="0.25">
      <c r="A3074" s="67"/>
      <c r="B3074" s="67">
        <v>5251</v>
      </c>
      <c r="C3074" s="67" t="s">
        <v>749</v>
      </c>
      <c r="D3074" s="109">
        <v>300022</v>
      </c>
      <c r="E3074" s="75" t="s">
        <v>542</v>
      </c>
      <c r="F3074" s="72">
        <v>755330</v>
      </c>
      <c r="G3074" s="75" t="s">
        <v>238</v>
      </c>
      <c r="H3074" s="77">
        <v>0</v>
      </c>
      <c r="I3074" s="77">
        <v>0</v>
      </c>
      <c r="J3074" s="77">
        <v>2000</v>
      </c>
      <c r="K3074" s="77">
        <v>0</v>
      </c>
      <c r="L3074" s="80">
        <v>1000</v>
      </c>
      <c r="M3074" s="80"/>
      <c r="N3074" s="80"/>
      <c r="O3074" s="80"/>
      <c r="P3074" s="80"/>
      <c r="Q3074" s="78">
        <v>110010</v>
      </c>
      <c r="R3074" s="79" t="s">
        <v>45</v>
      </c>
      <c r="S3074" s="78">
        <v>25</v>
      </c>
      <c r="T3074" s="79" t="s">
        <v>45</v>
      </c>
      <c r="U3074" s="78">
        <v>11</v>
      </c>
      <c r="V3074" s="80" t="s">
        <v>156</v>
      </c>
      <c r="W3074" s="78">
        <v>75</v>
      </c>
      <c r="X3074" s="78">
        <v>9</v>
      </c>
    </row>
    <row r="3075" spans="1:24" x14ac:dyDescent="0.25">
      <c r="A3075" s="67"/>
      <c r="B3075" s="67">
        <v>5252</v>
      </c>
      <c r="C3075" s="67" t="s">
        <v>749</v>
      </c>
      <c r="D3075" s="109">
        <v>300022</v>
      </c>
      <c r="E3075" s="75" t="s">
        <v>542</v>
      </c>
      <c r="F3075" s="72">
        <v>755360</v>
      </c>
      <c r="G3075" s="75" t="s">
        <v>225</v>
      </c>
      <c r="H3075" s="77">
        <v>2848.31</v>
      </c>
      <c r="I3075" s="77">
        <v>2338.54</v>
      </c>
      <c r="J3075" s="77">
        <v>1950</v>
      </c>
      <c r="K3075" s="77">
        <v>820.94</v>
      </c>
      <c r="L3075" s="80">
        <v>2400</v>
      </c>
      <c r="M3075" s="80"/>
      <c r="N3075" s="80"/>
      <c r="O3075" s="80"/>
      <c r="P3075" s="80"/>
      <c r="Q3075" s="78">
        <v>110010</v>
      </c>
      <c r="R3075" s="79" t="s">
        <v>45</v>
      </c>
      <c r="S3075" s="78">
        <v>25</v>
      </c>
      <c r="T3075" s="79" t="s">
        <v>45</v>
      </c>
      <c r="U3075" s="78">
        <v>11</v>
      </c>
      <c r="V3075" s="80" t="s">
        <v>156</v>
      </c>
      <c r="W3075" s="78">
        <v>75</v>
      </c>
      <c r="X3075" s="78">
        <v>9</v>
      </c>
    </row>
    <row r="3076" spans="1:24" x14ac:dyDescent="0.25">
      <c r="A3076" s="67"/>
      <c r="B3076" s="67">
        <v>5253</v>
      </c>
      <c r="C3076" s="67" t="s">
        <v>749</v>
      </c>
      <c r="D3076" s="109">
        <v>300022</v>
      </c>
      <c r="E3076" s="75" t="s">
        <v>542</v>
      </c>
      <c r="F3076" s="72">
        <v>755705</v>
      </c>
      <c r="G3076" s="75" t="s">
        <v>196</v>
      </c>
      <c r="H3076" s="77">
        <v>1217.03</v>
      </c>
      <c r="I3076" s="77">
        <v>177.83</v>
      </c>
      <c r="J3076" s="77">
        <v>1800</v>
      </c>
      <c r="K3076" s="77">
        <v>2.15</v>
      </c>
      <c r="L3076" s="80">
        <v>800</v>
      </c>
      <c r="M3076" s="80"/>
      <c r="N3076" s="80"/>
      <c r="O3076" s="80"/>
      <c r="P3076" s="80"/>
      <c r="Q3076" s="78">
        <v>110010</v>
      </c>
      <c r="R3076" s="79" t="s">
        <v>45</v>
      </c>
      <c r="S3076" s="78">
        <v>25</v>
      </c>
      <c r="T3076" s="79" t="s">
        <v>45</v>
      </c>
      <c r="U3076" s="78">
        <v>11</v>
      </c>
      <c r="V3076" s="80" t="s">
        <v>156</v>
      </c>
      <c r="W3076" s="78">
        <v>75</v>
      </c>
      <c r="X3076" s="78">
        <v>9</v>
      </c>
    </row>
    <row r="3077" spans="1:24" x14ac:dyDescent="0.25">
      <c r="A3077" s="67"/>
      <c r="B3077" s="67">
        <v>5254</v>
      </c>
      <c r="C3077" s="67" t="s">
        <v>749</v>
      </c>
      <c r="D3077" s="109">
        <v>300022</v>
      </c>
      <c r="E3077" s="75" t="s">
        <v>542</v>
      </c>
      <c r="F3077" s="72">
        <v>755730</v>
      </c>
      <c r="G3077" s="75" t="s">
        <v>197</v>
      </c>
      <c r="H3077" s="77">
        <v>0</v>
      </c>
      <c r="I3077" s="77">
        <v>150</v>
      </c>
      <c r="J3077" s="77">
        <v>0</v>
      </c>
      <c r="K3077" s="77">
        <v>0</v>
      </c>
      <c r="L3077" s="80">
        <v>0</v>
      </c>
      <c r="M3077" s="80"/>
      <c r="N3077" s="80"/>
      <c r="O3077" s="80"/>
      <c r="P3077" s="80"/>
      <c r="Q3077" s="78">
        <v>110010</v>
      </c>
      <c r="R3077" s="79" t="s">
        <v>45</v>
      </c>
      <c r="S3077" s="78">
        <v>25</v>
      </c>
      <c r="T3077" s="79" t="s">
        <v>45</v>
      </c>
      <c r="U3077" s="78">
        <v>11</v>
      </c>
      <c r="V3077" s="80" t="s">
        <v>156</v>
      </c>
      <c r="W3077" s="78">
        <v>75</v>
      </c>
      <c r="X3077" s="78">
        <v>9</v>
      </c>
    </row>
    <row r="3078" spans="1:24" x14ac:dyDescent="0.25">
      <c r="A3078" s="67"/>
      <c r="B3078" s="67">
        <v>5255</v>
      </c>
      <c r="C3078" s="67" t="s">
        <v>749</v>
      </c>
      <c r="D3078" s="109">
        <v>300022</v>
      </c>
      <c r="E3078" s="75" t="s">
        <v>542</v>
      </c>
      <c r="F3078" s="72">
        <v>755738</v>
      </c>
      <c r="G3078" s="75" t="s">
        <v>372</v>
      </c>
      <c r="H3078" s="77">
        <v>6781.82</v>
      </c>
      <c r="I3078" s="77">
        <v>7742.85</v>
      </c>
      <c r="J3078" s="77">
        <v>10050</v>
      </c>
      <c r="K3078" s="77">
        <v>5009.34</v>
      </c>
      <c r="L3078" s="80">
        <v>8950</v>
      </c>
      <c r="M3078" s="80"/>
      <c r="N3078" s="80"/>
      <c r="O3078" s="80"/>
      <c r="P3078" s="80"/>
      <c r="Q3078" s="78">
        <v>110010</v>
      </c>
      <c r="R3078" s="79" t="s">
        <v>45</v>
      </c>
      <c r="S3078" s="78">
        <v>25</v>
      </c>
      <c r="T3078" s="79" t="s">
        <v>45</v>
      </c>
      <c r="U3078" s="78">
        <v>11</v>
      </c>
      <c r="V3078" s="80" t="s">
        <v>156</v>
      </c>
      <c r="W3078" s="78">
        <v>75</v>
      </c>
      <c r="X3078" s="78">
        <v>9</v>
      </c>
    </row>
    <row r="3079" spans="1:24" x14ac:dyDescent="0.25">
      <c r="A3079" s="67"/>
      <c r="B3079" s="67">
        <v>5256</v>
      </c>
      <c r="C3079" s="67" t="s">
        <v>749</v>
      </c>
      <c r="D3079" s="109">
        <v>300022</v>
      </c>
      <c r="E3079" s="75" t="s">
        <v>542</v>
      </c>
      <c r="F3079" s="72">
        <v>755745</v>
      </c>
      <c r="G3079" s="75" t="s">
        <v>252</v>
      </c>
      <c r="H3079" s="77">
        <v>3760.06</v>
      </c>
      <c r="I3079" s="77">
        <v>8165.8099999999995</v>
      </c>
      <c r="J3079" s="77">
        <v>9150</v>
      </c>
      <c r="K3079" s="77">
        <v>3478.8</v>
      </c>
      <c r="L3079" s="80">
        <v>7325</v>
      </c>
      <c r="M3079" s="80"/>
      <c r="N3079" s="80"/>
      <c r="O3079" s="80"/>
      <c r="P3079" s="80"/>
      <c r="Q3079" s="78">
        <v>110010</v>
      </c>
      <c r="R3079" s="79" t="s">
        <v>45</v>
      </c>
      <c r="S3079" s="78">
        <v>25</v>
      </c>
      <c r="T3079" s="79" t="s">
        <v>45</v>
      </c>
      <c r="U3079" s="78">
        <v>11</v>
      </c>
      <c r="V3079" s="80" t="s">
        <v>156</v>
      </c>
      <c r="W3079" s="78">
        <v>75</v>
      </c>
      <c r="X3079" s="78">
        <v>9</v>
      </c>
    </row>
    <row r="3080" spans="1:24" x14ac:dyDescent="0.25">
      <c r="A3080" s="67"/>
      <c r="B3080" s="67">
        <v>5257</v>
      </c>
      <c r="C3080" s="67" t="s">
        <v>749</v>
      </c>
      <c r="D3080" s="109">
        <v>300022</v>
      </c>
      <c r="E3080" s="75" t="s">
        <v>542</v>
      </c>
      <c r="F3080" s="72">
        <v>755755</v>
      </c>
      <c r="G3080" s="75" t="s">
        <v>373</v>
      </c>
      <c r="H3080" s="77">
        <v>0</v>
      </c>
      <c r="I3080" s="77">
        <v>0</v>
      </c>
      <c r="J3080" s="77">
        <v>100</v>
      </c>
      <c r="K3080" s="77">
        <v>0</v>
      </c>
      <c r="L3080" s="80">
        <v>0</v>
      </c>
      <c r="M3080" s="80"/>
      <c r="N3080" s="80"/>
      <c r="O3080" s="80"/>
      <c r="P3080" s="80"/>
      <c r="Q3080" s="78">
        <v>110010</v>
      </c>
      <c r="R3080" s="79" t="s">
        <v>45</v>
      </c>
      <c r="S3080" s="78">
        <v>25</v>
      </c>
      <c r="T3080" s="79" t="s">
        <v>45</v>
      </c>
      <c r="U3080" s="78">
        <v>11</v>
      </c>
      <c r="V3080" s="80" t="s">
        <v>156</v>
      </c>
      <c r="W3080" s="78">
        <v>75</v>
      </c>
      <c r="X3080" s="78">
        <v>9</v>
      </c>
    </row>
    <row r="3081" spans="1:24" x14ac:dyDescent="0.25">
      <c r="A3081" s="67"/>
      <c r="B3081" s="67">
        <v>5258</v>
      </c>
      <c r="C3081" s="67" t="s">
        <v>749</v>
      </c>
      <c r="D3081" s="109">
        <v>300022</v>
      </c>
      <c r="E3081" s="75" t="s">
        <v>542</v>
      </c>
      <c r="F3081" s="72">
        <v>755765</v>
      </c>
      <c r="G3081" s="75" t="s">
        <v>239</v>
      </c>
      <c r="H3081" s="77">
        <v>389</v>
      </c>
      <c r="I3081" s="77">
        <v>0</v>
      </c>
      <c r="J3081" s="77">
        <v>100</v>
      </c>
      <c r="K3081" s="77">
        <v>0</v>
      </c>
      <c r="L3081" s="80">
        <v>100</v>
      </c>
      <c r="M3081" s="80"/>
      <c r="N3081" s="80"/>
      <c r="O3081" s="80"/>
      <c r="P3081" s="80"/>
      <c r="Q3081" s="78">
        <v>110010</v>
      </c>
      <c r="R3081" s="79" t="s">
        <v>45</v>
      </c>
      <c r="S3081" s="78">
        <v>25</v>
      </c>
      <c r="T3081" s="79" t="s">
        <v>45</v>
      </c>
      <c r="U3081" s="78">
        <v>11</v>
      </c>
      <c r="V3081" s="80" t="s">
        <v>156</v>
      </c>
      <c r="W3081" s="78">
        <v>75</v>
      </c>
      <c r="X3081" s="78">
        <v>9</v>
      </c>
    </row>
    <row r="3082" spans="1:24" s="66" customFormat="1" x14ac:dyDescent="0.25">
      <c r="A3082" s="67"/>
      <c r="B3082" s="67">
        <v>5259</v>
      </c>
      <c r="C3082" s="67" t="s">
        <v>749</v>
      </c>
      <c r="D3082" s="109">
        <v>300022</v>
      </c>
      <c r="E3082" s="75" t="s">
        <v>542</v>
      </c>
      <c r="F3082" s="72">
        <v>755770</v>
      </c>
      <c r="G3082" s="75" t="s">
        <v>459</v>
      </c>
      <c r="H3082" s="77">
        <v>220.88</v>
      </c>
      <c r="I3082" s="77">
        <v>0</v>
      </c>
      <c r="J3082" s="77">
        <v>100</v>
      </c>
      <c r="K3082" s="77">
        <v>0</v>
      </c>
      <c r="L3082" s="80">
        <v>200</v>
      </c>
      <c r="M3082" s="80"/>
      <c r="N3082" s="80"/>
      <c r="O3082" s="80"/>
      <c r="P3082" s="80"/>
      <c r="Q3082" s="78">
        <v>110010</v>
      </c>
      <c r="R3082" s="79" t="s">
        <v>45</v>
      </c>
      <c r="S3082" s="78">
        <v>25</v>
      </c>
      <c r="T3082" s="79" t="s">
        <v>45</v>
      </c>
      <c r="U3082" s="78">
        <v>11</v>
      </c>
      <c r="V3082" s="80" t="s">
        <v>156</v>
      </c>
      <c r="W3082" s="78">
        <v>75</v>
      </c>
      <c r="X3082" s="78">
        <v>9</v>
      </c>
    </row>
    <row r="3083" spans="1:24" x14ac:dyDescent="0.25">
      <c r="A3083" s="67"/>
      <c r="B3083" s="67">
        <v>5260</v>
      </c>
      <c r="C3083" s="67" t="s">
        <v>749</v>
      </c>
      <c r="D3083" s="109">
        <v>300022</v>
      </c>
      <c r="E3083" s="75" t="s">
        <v>542</v>
      </c>
      <c r="F3083" s="72">
        <v>787410</v>
      </c>
      <c r="G3083" s="75" t="s">
        <v>227</v>
      </c>
      <c r="H3083" s="77">
        <v>5419.29</v>
      </c>
      <c r="I3083" s="77">
        <v>0</v>
      </c>
      <c r="J3083" s="77">
        <v>0</v>
      </c>
      <c r="K3083" s="77">
        <v>0</v>
      </c>
      <c r="L3083" s="80">
        <v>0</v>
      </c>
      <c r="M3083" s="80"/>
      <c r="N3083" s="80"/>
      <c r="O3083" s="80"/>
      <c r="P3083" s="80"/>
      <c r="Q3083" s="78">
        <v>110010</v>
      </c>
      <c r="R3083" s="79" t="s">
        <v>45</v>
      </c>
      <c r="S3083" s="78">
        <v>25</v>
      </c>
      <c r="T3083" s="79" t="s">
        <v>45</v>
      </c>
      <c r="U3083" s="78">
        <v>11</v>
      </c>
      <c r="V3083" s="80" t="s">
        <v>156</v>
      </c>
      <c r="W3083" s="78">
        <v>75</v>
      </c>
      <c r="X3083" s="78">
        <v>9</v>
      </c>
    </row>
    <row r="3084" spans="1:24" x14ac:dyDescent="0.25">
      <c r="A3084" s="67"/>
      <c r="B3084" s="67">
        <v>5261</v>
      </c>
      <c r="C3084" s="67" t="s">
        <v>749</v>
      </c>
      <c r="D3084" s="109">
        <v>300022</v>
      </c>
      <c r="E3084" s="75" t="s">
        <v>542</v>
      </c>
      <c r="F3084" s="72">
        <v>787430</v>
      </c>
      <c r="G3084" s="75" t="s">
        <v>207</v>
      </c>
      <c r="H3084" s="77">
        <v>2142.54</v>
      </c>
      <c r="I3084" s="77">
        <v>0</v>
      </c>
      <c r="J3084" s="77">
        <v>0</v>
      </c>
      <c r="K3084" s="77">
        <v>0</v>
      </c>
      <c r="L3084" s="80">
        <v>1500</v>
      </c>
      <c r="M3084" s="80"/>
      <c r="N3084" s="80"/>
      <c r="O3084" s="80">
        <v>1500</v>
      </c>
      <c r="P3084" s="80"/>
      <c r="Q3084" s="78">
        <v>110010</v>
      </c>
      <c r="R3084" s="79" t="s">
        <v>45</v>
      </c>
      <c r="S3084" s="78">
        <v>25</v>
      </c>
      <c r="T3084" s="79" t="s">
        <v>45</v>
      </c>
      <c r="U3084" s="78">
        <v>11</v>
      </c>
      <c r="V3084" s="80" t="s">
        <v>156</v>
      </c>
      <c r="W3084" s="78">
        <v>78</v>
      </c>
      <c r="X3084" s="78">
        <v>9</v>
      </c>
    </row>
    <row r="3085" spans="1:24" x14ac:dyDescent="0.25">
      <c r="A3085" s="67"/>
      <c r="B3085" s="67"/>
      <c r="C3085" s="67" t="s">
        <v>749</v>
      </c>
      <c r="D3085" s="109">
        <v>300022</v>
      </c>
      <c r="E3085" s="75" t="s">
        <v>542</v>
      </c>
      <c r="F3085" s="66">
        <v>798142</v>
      </c>
      <c r="G3085" s="66" t="s">
        <v>839</v>
      </c>
      <c r="H3085" s="77"/>
      <c r="I3085" s="77"/>
      <c r="J3085" s="77"/>
      <c r="K3085" s="77"/>
      <c r="L3085" s="80">
        <v>-9271</v>
      </c>
      <c r="M3085" s="80"/>
      <c r="N3085" s="80"/>
      <c r="O3085" s="80"/>
      <c r="P3085" s="80"/>
      <c r="Q3085" s="78">
        <v>110010</v>
      </c>
      <c r="R3085" s="79" t="s">
        <v>45</v>
      </c>
      <c r="S3085" s="78">
        <v>25</v>
      </c>
      <c r="T3085" s="79" t="s">
        <v>45</v>
      </c>
      <c r="U3085" s="78">
        <v>11</v>
      </c>
      <c r="V3085" s="80" t="s">
        <v>156</v>
      </c>
      <c r="W3085" s="78">
        <v>79</v>
      </c>
      <c r="X3085" s="78">
        <v>9</v>
      </c>
    </row>
    <row r="3086" spans="1:24" x14ac:dyDescent="0.25">
      <c r="A3086" s="67"/>
      <c r="B3086" s="67">
        <v>1676</v>
      </c>
      <c r="C3086" s="67" t="s">
        <v>749</v>
      </c>
      <c r="D3086" s="109">
        <v>880011</v>
      </c>
      <c r="E3086" s="86" t="s">
        <v>371</v>
      </c>
      <c r="F3086" s="72">
        <v>712320</v>
      </c>
      <c r="G3086" s="86" t="s">
        <v>276</v>
      </c>
      <c r="H3086" s="87">
        <v>0</v>
      </c>
      <c r="I3086" s="87">
        <v>0</v>
      </c>
      <c r="J3086" s="87">
        <v>492</v>
      </c>
      <c r="K3086" s="87">
        <v>0</v>
      </c>
      <c r="L3086" s="80">
        <v>1200</v>
      </c>
      <c r="M3086" s="80"/>
      <c r="N3086" s="80"/>
      <c r="O3086" s="80"/>
      <c r="P3086" s="80"/>
      <c r="Q3086" s="78">
        <v>380010</v>
      </c>
      <c r="R3086" s="79" t="s">
        <v>687</v>
      </c>
      <c r="S3086" s="78">
        <v>540</v>
      </c>
      <c r="T3086" s="79" t="s">
        <v>687</v>
      </c>
      <c r="U3086" s="78">
        <v>31</v>
      </c>
      <c r="V3086" s="80" t="s">
        <v>716</v>
      </c>
      <c r="W3086" s="78">
        <v>71</v>
      </c>
      <c r="X3086" s="78">
        <v>9</v>
      </c>
    </row>
    <row r="3087" spans="1:24" s="66" customFormat="1" x14ac:dyDescent="0.25">
      <c r="A3087" s="67"/>
      <c r="B3087" s="67">
        <v>1677</v>
      </c>
      <c r="C3087" s="67" t="s">
        <v>749</v>
      </c>
      <c r="D3087" s="109">
        <v>880011</v>
      </c>
      <c r="E3087" s="86" t="s">
        <v>371</v>
      </c>
      <c r="F3087" s="72">
        <v>712330</v>
      </c>
      <c r="G3087" s="86" t="s">
        <v>334</v>
      </c>
      <c r="H3087" s="87">
        <v>0</v>
      </c>
      <c r="I3087" s="87">
        <v>0</v>
      </c>
      <c r="J3087" s="87">
        <v>100</v>
      </c>
      <c r="K3087" s="87">
        <v>0</v>
      </c>
      <c r="L3087" s="80">
        <v>100</v>
      </c>
      <c r="M3087" s="80"/>
      <c r="N3087" s="80"/>
      <c r="O3087" s="80"/>
      <c r="P3087" s="80"/>
      <c r="Q3087" s="78">
        <v>380010</v>
      </c>
      <c r="R3087" s="79" t="s">
        <v>687</v>
      </c>
      <c r="S3087" s="78">
        <v>540</v>
      </c>
      <c r="T3087" s="79" t="s">
        <v>687</v>
      </c>
      <c r="U3087" s="78">
        <v>31</v>
      </c>
      <c r="V3087" s="80" t="s">
        <v>716</v>
      </c>
      <c r="W3087" s="78">
        <v>71</v>
      </c>
      <c r="X3087" s="78">
        <v>9</v>
      </c>
    </row>
    <row r="3088" spans="1:24" x14ac:dyDescent="0.25">
      <c r="A3088" s="67"/>
      <c r="B3088" s="67">
        <v>1678</v>
      </c>
      <c r="C3088" s="67" t="s">
        <v>749</v>
      </c>
      <c r="D3088" s="109">
        <v>880011</v>
      </c>
      <c r="E3088" s="86" t="s">
        <v>371</v>
      </c>
      <c r="F3088" s="72">
        <v>712620</v>
      </c>
      <c r="G3088" s="86" t="s">
        <v>331</v>
      </c>
      <c r="H3088" s="87">
        <v>0</v>
      </c>
      <c r="I3088" s="87">
        <v>675</v>
      </c>
      <c r="J3088" s="87">
        <v>0</v>
      </c>
      <c r="K3088" s="87">
        <v>0</v>
      </c>
      <c r="L3088" s="80">
        <v>1200</v>
      </c>
      <c r="M3088" s="80"/>
      <c r="N3088" s="80"/>
      <c r="O3088" s="80"/>
      <c r="P3088" s="80"/>
      <c r="Q3088" s="78">
        <v>380010</v>
      </c>
      <c r="R3088" s="79" t="s">
        <v>687</v>
      </c>
      <c r="S3088" s="78">
        <v>540</v>
      </c>
      <c r="T3088" s="79" t="s">
        <v>687</v>
      </c>
      <c r="U3088" s="78">
        <v>31</v>
      </c>
      <c r="V3088" s="80" t="s">
        <v>716</v>
      </c>
      <c r="W3088" s="78">
        <v>71</v>
      </c>
      <c r="X3088" s="78">
        <v>9</v>
      </c>
    </row>
    <row r="3089" spans="1:24" x14ac:dyDescent="0.25">
      <c r="A3089" s="67"/>
      <c r="B3089" s="67">
        <v>1679</v>
      </c>
      <c r="C3089" s="67" t="s">
        <v>749</v>
      </c>
      <c r="D3089" s="109">
        <v>880011</v>
      </c>
      <c r="E3089" s="86" t="s">
        <v>371</v>
      </c>
      <c r="F3089" s="72">
        <v>733120</v>
      </c>
      <c r="G3089" s="86" t="s">
        <v>188</v>
      </c>
      <c r="H3089" s="87">
        <v>0</v>
      </c>
      <c r="I3089" s="87">
        <v>594.41999999999996</v>
      </c>
      <c r="J3089" s="87">
        <v>100</v>
      </c>
      <c r="K3089" s="87">
        <v>71.97</v>
      </c>
      <c r="L3089" s="80">
        <v>1500</v>
      </c>
      <c r="M3089" s="80"/>
      <c r="N3089" s="80"/>
      <c r="O3089" s="80"/>
      <c r="P3089" s="80"/>
      <c r="Q3089" s="78">
        <v>380010</v>
      </c>
      <c r="R3089" s="79" t="s">
        <v>687</v>
      </c>
      <c r="S3089" s="78">
        <v>540</v>
      </c>
      <c r="T3089" s="79" t="s">
        <v>687</v>
      </c>
      <c r="U3089" s="78">
        <v>31</v>
      </c>
      <c r="V3089" s="80" t="s">
        <v>716</v>
      </c>
      <c r="W3089" s="78">
        <v>73</v>
      </c>
      <c r="X3089" s="78">
        <v>9</v>
      </c>
    </row>
    <row r="3090" spans="1:24" x14ac:dyDescent="0.25">
      <c r="A3090" s="67"/>
      <c r="B3090" s="67">
        <v>1680</v>
      </c>
      <c r="C3090" s="67" t="s">
        <v>749</v>
      </c>
      <c r="D3090" s="109">
        <v>880011</v>
      </c>
      <c r="E3090" s="86" t="s">
        <v>371</v>
      </c>
      <c r="F3090" s="72">
        <v>755110</v>
      </c>
      <c r="G3090" s="86" t="s">
        <v>323</v>
      </c>
      <c r="H3090" s="87">
        <v>5641.7999999999993</v>
      </c>
      <c r="I3090" s="87">
        <v>8616.35</v>
      </c>
      <c r="J3090" s="87">
        <v>31149</v>
      </c>
      <c r="K3090" s="87">
        <v>5625</v>
      </c>
      <c r="L3090" s="80">
        <v>23750</v>
      </c>
      <c r="M3090" s="80"/>
      <c r="N3090" s="80"/>
      <c r="O3090" s="80"/>
      <c r="P3090" s="80"/>
      <c r="Q3090" s="78">
        <v>380010</v>
      </c>
      <c r="R3090" s="79" t="s">
        <v>687</v>
      </c>
      <c r="S3090" s="78">
        <v>540</v>
      </c>
      <c r="T3090" s="79" t="s">
        <v>687</v>
      </c>
      <c r="U3090" s="78">
        <v>31</v>
      </c>
      <c r="V3090" s="80" t="s">
        <v>716</v>
      </c>
      <c r="W3090" s="78">
        <v>75</v>
      </c>
      <c r="X3090" s="78">
        <v>9</v>
      </c>
    </row>
    <row r="3091" spans="1:24" x14ac:dyDescent="0.25">
      <c r="A3091" s="67"/>
      <c r="B3091" s="67">
        <v>1681</v>
      </c>
      <c r="C3091" s="67" t="s">
        <v>749</v>
      </c>
      <c r="D3091" s="109">
        <v>880011</v>
      </c>
      <c r="E3091" s="86" t="s">
        <v>371</v>
      </c>
      <c r="F3091" s="72">
        <v>755240</v>
      </c>
      <c r="G3091" s="86" t="s">
        <v>193</v>
      </c>
      <c r="H3091" s="87">
        <v>0</v>
      </c>
      <c r="I3091" s="87">
        <v>3600</v>
      </c>
      <c r="J3091" s="87">
        <v>0</v>
      </c>
      <c r="K3091" s="87">
        <v>0</v>
      </c>
      <c r="L3091" s="80">
        <v>0</v>
      </c>
      <c r="M3091" s="80"/>
      <c r="N3091" s="80"/>
      <c r="O3091" s="80"/>
      <c r="P3091" s="80"/>
      <c r="Q3091" s="78">
        <v>380010</v>
      </c>
      <c r="R3091" s="79" t="s">
        <v>687</v>
      </c>
      <c r="S3091" s="78">
        <v>540</v>
      </c>
      <c r="T3091" s="79" t="s">
        <v>687</v>
      </c>
      <c r="U3091" s="78">
        <v>31</v>
      </c>
      <c r="V3091" s="80" t="s">
        <v>716</v>
      </c>
      <c r="W3091" s="78">
        <v>75</v>
      </c>
      <c r="X3091" s="78">
        <v>9</v>
      </c>
    </row>
    <row r="3092" spans="1:24" s="66" customFormat="1" x14ac:dyDescent="0.25">
      <c r="A3092" s="67"/>
      <c r="B3092" s="67">
        <v>1682</v>
      </c>
      <c r="C3092" s="67" t="s">
        <v>749</v>
      </c>
      <c r="D3092" s="109">
        <v>880011</v>
      </c>
      <c r="E3092" s="86" t="s">
        <v>371</v>
      </c>
      <c r="F3092" s="72">
        <v>755360</v>
      </c>
      <c r="G3092" s="86" t="s">
        <v>225</v>
      </c>
      <c r="H3092" s="87">
        <v>33.9</v>
      </c>
      <c r="I3092" s="87">
        <v>459.5</v>
      </c>
      <c r="J3092" s="87">
        <v>0</v>
      </c>
      <c r="K3092" s="87">
        <v>0</v>
      </c>
      <c r="L3092" s="80">
        <v>0</v>
      </c>
      <c r="M3092" s="80"/>
      <c r="N3092" s="80"/>
      <c r="O3092" s="80"/>
      <c r="P3092" s="80"/>
      <c r="Q3092" s="78">
        <v>380010</v>
      </c>
      <c r="R3092" s="79" t="s">
        <v>687</v>
      </c>
      <c r="S3092" s="78">
        <v>540</v>
      </c>
      <c r="T3092" s="79" t="s">
        <v>687</v>
      </c>
      <c r="U3092" s="78">
        <v>31</v>
      </c>
      <c r="V3092" s="80" t="s">
        <v>716</v>
      </c>
      <c r="W3092" s="78">
        <v>75</v>
      </c>
      <c r="X3092" s="78">
        <v>9</v>
      </c>
    </row>
    <row r="3093" spans="1:24" x14ac:dyDescent="0.25">
      <c r="A3093" s="67"/>
      <c r="B3093" s="67">
        <v>1683</v>
      </c>
      <c r="C3093" s="67" t="s">
        <v>749</v>
      </c>
      <c r="D3093" s="109">
        <v>880011</v>
      </c>
      <c r="E3093" s="86" t="s">
        <v>371</v>
      </c>
      <c r="F3093" s="72">
        <v>755738</v>
      </c>
      <c r="G3093" s="86" t="s">
        <v>372</v>
      </c>
      <c r="H3093" s="87">
        <v>6060</v>
      </c>
      <c r="I3093" s="87">
        <v>6850.91</v>
      </c>
      <c r="J3093" s="87">
        <v>14425</v>
      </c>
      <c r="K3093" s="87">
        <v>3413.7</v>
      </c>
      <c r="L3093" s="80">
        <v>12000</v>
      </c>
      <c r="M3093" s="80"/>
      <c r="N3093" s="80"/>
      <c r="O3093" s="80"/>
      <c r="P3093" s="80"/>
      <c r="Q3093" s="78">
        <v>380010</v>
      </c>
      <c r="R3093" s="79" t="s">
        <v>687</v>
      </c>
      <c r="S3093" s="78">
        <v>540</v>
      </c>
      <c r="T3093" s="79" t="s">
        <v>687</v>
      </c>
      <c r="U3093" s="78">
        <v>31</v>
      </c>
      <c r="V3093" s="80" t="s">
        <v>716</v>
      </c>
      <c r="W3093" s="78">
        <v>75</v>
      </c>
      <c r="X3093" s="78">
        <v>9</v>
      </c>
    </row>
    <row r="3094" spans="1:24" x14ac:dyDescent="0.25">
      <c r="A3094" s="67"/>
      <c r="B3094" s="67">
        <v>1684</v>
      </c>
      <c r="C3094" s="67" t="s">
        <v>749</v>
      </c>
      <c r="D3094" s="109">
        <v>880011</v>
      </c>
      <c r="E3094" s="86" t="s">
        <v>371</v>
      </c>
      <c r="F3094" s="72">
        <v>755745</v>
      </c>
      <c r="G3094" s="86" t="s">
        <v>252</v>
      </c>
      <c r="H3094" s="87">
        <v>6325.2599999999993</v>
      </c>
      <c r="I3094" s="87">
        <v>8596.02</v>
      </c>
      <c r="J3094" s="87">
        <v>12323</v>
      </c>
      <c r="K3094" s="87">
        <v>2208.8000000000002</v>
      </c>
      <c r="L3094" s="80">
        <v>15150</v>
      </c>
      <c r="M3094" s="80"/>
      <c r="N3094" s="80"/>
      <c r="O3094" s="80"/>
      <c r="P3094" s="80"/>
      <c r="Q3094" s="78">
        <v>380010</v>
      </c>
      <c r="R3094" s="79" t="s">
        <v>687</v>
      </c>
      <c r="S3094" s="78">
        <v>540</v>
      </c>
      <c r="T3094" s="79" t="s">
        <v>687</v>
      </c>
      <c r="U3094" s="78">
        <v>31</v>
      </c>
      <c r="V3094" s="80" t="s">
        <v>716</v>
      </c>
      <c r="W3094" s="78">
        <v>75</v>
      </c>
      <c r="X3094" s="78">
        <v>9</v>
      </c>
    </row>
    <row r="3095" spans="1:24" x14ac:dyDescent="0.25">
      <c r="A3095" s="67"/>
      <c r="B3095" s="67">
        <v>1686</v>
      </c>
      <c r="C3095" s="67" t="s">
        <v>749</v>
      </c>
      <c r="D3095" s="109">
        <v>880011</v>
      </c>
      <c r="E3095" s="86" t="s">
        <v>371</v>
      </c>
      <c r="F3095" s="72">
        <v>810992</v>
      </c>
      <c r="G3095" s="86" t="s">
        <v>353</v>
      </c>
      <c r="H3095" s="87">
        <v>0</v>
      </c>
      <c r="I3095" s="87">
        <v>0</v>
      </c>
      <c r="J3095" s="87">
        <v>0</v>
      </c>
      <c r="K3095" s="87">
        <v>0</v>
      </c>
      <c r="L3095" s="80">
        <v>0</v>
      </c>
      <c r="M3095" s="80"/>
      <c r="N3095" s="80"/>
      <c r="O3095" s="80"/>
      <c r="P3095" s="80"/>
      <c r="Q3095" s="78">
        <v>380010</v>
      </c>
      <c r="R3095" s="79" t="s">
        <v>687</v>
      </c>
      <c r="S3095" s="78">
        <v>540</v>
      </c>
      <c r="T3095" s="79" t="s">
        <v>687</v>
      </c>
      <c r="U3095" s="78">
        <v>31</v>
      </c>
      <c r="V3095" s="80" t="s">
        <v>716</v>
      </c>
      <c r="W3095" s="78">
        <v>81</v>
      </c>
      <c r="X3095" s="78">
        <v>9</v>
      </c>
    </row>
    <row r="3096" spans="1:24" x14ac:dyDescent="0.25">
      <c r="A3096" s="67"/>
      <c r="B3096" s="67">
        <v>1685</v>
      </c>
      <c r="C3096" s="67" t="s">
        <v>749</v>
      </c>
      <c r="D3096" s="109">
        <v>880012</v>
      </c>
      <c r="E3096" s="86" t="s">
        <v>371</v>
      </c>
      <c r="F3096" s="72">
        <v>755755</v>
      </c>
      <c r="G3096" s="86" t="s">
        <v>373</v>
      </c>
      <c r="H3096" s="87">
        <v>0</v>
      </c>
      <c r="I3096" s="87">
        <v>0</v>
      </c>
      <c r="J3096" s="87">
        <v>0</v>
      </c>
      <c r="K3096" s="87">
        <v>0</v>
      </c>
      <c r="L3096" s="80">
        <v>100</v>
      </c>
      <c r="M3096" s="80"/>
      <c r="N3096" s="80"/>
      <c r="O3096" s="80"/>
      <c r="P3096" s="80"/>
      <c r="Q3096" s="78">
        <v>380010</v>
      </c>
      <c r="R3096" s="79" t="s">
        <v>687</v>
      </c>
      <c r="S3096" s="78">
        <v>540</v>
      </c>
      <c r="T3096" s="79" t="s">
        <v>687</v>
      </c>
      <c r="U3096" s="78">
        <v>32</v>
      </c>
      <c r="V3096" s="80" t="s">
        <v>716</v>
      </c>
      <c r="W3096" s="78">
        <v>75</v>
      </c>
      <c r="X3096" s="78">
        <v>9</v>
      </c>
    </row>
    <row r="3097" spans="1:24" x14ac:dyDescent="0.25">
      <c r="A3097" s="67"/>
      <c r="B3097" s="67">
        <v>2753</v>
      </c>
      <c r="C3097" s="67" t="s">
        <v>788</v>
      </c>
      <c r="D3097" s="109">
        <v>300045</v>
      </c>
      <c r="E3097" s="75" t="s">
        <v>543</v>
      </c>
      <c r="F3097" s="72">
        <v>611130</v>
      </c>
      <c r="G3097" s="75" t="s">
        <v>261</v>
      </c>
      <c r="H3097" s="77">
        <v>59403</v>
      </c>
      <c r="I3097" s="77">
        <v>0</v>
      </c>
      <c r="J3097" s="77">
        <v>0</v>
      </c>
      <c r="K3097" s="77">
        <v>0</v>
      </c>
      <c r="L3097" s="80">
        <v>0</v>
      </c>
      <c r="M3097" s="80"/>
      <c r="N3097" s="80"/>
      <c r="O3097" s="80"/>
      <c r="P3097" s="80"/>
      <c r="Q3097" s="78">
        <v>110010</v>
      </c>
      <c r="R3097" s="79" t="s">
        <v>45</v>
      </c>
      <c r="S3097" s="78">
        <v>25</v>
      </c>
      <c r="T3097" s="79" t="s">
        <v>45</v>
      </c>
      <c r="U3097" s="78">
        <v>11</v>
      </c>
      <c r="V3097" s="80" t="s">
        <v>156</v>
      </c>
      <c r="W3097" s="78">
        <v>61</v>
      </c>
      <c r="X3097" s="78">
        <v>9</v>
      </c>
    </row>
    <row r="3098" spans="1:24" x14ac:dyDescent="0.25">
      <c r="A3098" s="67"/>
      <c r="B3098" s="67">
        <v>2754</v>
      </c>
      <c r="C3098" s="67" t="s">
        <v>788</v>
      </c>
      <c r="D3098" s="109">
        <v>300045</v>
      </c>
      <c r="E3098" s="75" t="s">
        <v>543</v>
      </c>
      <c r="F3098" s="72">
        <v>611210</v>
      </c>
      <c r="G3098" s="75" t="s">
        <v>221</v>
      </c>
      <c r="H3098" s="77">
        <v>112725.96</v>
      </c>
      <c r="I3098" s="77">
        <v>116672.04</v>
      </c>
      <c r="J3098" s="77">
        <v>121047</v>
      </c>
      <c r="K3098" s="77">
        <v>60523.439999999995</v>
      </c>
      <c r="L3098" s="80">
        <v>121047</v>
      </c>
      <c r="M3098" s="80"/>
      <c r="N3098" s="80"/>
      <c r="O3098" s="80"/>
      <c r="P3098" s="80"/>
      <c r="Q3098" s="78">
        <v>110010</v>
      </c>
      <c r="R3098" s="79" t="s">
        <v>45</v>
      </c>
      <c r="S3098" s="78">
        <v>25</v>
      </c>
      <c r="T3098" s="79" t="s">
        <v>45</v>
      </c>
      <c r="U3098" s="78">
        <v>11</v>
      </c>
      <c r="V3098" s="80" t="s">
        <v>156</v>
      </c>
      <c r="W3098" s="78">
        <v>61</v>
      </c>
      <c r="X3098" s="78">
        <v>9</v>
      </c>
    </row>
    <row r="3099" spans="1:24" x14ac:dyDescent="0.25">
      <c r="A3099" s="67"/>
      <c r="B3099" s="67">
        <v>2755</v>
      </c>
      <c r="C3099" s="67" t="s">
        <v>788</v>
      </c>
      <c r="D3099" s="109">
        <v>300045</v>
      </c>
      <c r="E3099" s="75" t="s">
        <v>543</v>
      </c>
      <c r="F3099" s="72">
        <v>611420</v>
      </c>
      <c r="G3099" s="75" t="s">
        <v>181</v>
      </c>
      <c r="H3099" s="77">
        <v>45826.32</v>
      </c>
      <c r="I3099" s="77">
        <v>47682.350000000006</v>
      </c>
      <c r="J3099" s="77">
        <v>49566</v>
      </c>
      <c r="K3099" s="77">
        <v>24782.879999999997</v>
      </c>
      <c r="L3099" s="80">
        <v>49566</v>
      </c>
      <c r="M3099" s="80"/>
      <c r="N3099" s="80"/>
      <c r="O3099" s="80"/>
      <c r="P3099" s="80"/>
      <c r="Q3099" s="78">
        <v>110010</v>
      </c>
      <c r="R3099" s="79" t="s">
        <v>45</v>
      </c>
      <c r="S3099" s="78">
        <v>25</v>
      </c>
      <c r="T3099" s="79" t="s">
        <v>45</v>
      </c>
      <c r="U3099" s="78">
        <v>11</v>
      </c>
      <c r="V3099" s="80" t="s">
        <v>156</v>
      </c>
      <c r="W3099" s="78">
        <v>61</v>
      </c>
      <c r="X3099" s="78">
        <v>9</v>
      </c>
    </row>
    <row r="3100" spans="1:24" x14ac:dyDescent="0.25">
      <c r="A3100" s="67"/>
      <c r="B3100" s="67">
        <v>2756</v>
      </c>
      <c r="C3100" s="67" t="s">
        <v>788</v>
      </c>
      <c r="D3100" s="109">
        <v>300045</v>
      </c>
      <c r="E3100" s="75" t="s">
        <v>543</v>
      </c>
      <c r="F3100" s="72">
        <v>611430</v>
      </c>
      <c r="G3100" s="75" t="s">
        <v>255</v>
      </c>
      <c r="H3100" s="77">
        <v>39534.600000000006</v>
      </c>
      <c r="I3100" s="77">
        <v>41115.960000000014</v>
      </c>
      <c r="J3100" s="77">
        <v>42761</v>
      </c>
      <c r="K3100" s="77">
        <v>21380.34</v>
      </c>
      <c r="L3100" s="80">
        <v>42761</v>
      </c>
      <c r="M3100" s="80"/>
      <c r="N3100" s="80"/>
      <c r="O3100" s="80"/>
      <c r="P3100" s="80"/>
      <c r="Q3100" s="78">
        <v>110010</v>
      </c>
      <c r="R3100" s="79" t="s">
        <v>45</v>
      </c>
      <c r="S3100" s="78">
        <v>25</v>
      </c>
      <c r="T3100" s="79" t="s">
        <v>45</v>
      </c>
      <c r="U3100" s="78">
        <v>11</v>
      </c>
      <c r="V3100" s="80" t="s">
        <v>156</v>
      </c>
      <c r="W3100" s="78">
        <v>61</v>
      </c>
      <c r="X3100" s="78">
        <v>9</v>
      </c>
    </row>
    <row r="3101" spans="1:24" x14ac:dyDescent="0.25">
      <c r="A3101" s="67"/>
      <c r="B3101" s="67">
        <v>2757</v>
      </c>
      <c r="C3101" s="67" t="s">
        <v>788</v>
      </c>
      <c r="D3101" s="109">
        <v>300045</v>
      </c>
      <c r="E3101" s="75" t="s">
        <v>543</v>
      </c>
      <c r="F3101" s="72">
        <v>611489</v>
      </c>
      <c r="G3101" s="75" t="s">
        <v>733</v>
      </c>
      <c r="H3101" s="77">
        <v>0</v>
      </c>
      <c r="I3101" s="77">
        <v>314.59999999999997</v>
      </c>
      <c r="J3101" s="77">
        <v>1320</v>
      </c>
      <c r="K3101" s="77">
        <v>678.23</v>
      </c>
      <c r="L3101" s="80">
        <v>1320</v>
      </c>
      <c r="M3101" s="80"/>
      <c r="N3101" s="80"/>
      <c r="O3101" s="80"/>
      <c r="P3101" s="80"/>
      <c r="Q3101" s="78">
        <v>110010</v>
      </c>
      <c r="R3101" s="79" t="s">
        <v>45</v>
      </c>
      <c r="S3101" s="78">
        <v>25</v>
      </c>
      <c r="T3101" s="79" t="s">
        <v>45</v>
      </c>
      <c r="U3101" s="78">
        <v>11</v>
      </c>
      <c r="V3101" s="80" t="s">
        <v>156</v>
      </c>
      <c r="W3101" s="78">
        <v>61</v>
      </c>
      <c r="X3101" s="78">
        <v>9</v>
      </c>
    </row>
    <row r="3102" spans="1:24" x14ac:dyDescent="0.25">
      <c r="A3102" s="67"/>
      <c r="B3102" s="67">
        <v>2758</v>
      </c>
      <c r="C3102" s="67" t="s">
        <v>788</v>
      </c>
      <c r="D3102" s="109">
        <v>300045</v>
      </c>
      <c r="E3102" s="75" t="s">
        <v>543</v>
      </c>
      <c r="F3102" s="72">
        <v>611491</v>
      </c>
      <c r="G3102" s="75" t="s">
        <v>233</v>
      </c>
      <c r="H3102" s="77">
        <v>3374.09</v>
      </c>
      <c r="I3102" s="77">
        <v>2186.04</v>
      </c>
      <c r="J3102" s="77">
        <v>0</v>
      </c>
      <c r="K3102" s="77">
        <v>0</v>
      </c>
      <c r="L3102" s="80">
        <v>0</v>
      </c>
      <c r="M3102" s="80"/>
      <c r="N3102" s="80"/>
      <c r="O3102" s="80"/>
      <c r="P3102" s="80"/>
      <c r="Q3102" s="78">
        <v>110010</v>
      </c>
      <c r="R3102" s="79" t="s">
        <v>45</v>
      </c>
      <c r="S3102" s="78">
        <v>25</v>
      </c>
      <c r="T3102" s="79" t="s">
        <v>45</v>
      </c>
      <c r="U3102" s="78">
        <v>11</v>
      </c>
      <c r="V3102" s="80" t="s">
        <v>156</v>
      </c>
      <c r="W3102" s="78">
        <v>61</v>
      </c>
      <c r="X3102" s="78">
        <v>9</v>
      </c>
    </row>
    <row r="3103" spans="1:24" x14ac:dyDescent="0.25">
      <c r="A3103" s="67"/>
      <c r="B3103" s="67">
        <v>2759</v>
      </c>
      <c r="C3103" s="67" t="s">
        <v>788</v>
      </c>
      <c r="D3103" s="109">
        <v>300045</v>
      </c>
      <c r="E3103" s="75" t="s">
        <v>543</v>
      </c>
      <c r="F3103" s="72">
        <v>611492</v>
      </c>
      <c r="G3103" s="75" t="s">
        <v>183</v>
      </c>
      <c r="H3103" s="77">
        <v>513.20000000000005</v>
      </c>
      <c r="I3103" s="77">
        <v>3164.86</v>
      </c>
      <c r="J3103" s="77">
        <v>4640</v>
      </c>
      <c r="K3103" s="77">
        <v>2913.8900000000003</v>
      </c>
      <c r="L3103" s="80">
        <v>4640</v>
      </c>
      <c r="M3103" s="80"/>
      <c r="N3103" s="80"/>
      <c r="O3103" s="80"/>
      <c r="P3103" s="80"/>
      <c r="Q3103" s="78">
        <v>110010</v>
      </c>
      <c r="R3103" s="79" t="s">
        <v>45</v>
      </c>
      <c r="S3103" s="78">
        <v>25</v>
      </c>
      <c r="T3103" s="79" t="s">
        <v>45</v>
      </c>
      <c r="U3103" s="78">
        <v>11</v>
      </c>
      <c r="V3103" s="80" t="s">
        <v>156</v>
      </c>
      <c r="W3103" s="78">
        <v>61</v>
      </c>
      <c r="X3103" s="78">
        <v>9</v>
      </c>
    </row>
    <row r="3104" spans="1:24" x14ac:dyDescent="0.25">
      <c r="A3104" s="67"/>
      <c r="B3104" s="67">
        <v>2760</v>
      </c>
      <c r="C3104" s="67" t="s">
        <v>788</v>
      </c>
      <c r="D3104" s="109">
        <v>300045</v>
      </c>
      <c r="E3104" s="75" t="s">
        <v>543</v>
      </c>
      <c r="F3104" s="72">
        <v>611510</v>
      </c>
      <c r="G3104" s="75" t="s">
        <v>212</v>
      </c>
      <c r="H3104" s="77">
        <v>9874.06</v>
      </c>
      <c r="I3104" s="77">
        <v>11520.31</v>
      </c>
      <c r="J3104" s="77">
        <v>9440</v>
      </c>
      <c r="K3104" s="77">
        <v>4278.3700000000008</v>
      </c>
      <c r="L3104" s="80">
        <v>17940</v>
      </c>
      <c r="M3104" s="80"/>
      <c r="N3104" s="80"/>
      <c r="O3104" s="80"/>
      <c r="P3104" s="80"/>
      <c r="Q3104" s="78">
        <v>110010</v>
      </c>
      <c r="R3104" s="79" t="s">
        <v>45</v>
      </c>
      <c r="S3104" s="78">
        <v>25</v>
      </c>
      <c r="T3104" s="79" t="s">
        <v>45</v>
      </c>
      <c r="U3104" s="78">
        <v>11</v>
      </c>
      <c r="V3104" s="80" t="s">
        <v>156</v>
      </c>
      <c r="W3104" s="78">
        <v>61</v>
      </c>
      <c r="X3104" s="78">
        <v>9</v>
      </c>
    </row>
    <row r="3105" spans="1:24" x14ac:dyDescent="0.25">
      <c r="A3105" s="67"/>
      <c r="B3105" s="67">
        <v>2761</v>
      </c>
      <c r="C3105" s="67" t="s">
        <v>788</v>
      </c>
      <c r="D3105" s="109">
        <v>300045</v>
      </c>
      <c r="E3105" s="75" t="s">
        <v>543</v>
      </c>
      <c r="F3105" s="72">
        <v>611520</v>
      </c>
      <c r="G3105" s="75" t="s">
        <v>275</v>
      </c>
      <c r="H3105" s="77">
        <v>7722.41</v>
      </c>
      <c r="I3105" s="77">
        <v>0</v>
      </c>
      <c r="J3105" s="77">
        <v>0</v>
      </c>
      <c r="K3105" s="77">
        <v>0</v>
      </c>
      <c r="L3105" s="80">
        <v>0</v>
      </c>
      <c r="M3105" s="80"/>
      <c r="N3105" s="80"/>
      <c r="O3105" s="80"/>
      <c r="P3105" s="80"/>
      <c r="Q3105" s="78">
        <v>110010</v>
      </c>
      <c r="R3105" s="79" t="s">
        <v>45</v>
      </c>
      <c r="S3105" s="78">
        <v>25</v>
      </c>
      <c r="T3105" s="79" t="s">
        <v>45</v>
      </c>
      <c r="U3105" s="78">
        <v>11</v>
      </c>
      <c r="V3105" s="80" t="s">
        <v>156</v>
      </c>
      <c r="W3105" s="78">
        <v>61</v>
      </c>
      <c r="X3105" s="78">
        <v>9</v>
      </c>
    </row>
    <row r="3106" spans="1:24" s="66" customFormat="1" x14ac:dyDescent="0.25">
      <c r="A3106" s="67"/>
      <c r="B3106" s="67">
        <v>2762</v>
      </c>
      <c r="C3106" s="67" t="s">
        <v>788</v>
      </c>
      <c r="D3106" s="109">
        <v>300045</v>
      </c>
      <c r="E3106" s="86" t="s">
        <v>543</v>
      </c>
      <c r="F3106" s="72">
        <v>712320</v>
      </c>
      <c r="G3106" s="86" t="s">
        <v>276</v>
      </c>
      <c r="H3106" s="87">
        <v>0</v>
      </c>
      <c r="I3106" s="87">
        <v>500</v>
      </c>
      <c r="J3106" s="87">
        <v>3500</v>
      </c>
      <c r="K3106" s="87">
        <v>3500</v>
      </c>
      <c r="L3106" s="80">
        <v>5000</v>
      </c>
      <c r="M3106" s="80"/>
      <c r="N3106" s="80"/>
      <c r="O3106" s="80"/>
      <c r="P3106" s="80"/>
      <c r="Q3106" s="78">
        <v>110010</v>
      </c>
      <c r="R3106" s="79" t="s">
        <v>45</v>
      </c>
      <c r="S3106" s="78">
        <v>25</v>
      </c>
      <c r="T3106" s="79" t="s">
        <v>45</v>
      </c>
      <c r="U3106" s="78">
        <v>11</v>
      </c>
      <c r="V3106" s="80" t="s">
        <v>156</v>
      </c>
      <c r="W3106" s="78">
        <v>71</v>
      </c>
      <c r="X3106" s="78">
        <v>9</v>
      </c>
    </row>
    <row r="3107" spans="1:24" x14ac:dyDescent="0.25">
      <c r="A3107" s="67"/>
      <c r="B3107" s="67">
        <v>2763</v>
      </c>
      <c r="C3107" s="67" t="s">
        <v>788</v>
      </c>
      <c r="D3107" s="109">
        <v>300045</v>
      </c>
      <c r="E3107" s="86" t="s">
        <v>543</v>
      </c>
      <c r="F3107" s="72">
        <v>712655</v>
      </c>
      <c r="G3107" s="86" t="s">
        <v>237</v>
      </c>
      <c r="H3107" s="87">
        <v>2072.79</v>
      </c>
      <c r="I3107" s="87">
        <v>1502.69</v>
      </c>
      <c r="J3107" s="87">
        <v>1500</v>
      </c>
      <c r="K3107" s="87">
        <v>599.25</v>
      </c>
      <c r="L3107" s="80">
        <v>1500</v>
      </c>
      <c r="M3107" s="80"/>
      <c r="N3107" s="80"/>
      <c r="O3107" s="80"/>
      <c r="P3107" s="80"/>
      <c r="Q3107" s="78">
        <v>110010</v>
      </c>
      <c r="R3107" s="79" t="s">
        <v>45</v>
      </c>
      <c r="S3107" s="78">
        <v>25</v>
      </c>
      <c r="T3107" s="79" t="s">
        <v>45</v>
      </c>
      <c r="U3107" s="78">
        <v>11</v>
      </c>
      <c r="V3107" s="80" t="s">
        <v>156</v>
      </c>
      <c r="W3107" s="78">
        <v>71</v>
      </c>
      <c r="X3107" s="78">
        <v>9</v>
      </c>
    </row>
    <row r="3108" spans="1:24" x14ac:dyDescent="0.25">
      <c r="A3108" s="67"/>
      <c r="B3108" s="67">
        <v>2764</v>
      </c>
      <c r="C3108" s="67" t="s">
        <v>788</v>
      </c>
      <c r="D3108" s="109">
        <v>300045</v>
      </c>
      <c r="E3108" s="86" t="s">
        <v>543</v>
      </c>
      <c r="F3108" s="72">
        <v>733120</v>
      </c>
      <c r="G3108" s="86" t="s">
        <v>188</v>
      </c>
      <c r="H3108" s="87">
        <v>6516.18</v>
      </c>
      <c r="I3108" s="87">
        <v>6958.33</v>
      </c>
      <c r="J3108" s="87">
        <v>6553</v>
      </c>
      <c r="K3108" s="87">
        <v>2797.11</v>
      </c>
      <c r="L3108" s="80">
        <v>6553</v>
      </c>
      <c r="M3108" s="80"/>
      <c r="N3108" s="80"/>
      <c r="O3108" s="80"/>
      <c r="P3108" s="80"/>
      <c r="Q3108" s="78">
        <v>110010</v>
      </c>
      <c r="R3108" s="79" t="s">
        <v>45</v>
      </c>
      <c r="S3108" s="78">
        <v>25</v>
      </c>
      <c r="T3108" s="79" t="s">
        <v>45</v>
      </c>
      <c r="U3108" s="78">
        <v>11</v>
      </c>
      <c r="V3108" s="80" t="s">
        <v>156</v>
      </c>
      <c r="W3108" s="78">
        <v>73</v>
      </c>
      <c r="X3108" s="78">
        <v>9</v>
      </c>
    </row>
    <row r="3109" spans="1:24" x14ac:dyDescent="0.25">
      <c r="A3109" s="67"/>
      <c r="B3109" s="67">
        <v>2765</v>
      </c>
      <c r="C3109" s="67" t="s">
        <v>788</v>
      </c>
      <c r="D3109" s="109">
        <v>300045</v>
      </c>
      <c r="E3109" s="86" t="s">
        <v>543</v>
      </c>
      <c r="F3109" s="72">
        <v>733220</v>
      </c>
      <c r="G3109" s="86" t="s">
        <v>256</v>
      </c>
      <c r="H3109" s="87">
        <v>0</v>
      </c>
      <c r="I3109" s="87">
        <v>0</v>
      </c>
      <c r="J3109" s="87">
        <v>100</v>
      </c>
      <c r="K3109" s="87">
        <v>0</v>
      </c>
      <c r="L3109" s="80">
        <v>100</v>
      </c>
      <c r="M3109" s="80"/>
      <c r="N3109" s="80"/>
      <c r="O3109" s="80"/>
      <c r="P3109" s="80"/>
      <c r="Q3109" s="78">
        <v>110010</v>
      </c>
      <c r="R3109" s="79" t="s">
        <v>45</v>
      </c>
      <c r="S3109" s="78">
        <v>25</v>
      </c>
      <c r="T3109" s="79" t="s">
        <v>45</v>
      </c>
      <c r="U3109" s="78">
        <v>11</v>
      </c>
      <c r="V3109" s="80" t="s">
        <v>156</v>
      </c>
      <c r="W3109" s="78">
        <v>73</v>
      </c>
      <c r="X3109" s="78">
        <v>9</v>
      </c>
    </row>
    <row r="3110" spans="1:24" s="66" customFormat="1" x14ac:dyDescent="0.25">
      <c r="A3110" s="67"/>
      <c r="B3110" s="67">
        <v>2766</v>
      </c>
      <c r="C3110" s="67" t="s">
        <v>788</v>
      </c>
      <c r="D3110" s="109">
        <v>300045</v>
      </c>
      <c r="E3110" s="86" t="s">
        <v>543</v>
      </c>
      <c r="F3110" s="72">
        <v>744210</v>
      </c>
      <c r="G3110" s="86" t="s">
        <v>190</v>
      </c>
      <c r="H3110" s="87">
        <v>325.60000000000002</v>
      </c>
      <c r="I3110" s="87">
        <v>286.71999999999997</v>
      </c>
      <c r="J3110" s="87">
        <v>500</v>
      </c>
      <c r="K3110" s="87">
        <v>109.75999999999999</v>
      </c>
      <c r="L3110" s="80">
        <v>500</v>
      </c>
      <c r="M3110" s="80"/>
      <c r="N3110" s="80"/>
      <c r="O3110" s="80"/>
      <c r="P3110" s="80"/>
      <c r="Q3110" s="78">
        <v>110010</v>
      </c>
      <c r="R3110" s="79" t="s">
        <v>45</v>
      </c>
      <c r="S3110" s="78">
        <v>25</v>
      </c>
      <c r="T3110" s="79" t="s">
        <v>45</v>
      </c>
      <c r="U3110" s="78">
        <v>11</v>
      </c>
      <c r="V3110" s="80" t="s">
        <v>156</v>
      </c>
      <c r="W3110" s="78">
        <v>74</v>
      </c>
      <c r="X3110" s="78">
        <v>9</v>
      </c>
    </row>
    <row r="3111" spans="1:24" x14ac:dyDescent="0.25">
      <c r="A3111" s="67"/>
      <c r="B3111" s="67">
        <v>2767</v>
      </c>
      <c r="C3111" s="67" t="s">
        <v>788</v>
      </c>
      <c r="D3111" s="109">
        <v>300045</v>
      </c>
      <c r="E3111" s="86" t="s">
        <v>543</v>
      </c>
      <c r="F3111" s="72">
        <v>744220</v>
      </c>
      <c r="G3111" s="86" t="s">
        <v>191</v>
      </c>
      <c r="H3111" s="87">
        <v>205</v>
      </c>
      <c r="I3111" s="87">
        <v>900</v>
      </c>
      <c r="J3111" s="87">
        <v>2500</v>
      </c>
      <c r="K3111" s="87">
        <v>160</v>
      </c>
      <c r="L3111" s="80">
        <v>2500</v>
      </c>
      <c r="M3111" s="80"/>
      <c r="N3111" s="80"/>
      <c r="O3111" s="80"/>
      <c r="P3111" s="80"/>
      <c r="Q3111" s="78">
        <v>110010</v>
      </c>
      <c r="R3111" s="79" t="s">
        <v>45</v>
      </c>
      <c r="S3111" s="78">
        <v>25</v>
      </c>
      <c r="T3111" s="79" t="s">
        <v>45</v>
      </c>
      <c r="U3111" s="78">
        <v>11</v>
      </c>
      <c r="V3111" s="80" t="s">
        <v>156</v>
      </c>
      <c r="W3111" s="78">
        <v>74</v>
      </c>
      <c r="X3111" s="78">
        <v>9</v>
      </c>
    </row>
    <row r="3112" spans="1:24" x14ac:dyDescent="0.25">
      <c r="A3112" s="67"/>
      <c r="B3112" s="67">
        <v>2768</v>
      </c>
      <c r="C3112" s="67" t="s">
        <v>788</v>
      </c>
      <c r="D3112" s="109">
        <v>300045</v>
      </c>
      <c r="E3112" s="86" t="s">
        <v>543</v>
      </c>
      <c r="F3112" s="72">
        <v>755240</v>
      </c>
      <c r="G3112" s="86" t="s">
        <v>193</v>
      </c>
      <c r="H3112" s="87">
        <v>0</v>
      </c>
      <c r="I3112" s="87">
        <v>0</v>
      </c>
      <c r="J3112" s="87">
        <v>500</v>
      </c>
      <c r="K3112" s="87">
        <v>0</v>
      </c>
      <c r="L3112" s="80">
        <v>500</v>
      </c>
      <c r="M3112" s="80"/>
      <c r="N3112" s="80"/>
      <c r="O3112" s="80"/>
      <c r="P3112" s="80"/>
      <c r="Q3112" s="78">
        <v>110010</v>
      </c>
      <c r="R3112" s="79" t="s">
        <v>45</v>
      </c>
      <c r="S3112" s="78">
        <v>25</v>
      </c>
      <c r="T3112" s="79" t="s">
        <v>45</v>
      </c>
      <c r="U3112" s="78">
        <v>11</v>
      </c>
      <c r="V3112" s="80" t="s">
        <v>156</v>
      </c>
      <c r="W3112" s="78">
        <v>75</v>
      </c>
      <c r="X3112" s="78">
        <v>9</v>
      </c>
    </row>
    <row r="3113" spans="1:24" x14ac:dyDescent="0.25">
      <c r="A3113" s="67"/>
      <c r="B3113" s="67">
        <v>2769</v>
      </c>
      <c r="C3113" s="67" t="s">
        <v>788</v>
      </c>
      <c r="D3113" s="109">
        <v>300045</v>
      </c>
      <c r="E3113" s="86" t="s">
        <v>543</v>
      </c>
      <c r="F3113" s="72">
        <v>755310</v>
      </c>
      <c r="G3113" s="86" t="s">
        <v>194</v>
      </c>
      <c r="H3113" s="87">
        <v>8.27</v>
      </c>
      <c r="I3113" s="87">
        <v>39.72</v>
      </c>
      <c r="J3113" s="87">
        <v>100</v>
      </c>
      <c r="K3113" s="87">
        <v>27.36</v>
      </c>
      <c r="L3113" s="80">
        <v>100</v>
      </c>
      <c r="M3113" s="80"/>
      <c r="N3113" s="80"/>
      <c r="O3113" s="80"/>
      <c r="P3113" s="80"/>
      <c r="Q3113" s="78">
        <v>110010</v>
      </c>
      <c r="R3113" s="79" t="s">
        <v>45</v>
      </c>
      <c r="S3113" s="78">
        <v>25</v>
      </c>
      <c r="T3113" s="79" t="s">
        <v>45</v>
      </c>
      <c r="U3113" s="78">
        <v>11</v>
      </c>
      <c r="V3113" s="80" t="s">
        <v>156</v>
      </c>
      <c r="W3113" s="78">
        <v>75</v>
      </c>
      <c r="X3113" s="78">
        <v>9</v>
      </c>
    </row>
    <row r="3114" spans="1:24" x14ac:dyDescent="0.25">
      <c r="A3114" s="67"/>
      <c r="B3114" s="67">
        <v>2770</v>
      </c>
      <c r="C3114" s="67" t="s">
        <v>788</v>
      </c>
      <c r="D3114" s="109">
        <v>300045</v>
      </c>
      <c r="E3114" s="86" t="s">
        <v>543</v>
      </c>
      <c r="F3114" s="72">
        <v>755360</v>
      </c>
      <c r="G3114" s="86" t="s">
        <v>225</v>
      </c>
      <c r="H3114" s="87">
        <v>0</v>
      </c>
      <c r="I3114" s="87">
        <v>38.19</v>
      </c>
      <c r="J3114" s="87">
        <v>900</v>
      </c>
      <c r="K3114" s="87">
        <v>35.04</v>
      </c>
      <c r="L3114" s="80">
        <v>900</v>
      </c>
      <c r="M3114" s="80"/>
      <c r="N3114" s="80"/>
      <c r="O3114" s="80"/>
      <c r="P3114" s="80"/>
      <c r="Q3114" s="78">
        <v>110010</v>
      </c>
      <c r="R3114" s="79" t="s">
        <v>45</v>
      </c>
      <c r="S3114" s="78">
        <v>25</v>
      </c>
      <c r="T3114" s="79" t="s">
        <v>45</v>
      </c>
      <c r="U3114" s="78">
        <v>11</v>
      </c>
      <c r="V3114" s="80" t="s">
        <v>156</v>
      </c>
      <c r="W3114" s="78">
        <v>75</v>
      </c>
      <c r="X3114" s="78">
        <v>9</v>
      </c>
    </row>
    <row r="3115" spans="1:24" x14ac:dyDescent="0.25">
      <c r="A3115" s="67"/>
      <c r="B3115" s="67">
        <v>2771</v>
      </c>
      <c r="C3115" s="67" t="s">
        <v>788</v>
      </c>
      <c r="D3115" s="109">
        <v>300045</v>
      </c>
      <c r="E3115" s="86" t="s">
        <v>543</v>
      </c>
      <c r="F3115" s="72">
        <v>755510</v>
      </c>
      <c r="G3115" s="86" t="s">
        <v>195</v>
      </c>
      <c r="H3115" s="87">
        <v>35</v>
      </c>
      <c r="I3115" s="87">
        <v>0</v>
      </c>
      <c r="J3115" s="87">
        <v>500</v>
      </c>
      <c r="K3115" s="87">
        <v>0</v>
      </c>
      <c r="L3115" s="80">
        <v>500</v>
      </c>
      <c r="M3115" s="80"/>
      <c r="N3115" s="80"/>
      <c r="O3115" s="80"/>
      <c r="P3115" s="80"/>
      <c r="Q3115" s="78">
        <v>110010</v>
      </c>
      <c r="R3115" s="79" t="s">
        <v>45</v>
      </c>
      <c r="S3115" s="78">
        <v>25</v>
      </c>
      <c r="T3115" s="79" t="s">
        <v>45</v>
      </c>
      <c r="U3115" s="78">
        <v>11</v>
      </c>
      <c r="V3115" s="80" t="s">
        <v>156</v>
      </c>
      <c r="W3115" s="78">
        <v>75</v>
      </c>
      <c r="X3115" s="78">
        <v>9</v>
      </c>
    </row>
    <row r="3116" spans="1:24" s="66" customFormat="1" x14ac:dyDescent="0.25">
      <c r="A3116" s="67"/>
      <c r="B3116" s="67">
        <v>2772</v>
      </c>
      <c r="C3116" s="67" t="s">
        <v>788</v>
      </c>
      <c r="D3116" s="109">
        <v>300045</v>
      </c>
      <c r="E3116" s="86" t="s">
        <v>543</v>
      </c>
      <c r="F3116" s="72">
        <v>755705</v>
      </c>
      <c r="G3116" s="86" t="s">
        <v>196</v>
      </c>
      <c r="H3116" s="87">
        <v>29.74</v>
      </c>
      <c r="I3116" s="87">
        <v>125.34</v>
      </c>
      <c r="J3116" s="87">
        <v>250</v>
      </c>
      <c r="K3116" s="87">
        <v>5.0299999999999994</v>
      </c>
      <c r="L3116" s="80">
        <v>250</v>
      </c>
      <c r="M3116" s="80"/>
      <c r="N3116" s="80"/>
      <c r="O3116" s="80"/>
      <c r="P3116" s="80"/>
      <c r="Q3116" s="78">
        <v>110010</v>
      </c>
      <c r="R3116" s="79" t="s">
        <v>45</v>
      </c>
      <c r="S3116" s="78">
        <v>25</v>
      </c>
      <c r="T3116" s="79" t="s">
        <v>45</v>
      </c>
      <c r="U3116" s="78">
        <v>11</v>
      </c>
      <c r="V3116" s="80" t="s">
        <v>156</v>
      </c>
      <c r="W3116" s="78">
        <v>75</v>
      </c>
      <c r="X3116" s="78">
        <v>9</v>
      </c>
    </row>
    <row r="3117" spans="1:24" x14ac:dyDescent="0.25">
      <c r="A3117" s="67"/>
      <c r="B3117" s="67">
        <v>2773</v>
      </c>
      <c r="C3117" s="67" t="s">
        <v>788</v>
      </c>
      <c r="D3117" s="109">
        <v>300045</v>
      </c>
      <c r="E3117" s="86" t="s">
        <v>543</v>
      </c>
      <c r="F3117" s="72">
        <v>755738</v>
      </c>
      <c r="G3117" s="86" t="s">
        <v>372</v>
      </c>
      <c r="H3117" s="87">
        <v>0</v>
      </c>
      <c r="I3117" s="87">
        <v>345</v>
      </c>
      <c r="J3117" s="87">
        <v>250</v>
      </c>
      <c r="K3117" s="87">
        <v>0</v>
      </c>
      <c r="L3117" s="80">
        <v>250</v>
      </c>
      <c r="M3117" s="80"/>
      <c r="N3117" s="80"/>
      <c r="O3117" s="80"/>
      <c r="P3117" s="80"/>
      <c r="Q3117" s="78">
        <v>110010</v>
      </c>
      <c r="R3117" s="79" t="s">
        <v>45</v>
      </c>
      <c r="S3117" s="78">
        <v>25</v>
      </c>
      <c r="T3117" s="79" t="s">
        <v>45</v>
      </c>
      <c r="U3117" s="78">
        <v>11</v>
      </c>
      <c r="V3117" s="80" t="s">
        <v>156</v>
      </c>
      <c r="W3117" s="78">
        <v>75</v>
      </c>
      <c r="X3117" s="78">
        <v>9</v>
      </c>
    </row>
    <row r="3118" spans="1:24" x14ac:dyDescent="0.25">
      <c r="A3118" s="67"/>
      <c r="B3118" s="67">
        <v>2774</v>
      </c>
      <c r="C3118" s="67" t="s">
        <v>788</v>
      </c>
      <c r="D3118" s="109">
        <v>300045</v>
      </c>
      <c r="E3118" s="86" t="s">
        <v>543</v>
      </c>
      <c r="F3118" s="72">
        <v>755745</v>
      </c>
      <c r="G3118" s="86" t="s">
        <v>252</v>
      </c>
      <c r="H3118" s="87">
        <v>0</v>
      </c>
      <c r="I3118" s="87">
        <v>1642.91</v>
      </c>
      <c r="J3118" s="87">
        <v>1500</v>
      </c>
      <c r="K3118" s="87">
        <v>475</v>
      </c>
      <c r="L3118" s="80">
        <v>1500</v>
      </c>
      <c r="M3118" s="80"/>
      <c r="N3118" s="80"/>
      <c r="O3118" s="80"/>
      <c r="P3118" s="80"/>
      <c r="Q3118" s="78">
        <v>110010</v>
      </c>
      <c r="R3118" s="79" t="s">
        <v>45</v>
      </c>
      <c r="S3118" s="78">
        <v>25</v>
      </c>
      <c r="T3118" s="79" t="s">
        <v>45</v>
      </c>
      <c r="U3118" s="78">
        <v>11</v>
      </c>
      <c r="V3118" s="80" t="s">
        <v>156</v>
      </c>
      <c r="W3118" s="78">
        <v>75</v>
      </c>
      <c r="X3118" s="78">
        <v>9</v>
      </c>
    </row>
    <row r="3119" spans="1:24" x14ac:dyDescent="0.25">
      <c r="A3119" s="67"/>
      <c r="B3119" s="67">
        <v>2775</v>
      </c>
      <c r="C3119" s="67" t="s">
        <v>788</v>
      </c>
      <c r="D3119" s="109">
        <v>300045</v>
      </c>
      <c r="E3119" s="86" t="s">
        <v>543</v>
      </c>
      <c r="F3119" s="72">
        <v>787410</v>
      </c>
      <c r="G3119" s="86" t="s">
        <v>227</v>
      </c>
      <c r="H3119" s="87">
        <v>840.11</v>
      </c>
      <c r="I3119" s="87">
        <v>0</v>
      </c>
      <c r="J3119" s="87">
        <v>0</v>
      </c>
      <c r="K3119" s="87">
        <v>0</v>
      </c>
      <c r="L3119" s="80">
        <v>0</v>
      </c>
      <c r="M3119" s="80"/>
      <c r="N3119" s="80"/>
      <c r="O3119" s="80"/>
      <c r="P3119" s="80"/>
      <c r="Q3119" s="78">
        <v>110010</v>
      </c>
      <c r="R3119" s="79" t="s">
        <v>45</v>
      </c>
      <c r="S3119" s="78">
        <v>25</v>
      </c>
      <c r="T3119" s="79" t="s">
        <v>45</v>
      </c>
      <c r="U3119" s="78">
        <v>11</v>
      </c>
      <c r="V3119" s="80" t="s">
        <v>156</v>
      </c>
      <c r="W3119" s="78">
        <v>78</v>
      </c>
      <c r="X3119" s="78">
        <v>9</v>
      </c>
    </row>
    <row r="3120" spans="1:24" x14ac:dyDescent="0.25">
      <c r="A3120" s="67"/>
      <c r="B3120" s="67"/>
      <c r="C3120" s="67" t="s">
        <v>788</v>
      </c>
      <c r="D3120" s="109">
        <v>300045</v>
      </c>
      <c r="E3120" s="86" t="s">
        <v>543</v>
      </c>
      <c r="F3120" s="66">
        <v>798142</v>
      </c>
      <c r="G3120" s="66" t="s">
        <v>839</v>
      </c>
      <c r="H3120" s="87"/>
      <c r="I3120" s="87"/>
      <c r="J3120" s="87"/>
      <c r="K3120" s="87"/>
      <c r="L3120" s="80">
        <v>-3799</v>
      </c>
      <c r="M3120" s="80"/>
      <c r="N3120" s="80"/>
      <c r="O3120" s="80"/>
      <c r="P3120" s="80"/>
      <c r="Q3120" s="78">
        <v>110010</v>
      </c>
      <c r="R3120" s="79" t="s">
        <v>45</v>
      </c>
      <c r="S3120" s="78">
        <v>25</v>
      </c>
      <c r="T3120" s="79" t="s">
        <v>45</v>
      </c>
      <c r="U3120" s="78">
        <v>11</v>
      </c>
      <c r="V3120" s="80" t="s">
        <v>156</v>
      </c>
      <c r="W3120" s="78">
        <v>79</v>
      </c>
      <c r="X3120" s="78">
        <v>9</v>
      </c>
    </row>
    <row r="3121" spans="1:24" x14ac:dyDescent="0.25">
      <c r="A3121" s="67"/>
      <c r="B3121" s="67">
        <v>2776</v>
      </c>
      <c r="C3121" s="67" t="s">
        <v>788</v>
      </c>
      <c r="D3121" s="107">
        <v>309012</v>
      </c>
      <c r="E3121" s="75" t="s">
        <v>612</v>
      </c>
      <c r="F3121" s="76">
        <v>611110</v>
      </c>
      <c r="G3121" s="75" t="s">
        <v>258</v>
      </c>
      <c r="H3121" s="77">
        <v>77764.169999999984</v>
      </c>
      <c r="I3121" s="77">
        <v>74770.899999999994</v>
      </c>
      <c r="J3121" s="77">
        <v>68882</v>
      </c>
      <c r="K3121" s="77">
        <v>36848.949999999997</v>
      </c>
      <c r="L3121" s="80">
        <v>64066</v>
      </c>
      <c r="M3121" s="80"/>
      <c r="N3121" s="80"/>
      <c r="O3121" s="80"/>
      <c r="P3121" s="80"/>
      <c r="Q3121" s="78">
        <v>110010</v>
      </c>
      <c r="R3121" s="79" t="s">
        <v>150</v>
      </c>
      <c r="S3121" s="78">
        <v>10</v>
      </c>
      <c r="T3121" s="79" t="s">
        <v>150</v>
      </c>
      <c r="U3121" s="78">
        <v>11</v>
      </c>
      <c r="V3121" s="80" t="s">
        <v>156</v>
      </c>
      <c r="W3121" s="78">
        <v>61</v>
      </c>
      <c r="X3121" s="78">
        <v>1</v>
      </c>
    </row>
    <row r="3122" spans="1:24" x14ac:dyDescent="0.25">
      <c r="A3122" s="67"/>
      <c r="B3122" s="67">
        <v>2777</v>
      </c>
      <c r="C3122" s="67" t="s">
        <v>788</v>
      </c>
      <c r="D3122" s="107">
        <v>309012</v>
      </c>
      <c r="E3122" s="75" t="s">
        <v>612</v>
      </c>
      <c r="F3122" s="76">
        <v>611120</v>
      </c>
      <c r="G3122" s="75" t="s">
        <v>229</v>
      </c>
      <c r="H3122" s="77">
        <v>2561.58</v>
      </c>
      <c r="I3122" s="77">
        <v>2468</v>
      </c>
      <c r="J3122" s="77">
        <v>0</v>
      </c>
      <c r="K3122" s="77">
        <v>0</v>
      </c>
      <c r="L3122" s="80">
        <v>0</v>
      </c>
      <c r="M3122" s="80"/>
      <c r="N3122" s="80"/>
      <c r="O3122" s="80"/>
      <c r="P3122" s="80"/>
      <c r="Q3122" s="78">
        <v>110010</v>
      </c>
      <c r="R3122" s="79" t="s">
        <v>150</v>
      </c>
      <c r="S3122" s="78">
        <v>10</v>
      </c>
      <c r="T3122" s="79" t="s">
        <v>150</v>
      </c>
      <c r="U3122" s="78">
        <v>11</v>
      </c>
      <c r="V3122" s="80" t="s">
        <v>156</v>
      </c>
      <c r="W3122" s="78">
        <v>61</v>
      </c>
      <c r="X3122" s="78">
        <v>1</v>
      </c>
    </row>
    <row r="3123" spans="1:24" x14ac:dyDescent="0.25">
      <c r="A3123" s="67"/>
      <c r="B3123" s="67">
        <v>2778</v>
      </c>
      <c r="C3123" s="67" t="s">
        <v>788</v>
      </c>
      <c r="D3123" s="107">
        <v>309012</v>
      </c>
      <c r="E3123" s="75" t="s">
        <v>612</v>
      </c>
      <c r="F3123" s="76">
        <v>611130</v>
      </c>
      <c r="G3123" s="75" t="s">
        <v>261</v>
      </c>
      <c r="H3123" s="77">
        <v>0</v>
      </c>
      <c r="I3123" s="77">
        <v>2244</v>
      </c>
      <c r="J3123" s="77">
        <v>2379</v>
      </c>
      <c r="K3123" s="77">
        <v>2379</v>
      </c>
      <c r="L3123" s="80">
        <v>2379</v>
      </c>
      <c r="M3123" s="80"/>
      <c r="N3123" s="80"/>
      <c r="O3123" s="80"/>
      <c r="P3123" s="80"/>
      <c r="Q3123" s="78">
        <v>110010</v>
      </c>
      <c r="R3123" s="79" t="s">
        <v>150</v>
      </c>
      <c r="S3123" s="78">
        <v>10</v>
      </c>
      <c r="T3123" s="79" t="s">
        <v>150</v>
      </c>
      <c r="U3123" s="78">
        <v>11</v>
      </c>
      <c r="V3123" s="80" t="s">
        <v>156</v>
      </c>
      <c r="W3123" s="78">
        <v>61</v>
      </c>
      <c r="X3123" s="78">
        <v>1</v>
      </c>
    </row>
    <row r="3124" spans="1:24" x14ac:dyDescent="0.25">
      <c r="A3124" s="67"/>
      <c r="B3124" s="67">
        <v>2779</v>
      </c>
      <c r="C3124" s="67" t="s">
        <v>788</v>
      </c>
      <c r="D3124" s="107">
        <v>309012</v>
      </c>
      <c r="E3124" s="75" t="s">
        <v>612</v>
      </c>
      <c r="F3124" s="76">
        <v>611135</v>
      </c>
      <c r="G3124" s="75" t="s">
        <v>265</v>
      </c>
      <c r="H3124" s="77">
        <v>0</v>
      </c>
      <c r="I3124" s="77">
        <v>0</v>
      </c>
      <c r="J3124" s="77">
        <v>27783</v>
      </c>
      <c r="K3124" s="77">
        <v>13891.319999999998</v>
      </c>
      <c r="L3124" s="80">
        <v>27783</v>
      </c>
      <c r="M3124" s="80"/>
      <c r="N3124" s="80"/>
      <c r="O3124" s="80"/>
      <c r="P3124" s="80"/>
      <c r="Q3124" s="78">
        <v>110010</v>
      </c>
      <c r="R3124" s="79" t="s">
        <v>150</v>
      </c>
      <c r="S3124" s="78">
        <v>10</v>
      </c>
      <c r="T3124" s="79" t="s">
        <v>150</v>
      </c>
      <c r="U3124" s="78">
        <v>11</v>
      </c>
      <c r="V3124" s="80" t="s">
        <v>156</v>
      </c>
      <c r="W3124" s="78">
        <v>61</v>
      </c>
      <c r="X3124" s="78">
        <v>1</v>
      </c>
    </row>
    <row r="3125" spans="1:24" x14ac:dyDescent="0.25">
      <c r="A3125" s="67"/>
      <c r="B3125" s="67">
        <v>2780</v>
      </c>
      <c r="C3125" s="67" t="s">
        <v>788</v>
      </c>
      <c r="D3125" s="107">
        <v>309012</v>
      </c>
      <c r="E3125" s="75" t="s">
        <v>612</v>
      </c>
      <c r="F3125" s="76">
        <v>611150</v>
      </c>
      <c r="G3125" s="75" t="s">
        <v>262</v>
      </c>
      <c r="H3125" s="77">
        <v>12419.119999999999</v>
      </c>
      <c r="I3125" s="77">
        <v>12915.87</v>
      </c>
      <c r="J3125" s="77">
        <v>17203</v>
      </c>
      <c r="K3125" s="77">
        <v>0</v>
      </c>
      <c r="L3125" s="80">
        <v>17561</v>
      </c>
      <c r="M3125" s="80"/>
      <c r="N3125" s="80"/>
      <c r="O3125" s="80"/>
      <c r="P3125" s="80"/>
      <c r="Q3125" s="78">
        <v>110010</v>
      </c>
      <c r="R3125" s="79" t="s">
        <v>150</v>
      </c>
      <c r="S3125" s="78">
        <v>10</v>
      </c>
      <c r="T3125" s="79" t="s">
        <v>150</v>
      </c>
      <c r="U3125" s="78">
        <v>11</v>
      </c>
      <c r="V3125" s="80" t="s">
        <v>156</v>
      </c>
      <c r="W3125" s="78">
        <v>61</v>
      </c>
      <c r="X3125" s="78">
        <v>1</v>
      </c>
    </row>
    <row r="3126" spans="1:24" x14ac:dyDescent="0.25">
      <c r="A3126" s="67"/>
      <c r="B3126" s="67">
        <v>2781</v>
      </c>
      <c r="C3126" s="67" t="s">
        <v>788</v>
      </c>
      <c r="D3126" s="107">
        <v>309012</v>
      </c>
      <c r="E3126" s="75" t="s">
        <v>612</v>
      </c>
      <c r="F3126" s="76">
        <v>712310</v>
      </c>
      <c r="G3126" s="75" t="s">
        <v>222</v>
      </c>
      <c r="H3126" s="77">
        <v>0</v>
      </c>
      <c r="I3126" s="77">
        <v>300</v>
      </c>
      <c r="J3126" s="77">
        <v>0</v>
      </c>
      <c r="K3126" s="77">
        <v>0</v>
      </c>
      <c r="L3126" s="80">
        <v>0</v>
      </c>
      <c r="M3126" s="80">
        <f t="shared" ref="M3126:M3133" si="82">+L3126-J3126</f>
        <v>0</v>
      </c>
      <c r="N3126" s="80"/>
      <c r="O3126" s="80"/>
      <c r="P3126" s="80"/>
      <c r="Q3126" s="78">
        <v>110010</v>
      </c>
      <c r="R3126" s="79" t="s">
        <v>150</v>
      </c>
      <c r="S3126" s="78">
        <v>10</v>
      </c>
      <c r="T3126" s="79" t="s">
        <v>150</v>
      </c>
      <c r="U3126" s="78">
        <v>11</v>
      </c>
      <c r="V3126" s="80" t="s">
        <v>156</v>
      </c>
      <c r="W3126" s="78">
        <v>71</v>
      </c>
      <c r="X3126" s="78">
        <v>4</v>
      </c>
    </row>
    <row r="3127" spans="1:24" x14ac:dyDescent="0.25">
      <c r="A3127" s="67"/>
      <c r="B3127" s="67">
        <v>2782</v>
      </c>
      <c r="C3127" s="67" t="s">
        <v>788</v>
      </c>
      <c r="D3127" s="107">
        <v>309012</v>
      </c>
      <c r="E3127" s="75" t="s">
        <v>612</v>
      </c>
      <c r="F3127" s="76">
        <v>712320</v>
      </c>
      <c r="G3127" s="75" t="s">
        <v>276</v>
      </c>
      <c r="H3127" s="77">
        <v>650</v>
      </c>
      <c r="I3127" s="77">
        <v>450</v>
      </c>
      <c r="J3127" s="77">
        <v>450</v>
      </c>
      <c r="K3127" s="77">
        <v>0</v>
      </c>
      <c r="L3127" s="80">
        <v>450</v>
      </c>
      <c r="M3127" s="80">
        <f t="shared" si="82"/>
        <v>0</v>
      </c>
      <c r="N3127" s="80"/>
      <c r="O3127" s="80"/>
      <c r="P3127" s="80"/>
      <c r="Q3127" s="78">
        <v>110010</v>
      </c>
      <c r="R3127" s="79" t="s">
        <v>150</v>
      </c>
      <c r="S3127" s="78">
        <v>10</v>
      </c>
      <c r="T3127" s="79" t="s">
        <v>150</v>
      </c>
      <c r="U3127" s="78">
        <v>11</v>
      </c>
      <c r="V3127" s="80" t="s">
        <v>156</v>
      </c>
      <c r="W3127" s="78">
        <v>71</v>
      </c>
      <c r="X3127" s="78">
        <v>4</v>
      </c>
    </row>
    <row r="3128" spans="1:24" x14ac:dyDescent="0.25">
      <c r="A3128" s="67"/>
      <c r="B3128" s="67">
        <v>2783</v>
      </c>
      <c r="C3128" s="67" t="s">
        <v>788</v>
      </c>
      <c r="D3128" s="107">
        <v>309012</v>
      </c>
      <c r="E3128" s="75" t="s">
        <v>612</v>
      </c>
      <c r="F3128" s="76">
        <v>733110</v>
      </c>
      <c r="G3128" s="75" t="s">
        <v>214</v>
      </c>
      <c r="H3128" s="77">
        <v>37.03</v>
      </c>
      <c r="I3128" s="77">
        <v>59.28</v>
      </c>
      <c r="J3128" s="77">
        <v>100</v>
      </c>
      <c r="K3128" s="77">
        <v>0</v>
      </c>
      <c r="L3128" s="80">
        <v>100</v>
      </c>
      <c r="M3128" s="80">
        <f t="shared" si="82"/>
        <v>0</v>
      </c>
      <c r="N3128" s="80"/>
      <c r="O3128" s="80"/>
      <c r="P3128" s="80"/>
      <c r="Q3128" s="78">
        <v>110010</v>
      </c>
      <c r="R3128" s="79" t="s">
        <v>150</v>
      </c>
      <c r="S3128" s="78">
        <v>10</v>
      </c>
      <c r="T3128" s="79" t="s">
        <v>150</v>
      </c>
      <c r="U3128" s="78">
        <v>11</v>
      </c>
      <c r="V3128" s="80" t="s">
        <v>156</v>
      </c>
      <c r="W3128" s="78">
        <v>73</v>
      </c>
      <c r="X3128" s="78">
        <v>4</v>
      </c>
    </row>
    <row r="3129" spans="1:24" x14ac:dyDescent="0.25">
      <c r="A3129" s="67"/>
      <c r="B3129" s="67">
        <v>2784</v>
      </c>
      <c r="C3129" s="67" t="s">
        <v>788</v>
      </c>
      <c r="D3129" s="107">
        <v>309012</v>
      </c>
      <c r="E3129" s="75" t="s">
        <v>612</v>
      </c>
      <c r="F3129" s="76">
        <v>755310</v>
      </c>
      <c r="G3129" s="75" t="s">
        <v>194</v>
      </c>
      <c r="H3129" s="77">
        <v>4.5</v>
      </c>
      <c r="I3129" s="77">
        <v>374.4</v>
      </c>
      <c r="J3129" s="77">
        <v>300</v>
      </c>
      <c r="K3129" s="77">
        <v>88.97999999999999</v>
      </c>
      <c r="L3129" s="80">
        <v>300</v>
      </c>
      <c r="M3129" s="80">
        <f t="shared" si="82"/>
        <v>0</v>
      </c>
      <c r="N3129" s="80"/>
      <c r="O3129" s="80"/>
      <c r="P3129" s="80"/>
      <c r="Q3129" s="78">
        <v>110010</v>
      </c>
      <c r="R3129" s="79" t="s">
        <v>150</v>
      </c>
      <c r="S3129" s="78">
        <v>10</v>
      </c>
      <c r="T3129" s="79" t="s">
        <v>150</v>
      </c>
      <c r="U3129" s="78">
        <v>11</v>
      </c>
      <c r="V3129" s="80" t="s">
        <v>156</v>
      </c>
      <c r="W3129" s="78">
        <v>75</v>
      </c>
      <c r="X3129" s="78">
        <v>4</v>
      </c>
    </row>
    <row r="3130" spans="1:24" s="66" customFormat="1" x14ac:dyDescent="0.25">
      <c r="A3130" s="67"/>
      <c r="B3130" s="67">
        <v>2785</v>
      </c>
      <c r="C3130" s="67" t="s">
        <v>788</v>
      </c>
      <c r="D3130" s="107">
        <v>309012</v>
      </c>
      <c r="E3130" s="75" t="s">
        <v>612</v>
      </c>
      <c r="F3130" s="76">
        <v>755360</v>
      </c>
      <c r="G3130" s="75" t="s">
        <v>225</v>
      </c>
      <c r="H3130" s="77">
        <v>201</v>
      </c>
      <c r="I3130" s="77">
        <v>856.6099999999999</v>
      </c>
      <c r="J3130" s="77">
        <v>1000</v>
      </c>
      <c r="K3130" s="77">
        <v>11.38</v>
      </c>
      <c r="L3130" s="80">
        <v>1000</v>
      </c>
      <c r="M3130" s="80">
        <f t="shared" si="82"/>
        <v>0</v>
      </c>
      <c r="N3130" s="80"/>
      <c r="O3130" s="80"/>
      <c r="P3130" s="80"/>
      <c r="Q3130" s="78">
        <v>110010</v>
      </c>
      <c r="R3130" s="79" t="s">
        <v>150</v>
      </c>
      <c r="S3130" s="78">
        <v>10</v>
      </c>
      <c r="T3130" s="79" t="s">
        <v>150</v>
      </c>
      <c r="U3130" s="78">
        <v>11</v>
      </c>
      <c r="V3130" s="80" t="s">
        <v>156</v>
      </c>
      <c r="W3130" s="78">
        <v>75</v>
      </c>
      <c r="X3130" s="78">
        <v>4</v>
      </c>
    </row>
    <row r="3131" spans="1:24" x14ac:dyDescent="0.25">
      <c r="A3131" s="67"/>
      <c r="B3131" s="67">
        <v>2786</v>
      </c>
      <c r="C3131" s="67" t="s">
        <v>788</v>
      </c>
      <c r="D3131" s="107">
        <v>309012</v>
      </c>
      <c r="E3131" s="75" t="s">
        <v>612</v>
      </c>
      <c r="F3131" s="76">
        <v>755705</v>
      </c>
      <c r="G3131" s="75" t="s">
        <v>196</v>
      </c>
      <c r="H3131" s="77">
        <v>2.2200000000000002</v>
      </c>
      <c r="I3131" s="77">
        <v>0.69</v>
      </c>
      <c r="J3131" s="77">
        <v>20</v>
      </c>
      <c r="K3131" s="77">
        <v>1.19</v>
      </c>
      <c r="L3131" s="80">
        <v>20</v>
      </c>
      <c r="M3131" s="80">
        <f t="shared" si="82"/>
        <v>0</v>
      </c>
      <c r="N3131" s="80"/>
      <c r="O3131" s="80"/>
      <c r="P3131" s="80"/>
      <c r="Q3131" s="78">
        <v>110010</v>
      </c>
      <c r="R3131" s="79" t="s">
        <v>150</v>
      </c>
      <c r="S3131" s="78">
        <v>10</v>
      </c>
      <c r="T3131" s="79" t="s">
        <v>150</v>
      </c>
      <c r="U3131" s="78">
        <v>11</v>
      </c>
      <c r="V3131" s="80" t="s">
        <v>156</v>
      </c>
      <c r="W3131" s="78">
        <v>75</v>
      </c>
      <c r="X3131" s="78">
        <v>4</v>
      </c>
    </row>
    <row r="3132" spans="1:24" x14ac:dyDescent="0.25">
      <c r="A3132" s="67"/>
      <c r="B3132" s="67">
        <v>2787</v>
      </c>
      <c r="C3132" s="67" t="s">
        <v>788</v>
      </c>
      <c r="D3132" s="107">
        <v>309012</v>
      </c>
      <c r="E3132" s="75" t="s">
        <v>612</v>
      </c>
      <c r="F3132" s="76">
        <v>777412</v>
      </c>
      <c r="G3132" s="75" t="s">
        <v>205</v>
      </c>
      <c r="H3132" s="77">
        <v>0</v>
      </c>
      <c r="I3132" s="77">
        <v>0</v>
      </c>
      <c r="J3132" s="77">
        <v>11161</v>
      </c>
      <c r="K3132" s="77">
        <v>8113</v>
      </c>
      <c r="L3132" s="80">
        <v>0</v>
      </c>
      <c r="M3132" s="80">
        <f t="shared" si="82"/>
        <v>-11161</v>
      </c>
      <c r="N3132" s="80"/>
      <c r="O3132" s="80"/>
      <c r="P3132" s="80"/>
      <c r="Q3132" s="78">
        <v>110010</v>
      </c>
      <c r="R3132" s="79" t="s">
        <v>150</v>
      </c>
      <c r="S3132" s="78">
        <v>10</v>
      </c>
      <c r="T3132" s="79" t="s">
        <v>150</v>
      </c>
      <c r="U3132" s="78">
        <v>11</v>
      </c>
      <c r="V3132" s="80" t="s">
        <v>156</v>
      </c>
      <c r="W3132" s="78">
        <v>77</v>
      </c>
      <c r="X3132" s="78">
        <v>4</v>
      </c>
    </row>
    <row r="3133" spans="1:24" s="66" customFormat="1" x14ac:dyDescent="0.25">
      <c r="A3133" s="67"/>
      <c r="B3133" s="67"/>
      <c r="C3133" s="67" t="s">
        <v>788</v>
      </c>
      <c r="D3133" s="107">
        <v>309012</v>
      </c>
      <c r="E3133" s="75" t="s">
        <v>612</v>
      </c>
      <c r="F3133" s="66">
        <v>798142</v>
      </c>
      <c r="G3133" s="66" t="s">
        <v>839</v>
      </c>
      <c r="H3133" s="77"/>
      <c r="I3133" s="77"/>
      <c r="J3133" s="77"/>
      <c r="K3133" s="77"/>
      <c r="L3133" s="80">
        <v>-157</v>
      </c>
      <c r="M3133" s="80">
        <f t="shared" si="82"/>
        <v>-157</v>
      </c>
      <c r="N3133" s="80"/>
      <c r="O3133" s="80"/>
      <c r="P3133" s="80"/>
      <c r="Q3133" s="78">
        <v>110010</v>
      </c>
      <c r="R3133" s="79" t="s">
        <v>150</v>
      </c>
      <c r="S3133" s="78">
        <v>10</v>
      </c>
      <c r="T3133" s="79" t="s">
        <v>150</v>
      </c>
      <c r="U3133" s="78">
        <v>11</v>
      </c>
      <c r="V3133" s="80" t="s">
        <v>156</v>
      </c>
      <c r="W3133" s="78">
        <v>79</v>
      </c>
      <c r="X3133" s="78">
        <v>4</v>
      </c>
    </row>
    <row r="3134" spans="1:24" x14ac:dyDescent="0.25">
      <c r="A3134" s="67"/>
      <c r="B3134" s="67">
        <v>2788</v>
      </c>
      <c r="C3134" s="67" t="s">
        <v>788</v>
      </c>
      <c r="D3134" s="107">
        <v>313010</v>
      </c>
      <c r="E3134" s="75" t="s">
        <v>544</v>
      </c>
      <c r="F3134" s="76">
        <v>611115</v>
      </c>
      <c r="G3134" s="75" t="s">
        <v>259</v>
      </c>
      <c r="H3134" s="77">
        <v>494.34</v>
      </c>
      <c r="I3134" s="77">
        <v>0</v>
      </c>
      <c r="J3134" s="77">
        <v>120</v>
      </c>
      <c r="K3134" s="77">
        <v>0</v>
      </c>
      <c r="L3134" s="80">
        <v>0</v>
      </c>
      <c r="M3134" s="80"/>
      <c r="N3134" s="80"/>
      <c r="O3134" s="80"/>
      <c r="P3134" s="80"/>
      <c r="Q3134" s="78">
        <v>110010</v>
      </c>
      <c r="R3134" s="79" t="s">
        <v>150</v>
      </c>
      <c r="S3134" s="78">
        <v>10</v>
      </c>
      <c r="T3134" s="79" t="s">
        <v>150</v>
      </c>
      <c r="U3134" s="78">
        <v>11</v>
      </c>
      <c r="V3134" s="80" t="s">
        <v>156</v>
      </c>
      <c r="W3134" s="78">
        <v>61</v>
      </c>
      <c r="X3134" s="78">
        <v>1</v>
      </c>
    </row>
    <row r="3135" spans="1:24" x14ac:dyDescent="0.25">
      <c r="A3135" s="67"/>
      <c r="B3135" s="67">
        <v>2789</v>
      </c>
      <c r="C3135" s="67" t="s">
        <v>788</v>
      </c>
      <c r="D3135" s="107">
        <v>313010</v>
      </c>
      <c r="E3135" s="75" t="s">
        <v>544</v>
      </c>
      <c r="F3135" s="76">
        <v>611120</v>
      </c>
      <c r="G3135" s="75" t="s">
        <v>229</v>
      </c>
      <c r="H3135" s="77">
        <v>8358.36</v>
      </c>
      <c r="I3135" s="77">
        <v>8929.25</v>
      </c>
      <c r="J3135" s="77">
        <v>8965</v>
      </c>
      <c r="K3135" s="77">
        <v>5947.5</v>
      </c>
      <c r="L3135" s="80">
        <v>0</v>
      </c>
      <c r="M3135" s="80"/>
      <c r="N3135" s="80"/>
      <c r="O3135" s="80"/>
      <c r="P3135" s="80"/>
      <c r="Q3135" s="78">
        <v>110010</v>
      </c>
      <c r="R3135" s="79" t="s">
        <v>150</v>
      </c>
      <c r="S3135" s="78">
        <v>10</v>
      </c>
      <c r="T3135" s="79" t="s">
        <v>150</v>
      </c>
      <c r="U3135" s="78">
        <v>11</v>
      </c>
      <c r="V3135" s="80" t="s">
        <v>156</v>
      </c>
      <c r="W3135" s="78">
        <v>61</v>
      </c>
      <c r="X3135" s="78">
        <v>1</v>
      </c>
    </row>
    <row r="3136" spans="1:24" x14ac:dyDescent="0.25">
      <c r="A3136" s="67"/>
      <c r="B3136" s="67">
        <v>2790</v>
      </c>
      <c r="C3136" s="67" t="s">
        <v>788</v>
      </c>
      <c r="D3136" s="107">
        <v>313010</v>
      </c>
      <c r="E3136" s="75" t="s">
        <v>544</v>
      </c>
      <c r="F3136" s="76">
        <v>733110</v>
      </c>
      <c r="G3136" s="75" t="s">
        <v>214</v>
      </c>
      <c r="H3136" s="77">
        <v>0</v>
      </c>
      <c r="I3136" s="77">
        <v>34.950000000000003</v>
      </c>
      <c r="J3136" s="77">
        <v>0</v>
      </c>
      <c r="K3136" s="77">
        <v>0</v>
      </c>
      <c r="L3136" s="80">
        <v>0</v>
      </c>
      <c r="M3136" s="80">
        <f>+L3136-J3136</f>
        <v>0</v>
      </c>
      <c r="N3136" s="80"/>
      <c r="O3136" s="80"/>
      <c r="P3136" s="80"/>
      <c r="Q3136" s="78">
        <v>110010</v>
      </c>
      <c r="R3136" s="79" t="s">
        <v>150</v>
      </c>
      <c r="S3136" s="78">
        <v>10</v>
      </c>
      <c r="T3136" s="79" t="s">
        <v>150</v>
      </c>
      <c r="U3136" s="78">
        <v>11</v>
      </c>
      <c r="V3136" s="80" t="s">
        <v>156</v>
      </c>
      <c r="W3136" s="78">
        <v>73</v>
      </c>
      <c r="X3136" s="78">
        <v>4</v>
      </c>
    </row>
    <row r="3137" spans="1:24" x14ac:dyDescent="0.25">
      <c r="A3137" s="67"/>
      <c r="B3137" s="67">
        <v>2791</v>
      </c>
      <c r="C3137" s="67" t="s">
        <v>788</v>
      </c>
      <c r="D3137" s="107">
        <v>313010</v>
      </c>
      <c r="E3137" s="75" t="s">
        <v>544</v>
      </c>
      <c r="F3137" s="76">
        <v>755310</v>
      </c>
      <c r="G3137" s="75" t="s">
        <v>194</v>
      </c>
      <c r="H3137" s="77">
        <v>49.800000000000004</v>
      </c>
      <c r="I3137" s="77">
        <v>1.68</v>
      </c>
      <c r="J3137" s="77">
        <v>250</v>
      </c>
      <c r="K3137" s="77">
        <v>305.94000000000005</v>
      </c>
      <c r="L3137" s="80">
        <v>370</v>
      </c>
      <c r="M3137" s="80">
        <f>+L3137-J3137</f>
        <v>120</v>
      </c>
      <c r="N3137" s="80"/>
      <c r="O3137" s="80"/>
      <c r="P3137" s="80"/>
      <c r="Q3137" s="78">
        <v>110010</v>
      </c>
      <c r="R3137" s="79" t="s">
        <v>150</v>
      </c>
      <c r="S3137" s="78">
        <v>10</v>
      </c>
      <c r="T3137" s="79" t="s">
        <v>150</v>
      </c>
      <c r="U3137" s="78">
        <v>11</v>
      </c>
      <c r="V3137" s="80" t="s">
        <v>156</v>
      </c>
      <c r="W3137" s="78">
        <v>75</v>
      </c>
      <c r="X3137" s="78">
        <v>4</v>
      </c>
    </row>
    <row r="3138" spans="1:24" x14ac:dyDescent="0.25">
      <c r="A3138" s="67"/>
      <c r="B3138" s="67"/>
      <c r="C3138" s="67" t="s">
        <v>788</v>
      </c>
      <c r="D3138" s="107">
        <v>313010</v>
      </c>
      <c r="E3138" s="75" t="s">
        <v>544</v>
      </c>
      <c r="F3138" s="66">
        <v>798142</v>
      </c>
      <c r="G3138" s="66" t="s">
        <v>839</v>
      </c>
      <c r="H3138" s="77"/>
      <c r="I3138" s="77"/>
      <c r="J3138" s="77"/>
      <c r="K3138" s="77"/>
      <c r="L3138" s="80">
        <v>0</v>
      </c>
      <c r="M3138" s="80">
        <f>+L3138-J3138</f>
        <v>0</v>
      </c>
      <c r="N3138" s="80"/>
      <c r="O3138" s="80"/>
      <c r="P3138" s="80"/>
      <c r="Q3138" s="78">
        <v>110010</v>
      </c>
      <c r="R3138" s="79" t="s">
        <v>150</v>
      </c>
      <c r="S3138" s="78">
        <v>10</v>
      </c>
      <c r="T3138" s="79" t="s">
        <v>150</v>
      </c>
      <c r="U3138" s="78">
        <v>11</v>
      </c>
      <c r="V3138" s="80" t="s">
        <v>156</v>
      </c>
      <c r="W3138" s="78">
        <v>79</v>
      </c>
      <c r="X3138" s="78">
        <v>4</v>
      </c>
    </row>
    <row r="3139" spans="1:24" x14ac:dyDescent="0.25">
      <c r="A3139" s="67"/>
      <c r="B3139" s="67">
        <v>2792</v>
      </c>
      <c r="C3139" s="67" t="s">
        <v>788</v>
      </c>
      <c r="D3139" s="107">
        <v>313012</v>
      </c>
      <c r="E3139" s="75" t="s">
        <v>544</v>
      </c>
      <c r="F3139" s="76">
        <v>611110</v>
      </c>
      <c r="G3139" s="75" t="s">
        <v>258</v>
      </c>
      <c r="H3139" s="77">
        <v>8839.2000000000007</v>
      </c>
      <c r="I3139" s="77">
        <v>7354.2</v>
      </c>
      <c r="J3139" s="77">
        <v>38905</v>
      </c>
      <c r="K3139" s="77">
        <v>23408.14</v>
      </c>
      <c r="L3139" s="80">
        <v>84993</v>
      </c>
      <c r="M3139" s="80"/>
      <c r="N3139" s="80"/>
      <c r="O3139" s="80"/>
      <c r="P3139" s="80"/>
      <c r="Q3139" s="78">
        <v>110010</v>
      </c>
      <c r="R3139" s="79" t="s">
        <v>150</v>
      </c>
      <c r="S3139" s="78">
        <v>10</v>
      </c>
      <c r="T3139" s="79" t="s">
        <v>150</v>
      </c>
      <c r="U3139" s="78">
        <v>11</v>
      </c>
      <c r="V3139" s="80" t="s">
        <v>156</v>
      </c>
      <c r="W3139" s="78">
        <v>61</v>
      </c>
      <c r="X3139" s="78">
        <v>1</v>
      </c>
    </row>
    <row r="3140" spans="1:24" x14ac:dyDescent="0.25">
      <c r="A3140" s="67"/>
      <c r="B3140" s="67">
        <v>2793</v>
      </c>
      <c r="C3140" s="67" t="s">
        <v>788</v>
      </c>
      <c r="D3140" s="107">
        <v>313012</v>
      </c>
      <c r="E3140" s="75" t="s">
        <v>544</v>
      </c>
      <c r="F3140" s="76">
        <v>611115</v>
      </c>
      <c r="G3140" s="75" t="s">
        <v>259</v>
      </c>
      <c r="H3140" s="77">
        <v>224.71</v>
      </c>
      <c r="I3140" s="77">
        <v>1308.8699999999999</v>
      </c>
      <c r="J3140" s="77">
        <v>128</v>
      </c>
      <c r="K3140" s="77">
        <v>0</v>
      </c>
      <c r="L3140" s="80">
        <v>128</v>
      </c>
      <c r="M3140" s="80"/>
      <c r="N3140" s="80"/>
      <c r="O3140" s="80"/>
      <c r="P3140" s="80"/>
      <c r="Q3140" s="78">
        <v>110010</v>
      </c>
      <c r="R3140" s="79" t="s">
        <v>150</v>
      </c>
      <c r="S3140" s="78">
        <v>10</v>
      </c>
      <c r="T3140" s="79" t="s">
        <v>150</v>
      </c>
      <c r="U3140" s="78">
        <v>11</v>
      </c>
      <c r="V3140" s="80" t="s">
        <v>156</v>
      </c>
      <c r="W3140" s="78">
        <v>61</v>
      </c>
      <c r="X3140" s="78">
        <v>1</v>
      </c>
    </row>
    <row r="3141" spans="1:24" x14ac:dyDescent="0.25">
      <c r="A3141" s="67"/>
      <c r="B3141" s="67">
        <v>2794</v>
      </c>
      <c r="C3141" s="67" t="s">
        <v>788</v>
      </c>
      <c r="D3141" s="107">
        <v>313012</v>
      </c>
      <c r="E3141" s="75" t="s">
        <v>544</v>
      </c>
      <c r="F3141" s="76">
        <v>611120</v>
      </c>
      <c r="G3141" s="75" t="s">
        <v>229</v>
      </c>
      <c r="H3141" s="77">
        <v>14851.83</v>
      </c>
      <c r="I3141" s="77">
        <v>21692</v>
      </c>
      <c r="J3141" s="77">
        <v>14486</v>
      </c>
      <c r="K3141" s="77">
        <v>12688</v>
      </c>
      <c r="L3141" s="80">
        <v>0</v>
      </c>
      <c r="M3141" s="80"/>
      <c r="N3141" s="80"/>
      <c r="O3141" s="80"/>
      <c r="P3141" s="80"/>
      <c r="Q3141" s="78">
        <v>110010</v>
      </c>
      <c r="R3141" s="79" t="s">
        <v>150</v>
      </c>
      <c r="S3141" s="78">
        <v>10</v>
      </c>
      <c r="T3141" s="79" t="s">
        <v>150</v>
      </c>
      <c r="U3141" s="78">
        <v>11</v>
      </c>
      <c r="V3141" s="80" t="s">
        <v>156</v>
      </c>
      <c r="W3141" s="78">
        <v>61</v>
      </c>
      <c r="X3141" s="78">
        <v>1</v>
      </c>
    </row>
    <row r="3142" spans="1:24" s="66" customFormat="1" x14ac:dyDescent="0.25">
      <c r="A3142" s="67"/>
      <c r="B3142" s="67">
        <v>2795</v>
      </c>
      <c r="C3142" s="67" t="s">
        <v>788</v>
      </c>
      <c r="D3142" s="107">
        <v>313012</v>
      </c>
      <c r="E3142" s="75" t="s">
        <v>544</v>
      </c>
      <c r="F3142" s="76">
        <v>611150</v>
      </c>
      <c r="G3142" s="75" t="s">
        <v>262</v>
      </c>
      <c r="H3142" s="77">
        <v>9899.8799999999992</v>
      </c>
      <c r="I3142" s="77">
        <v>10295.880000000001</v>
      </c>
      <c r="J3142" s="77">
        <v>7717</v>
      </c>
      <c r="K3142" s="77">
        <v>0</v>
      </c>
      <c r="L3142" s="80">
        <v>18408</v>
      </c>
      <c r="M3142" s="80"/>
      <c r="N3142" s="80"/>
      <c r="O3142" s="80"/>
      <c r="P3142" s="80"/>
      <c r="Q3142" s="78">
        <v>110010</v>
      </c>
      <c r="R3142" s="79" t="s">
        <v>150</v>
      </c>
      <c r="S3142" s="78">
        <v>10</v>
      </c>
      <c r="T3142" s="79" t="s">
        <v>150</v>
      </c>
      <c r="U3142" s="78">
        <v>11</v>
      </c>
      <c r="V3142" s="80" t="s">
        <v>156</v>
      </c>
      <c r="W3142" s="78">
        <v>61</v>
      </c>
      <c r="X3142" s="78">
        <v>1</v>
      </c>
    </row>
    <row r="3143" spans="1:24" x14ac:dyDescent="0.25">
      <c r="A3143" s="67"/>
      <c r="B3143" s="67">
        <v>2796</v>
      </c>
      <c r="C3143" s="67" t="s">
        <v>788</v>
      </c>
      <c r="D3143" s="107">
        <v>313012</v>
      </c>
      <c r="E3143" s="75" t="s">
        <v>544</v>
      </c>
      <c r="F3143" s="76">
        <v>611160</v>
      </c>
      <c r="G3143" s="75" t="s">
        <v>230</v>
      </c>
      <c r="H3143" s="77">
        <v>0</v>
      </c>
      <c r="I3143" s="77">
        <v>0</v>
      </c>
      <c r="J3143" s="77">
        <v>2379</v>
      </c>
      <c r="K3143" s="77">
        <v>0</v>
      </c>
      <c r="L3143" s="80">
        <v>0</v>
      </c>
      <c r="M3143" s="80"/>
      <c r="N3143" s="80"/>
      <c r="O3143" s="80"/>
      <c r="P3143" s="80"/>
      <c r="Q3143" s="78">
        <v>110010</v>
      </c>
      <c r="R3143" s="79" t="s">
        <v>150</v>
      </c>
      <c r="S3143" s="78">
        <v>10</v>
      </c>
      <c r="T3143" s="79" t="s">
        <v>150</v>
      </c>
      <c r="U3143" s="78">
        <v>11</v>
      </c>
      <c r="V3143" s="80" t="s">
        <v>156</v>
      </c>
      <c r="W3143" s="78">
        <v>61</v>
      </c>
      <c r="X3143" s="78">
        <v>1</v>
      </c>
    </row>
    <row r="3144" spans="1:24" x14ac:dyDescent="0.25">
      <c r="A3144" s="67"/>
      <c r="B3144" s="67">
        <v>2797</v>
      </c>
      <c r="C3144" s="67" t="s">
        <v>788</v>
      </c>
      <c r="D3144" s="107">
        <v>313012</v>
      </c>
      <c r="E3144" s="75" t="s">
        <v>544</v>
      </c>
      <c r="F3144" s="76">
        <v>733110</v>
      </c>
      <c r="G3144" s="75" t="s">
        <v>214</v>
      </c>
      <c r="H3144" s="77">
        <v>0</v>
      </c>
      <c r="I3144" s="77">
        <v>124.95</v>
      </c>
      <c r="J3144" s="77">
        <v>0</v>
      </c>
      <c r="K3144" s="77">
        <v>0</v>
      </c>
      <c r="L3144" s="80">
        <v>5000</v>
      </c>
      <c r="M3144" s="80">
        <f t="shared" ref="M3144:M3149" si="83">+L3144-J3144</f>
        <v>5000</v>
      </c>
      <c r="N3144" s="80"/>
      <c r="O3144" s="80"/>
      <c r="P3144" s="80"/>
      <c r="Q3144" s="78">
        <v>110010</v>
      </c>
      <c r="R3144" s="79" t="s">
        <v>150</v>
      </c>
      <c r="S3144" s="78">
        <v>10</v>
      </c>
      <c r="T3144" s="79" t="s">
        <v>150</v>
      </c>
      <c r="U3144" s="78">
        <v>11</v>
      </c>
      <c r="V3144" s="80" t="s">
        <v>156</v>
      </c>
      <c r="W3144" s="78">
        <v>73</v>
      </c>
      <c r="X3144" s="78">
        <v>4</v>
      </c>
    </row>
    <row r="3145" spans="1:24" x14ac:dyDescent="0.25">
      <c r="A3145" s="67"/>
      <c r="B3145" s="67">
        <v>2798</v>
      </c>
      <c r="C3145" s="67" t="s">
        <v>788</v>
      </c>
      <c r="D3145" s="107">
        <v>313012</v>
      </c>
      <c r="E3145" s="75" t="s">
        <v>544</v>
      </c>
      <c r="F3145" s="76">
        <v>755310</v>
      </c>
      <c r="G3145" s="75" t="s">
        <v>194</v>
      </c>
      <c r="H3145" s="77">
        <v>450.65</v>
      </c>
      <c r="I3145" s="77">
        <v>413.87999999999994</v>
      </c>
      <c r="J3145" s="77">
        <v>1000</v>
      </c>
      <c r="K3145" s="77">
        <v>155.88</v>
      </c>
      <c r="L3145" s="80">
        <v>1000</v>
      </c>
      <c r="M3145" s="80">
        <f t="shared" si="83"/>
        <v>0</v>
      </c>
      <c r="N3145" s="80"/>
      <c r="O3145" s="80"/>
      <c r="P3145" s="80"/>
      <c r="Q3145" s="78">
        <v>110010</v>
      </c>
      <c r="R3145" s="79" t="s">
        <v>150</v>
      </c>
      <c r="S3145" s="78">
        <v>10</v>
      </c>
      <c r="T3145" s="79" t="s">
        <v>150</v>
      </c>
      <c r="U3145" s="78">
        <v>11</v>
      </c>
      <c r="V3145" s="80" t="s">
        <v>156</v>
      </c>
      <c r="W3145" s="78">
        <v>75</v>
      </c>
      <c r="X3145" s="78">
        <v>4</v>
      </c>
    </row>
    <row r="3146" spans="1:24" x14ac:dyDescent="0.25">
      <c r="A3146" s="67"/>
      <c r="B3146" s="67">
        <v>2799</v>
      </c>
      <c r="C3146" s="67" t="s">
        <v>788</v>
      </c>
      <c r="D3146" s="107">
        <v>313012</v>
      </c>
      <c r="E3146" s="75" t="s">
        <v>544</v>
      </c>
      <c r="F3146" s="76">
        <v>755330</v>
      </c>
      <c r="G3146" s="75" t="s">
        <v>238</v>
      </c>
      <c r="H3146" s="77">
        <v>0</v>
      </c>
      <c r="I3146" s="77">
        <v>0</v>
      </c>
      <c r="J3146" s="77">
        <v>450</v>
      </c>
      <c r="K3146" s="77">
        <v>0</v>
      </c>
      <c r="L3146" s="80">
        <v>450</v>
      </c>
      <c r="M3146" s="80">
        <f t="shared" si="83"/>
        <v>0</v>
      </c>
      <c r="N3146" s="80"/>
      <c r="O3146" s="80"/>
      <c r="P3146" s="80"/>
      <c r="Q3146" s="78">
        <v>110010</v>
      </c>
      <c r="R3146" s="79" t="s">
        <v>150</v>
      </c>
      <c r="S3146" s="78">
        <v>10</v>
      </c>
      <c r="T3146" s="79" t="s">
        <v>150</v>
      </c>
      <c r="U3146" s="78">
        <v>11</v>
      </c>
      <c r="V3146" s="80" t="s">
        <v>156</v>
      </c>
      <c r="W3146" s="78">
        <v>75</v>
      </c>
      <c r="X3146" s="78">
        <v>4</v>
      </c>
    </row>
    <row r="3147" spans="1:24" x14ac:dyDescent="0.25">
      <c r="A3147" s="67"/>
      <c r="B3147" s="67">
        <v>2800</v>
      </c>
      <c r="C3147" s="67" t="s">
        <v>788</v>
      </c>
      <c r="D3147" s="107">
        <v>313012</v>
      </c>
      <c r="E3147" s="75" t="s">
        <v>544</v>
      </c>
      <c r="F3147" s="76">
        <v>755360</v>
      </c>
      <c r="G3147" s="75" t="s">
        <v>225</v>
      </c>
      <c r="H3147" s="77">
        <v>0</v>
      </c>
      <c r="I3147" s="77">
        <v>20</v>
      </c>
      <c r="J3147" s="77">
        <v>250</v>
      </c>
      <c r="K3147" s="77">
        <v>6.7799999999999994</v>
      </c>
      <c r="L3147" s="80">
        <v>250</v>
      </c>
      <c r="M3147" s="80">
        <f t="shared" si="83"/>
        <v>0</v>
      </c>
      <c r="N3147" s="80"/>
      <c r="O3147" s="80"/>
      <c r="P3147" s="80"/>
      <c r="Q3147" s="78">
        <v>110010</v>
      </c>
      <c r="R3147" s="79" t="s">
        <v>150</v>
      </c>
      <c r="S3147" s="78">
        <v>10</v>
      </c>
      <c r="T3147" s="79" t="s">
        <v>150</v>
      </c>
      <c r="U3147" s="78">
        <v>11</v>
      </c>
      <c r="V3147" s="80" t="s">
        <v>156</v>
      </c>
      <c r="W3147" s="78">
        <v>75</v>
      </c>
      <c r="X3147" s="78">
        <v>4</v>
      </c>
    </row>
    <row r="3148" spans="1:24" x14ac:dyDescent="0.25">
      <c r="A3148" s="67"/>
      <c r="B3148" s="67">
        <v>2801</v>
      </c>
      <c r="C3148" s="67" t="s">
        <v>788</v>
      </c>
      <c r="D3148" s="107">
        <v>313012</v>
      </c>
      <c r="E3148" s="75" t="s">
        <v>544</v>
      </c>
      <c r="F3148" s="76">
        <v>755705</v>
      </c>
      <c r="G3148" s="75" t="s">
        <v>196</v>
      </c>
      <c r="H3148" s="77">
        <v>0</v>
      </c>
      <c r="I3148" s="77">
        <v>0</v>
      </c>
      <c r="J3148" s="77">
        <v>40</v>
      </c>
      <c r="K3148" s="77">
        <v>0</v>
      </c>
      <c r="L3148" s="80">
        <v>40</v>
      </c>
      <c r="M3148" s="80">
        <f t="shared" si="83"/>
        <v>0</v>
      </c>
      <c r="N3148" s="80"/>
      <c r="O3148" s="80"/>
      <c r="P3148" s="80"/>
      <c r="Q3148" s="78">
        <v>110010</v>
      </c>
      <c r="R3148" s="79" t="s">
        <v>150</v>
      </c>
      <c r="S3148" s="78">
        <v>10</v>
      </c>
      <c r="T3148" s="79" t="s">
        <v>150</v>
      </c>
      <c r="U3148" s="78">
        <v>11</v>
      </c>
      <c r="V3148" s="80" t="s">
        <v>156</v>
      </c>
      <c r="W3148" s="78">
        <v>75</v>
      </c>
      <c r="X3148" s="78">
        <v>4</v>
      </c>
    </row>
    <row r="3149" spans="1:24" x14ac:dyDescent="0.25">
      <c r="A3149" s="67"/>
      <c r="B3149" s="67"/>
      <c r="C3149" s="67" t="s">
        <v>788</v>
      </c>
      <c r="D3149" s="107">
        <v>313012</v>
      </c>
      <c r="E3149" s="75" t="s">
        <v>544</v>
      </c>
      <c r="F3149" s="66">
        <v>798142</v>
      </c>
      <c r="G3149" s="66" t="s">
        <v>839</v>
      </c>
      <c r="H3149" s="77"/>
      <c r="I3149" s="77"/>
      <c r="J3149" s="77"/>
      <c r="K3149" s="77"/>
      <c r="L3149" s="80">
        <v>-574</v>
      </c>
      <c r="M3149" s="80">
        <f t="shared" si="83"/>
        <v>-574</v>
      </c>
      <c r="N3149" s="80"/>
      <c r="O3149" s="80"/>
      <c r="P3149" s="80"/>
      <c r="Q3149" s="78">
        <v>110010</v>
      </c>
      <c r="R3149" s="79" t="s">
        <v>150</v>
      </c>
      <c r="S3149" s="78">
        <v>10</v>
      </c>
      <c r="T3149" s="79" t="s">
        <v>150</v>
      </c>
      <c r="U3149" s="78">
        <v>11</v>
      </c>
      <c r="V3149" s="80" t="s">
        <v>156</v>
      </c>
      <c r="W3149" s="78">
        <v>79</v>
      </c>
      <c r="X3149" s="78">
        <v>4</v>
      </c>
    </row>
    <row r="3150" spans="1:24" x14ac:dyDescent="0.25">
      <c r="A3150" s="67"/>
      <c r="B3150" s="67">
        <v>2802</v>
      </c>
      <c r="C3150" s="67" t="s">
        <v>788</v>
      </c>
      <c r="D3150" s="107">
        <v>313016</v>
      </c>
      <c r="E3150" s="75" t="s">
        <v>544</v>
      </c>
      <c r="F3150" s="76">
        <v>611110</v>
      </c>
      <c r="G3150" s="75" t="s">
        <v>258</v>
      </c>
      <c r="H3150" s="77">
        <v>16087.5</v>
      </c>
      <c r="I3150" s="77">
        <v>0</v>
      </c>
      <c r="J3150" s="77">
        <v>5901</v>
      </c>
      <c r="K3150" s="77">
        <v>0</v>
      </c>
      <c r="L3150" s="80">
        <v>11800</v>
      </c>
      <c r="M3150" s="80"/>
      <c r="N3150" s="80"/>
      <c r="O3150" s="80"/>
      <c r="P3150" s="80"/>
      <c r="Q3150" s="78">
        <v>110010</v>
      </c>
      <c r="R3150" s="79" t="s">
        <v>150</v>
      </c>
      <c r="S3150" s="78">
        <v>10</v>
      </c>
      <c r="T3150" s="79" t="s">
        <v>150</v>
      </c>
      <c r="U3150" s="78">
        <v>11</v>
      </c>
      <c r="V3150" s="80" t="s">
        <v>156</v>
      </c>
      <c r="W3150" s="78">
        <v>61</v>
      </c>
      <c r="X3150" s="78">
        <v>1</v>
      </c>
    </row>
    <row r="3151" spans="1:24" x14ac:dyDescent="0.25">
      <c r="A3151" s="67"/>
      <c r="B3151" s="67">
        <v>2803</v>
      </c>
      <c r="C3151" s="67" t="s">
        <v>788</v>
      </c>
      <c r="D3151" s="107">
        <v>313016</v>
      </c>
      <c r="E3151" s="75" t="s">
        <v>544</v>
      </c>
      <c r="F3151" s="76">
        <v>611115</v>
      </c>
      <c r="G3151" s="75" t="s">
        <v>259</v>
      </c>
      <c r="H3151" s="77">
        <v>134.82</v>
      </c>
      <c r="I3151" s="77">
        <v>0</v>
      </c>
      <c r="J3151" s="77">
        <v>208</v>
      </c>
      <c r="K3151" s="77">
        <v>0</v>
      </c>
      <c r="L3151" s="80">
        <v>208</v>
      </c>
      <c r="M3151" s="80"/>
      <c r="N3151" s="80"/>
      <c r="O3151" s="80"/>
      <c r="P3151" s="80"/>
      <c r="Q3151" s="78">
        <v>110010</v>
      </c>
      <c r="R3151" s="79" t="s">
        <v>150</v>
      </c>
      <c r="S3151" s="78">
        <v>10</v>
      </c>
      <c r="T3151" s="79" t="s">
        <v>150</v>
      </c>
      <c r="U3151" s="78">
        <v>11</v>
      </c>
      <c r="V3151" s="80" t="s">
        <v>156</v>
      </c>
      <c r="W3151" s="78">
        <v>61</v>
      </c>
      <c r="X3151" s="78">
        <v>1</v>
      </c>
    </row>
    <row r="3152" spans="1:24" x14ac:dyDescent="0.25">
      <c r="A3152" s="67"/>
      <c r="B3152" s="67">
        <v>2804</v>
      </c>
      <c r="C3152" s="67" t="s">
        <v>788</v>
      </c>
      <c r="D3152" s="107">
        <v>313016</v>
      </c>
      <c r="E3152" s="75" t="s">
        <v>544</v>
      </c>
      <c r="F3152" s="76">
        <v>611120</v>
      </c>
      <c r="G3152" s="75" t="s">
        <v>229</v>
      </c>
      <c r="H3152" s="77">
        <v>4314</v>
      </c>
      <c r="I3152" s="77">
        <v>6683.46</v>
      </c>
      <c r="J3152" s="77">
        <v>7183</v>
      </c>
      <c r="K3152" s="77">
        <v>5352.75</v>
      </c>
      <c r="L3152" s="80">
        <v>0</v>
      </c>
      <c r="M3152" s="80"/>
      <c r="N3152" s="80"/>
      <c r="O3152" s="80"/>
      <c r="P3152" s="80"/>
      <c r="Q3152" s="78">
        <v>110010</v>
      </c>
      <c r="R3152" s="79" t="s">
        <v>150</v>
      </c>
      <c r="S3152" s="78">
        <v>10</v>
      </c>
      <c r="T3152" s="79" t="s">
        <v>150</v>
      </c>
      <c r="U3152" s="78">
        <v>11</v>
      </c>
      <c r="V3152" s="80" t="s">
        <v>156</v>
      </c>
      <c r="W3152" s="78">
        <v>61</v>
      </c>
      <c r="X3152" s="78">
        <v>1</v>
      </c>
    </row>
    <row r="3153" spans="1:24" x14ac:dyDescent="0.25">
      <c r="A3153" s="67"/>
      <c r="B3153" s="67">
        <v>2805</v>
      </c>
      <c r="C3153" s="67" t="s">
        <v>788</v>
      </c>
      <c r="D3153" s="107">
        <v>313016</v>
      </c>
      <c r="E3153" s="75" t="s">
        <v>544</v>
      </c>
      <c r="F3153" s="76">
        <v>744210</v>
      </c>
      <c r="G3153" s="75" t="s">
        <v>190</v>
      </c>
      <c r="H3153" s="77">
        <v>0</v>
      </c>
      <c r="I3153" s="77">
        <v>0</v>
      </c>
      <c r="J3153" s="77">
        <v>250</v>
      </c>
      <c r="K3153" s="77">
        <v>0</v>
      </c>
      <c r="L3153" s="80">
        <v>250</v>
      </c>
      <c r="M3153" s="80">
        <f>+L3153-J3153</f>
        <v>0</v>
      </c>
      <c r="N3153" s="80"/>
      <c r="O3153" s="80"/>
      <c r="P3153" s="80"/>
      <c r="Q3153" s="78">
        <v>110010</v>
      </c>
      <c r="R3153" s="79" t="s">
        <v>150</v>
      </c>
      <c r="S3153" s="78">
        <v>10</v>
      </c>
      <c r="T3153" s="79" t="s">
        <v>150</v>
      </c>
      <c r="U3153" s="78">
        <v>11</v>
      </c>
      <c r="V3153" s="80" t="s">
        <v>156</v>
      </c>
      <c r="W3153" s="78">
        <v>74</v>
      </c>
      <c r="X3153" s="78">
        <v>4</v>
      </c>
    </row>
    <row r="3154" spans="1:24" x14ac:dyDescent="0.25">
      <c r="A3154" s="67"/>
      <c r="B3154" s="67">
        <v>2806</v>
      </c>
      <c r="C3154" s="67" t="s">
        <v>788</v>
      </c>
      <c r="D3154" s="107">
        <v>313016</v>
      </c>
      <c r="E3154" s="75" t="s">
        <v>544</v>
      </c>
      <c r="F3154" s="76">
        <v>744220</v>
      </c>
      <c r="G3154" s="75" t="s">
        <v>191</v>
      </c>
      <c r="H3154" s="77">
        <v>0</v>
      </c>
      <c r="I3154" s="77">
        <v>0</v>
      </c>
      <c r="J3154" s="77">
        <v>500</v>
      </c>
      <c r="K3154" s="77">
        <v>0</v>
      </c>
      <c r="L3154" s="80">
        <v>500</v>
      </c>
      <c r="M3154" s="80">
        <f>+L3154-J3154</f>
        <v>0</v>
      </c>
      <c r="N3154" s="80"/>
      <c r="O3154" s="80"/>
      <c r="P3154" s="80"/>
      <c r="Q3154" s="78">
        <v>110010</v>
      </c>
      <c r="R3154" s="79" t="s">
        <v>150</v>
      </c>
      <c r="S3154" s="78">
        <v>10</v>
      </c>
      <c r="T3154" s="79" t="s">
        <v>150</v>
      </c>
      <c r="U3154" s="78">
        <v>11</v>
      </c>
      <c r="V3154" s="80" t="s">
        <v>156</v>
      </c>
      <c r="W3154" s="78">
        <v>74</v>
      </c>
      <c r="X3154" s="78">
        <v>4</v>
      </c>
    </row>
    <row r="3155" spans="1:24" x14ac:dyDescent="0.25">
      <c r="A3155" s="67"/>
      <c r="B3155" s="67">
        <v>2807</v>
      </c>
      <c r="C3155" s="67" t="s">
        <v>788</v>
      </c>
      <c r="D3155" s="107">
        <v>313016</v>
      </c>
      <c r="E3155" s="75" t="s">
        <v>544</v>
      </c>
      <c r="F3155" s="76">
        <v>755310</v>
      </c>
      <c r="G3155" s="75" t="s">
        <v>194</v>
      </c>
      <c r="H3155" s="77">
        <v>138.12</v>
      </c>
      <c r="I3155" s="77">
        <v>50.88</v>
      </c>
      <c r="J3155" s="77">
        <v>500</v>
      </c>
      <c r="K3155" s="77">
        <v>53.639999999999993</v>
      </c>
      <c r="L3155" s="80">
        <v>500</v>
      </c>
      <c r="M3155" s="80">
        <f>+L3155-J3155</f>
        <v>0</v>
      </c>
      <c r="N3155" s="80"/>
      <c r="O3155" s="80"/>
      <c r="P3155" s="80"/>
      <c r="Q3155" s="78">
        <v>110010</v>
      </c>
      <c r="R3155" s="79" t="s">
        <v>150</v>
      </c>
      <c r="S3155" s="78">
        <v>10</v>
      </c>
      <c r="T3155" s="79" t="s">
        <v>150</v>
      </c>
      <c r="U3155" s="78">
        <v>11</v>
      </c>
      <c r="V3155" s="80" t="s">
        <v>156</v>
      </c>
      <c r="W3155" s="78">
        <v>75</v>
      </c>
      <c r="X3155" s="78">
        <v>4</v>
      </c>
    </row>
    <row r="3156" spans="1:24" x14ac:dyDescent="0.25">
      <c r="A3156" s="67"/>
      <c r="B3156" s="67"/>
      <c r="C3156" s="67" t="s">
        <v>788</v>
      </c>
      <c r="D3156" s="107">
        <v>313016</v>
      </c>
      <c r="E3156" s="75" t="s">
        <v>544</v>
      </c>
      <c r="F3156" s="66">
        <v>798142</v>
      </c>
      <c r="G3156" s="66" t="s">
        <v>839</v>
      </c>
      <c r="H3156" s="77"/>
      <c r="I3156" s="77"/>
      <c r="J3156" s="77"/>
      <c r="K3156" s="77"/>
      <c r="L3156" s="80">
        <v>-75</v>
      </c>
      <c r="M3156" s="80">
        <f>+L3156-J3156</f>
        <v>-75</v>
      </c>
      <c r="N3156" s="80"/>
      <c r="O3156" s="80"/>
      <c r="P3156" s="80"/>
      <c r="Q3156" s="78">
        <v>110010</v>
      </c>
      <c r="R3156" s="79" t="s">
        <v>150</v>
      </c>
      <c r="S3156" s="78">
        <v>10</v>
      </c>
      <c r="T3156" s="79" t="s">
        <v>150</v>
      </c>
      <c r="U3156" s="78">
        <v>11</v>
      </c>
      <c r="V3156" s="80" t="s">
        <v>156</v>
      </c>
      <c r="W3156" s="78">
        <v>79</v>
      </c>
      <c r="X3156" s="78">
        <v>4</v>
      </c>
    </row>
    <row r="3157" spans="1:24" x14ac:dyDescent="0.25">
      <c r="A3157" s="67"/>
      <c r="B3157" s="67">
        <v>2808</v>
      </c>
      <c r="C3157" s="67" t="s">
        <v>788</v>
      </c>
      <c r="D3157" s="107">
        <v>323102</v>
      </c>
      <c r="E3157" s="75" t="s">
        <v>312</v>
      </c>
      <c r="F3157" s="76">
        <v>611110</v>
      </c>
      <c r="G3157" s="75" t="s">
        <v>258</v>
      </c>
      <c r="H3157" s="77">
        <v>339117.18000000005</v>
      </c>
      <c r="I3157" s="77">
        <v>356476.45999999996</v>
      </c>
      <c r="J3157" s="77">
        <v>298935</v>
      </c>
      <c r="K3157" s="77">
        <v>150013.62</v>
      </c>
      <c r="L3157" s="80">
        <v>297843</v>
      </c>
      <c r="M3157" s="80"/>
      <c r="N3157" s="80"/>
      <c r="O3157" s="80"/>
      <c r="P3157" s="80"/>
      <c r="Q3157" s="78">
        <v>110010</v>
      </c>
      <c r="R3157" s="79" t="s">
        <v>150</v>
      </c>
      <c r="S3157" s="78">
        <v>10</v>
      </c>
      <c r="T3157" s="79" t="s">
        <v>150</v>
      </c>
      <c r="U3157" s="78">
        <v>11</v>
      </c>
      <c r="V3157" s="80" t="s">
        <v>156</v>
      </c>
      <c r="W3157" s="78">
        <v>61</v>
      </c>
      <c r="X3157" s="78">
        <v>1</v>
      </c>
    </row>
    <row r="3158" spans="1:24" x14ac:dyDescent="0.25">
      <c r="A3158" s="67"/>
      <c r="B3158" s="67">
        <v>2809</v>
      </c>
      <c r="C3158" s="67" t="s">
        <v>788</v>
      </c>
      <c r="D3158" s="107">
        <v>323102</v>
      </c>
      <c r="E3158" s="75" t="s">
        <v>312</v>
      </c>
      <c r="F3158" s="76">
        <v>611115</v>
      </c>
      <c r="G3158" s="75" t="s">
        <v>259</v>
      </c>
      <c r="H3158" s="77">
        <v>337.04999999999995</v>
      </c>
      <c r="I3158" s="77">
        <v>514.14</v>
      </c>
      <c r="J3158" s="77">
        <v>172</v>
      </c>
      <c r="K3158" s="77">
        <v>0</v>
      </c>
      <c r="L3158" s="80">
        <v>172</v>
      </c>
      <c r="M3158" s="80"/>
      <c r="N3158" s="80"/>
      <c r="O3158" s="80"/>
      <c r="P3158" s="80"/>
      <c r="Q3158" s="78">
        <v>110010</v>
      </c>
      <c r="R3158" s="79" t="s">
        <v>150</v>
      </c>
      <c r="S3158" s="78">
        <v>10</v>
      </c>
      <c r="T3158" s="79" t="s">
        <v>150</v>
      </c>
      <c r="U3158" s="78">
        <v>11</v>
      </c>
      <c r="V3158" s="80" t="s">
        <v>156</v>
      </c>
      <c r="W3158" s="78">
        <v>61</v>
      </c>
      <c r="X3158" s="78">
        <v>1</v>
      </c>
    </row>
    <row r="3159" spans="1:24" x14ac:dyDescent="0.25">
      <c r="A3159" s="67"/>
      <c r="B3159" s="67">
        <v>2810</v>
      </c>
      <c r="C3159" s="67" t="s">
        <v>788</v>
      </c>
      <c r="D3159" s="107">
        <v>323102</v>
      </c>
      <c r="E3159" s="75" t="s">
        <v>312</v>
      </c>
      <c r="F3159" s="76">
        <v>611120</v>
      </c>
      <c r="G3159" s="75" t="s">
        <v>229</v>
      </c>
      <c r="H3159" s="77">
        <v>117512.43</v>
      </c>
      <c r="I3159" s="77">
        <v>112564.44</v>
      </c>
      <c r="J3159" s="77">
        <v>165936</v>
      </c>
      <c r="K3159" s="77">
        <v>85950.48</v>
      </c>
      <c r="L3159" s="80">
        <v>0</v>
      </c>
      <c r="M3159" s="80"/>
      <c r="N3159" s="80"/>
      <c r="O3159" s="80"/>
      <c r="P3159" s="80"/>
      <c r="Q3159" s="78">
        <v>110010</v>
      </c>
      <c r="R3159" s="79" t="s">
        <v>150</v>
      </c>
      <c r="S3159" s="78">
        <v>10</v>
      </c>
      <c r="T3159" s="79" t="s">
        <v>150</v>
      </c>
      <c r="U3159" s="78">
        <v>11</v>
      </c>
      <c r="V3159" s="80" t="s">
        <v>156</v>
      </c>
      <c r="W3159" s="78">
        <v>61</v>
      </c>
      <c r="X3159" s="78">
        <v>1</v>
      </c>
    </row>
    <row r="3160" spans="1:24" x14ac:dyDescent="0.25">
      <c r="A3160" s="67"/>
      <c r="B3160" s="67">
        <v>2811</v>
      </c>
      <c r="C3160" s="67" t="s">
        <v>788</v>
      </c>
      <c r="D3160" s="107">
        <v>323102</v>
      </c>
      <c r="E3160" s="75" t="s">
        <v>312</v>
      </c>
      <c r="F3160" s="76">
        <v>611125</v>
      </c>
      <c r="G3160" s="75" t="s">
        <v>260</v>
      </c>
      <c r="H3160" s="77">
        <v>0</v>
      </c>
      <c r="I3160" s="77">
        <v>0</v>
      </c>
      <c r="J3160" s="77">
        <v>11196</v>
      </c>
      <c r="K3160" s="77">
        <v>0</v>
      </c>
      <c r="L3160" s="80">
        <v>22392</v>
      </c>
      <c r="M3160" s="80"/>
      <c r="N3160" s="80"/>
      <c r="O3160" s="80"/>
      <c r="P3160" s="80"/>
      <c r="Q3160" s="78">
        <v>110010</v>
      </c>
      <c r="R3160" s="79" t="s">
        <v>150</v>
      </c>
      <c r="S3160" s="78">
        <v>10</v>
      </c>
      <c r="T3160" s="79" t="s">
        <v>150</v>
      </c>
      <c r="U3160" s="78">
        <v>11</v>
      </c>
      <c r="V3160" s="80" t="s">
        <v>156</v>
      </c>
      <c r="W3160" s="78">
        <v>61</v>
      </c>
      <c r="X3160" s="78">
        <v>1</v>
      </c>
    </row>
    <row r="3161" spans="1:24" x14ac:dyDescent="0.25">
      <c r="A3161" s="67"/>
      <c r="B3161" s="67">
        <v>2812</v>
      </c>
      <c r="C3161" s="67" t="s">
        <v>788</v>
      </c>
      <c r="D3161" s="107">
        <v>323102</v>
      </c>
      <c r="E3161" s="75" t="s">
        <v>312</v>
      </c>
      <c r="F3161" s="76">
        <v>611130</v>
      </c>
      <c r="G3161" s="75" t="s">
        <v>261</v>
      </c>
      <c r="H3161" s="77">
        <v>0</v>
      </c>
      <c r="I3161" s="77">
        <v>0</v>
      </c>
      <c r="J3161" s="77">
        <v>6791</v>
      </c>
      <c r="K3161" s="77">
        <v>1047.6199999999999</v>
      </c>
      <c r="L3161" s="80">
        <v>6791</v>
      </c>
      <c r="M3161" s="80"/>
      <c r="N3161" s="80"/>
      <c r="O3161" s="80"/>
      <c r="P3161" s="80"/>
      <c r="Q3161" s="78">
        <v>110010</v>
      </c>
      <c r="R3161" s="79" t="s">
        <v>150</v>
      </c>
      <c r="S3161" s="78">
        <v>10</v>
      </c>
      <c r="T3161" s="79" t="s">
        <v>150</v>
      </c>
      <c r="U3161" s="78">
        <v>11</v>
      </c>
      <c r="V3161" s="80" t="s">
        <v>156</v>
      </c>
      <c r="W3161" s="78">
        <v>61</v>
      </c>
      <c r="X3161" s="78">
        <v>1</v>
      </c>
    </row>
    <row r="3162" spans="1:24" x14ac:dyDescent="0.25">
      <c r="A3162" s="67"/>
      <c r="B3162" s="67">
        <v>2813</v>
      </c>
      <c r="C3162" s="67" t="s">
        <v>788</v>
      </c>
      <c r="D3162" s="107">
        <v>323102</v>
      </c>
      <c r="E3162" s="75" t="s">
        <v>312</v>
      </c>
      <c r="F3162" s="76">
        <v>611135</v>
      </c>
      <c r="G3162" s="75" t="s">
        <v>265</v>
      </c>
      <c r="H3162" s="77">
        <v>0</v>
      </c>
      <c r="I3162" s="77">
        <v>19324.8</v>
      </c>
      <c r="J3162" s="77">
        <v>15374</v>
      </c>
      <c r="K3162" s="77">
        <v>10248.9</v>
      </c>
      <c r="L3162" s="80">
        <v>10249</v>
      </c>
      <c r="M3162" s="80"/>
      <c r="N3162" s="80"/>
      <c r="O3162" s="80"/>
      <c r="P3162" s="80"/>
      <c r="Q3162" s="78">
        <v>110010</v>
      </c>
      <c r="R3162" s="79" t="s">
        <v>150</v>
      </c>
      <c r="S3162" s="78">
        <v>10</v>
      </c>
      <c r="T3162" s="79" t="s">
        <v>150</v>
      </c>
      <c r="U3162" s="78">
        <v>11</v>
      </c>
      <c r="V3162" s="80" t="s">
        <v>156</v>
      </c>
      <c r="W3162" s="78">
        <v>61</v>
      </c>
      <c r="X3162" s="78">
        <v>1</v>
      </c>
    </row>
    <row r="3163" spans="1:24" x14ac:dyDescent="0.25">
      <c r="A3163" s="67"/>
      <c r="B3163" s="67">
        <v>2814</v>
      </c>
      <c r="C3163" s="67" t="s">
        <v>788</v>
      </c>
      <c r="D3163" s="107">
        <v>323102</v>
      </c>
      <c r="E3163" s="75" t="s">
        <v>312</v>
      </c>
      <c r="F3163" s="76">
        <v>611150</v>
      </c>
      <c r="G3163" s="75" t="s">
        <v>262</v>
      </c>
      <c r="H3163" s="77">
        <v>55461.64</v>
      </c>
      <c r="I3163" s="77">
        <v>59808.33</v>
      </c>
      <c r="J3163" s="77">
        <v>40870</v>
      </c>
      <c r="K3163" s="77">
        <v>0</v>
      </c>
      <c r="L3163" s="80">
        <v>41565</v>
      </c>
      <c r="M3163" s="80"/>
      <c r="N3163" s="80"/>
      <c r="O3163" s="80"/>
      <c r="P3163" s="80"/>
      <c r="Q3163" s="78">
        <v>110010</v>
      </c>
      <c r="R3163" s="79" t="s">
        <v>150</v>
      </c>
      <c r="S3163" s="78">
        <v>10</v>
      </c>
      <c r="T3163" s="79" t="s">
        <v>150</v>
      </c>
      <c r="U3163" s="78">
        <v>11</v>
      </c>
      <c r="V3163" s="80" t="s">
        <v>156</v>
      </c>
      <c r="W3163" s="78">
        <v>61</v>
      </c>
      <c r="X3163" s="78">
        <v>1</v>
      </c>
    </row>
    <row r="3164" spans="1:24" x14ac:dyDescent="0.25">
      <c r="A3164" s="67"/>
      <c r="B3164" s="67">
        <v>2815</v>
      </c>
      <c r="C3164" s="67" t="s">
        <v>788</v>
      </c>
      <c r="D3164" s="107">
        <v>323102</v>
      </c>
      <c r="E3164" s="75" t="s">
        <v>312</v>
      </c>
      <c r="F3164" s="76">
        <v>611155</v>
      </c>
      <c r="G3164" s="75" t="s">
        <v>266</v>
      </c>
      <c r="H3164" s="77">
        <v>0</v>
      </c>
      <c r="I3164" s="77">
        <v>6763.68</v>
      </c>
      <c r="J3164" s="77">
        <v>0</v>
      </c>
      <c r="K3164" s="77">
        <v>0</v>
      </c>
      <c r="L3164" s="80">
        <v>0</v>
      </c>
      <c r="M3164" s="80"/>
      <c r="N3164" s="80"/>
      <c r="O3164" s="80"/>
      <c r="P3164" s="80"/>
      <c r="Q3164" s="78">
        <v>110010</v>
      </c>
      <c r="R3164" s="79" t="s">
        <v>150</v>
      </c>
      <c r="S3164" s="78">
        <v>10</v>
      </c>
      <c r="T3164" s="79" t="s">
        <v>150</v>
      </c>
      <c r="U3164" s="78">
        <v>11</v>
      </c>
      <c r="V3164" s="80" t="s">
        <v>156</v>
      </c>
      <c r="W3164" s="78">
        <v>61</v>
      </c>
      <c r="X3164" s="78">
        <v>1</v>
      </c>
    </row>
    <row r="3165" spans="1:24" x14ac:dyDescent="0.25">
      <c r="A3165" s="67"/>
      <c r="B3165" s="67">
        <v>2816</v>
      </c>
      <c r="C3165" s="67" t="s">
        <v>788</v>
      </c>
      <c r="D3165" s="107">
        <v>323102</v>
      </c>
      <c r="E3165" s="75" t="s">
        <v>312</v>
      </c>
      <c r="F3165" s="76">
        <v>611160</v>
      </c>
      <c r="G3165" s="75" t="s">
        <v>230</v>
      </c>
      <c r="H3165" s="77">
        <v>4314</v>
      </c>
      <c r="I3165" s="77">
        <v>6732.0000000000009</v>
      </c>
      <c r="J3165" s="77">
        <v>21196</v>
      </c>
      <c r="K3165" s="77">
        <v>0</v>
      </c>
      <c r="L3165" s="80">
        <v>0</v>
      </c>
      <c r="M3165" s="80"/>
      <c r="N3165" s="80"/>
      <c r="O3165" s="80"/>
      <c r="P3165" s="80"/>
      <c r="Q3165" s="78">
        <v>110010</v>
      </c>
      <c r="R3165" s="79" t="s">
        <v>150</v>
      </c>
      <c r="S3165" s="78">
        <v>10</v>
      </c>
      <c r="T3165" s="79" t="s">
        <v>150</v>
      </c>
      <c r="U3165" s="78">
        <v>11</v>
      </c>
      <c r="V3165" s="80" t="s">
        <v>156</v>
      </c>
      <c r="W3165" s="78">
        <v>61</v>
      </c>
      <c r="X3165" s="78">
        <v>1</v>
      </c>
    </row>
    <row r="3166" spans="1:24" s="66" customFormat="1" x14ac:dyDescent="0.25">
      <c r="A3166" s="67"/>
      <c r="B3166" s="67">
        <v>2817</v>
      </c>
      <c r="C3166" s="67" t="s">
        <v>788</v>
      </c>
      <c r="D3166" s="107">
        <v>323102</v>
      </c>
      <c r="E3166" s="75" t="s">
        <v>312</v>
      </c>
      <c r="F3166" s="76">
        <v>712320</v>
      </c>
      <c r="G3166" s="75" t="s">
        <v>276</v>
      </c>
      <c r="H3166" s="77">
        <v>0</v>
      </c>
      <c r="I3166" s="77">
        <v>300</v>
      </c>
      <c r="J3166" s="77">
        <v>1300</v>
      </c>
      <c r="K3166" s="77">
        <v>0</v>
      </c>
      <c r="L3166" s="80">
        <v>1300</v>
      </c>
      <c r="M3166" s="80">
        <f t="shared" ref="M3166:M3175" si="84">+L3166-J3166</f>
        <v>0</v>
      </c>
      <c r="N3166" s="80"/>
      <c r="O3166" s="80"/>
      <c r="P3166" s="80"/>
      <c r="Q3166" s="78">
        <v>110010</v>
      </c>
      <c r="R3166" s="79" t="s">
        <v>150</v>
      </c>
      <c r="S3166" s="78">
        <v>10</v>
      </c>
      <c r="T3166" s="79" t="s">
        <v>150</v>
      </c>
      <c r="U3166" s="78">
        <v>11</v>
      </c>
      <c r="V3166" s="80" t="s">
        <v>156</v>
      </c>
      <c r="W3166" s="78">
        <v>71</v>
      </c>
      <c r="X3166" s="78">
        <v>4</v>
      </c>
    </row>
    <row r="3167" spans="1:24" x14ac:dyDescent="0.25">
      <c r="A3167" s="67"/>
      <c r="B3167" s="67">
        <v>2818</v>
      </c>
      <c r="C3167" s="67" t="s">
        <v>788</v>
      </c>
      <c r="D3167" s="107">
        <v>323102</v>
      </c>
      <c r="E3167" s="75" t="s">
        <v>312</v>
      </c>
      <c r="F3167" s="76">
        <v>712655</v>
      </c>
      <c r="G3167" s="75" t="s">
        <v>237</v>
      </c>
      <c r="H3167" s="77">
        <v>0</v>
      </c>
      <c r="I3167" s="77">
        <v>589.25</v>
      </c>
      <c r="J3167" s="77">
        <v>0</v>
      </c>
      <c r="K3167" s="77">
        <v>0</v>
      </c>
      <c r="L3167" s="80">
        <v>0</v>
      </c>
      <c r="M3167" s="80">
        <f t="shared" si="84"/>
        <v>0</v>
      </c>
      <c r="N3167" s="80"/>
      <c r="O3167" s="80"/>
      <c r="P3167" s="80"/>
      <c r="Q3167" s="78">
        <v>110010</v>
      </c>
      <c r="R3167" s="79" t="s">
        <v>150</v>
      </c>
      <c r="S3167" s="78">
        <v>10</v>
      </c>
      <c r="T3167" s="79" t="s">
        <v>150</v>
      </c>
      <c r="U3167" s="78">
        <v>11</v>
      </c>
      <c r="V3167" s="80" t="s">
        <v>156</v>
      </c>
      <c r="W3167" s="78">
        <v>71</v>
      </c>
      <c r="X3167" s="78">
        <v>4</v>
      </c>
    </row>
    <row r="3168" spans="1:24" x14ac:dyDescent="0.25">
      <c r="A3168" s="67"/>
      <c r="B3168" s="67">
        <v>2819</v>
      </c>
      <c r="C3168" s="67" t="s">
        <v>788</v>
      </c>
      <c r="D3168" s="107">
        <v>323102</v>
      </c>
      <c r="E3168" s="75" t="s">
        <v>312</v>
      </c>
      <c r="F3168" s="76">
        <v>733110</v>
      </c>
      <c r="G3168" s="75" t="s">
        <v>214</v>
      </c>
      <c r="H3168" s="77">
        <v>1262.19</v>
      </c>
      <c r="I3168" s="77">
        <v>3596.08</v>
      </c>
      <c r="J3168" s="77">
        <v>3281</v>
      </c>
      <c r="K3168" s="77">
        <v>142.85</v>
      </c>
      <c r="L3168" s="80">
        <v>3281</v>
      </c>
      <c r="M3168" s="80">
        <f t="shared" si="84"/>
        <v>0</v>
      </c>
      <c r="N3168" s="80"/>
      <c r="O3168" s="80"/>
      <c r="P3168" s="80"/>
      <c r="Q3168" s="78">
        <v>110010</v>
      </c>
      <c r="R3168" s="79" t="s">
        <v>150</v>
      </c>
      <c r="S3168" s="78">
        <v>10</v>
      </c>
      <c r="T3168" s="79" t="s">
        <v>150</v>
      </c>
      <c r="U3168" s="78">
        <v>11</v>
      </c>
      <c r="V3168" s="80" t="s">
        <v>156</v>
      </c>
      <c r="W3168" s="78">
        <v>73</v>
      </c>
      <c r="X3168" s="78">
        <v>4</v>
      </c>
    </row>
    <row r="3169" spans="1:24" x14ac:dyDescent="0.25">
      <c r="A3169" s="67"/>
      <c r="B3169" s="67">
        <v>2820</v>
      </c>
      <c r="C3169" s="67" t="s">
        <v>788</v>
      </c>
      <c r="D3169" s="107">
        <v>323102</v>
      </c>
      <c r="E3169" s="75" t="s">
        <v>312</v>
      </c>
      <c r="F3169" s="76">
        <v>744210</v>
      </c>
      <c r="G3169" s="75" t="s">
        <v>190</v>
      </c>
      <c r="H3169" s="77">
        <v>77.44</v>
      </c>
      <c r="I3169" s="77">
        <v>126.55999999999999</v>
      </c>
      <c r="J3169" s="77">
        <v>500</v>
      </c>
      <c r="K3169" s="77">
        <v>0</v>
      </c>
      <c r="L3169" s="80">
        <v>500</v>
      </c>
      <c r="M3169" s="80">
        <f t="shared" si="84"/>
        <v>0</v>
      </c>
      <c r="N3169" s="80"/>
      <c r="O3169" s="80"/>
      <c r="P3169" s="80"/>
      <c r="Q3169" s="78">
        <v>110010</v>
      </c>
      <c r="R3169" s="79" t="s">
        <v>150</v>
      </c>
      <c r="S3169" s="78">
        <v>10</v>
      </c>
      <c r="T3169" s="79" t="s">
        <v>150</v>
      </c>
      <c r="U3169" s="78">
        <v>11</v>
      </c>
      <c r="V3169" s="80" t="s">
        <v>156</v>
      </c>
      <c r="W3169" s="78">
        <v>74</v>
      </c>
      <c r="X3169" s="78">
        <v>4</v>
      </c>
    </row>
    <row r="3170" spans="1:24" x14ac:dyDescent="0.25">
      <c r="A3170" s="67"/>
      <c r="B3170" s="67">
        <v>2821</v>
      </c>
      <c r="C3170" s="67" t="s">
        <v>788</v>
      </c>
      <c r="D3170" s="107">
        <v>323102</v>
      </c>
      <c r="E3170" s="75" t="s">
        <v>312</v>
      </c>
      <c r="F3170" s="76">
        <v>744220</v>
      </c>
      <c r="G3170" s="75" t="s">
        <v>191</v>
      </c>
      <c r="H3170" s="77">
        <v>3897.26</v>
      </c>
      <c r="I3170" s="77">
        <v>11696.699999999999</v>
      </c>
      <c r="J3170" s="77">
        <v>750</v>
      </c>
      <c r="K3170" s="77">
        <v>80</v>
      </c>
      <c r="L3170" s="80">
        <v>750</v>
      </c>
      <c r="M3170" s="80">
        <f t="shared" si="84"/>
        <v>0</v>
      </c>
      <c r="N3170" s="80"/>
      <c r="O3170" s="80"/>
      <c r="P3170" s="80"/>
      <c r="Q3170" s="78">
        <v>110010</v>
      </c>
      <c r="R3170" s="79" t="s">
        <v>150</v>
      </c>
      <c r="S3170" s="78">
        <v>10</v>
      </c>
      <c r="T3170" s="79" t="s">
        <v>150</v>
      </c>
      <c r="U3170" s="78">
        <v>11</v>
      </c>
      <c r="V3170" s="80" t="s">
        <v>156</v>
      </c>
      <c r="W3170" s="78">
        <v>74</v>
      </c>
      <c r="X3170" s="78">
        <v>4</v>
      </c>
    </row>
    <row r="3171" spans="1:24" x14ac:dyDescent="0.25">
      <c r="A3171" s="67"/>
      <c r="B3171" s="67">
        <v>2822</v>
      </c>
      <c r="C3171" s="67" t="s">
        <v>788</v>
      </c>
      <c r="D3171" s="107">
        <v>323102</v>
      </c>
      <c r="E3171" s="75" t="s">
        <v>312</v>
      </c>
      <c r="F3171" s="76">
        <v>755310</v>
      </c>
      <c r="G3171" s="75" t="s">
        <v>194</v>
      </c>
      <c r="H3171" s="77">
        <v>798.66000000000008</v>
      </c>
      <c r="I3171" s="77">
        <v>1892.9999999999998</v>
      </c>
      <c r="J3171" s="77">
        <v>1750</v>
      </c>
      <c r="K3171" s="77">
        <v>1539.84</v>
      </c>
      <c r="L3171" s="80">
        <v>1750</v>
      </c>
      <c r="M3171" s="80">
        <f t="shared" si="84"/>
        <v>0</v>
      </c>
      <c r="N3171" s="80"/>
      <c r="O3171" s="80"/>
      <c r="P3171" s="80"/>
      <c r="Q3171" s="78">
        <v>110010</v>
      </c>
      <c r="R3171" s="79" t="s">
        <v>150</v>
      </c>
      <c r="S3171" s="78">
        <v>10</v>
      </c>
      <c r="T3171" s="79" t="s">
        <v>150</v>
      </c>
      <c r="U3171" s="78">
        <v>11</v>
      </c>
      <c r="V3171" s="80" t="s">
        <v>156</v>
      </c>
      <c r="W3171" s="78">
        <v>75</v>
      </c>
      <c r="X3171" s="78">
        <v>4</v>
      </c>
    </row>
    <row r="3172" spans="1:24" x14ac:dyDescent="0.25">
      <c r="A3172" s="67"/>
      <c r="B3172" s="67">
        <v>2823</v>
      </c>
      <c r="C3172" s="67" t="s">
        <v>788</v>
      </c>
      <c r="D3172" s="107">
        <v>323102</v>
      </c>
      <c r="E3172" s="75" t="s">
        <v>312</v>
      </c>
      <c r="F3172" s="76">
        <v>755360</v>
      </c>
      <c r="G3172" s="75" t="s">
        <v>225</v>
      </c>
      <c r="H3172" s="77">
        <v>3782.1499999999996</v>
      </c>
      <c r="I3172" s="77">
        <v>2840.83</v>
      </c>
      <c r="J3172" s="77">
        <v>4000</v>
      </c>
      <c r="K3172" s="77">
        <v>2778.7999999999993</v>
      </c>
      <c r="L3172" s="80">
        <v>4000</v>
      </c>
      <c r="M3172" s="80">
        <f t="shared" si="84"/>
        <v>0</v>
      </c>
      <c r="N3172" s="80"/>
      <c r="O3172" s="80"/>
      <c r="P3172" s="80"/>
      <c r="Q3172" s="78">
        <v>110010</v>
      </c>
      <c r="R3172" s="79" t="s">
        <v>150</v>
      </c>
      <c r="S3172" s="78">
        <v>10</v>
      </c>
      <c r="T3172" s="79" t="s">
        <v>150</v>
      </c>
      <c r="U3172" s="78">
        <v>11</v>
      </c>
      <c r="V3172" s="80" t="s">
        <v>156</v>
      </c>
      <c r="W3172" s="78">
        <v>75</v>
      </c>
      <c r="X3172" s="78">
        <v>4</v>
      </c>
    </row>
    <row r="3173" spans="1:24" x14ac:dyDescent="0.25">
      <c r="A3173" s="67"/>
      <c r="B3173" s="67">
        <v>2824</v>
      </c>
      <c r="C3173" s="67" t="s">
        <v>788</v>
      </c>
      <c r="D3173" s="107">
        <v>323102</v>
      </c>
      <c r="E3173" s="75" t="s">
        <v>312</v>
      </c>
      <c r="F3173" s="76">
        <v>755705</v>
      </c>
      <c r="G3173" s="75" t="s">
        <v>196</v>
      </c>
      <c r="H3173" s="77">
        <v>3.25</v>
      </c>
      <c r="I3173" s="77">
        <v>0.94</v>
      </c>
      <c r="J3173" s="77">
        <v>50</v>
      </c>
      <c r="K3173" s="77">
        <v>1.88</v>
      </c>
      <c r="L3173" s="80">
        <v>50</v>
      </c>
      <c r="M3173" s="80">
        <f t="shared" si="84"/>
        <v>0</v>
      </c>
      <c r="N3173" s="80"/>
      <c r="O3173" s="80"/>
      <c r="P3173" s="80"/>
      <c r="Q3173" s="78">
        <v>110010</v>
      </c>
      <c r="R3173" s="79" t="s">
        <v>150</v>
      </c>
      <c r="S3173" s="78">
        <v>10</v>
      </c>
      <c r="T3173" s="79" t="s">
        <v>150</v>
      </c>
      <c r="U3173" s="78">
        <v>11</v>
      </c>
      <c r="V3173" s="80" t="s">
        <v>156</v>
      </c>
      <c r="W3173" s="78">
        <v>75</v>
      </c>
      <c r="X3173" s="78">
        <v>4</v>
      </c>
    </row>
    <row r="3174" spans="1:24" x14ac:dyDescent="0.25">
      <c r="A3174" s="67"/>
      <c r="B3174" s="67">
        <v>2825</v>
      </c>
      <c r="C3174" s="67" t="s">
        <v>788</v>
      </c>
      <c r="D3174" s="107">
        <v>323102</v>
      </c>
      <c r="E3174" s="75" t="s">
        <v>312</v>
      </c>
      <c r="F3174" s="76">
        <v>755745</v>
      </c>
      <c r="G3174" s="75" t="s">
        <v>252</v>
      </c>
      <c r="H3174" s="77">
        <v>0</v>
      </c>
      <c r="I3174" s="77">
        <v>0</v>
      </c>
      <c r="J3174" s="77">
        <v>700</v>
      </c>
      <c r="K3174" s="77">
        <v>0</v>
      </c>
      <c r="L3174" s="80">
        <v>700</v>
      </c>
      <c r="M3174" s="80">
        <f t="shared" si="84"/>
        <v>0</v>
      </c>
      <c r="N3174" s="80"/>
      <c r="O3174" s="80"/>
      <c r="P3174" s="80"/>
      <c r="Q3174" s="78">
        <v>110010</v>
      </c>
      <c r="R3174" s="79" t="s">
        <v>150</v>
      </c>
      <c r="S3174" s="78">
        <v>10</v>
      </c>
      <c r="T3174" s="79" t="s">
        <v>150</v>
      </c>
      <c r="U3174" s="78">
        <v>11</v>
      </c>
      <c r="V3174" s="80" t="s">
        <v>156</v>
      </c>
      <c r="W3174" s="78">
        <v>75</v>
      </c>
      <c r="X3174" s="78">
        <v>4</v>
      </c>
    </row>
    <row r="3175" spans="1:24" x14ac:dyDescent="0.25">
      <c r="A3175" s="67"/>
      <c r="B3175" s="67"/>
      <c r="C3175" s="67" t="s">
        <v>788</v>
      </c>
      <c r="D3175" s="107">
        <v>323102</v>
      </c>
      <c r="E3175" s="75" t="s">
        <v>312</v>
      </c>
      <c r="F3175" s="66">
        <v>798142</v>
      </c>
      <c r="G3175" s="66" t="s">
        <v>839</v>
      </c>
      <c r="H3175" s="77"/>
      <c r="I3175" s="77"/>
      <c r="J3175" s="77"/>
      <c r="K3175" s="77"/>
      <c r="L3175" s="80">
        <v>-1058</v>
      </c>
      <c r="M3175" s="80">
        <f t="shared" si="84"/>
        <v>-1058</v>
      </c>
      <c r="N3175" s="80"/>
      <c r="O3175" s="80"/>
      <c r="P3175" s="80"/>
      <c r="Q3175" s="78">
        <v>110010</v>
      </c>
      <c r="R3175" s="79" t="s">
        <v>150</v>
      </c>
      <c r="S3175" s="78">
        <v>10</v>
      </c>
      <c r="T3175" s="79" t="s">
        <v>150</v>
      </c>
      <c r="U3175" s="78">
        <v>11</v>
      </c>
      <c r="V3175" s="80" t="s">
        <v>156</v>
      </c>
      <c r="W3175" s="78">
        <v>79</v>
      </c>
      <c r="X3175" s="78">
        <v>4</v>
      </c>
    </row>
    <row r="3176" spans="1:24" x14ac:dyDescent="0.25">
      <c r="A3176" s="67"/>
      <c r="B3176" s="67">
        <v>2826</v>
      </c>
      <c r="C3176" s="67" t="s">
        <v>788</v>
      </c>
      <c r="D3176" s="107">
        <v>323108</v>
      </c>
      <c r="E3176" s="75" t="s">
        <v>312</v>
      </c>
      <c r="F3176" s="76">
        <v>611120</v>
      </c>
      <c r="G3176" s="75" t="s">
        <v>229</v>
      </c>
      <c r="H3176" s="77">
        <v>0</v>
      </c>
      <c r="I3176" s="77">
        <v>5003</v>
      </c>
      <c r="J3176" s="77">
        <v>19032</v>
      </c>
      <c r="K3176" s="77">
        <v>2379</v>
      </c>
      <c r="L3176" s="80">
        <v>0</v>
      </c>
      <c r="M3176" s="80"/>
      <c r="N3176" s="80"/>
      <c r="O3176" s="80"/>
      <c r="P3176" s="80"/>
      <c r="Q3176" s="78">
        <v>110010</v>
      </c>
      <c r="R3176" s="79" t="s">
        <v>150</v>
      </c>
      <c r="S3176" s="78">
        <v>10</v>
      </c>
      <c r="T3176" s="79" t="s">
        <v>150</v>
      </c>
      <c r="U3176" s="78">
        <v>11</v>
      </c>
      <c r="V3176" s="80" t="s">
        <v>156</v>
      </c>
      <c r="W3176" s="78">
        <v>61</v>
      </c>
      <c r="X3176" s="78">
        <v>1</v>
      </c>
    </row>
    <row r="3177" spans="1:24" s="66" customFormat="1" x14ac:dyDescent="0.25">
      <c r="A3177" s="67"/>
      <c r="B3177" s="67"/>
      <c r="C3177" s="67" t="s">
        <v>788</v>
      </c>
      <c r="D3177" s="107">
        <v>323108</v>
      </c>
      <c r="E3177" s="75" t="s">
        <v>312</v>
      </c>
      <c r="F3177" s="66">
        <v>798142</v>
      </c>
      <c r="G3177" s="66" t="s">
        <v>839</v>
      </c>
      <c r="H3177" s="77"/>
      <c r="I3177" s="77"/>
      <c r="J3177" s="77"/>
      <c r="K3177" s="77"/>
      <c r="L3177" s="80">
        <v>0</v>
      </c>
      <c r="M3177" s="80">
        <f>+L3177-J3177</f>
        <v>0</v>
      </c>
      <c r="N3177" s="80"/>
      <c r="O3177" s="80"/>
      <c r="P3177" s="80"/>
      <c r="Q3177" s="78">
        <v>110010</v>
      </c>
      <c r="R3177" s="79" t="s">
        <v>150</v>
      </c>
      <c r="S3177" s="78">
        <v>10</v>
      </c>
      <c r="T3177" s="79" t="s">
        <v>150</v>
      </c>
      <c r="U3177" s="78">
        <v>11</v>
      </c>
      <c r="V3177" s="80" t="s">
        <v>156</v>
      </c>
      <c r="W3177" s="78">
        <v>79</v>
      </c>
      <c r="X3177" s="78">
        <v>1</v>
      </c>
    </row>
    <row r="3178" spans="1:24" x14ac:dyDescent="0.25">
      <c r="A3178" s="67"/>
      <c r="B3178" s="67">
        <v>2827</v>
      </c>
      <c r="C3178" s="67" t="s">
        <v>788</v>
      </c>
      <c r="D3178" s="107">
        <v>323112</v>
      </c>
      <c r="E3178" s="75" t="s">
        <v>613</v>
      </c>
      <c r="F3178" s="76">
        <v>611120</v>
      </c>
      <c r="G3178" s="75" t="s">
        <v>229</v>
      </c>
      <c r="H3178" s="77">
        <v>0</v>
      </c>
      <c r="I3178" s="77">
        <v>0</v>
      </c>
      <c r="J3178" s="77">
        <v>2379</v>
      </c>
      <c r="K3178" s="77">
        <v>0</v>
      </c>
      <c r="L3178" s="80">
        <v>0</v>
      </c>
      <c r="M3178" s="80"/>
      <c r="N3178" s="80"/>
      <c r="O3178" s="80"/>
      <c r="P3178" s="80"/>
      <c r="Q3178" s="78">
        <v>110010</v>
      </c>
      <c r="R3178" s="79" t="s">
        <v>150</v>
      </c>
      <c r="S3178" s="78">
        <v>10</v>
      </c>
      <c r="T3178" s="79" t="s">
        <v>150</v>
      </c>
      <c r="U3178" s="78">
        <v>11</v>
      </c>
      <c r="V3178" s="80" t="s">
        <v>156</v>
      </c>
      <c r="W3178" s="78">
        <v>61</v>
      </c>
      <c r="X3178" s="78">
        <v>1</v>
      </c>
    </row>
    <row r="3179" spans="1:24" x14ac:dyDescent="0.25">
      <c r="A3179" s="67"/>
      <c r="B3179" s="67">
        <v>2828</v>
      </c>
      <c r="C3179" s="67" t="s">
        <v>788</v>
      </c>
      <c r="D3179" s="107">
        <v>323112</v>
      </c>
      <c r="E3179" s="75" t="s">
        <v>613</v>
      </c>
      <c r="F3179" s="76">
        <v>733110</v>
      </c>
      <c r="G3179" s="75" t="s">
        <v>214</v>
      </c>
      <c r="H3179" s="77">
        <v>0</v>
      </c>
      <c r="I3179" s="77">
        <v>0</v>
      </c>
      <c r="J3179" s="77">
        <v>300</v>
      </c>
      <c r="K3179" s="77">
        <v>0</v>
      </c>
      <c r="L3179" s="80">
        <v>300</v>
      </c>
      <c r="M3179" s="80">
        <f t="shared" ref="M3179:M3185" si="85">+L3179-J3179</f>
        <v>0</v>
      </c>
      <c r="N3179" s="80"/>
      <c r="O3179" s="80"/>
      <c r="P3179" s="80"/>
      <c r="Q3179" s="78">
        <v>110010</v>
      </c>
      <c r="R3179" s="79" t="s">
        <v>150</v>
      </c>
      <c r="S3179" s="78">
        <v>10</v>
      </c>
      <c r="T3179" s="79" t="s">
        <v>150</v>
      </c>
      <c r="U3179" s="78">
        <v>11</v>
      </c>
      <c r="V3179" s="80" t="s">
        <v>156</v>
      </c>
      <c r="W3179" s="78">
        <v>73</v>
      </c>
      <c r="X3179" s="78">
        <v>4</v>
      </c>
    </row>
    <row r="3180" spans="1:24" x14ac:dyDescent="0.25">
      <c r="A3180" s="67"/>
      <c r="B3180" s="67">
        <v>2829</v>
      </c>
      <c r="C3180" s="67" t="s">
        <v>788</v>
      </c>
      <c r="D3180" s="107">
        <v>323112</v>
      </c>
      <c r="E3180" s="75" t="s">
        <v>613</v>
      </c>
      <c r="F3180" s="76">
        <v>733460</v>
      </c>
      <c r="G3180" s="75" t="s">
        <v>293</v>
      </c>
      <c r="H3180" s="77">
        <v>0</v>
      </c>
      <c r="I3180" s="77">
        <v>0</v>
      </c>
      <c r="J3180" s="77">
        <v>500</v>
      </c>
      <c r="K3180" s="77">
        <v>0</v>
      </c>
      <c r="L3180" s="80">
        <v>500</v>
      </c>
      <c r="M3180" s="80">
        <f t="shared" si="85"/>
        <v>0</v>
      </c>
      <c r="N3180" s="80"/>
      <c r="O3180" s="80"/>
      <c r="P3180" s="80"/>
      <c r="Q3180" s="78">
        <v>110010</v>
      </c>
      <c r="R3180" s="79" t="s">
        <v>150</v>
      </c>
      <c r="S3180" s="78">
        <v>10</v>
      </c>
      <c r="T3180" s="79" t="s">
        <v>150</v>
      </c>
      <c r="U3180" s="78">
        <v>11</v>
      </c>
      <c r="V3180" s="80" t="s">
        <v>156</v>
      </c>
      <c r="W3180" s="78">
        <v>73</v>
      </c>
      <c r="X3180" s="78">
        <v>4</v>
      </c>
    </row>
    <row r="3181" spans="1:24" x14ac:dyDescent="0.25">
      <c r="A3181" s="67"/>
      <c r="B3181" s="67">
        <v>2830</v>
      </c>
      <c r="C3181" s="67" t="s">
        <v>788</v>
      </c>
      <c r="D3181" s="107">
        <v>323112</v>
      </c>
      <c r="E3181" s="75" t="s">
        <v>613</v>
      </c>
      <c r="F3181" s="76">
        <v>755310</v>
      </c>
      <c r="G3181" s="75" t="s">
        <v>194</v>
      </c>
      <c r="H3181" s="77">
        <v>0</v>
      </c>
      <c r="I3181" s="77">
        <v>0</v>
      </c>
      <c r="J3181" s="77">
        <v>150</v>
      </c>
      <c r="K3181" s="77">
        <v>0</v>
      </c>
      <c r="L3181" s="80">
        <v>150</v>
      </c>
      <c r="M3181" s="80">
        <f t="shared" si="85"/>
        <v>0</v>
      </c>
      <c r="N3181" s="80"/>
      <c r="O3181" s="80"/>
      <c r="P3181" s="80"/>
      <c r="Q3181" s="78">
        <v>110010</v>
      </c>
      <c r="R3181" s="79" t="s">
        <v>150</v>
      </c>
      <c r="S3181" s="78">
        <v>10</v>
      </c>
      <c r="T3181" s="79" t="s">
        <v>150</v>
      </c>
      <c r="U3181" s="78">
        <v>11</v>
      </c>
      <c r="V3181" s="80" t="s">
        <v>156</v>
      </c>
      <c r="W3181" s="78">
        <v>75</v>
      </c>
      <c r="X3181" s="78">
        <v>4</v>
      </c>
    </row>
    <row r="3182" spans="1:24" x14ac:dyDescent="0.25">
      <c r="A3182" s="67"/>
      <c r="B3182" s="67">
        <v>2831</v>
      </c>
      <c r="C3182" s="67" t="s">
        <v>788</v>
      </c>
      <c r="D3182" s="107">
        <v>323112</v>
      </c>
      <c r="E3182" s="75" t="s">
        <v>613</v>
      </c>
      <c r="F3182" s="76">
        <v>755545</v>
      </c>
      <c r="G3182" s="75" t="s">
        <v>244</v>
      </c>
      <c r="H3182" s="77">
        <v>0</v>
      </c>
      <c r="I3182" s="77">
        <v>0</v>
      </c>
      <c r="J3182" s="77">
        <v>2200</v>
      </c>
      <c r="K3182" s="77">
        <v>0</v>
      </c>
      <c r="L3182" s="80">
        <v>2200</v>
      </c>
      <c r="M3182" s="80">
        <f t="shared" si="85"/>
        <v>0</v>
      </c>
      <c r="N3182" s="80"/>
      <c r="O3182" s="80"/>
      <c r="P3182" s="80"/>
      <c r="Q3182" s="78">
        <v>110010</v>
      </c>
      <c r="R3182" s="79" t="s">
        <v>150</v>
      </c>
      <c r="S3182" s="78">
        <v>10</v>
      </c>
      <c r="T3182" s="79" t="s">
        <v>150</v>
      </c>
      <c r="U3182" s="78">
        <v>11</v>
      </c>
      <c r="V3182" s="80" t="s">
        <v>156</v>
      </c>
      <c r="W3182" s="78">
        <v>75</v>
      </c>
      <c r="X3182" s="78">
        <v>4</v>
      </c>
    </row>
    <row r="3183" spans="1:24" x14ac:dyDescent="0.25">
      <c r="A3183" s="67"/>
      <c r="B3183" s="67">
        <v>2832</v>
      </c>
      <c r="C3183" s="67" t="s">
        <v>788</v>
      </c>
      <c r="D3183" s="107">
        <v>323112</v>
      </c>
      <c r="E3183" s="75" t="s">
        <v>613</v>
      </c>
      <c r="F3183" s="76">
        <v>755560</v>
      </c>
      <c r="G3183" s="75" t="s">
        <v>339</v>
      </c>
      <c r="H3183" s="77">
        <v>0</v>
      </c>
      <c r="I3183" s="77">
        <v>0</v>
      </c>
      <c r="J3183" s="77">
        <v>2200</v>
      </c>
      <c r="K3183" s="77">
        <v>0</v>
      </c>
      <c r="L3183" s="80">
        <v>2200</v>
      </c>
      <c r="M3183" s="80">
        <f t="shared" si="85"/>
        <v>0</v>
      </c>
      <c r="N3183" s="80"/>
      <c r="O3183" s="80"/>
      <c r="P3183" s="80"/>
      <c r="Q3183" s="78">
        <v>110010</v>
      </c>
      <c r="R3183" s="79" t="s">
        <v>150</v>
      </c>
      <c r="S3183" s="78">
        <v>10</v>
      </c>
      <c r="T3183" s="79" t="s">
        <v>150</v>
      </c>
      <c r="U3183" s="78">
        <v>11</v>
      </c>
      <c r="V3183" s="80" t="s">
        <v>156</v>
      </c>
      <c r="W3183" s="78">
        <v>75</v>
      </c>
      <c r="X3183" s="78">
        <v>4</v>
      </c>
    </row>
    <row r="3184" spans="1:24" x14ac:dyDescent="0.25">
      <c r="A3184" s="67"/>
      <c r="B3184" s="67">
        <v>2833</v>
      </c>
      <c r="C3184" s="67" t="s">
        <v>788</v>
      </c>
      <c r="D3184" s="107">
        <v>323112</v>
      </c>
      <c r="E3184" s="75" t="s">
        <v>613</v>
      </c>
      <c r="F3184" s="76">
        <v>787410</v>
      </c>
      <c r="G3184" s="75" t="s">
        <v>227</v>
      </c>
      <c r="H3184" s="77">
        <v>0</v>
      </c>
      <c r="I3184" s="77">
        <v>0</v>
      </c>
      <c r="J3184" s="77">
        <v>8457</v>
      </c>
      <c r="K3184" s="77">
        <v>0</v>
      </c>
      <c r="L3184" s="80">
        <v>8457</v>
      </c>
      <c r="M3184" s="80">
        <f t="shared" si="85"/>
        <v>0</v>
      </c>
      <c r="N3184" s="80"/>
      <c r="O3184" s="80"/>
      <c r="P3184" s="80"/>
      <c r="Q3184" s="78">
        <v>110010</v>
      </c>
      <c r="R3184" s="79" t="s">
        <v>150</v>
      </c>
      <c r="S3184" s="78">
        <v>10</v>
      </c>
      <c r="T3184" s="79" t="s">
        <v>150</v>
      </c>
      <c r="U3184" s="78">
        <v>11</v>
      </c>
      <c r="V3184" s="80" t="s">
        <v>156</v>
      </c>
      <c r="W3184" s="78">
        <v>78</v>
      </c>
      <c r="X3184" s="78">
        <v>4</v>
      </c>
    </row>
    <row r="3185" spans="1:24" x14ac:dyDescent="0.25">
      <c r="A3185" s="67"/>
      <c r="B3185" s="67"/>
      <c r="C3185" s="67" t="s">
        <v>788</v>
      </c>
      <c r="D3185" s="107">
        <v>323112</v>
      </c>
      <c r="E3185" s="75" t="s">
        <v>613</v>
      </c>
      <c r="F3185" s="66">
        <v>798142</v>
      </c>
      <c r="G3185" s="66" t="s">
        <v>839</v>
      </c>
      <c r="H3185" s="77"/>
      <c r="I3185" s="77"/>
      <c r="J3185" s="77"/>
      <c r="K3185" s="77"/>
      <c r="L3185" s="80">
        <v>-1366</v>
      </c>
      <c r="M3185" s="80">
        <f t="shared" si="85"/>
        <v>-1366</v>
      </c>
      <c r="N3185" s="80"/>
      <c r="O3185" s="80"/>
      <c r="P3185" s="80"/>
      <c r="Q3185" s="78">
        <v>110010</v>
      </c>
      <c r="R3185" s="79" t="s">
        <v>150</v>
      </c>
      <c r="S3185" s="78">
        <v>10</v>
      </c>
      <c r="T3185" s="79" t="s">
        <v>150</v>
      </c>
      <c r="U3185" s="78">
        <v>11</v>
      </c>
      <c r="V3185" s="80" t="s">
        <v>156</v>
      </c>
      <c r="W3185" s="78">
        <v>79</v>
      </c>
      <c r="X3185" s="78">
        <v>4</v>
      </c>
    </row>
    <row r="3186" spans="1:24" x14ac:dyDescent="0.25">
      <c r="A3186" s="67"/>
      <c r="B3186" s="67">
        <v>2834</v>
      </c>
      <c r="C3186" s="67" t="s">
        <v>788</v>
      </c>
      <c r="D3186" s="107">
        <v>342002</v>
      </c>
      <c r="E3186" s="75" t="s">
        <v>325</v>
      </c>
      <c r="F3186" s="76">
        <v>611110</v>
      </c>
      <c r="G3186" s="75" t="s">
        <v>258</v>
      </c>
      <c r="H3186" s="77">
        <v>327490.96000000002</v>
      </c>
      <c r="I3186" s="77">
        <v>319559.69999999995</v>
      </c>
      <c r="J3186" s="77">
        <v>346218</v>
      </c>
      <c r="K3186" s="77">
        <v>180889.16</v>
      </c>
      <c r="L3186" s="80">
        <v>348379</v>
      </c>
      <c r="M3186" s="80"/>
      <c r="N3186" s="80"/>
      <c r="O3186" s="80"/>
      <c r="P3186" s="80"/>
      <c r="Q3186" s="78">
        <v>110010</v>
      </c>
      <c r="R3186" s="79" t="s">
        <v>150</v>
      </c>
      <c r="S3186" s="78">
        <v>10</v>
      </c>
      <c r="T3186" s="79" t="s">
        <v>150</v>
      </c>
      <c r="U3186" s="78">
        <v>11</v>
      </c>
      <c r="V3186" s="80" t="s">
        <v>156</v>
      </c>
      <c r="W3186" s="78">
        <v>61</v>
      </c>
      <c r="X3186" s="78">
        <v>1</v>
      </c>
    </row>
    <row r="3187" spans="1:24" x14ac:dyDescent="0.25">
      <c r="A3187" s="67"/>
      <c r="B3187" s="67">
        <v>2835</v>
      </c>
      <c r="C3187" s="67" t="s">
        <v>788</v>
      </c>
      <c r="D3187" s="107">
        <v>342002</v>
      </c>
      <c r="E3187" s="75" t="s">
        <v>325</v>
      </c>
      <c r="F3187" s="76">
        <v>611115</v>
      </c>
      <c r="G3187" s="75" t="s">
        <v>259</v>
      </c>
      <c r="H3187" s="77">
        <v>741.51</v>
      </c>
      <c r="I3187" s="77">
        <v>794.58</v>
      </c>
      <c r="J3187" s="77">
        <v>180</v>
      </c>
      <c r="K3187" s="77">
        <v>49.56</v>
      </c>
      <c r="L3187" s="80">
        <v>180</v>
      </c>
      <c r="M3187" s="80"/>
      <c r="N3187" s="80"/>
      <c r="O3187" s="80"/>
      <c r="P3187" s="80"/>
      <c r="Q3187" s="78">
        <v>110010</v>
      </c>
      <c r="R3187" s="79" t="s">
        <v>150</v>
      </c>
      <c r="S3187" s="78">
        <v>10</v>
      </c>
      <c r="T3187" s="79" t="s">
        <v>150</v>
      </c>
      <c r="U3187" s="78">
        <v>11</v>
      </c>
      <c r="V3187" s="80" t="s">
        <v>156</v>
      </c>
      <c r="W3187" s="78">
        <v>61</v>
      </c>
      <c r="X3187" s="78">
        <v>1</v>
      </c>
    </row>
    <row r="3188" spans="1:24" x14ac:dyDescent="0.25">
      <c r="A3188" s="67"/>
      <c r="B3188" s="67">
        <v>2836</v>
      </c>
      <c r="C3188" s="67" t="s">
        <v>788</v>
      </c>
      <c r="D3188" s="107">
        <v>342002</v>
      </c>
      <c r="E3188" s="75" t="s">
        <v>325</v>
      </c>
      <c r="F3188" s="76">
        <v>611120</v>
      </c>
      <c r="G3188" s="75" t="s">
        <v>229</v>
      </c>
      <c r="H3188" s="77">
        <v>92930.800000000017</v>
      </c>
      <c r="I3188" s="77">
        <v>103182.83</v>
      </c>
      <c r="J3188" s="77">
        <v>118107</v>
      </c>
      <c r="K3188" s="77">
        <v>58781.04</v>
      </c>
      <c r="L3188" s="80">
        <v>0</v>
      </c>
      <c r="M3188" s="80"/>
      <c r="N3188" s="80"/>
      <c r="O3188" s="80"/>
      <c r="P3188" s="80"/>
      <c r="Q3188" s="78">
        <v>110010</v>
      </c>
      <c r="R3188" s="79" t="s">
        <v>150</v>
      </c>
      <c r="S3188" s="78">
        <v>10</v>
      </c>
      <c r="T3188" s="79" t="s">
        <v>150</v>
      </c>
      <c r="U3188" s="78">
        <v>11</v>
      </c>
      <c r="V3188" s="80" t="s">
        <v>156</v>
      </c>
      <c r="W3188" s="78">
        <v>61</v>
      </c>
      <c r="X3188" s="78">
        <v>1</v>
      </c>
    </row>
    <row r="3189" spans="1:24" x14ac:dyDescent="0.25">
      <c r="A3189" s="67"/>
      <c r="B3189" s="67">
        <v>2837</v>
      </c>
      <c r="C3189" s="67" t="s">
        <v>788</v>
      </c>
      <c r="D3189" s="107">
        <v>342002</v>
      </c>
      <c r="E3189" s="75" t="s">
        <v>325</v>
      </c>
      <c r="F3189" s="76">
        <v>611130</v>
      </c>
      <c r="G3189" s="75" t="s">
        <v>261</v>
      </c>
      <c r="H3189" s="77">
        <v>0</v>
      </c>
      <c r="I3189" s="77">
        <v>0</v>
      </c>
      <c r="J3189" s="77">
        <v>1190</v>
      </c>
      <c r="K3189" s="77">
        <v>297.38</v>
      </c>
      <c r="L3189" s="80">
        <v>1190</v>
      </c>
      <c r="M3189" s="80"/>
      <c r="N3189" s="80"/>
      <c r="O3189" s="80"/>
      <c r="P3189" s="80"/>
      <c r="Q3189" s="78">
        <v>110010</v>
      </c>
      <c r="R3189" s="79" t="s">
        <v>150</v>
      </c>
      <c r="S3189" s="78">
        <v>10</v>
      </c>
      <c r="T3189" s="79" t="s">
        <v>150</v>
      </c>
      <c r="U3189" s="78">
        <v>11</v>
      </c>
      <c r="V3189" s="80" t="s">
        <v>156</v>
      </c>
      <c r="W3189" s="78">
        <v>61</v>
      </c>
      <c r="X3189" s="78">
        <v>1</v>
      </c>
    </row>
    <row r="3190" spans="1:24" x14ac:dyDescent="0.25">
      <c r="A3190" s="67"/>
      <c r="B3190" s="67">
        <v>2838</v>
      </c>
      <c r="C3190" s="67" t="s">
        <v>788</v>
      </c>
      <c r="D3190" s="107">
        <v>342002</v>
      </c>
      <c r="E3190" s="75" t="s">
        <v>325</v>
      </c>
      <c r="F3190" s="76">
        <v>611135</v>
      </c>
      <c r="G3190" s="75" t="s">
        <v>265</v>
      </c>
      <c r="H3190" s="77">
        <v>20459.64</v>
      </c>
      <c r="I3190" s="77">
        <v>21277.920000000002</v>
      </c>
      <c r="J3190" s="77">
        <v>0</v>
      </c>
      <c r="K3190" s="77">
        <v>0</v>
      </c>
      <c r="L3190" s="80">
        <v>0</v>
      </c>
      <c r="M3190" s="80"/>
      <c r="N3190" s="80"/>
      <c r="O3190" s="80"/>
      <c r="P3190" s="80"/>
      <c r="Q3190" s="78">
        <v>110010</v>
      </c>
      <c r="R3190" s="79" t="s">
        <v>150</v>
      </c>
      <c r="S3190" s="78">
        <v>10</v>
      </c>
      <c r="T3190" s="79" t="s">
        <v>150</v>
      </c>
      <c r="U3190" s="78">
        <v>11</v>
      </c>
      <c r="V3190" s="80" t="s">
        <v>156</v>
      </c>
      <c r="W3190" s="78">
        <v>61</v>
      </c>
      <c r="X3190" s="78">
        <v>1</v>
      </c>
    </row>
    <row r="3191" spans="1:24" x14ac:dyDescent="0.25">
      <c r="A3191" s="67"/>
      <c r="B3191" s="67">
        <v>2839</v>
      </c>
      <c r="C3191" s="67" t="s">
        <v>788</v>
      </c>
      <c r="D3191" s="107">
        <v>342002</v>
      </c>
      <c r="E3191" s="75" t="s">
        <v>325</v>
      </c>
      <c r="F3191" s="76">
        <v>611150</v>
      </c>
      <c r="G3191" s="75" t="s">
        <v>262</v>
      </c>
      <c r="H3191" s="77">
        <v>46301.36</v>
      </c>
      <c r="I3191" s="77">
        <v>35952.710000000006</v>
      </c>
      <c r="J3191" s="77">
        <v>45854</v>
      </c>
      <c r="K3191" s="77">
        <v>0</v>
      </c>
      <c r="L3191" s="80">
        <v>46578</v>
      </c>
      <c r="M3191" s="80"/>
      <c r="N3191" s="80"/>
      <c r="O3191" s="80"/>
      <c r="P3191" s="80"/>
      <c r="Q3191" s="78">
        <v>110010</v>
      </c>
      <c r="R3191" s="79" t="s">
        <v>150</v>
      </c>
      <c r="S3191" s="78">
        <v>10</v>
      </c>
      <c r="T3191" s="79" t="s">
        <v>150</v>
      </c>
      <c r="U3191" s="78">
        <v>11</v>
      </c>
      <c r="V3191" s="80" t="s">
        <v>156</v>
      </c>
      <c r="W3191" s="78">
        <v>61</v>
      </c>
      <c r="X3191" s="78">
        <v>1</v>
      </c>
    </row>
    <row r="3192" spans="1:24" x14ac:dyDescent="0.25">
      <c r="A3192" s="67"/>
      <c r="B3192" s="67">
        <v>2840</v>
      </c>
      <c r="C3192" s="67" t="s">
        <v>788</v>
      </c>
      <c r="D3192" s="107">
        <v>342002</v>
      </c>
      <c r="E3192" s="75" t="s">
        <v>325</v>
      </c>
      <c r="F3192" s="76">
        <v>611160</v>
      </c>
      <c r="G3192" s="75" t="s">
        <v>230</v>
      </c>
      <c r="H3192" s="77">
        <v>9598.65</v>
      </c>
      <c r="I3192" s="77">
        <v>13464</v>
      </c>
      <c r="J3192" s="77">
        <v>23790</v>
      </c>
      <c r="K3192" s="77">
        <v>0</v>
      </c>
      <c r="L3192" s="80">
        <v>0</v>
      </c>
      <c r="M3192" s="80"/>
      <c r="N3192" s="80"/>
      <c r="O3192" s="80"/>
      <c r="P3192" s="80"/>
      <c r="Q3192" s="78">
        <v>110010</v>
      </c>
      <c r="R3192" s="79" t="s">
        <v>150</v>
      </c>
      <c r="S3192" s="78">
        <v>10</v>
      </c>
      <c r="T3192" s="79" t="s">
        <v>150</v>
      </c>
      <c r="U3192" s="78">
        <v>11</v>
      </c>
      <c r="V3192" s="80" t="s">
        <v>156</v>
      </c>
      <c r="W3192" s="78">
        <v>61</v>
      </c>
      <c r="X3192" s="78">
        <v>1</v>
      </c>
    </row>
    <row r="3193" spans="1:24" x14ac:dyDescent="0.25">
      <c r="A3193" s="67"/>
      <c r="B3193" s="67">
        <v>2841</v>
      </c>
      <c r="C3193" s="67" t="s">
        <v>788</v>
      </c>
      <c r="D3193" s="107">
        <v>342002</v>
      </c>
      <c r="E3193" s="75" t="s">
        <v>325</v>
      </c>
      <c r="F3193" s="76">
        <v>712320</v>
      </c>
      <c r="G3193" s="75" t="s">
        <v>276</v>
      </c>
      <c r="H3193" s="77">
        <v>640</v>
      </c>
      <c r="I3193" s="77">
        <v>80</v>
      </c>
      <c r="J3193" s="77">
        <v>200</v>
      </c>
      <c r="K3193" s="77">
        <v>0</v>
      </c>
      <c r="L3193" s="80">
        <v>200</v>
      </c>
      <c r="M3193" s="80">
        <f t="shared" ref="M3193:M3199" si="86">+L3193-J3193</f>
        <v>0</v>
      </c>
      <c r="N3193" s="80"/>
      <c r="O3193" s="80"/>
      <c r="P3193" s="80"/>
      <c r="Q3193" s="78">
        <v>110010</v>
      </c>
      <c r="R3193" s="79" t="s">
        <v>150</v>
      </c>
      <c r="S3193" s="78">
        <v>10</v>
      </c>
      <c r="T3193" s="79" t="s">
        <v>150</v>
      </c>
      <c r="U3193" s="78">
        <v>11</v>
      </c>
      <c r="V3193" s="80" t="s">
        <v>156</v>
      </c>
      <c r="W3193" s="78">
        <v>71</v>
      </c>
      <c r="X3193" s="78">
        <v>4</v>
      </c>
    </row>
    <row r="3194" spans="1:24" x14ac:dyDescent="0.25">
      <c r="A3194" s="67"/>
      <c r="B3194" s="67">
        <v>2842</v>
      </c>
      <c r="C3194" s="67" t="s">
        <v>788</v>
      </c>
      <c r="D3194" s="107">
        <v>342002</v>
      </c>
      <c r="E3194" s="75" t="s">
        <v>325</v>
      </c>
      <c r="F3194" s="76">
        <v>733110</v>
      </c>
      <c r="G3194" s="75" t="s">
        <v>214</v>
      </c>
      <c r="H3194" s="77">
        <v>3231.2099999999996</v>
      </c>
      <c r="I3194" s="77">
        <v>727.95</v>
      </c>
      <c r="J3194" s="77">
        <v>1505</v>
      </c>
      <c r="K3194" s="77">
        <v>1030.5999999999999</v>
      </c>
      <c r="L3194" s="80">
        <v>1505</v>
      </c>
      <c r="M3194" s="80">
        <f t="shared" si="86"/>
        <v>0</v>
      </c>
      <c r="N3194" s="80"/>
      <c r="O3194" s="80"/>
      <c r="P3194" s="80"/>
      <c r="Q3194" s="78">
        <v>110010</v>
      </c>
      <c r="R3194" s="79" t="s">
        <v>150</v>
      </c>
      <c r="S3194" s="78">
        <v>10</v>
      </c>
      <c r="T3194" s="79" t="s">
        <v>150</v>
      </c>
      <c r="U3194" s="78">
        <v>11</v>
      </c>
      <c r="V3194" s="80" t="s">
        <v>156</v>
      </c>
      <c r="W3194" s="78">
        <v>73</v>
      </c>
      <c r="X3194" s="78">
        <v>4</v>
      </c>
    </row>
    <row r="3195" spans="1:24" x14ac:dyDescent="0.25">
      <c r="A3195" s="67"/>
      <c r="B3195" s="67">
        <v>2843</v>
      </c>
      <c r="C3195" s="67" t="s">
        <v>788</v>
      </c>
      <c r="D3195" s="107">
        <v>342002</v>
      </c>
      <c r="E3195" s="75" t="s">
        <v>325</v>
      </c>
      <c r="F3195" s="76">
        <v>744220</v>
      </c>
      <c r="G3195" s="75" t="s">
        <v>191</v>
      </c>
      <c r="H3195" s="77">
        <v>1164.52</v>
      </c>
      <c r="I3195" s="77">
        <v>3263.62</v>
      </c>
      <c r="J3195" s="77">
        <v>1950</v>
      </c>
      <c r="K3195" s="77">
        <v>1432.18</v>
      </c>
      <c r="L3195" s="80">
        <v>1950</v>
      </c>
      <c r="M3195" s="80">
        <f t="shared" si="86"/>
        <v>0</v>
      </c>
      <c r="N3195" s="80"/>
      <c r="O3195" s="80"/>
      <c r="P3195" s="80"/>
      <c r="Q3195" s="78">
        <v>110010</v>
      </c>
      <c r="R3195" s="79" t="s">
        <v>150</v>
      </c>
      <c r="S3195" s="78">
        <v>10</v>
      </c>
      <c r="T3195" s="79" t="s">
        <v>150</v>
      </c>
      <c r="U3195" s="78">
        <v>11</v>
      </c>
      <c r="V3195" s="80" t="s">
        <v>156</v>
      </c>
      <c r="W3195" s="78">
        <v>74</v>
      </c>
      <c r="X3195" s="78">
        <v>4</v>
      </c>
    </row>
    <row r="3196" spans="1:24" x14ac:dyDescent="0.25">
      <c r="A3196" s="67"/>
      <c r="B3196" s="67">
        <v>2844</v>
      </c>
      <c r="C3196" s="67" t="s">
        <v>788</v>
      </c>
      <c r="D3196" s="107">
        <v>342002</v>
      </c>
      <c r="E3196" s="75" t="s">
        <v>325</v>
      </c>
      <c r="F3196" s="76">
        <v>755310</v>
      </c>
      <c r="G3196" s="75" t="s">
        <v>194</v>
      </c>
      <c r="H3196" s="77">
        <v>2613.73</v>
      </c>
      <c r="I3196" s="77">
        <v>49.6899999999996</v>
      </c>
      <c r="J3196" s="77">
        <v>3500</v>
      </c>
      <c r="K3196" s="77">
        <v>2997.66</v>
      </c>
      <c r="L3196" s="80">
        <v>3500</v>
      </c>
      <c r="M3196" s="80">
        <f t="shared" si="86"/>
        <v>0</v>
      </c>
      <c r="N3196" s="80"/>
      <c r="O3196" s="80"/>
      <c r="P3196" s="80"/>
      <c r="Q3196" s="78">
        <v>110010</v>
      </c>
      <c r="R3196" s="79" t="s">
        <v>150</v>
      </c>
      <c r="S3196" s="78">
        <v>10</v>
      </c>
      <c r="T3196" s="79" t="s">
        <v>150</v>
      </c>
      <c r="U3196" s="78">
        <v>11</v>
      </c>
      <c r="V3196" s="80" t="s">
        <v>156</v>
      </c>
      <c r="W3196" s="78">
        <v>75</v>
      </c>
      <c r="X3196" s="78">
        <v>4</v>
      </c>
    </row>
    <row r="3197" spans="1:24" x14ac:dyDescent="0.25">
      <c r="A3197" s="67"/>
      <c r="B3197" s="67">
        <v>2845</v>
      </c>
      <c r="C3197" s="67" t="s">
        <v>788</v>
      </c>
      <c r="D3197" s="107">
        <v>342002</v>
      </c>
      <c r="E3197" s="75" t="s">
        <v>325</v>
      </c>
      <c r="F3197" s="76">
        <v>755360</v>
      </c>
      <c r="G3197" s="75" t="s">
        <v>225</v>
      </c>
      <c r="H3197" s="77">
        <v>3882.6299999999997</v>
      </c>
      <c r="I3197" s="77">
        <v>3065.5299999999993</v>
      </c>
      <c r="J3197" s="77">
        <v>3100</v>
      </c>
      <c r="K3197" s="77">
        <v>1095.71</v>
      </c>
      <c r="L3197" s="80">
        <v>3100</v>
      </c>
      <c r="M3197" s="80">
        <f t="shared" si="86"/>
        <v>0</v>
      </c>
      <c r="N3197" s="80"/>
      <c r="O3197" s="80"/>
      <c r="P3197" s="80"/>
      <c r="Q3197" s="78">
        <v>110010</v>
      </c>
      <c r="R3197" s="79" t="s">
        <v>150</v>
      </c>
      <c r="S3197" s="78">
        <v>10</v>
      </c>
      <c r="T3197" s="79" t="s">
        <v>150</v>
      </c>
      <c r="U3197" s="78">
        <v>11</v>
      </c>
      <c r="V3197" s="80" t="s">
        <v>156</v>
      </c>
      <c r="W3197" s="78">
        <v>75</v>
      </c>
      <c r="X3197" s="78">
        <v>4</v>
      </c>
    </row>
    <row r="3198" spans="1:24" x14ac:dyDescent="0.25">
      <c r="A3198" s="67"/>
      <c r="B3198" s="67">
        <v>2846</v>
      </c>
      <c r="C3198" s="67" t="s">
        <v>788</v>
      </c>
      <c r="D3198" s="107">
        <v>342002</v>
      </c>
      <c r="E3198" s="75" t="s">
        <v>325</v>
      </c>
      <c r="F3198" s="76">
        <v>755705</v>
      </c>
      <c r="G3198" s="75" t="s">
        <v>196</v>
      </c>
      <c r="H3198" s="77">
        <v>0</v>
      </c>
      <c r="I3198" s="77">
        <v>0</v>
      </c>
      <c r="J3198" s="77">
        <v>50</v>
      </c>
      <c r="K3198" s="77">
        <v>0</v>
      </c>
      <c r="L3198" s="80">
        <v>50</v>
      </c>
      <c r="M3198" s="80">
        <f t="shared" si="86"/>
        <v>0</v>
      </c>
      <c r="N3198" s="80"/>
      <c r="O3198" s="80"/>
      <c r="P3198" s="80"/>
      <c r="Q3198" s="78">
        <v>110010</v>
      </c>
      <c r="R3198" s="79" t="s">
        <v>150</v>
      </c>
      <c r="S3198" s="78">
        <v>10</v>
      </c>
      <c r="T3198" s="79" t="s">
        <v>150</v>
      </c>
      <c r="U3198" s="78">
        <v>11</v>
      </c>
      <c r="V3198" s="80" t="s">
        <v>156</v>
      </c>
      <c r="W3198" s="78">
        <v>75</v>
      </c>
      <c r="X3198" s="78">
        <v>4</v>
      </c>
    </row>
    <row r="3199" spans="1:24" x14ac:dyDescent="0.25">
      <c r="A3199" s="67"/>
      <c r="B3199" s="67"/>
      <c r="C3199" s="67" t="s">
        <v>788</v>
      </c>
      <c r="D3199" s="107">
        <v>342002</v>
      </c>
      <c r="E3199" s="75" t="s">
        <v>325</v>
      </c>
      <c r="F3199" s="66">
        <v>798142</v>
      </c>
      <c r="G3199" s="66" t="s">
        <v>839</v>
      </c>
      <c r="H3199" s="77"/>
      <c r="I3199" s="77"/>
      <c r="J3199" s="77"/>
      <c r="K3199" s="77"/>
      <c r="L3199" s="80">
        <v>-681</v>
      </c>
      <c r="M3199" s="80">
        <f t="shared" si="86"/>
        <v>-681</v>
      </c>
      <c r="N3199" s="80"/>
      <c r="O3199" s="80"/>
      <c r="P3199" s="80"/>
      <c r="Q3199" s="78">
        <v>110010</v>
      </c>
      <c r="R3199" s="79" t="s">
        <v>150</v>
      </c>
      <c r="S3199" s="78">
        <v>10</v>
      </c>
      <c r="T3199" s="79" t="s">
        <v>150</v>
      </c>
      <c r="U3199" s="78">
        <v>11</v>
      </c>
      <c r="V3199" s="80" t="s">
        <v>156</v>
      </c>
      <c r="W3199" s="78">
        <v>79</v>
      </c>
      <c r="X3199" s="78">
        <v>4</v>
      </c>
    </row>
    <row r="3200" spans="1:24" x14ac:dyDescent="0.25">
      <c r="A3200" s="67"/>
      <c r="B3200" s="67">
        <v>2847</v>
      </c>
      <c r="C3200" s="67" t="s">
        <v>788</v>
      </c>
      <c r="D3200" s="107">
        <v>342008</v>
      </c>
      <c r="E3200" s="75" t="s">
        <v>325</v>
      </c>
      <c r="F3200" s="76">
        <v>611120</v>
      </c>
      <c r="G3200" s="75" t="s">
        <v>229</v>
      </c>
      <c r="H3200" s="77">
        <v>4314</v>
      </c>
      <c r="I3200" s="77">
        <v>2244</v>
      </c>
      <c r="J3200" s="77">
        <v>9516</v>
      </c>
      <c r="K3200" s="77">
        <v>4534.9799999999996</v>
      </c>
      <c r="L3200" s="80">
        <v>0</v>
      </c>
      <c r="M3200" s="80"/>
      <c r="N3200" s="80"/>
      <c r="O3200" s="80"/>
      <c r="P3200" s="80"/>
      <c r="Q3200" s="78">
        <v>110010</v>
      </c>
      <c r="R3200" s="79" t="s">
        <v>150</v>
      </c>
      <c r="S3200" s="78">
        <v>10</v>
      </c>
      <c r="T3200" s="79" t="s">
        <v>150</v>
      </c>
      <c r="U3200" s="78">
        <v>11</v>
      </c>
      <c r="V3200" s="80" t="s">
        <v>156</v>
      </c>
      <c r="W3200" s="78">
        <v>61</v>
      </c>
      <c r="X3200" s="78">
        <v>1</v>
      </c>
    </row>
    <row r="3201" spans="1:24" x14ac:dyDescent="0.25">
      <c r="A3201" s="67"/>
      <c r="B3201" s="67">
        <v>2848</v>
      </c>
      <c r="C3201" s="67" t="s">
        <v>788</v>
      </c>
      <c r="D3201" s="107">
        <v>342008</v>
      </c>
      <c r="E3201" s="75" t="s">
        <v>325</v>
      </c>
      <c r="F3201" s="76">
        <v>755310</v>
      </c>
      <c r="G3201" s="75" t="s">
        <v>194</v>
      </c>
      <c r="H3201" s="77">
        <v>0</v>
      </c>
      <c r="I3201" s="77">
        <v>0</v>
      </c>
      <c r="J3201" s="77">
        <v>100</v>
      </c>
      <c r="K3201" s="77">
        <v>0</v>
      </c>
      <c r="L3201" s="80">
        <v>100</v>
      </c>
      <c r="M3201" s="80">
        <f>+L3201-J3201</f>
        <v>0</v>
      </c>
      <c r="N3201" s="80"/>
      <c r="O3201" s="80"/>
      <c r="P3201" s="80"/>
      <c r="Q3201" s="78">
        <v>110010</v>
      </c>
      <c r="R3201" s="79" t="s">
        <v>150</v>
      </c>
      <c r="S3201" s="78">
        <v>10</v>
      </c>
      <c r="T3201" s="79" t="s">
        <v>150</v>
      </c>
      <c r="U3201" s="78">
        <v>11</v>
      </c>
      <c r="V3201" s="80" t="s">
        <v>156</v>
      </c>
      <c r="W3201" s="78">
        <v>75</v>
      </c>
      <c r="X3201" s="78">
        <v>4</v>
      </c>
    </row>
    <row r="3202" spans="1:24" x14ac:dyDescent="0.25">
      <c r="A3202" s="67"/>
      <c r="B3202" s="67"/>
      <c r="C3202" s="67" t="s">
        <v>788</v>
      </c>
      <c r="D3202" s="107">
        <v>342008</v>
      </c>
      <c r="E3202" s="75" t="s">
        <v>325</v>
      </c>
      <c r="F3202" s="66">
        <v>798142</v>
      </c>
      <c r="G3202" s="66" t="s">
        <v>839</v>
      </c>
      <c r="H3202" s="77"/>
      <c r="I3202" s="77"/>
      <c r="J3202" s="77"/>
      <c r="K3202" s="77"/>
      <c r="L3202" s="80">
        <v>0</v>
      </c>
      <c r="M3202" s="80">
        <f>+L3202-J3202</f>
        <v>0</v>
      </c>
      <c r="N3202" s="80"/>
      <c r="O3202" s="80"/>
      <c r="P3202" s="80"/>
      <c r="Q3202" s="78">
        <v>110010</v>
      </c>
      <c r="R3202" s="79" t="s">
        <v>150</v>
      </c>
      <c r="S3202" s="78">
        <v>10</v>
      </c>
      <c r="T3202" s="79" t="s">
        <v>150</v>
      </c>
      <c r="U3202" s="78">
        <v>11</v>
      </c>
      <c r="V3202" s="80" t="s">
        <v>156</v>
      </c>
      <c r="W3202" s="78">
        <v>79</v>
      </c>
      <c r="X3202" s="78">
        <v>4</v>
      </c>
    </row>
    <row r="3203" spans="1:24" x14ac:dyDescent="0.25">
      <c r="A3203" s="67"/>
      <c r="B3203" s="67">
        <v>2849</v>
      </c>
      <c r="C3203" s="67" t="s">
        <v>788</v>
      </c>
      <c r="D3203" s="109">
        <v>345020</v>
      </c>
      <c r="E3203" s="75" t="s">
        <v>545</v>
      </c>
      <c r="F3203" s="72">
        <v>611120</v>
      </c>
      <c r="G3203" s="75" t="s">
        <v>229</v>
      </c>
      <c r="H3203" s="77">
        <v>4291.5300000000007</v>
      </c>
      <c r="I3203" s="77">
        <v>4488</v>
      </c>
      <c r="J3203" s="77">
        <v>5017</v>
      </c>
      <c r="K3203" s="77">
        <v>2379</v>
      </c>
      <c r="L3203" s="80">
        <v>0</v>
      </c>
      <c r="M3203" s="80"/>
      <c r="N3203" s="80"/>
      <c r="O3203" s="80"/>
      <c r="P3203" s="80"/>
      <c r="Q3203" s="78">
        <v>110010</v>
      </c>
      <c r="R3203" s="79" t="s">
        <v>150</v>
      </c>
      <c r="S3203" s="78">
        <v>10</v>
      </c>
      <c r="T3203" s="79" t="s">
        <v>150</v>
      </c>
      <c r="U3203" s="78">
        <v>11</v>
      </c>
      <c r="V3203" s="80" t="s">
        <v>156</v>
      </c>
      <c r="W3203" s="78">
        <v>61</v>
      </c>
      <c r="X3203" s="78">
        <v>1</v>
      </c>
    </row>
    <row r="3204" spans="1:24" x14ac:dyDescent="0.25">
      <c r="A3204" s="67"/>
      <c r="B3204" s="67">
        <v>2850</v>
      </c>
      <c r="C3204" s="67" t="s">
        <v>788</v>
      </c>
      <c r="D3204" s="109">
        <v>345020</v>
      </c>
      <c r="E3204" s="75" t="s">
        <v>545</v>
      </c>
      <c r="F3204" s="72">
        <v>744220</v>
      </c>
      <c r="G3204" s="75" t="s">
        <v>191</v>
      </c>
      <c r="H3204" s="77">
        <v>0</v>
      </c>
      <c r="I3204" s="77">
        <v>657.12</v>
      </c>
      <c r="J3204" s="77">
        <v>0</v>
      </c>
      <c r="K3204" s="77">
        <v>0</v>
      </c>
      <c r="L3204" s="80">
        <v>0</v>
      </c>
      <c r="M3204" s="80">
        <f>+L3204-J3204</f>
        <v>0</v>
      </c>
      <c r="N3204" s="80"/>
      <c r="O3204" s="80"/>
      <c r="P3204" s="80"/>
      <c r="Q3204" s="78">
        <v>110010</v>
      </c>
      <c r="R3204" s="79" t="s">
        <v>150</v>
      </c>
      <c r="S3204" s="78">
        <v>10</v>
      </c>
      <c r="T3204" s="79" t="s">
        <v>150</v>
      </c>
      <c r="U3204" s="78">
        <v>11</v>
      </c>
      <c r="V3204" s="80" t="s">
        <v>156</v>
      </c>
      <c r="W3204" s="78">
        <v>74</v>
      </c>
      <c r="X3204" s="78">
        <v>4</v>
      </c>
    </row>
    <row r="3205" spans="1:24" x14ac:dyDescent="0.25">
      <c r="A3205" s="67"/>
      <c r="B3205" s="67">
        <v>2851</v>
      </c>
      <c r="C3205" s="67" t="s">
        <v>788</v>
      </c>
      <c r="D3205" s="109">
        <v>345020</v>
      </c>
      <c r="E3205" s="75" t="s">
        <v>545</v>
      </c>
      <c r="F3205" s="72">
        <v>755310</v>
      </c>
      <c r="G3205" s="75" t="s">
        <v>194</v>
      </c>
      <c r="H3205" s="77">
        <v>32.630000000000003</v>
      </c>
      <c r="I3205" s="77">
        <v>34.14</v>
      </c>
      <c r="J3205" s="77">
        <v>200</v>
      </c>
      <c r="K3205" s="77">
        <v>28.5</v>
      </c>
      <c r="L3205" s="80">
        <v>200</v>
      </c>
      <c r="M3205" s="80">
        <f>+L3205-J3205</f>
        <v>0</v>
      </c>
      <c r="N3205" s="80"/>
      <c r="O3205" s="80"/>
      <c r="P3205" s="80"/>
      <c r="Q3205" s="78">
        <v>110010</v>
      </c>
      <c r="R3205" s="79" t="s">
        <v>150</v>
      </c>
      <c r="S3205" s="78">
        <v>10</v>
      </c>
      <c r="T3205" s="79" t="s">
        <v>150</v>
      </c>
      <c r="U3205" s="78">
        <v>11</v>
      </c>
      <c r="V3205" s="80" t="s">
        <v>156</v>
      </c>
      <c r="W3205" s="78">
        <v>75</v>
      </c>
      <c r="X3205" s="78">
        <v>4</v>
      </c>
    </row>
    <row r="3206" spans="1:24" x14ac:dyDescent="0.25">
      <c r="A3206" s="67"/>
      <c r="B3206" s="67"/>
      <c r="C3206" s="67" t="s">
        <v>788</v>
      </c>
      <c r="D3206" s="109">
        <v>345020</v>
      </c>
      <c r="E3206" s="75" t="s">
        <v>545</v>
      </c>
      <c r="F3206" s="66">
        <v>798142</v>
      </c>
      <c r="G3206" s="66" t="s">
        <v>839</v>
      </c>
      <c r="H3206" s="77"/>
      <c r="I3206" s="77"/>
      <c r="J3206" s="77"/>
      <c r="K3206" s="77"/>
      <c r="L3206" s="80">
        <v>0</v>
      </c>
      <c r="M3206" s="80">
        <f>+L3206-J3206</f>
        <v>0</v>
      </c>
      <c r="N3206" s="80"/>
      <c r="O3206" s="80"/>
      <c r="P3206" s="80"/>
      <c r="Q3206" s="78">
        <v>110010</v>
      </c>
      <c r="R3206" s="79" t="s">
        <v>150</v>
      </c>
      <c r="S3206" s="78">
        <v>10</v>
      </c>
      <c r="T3206" s="79" t="s">
        <v>150</v>
      </c>
      <c r="U3206" s="78">
        <v>11</v>
      </c>
      <c r="V3206" s="80" t="s">
        <v>156</v>
      </c>
      <c r="W3206" s="78">
        <v>79</v>
      </c>
      <c r="X3206" s="78">
        <v>4</v>
      </c>
    </row>
    <row r="3207" spans="1:24" x14ac:dyDescent="0.25">
      <c r="A3207" s="67"/>
      <c r="B3207" s="67">
        <v>2852</v>
      </c>
      <c r="C3207" s="67" t="s">
        <v>788</v>
      </c>
      <c r="D3207" s="109">
        <v>345022</v>
      </c>
      <c r="E3207" s="75" t="s">
        <v>545</v>
      </c>
      <c r="F3207" s="72">
        <v>611110</v>
      </c>
      <c r="G3207" s="75" t="s">
        <v>258</v>
      </c>
      <c r="H3207" s="77">
        <v>55380.84</v>
      </c>
      <c r="I3207" s="77">
        <v>57596.039999999986</v>
      </c>
      <c r="J3207" s="77">
        <v>60900</v>
      </c>
      <c r="K3207" s="77">
        <v>30449.939999999995</v>
      </c>
      <c r="L3207" s="80">
        <v>60900</v>
      </c>
      <c r="M3207" s="80"/>
      <c r="N3207" s="80"/>
      <c r="O3207" s="80"/>
      <c r="P3207" s="80"/>
      <c r="Q3207" s="78">
        <v>110010</v>
      </c>
      <c r="R3207" s="79" t="s">
        <v>150</v>
      </c>
      <c r="S3207" s="78">
        <v>10</v>
      </c>
      <c r="T3207" s="79" t="s">
        <v>150</v>
      </c>
      <c r="U3207" s="78">
        <v>11</v>
      </c>
      <c r="V3207" s="80" t="s">
        <v>156</v>
      </c>
      <c r="W3207" s="78">
        <v>61</v>
      </c>
      <c r="X3207" s="78">
        <v>1</v>
      </c>
    </row>
    <row r="3208" spans="1:24" x14ac:dyDescent="0.25">
      <c r="A3208" s="67"/>
      <c r="B3208" s="67">
        <v>2853</v>
      </c>
      <c r="C3208" s="67" t="s">
        <v>788</v>
      </c>
      <c r="D3208" s="109">
        <v>345022</v>
      </c>
      <c r="E3208" s="75" t="s">
        <v>545</v>
      </c>
      <c r="F3208" s="72">
        <v>611115</v>
      </c>
      <c r="G3208" s="75" t="s">
        <v>259</v>
      </c>
      <c r="H3208" s="77">
        <v>269.64</v>
      </c>
      <c r="I3208" s="77">
        <v>280.44</v>
      </c>
      <c r="J3208" s="77">
        <v>104</v>
      </c>
      <c r="K3208" s="77">
        <v>0</v>
      </c>
      <c r="L3208" s="80">
        <v>104</v>
      </c>
      <c r="M3208" s="80"/>
      <c r="N3208" s="80"/>
      <c r="O3208" s="80"/>
      <c r="P3208" s="80"/>
      <c r="Q3208" s="78">
        <v>110010</v>
      </c>
      <c r="R3208" s="79" t="s">
        <v>150</v>
      </c>
      <c r="S3208" s="78">
        <v>10</v>
      </c>
      <c r="T3208" s="79" t="s">
        <v>150</v>
      </c>
      <c r="U3208" s="78">
        <v>11</v>
      </c>
      <c r="V3208" s="80" t="s">
        <v>156</v>
      </c>
      <c r="W3208" s="78">
        <v>61</v>
      </c>
      <c r="X3208" s="78">
        <v>1</v>
      </c>
    </row>
    <row r="3209" spans="1:24" x14ac:dyDescent="0.25">
      <c r="A3209" s="67"/>
      <c r="B3209" s="67">
        <v>2854</v>
      </c>
      <c r="C3209" s="67" t="s">
        <v>788</v>
      </c>
      <c r="D3209" s="109">
        <v>345022</v>
      </c>
      <c r="E3209" s="75" t="s">
        <v>545</v>
      </c>
      <c r="F3209" s="72">
        <v>611120</v>
      </c>
      <c r="G3209" s="75" t="s">
        <v>229</v>
      </c>
      <c r="H3209" s="77">
        <v>6066.54</v>
      </c>
      <c r="I3209" s="77">
        <v>13205.130000000001</v>
      </c>
      <c r="J3209" s="77">
        <v>14448</v>
      </c>
      <c r="K3209" s="77">
        <v>13976.64</v>
      </c>
      <c r="L3209" s="80">
        <v>0</v>
      </c>
      <c r="M3209" s="80"/>
      <c r="N3209" s="80"/>
      <c r="O3209" s="80"/>
      <c r="P3209" s="80"/>
      <c r="Q3209" s="78">
        <v>110010</v>
      </c>
      <c r="R3209" s="79" t="s">
        <v>150</v>
      </c>
      <c r="S3209" s="78">
        <v>10</v>
      </c>
      <c r="T3209" s="79" t="s">
        <v>150</v>
      </c>
      <c r="U3209" s="78">
        <v>11</v>
      </c>
      <c r="V3209" s="80" t="s">
        <v>156</v>
      </c>
      <c r="W3209" s="78">
        <v>61</v>
      </c>
      <c r="X3209" s="78">
        <v>1</v>
      </c>
    </row>
    <row r="3210" spans="1:24" x14ac:dyDescent="0.25">
      <c r="A3210" s="67"/>
      <c r="B3210" s="67">
        <v>2855</v>
      </c>
      <c r="C3210" s="67" t="s">
        <v>788</v>
      </c>
      <c r="D3210" s="109">
        <v>345022</v>
      </c>
      <c r="E3210" s="75" t="s">
        <v>545</v>
      </c>
      <c r="F3210" s="72">
        <v>611150</v>
      </c>
      <c r="G3210" s="75" t="s">
        <v>262</v>
      </c>
      <c r="H3210" s="77">
        <v>3876.66</v>
      </c>
      <c r="I3210" s="77">
        <v>8063.4400000000005</v>
      </c>
      <c r="J3210" s="77">
        <v>8387</v>
      </c>
      <c r="K3210" s="77">
        <v>0</v>
      </c>
      <c r="L3210" s="80">
        <v>8526</v>
      </c>
      <c r="M3210" s="80"/>
      <c r="N3210" s="80"/>
      <c r="O3210" s="80"/>
      <c r="P3210" s="80"/>
      <c r="Q3210" s="78">
        <v>110010</v>
      </c>
      <c r="R3210" s="79" t="s">
        <v>150</v>
      </c>
      <c r="S3210" s="78">
        <v>10</v>
      </c>
      <c r="T3210" s="79" t="s">
        <v>150</v>
      </c>
      <c r="U3210" s="78">
        <v>11</v>
      </c>
      <c r="V3210" s="80" t="s">
        <v>156</v>
      </c>
      <c r="W3210" s="78">
        <v>61</v>
      </c>
      <c r="X3210" s="78">
        <v>1</v>
      </c>
    </row>
    <row r="3211" spans="1:24" x14ac:dyDescent="0.25">
      <c r="A3211" s="67"/>
      <c r="B3211" s="67">
        <v>2856</v>
      </c>
      <c r="C3211" s="67" t="s">
        <v>788</v>
      </c>
      <c r="D3211" s="109">
        <v>345022</v>
      </c>
      <c r="E3211" s="75" t="s">
        <v>545</v>
      </c>
      <c r="F3211" s="72">
        <v>611160</v>
      </c>
      <c r="G3211" s="75" t="s">
        <v>230</v>
      </c>
      <c r="H3211" s="77">
        <v>0</v>
      </c>
      <c r="I3211" s="77">
        <v>0</v>
      </c>
      <c r="J3211" s="77">
        <v>4759</v>
      </c>
      <c r="K3211" s="77">
        <v>0</v>
      </c>
      <c r="L3211" s="80">
        <v>0</v>
      </c>
      <c r="M3211" s="80"/>
      <c r="N3211" s="80"/>
      <c r="O3211" s="80"/>
      <c r="P3211" s="80"/>
      <c r="Q3211" s="78">
        <v>110010</v>
      </c>
      <c r="R3211" s="79" t="s">
        <v>150</v>
      </c>
      <c r="S3211" s="78">
        <v>10</v>
      </c>
      <c r="T3211" s="79" t="s">
        <v>150</v>
      </c>
      <c r="U3211" s="78">
        <v>11</v>
      </c>
      <c r="V3211" s="80" t="s">
        <v>156</v>
      </c>
      <c r="W3211" s="78">
        <v>61</v>
      </c>
      <c r="X3211" s="78">
        <v>1</v>
      </c>
    </row>
    <row r="3212" spans="1:24" x14ac:dyDescent="0.25">
      <c r="A3212" s="67"/>
      <c r="B3212" s="67">
        <v>2857</v>
      </c>
      <c r="C3212" s="67" t="s">
        <v>788</v>
      </c>
      <c r="D3212" s="109">
        <v>345022</v>
      </c>
      <c r="E3212" s="75" t="s">
        <v>545</v>
      </c>
      <c r="F3212" s="72">
        <v>733110</v>
      </c>
      <c r="G3212" s="75" t="s">
        <v>214</v>
      </c>
      <c r="H3212" s="77">
        <v>0</v>
      </c>
      <c r="I3212" s="77">
        <v>0</v>
      </c>
      <c r="J3212" s="77">
        <v>250</v>
      </c>
      <c r="K3212" s="77">
        <v>0</v>
      </c>
      <c r="L3212" s="80">
        <v>250</v>
      </c>
      <c r="M3212" s="80">
        <f t="shared" ref="M3212:M3217" si="87">+L3212-J3212</f>
        <v>0</v>
      </c>
      <c r="N3212" s="80"/>
      <c r="O3212" s="80"/>
      <c r="P3212" s="80"/>
      <c r="Q3212" s="78">
        <v>110010</v>
      </c>
      <c r="R3212" s="79" t="s">
        <v>150</v>
      </c>
      <c r="S3212" s="78">
        <v>10</v>
      </c>
      <c r="T3212" s="79" t="s">
        <v>150</v>
      </c>
      <c r="U3212" s="78">
        <v>11</v>
      </c>
      <c r="V3212" s="80" t="s">
        <v>156</v>
      </c>
      <c r="W3212" s="78">
        <v>73</v>
      </c>
      <c r="X3212" s="78">
        <v>4</v>
      </c>
    </row>
    <row r="3213" spans="1:24" x14ac:dyDescent="0.25">
      <c r="A3213" s="67"/>
      <c r="B3213" s="67">
        <v>2858</v>
      </c>
      <c r="C3213" s="67" t="s">
        <v>788</v>
      </c>
      <c r="D3213" s="109">
        <v>345022</v>
      </c>
      <c r="E3213" s="75" t="s">
        <v>545</v>
      </c>
      <c r="F3213" s="72">
        <v>744220</v>
      </c>
      <c r="G3213" s="75" t="s">
        <v>191</v>
      </c>
      <c r="H3213" s="77">
        <v>1362.8</v>
      </c>
      <c r="I3213" s="77">
        <v>612</v>
      </c>
      <c r="J3213" s="77">
        <v>500</v>
      </c>
      <c r="K3213" s="77">
        <v>0</v>
      </c>
      <c r="L3213" s="80">
        <v>500</v>
      </c>
      <c r="M3213" s="80">
        <f t="shared" si="87"/>
        <v>0</v>
      </c>
      <c r="N3213" s="80"/>
      <c r="O3213" s="80"/>
      <c r="P3213" s="80"/>
      <c r="Q3213" s="78">
        <v>110010</v>
      </c>
      <c r="R3213" s="79" t="s">
        <v>150</v>
      </c>
      <c r="S3213" s="78">
        <v>10</v>
      </c>
      <c r="T3213" s="79" t="s">
        <v>150</v>
      </c>
      <c r="U3213" s="78">
        <v>11</v>
      </c>
      <c r="V3213" s="80" t="s">
        <v>156</v>
      </c>
      <c r="W3213" s="78">
        <v>74</v>
      </c>
      <c r="X3213" s="78">
        <v>4</v>
      </c>
    </row>
    <row r="3214" spans="1:24" x14ac:dyDescent="0.25">
      <c r="A3214" s="67"/>
      <c r="B3214" s="67">
        <v>2859</v>
      </c>
      <c r="C3214" s="67" t="s">
        <v>788</v>
      </c>
      <c r="D3214" s="109">
        <v>345022</v>
      </c>
      <c r="E3214" s="75" t="s">
        <v>545</v>
      </c>
      <c r="F3214" s="72">
        <v>755310</v>
      </c>
      <c r="G3214" s="75" t="s">
        <v>194</v>
      </c>
      <c r="H3214" s="77">
        <v>567.94999999999993</v>
      </c>
      <c r="I3214" s="77">
        <v>666.42000000000007</v>
      </c>
      <c r="J3214" s="77">
        <v>1000</v>
      </c>
      <c r="K3214" s="77">
        <v>321.12000000000006</v>
      </c>
      <c r="L3214" s="80">
        <v>1000</v>
      </c>
      <c r="M3214" s="80">
        <f t="shared" si="87"/>
        <v>0</v>
      </c>
      <c r="N3214" s="80"/>
      <c r="O3214" s="80"/>
      <c r="P3214" s="80"/>
      <c r="Q3214" s="78">
        <v>110010</v>
      </c>
      <c r="R3214" s="79" t="s">
        <v>150</v>
      </c>
      <c r="S3214" s="78">
        <v>10</v>
      </c>
      <c r="T3214" s="79" t="s">
        <v>150</v>
      </c>
      <c r="U3214" s="78">
        <v>11</v>
      </c>
      <c r="V3214" s="80" t="s">
        <v>156</v>
      </c>
      <c r="W3214" s="78">
        <v>75</v>
      </c>
      <c r="X3214" s="78">
        <v>4</v>
      </c>
    </row>
    <row r="3215" spans="1:24" x14ac:dyDescent="0.25">
      <c r="A3215" s="67"/>
      <c r="B3215" s="67">
        <v>2860</v>
      </c>
      <c r="C3215" s="67" t="s">
        <v>788</v>
      </c>
      <c r="D3215" s="109">
        <v>345022</v>
      </c>
      <c r="E3215" s="75" t="s">
        <v>545</v>
      </c>
      <c r="F3215" s="72">
        <v>755360</v>
      </c>
      <c r="G3215" s="75" t="s">
        <v>225</v>
      </c>
      <c r="H3215" s="77">
        <v>3</v>
      </c>
      <c r="I3215" s="77">
        <v>0</v>
      </c>
      <c r="J3215" s="77">
        <v>0</v>
      </c>
      <c r="K3215" s="77">
        <v>0</v>
      </c>
      <c r="L3215" s="80">
        <v>0</v>
      </c>
      <c r="M3215" s="80">
        <f t="shared" si="87"/>
        <v>0</v>
      </c>
      <c r="N3215" s="80"/>
      <c r="O3215" s="80"/>
      <c r="P3215" s="80"/>
      <c r="Q3215" s="78">
        <v>110010</v>
      </c>
      <c r="R3215" s="79" t="s">
        <v>150</v>
      </c>
      <c r="S3215" s="78">
        <v>10</v>
      </c>
      <c r="T3215" s="79" t="s">
        <v>150</v>
      </c>
      <c r="U3215" s="78">
        <v>11</v>
      </c>
      <c r="V3215" s="80" t="s">
        <v>156</v>
      </c>
      <c r="W3215" s="78">
        <v>75</v>
      </c>
      <c r="X3215" s="78">
        <v>4</v>
      </c>
    </row>
    <row r="3216" spans="1:24" x14ac:dyDescent="0.25">
      <c r="A3216" s="67"/>
      <c r="B3216" s="67">
        <v>2861</v>
      </c>
      <c r="C3216" s="67" t="s">
        <v>788</v>
      </c>
      <c r="D3216" s="109">
        <v>345022</v>
      </c>
      <c r="E3216" s="75" t="s">
        <v>545</v>
      </c>
      <c r="F3216" s="72">
        <v>755705</v>
      </c>
      <c r="G3216" s="75" t="s">
        <v>196</v>
      </c>
      <c r="H3216" s="77">
        <v>0.91</v>
      </c>
      <c r="I3216" s="77">
        <v>0</v>
      </c>
      <c r="J3216" s="77">
        <v>25</v>
      </c>
      <c r="K3216" s="77">
        <v>1.44</v>
      </c>
      <c r="L3216" s="80">
        <v>25</v>
      </c>
      <c r="M3216" s="80">
        <f t="shared" si="87"/>
        <v>0</v>
      </c>
      <c r="N3216" s="80"/>
      <c r="O3216" s="80"/>
      <c r="P3216" s="80"/>
      <c r="Q3216" s="78">
        <v>110010</v>
      </c>
      <c r="R3216" s="79" t="s">
        <v>150</v>
      </c>
      <c r="S3216" s="78">
        <v>10</v>
      </c>
      <c r="T3216" s="79" t="s">
        <v>150</v>
      </c>
      <c r="U3216" s="78">
        <v>11</v>
      </c>
      <c r="V3216" s="80" t="s">
        <v>156</v>
      </c>
      <c r="W3216" s="78">
        <v>75</v>
      </c>
      <c r="X3216" s="78">
        <v>4</v>
      </c>
    </row>
    <row r="3217" spans="1:24" x14ac:dyDescent="0.25">
      <c r="A3217" s="67"/>
      <c r="B3217" s="67"/>
      <c r="C3217" s="67" t="s">
        <v>788</v>
      </c>
      <c r="D3217" s="109">
        <v>345022</v>
      </c>
      <c r="E3217" s="75" t="s">
        <v>545</v>
      </c>
      <c r="F3217" s="66">
        <v>798142</v>
      </c>
      <c r="G3217" s="66" t="s">
        <v>839</v>
      </c>
      <c r="H3217" s="77"/>
      <c r="I3217" s="77"/>
      <c r="J3217" s="77"/>
      <c r="K3217" s="77"/>
      <c r="L3217" s="80">
        <v>-78</v>
      </c>
      <c r="M3217" s="80">
        <f t="shared" si="87"/>
        <v>-78</v>
      </c>
      <c r="N3217" s="80"/>
      <c r="O3217" s="80"/>
      <c r="P3217" s="80"/>
      <c r="Q3217" s="78">
        <v>110010</v>
      </c>
      <c r="R3217" s="79" t="s">
        <v>150</v>
      </c>
      <c r="S3217" s="78">
        <v>10</v>
      </c>
      <c r="T3217" s="79" t="s">
        <v>150</v>
      </c>
      <c r="U3217" s="78">
        <v>11</v>
      </c>
      <c r="V3217" s="80" t="s">
        <v>156</v>
      </c>
      <c r="W3217" s="78">
        <v>79</v>
      </c>
      <c r="X3217" s="78">
        <v>4</v>
      </c>
    </row>
    <row r="3218" spans="1:24" x14ac:dyDescent="0.25">
      <c r="A3218" s="67"/>
      <c r="B3218" s="67">
        <v>2862</v>
      </c>
      <c r="C3218" s="67" t="s">
        <v>788</v>
      </c>
      <c r="D3218" s="109">
        <v>345026</v>
      </c>
      <c r="E3218" s="75" t="s">
        <v>545</v>
      </c>
      <c r="F3218" s="72">
        <v>611115</v>
      </c>
      <c r="G3218" s="75" t="s">
        <v>259</v>
      </c>
      <c r="H3218" s="77">
        <v>0</v>
      </c>
      <c r="I3218" s="77">
        <v>140.22</v>
      </c>
      <c r="J3218" s="77">
        <v>0</v>
      </c>
      <c r="K3218" s="77">
        <v>0</v>
      </c>
      <c r="L3218" s="80">
        <v>0</v>
      </c>
      <c r="M3218" s="80"/>
      <c r="N3218" s="80"/>
      <c r="O3218" s="80"/>
      <c r="P3218" s="80"/>
      <c r="Q3218" s="78">
        <v>110010</v>
      </c>
      <c r="R3218" s="79" t="s">
        <v>150</v>
      </c>
      <c r="S3218" s="78">
        <v>10</v>
      </c>
      <c r="T3218" s="79" t="s">
        <v>150</v>
      </c>
      <c r="U3218" s="78">
        <v>11</v>
      </c>
      <c r="V3218" s="80" t="s">
        <v>156</v>
      </c>
      <c r="W3218" s="78">
        <v>61</v>
      </c>
      <c r="X3218" s="78">
        <v>1</v>
      </c>
    </row>
    <row r="3219" spans="1:24" x14ac:dyDescent="0.25">
      <c r="A3219" s="67"/>
      <c r="B3219" s="67">
        <v>2863</v>
      </c>
      <c r="C3219" s="67" t="s">
        <v>788</v>
      </c>
      <c r="D3219" s="109">
        <v>345026</v>
      </c>
      <c r="E3219" s="75" t="s">
        <v>545</v>
      </c>
      <c r="F3219" s="72">
        <v>611120</v>
      </c>
      <c r="G3219" s="75" t="s">
        <v>229</v>
      </c>
      <c r="H3219" s="77">
        <v>10605.240000000002</v>
      </c>
      <c r="I3219" s="77">
        <v>4324.41</v>
      </c>
      <c r="J3219" s="77">
        <v>14274</v>
      </c>
      <c r="K3219" s="77">
        <v>594.75</v>
      </c>
      <c r="L3219" s="80">
        <v>0</v>
      </c>
      <c r="M3219" s="80"/>
      <c r="N3219" s="80"/>
      <c r="O3219" s="80"/>
      <c r="P3219" s="80"/>
      <c r="Q3219" s="78">
        <v>110010</v>
      </c>
      <c r="R3219" s="79" t="s">
        <v>150</v>
      </c>
      <c r="S3219" s="78">
        <v>10</v>
      </c>
      <c r="T3219" s="79" t="s">
        <v>150</v>
      </c>
      <c r="U3219" s="78">
        <v>11</v>
      </c>
      <c r="V3219" s="80" t="s">
        <v>156</v>
      </c>
      <c r="W3219" s="78">
        <v>61</v>
      </c>
      <c r="X3219" s="78">
        <v>1</v>
      </c>
    </row>
    <row r="3220" spans="1:24" x14ac:dyDescent="0.25">
      <c r="A3220" s="67"/>
      <c r="B3220" s="67">
        <v>2864</v>
      </c>
      <c r="C3220" s="67" t="s">
        <v>788</v>
      </c>
      <c r="D3220" s="109">
        <v>345026</v>
      </c>
      <c r="E3220" s="75" t="s">
        <v>545</v>
      </c>
      <c r="F3220" s="72">
        <v>611150</v>
      </c>
      <c r="G3220" s="75" t="s">
        <v>262</v>
      </c>
      <c r="H3220" s="77">
        <v>3876.66</v>
      </c>
      <c r="I3220" s="77">
        <v>2244</v>
      </c>
      <c r="J3220" s="77">
        <v>0</v>
      </c>
      <c r="K3220" s="77">
        <v>0</v>
      </c>
      <c r="L3220" s="80">
        <v>0</v>
      </c>
      <c r="M3220" s="80"/>
      <c r="N3220" s="80"/>
      <c r="O3220" s="80"/>
      <c r="P3220" s="80"/>
      <c r="Q3220" s="78">
        <v>110010</v>
      </c>
      <c r="R3220" s="79" t="s">
        <v>150</v>
      </c>
      <c r="S3220" s="78">
        <v>10</v>
      </c>
      <c r="T3220" s="79" t="s">
        <v>150</v>
      </c>
      <c r="U3220" s="78">
        <v>11</v>
      </c>
      <c r="V3220" s="80" t="s">
        <v>156</v>
      </c>
      <c r="W3220" s="78">
        <v>61</v>
      </c>
      <c r="X3220" s="78">
        <v>1</v>
      </c>
    </row>
    <row r="3221" spans="1:24" x14ac:dyDescent="0.25">
      <c r="A3221" s="67"/>
      <c r="B3221" s="67">
        <v>2865</v>
      </c>
      <c r="C3221" s="67" t="s">
        <v>788</v>
      </c>
      <c r="D3221" s="109">
        <v>345026</v>
      </c>
      <c r="E3221" s="75" t="s">
        <v>545</v>
      </c>
      <c r="F3221" s="72">
        <v>733110</v>
      </c>
      <c r="G3221" s="75" t="s">
        <v>214</v>
      </c>
      <c r="H3221" s="77">
        <v>0</v>
      </c>
      <c r="I3221" s="77">
        <v>0</v>
      </c>
      <c r="J3221" s="77">
        <v>50</v>
      </c>
      <c r="K3221" s="77">
        <v>0</v>
      </c>
      <c r="L3221" s="80">
        <v>50</v>
      </c>
      <c r="M3221" s="80">
        <f>+L3221-J3221</f>
        <v>0</v>
      </c>
      <c r="N3221" s="80"/>
      <c r="O3221" s="80"/>
      <c r="P3221" s="80"/>
      <c r="Q3221" s="78">
        <v>110010</v>
      </c>
      <c r="R3221" s="79" t="s">
        <v>150</v>
      </c>
      <c r="S3221" s="78">
        <v>10</v>
      </c>
      <c r="T3221" s="79" t="s">
        <v>150</v>
      </c>
      <c r="U3221" s="78">
        <v>11</v>
      </c>
      <c r="V3221" s="80" t="s">
        <v>156</v>
      </c>
      <c r="W3221" s="78">
        <v>73</v>
      </c>
      <c r="X3221" s="78">
        <v>4</v>
      </c>
    </row>
    <row r="3222" spans="1:24" x14ac:dyDescent="0.25">
      <c r="A3222" s="67"/>
      <c r="B3222" s="67">
        <v>2866</v>
      </c>
      <c r="C3222" s="67" t="s">
        <v>788</v>
      </c>
      <c r="D3222" s="109">
        <v>345026</v>
      </c>
      <c r="E3222" s="75" t="s">
        <v>545</v>
      </c>
      <c r="F3222" s="72">
        <v>755310</v>
      </c>
      <c r="G3222" s="75" t="s">
        <v>194</v>
      </c>
      <c r="H3222" s="77">
        <v>113.53999999999999</v>
      </c>
      <c r="I3222" s="77">
        <v>83.82</v>
      </c>
      <c r="J3222" s="77">
        <v>500</v>
      </c>
      <c r="K3222" s="77">
        <v>1.4400000000000013</v>
      </c>
      <c r="L3222" s="80">
        <v>500</v>
      </c>
      <c r="M3222" s="80">
        <f>+L3222-J3222</f>
        <v>0</v>
      </c>
      <c r="N3222" s="80"/>
      <c r="O3222" s="80"/>
      <c r="P3222" s="80"/>
      <c r="Q3222" s="78">
        <v>110010</v>
      </c>
      <c r="R3222" s="79" t="s">
        <v>150</v>
      </c>
      <c r="S3222" s="78">
        <v>10</v>
      </c>
      <c r="T3222" s="79" t="s">
        <v>150</v>
      </c>
      <c r="U3222" s="78">
        <v>11</v>
      </c>
      <c r="V3222" s="80" t="s">
        <v>156</v>
      </c>
      <c r="W3222" s="78">
        <v>75</v>
      </c>
      <c r="X3222" s="78">
        <v>4</v>
      </c>
    </row>
    <row r="3223" spans="1:24" x14ac:dyDescent="0.25">
      <c r="A3223" s="67"/>
      <c r="B3223" s="67">
        <v>2867</v>
      </c>
      <c r="C3223" s="67" t="s">
        <v>788</v>
      </c>
      <c r="D3223" s="109">
        <v>345026</v>
      </c>
      <c r="E3223" s="75" t="s">
        <v>545</v>
      </c>
      <c r="F3223" s="72">
        <v>755705</v>
      </c>
      <c r="G3223" s="75" t="s">
        <v>196</v>
      </c>
      <c r="H3223" s="77">
        <v>0</v>
      </c>
      <c r="I3223" s="77">
        <v>0</v>
      </c>
      <c r="J3223" s="77">
        <v>10</v>
      </c>
      <c r="K3223" s="77">
        <v>0</v>
      </c>
      <c r="L3223" s="80">
        <v>10</v>
      </c>
      <c r="M3223" s="80">
        <f>+L3223-J3223</f>
        <v>0</v>
      </c>
      <c r="N3223" s="80"/>
      <c r="O3223" s="80"/>
      <c r="P3223" s="80"/>
      <c r="Q3223" s="78">
        <v>110010</v>
      </c>
      <c r="R3223" s="79" t="s">
        <v>150</v>
      </c>
      <c r="S3223" s="78">
        <v>10</v>
      </c>
      <c r="T3223" s="79" t="s">
        <v>150</v>
      </c>
      <c r="U3223" s="78">
        <v>11</v>
      </c>
      <c r="V3223" s="80" t="s">
        <v>156</v>
      </c>
      <c r="W3223" s="78">
        <v>75</v>
      </c>
      <c r="X3223" s="78">
        <v>4</v>
      </c>
    </row>
    <row r="3224" spans="1:24" x14ac:dyDescent="0.25">
      <c r="A3224" s="67"/>
      <c r="B3224" s="67"/>
      <c r="C3224" s="67" t="s">
        <v>788</v>
      </c>
      <c r="D3224" s="109">
        <v>345026</v>
      </c>
      <c r="E3224" s="75" t="s">
        <v>545</v>
      </c>
      <c r="F3224" s="66">
        <v>798142</v>
      </c>
      <c r="G3224" s="66" t="s">
        <v>839</v>
      </c>
      <c r="H3224" s="77"/>
      <c r="I3224" s="77"/>
      <c r="J3224" s="77"/>
      <c r="K3224" s="77"/>
      <c r="L3224" s="80">
        <v>-6</v>
      </c>
      <c r="M3224" s="80">
        <f>+L3224-J3224</f>
        <v>-6</v>
      </c>
      <c r="N3224" s="80"/>
      <c r="O3224" s="80"/>
      <c r="P3224" s="80"/>
      <c r="Q3224" s="78">
        <v>110010</v>
      </c>
      <c r="R3224" s="79" t="s">
        <v>150</v>
      </c>
      <c r="S3224" s="78">
        <v>10</v>
      </c>
      <c r="T3224" s="79" t="s">
        <v>150</v>
      </c>
      <c r="U3224" s="78">
        <v>11</v>
      </c>
      <c r="V3224" s="80" t="s">
        <v>156</v>
      </c>
      <c r="W3224" s="78">
        <v>79</v>
      </c>
      <c r="X3224" s="78">
        <v>4</v>
      </c>
    </row>
    <row r="3225" spans="1:24" x14ac:dyDescent="0.25">
      <c r="A3225" s="67"/>
      <c r="B3225" s="67">
        <v>2868</v>
      </c>
      <c r="C3225" s="67" t="s">
        <v>788</v>
      </c>
      <c r="D3225" s="107">
        <v>345072</v>
      </c>
      <c r="E3225" s="75" t="s">
        <v>546</v>
      </c>
      <c r="F3225" s="76">
        <v>611120</v>
      </c>
      <c r="G3225" s="75" t="s">
        <v>229</v>
      </c>
      <c r="H3225" s="77">
        <v>6471</v>
      </c>
      <c r="I3225" s="77">
        <v>0</v>
      </c>
      <c r="J3225" s="77">
        <v>0</v>
      </c>
      <c r="K3225" s="77">
        <v>0</v>
      </c>
      <c r="L3225" s="80">
        <v>0</v>
      </c>
      <c r="M3225" s="80"/>
      <c r="N3225" s="80"/>
      <c r="O3225" s="80"/>
      <c r="P3225" s="80"/>
      <c r="Q3225" s="78">
        <v>110010</v>
      </c>
      <c r="R3225" s="79" t="s">
        <v>150</v>
      </c>
      <c r="S3225" s="78">
        <v>10</v>
      </c>
      <c r="T3225" s="79" t="s">
        <v>150</v>
      </c>
      <c r="U3225" s="78">
        <v>11</v>
      </c>
      <c r="V3225" s="80" t="s">
        <v>156</v>
      </c>
      <c r="W3225" s="78">
        <v>61</v>
      </c>
      <c r="X3225" s="78">
        <v>1</v>
      </c>
    </row>
    <row r="3226" spans="1:24" x14ac:dyDescent="0.25">
      <c r="A3226" s="67"/>
      <c r="B3226" s="67">
        <v>2869</v>
      </c>
      <c r="C3226" s="67" t="s">
        <v>788</v>
      </c>
      <c r="D3226" s="107">
        <v>345072</v>
      </c>
      <c r="E3226" s="75" t="s">
        <v>546</v>
      </c>
      <c r="F3226" s="76">
        <v>611160</v>
      </c>
      <c r="G3226" s="75" t="s">
        <v>230</v>
      </c>
      <c r="H3226" s="77">
        <v>0</v>
      </c>
      <c r="I3226" s="77">
        <v>0</v>
      </c>
      <c r="J3226" s="77">
        <v>2379</v>
      </c>
      <c r="K3226" s="77">
        <v>0</v>
      </c>
      <c r="L3226" s="80">
        <v>0</v>
      </c>
      <c r="M3226" s="80"/>
      <c r="N3226" s="80"/>
      <c r="O3226" s="80"/>
      <c r="P3226" s="80"/>
      <c r="Q3226" s="78">
        <v>110010</v>
      </c>
      <c r="R3226" s="79" t="s">
        <v>150</v>
      </c>
      <c r="S3226" s="78">
        <v>10</v>
      </c>
      <c r="T3226" s="79" t="s">
        <v>150</v>
      </c>
      <c r="U3226" s="78">
        <v>11</v>
      </c>
      <c r="V3226" s="80" t="s">
        <v>156</v>
      </c>
      <c r="W3226" s="78">
        <v>61</v>
      </c>
      <c r="X3226" s="78">
        <v>1</v>
      </c>
    </row>
    <row r="3227" spans="1:24" x14ac:dyDescent="0.25">
      <c r="A3227" s="67"/>
      <c r="B3227" s="67">
        <v>2870</v>
      </c>
      <c r="C3227" s="67" t="s">
        <v>788</v>
      </c>
      <c r="D3227" s="107">
        <v>345072</v>
      </c>
      <c r="E3227" s="75" t="s">
        <v>546</v>
      </c>
      <c r="F3227" s="76">
        <v>733110</v>
      </c>
      <c r="G3227" s="75" t="s">
        <v>214</v>
      </c>
      <c r="H3227" s="77">
        <v>0</v>
      </c>
      <c r="I3227" s="77">
        <v>0</v>
      </c>
      <c r="J3227" s="77">
        <v>100</v>
      </c>
      <c r="K3227" s="77">
        <v>0</v>
      </c>
      <c r="L3227" s="80">
        <v>100</v>
      </c>
      <c r="M3227" s="80">
        <f>+L3227-J3227</f>
        <v>0</v>
      </c>
      <c r="N3227" s="80"/>
      <c r="O3227" s="80"/>
      <c r="P3227" s="80"/>
      <c r="Q3227" s="78">
        <v>110010</v>
      </c>
      <c r="R3227" s="79" t="s">
        <v>150</v>
      </c>
      <c r="S3227" s="78">
        <v>10</v>
      </c>
      <c r="T3227" s="79" t="s">
        <v>150</v>
      </c>
      <c r="U3227" s="78">
        <v>11</v>
      </c>
      <c r="V3227" s="80" t="s">
        <v>156</v>
      </c>
      <c r="W3227" s="78">
        <v>73</v>
      </c>
      <c r="X3227" s="78">
        <v>4</v>
      </c>
    </row>
    <row r="3228" spans="1:24" x14ac:dyDescent="0.25">
      <c r="A3228" s="67"/>
      <c r="B3228" s="67">
        <v>2871</v>
      </c>
      <c r="C3228" s="67" t="s">
        <v>788</v>
      </c>
      <c r="D3228" s="107">
        <v>345072</v>
      </c>
      <c r="E3228" s="75" t="s">
        <v>546</v>
      </c>
      <c r="F3228" s="76">
        <v>755310</v>
      </c>
      <c r="G3228" s="75" t="s">
        <v>194</v>
      </c>
      <c r="H3228" s="77">
        <v>59.019999999999996</v>
      </c>
      <c r="I3228" s="77">
        <v>0</v>
      </c>
      <c r="J3228" s="77">
        <v>1500</v>
      </c>
      <c r="K3228" s="77">
        <v>0</v>
      </c>
      <c r="L3228" s="80">
        <v>1500</v>
      </c>
      <c r="M3228" s="80">
        <f>+L3228-J3228</f>
        <v>0</v>
      </c>
      <c r="N3228" s="80"/>
      <c r="O3228" s="80"/>
      <c r="P3228" s="80"/>
      <c r="Q3228" s="78">
        <v>110010</v>
      </c>
      <c r="R3228" s="79" t="s">
        <v>150</v>
      </c>
      <c r="S3228" s="78">
        <v>10</v>
      </c>
      <c r="T3228" s="79" t="s">
        <v>150</v>
      </c>
      <c r="U3228" s="78">
        <v>11</v>
      </c>
      <c r="V3228" s="80" t="s">
        <v>156</v>
      </c>
      <c r="W3228" s="78">
        <v>75</v>
      </c>
      <c r="X3228" s="78">
        <v>4</v>
      </c>
    </row>
    <row r="3229" spans="1:24" x14ac:dyDescent="0.25">
      <c r="A3229" s="67"/>
      <c r="B3229" s="67">
        <v>2872</v>
      </c>
      <c r="C3229" s="67" t="s">
        <v>788</v>
      </c>
      <c r="D3229" s="107">
        <v>345072</v>
      </c>
      <c r="E3229" s="75" t="s">
        <v>546</v>
      </c>
      <c r="F3229" s="76">
        <v>755360</v>
      </c>
      <c r="G3229" s="75" t="s">
        <v>225</v>
      </c>
      <c r="H3229" s="77">
        <v>99.16</v>
      </c>
      <c r="I3229" s="77">
        <v>0</v>
      </c>
      <c r="J3229" s="77">
        <v>200</v>
      </c>
      <c r="K3229" s="77">
        <v>0</v>
      </c>
      <c r="L3229" s="80">
        <v>200</v>
      </c>
      <c r="M3229" s="80">
        <f>+L3229-J3229</f>
        <v>0</v>
      </c>
      <c r="N3229" s="80"/>
      <c r="O3229" s="80"/>
      <c r="P3229" s="80"/>
      <c r="Q3229" s="78">
        <v>110010</v>
      </c>
      <c r="R3229" s="79" t="s">
        <v>150</v>
      </c>
      <c r="S3229" s="78">
        <v>10</v>
      </c>
      <c r="T3229" s="79" t="s">
        <v>150</v>
      </c>
      <c r="U3229" s="78">
        <v>11</v>
      </c>
      <c r="V3229" s="80" t="s">
        <v>156</v>
      </c>
      <c r="W3229" s="78">
        <v>75</v>
      </c>
      <c r="X3229" s="78">
        <v>4</v>
      </c>
    </row>
    <row r="3230" spans="1:24" x14ac:dyDescent="0.25">
      <c r="A3230" s="67"/>
      <c r="B3230" s="67">
        <v>2873</v>
      </c>
      <c r="C3230" s="67" t="s">
        <v>788</v>
      </c>
      <c r="D3230" s="107">
        <v>345072</v>
      </c>
      <c r="E3230" s="75" t="s">
        <v>546</v>
      </c>
      <c r="F3230" s="76">
        <v>755705</v>
      </c>
      <c r="G3230" s="75" t="s">
        <v>196</v>
      </c>
      <c r="H3230" s="77">
        <v>0</v>
      </c>
      <c r="I3230" s="77">
        <v>0</v>
      </c>
      <c r="J3230" s="77">
        <v>50</v>
      </c>
      <c r="K3230" s="77">
        <v>0</v>
      </c>
      <c r="L3230" s="80">
        <v>50</v>
      </c>
      <c r="M3230" s="80">
        <f>+L3230-J3230</f>
        <v>0</v>
      </c>
      <c r="N3230" s="80"/>
      <c r="O3230" s="80"/>
      <c r="P3230" s="80"/>
      <c r="Q3230" s="78">
        <v>110010</v>
      </c>
      <c r="R3230" s="79" t="s">
        <v>150</v>
      </c>
      <c r="S3230" s="78">
        <v>10</v>
      </c>
      <c r="T3230" s="79" t="s">
        <v>150</v>
      </c>
      <c r="U3230" s="78">
        <v>11</v>
      </c>
      <c r="V3230" s="80" t="s">
        <v>156</v>
      </c>
      <c r="W3230" s="78">
        <v>75</v>
      </c>
      <c r="X3230" s="78">
        <v>4</v>
      </c>
    </row>
    <row r="3231" spans="1:24" x14ac:dyDescent="0.25">
      <c r="A3231" s="67"/>
      <c r="B3231" s="67"/>
      <c r="C3231" s="67" t="s">
        <v>788</v>
      </c>
      <c r="D3231" s="107">
        <v>345072</v>
      </c>
      <c r="E3231" s="75" t="s">
        <v>546</v>
      </c>
      <c r="F3231" s="66">
        <v>798142</v>
      </c>
      <c r="G3231" s="66" t="s">
        <v>839</v>
      </c>
      <c r="H3231" s="77"/>
      <c r="I3231" s="77"/>
      <c r="J3231" s="77"/>
      <c r="K3231" s="77"/>
      <c r="L3231" s="80">
        <v>-35</v>
      </c>
      <c r="M3231" s="80">
        <f>+L3231-J3231</f>
        <v>-35</v>
      </c>
      <c r="N3231" s="80"/>
      <c r="O3231" s="80"/>
      <c r="P3231" s="80"/>
      <c r="Q3231" s="78">
        <v>110010</v>
      </c>
      <c r="R3231" s="79" t="s">
        <v>150</v>
      </c>
      <c r="S3231" s="78">
        <v>10</v>
      </c>
      <c r="T3231" s="79" t="s">
        <v>150</v>
      </c>
      <c r="U3231" s="78">
        <v>11</v>
      </c>
      <c r="V3231" s="80" t="s">
        <v>156</v>
      </c>
      <c r="W3231" s="78">
        <v>79</v>
      </c>
      <c r="X3231" s="78">
        <v>4</v>
      </c>
    </row>
    <row r="3232" spans="1:24" x14ac:dyDescent="0.25">
      <c r="A3232" s="67"/>
      <c r="B3232" s="67">
        <v>2874</v>
      </c>
      <c r="C3232" s="67" t="s">
        <v>788</v>
      </c>
      <c r="D3232" s="107">
        <v>345076</v>
      </c>
      <c r="E3232" s="75" t="s">
        <v>546</v>
      </c>
      <c r="F3232" s="76">
        <v>611120</v>
      </c>
      <c r="G3232" s="75" t="s">
        <v>229</v>
      </c>
      <c r="H3232" s="77">
        <v>2089.59</v>
      </c>
      <c r="I3232" s="77">
        <v>8368.380000000001</v>
      </c>
      <c r="J3232" s="77">
        <v>9611</v>
      </c>
      <c r="K3232" s="77">
        <v>5204.1000000000004</v>
      </c>
      <c r="L3232" s="80">
        <v>0</v>
      </c>
      <c r="M3232" s="80"/>
      <c r="N3232" s="80"/>
      <c r="O3232" s="80"/>
      <c r="P3232" s="80"/>
      <c r="Q3232" s="78">
        <v>110010</v>
      </c>
      <c r="R3232" s="79" t="s">
        <v>150</v>
      </c>
      <c r="S3232" s="78">
        <v>10</v>
      </c>
      <c r="T3232" s="79" t="s">
        <v>150</v>
      </c>
      <c r="U3232" s="78">
        <v>11</v>
      </c>
      <c r="V3232" s="80" t="s">
        <v>156</v>
      </c>
      <c r="W3232" s="78">
        <v>61</v>
      </c>
      <c r="X3232" s="78">
        <v>1</v>
      </c>
    </row>
    <row r="3233" spans="1:24" x14ac:dyDescent="0.25">
      <c r="A3233" s="67"/>
      <c r="B3233" s="67">
        <v>2875</v>
      </c>
      <c r="C3233" s="67" t="s">
        <v>788</v>
      </c>
      <c r="D3233" s="107">
        <v>345076</v>
      </c>
      <c r="E3233" s="75" t="s">
        <v>546</v>
      </c>
      <c r="F3233" s="76">
        <v>755310</v>
      </c>
      <c r="G3233" s="75" t="s">
        <v>194</v>
      </c>
      <c r="H3233" s="77">
        <v>161.82</v>
      </c>
      <c r="I3233" s="77">
        <v>202.86000000000004</v>
      </c>
      <c r="J3233" s="77">
        <v>200</v>
      </c>
      <c r="K3233" s="77">
        <v>0.12</v>
      </c>
      <c r="L3233" s="80">
        <v>200</v>
      </c>
      <c r="M3233" s="80">
        <f>+L3233-J3233</f>
        <v>0</v>
      </c>
      <c r="N3233" s="80"/>
      <c r="O3233" s="80"/>
      <c r="P3233" s="80"/>
      <c r="Q3233" s="78">
        <v>110010</v>
      </c>
      <c r="R3233" s="79" t="s">
        <v>150</v>
      </c>
      <c r="S3233" s="78">
        <v>10</v>
      </c>
      <c r="T3233" s="79" t="s">
        <v>150</v>
      </c>
      <c r="U3233" s="78">
        <v>11</v>
      </c>
      <c r="V3233" s="80" t="s">
        <v>156</v>
      </c>
      <c r="W3233" s="78">
        <v>75</v>
      </c>
      <c r="X3233" s="78">
        <v>4</v>
      </c>
    </row>
    <row r="3234" spans="1:24" s="66" customFormat="1" x14ac:dyDescent="0.25">
      <c r="A3234" s="67"/>
      <c r="B3234" s="67">
        <v>2876</v>
      </c>
      <c r="C3234" s="67" t="s">
        <v>788</v>
      </c>
      <c r="D3234" s="107">
        <v>345076</v>
      </c>
      <c r="E3234" s="75" t="s">
        <v>546</v>
      </c>
      <c r="F3234" s="76">
        <v>755360</v>
      </c>
      <c r="G3234" s="75" t="s">
        <v>225</v>
      </c>
      <c r="H3234" s="77">
        <v>0</v>
      </c>
      <c r="I3234" s="77">
        <v>48.5</v>
      </c>
      <c r="J3234" s="77">
        <v>150</v>
      </c>
      <c r="K3234" s="77">
        <v>65.820000000000007</v>
      </c>
      <c r="L3234" s="80">
        <v>150</v>
      </c>
      <c r="M3234" s="80">
        <f>+L3234-J3234</f>
        <v>0</v>
      </c>
      <c r="N3234" s="80"/>
      <c r="O3234" s="80"/>
      <c r="P3234" s="80"/>
      <c r="Q3234" s="78">
        <v>110010</v>
      </c>
      <c r="R3234" s="79" t="s">
        <v>150</v>
      </c>
      <c r="S3234" s="78">
        <v>10</v>
      </c>
      <c r="T3234" s="79" t="s">
        <v>150</v>
      </c>
      <c r="U3234" s="78">
        <v>11</v>
      </c>
      <c r="V3234" s="80" t="s">
        <v>156</v>
      </c>
      <c r="W3234" s="78">
        <v>75</v>
      </c>
      <c r="X3234" s="78">
        <v>4</v>
      </c>
    </row>
    <row r="3235" spans="1:24" x14ac:dyDescent="0.25">
      <c r="A3235" s="67"/>
      <c r="B3235" s="67"/>
      <c r="C3235" s="67" t="s">
        <v>788</v>
      </c>
      <c r="D3235" s="107">
        <v>345076</v>
      </c>
      <c r="E3235" s="75" t="s">
        <v>546</v>
      </c>
      <c r="F3235" s="66">
        <v>798142</v>
      </c>
      <c r="G3235" s="66" t="s">
        <v>839</v>
      </c>
      <c r="H3235" s="77"/>
      <c r="I3235" s="77"/>
      <c r="J3235" s="77"/>
      <c r="K3235" s="77"/>
      <c r="L3235" s="80">
        <v>-15</v>
      </c>
      <c r="M3235" s="80">
        <f>+L3235-J3235</f>
        <v>-15</v>
      </c>
      <c r="N3235" s="80"/>
      <c r="O3235" s="80"/>
      <c r="P3235" s="80"/>
      <c r="Q3235" s="78">
        <v>110010</v>
      </c>
      <c r="R3235" s="79" t="s">
        <v>150</v>
      </c>
      <c r="S3235" s="78">
        <v>10</v>
      </c>
      <c r="T3235" s="79" t="s">
        <v>150</v>
      </c>
      <c r="U3235" s="78">
        <v>11</v>
      </c>
      <c r="V3235" s="80" t="s">
        <v>156</v>
      </c>
      <c r="W3235" s="78">
        <v>79</v>
      </c>
      <c r="X3235" s="78">
        <v>4</v>
      </c>
    </row>
    <row r="3236" spans="1:24" x14ac:dyDescent="0.25">
      <c r="A3236" s="67"/>
      <c r="B3236" s="67">
        <v>2877</v>
      </c>
      <c r="C3236" s="67" t="s">
        <v>788</v>
      </c>
      <c r="D3236" s="107">
        <v>345082</v>
      </c>
      <c r="E3236" s="75" t="s">
        <v>326</v>
      </c>
      <c r="F3236" s="76">
        <v>611110</v>
      </c>
      <c r="G3236" s="75" t="s">
        <v>258</v>
      </c>
      <c r="H3236" s="77">
        <v>674126.35000000021</v>
      </c>
      <c r="I3236" s="77">
        <v>698848.67000000016</v>
      </c>
      <c r="J3236" s="77">
        <v>628779</v>
      </c>
      <c r="K3236" s="77">
        <v>325170.68000000005</v>
      </c>
      <c r="L3236" s="80">
        <v>736252</v>
      </c>
      <c r="M3236" s="80"/>
      <c r="N3236" s="80"/>
      <c r="O3236" s="80"/>
      <c r="P3236" s="80"/>
      <c r="Q3236" s="78">
        <v>110010</v>
      </c>
      <c r="R3236" s="79" t="s">
        <v>150</v>
      </c>
      <c r="S3236" s="78">
        <v>10</v>
      </c>
      <c r="T3236" s="79" t="s">
        <v>150</v>
      </c>
      <c r="U3236" s="78">
        <v>11</v>
      </c>
      <c r="V3236" s="80" t="s">
        <v>156</v>
      </c>
      <c r="W3236" s="78">
        <v>61</v>
      </c>
      <c r="X3236" s="78">
        <v>1</v>
      </c>
    </row>
    <row r="3237" spans="1:24" x14ac:dyDescent="0.25">
      <c r="A3237" s="67"/>
      <c r="B3237" s="67">
        <v>2878</v>
      </c>
      <c r="C3237" s="67" t="s">
        <v>788</v>
      </c>
      <c r="D3237" s="107">
        <v>345082</v>
      </c>
      <c r="E3237" s="75" t="s">
        <v>326</v>
      </c>
      <c r="F3237" s="76">
        <v>611115</v>
      </c>
      <c r="G3237" s="75" t="s">
        <v>259</v>
      </c>
      <c r="H3237" s="77">
        <v>3101.6299999999997</v>
      </c>
      <c r="I3237" s="77">
        <v>2882.7000000000003</v>
      </c>
      <c r="J3237" s="77">
        <v>1560</v>
      </c>
      <c r="K3237" s="77">
        <v>975.75</v>
      </c>
      <c r="L3237" s="80">
        <v>1560</v>
      </c>
      <c r="M3237" s="80"/>
      <c r="N3237" s="80"/>
      <c r="O3237" s="80"/>
      <c r="P3237" s="80"/>
      <c r="Q3237" s="78">
        <v>110010</v>
      </c>
      <c r="R3237" s="79" t="s">
        <v>150</v>
      </c>
      <c r="S3237" s="78">
        <v>10</v>
      </c>
      <c r="T3237" s="79" t="s">
        <v>150</v>
      </c>
      <c r="U3237" s="78">
        <v>11</v>
      </c>
      <c r="V3237" s="80" t="s">
        <v>156</v>
      </c>
      <c r="W3237" s="78">
        <v>61</v>
      </c>
      <c r="X3237" s="78">
        <v>1</v>
      </c>
    </row>
    <row r="3238" spans="1:24" x14ac:dyDescent="0.25">
      <c r="A3238" s="67"/>
      <c r="B3238" s="67">
        <v>2879</v>
      </c>
      <c r="C3238" s="67" t="s">
        <v>788</v>
      </c>
      <c r="D3238" s="107">
        <v>345082</v>
      </c>
      <c r="E3238" s="75" t="s">
        <v>326</v>
      </c>
      <c r="F3238" s="76">
        <v>611120</v>
      </c>
      <c r="G3238" s="75" t="s">
        <v>229</v>
      </c>
      <c r="H3238" s="77">
        <v>264039.61</v>
      </c>
      <c r="I3238" s="77">
        <v>296045.53999999998</v>
      </c>
      <c r="J3238" s="77">
        <v>290030</v>
      </c>
      <c r="K3238" s="77">
        <v>230172.73</v>
      </c>
      <c r="L3238" s="80">
        <v>0</v>
      </c>
      <c r="M3238" s="80"/>
      <c r="N3238" s="80"/>
      <c r="O3238" s="80"/>
      <c r="P3238" s="80"/>
      <c r="Q3238" s="78">
        <v>110010</v>
      </c>
      <c r="R3238" s="79" t="s">
        <v>150</v>
      </c>
      <c r="S3238" s="78">
        <v>10</v>
      </c>
      <c r="T3238" s="79" t="s">
        <v>150</v>
      </c>
      <c r="U3238" s="78">
        <v>11</v>
      </c>
      <c r="V3238" s="80" t="s">
        <v>156</v>
      </c>
      <c r="W3238" s="78">
        <v>61</v>
      </c>
      <c r="X3238" s="78">
        <v>1</v>
      </c>
    </row>
    <row r="3239" spans="1:24" s="66" customFormat="1" x14ac:dyDescent="0.25">
      <c r="A3239" s="67"/>
      <c r="B3239" s="67">
        <v>2880</v>
      </c>
      <c r="C3239" s="67" t="s">
        <v>788</v>
      </c>
      <c r="D3239" s="107">
        <v>345082</v>
      </c>
      <c r="E3239" s="75" t="s">
        <v>326</v>
      </c>
      <c r="F3239" s="76">
        <v>611125</v>
      </c>
      <c r="G3239" s="75" t="s">
        <v>260</v>
      </c>
      <c r="H3239" s="77">
        <v>16217.760000000002</v>
      </c>
      <c r="I3239" s="77">
        <v>6487.1</v>
      </c>
      <c r="J3239" s="77">
        <v>19202</v>
      </c>
      <c r="K3239" s="77">
        <v>15086.939999999999</v>
      </c>
      <c r="L3239" s="80">
        <v>12344</v>
      </c>
      <c r="M3239" s="80"/>
      <c r="N3239" s="80"/>
      <c r="O3239" s="80"/>
      <c r="P3239" s="80"/>
      <c r="Q3239" s="78">
        <v>110010</v>
      </c>
      <c r="R3239" s="79" t="s">
        <v>150</v>
      </c>
      <c r="S3239" s="78">
        <v>10</v>
      </c>
      <c r="T3239" s="79" t="s">
        <v>150</v>
      </c>
      <c r="U3239" s="78">
        <v>11</v>
      </c>
      <c r="V3239" s="80" t="s">
        <v>156</v>
      </c>
      <c r="W3239" s="78">
        <v>61</v>
      </c>
      <c r="X3239" s="78">
        <v>1</v>
      </c>
    </row>
    <row r="3240" spans="1:24" x14ac:dyDescent="0.25">
      <c r="A3240" s="67"/>
      <c r="B3240" s="67">
        <v>2881</v>
      </c>
      <c r="C3240" s="67" t="s">
        <v>788</v>
      </c>
      <c r="D3240" s="107">
        <v>345082</v>
      </c>
      <c r="E3240" s="75" t="s">
        <v>326</v>
      </c>
      <c r="F3240" s="76">
        <v>611130</v>
      </c>
      <c r="G3240" s="75" t="s">
        <v>261</v>
      </c>
      <c r="H3240" s="77">
        <v>0</v>
      </c>
      <c r="I3240" s="77">
        <v>15831.96</v>
      </c>
      <c r="J3240" s="77">
        <v>16222</v>
      </c>
      <c r="K3240" s="77">
        <v>8255.52</v>
      </c>
      <c r="L3240" s="80">
        <v>16222</v>
      </c>
      <c r="M3240" s="80"/>
      <c r="N3240" s="80"/>
      <c r="O3240" s="80"/>
      <c r="P3240" s="80"/>
      <c r="Q3240" s="78">
        <v>110010</v>
      </c>
      <c r="R3240" s="79" t="s">
        <v>150</v>
      </c>
      <c r="S3240" s="78">
        <v>10</v>
      </c>
      <c r="T3240" s="79" t="s">
        <v>150</v>
      </c>
      <c r="U3240" s="78">
        <v>11</v>
      </c>
      <c r="V3240" s="80" t="s">
        <v>156</v>
      </c>
      <c r="W3240" s="78">
        <v>61</v>
      </c>
      <c r="X3240" s="78">
        <v>1</v>
      </c>
    </row>
    <row r="3241" spans="1:24" x14ac:dyDescent="0.25">
      <c r="A3241" s="67"/>
      <c r="B3241" s="67">
        <v>2882</v>
      </c>
      <c r="C3241" s="67" t="s">
        <v>788</v>
      </c>
      <c r="D3241" s="107">
        <v>345082</v>
      </c>
      <c r="E3241" s="75" t="s">
        <v>326</v>
      </c>
      <c r="F3241" s="76">
        <v>611135</v>
      </c>
      <c r="G3241" s="75" t="s">
        <v>265</v>
      </c>
      <c r="H3241" s="77">
        <v>0</v>
      </c>
      <c r="I3241" s="77">
        <v>0</v>
      </c>
      <c r="J3241" s="77">
        <v>18269</v>
      </c>
      <c r="K3241" s="77">
        <v>18268.73</v>
      </c>
      <c r="L3241" s="80">
        <v>0</v>
      </c>
      <c r="M3241" s="80"/>
      <c r="N3241" s="80"/>
      <c r="O3241" s="80"/>
      <c r="P3241" s="80"/>
      <c r="Q3241" s="78">
        <v>110010</v>
      </c>
      <c r="R3241" s="79" t="s">
        <v>150</v>
      </c>
      <c r="S3241" s="78">
        <v>10</v>
      </c>
      <c r="T3241" s="79" t="s">
        <v>150</v>
      </c>
      <c r="U3241" s="78">
        <v>11</v>
      </c>
      <c r="V3241" s="80" t="s">
        <v>156</v>
      </c>
      <c r="W3241" s="78">
        <v>61</v>
      </c>
      <c r="X3241" s="78">
        <v>1</v>
      </c>
    </row>
    <row r="3242" spans="1:24" x14ac:dyDescent="0.25">
      <c r="A3242" s="67"/>
      <c r="B3242" s="67">
        <v>2883</v>
      </c>
      <c r="C3242" s="67" t="s">
        <v>788</v>
      </c>
      <c r="D3242" s="107">
        <v>345082</v>
      </c>
      <c r="E3242" s="75" t="s">
        <v>326</v>
      </c>
      <c r="F3242" s="76">
        <v>611150</v>
      </c>
      <c r="G3242" s="75" t="s">
        <v>262</v>
      </c>
      <c r="H3242" s="77">
        <v>86391.93</v>
      </c>
      <c r="I3242" s="77">
        <v>105126.41</v>
      </c>
      <c r="J3242" s="77">
        <v>106498</v>
      </c>
      <c r="K3242" s="77">
        <v>0</v>
      </c>
      <c r="L3242" s="80">
        <v>110057</v>
      </c>
      <c r="M3242" s="80"/>
      <c r="N3242" s="80"/>
      <c r="O3242" s="80"/>
      <c r="P3242" s="80"/>
      <c r="Q3242" s="78">
        <v>110010</v>
      </c>
      <c r="R3242" s="79" t="s">
        <v>150</v>
      </c>
      <c r="S3242" s="78">
        <v>10</v>
      </c>
      <c r="T3242" s="79" t="s">
        <v>150</v>
      </c>
      <c r="U3242" s="78">
        <v>11</v>
      </c>
      <c r="V3242" s="80" t="s">
        <v>156</v>
      </c>
      <c r="W3242" s="78">
        <v>61</v>
      </c>
      <c r="X3242" s="78">
        <v>1</v>
      </c>
    </row>
    <row r="3243" spans="1:24" x14ac:dyDescent="0.25">
      <c r="A3243" s="67"/>
      <c r="B3243" s="67">
        <v>2884</v>
      </c>
      <c r="C3243" s="67" t="s">
        <v>788</v>
      </c>
      <c r="D3243" s="107">
        <v>345082</v>
      </c>
      <c r="E3243" s="75" t="s">
        <v>326</v>
      </c>
      <c r="F3243" s="76">
        <v>611160</v>
      </c>
      <c r="G3243" s="75" t="s">
        <v>230</v>
      </c>
      <c r="H3243" s="77">
        <v>58096.549999999996</v>
      </c>
      <c r="I3243" s="77">
        <v>51855</v>
      </c>
      <c r="J3243" s="77">
        <v>109970</v>
      </c>
      <c r="K3243" s="77">
        <v>0</v>
      </c>
      <c r="L3243" s="80">
        <v>0</v>
      </c>
      <c r="M3243" s="80"/>
      <c r="N3243" s="80"/>
      <c r="O3243" s="80"/>
      <c r="P3243" s="80"/>
      <c r="Q3243" s="78">
        <v>110010</v>
      </c>
      <c r="R3243" s="79" t="s">
        <v>150</v>
      </c>
      <c r="S3243" s="78">
        <v>10</v>
      </c>
      <c r="T3243" s="79" t="s">
        <v>150</v>
      </c>
      <c r="U3243" s="78">
        <v>11</v>
      </c>
      <c r="V3243" s="80" t="s">
        <v>156</v>
      </c>
      <c r="W3243" s="78">
        <v>61</v>
      </c>
      <c r="X3243" s="78">
        <v>1</v>
      </c>
    </row>
    <row r="3244" spans="1:24" x14ac:dyDescent="0.25">
      <c r="A3244" s="67"/>
      <c r="B3244" s="67">
        <v>2885</v>
      </c>
      <c r="C3244" s="67" t="s">
        <v>788</v>
      </c>
      <c r="D3244" s="107">
        <v>345082</v>
      </c>
      <c r="E3244" s="75" t="s">
        <v>326</v>
      </c>
      <c r="F3244" s="76">
        <v>712320</v>
      </c>
      <c r="G3244" s="75" t="s">
        <v>276</v>
      </c>
      <c r="H3244" s="77">
        <v>1000</v>
      </c>
      <c r="I3244" s="77">
        <v>500</v>
      </c>
      <c r="J3244" s="77">
        <v>700</v>
      </c>
      <c r="K3244" s="77">
        <v>0</v>
      </c>
      <c r="L3244" s="80">
        <v>700</v>
      </c>
      <c r="M3244" s="80">
        <f t="shared" ref="M3244:M3251" si="88">+L3244-J3244</f>
        <v>0</v>
      </c>
      <c r="N3244" s="80"/>
      <c r="O3244" s="80"/>
      <c r="P3244" s="80"/>
      <c r="Q3244" s="78">
        <v>110010</v>
      </c>
      <c r="R3244" s="79" t="s">
        <v>150</v>
      </c>
      <c r="S3244" s="78">
        <v>10</v>
      </c>
      <c r="T3244" s="79" t="s">
        <v>150</v>
      </c>
      <c r="U3244" s="78">
        <v>11</v>
      </c>
      <c r="V3244" s="80" t="s">
        <v>156</v>
      </c>
      <c r="W3244" s="78">
        <v>71</v>
      </c>
      <c r="X3244" s="78">
        <v>4</v>
      </c>
    </row>
    <row r="3245" spans="1:24" x14ac:dyDescent="0.25">
      <c r="A3245" s="67"/>
      <c r="B3245" s="67">
        <v>2886</v>
      </c>
      <c r="C3245" s="67" t="s">
        <v>788</v>
      </c>
      <c r="D3245" s="107">
        <v>345082</v>
      </c>
      <c r="E3245" s="75" t="s">
        <v>326</v>
      </c>
      <c r="F3245" s="76">
        <v>733110</v>
      </c>
      <c r="G3245" s="75" t="s">
        <v>214</v>
      </c>
      <c r="H3245" s="77">
        <v>2328.6</v>
      </c>
      <c r="I3245" s="77">
        <v>299.99</v>
      </c>
      <c r="J3245" s="77">
        <v>1000</v>
      </c>
      <c r="K3245" s="77">
        <v>36</v>
      </c>
      <c r="L3245" s="80">
        <v>1000</v>
      </c>
      <c r="M3245" s="80">
        <f t="shared" si="88"/>
        <v>0</v>
      </c>
      <c r="N3245" s="80"/>
      <c r="O3245" s="80"/>
      <c r="P3245" s="80"/>
      <c r="Q3245" s="78">
        <v>110010</v>
      </c>
      <c r="R3245" s="79" t="s">
        <v>150</v>
      </c>
      <c r="S3245" s="78">
        <v>10</v>
      </c>
      <c r="T3245" s="79" t="s">
        <v>150</v>
      </c>
      <c r="U3245" s="78">
        <v>11</v>
      </c>
      <c r="V3245" s="80" t="s">
        <v>156</v>
      </c>
      <c r="W3245" s="78">
        <v>73</v>
      </c>
      <c r="X3245" s="78">
        <v>4</v>
      </c>
    </row>
    <row r="3246" spans="1:24" x14ac:dyDescent="0.25">
      <c r="A3246" s="67"/>
      <c r="B3246" s="67">
        <v>2887</v>
      </c>
      <c r="C3246" s="67" t="s">
        <v>788</v>
      </c>
      <c r="D3246" s="107">
        <v>345082</v>
      </c>
      <c r="E3246" s="75" t="s">
        <v>326</v>
      </c>
      <c r="F3246" s="76">
        <v>744210</v>
      </c>
      <c r="G3246" s="75" t="s">
        <v>190</v>
      </c>
      <c r="H3246" s="77">
        <v>75.319999999999993</v>
      </c>
      <c r="I3246" s="77">
        <v>44.8</v>
      </c>
      <c r="J3246" s="77">
        <v>700</v>
      </c>
      <c r="K3246" s="77">
        <v>50.4</v>
      </c>
      <c r="L3246" s="80">
        <v>700</v>
      </c>
      <c r="M3246" s="80">
        <f t="shared" si="88"/>
        <v>0</v>
      </c>
      <c r="N3246" s="80"/>
      <c r="O3246" s="80"/>
      <c r="P3246" s="80"/>
      <c r="Q3246" s="78">
        <v>110010</v>
      </c>
      <c r="R3246" s="79" t="s">
        <v>150</v>
      </c>
      <c r="S3246" s="78">
        <v>10</v>
      </c>
      <c r="T3246" s="79" t="s">
        <v>150</v>
      </c>
      <c r="U3246" s="78">
        <v>11</v>
      </c>
      <c r="V3246" s="80" t="s">
        <v>156</v>
      </c>
      <c r="W3246" s="78">
        <v>74</v>
      </c>
      <c r="X3246" s="78">
        <v>4</v>
      </c>
    </row>
    <row r="3247" spans="1:24" x14ac:dyDescent="0.25">
      <c r="A3247" s="67"/>
      <c r="B3247" s="67">
        <v>2888</v>
      </c>
      <c r="C3247" s="67" t="s">
        <v>788</v>
      </c>
      <c r="D3247" s="107">
        <v>345082</v>
      </c>
      <c r="E3247" s="75" t="s">
        <v>326</v>
      </c>
      <c r="F3247" s="76">
        <v>744220</v>
      </c>
      <c r="G3247" s="75" t="s">
        <v>191</v>
      </c>
      <c r="H3247" s="77">
        <v>7548.5400000000009</v>
      </c>
      <c r="I3247" s="77">
        <v>6813.14</v>
      </c>
      <c r="J3247" s="77">
        <v>500</v>
      </c>
      <c r="K3247" s="77">
        <v>0</v>
      </c>
      <c r="L3247" s="80">
        <v>500</v>
      </c>
      <c r="M3247" s="80">
        <f t="shared" si="88"/>
        <v>0</v>
      </c>
      <c r="N3247" s="80"/>
      <c r="O3247" s="80"/>
      <c r="P3247" s="80"/>
      <c r="Q3247" s="78">
        <v>110010</v>
      </c>
      <c r="R3247" s="79" t="s">
        <v>150</v>
      </c>
      <c r="S3247" s="78">
        <v>10</v>
      </c>
      <c r="T3247" s="79" t="s">
        <v>150</v>
      </c>
      <c r="U3247" s="78">
        <v>11</v>
      </c>
      <c r="V3247" s="80" t="s">
        <v>156</v>
      </c>
      <c r="W3247" s="78">
        <v>74</v>
      </c>
      <c r="X3247" s="78">
        <v>4</v>
      </c>
    </row>
    <row r="3248" spans="1:24" x14ac:dyDescent="0.25">
      <c r="A3248" s="67"/>
      <c r="B3248" s="67">
        <v>2889</v>
      </c>
      <c r="C3248" s="67" t="s">
        <v>788</v>
      </c>
      <c r="D3248" s="107">
        <v>345082</v>
      </c>
      <c r="E3248" s="75" t="s">
        <v>326</v>
      </c>
      <c r="F3248" s="76">
        <v>755310</v>
      </c>
      <c r="G3248" s="75" t="s">
        <v>194</v>
      </c>
      <c r="H3248" s="77">
        <v>7646.1900000000005</v>
      </c>
      <c r="I3248" s="77">
        <v>121.6299999999992</v>
      </c>
      <c r="J3248" s="77">
        <v>7000</v>
      </c>
      <c r="K3248" s="77">
        <v>6061.2</v>
      </c>
      <c r="L3248" s="80">
        <v>7000</v>
      </c>
      <c r="M3248" s="80">
        <f t="shared" si="88"/>
        <v>0</v>
      </c>
      <c r="N3248" s="80"/>
      <c r="O3248" s="80"/>
      <c r="P3248" s="80"/>
      <c r="Q3248" s="78">
        <v>110010</v>
      </c>
      <c r="R3248" s="79" t="s">
        <v>150</v>
      </c>
      <c r="S3248" s="78">
        <v>10</v>
      </c>
      <c r="T3248" s="79" t="s">
        <v>150</v>
      </c>
      <c r="U3248" s="78">
        <v>11</v>
      </c>
      <c r="V3248" s="80" t="s">
        <v>156</v>
      </c>
      <c r="W3248" s="78">
        <v>75</v>
      </c>
      <c r="X3248" s="78">
        <v>4</v>
      </c>
    </row>
    <row r="3249" spans="1:24" x14ac:dyDescent="0.25">
      <c r="A3249" s="67"/>
      <c r="B3249" s="67">
        <v>2890</v>
      </c>
      <c r="C3249" s="67" t="s">
        <v>788</v>
      </c>
      <c r="D3249" s="107">
        <v>345082</v>
      </c>
      <c r="E3249" s="75" t="s">
        <v>326</v>
      </c>
      <c r="F3249" s="76">
        <v>755360</v>
      </c>
      <c r="G3249" s="75" t="s">
        <v>225</v>
      </c>
      <c r="H3249" s="77">
        <v>2576.3200000000002</v>
      </c>
      <c r="I3249" s="77">
        <v>2597.5700000000002</v>
      </c>
      <c r="J3249" s="77">
        <v>1750</v>
      </c>
      <c r="K3249" s="77">
        <v>1504.17</v>
      </c>
      <c r="L3249" s="80">
        <v>1750</v>
      </c>
      <c r="M3249" s="80">
        <f t="shared" si="88"/>
        <v>0</v>
      </c>
      <c r="N3249" s="80"/>
      <c r="O3249" s="80"/>
      <c r="P3249" s="80"/>
      <c r="Q3249" s="78">
        <v>110010</v>
      </c>
      <c r="R3249" s="79" t="s">
        <v>150</v>
      </c>
      <c r="S3249" s="78">
        <v>10</v>
      </c>
      <c r="T3249" s="79" t="s">
        <v>150</v>
      </c>
      <c r="U3249" s="78">
        <v>11</v>
      </c>
      <c r="V3249" s="80" t="s">
        <v>156</v>
      </c>
      <c r="W3249" s="78">
        <v>75</v>
      </c>
      <c r="X3249" s="78">
        <v>4</v>
      </c>
    </row>
    <row r="3250" spans="1:24" s="66" customFormat="1" x14ac:dyDescent="0.25">
      <c r="A3250" s="67"/>
      <c r="B3250" s="67">
        <v>2891</v>
      </c>
      <c r="C3250" s="67" t="s">
        <v>788</v>
      </c>
      <c r="D3250" s="107">
        <v>345082</v>
      </c>
      <c r="E3250" s="75" t="s">
        <v>326</v>
      </c>
      <c r="F3250" s="76">
        <v>755705</v>
      </c>
      <c r="G3250" s="75" t="s">
        <v>196</v>
      </c>
      <c r="H3250" s="77">
        <v>3.05</v>
      </c>
      <c r="I3250" s="77">
        <v>4.620000000000001</v>
      </c>
      <c r="J3250" s="77">
        <v>50</v>
      </c>
      <c r="K3250" s="77">
        <v>0.96</v>
      </c>
      <c r="L3250" s="80">
        <v>50</v>
      </c>
      <c r="M3250" s="80">
        <f t="shared" si="88"/>
        <v>0</v>
      </c>
      <c r="N3250" s="80"/>
      <c r="O3250" s="80"/>
      <c r="P3250" s="80"/>
      <c r="Q3250" s="78">
        <v>110010</v>
      </c>
      <c r="R3250" s="79" t="s">
        <v>150</v>
      </c>
      <c r="S3250" s="78">
        <v>10</v>
      </c>
      <c r="T3250" s="79" t="s">
        <v>150</v>
      </c>
      <c r="U3250" s="78">
        <v>11</v>
      </c>
      <c r="V3250" s="80" t="s">
        <v>156</v>
      </c>
      <c r="W3250" s="78">
        <v>75</v>
      </c>
      <c r="X3250" s="78">
        <v>4</v>
      </c>
    </row>
    <row r="3251" spans="1:24" x14ac:dyDescent="0.25">
      <c r="A3251" s="67"/>
      <c r="B3251" s="67"/>
      <c r="C3251" s="67" t="s">
        <v>788</v>
      </c>
      <c r="D3251" s="107">
        <v>345082</v>
      </c>
      <c r="E3251" s="75" t="s">
        <v>326</v>
      </c>
      <c r="F3251" s="66">
        <v>798142</v>
      </c>
      <c r="G3251" s="66" t="s">
        <v>839</v>
      </c>
      <c r="H3251" s="77"/>
      <c r="I3251" s="77"/>
      <c r="J3251" s="77"/>
      <c r="K3251" s="77"/>
      <c r="L3251" s="80">
        <v>-470</v>
      </c>
      <c r="M3251" s="80">
        <f t="shared" si="88"/>
        <v>-470</v>
      </c>
      <c r="N3251" s="80"/>
      <c r="O3251" s="80"/>
      <c r="P3251" s="80"/>
      <c r="Q3251" s="78">
        <v>110010</v>
      </c>
      <c r="R3251" s="79" t="s">
        <v>150</v>
      </c>
      <c r="S3251" s="78">
        <v>10</v>
      </c>
      <c r="T3251" s="79" t="s">
        <v>150</v>
      </c>
      <c r="U3251" s="78">
        <v>11</v>
      </c>
      <c r="V3251" s="80" t="s">
        <v>156</v>
      </c>
      <c r="W3251" s="78">
        <v>79</v>
      </c>
      <c r="X3251" s="78">
        <v>4</v>
      </c>
    </row>
    <row r="3252" spans="1:24" x14ac:dyDescent="0.25">
      <c r="A3252" s="67"/>
      <c r="B3252" s="67">
        <v>2892</v>
      </c>
      <c r="C3252" s="67" t="s">
        <v>788</v>
      </c>
      <c r="D3252" s="107">
        <v>345088</v>
      </c>
      <c r="E3252" s="75" t="s">
        <v>326</v>
      </c>
      <c r="F3252" s="76">
        <v>611115</v>
      </c>
      <c r="G3252" s="75" t="s">
        <v>259</v>
      </c>
      <c r="H3252" s="77">
        <v>0</v>
      </c>
      <c r="I3252" s="77">
        <v>0</v>
      </c>
      <c r="J3252" s="77">
        <v>52</v>
      </c>
      <c r="K3252" s="77">
        <v>0</v>
      </c>
      <c r="L3252" s="80">
        <v>50</v>
      </c>
      <c r="M3252" s="80"/>
      <c r="N3252" s="80"/>
      <c r="O3252" s="80"/>
      <c r="P3252" s="80"/>
      <c r="Q3252" s="78">
        <v>110010</v>
      </c>
      <c r="R3252" s="79" t="s">
        <v>150</v>
      </c>
      <c r="S3252" s="78">
        <v>10</v>
      </c>
      <c r="T3252" s="79" t="s">
        <v>150</v>
      </c>
      <c r="U3252" s="78">
        <v>11</v>
      </c>
      <c r="V3252" s="80" t="s">
        <v>156</v>
      </c>
      <c r="W3252" s="78">
        <v>61</v>
      </c>
      <c r="X3252" s="78">
        <v>1</v>
      </c>
    </row>
    <row r="3253" spans="1:24" x14ac:dyDescent="0.25">
      <c r="A3253" s="67"/>
      <c r="B3253" s="67">
        <v>2893</v>
      </c>
      <c r="C3253" s="67" t="s">
        <v>788</v>
      </c>
      <c r="D3253" s="107">
        <v>345088</v>
      </c>
      <c r="E3253" s="75" t="s">
        <v>326</v>
      </c>
      <c r="F3253" s="76">
        <v>611120</v>
      </c>
      <c r="G3253" s="75" t="s">
        <v>229</v>
      </c>
      <c r="H3253" s="77">
        <v>8628</v>
      </c>
      <c r="I3253" s="77">
        <v>6661.88</v>
      </c>
      <c r="J3253" s="77">
        <v>16916</v>
      </c>
      <c r="K3253" s="77">
        <v>14771.25</v>
      </c>
      <c r="L3253" s="80">
        <v>0</v>
      </c>
      <c r="M3253" s="80"/>
      <c r="N3253" s="80"/>
      <c r="O3253" s="80"/>
      <c r="P3253" s="80"/>
      <c r="Q3253" s="78">
        <v>110010</v>
      </c>
      <c r="R3253" s="79" t="s">
        <v>150</v>
      </c>
      <c r="S3253" s="78">
        <v>10</v>
      </c>
      <c r="T3253" s="79" t="s">
        <v>150</v>
      </c>
      <c r="U3253" s="78">
        <v>11</v>
      </c>
      <c r="V3253" s="80" t="s">
        <v>156</v>
      </c>
      <c r="W3253" s="78">
        <v>61</v>
      </c>
      <c r="X3253" s="78">
        <v>1</v>
      </c>
    </row>
    <row r="3254" spans="1:24" x14ac:dyDescent="0.25">
      <c r="A3254" s="67"/>
      <c r="B3254" s="67">
        <v>2894</v>
      </c>
      <c r="C3254" s="67" t="s">
        <v>788</v>
      </c>
      <c r="D3254" s="107">
        <v>345088</v>
      </c>
      <c r="E3254" s="75" t="s">
        <v>326</v>
      </c>
      <c r="F3254" s="76">
        <v>611160</v>
      </c>
      <c r="G3254" s="75" t="s">
        <v>230</v>
      </c>
      <c r="H3254" s="77">
        <v>0</v>
      </c>
      <c r="I3254" s="77">
        <v>2244</v>
      </c>
      <c r="J3254" s="77">
        <v>0</v>
      </c>
      <c r="K3254" s="77">
        <v>0</v>
      </c>
      <c r="L3254" s="80">
        <v>0</v>
      </c>
      <c r="M3254" s="80"/>
      <c r="N3254" s="80"/>
      <c r="O3254" s="80"/>
      <c r="P3254" s="80"/>
      <c r="Q3254" s="78">
        <v>110010</v>
      </c>
      <c r="R3254" s="79" t="s">
        <v>150</v>
      </c>
      <c r="S3254" s="78">
        <v>10</v>
      </c>
      <c r="T3254" s="79" t="s">
        <v>150</v>
      </c>
      <c r="U3254" s="78">
        <v>11</v>
      </c>
      <c r="V3254" s="80" t="s">
        <v>156</v>
      </c>
      <c r="W3254" s="78">
        <v>61</v>
      </c>
      <c r="X3254" s="78">
        <v>1</v>
      </c>
    </row>
    <row r="3255" spans="1:24" x14ac:dyDescent="0.25">
      <c r="A3255" s="67"/>
      <c r="B3255" s="67">
        <v>2895</v>
      </c>
      <c r="C3255" s="67" t="s">
        <v>788</v>
      </c>
      <c r="D3255" s="107">
        <v>345088</v>
      </c>
      <c r="E3255" s="75" t="s">
        <v>326</v>
      </c>
      <c r="F3255" s="76">
        <v>755310</v>
      </c>
      <c r="G3255" s="75" t="s">
        <v>194</v>
      </c>
      <c r="H3255" s="77">
        <v>0</v>
      </c>
      <c r="I3255" s="77">
        <v>0</v>
      </c>
      <c r="J3255" s="77">
        <v>100</v>
      </c>
      <c r="K3255" s="77">
        <v>0</v>
      </c>
      <c r="L3255" s="80">
        <v>100</v>
      </c>
      <c r="M3255" s="80">
        <f>+L3255-J3255</f>
        <v>0</v>
      </c>
      <c r="N3255" s="80"/>
      <c r="O3255" s="80"/>
      <c r="P3255" s="80"/>
      <c r="Q3255" s="78">
        <v>110010</v>
      </c>
      <c r="R3255" s="79" t="s">
        <v>150</v>
      </c>
      <c r="S3255" s="78">
        <v>10</v>
      </c>
      <c r="T3255" s="79" t="s">
        <v>150</v>
      </c>
      <c r="U3255" s="78">
        <v>11</v>
      </c>
      <c r="V3255" s="80" t="s">
        <v>156</v>
      </c>
      <c r="W3255" s="78">
        <v>75</v>
      </c>
      <c r="X3255" s="78">
        <v>4</v>
      </c>
    </row>
    <row r="3256" spans="1:24" x14ac:dyDescent="0.25">
      <c r="A3256" s="67"/>
      <c r="B3256" s="67"/>
      <c r="C3256" s="67" t="s">
        <v>788</v>
      </c>
      <c r="D3256" s="107">
        <v>345088</v>
      </c>
      <c r="E3256" s="75" t="s">
        <v>326</v>
      </c>
      <c r="F3256" s="66">
        <v>798142</v>
      </c>
      <c r="G3256" s="66" t="s">
        <v>839</v>
      </c>
      <c r="H3256" s="77"/>
      <c r="I3256" s="77"/>
      <c r="J3256" s="77"/>
      <c r="K3256" s="77"/>
      <c r="L3256" s="80">
        <v>0</v>
      </c>
      <c r="M3256" s="80">
        <f>+L3256-J3256</f>
        <v>0</v>
      </c>
      <c r="N3256" s="80"/>
      <c r="O3256" s="80"/>
      <c r="P3256" s="80"/>
      <c r="Q3256" s="78">
        <v>110010</v>
      </c>
      <c r="R3256" s="79" t="s">
        <v>150</v>
      </c>
      <c r="S3256" s="78">
        <v>10</v>
      </c>
      <c r="T3256" s="79" t="s">
        <v>150</v>
      </c>
      <c r="U3256" s="78">
        <v>11</v>
      </c>
      <c r="V3256" s="80" t="s">
        <v>156</v>
      </c>
      <c r="W3256" s="78">
        <v>79</v>
      </c>
      <c r="X3256" s="78">
        <v>4</v>
      </c>
    </row>
    <row r="3257" spans="1:24" x14ac:dyDescent="0.25">
      <c r="A3257" s="67"/>
      <c r="B3257" s="67">
        <v>2896</v>
      </c>
      <c r="C3257" s="67" t="s">
        <v>788</v>
      </c>
      <c r="D3257" s="107">
        <v>345089</v>
      </c>
      <c r="E3257" s="75" t="s">
        <v>326</v>
      </c>
      <c r="F3257" s="76">
        <v>611110</v>
      </c>
      <c r="G3257" s="75" t="s">
        <v>258</v>
      </c>
      <c r="H3257" s="77">
        <v>0</v>
      </c>
      <c r="I3257" s="77">
        <v>0</v>
      </c>
      <c r="J3257" s="77">
        <v>32899</v>
      </c>
      <c r="K3257" s="77">
        <v>16449.289999999997</v>
      </c>
      <c r="L3257" s="80">
        <v>32899</v>
      </c>
      <c r="M3257" s="80"/>
      <c r="N3257" s="80"/>
      <c r="O3257" s="80"/>
      <c r="P3257" s="80"/>
      <c r="Q3257" s="78">
        <v>110010</v>
      </c>
      <c r="R3257" s="79" t="s">
        <v>150</v>
      </c>
      <c r="S3257" s="78">
        <v>10</v>
      </c>
      <c r="T3257" s="79" t="s">
        <v>150</v>
      </c>
      <c r="U3257" s="78">
        <v>11</v>
      </c>
      <c r="V3257" s="80" t="s">
        <v>156</v>
      </c>
      <c r="W3257" s="78">
        <v>61</v>
      </c>
      <c r="X3257" s="78">
        <v>1</v>
      </c>
    </row>
    <row r="3258" spans="1:24" x14ac:dyDescent="0.25">
      <c r="A3258" s="67"/>
      <c r="B3258" s="67">
        <v>2897</v>
      </c>
      <c r="C3258" s="67" t="s">
        <v>788</v>
      </c>
      <c r="D3258" s="107">
        <v>345089</v>
      </c>
      <c r="E3258" s="75" t="s">
        <v>326</v>
      </c>
      <c r="F3258" s="76">
        <v>611120</v>
      </c>
      <c r="G3258" s="75" t="s">
        <v>229</v>
      </c>
      <c r="H3258" s="77">
        <v>24363</v>
      </c>
      <c r="I3258" s="77">
        <v>32574.579999999998</v>
      </c>
      <c r="J3258" s="77">
        <v>36926</v>
      </c>
      <c r="K3258" s="77">
        <v>7166.25</v>
      </c>
      <c r="L3258" s="80">
        <v>0</v>
      </c>
      <c r="M3258" s="80"/>
      <c r="N3258" s="80"/>
      <c r="O3258" s="80"/>
      <c r="P3258" s="80"/>
      <c r="Q3258" s="78">
        <v>110010</v>
      </c>
      <c r="R3258" s="79" t="s">
        <v>150</v>
      </c>
      <c r="S3258" s="78">
        <v>10</v>
      </c>
      <c r="T3258" s="79" t="s">
        <v>150</v>
      </c>
      <c r="U3258" s="78">
        <v>11</v>
      </c>
      <c r="V3258" s="80" t="s">
        <v>156</v>
      </c>
      <c r="W3258" s="78">
        <v>61</v>
      </c>
      <c r="X3258" s="78">
        <v>1</v>
      </c>
    </row>
    <row r="3259" spans="1:24" x14ac:dyDescent="0.25">
      <c r="A3259" s="67"/>
      <c r="B3259" s="67">
        <v>2898</v>
      </c>
      <c r="C3259" s="67" t="s">
        <v>788</v>
      </c>
      <c r="D3259" s="107">
        <v>345089</v>
      </c>
      <c r="E3259" s="75" t="s">
        <v>326</v>
      </c>
      <c r="F3259" s="76">
        <v>611160</v>
      </c>
      <c r="G3259" s="75" t="s">
        <v>230</v>
      </c>
      <c r="H3259" s="77">
        <v>2201.94</v>
      </c>
      <c r="I3259" s="77">
        <v>0</v>
      </c>
      <c r="J3259" s="77">
        <v>0</v>
      </c>
      <c r="K3259" s="77">
        <v>0</v>
      </c>
      <c r="L3259" s="80">
        <v>0</v>
      </c>
      <c r="M3259" s="80"/>
      <c r="N3259" s="80"/>
      <c r="O3259" s="80"/>
      <c r="P3259" s="80"/>
      <c r="Q3259" s="78">
        <v>110010</v>
      </c>
      <c r="R3259" s="79" t="s">
        <v>150</v>
      </c>
      <c r="S3259" s="78">
        <v>10</v>
      </c>
      <c r="T3259" s="79" t="s">
        <v>150</v>
      </c>
      <c r="U3259" s="78">
        <v>11</v>
      </c>
      <c r="V3259" s="80" t="s">
        <v>156</v>
      </c>
      <c r="W3259" s="78">
        <v>61</v>
      </c>
      <c r="X3259" s="78">
        <v>1</v>
      </c>
    </row>
    <row r="3260" spans="1:24" x14ac:dyDescent="0.25">
      <c r="A3260" s="67"/>
      <c r="B3260" s="67">
        <v>2899</v>
      </c>
      <c r="C3260" s="67" t="s">
        <v>788</v>
      </c>
      <c r="D3260" s="107">
        <v>345089</v>
      </c>
      <c r="E3260" s="75" t="s">
        <v>326</v>
      </c>
      <c r="F3260" s="76">
        <v>755310</v>
      </c>
      <c r="G3260" s="75" t="s">
        <v>194</v>
      </c>
      <c r="H3260" s="77">
        <v>661.21</v>
      </c>
      <c r="I3260" s="77">
        <v>1669.74</v>
      </c>
      <c r="J3260" s="77">
        <v>2000</v>
      </c>
      <c r="K3260" s="77">
        <v>986.63999999999987</v>
      </c>
      <c r="L3260" s="80">
        <v>2000</v>
      </c>
      <c r="M3260" s="80">
        <f>+L3260-J3260</f>
        <v>0</v>
      </c>
      <c r="N3260" s="80"/>
      <c r="O3260" s="80"/>
      <c r="P3260" s="80"/>
      <c r="Q3260" s="78">
        <v>110010</v>
      </c>
      <c r="R3260" s="79" t="s">
        <v>150</v>
      </c>
      <c r="S3260" s="78">
        <v>10</v>
      </c>
      <c r="T3260" s="79" t="s">
        <v>150</v>
      </c>
      <c r="U3260" s="78">
        <v>11</v>
      </c>
      <c r="V3260" s="80" t="s">
        <v>156</v>
      </c>
      <c r="W3260" s="78">
        <v>75</v>
      </c>
      <c r="X3260" s="78">
        <v>4</v>
      </c>
    </row>
    <row r="3261" spans="1:24" x14ac:dyDescent="0.25">
      <c r="A3261" s="67"/>
      <c r="B3261" s="67"/>
      <c r="C3261" s="67" t="s">
        <v>788</v>
      </c>
      <c r="D3261" s="107">
        <v>345089</v>
      </c>
      <c r="E3261" s="75" t="s">
        <v>326</v>
      </c>
      <c r="F3261" s="66">
        <v>798142</v>
      </c>
      <c r="G3261" s="66" t="s">
        <v>839</v>
      </c>
      <c r="H3261" s="77"/>
      <c r="I3261" s="77"/>
      <c r="J3261" s="77"/>
      <c r="K3261" s="77"/>
      <c r="L3261" s="80">
        <v>0</v>
      </c>
      <c r="M3261" s="80">
        <f>+L3261-J3261</f>
        <v>0</v>
      </c>
      <c r="N3261" s="80"/>
      <c r="O3261" s="80"/>
      <c r="P3261" s="80"/>
      <c r="Q3261" s="78">
        <v>110010</v>
      </c>
      <c r="R3261" s="79" t="s">
        <v>150</v>
      </c>
      <c r="S3261" s="78">
        <v>10</v>
      </c>
      <c r="T3261" s="79" t="s">
        <v>150</v>
      </c>
      <c r="U3261" s="78">
        <v>11</v>
      </c>
      <c r="V3261" s="80" t="s">
        <v>156</v>
      </c>
      <c r="W3261" s="78">
        <v>79</v>
      </c>
      <c r="X3261" s="78">
        <v>4</v>
      </c>
    </row>
    <row r="3262" spans="1:24" x14ac:dyDescent="0.25">
      <c r="A3262" s="67"/>
      <c r="B3262" s="67">
        <v>2900</v>
      </c>
      <c r="C3262" s="67" t="s">
        <v>788</v>
      </c>
      <c r="D3262" s="107">
        <v>345102</v>
      </c>
      <c r="E3262" s="75" t="s">
        <v>327</v>
      </c>
      <c r="F3262" s="76">
        <v>611110</v>
      </c>
      <c r="G3262" s="75" t="s">
        <v>258</v>
      </c>
      <c r="H3262" s="77">
        <v>496905.79000000004</v>
      </c>
      <c r="I3262" s="77">
        <v>495448.32000000012</v>
      </c>
      <c r="J3262" s="77">
        <v>539640</v>
      </c>
      <c r="K3262" s="77">
        <v>280863.04000000004</v>
      </c>
      <c r="L3262" s="80">
        <v>573322</v>
      </c>
      <c r="M3262" s="80"/>
      <c r="N3262" s="80"/>
      <c r="O3262" s="80"/>
      <c r="P3262" s="80"/>
      <c r="Q3262" s="78">
        <v>110010</v>
      </c>
      <c r="R3262" s="79" t="s">
        <v>150</v>
      </c>
      <c r="S3262" s="78">
        <v>10</v>
      </c>
      <c r="T3262" s="79" t="s">
        <v>150</v>
      </c>
      <c r="U3262" s="78">
        <v>11</v>
      </c>
      <c r="V3262" s="80" t="s">
        <v>156</v>
      </c>
      <c r="W3262" s="78">
        <v>61</v>
      </c>
      <c r="X3262" s="78">
        <v>1</v>
      </c>
    </row>
    <row r="3263" spans="1:24" x14ac:dyDescent="0.25">
      <c r="A3263" s="67"/>
      <c r="B3263" s="67">
        <v>2901</v>
      </c>
      <c r="C3263" s="67" t="s">
        <v>788</v>
      </c>
      <c r="D3263" s="107">
        <v>345102</v>
      </c>
      <c r="E3263" s="75" t="s">
        <v>327</v>
      </c>
      <c r="F3263" s="76">
        <v>611115</v>
      </c>
      <c r="G3263" s="75" t="s">
        <v>259</v>
      </c>
      <c r="H3263" s="77">
        <v>426.93</v>
      </c>
      <c r="I3263" s="77">
        <v>1008.0900000000001</v>
      </c>
      <c r="J3263" s="77">
        <v>1040</v>
      </c>
      <c r="K3263" s="77">
        <v>644.28</v>
      </c>
      <c r="L3263" s="80">
        <v>1040</v>
      </c>
      <c r="M3263" s="80"/>
      <c r="N3263" s="80"/>
      <c r="O3263" s="80"/>
      <c r="P3263" s="80"/>
      <c r="Q3263" s="78">
        <v>110010</v>
      </c>
      <c r="R3263" s="79" t="s">
        <v>150</v>
      </c>
      <c r="S3263" s="78">
        <v>10</v>
      </c>
      <c r="T3263" s="79" t="s">
        <v>150</v>
      </c>
      <c r="U3263" s="78">
        <v>11</v>
      </c>
      <c r="V3263" s="80" t="s">
        <v>156</v>
      </c>
      <c r="W3263" s="78">
        <v>61</v>
      </c>
      <c r="X3263" s="78">
        <v>1</v>
      </c>
    </row>
    <row r="3264" spans="1:24" x14ac:dyDescent="0.25">
      <c r="A3264" s="67"/>
      <c r="B3264" s="67">
        <v>2902</v>
      </c>
      <c r="C3264" s="67" t="s">
        <v>788</v>
      </c>
      <c r="D3264" s="107">
        <v>345102</v>
      </c>
      <c r="E3264" s="75" t="s">
        <v>327</v>
      </c>
      <c r="F3264" s="76">
        <v>611120</v>
      </c>
      <c r="G3264" s="75" t="s">
        <v>229</v>
      </c>
      <c r="H3264" s="77">
        <v>234102.19</v>
      </c>
      <c r="I3264" s="77">
        <v>230094.62</v>
      </c>
      <c r="J3264" s="77">
        <v>231346</v>
      </c>
      <c r="K3264" s="77">
        <v>174830</v>
      </c>
      <c r="L3264" s="80">
        <v>0</v>
      </c>
      <c r="M3264" s="80"/>
      <c r="N3264" s="80"/>
      <c r="O3264" s="80"/>
      <c r="P3264" s="80"/>
      <c r="Q3264" s="78">
        <v>110010</v>
      </c>
      <c r="R3264" s="79" t="s">
        <v>150</v>
      </c>
      <c r="S3264" s="78">
        <v>10</v>
      </c>
      <c r="T3264" s="79" t="s">
        <v>150</v>
      </c>
      <c r="U3264" s="78">
        <v>11</v>
      </c>
      <c r="V3264" s="80" t="s">
        <v>156</v>
      </c>
      <c r="W3264" s="78">
        <v>61</v>
      </c>
      <c r="X3264" s="78">
        <v>1</v>
      </c>
    </row>
    <row r="3265" spans="1:24" x14ac:dyDescent="0.25">
      <c r="A3265" s="67"/>
      <c r="B3265" s="67">
        <v>2903</v>
      </c>
      <c r="C3265" s="67" t="s">
        <v>788</v>
      </c>
      <c r="D3265" s="107">
        <v>345102</v>
      </c>
      <c r="E3265" s="75" t="s">
        <v>327</v>
      </c>
      <c r="F3265" s="76">
        <v>611125</v>
      </c>
      <c r="G3265" s="75" t="s">
        <v>260</v>
      </c>
      <c r="H3265" s="77">
        <v>13870.919999999998</v>
      </c>
      <c r="I3265" s="77">
        <v>26523.130000000005</v>
      </c>
      <c r="J3265" s="77">
        <v>17090</v>
      </c>
      <c r="K3265" s="77">
        <v>11393.039999999999</v>
      </c>
      <c r="L3265" s="80">
        <v>11393</v>
      </c>
      <c r="M3265" s="80"/>
      <c r="N3265" s="80"/>
      <c r="O3265" s="80"/>
      <c r="P3265" s="80"/>
      <c r="Q3265" s="78">
        <v>110010</v>
      </c>
      <c r="R3265" s="79" t="s">
        <v>150</v>
      </c>
      <c r="S3265" s="78">
        <v>10</v>
      </c>
      <c r="T3265" s="79" t="s">
        <v>150</v>
      </c>
      <c r="U3265" s="78">
        <v>11</v>
      </c>
      <c r="V3265" s="80" t="s">
        <v>156</v>
      </c>
      <c r="W3265" s="78">
        <v>61</v>
      </c>
      <c r="X3265" s="78">
        <v>1</v>
      </c>
    </row>
    <row r="3266" spans="1:24" x14ac:dyDescent="0.25">
      <c r="A3266" s="67"/>
      <c r="B3266" s="67">
        <v>2904</v>
      </c>
      <c r="C3266" s="67" t="s">
        <v>788</v>
      </c>
      <c r="D3266" s="107">
        <v>345102</v>
      </c>
      <c r="E3266" s="75" t="s">
        <v>327</v>
      </c>
      <c r="F3266" s="76">
        <v>611130</v>
      </c>
      <c r="G3266" s="75" t="s">
        <v>261</v>
      </c>
      <c r="H3266" s="77">
        <v>4314</v>
      </c>
      <c r="I3266" s="77">
        <v>13587.96</v>
      </c>
      <c r="J3266" s="77">
        <v>19171</v>
      </c>
      <c r="K3266" s="77">
        <v>7066.02</v>
      </c>
      <c r="L3266" s="80">
        <v>19171</v>
      </c>
      <c r="M3266" s="80"/>
      <c r="N3266" s="80"/>
      <c r="O3266" s="80"/>
      <c r="P3266" s="80"/>
      <c r="Q3266" s="78">
        <v>110010</v>
      </c>
      <c r="R3266" s="79" t="s">
        <v>150</v>
      </c>
      <c r="S3266" s="78">
        <v>10</v>
      </c>
      <c r="T3266" s="79" t="s">
        <v>150</v>
      </c>
      <c r="U3266" s="78">
        <v>11</v>
      </c>
      <c r="V3266" s="80" t="s">
        <v>156</v>
      </c>
      <c r="W3266" s="78">
        <v>61</v>
      </c>
      <c r="X3266" s="78">
        <v>1</v>
      </c>
    </row>
    <row r="3267" spans="1:24" x14ac:dyDescent="0.25">
      <c r="A3267" s="67"/>
      <c r="B3267" s="67">
        <v>2905</v>
      </c>
      <c r="C3267" s="67" t="s">
        <v>788</v>
      </c>
      <c r="D3267" s="107">
        <v>345102</v>
      </c>
      <c r="E3267" s="75" t="s">
        <v>327</v>
      </c>
      <c r="F3267" s="76">
        <v>611150</v>
      </c>
      <c r="G3267" s="75" t="s">
        <v>262</v>
      </c>
      <c r="H3267" s="77">
        <v>69075.679999999993</v>
      </c>
      <c r="I3267" s="77">
        <v>76287.27</v>
      </c>
      <c r="J3267" s="77">
        <v>78593</v>
      </c>
      <c r="K3267" s="77">
        <v>0</v>
      </c>
      <c r="L3267" s="80">
        <v>73886</v>
      </c>
      <c r="M3267" s="80"/>
      <c r="N3267" s="80"/>
      <c r="O3267" s="80"/>
      <c r="P3267" s="80"/>
      <c r="Q3267" s="78">
        <v>110010</v>
      </c>
      <c r="R3267" s="79" t="s">
        <v>150</v>
      </c>
      <c r="S3267" s="78">
        <v>10</v>
      </c>
      <c r="T3267" s="79" t="s">
        <v>150</v>
      </c>
      <c r="U3267" s="78">
        <v>11</v>
      </c>
      <c r="V3267" s="80" t="s">
        <v>156</v>
      </c>
      <c r="W3267" s="78">
        <v>61</v>
      </c>
      <c r="X3267" s="78">
        <v>1</v>
      </c>
    </row>
    <row r="3268" spans="1:24" x14ac:dyDescent="0.25">
      <c r="A3268" s="67"/>
      <c r="B3268" s="67">
        <v>2906</v>
      </c>
      <c r="C3268" s="67" t="s">
        <v>788</v>
      </c>
      <c r="D3268" s="107">
        <v>345102</v>
      </c>
      <c r="E3268" s="75" t="s">
        <v>327</v>
      </c>
      <c r="F3268" s="76">
        <v>611160</v>
      </c>
      <c r="G3268" s="75" t="s">
        <v>230</v>
      </c>
      <c r="H3268" s="77">
        <v>67621.98000000001</v>
      </c>
      <c r="I3268" s="77">
        <v>57893.91</v>
      </c>
      <c r="J3268" s="77">
        <v>90400</v>
      </c>
      <c r="K3268" s="77">
        <v>0</v>
      </c>
      <c r="L3268" s="80">
        <v>0</v>
      </c>
      <c r="M3268" s="80"/>
      <c r="N3268" s="80"/>
      <c r="O3268" s="80"/>
      <c r="P3268" s="80"/>
      <c r="Q3268" s="78">
        <v>110010</v>
      </c>
      <c r="R3268" s="79" t="s">
        <v>150</v>
      </c>
      <c r="S3268" s="78">
        <v>10</v>
      </c>
      <c r="T3268" s="79" t="s">
        <v>150</v>
      </c>
      <c r="U3268" s="78">
        <v>11</v>
      </c>
      <c r="V3268" s="80" t="s">
        <v>156</v>
      </c>
      <c r="W3268" s="78">
        <v>61</v>
      </c>
      <c r="X3268" s="78">
        <v>1</v>
      </c>
    </row>
    <row r="3269" spans="1:24" x14ac:dyDescent="0.25">
      <c r="A3269" s="67"/>
      <c r="B3269" s="67">
        <v>2907</v>
      </c>
      <c r="C3269" s="67" t="s">
        <v>788</v>
      </c>
      <c r="D3269" s="107">
        <v>345102</v>
      </c>
      <c r="E3269" s="75" t="s">
        <v>327</v>
      </c>
      <c r="F3269" s="76">
        <v>733110</v>
      </c>
      <c r="G3269" s="75" t="s">
        <v>214</v>
      </c>
      <c r="H3269" s="77">
        <v>861.9</v>
      </c>
      <c r="I3269" s="77">
        <v>17.899999999999999</v>
      </c>
      <c r="J3269" s="77">
        <v>1000</v>
      </c>
      <c r="K3269" s="77">
        <v>0</v>
      </c>
      <c r="L3269" s="80">
        <v>1000</v>
      </c>
      <c r="M3269" s="80">
        <f t="shared" ref="M3269:M3275" si="89">+L3269-J3269</f>
        <v>0</v>
      </c>
      <c r="N3269" s="80"/>
      <c r="O3269" s="80"/>
      <c r="P3269" s="80"/>
      <c r="Q3269" s="78">
        <v>110010</v>
      </c>
      <c r="R3269" s="79" t="s">
        <v>150</v>
      </c>
      <c r="S3269" s="78">
        <v>10</v>
      </c>
      <c r="T3269" s="79" t="s">
        <v>150</v>
      </c>
      <c r="U3269" s="78">
        <v>11</v>
      </c>
      <c r="V3269" s="80" t="s">
        <v>156</v>
      </c>
      <c r="W3269" s="78">
        <v>73</v>
      </c>
      <c r="X3269" s="78">
        <v>4</v>
      </c>
    </row>
    <row r="3270" spans="1:24" x14ac:dyDescent="0.25">
      <c r="A3270" s="67"/>
      <c r="B3270" s="67">
        <v>2908</v>
      </c>
      <c r="C3270" s="67" t="s">
        <v>788</v>
      </c>
      <c r="D3270" s="107">
        <v>345102</v>
      </c>
      <c r="E3270" s="75" t="s">
        <v>327</v>
      </c>
      <c r="F3270" s="76">
        <v>744210</v>
      </c>
      <c r="G3270" s="75" t="s">
        <v>190</v>
      </c>
      <c r="H3270" s="77">
        <v>1164.1600000000001</v>
      </c>
      <c r="I3270" s="77">
        <v>421.12</v>
      </c>
      <c r="J3270" s="77">
        <v>1000</v>
      </c>
      <c r="K3270" s="77">
        <v>297.65999999999997</v>
      </c>
      <c r="L3270" s="80">
        <v>1000</v>
      </c>
      <c r="M3270" s="80">
        <f t="shared" si="89"/>
        <v>0</v>
      </c>
      <c r="N3270" s="80"/>
      <c r="O3270" s="80"/>
      <c r="P3270" s="80"/>
      <c r="Q3270" s="78">
        <v>110010</v>
      </c>
      <c r="R3270" s="79" t="s">
        <v>150</v>
      </c>
      <c r="S3270" s="78">
        <v>10</v>
      </c>
      <c r="T3270" s="79" t="s">
        <v>150</v>
      </c>
      <c r="U3270" s="78">
        <v>11</v>
      </c>
      <c r="V3270" s="80" t="s">
        <v>156</v>
      </c>
      <c r="W3270" s="78">
        <v>74</v>
      </c>
      <c r="X3270" s="78">
        <v>4</v>
      </c>
    </row>
    <row r="3271" spans="1:24" x14ac:dyDescent="0.25">
      <c r="A3271" s="67"/>
      <c r="B3271" s="67">
        <v>2909</v>
      </c>
      <c r="C3271" s="67" t="s">
        <v>788</v>
      </c>
      <c r="D3271" s="107">
        <v>345102</v>
      </c>
      <c r="E3271" s="75" t="s">
        <v>327</v>
      </c>
      <c r="F3271" s="76">
        <v>744220</v>
      </c>
      <c r="G3271" s="75" t="s">
        <v>191</v>
      </c>
      <c r="H3271" s="77">
        <v>2451.63</v>
      </c>
      <c r="I3271" s="77">
        <v>6036.7699999999995</v>
      </c>
      <c r="J3271" s="77">
        <v>1000</v>
      </c>
      <c r="K3271" s="77">
        <v>0</v>
      </c>
      <c r="L3271" s="80">
        <v>1000</v>
      </c>
      <c r="M3271" s="80">
        <f t="shared" si="89"/>
        <v>0</v>
      </c>
      <c r="N3271" s="80"/>
      <c r="O3271" s="80"/>
      <c r="P3271" s="80"/>
      <c r="Q3271" s="78">
        <v>110010</v>
      </c>
      <c r="R3271" s="79" t="s">
        <v>150</v>
      </c>
      <c r="S3271" s="78">
        <v>10</v>
      </c>
      <c r="T3271" s="79" t="s">
        <v>150</v>
      </c>
      <c r="U3271" s="78">
        <v>11</v>
      </c>
      <c r="V3271" s="80" t="s">
        <v>156</v>
      </c>
      <c r="W3271" s="78">
        <v>74</v>
      </c>
      <c r="X3271" s="78">
        <v>4</v>
      </c>
    </row>
    <row r="3272" spans="1:24" x14ac:dyDescent="0.25">
      <c r="A3272" s="67"/>
      <c r="B3272" s="67">
        <v>2910</v>
      </c>
      <c r="C3272" s="67" t="s">
        <v>788</v>
      </c>
      <c r="D3272" s="107">
        <v>345102</v>
      </c>
      <c r="E3272" s="75" t="s">
        <v>327</v>
      </c>
      <c r="F3272" s="76">
        <v>755310</v>
      </c>
      <c r="G3272" s="75" t="s">
        <v>194</v>
      </c>
      <c r="H3272" s="77">
        <v>5526.27</v>
      </c>
      <c r="I3272" s="77">
        <v>97.810000000002219</v>
      </c>
      <c r="J3272" s="77">
        <v>8500</v>
      </c>
      <c r="K3272" s="77">
        <v>5099.8799999999992</v>
      </c>
      <c r="L3272" s="80">
        <v>8500</v>
      </c>
      <c r="M3272" s="80">
        <f t="shared" si="89"/>
        <v>0</v>
      </c>
      <c r="N3272" s="80"/>
      <c r="O3272" s="80"/>
      <c r="P3272" s="80"/>
      <c r="Q3272" s="78">
        <v>110010</v>
      </c>
      <c r="R3272" s="79" t="s">
        <v>150</v>
      </c>
      <c r="S3272" s="78">
        <v>10</v>
      </c>
      <c r="T3272" s="79" t="s">
        <v>150</v>
      </c>
      <c r="U3272" s="78">
        <v>11</v>
      </c>
      <c r="V3272" s="80" t="s">
        <v>156</v>
      </c>
      <c r="W3272" s="78">
        <v>75</v>
      </c>
      <c r="X3272" s="78">
        <v>4</v>
      </c>
    </row>
    <row r="3273" spans="1:24" x14ac:dyDescent="0.25">
      <c r="A3273" s="67"/>
      <c r="B3273" s="67">
        <v>2911</v>
      </c>
      <c r="C3273" s="67" t="s">
        <v>788</v>
      </c>
      <c r="D3273" s="107">
        <v>345102</v>
      </c>
      <c r="E3273" s="75" t="s">
        <v>327</v>
      </c>
      <c r="F3273" s="76">
        <v>755360</v>
      </c>
      <c r="G3273" s="75" t="s">
        <v>225</v>
      </c>
      <c r="H3273" s="77">
        <v>2781.5</v>
      </c>
      <c r="I3273" s="77">
        <v>3068.84</v>
      </c>
      <c r="J3273" s="77">
        <v>2500</v>
      </c>
      <c r="K3273" s="77">
        <v>1320.3900000000003</v>
      </c>
      <c r="L3273" s="80">
        <v>2500</v>
      </c>
      <c r="M3273" s="80">
        <f t="shared" si="89"/>
        <v>0</v>
      </c>
      <c r="N3273" s="80"/>
      <c r="O3273" s="80"/>
      <c r="P3273" s="80"/>
      <c r="Q3273" s="78">
        <v>110010</v>
      </c>
      <c r="R3273" s="79" t="s">
        <v>150</v>
      </c>
      <c r="S3273" s="78">
        <v>10</v>
      </c>
      <c r="T3273" s="79" t="s">
        <v>150</v>
      </c>
      <c r="U3273" s="78">
        <v>11</v>
      </c>
      <c r="V3273" s="80" t="s">
        <v>156</v>
      </c>
      <c r="W3273" s="78">
        <v>75</v>
      </c>
      <c r="X3273" s="78">
        <v>4</v>
      </c>
    </row>
    <row r="3274" spans="1:24" x14ac:dyDescent="0.25">
      <c r="A3274" s="67"/>
      <c r="B3274" s="67">
        <v>2912</v>
      </c>
      <c r="C3274" s="67" t="s">
        <v>788</v>
      </c>
      <c r="D3274" s="107">
        <v>345102</v>
      </c>
      <c r="E3274" s="75" t="s">
        <v>327</v>
      </c>
      <c r="F3274" s="76">
        <v>755705</v>
      </c>
      <c r="G3274" s="75" t="s">
        <v>196</v>
      </c>
      <c r="H3274" s="77">
        <v>17.5</v>
      </c>
      <c r="I3274" s="77">
        <v>29.240000000000002</v>
      </c>
      <c r="J3274" s="77">
        <v>50</v>
      </c>
      <c r="K3274" s="77">
        <v>14.97</v>
      </c>
      <c r="L3274" s="80">
        <v>50</v>
      </c>
      <c r="M3274" s="80">
        <f t="shared" si="89"/>
        <v>0</v>
      </c>
      <c r="N3274" s="80"/>
      <c r="O3274" s="80"/>
      <c r="P3274" s="80"/>
      <c r="Q3274" s="78">
        <v>110010</v>
      </c>
      <c r="R3274" s="79" t="s">
        <v>150</v>
      </c>
      <c r="S3274" s="78">
        <v>10</v>
      </c>
      <c r="T3274" s="79" t="s">
        <v>150</v>
      </c>
      <c r="U3274" s="78">
        <v>11</v>
      </c>
      <c r="V3274" s="80" t="s">
        <v>156</v>
      </c>
      <c r="W3274" s="78">
        <v>75</v>
      </c>
      <c r="X3274" s="78">
        <v>4</v>
      </c>
    </row>
    <row r="3275" spans="1:24" s="66" customFormat="1" x14ac:dyDescent="0.25">
      <c r="A3275" s="67"/>
      <c r="B3275" s="67"/>
      <c r="C3275" s="67" t="s">
        <v>788</v>
      </c>
      <c r="D3275" s="107">
        <v>345102</v>
      </c>
      <c r="E3275" s="75" t="s">
        <v>327</v>
      </c>
      <c r="F3275" s="76">
        <v>798142</v>
      </c>
      <c r="G3275" s="75" t="s">
        <v>839</v>
      </c>
      <c r="H3275" s="77"/>
      <c r="I3275" s="77"/>
      <c r="J3275" s="77"/>
      <c r="K3275" s="77"/>
      <c r="L3275" s="80">
        <v>-555</v>
      </c>
      <c r="M3275" s="80">
        <f t="shared" si="89"/>
        <v>-555</v>
      </c>
      <c r="N3275" s="80"/>
      <c r="O3275" s="80"/>
      <c r="P3275" s="80"/>
      <c r="Q3275" s="78">
        <v>110010</v>
      </c>
      <c r="R3275" s="79" t="s">
        <v>150</v>
      </c>
      <c r="S3275" s="78">
        <v>10</v>
      </c>
      <c r="T3275" s="79" t="s">
        <v>150</v>
      </c>
      <c r="U3275" s="78">
        <v>11</v>
      </c>
      <c r="V3275" s="80" t="s">
        <v>156</v>
      </c>
      <c r="W3275" s="78">
        <v>79</v>
      </c>
      <c r="X3275" s="78">
        <v>4</v>
      </c>
    </row>
    <row r="3276" spans="1:24" x14ac:dyDescent="0.25">
      <c r="A3276" s="67"/>
      <c r="B3276" s="67">
        <v>2913</v>
      </c>
      <c r="C3276" s="67" t="s">
        <v>788</v>
      </c>
      <c r="D3276" s="107">
        <v>345108</v>
      </c>
      <c r="E3276" s="75" t="s">
        <v>327</v>
      </c>
      <c r="F3276" s="76">
        <v>611110</v>
      </c>
      <c r="G3276" s="75" t="s">
        <v>258</v>
      </c>
      <c r="H3276" s="77">
        <v>9334.44</v>
      </c>
      <c r="I3276" s="77">
        <v>0</v>
      </c>
      <c r="J3276" s="77">
        <v>0</v>
      </c>
      <c r="K3276" s="77">
        <v>0</v>
      </c>
      <c r="L3276" s="80">
        <v>0</v>
      </c>
      <c r="M3276" s="80"/>
      <c r="N3276" s="80"/>
      <c r="O3276" s="80"/>
      <c r="P3276" s="80"/>
      <c r="Q3276" s="78">
        <v>110010</v>
      </c>
      <c r="R3276" s="79" t="s">
        <v>150</v>
      </c>
      <c r="S3276" s="78">
        <v>10</v>
      </c>
      <c r="T3276" s="79" t="s">
        <v>150</v>
      </c>
      <c r="U3276" s="78">
        <v>11</v>
      </c>
      <c r="V3276" s="80" t="s">
        <v>156</v>
      </c>
      <c r="W3276" s="78">
        <v>61</v>
      </c>
      <c r="X3276" s="78">
        <v>1</v>
      </c>
    </row>
    <row r="3277" spans="1:24" x14ac:dyDescent="0.25">
      <c r="A3277" s="67"/>
      <c r="B3277" s="67">
        <v>2914</v>
      </c>
      <c r="C3277" s="67" t="s">
        <v>788</v>
      </c>
      <c r="D3277" s="107">
        <v>345108</v>
      </c>
      <c r="E3277" s="75" t="s">
        <v>327</v>
      </c>
      <c r="F3277" s="76">
        <v>611120</v>
      </c>
      <c r="G3277" s="75" t="s">
        <v>229</v>
      </c>
      <c r="H3277" s="77">
        <v>5304</v>
      </c>
      <c r="I3277" s="77">
        <v>9350.7799999999988</v>
      </c>
      <c r="J3277" s="77">
        <v>14274</v>
      </c>
      <c r="K3277" s="77">
        <v>2973.75</v>
      </c>
      <c r="L3277" s="80">
        <v>0</v>
      </c>
      <c r="M3277" s="80"/>
      <c r="N3277" s="80"/>
      <c r="O3277" s="80"/>
      <c r="P3277" s="80"/>
      <c r="Q3277" s="78">
        <v>110010</v>
      </c>
      <c r="R3277" s="79" t="s">
        <v>150</v>
      </c>
      <c r="S3277" s="78">
        <v>10</v>
      </c>
      <c r="T3277" s="79" t="s">
        <v>150</v>
      </c>
      <c r="U3277" s="78">
        <v>11</v>
      </c>
      <c r="V3277" s="80" t="s">
        <v>156</v>
      </c>
      <c r="W3277" s="78">
        <v>61</v>
      </c>
      <c r="X3277" s="78">
        <v>1</v>
      </c>
    </row>
    <row r="3278" spans="1:24" x14ac:dyDescent="0.25">
      <c r="A3278" s="67"/>
      <c r="B3278" s="67">
        <v>2915</v>
      </c>
      <c r="C3278" s="67" t="s">
        <v>788</v>
      </c>
      <c r="D3278" s="107">
        <v>345108</v>
      </c>
      <c r="E3278" s="75" t="s">
        <v>327</v>
      </c>
      <c r="F3278" s="76">
        <v>755310</v>
      </c>
      <c r="G3278" s="75" t="s">
        <v>194</v>
      </c>
      <c r="H3278" s="77">
        <v>0</v>
      </c>
      <c r="I3278" s="77">
        <v>0</v>
      </c>
      <c r="J3278" s="77">
        <v>250</v>
      </c>
      <c r="K3278" s="77">
        <v>0</v>
      </c>
      <c r="L3278" s="80">
        <v>250</v>
      </c>
      <c r="M3278" s="80">
        <f>+L3278-J3278</f>
        <v>0</v>
      </c>
      <c r="N3278" s="80"/>
      <c r="O3278" s="80"/>
      <c r="P3278" s="80"/>
      <c r="Q3278" s="78">
        <v>110010</v>
      </c>
      <c r="R3278" s="79" t="s">
        <v>150</v>
      </c>
      <c r="S3278" s="78">
        <v>10</v>
      </c>
      <c r="T3278" s="79" t="s">
        <v>150</v>
      </c>
      <c r="U3278" s="78">
        <v>11</v>
      </c>
      <c r="V3278" s="80" t="s">
        <v>156</v>
      </c>
      <c r="W3278" s="78">
        <v>75</v>
      </c>
      <c r="X3278" s="78">
        <v>4</v>
      </c>
    </row>
    <row r="3279" spans="1:24" x14ac:dyDescent="0.25">
      <c r="A3279" s="67"/>
      <c r="B3279" s="67"/>
      <c r="C3279" s="67" t="s">
        <v>788</v>
      </c>
      <c r="D3279" s="107">
        <v>345108</v>
      </c>
      <c r="E3279" s="75" t="s">
        <v>327</v>
      </c>
      <c r="F3279" s="76">
        <v>798142</v>
      </c>
      <c r="G3279" s="75" t="s">
        <v>839</v>
      </c>
      <c r="H3279" s="77"/>
      <c r="I3279" s="77"/>
      <c r="J3279" s="77"/>
      <c r="K3279" s="77"/>
      <c r="L3279" s="80">
        <v>0</v>
      </c>
      <c r="M3279" s="80">
        <f>+L3279-J3279</f>
        <v>0</v>
      </c>
      <c r="N3279" s="80"/>
      <c r="O3279" s="80"/>
      <c r="P3279" s="80"/>
      <c r="Q3279" s="78">
        <v>110010</v>
      </c>
      <c r="R3279" s="79" t="s">
        <v>150</v>
      </c>
      <c r="S3279" s="78">
        <v>10</v>
      </c>
      <c r="T3279" s="79" t="s">
        <v>150</v>
      </c>
      <c r="U3279" s="78">
        <v>11</v>
      </c>
      <c r="V3279" s="80" t="s">
        <v>156</v>
      </c>
      <c r="W3279" s="78">
        <v>79</v>
      </c>
      <c r="X3279" s="78">
        <v>4</v>
      </c>
    </row>
    <row r="3280" spans="1:24" x14ac:dyDescent="0.25">
      <c r="A3280" s="67"/>
      <c r="B3280" s="67">
        <v>2916</v>
      </c>
      <c r="C3280" s="67" t="s">
        <v>788</v>
      </c>
      <c r="D3280" s="107">
        <v>345109</v>
      </c>
      <c r="E3280" s="75" t="s">
        <v>327</v>
      </c>
      <c r="F3280" s="76">
        <v>611110</v>
      </c>
      <c r="G3280" s="75" t="s">
        <v>258</v>
      </c>
      <c r="H3280" s="77">
        <v>0</v>
      </c>
      <c r="I3280" s="77">
        <v>28222.809999999994</v>
      </c>
      <c r="J3280" s="77">
        <v>19721</v>
      </c>
      <c r="K3280" s="77">
        <v>9860.4</v>
      </c>
      <c r="L3280" s="80">
        <v>0</v>
      </c>
      <c r="M3280" s="80"/>
      <c r="N3280" s="80"/>
      <c r="O3280" s="80"/>
      <c r="P3280" s="80"/>
      <c r="Q3280" s="78">
        <v>110010</v>
      </c>
      <c r="R3280" s="79" t="s">
        <v>150</v>
      </c>
      <c r="S3280" s="78">
        <v>10</v>
      </c>
      <c r="T3280" s="79" t="s">
        <v>150</v>
      </c>
      <c r="U3280" s="78">
        <v>11</v>
      </c>
      <c r="V3280" s="80" t="s">
        <v>156</v>
      </c>
      <c r="W3280" s="78">
        <v>61</v>
      </c>
      <c r="X3280" s="78">
        <v>1</v>
      </c>
    </row>
    <row r="3281" spans="1:24" x14ac:dyDescent="0.25">
      <c r="A3281" s="67"/>
      <c r="B3281" s="67">
        <v>2917</v>
      </c>
      <c r="C3281" s="67" t="s">
        <v>788</v>
      </c>
      <c r="D3281" s="107">
        <v>345109</v>
      </c>
      <c r="E3281" s="75" t="s">
        <v>327</v>
      </c>
      <c r="F3281" s="76">
        <v>611120</v>
      </c>
      <c r="G3281" s="75" t="s">
        <v>229</v>
      </c>
      <c r="H3281" s="77">
        <v>18564</v>
      </c>
      <c r="I3281" s="77">
        <v>9822</v>
      </c>
      <c r="J3281" s="77">
        <v>20517</v>
      </c>
      <c r="K3281" s="77">
        <v>7995</v>
      </c>
      <c r="L3281" s="80">
        <v>0</v>
      </c>
      <c r="M3281" s="80"/>
      <c r="N3281" s="80"/>
      <c r="O3281" s="80"/>
      <c r="P3281" s="80"/>
      <c r="Q3281" s="78">
        <v>110010</v>
      </c>
      <c r="R3281" s="79" t="s">
        <v>150</v>
      </c>
      <c r="S3281" s="78">
        <v>10</v>
      </c>
      <c r="T3281" s="79" t="s">
        <v>150</v>
      </c>
      <c r="U3281" s="78">
        <v>11</v>
      </c>
      <c r="V3281" s="80" t="s">
        <v>156</v>
      </c>
      <c r="W3281" s="78">
        <v>61</v>
      </c>
      <c r="X3281" s="78">
        <v>1</v>
      </c>
    </row>
    <row r="3282" spans="1:24" x14ac:dyDescent="0.25">
      <c r="A3282" s="67"/>
      <c r="B3282" s="67">
        <v>2918</v>
      </c>
      <c r="C3282" s="67" t="s">
        <v>788</v>
      </c>
      <c r="D3282" s="107">
        <v>345109</v>
      </c>
      <c r="E3282" s="75" t="s">
        <v>327</v>
      </c>
      <c r="F3282" s="76">
        <v>611140</v>
      </c>
      <c r="G3282" s="75" t="s">
        <v>269</v>
      </c>
      <c r="H3282" s="77">
        <v>0</v>
      </c>
      <c r="I3282" s="77">
        <v>495</v>
      </c>
      <c r="J3282" s="77">
        <v>495</v>
      </c>
      <c r="K3282" s="77">
        <v>0</v>
      </c>
      <c r="L3282" s="80">
        <v>495</v>
      </c>
      <c r="M3282" s="80"/>
      <c r="N3282" s="80"/>
      <c r="O3282" s="80"/>
      <c r="P3282" s="80"/>
      <c r="Q3282" s="78">
        <v>110010</v>
      </c>
      <c r="R3282" s="79" t="s">
        <v>150</v>
      </c>
      <c r="S3282" s="78">
        <v>10</v>
      </c>
      <c r="T3282" s="79" t="s">
        <v>150</v>
      </c>
      <c r="U3282" s="78">
        <v>11</v>
      </c>
      <c r="V3282" s="80" t="s">
        <v>156</v>
      </c>
      <c r="W3282" s="78">
        <v>61</v>
      </c>
      <c r="X3282" s="78">
        <v>1</v>
      </c>
    </row>
    <row r="3283" spans="1:24" x14ac:dyDescent="0.25">
      <c r="A3283" s="67"/>
      <c r="B3283" s="67">
        <v>2919</v>
      </c>
      <c r="C3283" s="67" t="s">
        <v>788</v>
      </c>
      <c r="D3283" s="107">
        <v>345109</v>
      </c>
      <c r="E3283" s="75" t="s">
        <v>327</v>
      </c>
      <c r="F3283" s="76">
        <v>611150</v>
      </c>
      <c r="G3283" s="75" t="s">
        <v>262</v>
      </c>
      <c r="H3283" s="77">
        <v>0</v>
      </c>
      <c r="I3283" s="77">
        <v>3766.88</v>
      </c>
      <c r="J3283" s="77">
        <v>0</v>
      </c>
      <c r="K3283" s="77">
        <v>0</v>
      </c>
      <c r="L3283" s="80">
        <v>0</v>
      </c>
      <c r="M3283" s="80"/>
      <c r="N3283" s="80"/>
      <c r="O3283" s="80"/>
      <c r="P3283" s="80"/>
      <c r="Q3283" s="78">
        <v>110010</v>
      </c>
      <c r="R3283" s="79" t="s">
        <v>150</v>
      </c>
      <c r="S3283" s="78">
        <v>10</v>
      </c>
      <c r="T3283" s="79" t="s">
        <v>150</v>
      </c>
      <c r="U3283" s="78">
        <v>11</v>
      </c>
      <c r="V3283" s="80" t="s">
        <v>156</v>
      </c>
      <c r="W3283" s="78">
        <v>61</v>
      </c>
      <c r="X3283" s="78">
        <v>1</v>
      </c>
    </row>
    <row r="3284" spans="1:24" x14ac:dyDescent="0.25">
      <c r="A3284" s="67"/>
      <c r="B3284" s="67">
        <v>2920</v>
      </c>
      <c r="C3284" s="67" t="s">
        <v>788</v>
      </c>
      <c r="D3284" s="107">
        <v>345109</v>
      </c>
      <c r="E3284" s="75" t="s">
        <v>327</v>
      </c>
      <c r="F3284" s="76">
        <v>755310</v>
      </c>
      <c r="G3284" s="75" t="s">
        <v>194</v>
      </c>
      <c r="H3284" s="77">
        <v>0</v>
      </c>
      <c r="I3284" s="77">
        <v>0</v>
      </c>
      <c r="J3284" s="77">
        <v>50</v>
      </c>
      <c r="K3284" s="77">
        <v>0</v>
      </c>
      <c r="L3284" s="80">
        <v>50</v>
      </c>
      <c r="M3284" s="80">
        <f>+L3284-J3284</f>
        <v>0</v>
      </c>
      <c r="N3284" s="80"/>
      <c r="O3284" s="80"/>
      <c r="P3284" s="80"/>
      <c r="Q3284" s="78">
        <v>110010</v>
      </c>
      <c r="R3284" s="79" t="s">
        <v>150</v>
      </c>
      <c r="S3284" s="78">
        <v>10</v>
      </c>
      <c r="T3284" s="79" t="s">
        <v>150</v>
      </c>
      <c r="U3284" s="78">
        <v>11</v>
      </c>
      <c r="V3284" s="80" t="s">
        <v>156</v>
      </c>
      <c r="W3284" s="78">
        <v>75</v>
      </c>
      <c r="X3284" s="78">
        <v>4</v>
      </c>
    </row>
    <row r="3285" spans="1:24" x14ac:dyDescent="0.25">
      <c r="A3285" s="67"/>
      <c r="B3285" s="67"/>
      <c r="C3285" s="67" t="s">
        <v>788</v>
      </c>
      <c r="D3285" s="107">
        <v>345109</v>
      </c>
      <c r="E3285" s="75" t="s">
        <v>327</v>
      </c>
      <c r="F3285" s="66">
        <v>798142</v>
      </c>
      <c r="G3285" s="66" t="s">
        <v>839</v>
      </c>
      <c r="H3285" s="77"/>
      <c r="I3285" s="77"/>
      <c r="J3285" s="77"/>
      <c r="K3285" s="77"/>
      <c r="L3285" s="80">
        <v>0</v>
      </c>
      <c r="M3285" s="80">
        <f>+L3285-J3285</f>
        <v>0</v>
      </c>
      <c r="N3285" s="80"/>
      <c r="O3285" s="80"/>
      <c r="P3285" s="80"/>
      <c r="Q3285" s="78">
        <v>110010</v>
      </c>
      <c r="R3285" s="79" t="s">
        <v>150</v>
      </c>
      <c r="S3285" s="78">
        <v>10</v>
      </c>
      <c r="T3285" s="79" t="s">
        <v>150</v>
      </c>
      <c r="U3285" s="78">
        <v>11</v>
      </c>
      <c r="V3285" s="80" t="s">
        <v>156</v>
      </c>
      <c r="W3285" s="78">
        <v>79</v>
      </c>
      <c r="X3285" s="78">
        <v>4</v>
      </c>
    </row>
    <row r="3286" spans="1:24" x14ac:dyDescent="0.25">
      <c r="A3286" s="67"/>
      <c r="B3286" s="67">
        <v>2921</v>
      </c>
      <c r="C3286" s="67" t="s">
        <v>788</v>
      </c>
      <c r="D3286" s="107">
        <v>345112</v>
      </c>
      <c r="E3286" s="75" t="s">
        <v>328</v>
      </c>
      <c r="F3286" s="76">
        <v>611110</v>
      </c>
      <c r="G3286" s="75" t="s">
        <v>258</v>
      </c>
      <c r="H3286" s="77">
        <v>198596.44999999998</v>
      </c>
      <c r="I3286" s="77">
        <v>263400.58</v>
      </c>
      <c r="J3286" s="77">
        <v>276439</v>
      </c>
      <c r="K3286" s="77">
        <v>135379.78</v>
      </c>
      <c r="L3286" s="80">
        <v>282116</v>
      </c>
      <c r="M3286" s="80"/>
      <c r="N3286" s="80"/>
      <c r="O3286" s="80"/>
      <c r="P3286" s="80"/>
      <c r="Q3286" s="78">
        <v>110010</v>
      </c>
      <c r="R3286" s="79" t="s">
        <v>150</v>
      </c>
      <c r="S3286" s="78">
        <v>10</v>
      </c>
      <c r="T3286" s="79" t="s">
        <v>150</v>
      </c>
      <c r="U3286" s="78">
        <v>11</v>
      </c>
      <c r="V3286" s="80" t="s">
        <v>156</v>
      </c>
      <c r="W3286" s="78">
        <v>61</v>
      </c>
      <c r="X3286" s="78">
        <v>1</v>
      </c>
    </row>
    <row r="3287" spans="1:24" x14ac:dyDescent="0.25">
      <c r="A3287" s="67"/>
      <c r="B3287" s="67">
        <v>2922</v>
      </c>
      <c r="C3287" s="67" t="s">
        <v>788</v>
      </c>
      <c r="D3287" s="107">
        <v>345112</v>
      </c>
      <c r="E3287" s="75" t="s">
        <v>328</v>
      </c>
      <c r="F3287" s="76">
        <v>611115</v>
      </c>
      <c r="G3287" s="75" t="s">
        <v>259</v>
      </c>
      <c r="H3287" s="77">
        <v>404.46</v>
      </c>
      <c r="I3287" s="77">
        <v>958.17000000000007</v>
      </c>
      <c r="J3287" s="77">
        <v>120</v>
      </c>
      <c r="K3287" s="77">
        <v>0</v>
      </c>
      <c r="L3287" s="80">
        <v>120</v>
      </c>
      <c r="M3287" s="80"/>
      <c r="N3287" s="80"/>
      <c r="O3287" s="80"/>
      <c r="P3287" s="80"/>
      <c r="Q3287" s="78">
        <v>110010</v>
      </c>
      <c r="R3287" s="79" t="s">
        <v>150</v>
      </c>
      <c r="S3287" s="78">
        <v>10</v>
      </c>
      <c r="T3287" s="79" t="s">
        <v>150</v>
      </c>
      <c r="U3287" s="78">
        <v>11</v>
      </c>
      <c r="V3287" s="80" t="s">
        <v>156</v>
      </c>
      <c r="W3287" s="78">
        <v>61</v>
      </c>
      <c r="X3287" s="78">
        <v>1</v>
      </c>
    </row>
    <row r="3288" spans="1:24" x14ac:dyDescent="0.25">
      <c r="A3288" s="67"/>
      <c r="B3288" s="67">
        <v>2923</v>
      </c>
      <c r="C3288" s="67" t="s">
        <v>788</v>
      </c>
      <c r="D3288" s="107">
        <v>345112</v>
      </c>
      <c r="E3288" s="75" t="s">
        <v>328</v>
      </c>
      <c r="F3288" s="76">
        <v>611120</v>
      </c>
      <c r="G3288" s="75" t="s">
        <v>229</v>
      </c>
      <c r="H3288" s="77">
        <v>78708.06</v>
      </c>
      <c r="I3288" s="77">
        <v>72295.409999999989</v>
      </c>
      <c r="J3288" s="77">
        <v>78506</v>
      </c>
      <c r="K3288" s="77">
        <v>36180.630000000005</v>
      </c>
      <c r="L3288" s="80">
        <v>0</v>
      </c>
      <c r="M3288" s="80"/>
      <c r="N3288" s="80"/>
      <c r="O3288" s="80"/>
      <c r="P3288" s="80"/>
      <c r="Q3288" s="78">
        <v>110010</v>
      </c>
      <c r="R3288" s="79" t="s">
        <v>150</v>
      </c>
      <c r="S3288" s="78">
        <v>10</v>
      </c>
      <c r="T3288" s="79" t="s">
        <v>150</v>
      </c>
      <c r="U3288" s="78">
        <v>11</v>
      </c>
      <c r="V3288" s="80" t="s">
        <v>156</v>
      </c>
      <c r="W3288" s="78">
        <v>61</v>
      </c>
      <c r="X3288" s="78">
        <v>1</v>
      </c>
    </row>
    <row r="3289" spans="1:24" s="66" customFormat="1" x14ac:dyDescent="0.25">
      <c r="A3289" s="67"/>
      <c r="B3289" s="67">
        <v>2924</v>
      </c>
      <c r="C3289" s="67" t="s">
        <v>788</v>
      </c>
      <c r="D3289" s="107">
        <v>345112</v>
      </c>
      <c r="E3289" s="75" t="s">
        <v>328</v>
      </c>
      <c r="F3289" s="76">
        <v>611125</v>
      </c>
      <c r="G3289" s="75" t="s">
        <v>260</v>
      </c>
      <c r="H3289" s="77">
        <v>21341.630000000005</v>
      </c>
      <c r="I3289" s="77">
        <v>16222.56</v>
      </c>
      <c r="J3289" s="77">
        <v>17172</v>
      </c>
      <c r="K3289" s="77">
        <v>11447.640000000001</v>
      </c>
      <c r="L3289" s="80">
        <v>11448</v>
      </c>
      <c r="M3289" s="80"/>
      <c r="N3289" s="80"/>
      <c r="O3289" s="80"/>
      <c r="P3289" s="80"/>
      <c r="Q3289" s="78">
        <v>110010</v>
      </c>
      <c r="R3289" s="79" t="s">
        <v>150</v>
      </c>
      <c r="S3289" s="78">
        <v>10</v>
      </c>
      <c r="T3289" s="79" t="s">
        <v>150</v>
      </c>
      <c r="U3289" s="78">
        <v>11</v>
      </c>
      <c r="V3289" s="80" t="s">
        <v>156</v>
      </c>
      <c r="W3289" s="78">
        <v>61</v>
      </c>
      <c r="X3289" s="78">
        <v>1</v>
      </c>
    </row>
    <row r="3290" spans="1:24" x14ac:dyDescent="0.25">
      <c r="A3290" s="67"/>
      <c r="B3290" s="67">
        <v>2925</v>
      </c>
      <c r="C3290" s="67" t="s">
        <v>788</v>
      </c>
      <c r="D3290" s="107">
        <v>345112</v>
      </c>
      <c r="E3290" s="75" t="s">
        <v>328</v>
      </c>
      <c r="F3290" s="76">
        <v>611130</v>
      </c>
      <c r="G3290" s="75" t="s">
        <v>261</v>
      </c>
      <c r="H3290" s="77">
        <v>2157</v>
      </c>
      <c r="I3290" s="77">
        <v>14837.96</v>
      </c>
      <c r="J3290" s="77">
        <v>16222</v>
      </c>
      <c r="K3290" s="77">
        <v>7066.02</v>
      </c>
      <c r="L3290" s="80">
        <v>16222</v>
      </c>
      <c r="M3290" s="80"/>
      <c r="N3290" s="80"/>
      <c r="O3290" s="80"/>
      <c r="P3290" s="80"/>
      <c r="Q3290" s="78">
        <v>110010</v>
      </c>
      <c r="R3290" s="79" t="s">
        <v>150</v>
      </c>
      <c r="S3290" s="78">
        <v>10</v>
      </c>
      <c r="T3290" s="79" t="s">
        <v>150</v>
      </c>
      <c r="U3290" s="78">
        <v>11</v>
      </c>
      <c r="V3290" s="80" t="s">
        <v>156</v>
      </c>
      <c r="W3290" s="78">
        <v>61</v>
      </c>
      <c r="X3290" s="78">
        <v>1</v>
      </c>
    </row>
    <row r="3291" spans="1:24" x14ac:dyDescent="0.25">
      <c r="A3291" s="67"/>
      <c r="B3291" s="67">
        <v>2926</v>
      </c>
      <c r="C3291" s="67" t="s">
        <v>788</v>
      </c>
      <c r="D3291" s="107">
        <v>345112</v>
      </c>
      <c r="E3291" s="75" t="s">
        <v>328</v>
      </c>
      <c r="F3291" s="76">
        <v>611140</v>
      </c>
      <c r="G3291" s="75" t="s">
        <v>269</v>
      </c>
      <c r="H3291" s="77">
        <v>2157</v>
      </c>
      <c r="I3291" s="77">
        <v>0</v>
      </c>
      <c r="J3291" s="77">
        <v>0</v>
      </c>
      <c r="K3291" s="77">
        <v>0</v>
      </c>
      <c r="L3291" s="80">
        <v>0</v>
      </c>
      <c r="M3291" s="80"/>
      <c r="N3291" s="80"/>
      <c r="O3291" s="80"/>
      <c r="P3291" s="80"/>
      <c r="Q3291" s="78">
        <v>110010</v>
      </c>
      <c r="R3291" s="79" t="s">
        <v>150</v>
      </c>
      <c r="S3291" s="78">
        <v>10</v>
      </c>
      <c r="T3291" s="79" t="s">
        <v>150</v>
      </c>
      <c r="U3291" s="78">
        <v>11</v>
      </c>
      <c r="V3291" s="80" t="s">
        <v>156</v>
      </c>
      <c r="W3291" s="78">
        <v>61</v>
      </c>
      <c r="X3291" s="78">
        <v>1</v>
      </c>
    </row>
    <row r="3292" spans="1:24" x14ac:dyDescent="0.25">
      <c r="A3292" s="67"/>
      <c r="B3292" s="67">
        <v>2927</v>
      </c>
      <c r="C3292" s="67" t="s">
        <v>788</v>
      </c>
      <c r="D3292" s="107">
        <v>345112</v>
      </c>
      <c r="E3292" s="75" t="s">
        <v>328</v>
      </c>
      <c r="F3292" s="76">
        <v>611150</v>
      </c>
      <c r="G3292" s="75" t="s">
        <v>262</v>
      </c>
      <c r="H3292" s="77">
        <v>37816.820000000007</v>
      </c>
      <c r="I3292" s="77">
        <v>41399.100000000006</v>
      </c>
      <c r="J3292" s="77">
        <v>40525</v>
      </c>
      <c r="K3292" s="77">
        <v>0</v>
      </c>
      <c r="L3292" s="80">
        <v>42702</v>
      </c>
      <c r="M3292" s="80"/>
      <c r="N3292" s="80"/>
      <c r="O3292" s="80"/>
      <c r="P3292" s="80"/>
      <c r="Q3292" s="78">
        <v>110010</v>
      </c>
      <c r="R3292" s="79" t="s">
        <v>150</v>
      </c>
      <c r="S3292" s="78">
        <v>10</v>
      </c>
      <c r="T3292" s="79" t="s">
        <v>150</v>
      </c>
      <c r="U3292" s="78">
        <v>11</v>
      </c>
      <c r="V3292" s="80" t="s">
        <v>156</v>
      </c>
      <c r="W3292" s="78">
        <v>61</v>
      </c>
      <c r="X3292" s="78">
        <v>1</v>
      </c>
    </row>
    <row r="3293" spans="1:24" x14ac:dyDescent="0.25">
      <c r="A3293" s="67"/>
      <c r="B3293" s="67">
        <v>2928</v>
      </c>
      <c r="C3293" s="67" t="s">
        <v>788</v>
      </c>
      <c r="D3293" s="107">
        <v>345112</v>
      </c>
      <c r="E3293" s="75" t="s">
        <v>328</v>
      </c>
      <c r="F3293" s="76">
        <v>611160</v>
      </c>
      <c r="G3293" s="75" t="s">
        <v>230</v>
      </c>
      <c r="H3293" s="77">
        <v>9684.0299999999988</v>
      </c>
      <c r="I3293" s="77">
        <v>2244</v>
      </c>
      <c r="J3293" s="77">
        <v>17955</v>
      </c>
      <c r="K3293" s="77">
        <v>0</v>
      </c>
      <c r="L3293" s="80">
        <v>0</v>
      </c>
      <c r="M3293" s="80"/>
      <c r="N3293" s="80"/>
      <c r="O3293" s="80"/>
      <c r="P3293" s="80"/>
      <c r="Q3293" s="78">
        <v>110010</v>
      </c>
      <c r="R3293" s="79" t="s">
        <v>150</v>
      </c>
      <c r="S3293" s="78">
        <v>10</v>
      </c>
      <c r="T3293" s="79" t="s">
        <v>150</v>
      </c>
      <c r="U3293" s="78">
        <v>11</v>
      </c>
      <c r="V3293" s="80" t="s">
        <v>156</v>
      </c>
      <c r="W3293" s="78">
        <v>61</v>
      </c>
      <c r="X3293" s="78">
        <v>1</v>
      </c>
    </row>
    <row r="3294" spans="1:24" x14ac:dyDescent="0.25">
      <c r="A3294" s="67"/>
      <c r="B3294" s="67">
        <v>2929</v>
      </c>
      <c r="C3294" s="67" t="s">
        <v>788</v>
      </c>
      <c r="D3294" s="107">
        <v>345112</v>
      </c>
      <c r="E3294" s="75" t="s">
        <v>328</v>
      </c>
      <c r="F3294" s="76">
        <v>733110</v>
      </c>
      <c r="G3294" s="75" t="s">
        <v>214</v>
      </c>
      <c r="H3294" s="77">
        <v>0</v>
      </c>
      <c r="I3294" s="77">
        <v>1088.57</v>
      </c>
      <c r="J3294" s="77">
        <v>500</v>
      </c>
      <c r="K3294" s="77">
        <v>34.99</v>
      </c>
      <c r="L3294" s="80">
        <v>500</v>
      </c>
      <c r="M3294" s="80">
        <f t="shared" ref="M3294:M3299" si="90">+L3294-J3294</f>
        <v>0</v>
      </c>
      <c r="N3294" s="80"/>
      <c r="O3294" s="80"/>
      <c r="P3294" s="80"/>
      <c r="Q3294" s="78">
        <v>110010</v>
      </c>
      <c r="R3294" s="79" t="s">
        <v>150</v>
      </c>
      <c r="S3294" s="78">
        <v>10</v>
      </c>
      <c r="T3294" s="79" t="s">
        <v>150</v>
      </c>
      <c r="U3294" s="78">
        <v>11</v>
      </c>
      <c r="V3294" s="80" t="s">
        <v>156</v>
      </c>
      <c r="W3294" s="78">
        <v>73</v>
      </c>
      <c r="X3294" s="78">
        <v>4</v>
      </c>
    </row>
    <row r="3295" spans="1:24" x14ac:dyDescent="0.25">
      <c r="A3295" s="67"/>
      <c r="B3295" s="67">
        <v>2930</v>
      </c>
      <c r="C3295" s="67" t="s">
        <v>788</v>
      </c>
      <c r="D3295" s="107">
        <v>345112</v>
      </c>
      <c r="E3295" s="75" t="s">
        <v>328</v>
      </c>
      <c r="F3295" s="76">
        <v>744220</v>
      </c>
      <c r="G3295" s="75" t="s">
        <v>191</v>
      </c>
      <c r="H3295" s="77">
        <v>1683.3</v>
      </c>
      <c r="I3295" s="77">
        <v>3774.79</v>
      </c>
      <c r="J3295" s="77">
        <v>1000</v>
      </c>
      <c r="K3295" s="77">
        <v>0</v>
      </c>
      <c r="L3295" s="80">
        <v>1000</v>
      </c>
      <c r="M3295" s="80">
        <f t="shared" si="90"/>
        <v>0</v>
      </c>
      <c r="N3295" s="80"/>
      <c r="O3295" s="80"/>
      <c r="P3295" s="80"/>
      <c r="Q3295" s="78">
        <v>110010</v>
      </c>
      <c r="R3295" s="79" t="s">
        <v>150</v>
      </c>
      <c r="S3295" s="78">
        <v>10</v>
      </c>
      <c r="T3295" s="79" t="s">
        <v>150</v>
      </c>
      <c r="U3295" s="78">
        <v>11</v>
      </c>
      <c r="V3295" s="80" t="s">
        <v>156</v>
      </c>
      <c r="W3295" s="78">
        <v>74</v>
      </c>
      <c r="X3295" s="78">
        <v>4</v>
      </c>
    </row>
    <row r="3296" spans="1:24" x14ac:dyDescent="0.25">
      <c r="A3296" s="67"/>
      <c r="B3296" s="67">
        <v>2931</v>
      </c>
      <c r="C3296" s="67" t="s">
        <v>788</v>
      </c>
      <c r="D3296" s="107">
        <v>345112</v>
      </c>
      <c r="E3296" s="75" t="s">
        <v>328</v>
      </c>
      <c r="F3296" s="76">
        <v>755310</v>
      </c>
      <c r="G3296" s="75" t="s">
        <v>194</v>
      </c>
      <c r="H3296" s="77">
        <v>2203.52</v>
      </c>
      <c r="I3296" s="77">
        <v>2288.4000000000005</v>
      </c>
      <c r="J3296" s="77">
        <v>2500</v>
      </c>
      <c r="K3296" s="77">
        <v>751.0200000000001</v>
      </c>
      <c r="L3296" s="80">
        <v>2500</v>
      </c>
      <c r="M3296" s="80">
        <f t="shared" si="90"/>
        <v>0</v>
      </c>
      <c r="N3296" s="80"/>
      <c r="O3296" s="80"/>
      <c r="P3296" s="80"/>
      <c r="Q3296" s="78">
        <v>110010</v>
      </c>
      <c r="R3296" s="79" t="s">
        <v>150</v>
      </c>
      <c r="S3296" s="78">
        <v>10</v>
      </c>
      <c r="T3296" s="79" t="s">
        <v>150</v>
      </c>
      <c r="U3296" s="78">
        <v>11</v>
      </c>
      <c r="V3296" s="80" t="s">
        <v>156</v>
      </c>
      <c r="W3296" s="78">
        <v>75</v>
      </c>
      <c r="X3296" s="78">
        <v>4</v>
      </c>
    </row>
    <row r="3297" spans="1:24" x14ac:dyDescent="0.25">
      <c r="A3297" s="67"/>
      <c r="B3297" s="67">
        <v>2932</v>
      </c>
      <c r="C3297" s="67" t="s">
        <v>788</v>
      </c>
      <c r="D3297" s="107">
        <v>345112</v>
      </c>
      <c r="E3297" s="75" t="s">
        <v>328</v>
      </c>
      <c r="F3297" s="76">
        <v>755360</v>
      </c>
      <c r="G3297" s="75" t="s">
        <v>225</v>
      </c>
      <c r="H3297" s="77">
        <v>1018.62</v>
      </c>
      <c r="I3297" s="77">
        <v>519.97</v>
      </c>
      <c r="J3297" s="77">
        <v>1500</v>
      </c>
      <c r="K3297" s="77">
        <v>442.47</v>
      </c>
      <c r="L3297" s="80">
        <v>1500</v>
      </c>
      <c r="M3297" s="80">
        <f t="shared" si="90"/>
        <v>0</v>
      </c>
      <c r="N3297" s="80"/>
      <c r="O3297" s="80"/>
      <c r="P3297" s="80"/>
      <c r="Q3297" s="78">
        <v>110010</v>
      </c>
      <c r="R3297" s="79" t="s">
        <v>150</v>
      </c>
      <c r="S3297" s="78">
        <v>10</v>
      </c>
      <c r="T3297" s="79" t="s">
        <v>150</v>
      </c>
      <c r="U3297" s="78">
        <v>11</v>
      </c>
      <c r="V3297" s="80" t="s">
        <v>156</v>
      </c>
      <c r="W3297" s="78">
        <v>75</v>
      </c>
      <c r="X3297" s="78">
        <v>4</v>
      </c>
    </row>
    <row r="3298" spans="1:24" x14ac:dyDescent="0.25">
      <c r="A3298" s="67"/>
      <c r="B3298" s="67">
        <v>2933</v>
      </c>
      <c r="C3298" s="67" t="s">
        <v>788</v>
      </c>
      <c r="D3298" s="107">
        <v>345112</v>
      </c>
      <c r="E3298" s="75" t="s">
        <v>328</v>
      </c>
      <c r="F3298" s="76">
        <v>755705</v>
      </c>
      <c r="G3298" s="75" t="s">
        <v>196</v>
      </c>
      <c r="H3298" s="77">
        <v>0</v>
      </c>
      <c r="I3298" s="77">
        <v>13.2</v>
      </c>
      <c r="J3298" s="77">
        <v>50</v>
      </c>
      <c r="K3298" s="77">
        <v>0.48</v>
      </c>
      <c r="L3298" s="80">
        <v>50</v>
      </c>
      <c r="M3298" s="80">
        <f t="shared" si="90"/>
        <v>0</v>
      </c>
      <c r="N3298" s="80"/>
      <c r="O3298" s="80"/>
      <c r="P3298" s="80"/>
      <c r="Q3298" s="78">
        <v>110010</v>
      </c>
      <c r="R3298" s="79" t="s">
        <v>150</v>
      </c>
      <c r="S3298" s="78">
        <v>10</v>
      </c>
      <c r="T3298" s="79" t="s">
        <v>150</v>
      </c>
      <c r="U3298" s="78">
        <v>11</v>
      </c>
      <c r="V3298" s="80" t="s">
        <v>156</v>
      </c>
      <c r="W3298" s="78">
        <v>75</v>
      </c>
      <c r="X3298" s="78">
        <v>4</v>
      </c>
    </row>
    <row r="3299" spans="1:24" x14ac:dyDescent="0.25">
      <c r="A3299" s="67"/>
      <c r="B3299" s="67"/>
      <c r="C3299" s="67" t="s">
        <v>788</v>
      </c>
      <c r="D3299" s="107">
        <v>345112</v>
      </c>
      <c r="E3299" s="75" t="s">
        <v>328</v>
      </c>
      <c r="F3299" s="66">
        <v>798142</v>
      </c>
      <c r="G3299" s="66" t="s">
        <v>839</v>
      </c>
      <c r="H3299" s="77"/>
      <c r="I3299" s="77"/>
      <c r="J3299" s="77"/>
      <c r="K3299" s="77"/>
      <c r="L3299" s="80">
        <v>-305</v>
      </c>
      <c r="M3299" s="80">
        <f t="shared" si="90"/>
        <v>-305</v>
      </c>
      <c r="N3299" s="80"/>
      <c r="O3299" s="80"/>
      <c r="P3299" s="80"/>
      <c r="Q3299" s="78">
        <v>110010</v>
      </c>
      <c r="R3299" s="79" t="s">
        <v>150</v>
      </c>
      <c r="S3299" s="78">
        <v>10</v>
      </c>
      <c r="T3299" s="79" t="s">
        <v>150</v>
      </c>
      <c r="U3299" s="78">
        <v>11</v>
      </c>
      <c r="V3299" s="80" t="s">
        <v>156</v>
      </c>
      <c r="W3299" s="78">
        <v>79</v>
      </c>
      <c r="X3299" s="78">
        <v>4</v>
      </c>
    </row>
    <row r="3300" spans="1:24" x14ac:dyDescent="0.25">
      <c r="A3300" s="67"/>
      <c r="B3300" s="67">
        <v>2934</v>
      </c>
      <c r="C3300" s="67" t="s">
        <v>788</v>
      </c>
      <c r="D3300" s="107">
        <v>345118</v>
      </c>
      <c r="E3300" s="75" t="s">
        <v>328</v>
      </c>
      <c r="F3300" s="76">
        <v>611120</v>
      </c>
      <c r="G3300" s="75" t="s">
        <v>229</v>
      </c>
      <c r="H3300" s="77">
        <v>2157</v>
      </c>
      <c r="I3300" s="77">
        <v>0</v>
      </c>
      <c r="J3300" s="77">
        <v>4759</v>
      </c>
      <c r="K3300" s="77">
        <v>594.75</v>
      </c>
      <c r="L3300" s="80">
        <v>0</v>
      </c>
      <c r="M3300" s="80"/>
      <c r="N3300" s="80"/>
      <c r="O3300" s="80"/>
      <c r="P3300" s="80"/>
      <c r="Q3300" s="78">
        <v>110010</v>
      </c>
      <c r="R3300" s="79" t="s">
        <v>150</v>
      </c>
      <c r="S3300" s="78">
        <v>10</v>
      </c>
      <c r="T3300" s="79" t="s">
        <v>150</v>
      </c>
      <c r="U3300" s="78">
        <v>11</v>
      </c>
      <c r="V3300" s="80" t="s">
        <v>156</v>
      </c>
      <c r="W3300" s="78">
        <v>61</v>
      </c>
      <c r="X3300" s="78">
        <v>1</v>
      </c>
    </row>
    <row r="3301" spans="1:24" x14ac:dyDescent="0.25">
      <c r="A3301" s="67"/>
      <c r="B3301" s="67">
        <v>2935</v>
      </c>
      <c r="C3301" s="67" t="s">
        <v>788</v>
      </c>
      <c r="D3301" s="107">
        <v>345118</v>
      </c>
      <c r="E3301" s="75" t="s">
        <v>328</v>
      </c>
      <c r="F3301" s="76">
        <v>755310</v>
      </c>
      <c r="G3301" s="75" t="s">
        <v>194</v>
      </c>
      <c r="H3301" s="77">
        <v>0</v>
      </c>
      <c r="I3301" s="77">
        <v>0</v>
      </c>
      <c r="J3301" s="77">
        <v>75</v>
      </c>
      <c r="K3301" s="77">
        <v>0</v>
      </c>
      <c r="L3301" s="80">
        <v>75</v>
      </c>
      <c r="M3301" s="80">
        <f>+L3301-J3301</f>
        <v>0</v>
      </c>
      <c r="N3301" s="80"/>
      <c r="O3301" s="80"/>
      <c r="P3301" s="80"/>
      <c r="Q3301" s="78">
        <v>110010</v>
      </c>
      <c r="R3301" s="79" t="s">
        <v>150</v>
      </c>
      <c r="S3301" s="78">
        <v>10</v>
      </c>
      <c r="T3301" s="79" t="s">
        <v>150</v>
      </c>
      <c r="U3301" s="78">
        <v>11</v>
      </c>
      <c r="V3301" s="80" t="s">
        <v>156</v>
      </c>
      <c r="W3301" s="78">
        <v>75</v>
      </c>
      <c r="X3301" s="78">
        <v>4</v>
      </c>
    </row>
    <row r="3302" spans="1:24" x14ac:dyDescent="0.25">
      <c r="A3302" s="67"/>
      <c r="B3302" s="67"/>
      <c r="C3302" s="67" t="s">
        <v>788</v>
      </c>
      <c r="D3302" s="107">
        <v>345118</v>
      </c>
      <c r="E3302" s="75" t="s">
        <v>328</v>
      </c>
      <c r="F3302" s="66">
        <v>798142</v>
      </c>
      <c r="G3302" s="66" t="s">
        <v>839</v>
      </c>
      <c r="H3302" s="77"/>
      <c r="I3302" s="77"/>
      <c r="J3302" s="77"/>
      <c r="K3302" s="77"/>
      <c r="L3302" s="80">
        <v>0</v>
      </c>
      <c r="M3302" s="80">
        <f>+L3302-J3302</f>
        <v>0</v>
      </c>
      <c r="N3302" s="80"/>
      <c r="O3302" s="80"/>
      <c r="P3302" s="80"/>
      <c r="Q3302" s="78">
        <v>110010</v>
      </c>
      <c r="R3302" s="79" t="s">
        <v>150</v>
      </c>
      <c r="S3302" s="78">
        <v>10</v>
      </c>
      <c r="T3302" s="79" t="s">
        <v>150</v>
      </c>
      <c r="U3302" s="78">
        <v>11</v>
      </c>
      <c r="V3302" s="80" t="s">
        <v>156</v>
      </c>
      <c r="W3302" s="78">
        <v>79</v>
      </c>
      <c r="X3302" s="78">
        <v>4</v>
      </c>
    </row>
    <row r="3303" spans="1:24" x14ac:dyDescent="0.25">
      <c r="A3303" s="67"/>
      <c r="B3303" s="67">
        <v>2936</v>
      </c>
      <c r="C3303" s="67" t="s">
        <v>788</v>
      </c>
      <c r="D3303" s="109">
        <v>352220</v>
      </c>
      <c r="E3303" s="86" t="s">
        <v>547</v>
      </c>
      <c r="F3303" s="72">
        <v>611110</v>
      </c>
      <c r="G3303" s="86" t="s">
        <v>258</v>
      </c>
      <c r="H3303" s="87">
        <v>5362.5</v>
      </c>
      <c r="I3303" s="87">
        <v>5732.76</v>
      </c>
      <c r="J3303" s="87">
        <v>0</v>
      </c>
      <c r="K3303" s="87">
        <v>0</v>
      </c>
      <c r="L3303" s="80">
        <v>0</v>
      </c>
      <c r="M3303" s="80"/>
      <c r="N3303" s="80"/>
      <c r="O3303" s="80"/>
      <c r="P3303" s="80"/>
      <c r="Q3303" s="78">
        <v>110010</v>
      </c>
      <c r="R3303" s="79" t="s">
        <v>150</v>
      </c>
      <c r="S3303" s="78">
        <v>10</v>
      </c>
      <c r="T3303" s="79" t="s">
        <v>150</v>
      </c>
      <c r="U3303" s="78">
        <v>11</v>
      </c>
      <c r="V3303" s="80" t="s">
        <v>156</v>
      </c>
      <c r="W3303" s="78">
        <v>61</v>
      </c>
      <c r="X3303" s="78">
        <v>1</v>
      </c>
    </row>
    <row r="3304" spans="1:24" x14ac:dyDescent="0.25">
      <c r="A3304" s="67"/>
      <c r="B3304" s="67">
        <v>2937</v>
      </c>
      <c r="C3304" s="67" t="s">
        <v>788</v>
      </c>
      <c r="D3304" s="109">
        <v>352220</v>
      </c>
      <c r="E3304" s="86" t="s">
        <v>547</v>
      </c>
      <c r="F3304" s="72">
        <v>611115</v>
      </c>
      <c r="G3304" s="86" t="s">
        <v>259</v>
      </c>
      <c r="H3304" s="87">
        <v>202.23</v>
      </c>
      <c r="I3304" s="87">
        <v>140.22999999999999</v>
      </c>
      <c r="J3304" s="87">
        <v>260</v>
      </c>
      <c r="K3304" s="87">
        <v>0</v>
      </c>
      <c r="L3304" s="80">
        <v>260</v>
      </c>
      <c r="M3304" s="80"/>
      <c r="N3304" s="80"/>
      <c r="O3304" s="80"/>
      <c r="P3304" s="80"/>
      <c r="Q3304" s="78">
        <v>110010</v>
      </c>
      <c r="R3304" s="79" t="s">
        <v>150</v>
      </c>
      <c r="S3304" s="78">
        <v>10</v>
      </c>
      <c r="T3304" s="79" t="s">
        <v>150</v>
      </c>
      <c r="U3304" s="78">
        <v>11</v>
      </c>
      <c r="V3304" s="80" t="s">
        <v>156</v>
      </c>
      <c r="W3304" s="78">
        <v>61</v>
      </c>
      <c r="X3304" s="78">
        <v>1</v>
      </c>
    </row>
    <row r="3305" spans="1:24" x14ac:dyDescent="0.25">
      <c r="A3305" s="67"/>
      <c r="B3305" s="67">
        <v>2938</v>
      </c>
      <c r="C3305" s="67" t="s">
        <v>788</v>
      </c>
      <c r="D3305" s="109">
        <v>352220</v>
      </c>
      <c r="E3305" s="86" t="s">
        <v>547</v>
      </c>
      <c r="F3305" s="72">
        <v>611120</v>
      </c>
      <c r="G3305" s="86" t="s">
        <v>229</v>
      </c>
      <c r="H3305" s="87">
        <v>4358.9400000000005</v>
      </c>
      <c r="I3305" s="87">
        <v>2244</v>
      </c>
      <c r="J3305" s="87">
        <v>14274</v>
      </c>
      <c r="K3305" s="87">
        <v>2973.75</v>
      </c>
      <c r="L3305" s="80">
        <v>0</v>
      </c>
      <c r="M3305" s="80"/>
      <c r="N3305" s="80"/>
      <c r="O3305" s="80"/>
      <c r="P3305" s="80"/>
      <c r="Q3305" s="78">
        <v>110010</v>
      </c>
      <c r="R3305" s="79" t="s">
        <v>150</v>
      </c>
      <c r="S3305" s="78">
        <v>10</v>
      </c>
      <c r="T3305" s="79" t="s">
        <v>150</v>
      </c>
      <c r="U3305" s="78">
        <v>11</v>
      </c>
      <c r="V3305" s="80" t="s">
        <v>156</v>
      </c>
      <c r="W3305" s="78">
        <v>61</v>
      </c>
      <c r="X3305" s="78">
        <v>1</v>
      </c>
    </row>
    <row r="3306" spans="1:24" x14ac:dyDescent="0.25">
      <c r="A3306" s="67"/>
      <c r="B3306" s="67">
        <v>2939</v>
      </c>
      <c r="C3306" s="67" t="s">
        <v>788</v>
      </c>
      <c r="D3306" s="109">
        <v>352220</v>
      </c>
      <c r="E3306" s="86" t="s">
        <v>547</v>
      </c>
      <c r="F3306" s="72">
        <v>733110</v>
      </c>
      <c r="G3306" s="86" t="s">
        <v>214</v>
      </c>
      <c r="H3306" s="87">
        <v>0</v>
      </c>
      <c r="I3306" s="87">
        <v>0</v>
      </c>
      <c r="J3306" s="87">
        <v>250</v>
      </c>
      <c r="K3306" s="87">
        <v>0</v>
      </c>
      <c r="L3306" s="80">
        <v>250</v>
      </c>
      <c r="M3306" s="80">
        <f t="shared" ref="M3306:M3311" si="91">+L3306-J3306</f>
        <v>0</v>
      </c>
      <c r="N3306" s="80"/>
      <c r="O3306" s="80"/>
      <c r="P3306" s="80"/>
      <c r="Q3306" s="78">
        <v>110010</v>
      </c>
      <c r="R3306" s="79" t="s">
        <v>150</v>
      </c>
      <c r="S3306" s="78">
        <v>10</v>
      </c>
      <c r="T3306" s="79" t="s">
        <v>150</v>
      </c>
      <c r="U3306" s="78">
        <v>11</v>
      </c>
      <c r="V3306" s="80" t="s">
        <v>156</v>
      </c>
      <c r="W3306" s="78">
        <v>73</v>
      </c>
      <c r="X3306" s="78">
        <v>4</v>
      </c>
    </row>
    <row r="3307" spans="1:24" x14ac:dyDescent="0.25">
      <c r="A3307" s="67"/>
      <c r="B3307" s="67">
        <v>2940</v>
      </c>
      <c r="C3307" s="67" t="s">
        <v>788</v>
      </c>
      <c r="D3307" s="109">
        <v>352220</v>
      </c>
      <c r="E3307" s="86" t="s">
        <v>547</v>
      </c>
      <c r="F3307" s="72">
        <v>744220</v>
      </c>
      <c r="G3307" s="86" t="s">
        <v>191</v>
      </c>
      <c r="H3307" s="87">
        <v>0</v>
      </c>
      <c r="I3307" s="87">
        <v>0</v>
      </c>
      <c r="J3307" s="87">
        <v>500</v>
      </c>
      <c r="K3307" s="87">
        <v>0</v>
      </c>
      <c r="L3307" s="80">
        <v>500</v>
      </c>
      <c r="M3307" s="80">
        <f t="shared" si="91"/>
        <v>0</v>
      </c>
      <c r="N3307" s="80"/>
      <c r="O3307" s="80"/>
      <c r="P3307" s="80"/>
      <c r="Q3307" s="78">
        <v>110010</v>
      </c>
      <c r="R3307" s="79" t="s">
        <v>150</v>
      </c>
      <c r="S3307" s="78">
        <v>10</v>
      </c>
      <c r="T3307" s="79" t="s">
        <v>150</v>
      </c>
      <c r="U3307" s="78">
        <v>11</v>
      </c>
      <c r="V3307" s="80" t="s">
        <v>156</v>
      </c>
      <c r="W3307" s="78">
        <v>74</v>
      </c>
      <c r="X3307" s="78">
        <v>4</v>
      </c>
    </row>
    <row r="3308" spans="1:24" x14ac:dyDescent="0.25">
      <c r="A3308" s="67"/>
      <c r="B3308" s="67">
        <v>2941</v>
      </c>
      <c r="C3308" s="67" t="s">
        <v>788</v>
      </c>
      <c r="D3308" s="109">
        <v>352220</v>
      </c>
      <c r="E3308" s="86" t="s">
        <v>547</v>
      </c>
      <c r="F3308" s="72">
        <v>755310</v>
      </c>
      <c r="G3308" s="86" t="s">
        <v>194</v>
      </c>
      <c r="H3308" s="87">
        <v>122.45999999999998</v>
      </c>
      <c r="I3308" s="87">
        <v>0</v>
      </c>
      <c r="J3308" s="87">
        <v>400</v>
      </c>
      <c r="K3308" s="87">
        <v>17.82</v>
      </c>
      <c r="L3308" s="80">
        <v>400</v>
      </c>
      <c r="M3308" s="80">
        <f t="shared" si="91"/>
        <v>0</v>
      </c>
      <c r="N3308" s="80"/>
      <c r="O3308" s="80"/>
      <c r="P3308" s="80"/>
      <c r="Q3308" s="78">
        <v>110010</v>
      </c>
      <c r="R3308" s="79" t="s">
        <v>150</v>
      </c>
      <c r="S3308" s="78">
        <v>10</v>
      </c>
      <c r="T3308" s="79" t="s">
        <v>150</v>
      </c>
      <c r="U3308" s="78">
        <v>11</v>
      </c>
      <c r="V3308" s="80" t="s">
        <v>156</v>
      </c>
      <c r="W3308" s="78">
        <v>75</v>
      </c>
      <c r="X3308" s="78">
        <v>4</v>
      </c>
    </row>
    <row r="3309" spans="1:24" x14ac:dyDescent="0.25">
      <c r="A3309" s="67"/>
      <c r="B3309" s="67">
        <v>2942</v>
      </c>
      <c r="C3309" s="67" t="s">
        <v>788</v>
      </c>
      <c r="D3309" s="109">
        <v>352220</v>
      </c>
      <c r="E3309" s="86" t="s">
        <v>547</v>
      </c>
      <c r="F3309" s="72">
        <v>755360</v>
      </c>
      <c r="G3309" s="86" t="s">
        <v>225</v>
      </c>
      <c r="H3309" s="87">
        <v>0</v>
      </c>
      <c r="I3309" s="87">
        <v>0</v>
      </c>
      <c r="J3309" s="87">
        <v>100</v>
      </c>
      <c r="K3309" s="87">
        <v>38.870000000000005</v>
      </c>
      <c r="L3309" s="80">
        <v>100</v>
      </c>
      <c r="M3309" s="80">
        <f t="shared" si="91"/>
        <v>0</v>
      </c>
      <c r="N3309" s="80"/>
      <c r="O3309" s="80"/>
      <c r="P3309" s="80"/>
      <c r="Q3309" s="78">
        <v>110010</v>
      </c>
      <c r="R3309" s="79" t="s">
        <v>150</v>
      </c>
      <c r="S3309" s="78">
        <v>10</v>
      </c>
      <c r="T3309" s="79" t="s">
        <v>150</v>
      </c>
      <c r="U3309" s="78">
        <v>11</v>
      </c>
      <c r="V3309" s="80" t="s">
        <v>156</v>
      </c>
      <c r="W3309" s="78">
        <v>75</v>
      </c>
      <c r="X3309" s="78">
        <v>4</v>
      </c>
    </row>
    <row r="3310" spans="1:24" s="66" customFormat="1" x14ac:dyDescent="0.25">
      <c r="A3310" s="67"/>
      <c r="B3310" s="67">
        <v>2943</v>
      </c>
      <c r="C3310" s="67" t="s">
        <v>788</v>
      </c>
      <c r="D3310" s="109">
        <v>352220</v>
      </c>
      <c r="E3310" s="86" t="s">
        <v>547</v>
      </c>
      <c r="F3310" s="72">
        <v>755705</v>
      </c>
      <c r="G3310" s="86" t="s">
        <v>196</v>
      </c>
      <c r="H3310" s="87">
        <v>0</v>
      </c>
      <c r="I3310" s="87">
        <v>0</v>
      </c>
      <c r="J3310" s="87">
        <v>50</v>
      </c>
      <c r="K3310" s="87">
        <v>0</v>
      </c>
      <c r="L3310" s="80">
        <v>50</v>
      </c>
      <c r="M3310" s="80">
        <f t="shared" si="91"/>
        <v>0</v>
      </c>
      <c r="N3310" s="80"/>
      <c r="O3310" s="80"/>
      <c r="P3310" s="80"/>
      <c r="Q3310" s="78">
        <v>110010</v>
      </c>
      <c r="R3310" s="79" t="s">
        <v>150</v>
      </c>
      <c r="S3310" s="78">
        <v>10</v>
      </c>
      <c r="T3310" s="79" t="s">
        <v>150</v>
      </c>
      <c r="U3310" s="78">
        <v>11</v>
      </c>
      <c r="V3310" s="80" t="s">
        <v>156</v>
      </c>
      <c r="W3310" s="78">
        <v>75</v>
      </c>
      <c r="X3310" s="78">
        <v>4</v>
      </c>
    </row>
    <row r="3311" spans="1:24" x14ac:dyDescent="0.25">
      <c r="A3311" s="67"/>
      <c r="B3311" s="67"/>
      <c r="C3311" s="67" t="s">
        <v>788</v>
      </c>
      <c r="D3311" s="109">
        <v>352220</v>
      </c>
      <c r="E3311" s="86" t="s">
        <v>547</v>
      </c>
      <c r="F3311" s="66">
        <v>798142</v>
      </c>
      <c r="G3311" s="66" t="s">
        <v>839</v>
      </c>
      <c r="H3311" s="87"/>
      <c r="I3311" s="87"/>
      <c r="J3311" s="87"/>
      <c r="K3311" s="87"/>
      <c r="L3311" s="80">
        <v>-90</v>
      </c>
      <c r="M3311" s="80">
        <f t="shared" si="91"/>
        <v>-90</v>
      </c>
      <c r="N3311" s="80"/>
      <c r="O3311" s="80"/>
      <c r="P3311" s="80"/>
      <c r="Q3311" s="78">
        <v>110010</v>
      </c>
      <c r="R3311" s="79" t="s">
        <v>150</v>
      </c>
      <c r="S3311" s="78">
        <v>10</v>
      </c>
      <c r="T3311" s="79" t="s">
        <v>150</v>
      </c>
      <c r="U3311" s="78">
        <v>11</v>
      </c>
      <c r="V3311" s="80" t="s">
        <v>156</v>
      </c>
      <c r="W3311" s="78">
        <v>79</v>
      </c>
      <c r="X3311" s="78">
        <v>4</v>
      </c>
    </row>
    <row r="3312" spans="1:24" x14ac:dyDescent="0.25">
      <c r="A3312" s="67"/>
      <c r="B3312" s="67">
        <v>2944</v>
      </c>
      <c r="C3312" s="67" t="s">
        <v>788</v>
      </c>
      <c r="D3312" s="109">
        <v>352222</v>
      </c>
      <c r="E3312" s="86" t="s">
        <v>547</v>
      </c>
      <c r="F3312" s="72">
        <v>611110</v>
      </c>
      <c r="G3312" s="86" t="s">
        <v>258</v>
      </c>
      <c r="H3312" s="87">
        <v>109073.77999999997</v>
      </c>
      <c r="I3312" s="87">
        <v>98675.219999999987</v>
      </c>
      <c r="J3312" s="87">
        <v>101526</v>
      </c>
      <c r="K3312" s="87">
        <v>38285.659999999996</v>
      </c>
      <c r="L3312" s="80">
        <v>126479</v>
      </c>
      <c r="M3312" s="80"/>
      <c r="N3312" s="80"/>
      <c r="O3312" s="80"/>
      <c r="P3312" s="80"/>
      <c r="Q3312" s="78">
        <v>110010</v>
      </c>
      <c r="R3312" s="79" t="s">
        <v>150</v>
      </c>
      <c r="S3312" s="78">
        <v>10</v>
      </c>
      <c r="T3312" s="79" t="s">
        <v>150</v>
      </c>
      <c r="U3312" s="78">
        <v>11</v>
      </c>
      <c r="V3312" s="80" t="s">
        <v>156</v>
      </c>
      <c r="W3312" s="78">
        <v>61</v>
      </c>
      <c r="X3312" s="78">
        <v>1</v>
      </c>
    </row>
    <row r="3313" spans="1:24" x14ac:dyDescent="0.25">
      <c r="A3313" s="67"/>
      <c r="B3313" s="67">
        <v>2945</v>
      </c>
      <c r="C3313" s="67" t="s">
        <v>788</v>
      </c>
      <c r="D3313" s="109">
        <v>352222</v>
      </c>
      <c r="E3313" s="86" t="s">
        <v>547</v>
      </c>
      <c r="F3313" s="72">
        <v>611115</v>
      </c>
      <c r="G3313" s="86" t="s">
        <v>259</v>
      </c>
      <c r="H3313" s="87">
        <v>0</v>
      </c>
      <c r="I3313" s="87">
        <v>490.77</v>
      </c>
      <c r="J3313" s="87">
        <v>132</v>
      </c>
      <c r="K3313" s="87">
        <v>0</v>
      </c>
      <c r="L3313" s="80">
        <v>132</v>
      </c>
      <c r="M3313" s="80"/>
      <c r="N3313" s="80"/>
      <c r="O3313" s="80"/>
      <c r="P3313" s="80"/>
      <c r="Q3313" s="78">
        <v>110010</v>
      </c>
      <c r="R3313" s="79" t="s">
        <v>150</v>
      </c>
      <c r="S3313" s="78">
        <v>10</v>
      </c>
      <c r="T3313" s="79" t="s">
        <v>150</v>
      </c>
      <c r="U3313" s="78">
        <v>11</v>
      </c>
      <c r="V3313" s="80" t="s">
        <v>156</v>
      </c>
      <c r="W3313" s="78">
        <v>61</v>
      </c>
      <c r="X3313" s="78">
        <v>1</v>
      </c>
    </row>
    <row r="3314" spans="1:24" x14ac:dyDescent="0.25">
      <c r="A3314" s="67"/>
      <c r="B3314" s="67">
        <v>2946</v>
      </c>
      <c r="C3314" s="67" t="s">
        <v>788</v>
      </c>
      <c r="D3314" s="109">
        <v>352222</v>
      </c>
      <c r="E3314" s="86" t="s">
        <v>547</v>
      </c>
      <c r="F3314" s="72">
        <v>611120</v>
      </c>
      <c r="G3314" s="86" t="s">
        <v>229</v>
      </c>
      <c r="H3314" s="87">
        <v>42600.75</v>
      </c>
      <c r="I3314" s="87">
        <v>47721.990000000005</v>
      </c>
      <c r="J3314" s="87">
        <v>48881</v>
      </c>
      <c r="K3314" s="87">
        <v>30778.32</v>
      </c>
      <c r="L3314" s="80">
        <v>0</v>
      </c>
      <c r="M3314" s="80"/>
      <c r="N3314" s="80"/>
      <c r="O3314" s="80"/>
      <c r="P3314" s="80"/>
      <c r="Q3314" s="78">
        <v>110010</v>
      </c>
      <c r="R3314" s="79" t="s">
        <v>150</v>
      </c>
      <c r="S3314" s="78">
        <v>10</v>
      </c>
      <c r="T3314" s="79" t="s">
        <v>150</v>
      </c>
      <c r="U3314" s="78">
        <v>11</v>
      </c>
      <c r="V3314" s="80" t="s">
        <v>156</v>
      </c>
      <c r="W3314" s="78">
        <v>61</v>
      </c>
      <c r="X3314" s="78">
        <v>1</v>
      </c>
    </row>
    <row r="3315" spans="1:24" x14ac:dyDescent="0.25">
      <c r="A3315" s="67"/>
      <c r="B3315" s="67">
        <v>2947</v>
      </c>
      <c r="C3315" s="67" t="s">
        <v>788</v>
      </c>
      <c r="D3315" s="109">
        <v>352222</v>
      </c>
      <c r="E3315" s="86" t="s">
        <v>547</v>
      </c>
      <c r="F3315" s="72">
        <v>611125</v>
      </c>
      <c r="G3315" s="86" t="s">
        <v>260</v>
      </c>
      <c r="H3315" s="87">
        <v>7071.3499999999985</v>
      </c>
      <c r="I3315" s="87">
        <v>19986.120000000003</v>
      </c>
      <c r="J3315" s="87">
        <v>7749</v>
      </c>
      <c r="K3315" s="87">
        <v>7748.3400000000011</v>
      </c>
      <c r="L3315" s="80">
        <v>0</v>
      </c>
      <c r="M3315" s="80"/>
      <c r="N3315" s="80"/>
      <c r="O3315" s="80"/>
      <c r="P3315" s="80"/>
      <c r="Q3315" s="78">
        <v>110010</v>
      </c>
      <c r="R3315" s="79" t="s">
        <v>150</v>
      </c>
      <c r="S3315" s="78">
        <v>10</v>
      </c>
      <c r="T3315" s="79" t="s">
        <v>150</v>
      </c>
      <c r="U3315" s="78">
        <v>11</v>
      </c>
      <c r="V3315" s="80" t="s">
        <v>156</v>
      </c>
      <c r="W3315" s="78">
        <v>61</v>
      </c>
      <c r="X3315" s="78">
        <v>1</v>
      </c>
    </row>
    <row r="3316" spans="1:24" x14ac:dyDescent="0.25">
      <c r="A3316" s="67"/>
      <c r="B3316" s="67">
        <v>2948</v>
      </c>
      <c r="C3316" s="67" t="s">
        <v>788</v>
      </c>
      <c r="D3316" s="109">
        <v>352222</v>
      </c>
      <c r="E3316" s="86" t="s">
        <v>547</v>
      </c>
      <c r="F3316" s="72">
        <v>611130</v>
      </c>
      <c r="G3316" s="86" t="s">
        <v>261</v>
      </c>
      <c r="H3316" s="87">
        <v>0</v>
      </c>
      <c r="I3316" s="87">
        <v>12706.56</v>
      </c>
      <c r="J3316" s="87">
        <v>6799</v>
      </c>
      <c r="K3316" s="87">
        <v>6799</v>
      </c>
      <c r="L3316" s="80">
        <v>6799</v>
      </c>
      <c r="M3316" s="80"/>
      <c r="N3316" s="80"/>
      <c r="O3316" s="80"/>
      <c r="P3316" s="80"/>
      <c r="Q3316" s="78">
        <v>110010</v>
      </c>
      <c r="R3316" s="79" t="s">
        <v>150</v>
      </c>
      <c r="S3316" s="78">
        <v>10</v>
      </c>
      <c r="T3316" s="79" t="s">
        <v>150</v>
      </c>
      <c r="U3316" s="78">
        <v>11</v>
      </c>
      <c r="V3316" s="80" t="s">
        <v>156</v>
      </c>
      <c r="W3316" s="78">
        <v>61</v>
      </c>
      <c r="X3316" s="78">
        <v>1</v>
      </c>
    </row>
    <row r="3317" spans="1:24" x14ac:dyDescent="0.25">
      <c r="A3317" s="67"/>
      <c r="B3317" s="67">
        <v>2949</v>
      </c>
      <c r="C3317" s="67" t="s">
        <v>788</v>
      </c>
      <c r="D3317" s="109">
        <v>352222</v>
      </c>
      <c r="E3317" s="86" t="s">
        <v>547</v>
      </c>
      <c r="F3317" s="72">
        <v>611150</v>
      </c>
      <c r="G3317" s="86" t="s">
        <v>262</v>
      </c>
      <c r="H3317" s="87">
        <v>4314</v>
      </c>
      <c r="I3317" s="87">
        <v>2244</v>
      </c>
      <c r="J3317" s="87">
        <v>27175</v>
      </c>
      <c r="K3317" s="87">
        <v>0</v>
      </c>
      <c r="L3317" s="80">
        <v>16747</v>
      </c>
      <c r="M3317" s="80"/>
      <c r="N3317" s="80"/>
      <c r="O3317" s="80"/>
      <c r="P3317" s="80"/>
      <c r="Q3317" s="78">
        <v>110010</v>
      </c>
      <c r="R3317" s="79" t="s">
        <v>150</v>
      </c>
      <c r="S3317" s="78">
        <v>10</v>
      </c>
      <c r="T3317" s="79" t="s">
        <v>150</v>
      </c>
      <c r="U3317" s="78">
        <v>11</v>
      </c>
      <c r="V3317" s="80" t="s">
        <v>156</v>
      </c>
      <c r="W3317" s="78">
        <v>61</v>
      </c>
      <c r="X3317" s="78">
        <v>1</v>
      </c>
    </row>
    <row r="3318" spans="1:24" x14ac:dyDescent="0.25">
      <c r="A3318" s="67"/>
      <c r="B3318" s="67">
        <v>2950</v>
      </c>
      <c r="C3318" s="67" t="s">
        <v>788</v>
      </c>
      <c r="D3318" s="109">
        <v>352222</v>
      </c>
      <c r="E3318" s="86" t="s">
        <v>547</v>
      </c>
      <c r="F3318" s="72">
        <v>611160</v>
      </c>
      <c r="G3318" s="86" t="s">
        <v>230</v>
      </c>
      <c r="H3318" s="87">
        <v>6471</v>
      </c>
      <c r="I3318" s="87">
        <v>4488</v>
      </c>
      <c r="J3318" s="87">
        <v>7137</v>
      </c>
      <c r="K3318" s="87">
        <v>0</v>
      </c>
      <c r="L3318" s="80">
        <v>0</v>
      </c>
      <c r="M3318" s="80"/>
      <c r="N3318" s="80"/>
      <c r="O3318" s="80"/>
      <c r="P3318" s="80"/>
      <c r="Q3318" s="78">
        <v>110010</v>
      </c>
      <c r="R3318" s="79" t="s">
        <v>150</v>
      </c>
      <c r="S3318" s="78">
        <v>10</v>
      </c>
      <c r="T3318" s="79" t="s">
        <v>150</v>
      </c>
      <c r="U3318" s="78">
        <v>11</v>
      </c>
      <c r="V3318" s="80" t="s">
        <v>156</v>
      </c>
      <c r="W3318" s="78">
        <v>61</v>
      </c>
      <c r="X3318" s="78">
        <v>1</v>
      </c>
    </row>
    <row r="3319" spans="1:24" x14ac:dyDescent="0.25">
      <c r="A3319" s="67"/>
      <c r="B3319" s="67">
        <v>2951</v>
      </c>
      <c r="C3319" s="67" t="s">
        <v>788</v>
      </c>
      <c r="D3319" s="109">
        <v>352222</v>
      </c>
      <c r="E3319" s="86" t="s">
        <v>547</v>
      </c>
      <c r="F3319" s="72">
        <v>611350</v>
      </c>
      <c r="G3319" s="86" t="s">
        <v>315</v>
      </c>
      <c r="H3319" s="87">
        <v>46589.52</v>
      </c>
      <c r="I3319" s="87">
        <v>48453</v>
      </c>
      <c r="J3319" s="87">
        <v>50392</v>
      </c>
      <c r="K3319" s="87">
        <v>25195.620000000003</v>
      </c>
      <c r="L3319" s="80">
        <v>50391</v>
      </c>
      <c r="M3319" s="80"/>
      <c r="N3319" s="80"/>
      <c r="O3319" s="80"/>
      <c r="P3319" s="80"/>
      <c r="Q3319" s="78">
        <v>110010</v>
      </c>
      <c r="R3319" s="79" t="s">
        <v>150</v>
      </c>
      <c r="S3319" s="78">
        <v>10</v>
      </c>
      <c r="T3319" s="79" t="s">
        <v>150</v>
      </c>
      <c r="U3319" s="78">
        <v>11</v>
      </c>
      <c r="V3319" s="80" t="s">
        <v>156</v>
      </c>
      <c r="W3319" s="78">
        <v>61</v>
      </c>
      <c r="X3319" s="78">
        <v>1</v>
      </c>
    </row>
    <row r="3320" spans="1:24" x14ac:dyDescent="0.25">
      <c r="A3320" s="67"/>
      <c r="B3320" s="67">
        <v>2952</v>
      </c>
      <c r="C3320" s="67" t="s">
        <v>788</v>
      </c>
      <c r="D3320" s="109">
        <v>352222</v>
      </c>
      <c r="E3320" s="86" t="s">
        <v>547</v>
      </c>
      <c r="F3320" s="72">
        <v>611510</v>
      </c>
      <c r="G3320" s="86" t="s">
        <v>212</v>
      </c>
      <c r="H3320" s="87">
        <v>0</v>
      </c>
      <c r="I3320" s="87">
        <v>4596.1799999999994</v>
      </c>
      <c r="J3320" s="87">
        <v>7280</v>
      </c>
      <c r="K3320" s="87">
        <v>2049.3900000000003</v>
      </c>
      <c r="L3320" s="80">
        <v>7280</v>
      </c>
      <c r="M3320" s="80"/>
      <c r="N3320" s="80"/>
      <c r="O3320" s="80"/>
      <c r="P3320" s="80"/>
      <c r="Q3320" s="78">
        <v>110010</v>
      </c>
      <c r="R3320" s="79" t="s">
        <v>150</v>
      </c>
      <c r="S3320" s="78">
        <v>10</v>
      </c>
      <c r="T3320" s="79" t="s">
        <v>150</v>
      </c>
      <c r="U3320" s="78">
        <v>11</v>
      </c>
      <c r="V3320" s="80" t="s">
        <v>156</v>
      </c>
      <c r="W3320" s="78">
        <v>61</v>
      </c>
      <c r="X3320" s="78">
        <v>1</v>
      </c>
    </row>
    <row r="3321" spans="1:24" x14ac:dyDescent="0.25">
      <c r="A3321" s="67"/>
      <c r="B3321" s="67">
        <v>2953</v>
      </c>
      <c r="C3321" s="67" t="s">
        <v>788</v>
      </c>
      <c r="D3321" s="109">
        <v>352222</v>
      </c>
      <c r="E3321" s="86" t="s">
        <v>547</v>
      </c>
      <c r="F3321" s="72">
        <v>712320</v>
      </c>
      <c r="G3321" s="86" t="s">
        <v>276</v>
      </c>
      <c r="H3321" s="87">
        <v>0</v>
      </c>
      <c r="I3321" s="87">
        <v>0</v>
      </c>
      <c r="J3321" s="87">
        <v>500</v>
      </c>
      <c r="K3321" s="87">
        <v>0</v>
      </c>
      <c r="L3321" s="80">
        <v>500</v>
      </c>
      <c r="M3321" s="80">
        <f t="shared" ref="M3321:M3335" si="92">+L3321-J3321</f>
        <v>0</v>
      </c>
      <c r="N3321" s="80"/>
      <c r="O3321" s="80"/>
      <c r="P3321" s="80"/>
      <c r="Q3321" s="78">
        <v>110010</v>
      </c>
      <c r="R3321" s="79" t="s">
        <v>150</v>
      </c>
      <c r="S3321" s="78">
        <v>10</v>
      </c>
      <c r="T3321" s="79" t="s">
        <v>150</v>
      </c>
      <c r="U3321" s="78">
        <v>11</v>
      </c>
      <c r="V3321" s="80" t="s">
        <v>156</v>
      </c>
      <c r="W3321" s="78">
        <v>71</v>
      </c>
      <c r="X3321" s="78">
        <v>4</v>
      </c>
    </row>
    <row r="3322" spans="1:24" x14ac:dyDescent="0.25">
      <c r="A3322" s="67"/>
      <c r="B3322" s="67">
        <v>2954</v>
      </c>
      <c r="C3322" s="67" t="s">
        <v>788</v>
      </c>
      <c r="D3322" s="109">
        <v>352222</v>
      </c>
      <c r="E3322" s="86" t="s">
        <v>547</v>
      </c>
      <c r="F3322" s="72">
        <v>712630</v>
      </c>
      <c r="G3322" s="86" t="s">
        <v>270</v>
      </c>
      <c r="H3322" s="87">
        <v>1530</v>
      </c>
      <c r="I3322" s="87">
        <v>1530</v>
      </c>
      <c r="J3322" s="87">
        <v>2000</v>
      </c>
      <c r="K3322" s="87">
        <v>1530</v>
      </c>
      <c r="L3322" s="80">
        <v>2000</v>
      </c>
      <c r="M3322" s="80">
        <f t="shared" si="92"/>
        <v>0</v>
      </c>
      <c r="N3322" s="80"/>
      <c r="O3322" s="80"/>
      <c r="P3322" s="80"/>
      <c r="Q3322" s="78">
        <v>110010</v>
      </c>
      <c r="R3322" s="79" t="s">
        <v>150</v>
      </c>
      <c r="S3322" s="78">
        <v>10</v>
      </c>
      <c r="T3322" s="79" t="s">
        <v>150</v>
      </c>
      <c r="U3322" s="78">
        <v>11</v>
      </c>
      <c r="V3322" s="80" t="s">
        <v>156</v>
      </c>
      <c r="W3322" s="78">
        <v>71</v>
      </c>
      <c r="X3322" s="78">
        <v>4</v>
      </c>
    </row>
    <row r="3323" spans="1:24" x14ac:dyDescent="0.25">
      <c r="A3323" s="67"/>
      <c r="B3323" s="67">
        <v>2955</v>
      </c>
      <c r="C3323" s="67" t="s">
        <v>788</v>
      </c>
      <c r="D3323" s="109">
        <v>352222</v>
      </c>
      <c r="E3323" s="86" t="s">
        <v>547</v>
      </c>
      <c r="F3323" s="72">
        <v>712655</v>
      </c>
      <c r="G3323" s="86" t="s">
        <v>237</v>
      </c>
      <c r="H3323" s="87">
        <v>600</v>
      </c>
      <c r="I3323" s="87">
        <v>638.72</v>
      </c>
      <c r="J3323" s="87">
        <v>1000</v>
      </c>
      <c r="K3323" s="87">
        <v>279</v>
      </c>
      <c r="L3323" s="80">
        <v>1000</v>
      </c>
      <c r="M3323" s="80">
        <f t="shared" si="92"/>
        <v>0</v>
      </c>
      <c r="N3323" s="80"/>
      <c r="O3323" s="80"/>
      <c r="P3323" s="80"/>
      <c r="Q3323" s="78">
        <v>110010</v>
      </c>
      <c r="R3323" s="79" t="s">
        <v>150</v>
      </c>
      <c r="S3323" s="78">
        <v>10</v>
      </c>
      <c r="T3323" s="79" t="s">
        <v>150</v>
      </c>
      <c r="U3323" s="78">
        <v>11</v>
      </c>
      <c r="V3323" s="80" t="s">
        <v>156</v>
      </c>
      <c r="W3323" s="78">
        <v>71</v>
      </c>
      <c r="X3323" s="78">
        <v>4</v>
      </c>
    </row>
    <row r="3324" spans="1:24" x14ac:dyDescent="0.25">
      <c r="A3324" s="67"/>
      <c r="B3324" s="67">
        <v>2956</v>
      </c>
      <c r="C3324" s="67" t="s">
        <v>788</v>
      </c>
      <c r="D3324" s="109">
        <v>352222</v>
      </c>
      <c r="E3324" s="86" t="s">
        <v>547</v>
      </c>
      <c r="F3324" s="72">
        <v>733110</v>
      </c>
      <c r="G3324" s="86" t="s">
        <v>214</v>
      </c>
      <c r="H3324" s="87">
        <v>790.80000000000007</v>
      </c>
      <c r="I3324" s="87">
        <v>901.68000000000006</v>
      </c>
      <c r="J3324" s="87">
        <v>1734</v>
      </c>
      <c r="K3324" s="87">
        <v>612.39</v>
      </c>
      <c r="L3324" s="80">
        <v>1734</v>
      </c>
      <c r="M3324" s="80">
        <f t="shared" si="92"/>
        <v>0</v>
      </c>
      <c r="N3324" s="80"/>
      <c r="O3324" s="80"/>
      <c r="P3324" s="80"/>
      <c r="Q3324" s="78">
        <v>110010</v>
      </c>
      <c r="R3324" s="79" t="s">
        <v>150</v>
      </c>
      <c r="S3324" s="78">
        <v>10</v>
      </c>
      <c r="T3324" s="79" t="s">
        <v>150</v>
      </c>
      <c r="U3324" s="78">
        <v>11</v>
      </c>
      <c r="V3324" s="80" t="s">
        <v>156</v>
      </c>
      <c r="W3324" s="78">
        <v>73</v>
      </c>
      <c r="X3324" s="78">
        <v>4</v>
      </c>
    </row>
    <row r="3325" spans="1:24" x14ac:dyDescent="0.25">
      <c r="A3325" s="67"/>
      <c r="B3325" s="67">
        <v>2957</v>
      </c>
      <c r="C3325" s="67" t="s">
        <v>788</v>
      </c>
      <c r="D3325" s="109">
        <v>352222</v>
      </c>
      <c r="E3325" s="86" t="s">
        <v>547</v>
      </c>
      <c r="F3325" s="72">
        <v>744210</v>
      </c>
      <c r="G3325" s="86" t="s">
        <v>190</v>
      </c>
      <c r="H3325" s="87">
        <v>96.960000000000008</v>
      </c>
      <c r="I3325" s="87">
        <v>19.04</v>
      </c>
      <c r="J3325" s="87">
        <v>923</v>
      </c>
      <c r="K3325" s="87">
        <v>424.53000000000003</v>
      </c>
      <c r="L3325" s="80">
        <v>923</v>
      </c>
      <c r="M3325" s="80">
        <f t="shared" si="92"/>
        <v>0</v>
      </c>
      <c r="N3325" s="80"/>
      <c r="O3325" s="80"/>
      <c r="P3325" s="80"/>
      <c r="Q3325" s="78">
        <v>110010</v>
      </c>
      <c r="R3325" s="79" t="s">
        <v>150</v>
      </c>
      <c r="S3325" s="78">
        <v>10</v>
      </c>
      <c r="T3325" s="79" t="s">
        <v>150</v>
      </c>
      <c r="U3325" s="78">
        <v>11</v>
      </c>
      <c r="V3325" s="80" t="s">
        <v>156</v>
      </c>
      <c r="W3325" s="78">
        <v>74</v>
      </c>
      <c r="X3325" s="78">
        <v>4</v>
      </c>
    </row>
    <row r="3326" spans="1:24" x14ac:dyDescent="0.25">
      <c r="A3326" s="67"/>
      <c r="B3326" s="67">
        <v>2958</v>
      </c>
      <c r="C3326" s="67" t="s">
        <v>788</v>
      </c>
      <c r="D3326" s="109">
        <v>352222</v>
      </c>
      <c r="E3326" s="86" t="s">
        <v>547</v>
      </c>
      <c r="F3326" s="72">
        <v>744220</v>
      </c>
      <c r="G3326" s="86" t="s">
        <v>191</v>
      </c>
      <c r="H3326" s="87">
        <v>1623.8</v>
      </c>
      <c r="I3326" s="87">
        <v>739.73</v>
      </c>
      <c r="J3326" s="87">
        <v>1000</v>
      </c>
      <c r="K3326" s="87">
        <v>618</v>
      </c>
      <c r="L3326" s="80">
        <v>1000</v>
      </c>
      <c r="M3326" s="80">
        <f t="shared" si="92"/>
        <v>0</v>
      </c>
      <c r="N3326" s="80"/>
      <c r="O3326" s="80"/>
      <c r="P3326" s="80"/>
      <c r="Q3326" s="78">
        <v>110010</v>
      </c>
      <c r="R3326" s="79" t="s">
        <v>150</v>
      </c>
      <c r="S3326" s="78">
        <v>10</v>
      </c>
      <c r="T3326" s="79" t="s">
        <v>150</v>
      </c>
      <c r="U3326" s="78">
        <v>11</v>
      </c>
      <c r="V3326" s="80" t="s">
        <v>156</v>
      </c>
      <c r="W3326" s="78">
        <v>74</v>
      </c>
      <c r="X3326" s="78">
        <v>4</v>
      </c>
    </row>
    <row r="3327" spans="1:24" x14ac:dyDescent="0.25">
      <c r="A3327" s="67"/>
      <c r="B3327" s="67">
        <v>2959</v>
      </c>
      <c r="C3327" s="67" t="s">
        <v>788</v>
      </c>
      <c r="D3327" s="109">
        <v>352222</v>
      </c>
      <c r="E3327" s="86" t="s">
        <v>547</v>
      </c>
      <c r="F3327" s="72">
        <v>755240</v>
      </c>
      <c r="G3327" s="86" t="s">
        <v>193</v>
      </c>
      <c r="H3327" s="87">
        <v>0</v>
      </c>
      <c r="I3327" s="87">
        <v>557.6</v>
      </c>
      <c r="J3327" s="87">
        <v>50</v>
      </c>
      <c r="K3327" s="87">
        <v>0</v>
      </c>
      <c r="L3327" s="80">
        <v>50</v>
      </c>
      <c r="M3327" s="80">
        <f t="shared" si="92"/>
        <v>0</v>
      </c>
      <c r="N3327" s="80"/>
      <c r="O3327" s="80"/>
      <c r="P3327" s="80"/>
      <c r="Q3327" s="78">
        <v>110010</v>
      </c>
      <c r="R3327" s="79" t="s">
        <v>150</v>
      </c>
      <c r="S3327" s="78">
        <v>10</v>
      </c>
      <c r="T3327" s="79" t="s">
        <v>150</v>
      </c>
      <c r="U3327" s="78">
        <v>11</v>
      </c>
      <c r="V3327" s="80" t="s">
        <v>156</v>
      </c>
      <c r="W3327" s="78">
        <v>75</v>
      </c>
      <c r="X3327" s="78">
        <v>4</v>
      </c>
    </row>
    <row r="3328" spans="1:24" x14ac:dyDescent="0.25">
      <c r="A3328" s="67"/>
      <c r="B3328" s="67">
        <v>2960</v>
      </c>
      <c r="C3328" s="67" t="s">
        <v>788</v>
      </c>
      <c r="D3328" s="109">
        <v>352222</v>
      </c>
      <c r="E3328" s="86" t="s">
        <v>547</v>
      </c>
      <c r="F3328" s="72">
        <v>755310</v>
      </c>
      <c r="G3328" s="86" t="s">
        <v>194</v>
      </c>
      <c r="H3328" s="87">
        <v>1012.9200000000001</v>
      </c>
      <c r="I3328" s="87">
        <v>863.28</v>
      </c>
      <c r="J3328" s="87">
        <v>1650</v>
      </c>
      <c r="K3328" s="87">
        <v>232.02</v>
      </c>
      <c r="L3328" s="80">
        <v>1650</v>
      </c>
      <c r="M3328" s="80">
        <f t="shared" si="92"/>
        <v>0</v>
      </c>
      <c r="N3328" s="80"/>
      <c r="O3328" s="80"/>
      <c r="P3328" s="80"/>
      <c r="Q3328" s="78">
        <v>110010</v>
      </c>
      <c r="R3328" s="79" t="s">
        <v>150</v>
      </c>
      <c r="S3328" s="78">
        <v>10</v>
      </c>
      <c r="T3328" s="79" t="s">
        <v>150</v>
      </c>
      <c r="U3328" s="78">
        <v>11</v>
      </c>
      <c r="V3328" s="80" t="s">
        <v>156</v>
      </c>
      <c r="W3328" s="78">
        <v>75</v>
      </c>
      <c r="X3328" s="78">
        <v>4</v>
      </c>
    </row>
    <row r="3329" spans="1:24" x14ac:dyDescent="0.25">
      <c r="A3329" s="67"/>
      <c r="B3329" s="67">
        <v>2961</v>
      </c>
      <c r="C3329" s="67" t="s">
        <v>788</v>
      </c>
      <c r="D3329" s="109">
        <v>352222</v>
      </c>
      <c r="E3329" s="86" t="s">
        <v>547</v>
      </c>
      <c r="F3329" s="72">
        <v>755330</v>
      </c>
      <c r="G3329" s="86" t="s">
        <v>238</v>
      </c>
      <c r="H3329" s="87">
        <v>0</v>
      </c>
      <c r="I3329" s="87">
        <v>0</v>
      </c>
      <c r="J3329" s="87">
        <v>400</v>
      </c>
      <c r="K3329" s="87">
        <v>0</v>
      </c>
      <c r="L3329" s="80">
        <v>400</v>
      </c>
      <c r="M3329" s="80">
        <f t="shared" si="92"/>
        <v>0</v>
      </c>
      <c r="N3329" s="80"/>
      <c r="O3329" s="80"/>
      <c r="P3329" s="80"/>
      <c r="Q3329" s="78">
        <v>110010</v>
      </c>
      <c r="R3329" s="79" t="s">
        <v>150</v>
      </c>
      <c r="S3329" s="78">
        <v>10</v>
      </c>
      <c r="T3329" s="79" t="s">
        <v>150</v>
      </c>
      <c r="U3329" s="78">
        <v>11</v>
      </c>
      <c r="V3329" s="80" t="s">
        <v>156</v>
      </c>
      <c r="W3329" s="78">
        <v>75</v>
      </c>
      <c r="X3329" s="78">
        <v>4</v>
      </c>
    </row>
    <row r="3330" spans="1:24" x14ac:dyDescent="0.25">
      <c r="A3330" s="67"/>
      <c r="B3330" s="67">
        <v>2962</v>
      </c>
      <c r="C3330" s="67" t="s">
        <v>788</v>
      </c>
      <c r="D3330" s="109">
        <v>352222</v>
      </c>
      <c r="E3330" s="86" t="s">
        <v>547</v>
      </c>
      <c r="F3330" s="72">
        <v>755360</v>
      </c>
      <c r="G3330" s="86" t="s">
        <v>225</v>
      </c>
      <c r="H3330" s="87">
        <v>128.87</v>
      </c>
      <c r="I3330" s="87">
        <v>472.29999999999995</v>
      </c>
      <c r="J3330" s="87">
        <v>1000</v>
      </c>
      <c r="K3330" s="87">
        <v>147.77000000000001</v>
      </c>
      <c r="L3330" s="80">
        <v>1000</v>
      </c>
      <c r="M3330" s="80">
        <f t="shared" si="92"/>
        <v>0</v>
      </c>
      <c r="N3330" s="80"/>
      <c r="O3330" s="80"/>
      <c r="P3330" s="80"/>
      <c r="Q3330" s="78">
        <v>110010</v>
      </c>
      <c r="R3330" s="79" t="s">
        <v>150</v>
      </c>
      <c r="S3330" s="78">
        <v>10</v>
      </c>
      <c r="T3330" s="79" t="s">
        <v>150</v>
      </c>
      <c r="U3330" s="78">
        <v>11</v>
      </c>
      <c r="V3330" s="80" t="s">
        <v>156</v>
      </c>
      <c r="W3330" s="78">
        <v>75</v>
      </c>
      <c r="X3330" s="78">
        <v>4</v>
      </c>
    </row>
    <row r="3331" spans="1:24" x14ac:dyDescent="0.25">
      <c r="A3331" s="67"/>
      <c r="B3331" s="67">
        <v>2963</v>
      </c>
      <c r="C3331" s="67" t="s">
        <v>788</v>
      </c>
      <c r="D3331" s="109">
        <v>352222</v>
      </c>
      <c r="E3331" s="86" t="s">
        <v>547</v>
      </c>
      <c r="F3331" s="72">
        <v>755545</v>
      </c>
      <c r="G3331" s="86" t="s">
        <v>244</v>
      </c>
      <c r="H3331" s="87">
        <v>0</v>
      </c>
      <c r="I3331" s="87">
        <v>778.64</v>
      </c>
      <c r="J3331" s="87">
        <v>0</v>
      </c>
      <c r="K3331" s="87">
        <v>0</v>
      </c>
      <c r="L3331" s="80">
        <v>0</v>
      </c>
      <c r="M3331" s="80">
        <f t="shared" si="92"/>
        <v>0</v>
      </c>
      <c r="N3331" s="80"/>
      <c r="O3331" s="80"/>
      <c r="P3331" s="80"/>
      <c r="Q3331" s="78">
        <v>110010</v>
      </c>
      <c r="R3331" s="79" t="s">
        <v>150</v>
      </c>
      <c r="S3331" s="78">
        <v>10</v>
      </c>
      <c r="T3331" s="79" t="s">
        <v>150</v>
      </c>
      <c r="U3331" s="78">
        <v>11</v>
      </c>
      <c r="V3331" s="80" t="s">
        <v>156</v>
      </c>
      <c r="W3331" s="78">
        <v>75</v>
      </c>
      <c r="X3331" s="78">
        <v>4</v>
      </c>
    </row>
    <row r="3332" spans="1:24" x14ac:dyDescent="0.25">
      <c r="A3332" s="67"/>
      <c r="B3332" s="67">
        <v>2964</v>
      </c>
      <c r="C3332" s="67" t="s">
        <v>788</v>
      </c>
      <c r="D3332" s="109">
        <v>352222</v>
      </c>
      <c r="E3332" s="86" t="s">
        <v>547</v>
      </c>
      <c r="F3332" s="72">
        <v>755705</v>
      </c>
      <c r="G3332" s="86" t="s">
        <v>196</v>
      </c>
      <c r="H3332" s="87">
        <v>275.59000000000003</v>
      </c>
      <c r="I3332" s="87">
        <v>496.5100000000001</v>
      </c>
      <c r="J3332" s="87">
        <v>200</v>
      </c>
      <c r="K3332" s="87">
        <v>23.419999999999998</v>
      </c>
      <c r="L3332" s="80">
        <v>200</v>
      </c>
      <c r="M3332" s="80">
        <f t="shared" si="92"/>
        <v>0</v>
      </c>
      <c r="N3332" s="80"/>
      <c r="O3332" s="80"/>
      <c r="P3332" s="80"/>
      <c r="Q3332" s="78">
        <v>110010</v>
      </c>
      <c r="R3332" s="79" t="s">
        <v>150</v>
      </c>
      <c r="S3332" s="78">
        <v>10</v>
      </c>
      <c r="T3332" s="79" t="s">
        <v>150</v>
      </c>
      <c r="U3332" s="78">
        <v>11</v>
      </c>
      <c r="V3332" s="80" t="s">
        <v>156</v>
      </c>
      <c r="W3332" s="78">
        <v>75</v>
      </c>
      <c r="X3332" s="78">
        <v>4</v>
      </c>
    </row>
    <row r="3333" spans="1:24" x14ac:dyDescent="0.25">
      <c r="A3333" s="67"/>
      <c r="B3333" s="67">
        <v>2965</v>
      </c>
      <c r="C3333" s="67" t="s">
        <v>788</v>
      </c>
      <c r="D3333" s="109">
        <v>352222</v>
      </c>
      <c r="E3333" s="86" t="s">
        <v>547</v>
      </c>
      <c r="F3333" s="72">
        <v>755730</v>
      </c>
      <c r="G3333" s="86" t="s">
        <v>197</v>
      </c>
      <c r="H3333" s="87">
        <v>0</v>
      </c>
      <c r="I3333" s="87">
        <v>0</v>
      </c>
      <c r="J3333" s="87">
        <v>500</v>
      </c>
      <c r="K3333" s="87">
        <v>0</v>
      </c>
      <c r="L3333" s="80">
        <v>500</v>
      </c>
      <c r="M3333" s="80">
        <f t="shared" si="92"/>
        <v>0</v>
      </c>
      <c r="N3333" s="80"/>
      <c r="O3333" s="80"/>
      <c r="P3333" s="80"/>
      <c r="Q3333" s="78">
        <v>110010</v>
      </c>
      <c r="R3333" s="79" t="s">
        <v>150</v>
      </c>
      <c r="S3333" s="78">
        <v>10</v>
      </c>
      <c r="T3333" s="79" t="s">
        <v>150</v>
      </c>
      <c r="U3333" s="78">
        <v>11</v>
      </c>
      <c r="V3333" s="80" t="s">
        <v>156</v>
      </c>
      <c r="W3333" s="78">
        <v>75</v>
      </c>
      <c r="X3333" s="78">
        <v>4</v>
      </c>
    </row>
    <row r="3334" spans="1:24" x14ac:dyDescent="0.25">
      <c r="A3334" s="67"/>
      <c r="B3334" s="67">
        <v>2966</v>
      </c>
      <c r="C3334" s="67" t="s">
        <v>788</v>
      </c>
      <c r="D3334" s="109">
        <v>352222</v>
      </c>
      <c r="E3334" s="86" t="s">
        <v>547</v>
      </c>
      <c r="F3334" s="72">
        <v>755765</v>
      </c>
      <c r="G3334" s="86" t="s">
        <v>239</v>
      </c>
      <c r="H3334" s="87">
        <v>0</v>
      </c>
      <c r="I3334" s="87">
        <v>0</v>
      </c>
      <c r="J3334" s="87">
        <v>266</v>
      </c>
      <c r="K3334" s="87">
        <v>266</v>
      </c>
      <c r="L3334" s="80">
        <v>266</v>
      </c>
      <c r="M3334" s="80">
        <f t="shared" si="92"/>
        <v>0</v>
      </c>
      <c r="N3334" s="80"/>
      <c r="O3334" s="80"/>
      <c r="P3334" s="80"/>
      <c r="Q3334" s="78">
        <v>110010</v>
      </c>
      <c r="R3334" s="79" t="s">
        <v>150</v>
      </c>
      <c r="S3334" s="78">
        <v>10</v>
      </c>
      <c r="T3334" s="79" t="s">
        <v>150</v>
      </c>
      <c r="U3334" s="78">
        <v>11</v>
      </c>
      <c r="V3334" s="80" t="s">
        <v>156</v>
      </c>
      <c r="W3334" s="78">
        <v>75</v>
      </c>
      <c r="X3334" s="78">
        <v>4</v>
      </c>
    </row>
    <row r="3335" spans="1:24" x14ac:dyDescent="0.25">
      <c r="A3335" s="67"/>
      <c r="B3335" s="67"/>
      <c r="C3335" s="67" t="s">
        <v>788</v>
      </c>
      <c r="D3335" s="109">
        <v>352222</v>
      </c>
      <c r="E3335" s="86" t="s">
        <v>547</v>
      </c>
      <c r="F3335" s="66">
        <v>798142</v>
      </c>
      <c r="G3335" s="66" t="s">
        <v>839</v>
      </c>
      <c r="H3335" s="87"/>
      <c r="I3335" s="87"/>
      <c r="J3335" s="87"/>
      <c r="K3335" s="87"/>
      <c r="L3335" s="80">
        <v>-1685</v>
      </c>
      <c r="M3335" s="80">
        <f t="shared" si="92"/>
        <v>-1685</v>
      </c>
      <c r="N3335" s="80"/>
      <c r="O3335" s="80"/>
      <c r="P3335" s="80"/>
      <c r="Q3335" s="78">
        <v>110010</v>
      </c>
      <c r="R3335" s="79" t="s">
        <v>150</v>
      </c>
      <c r="S3335" s="78">
        <v>10</v>
      </c>
      <c r="T3335" s="79" t="s">
        <v>150</v>
      </c>
      <c r="U3335" s="78">
        <v>11</v>
      </c>
      <c r="V3335" s="80" t="s">
        <v>156</v>
      </c>
      <c r="W3335" s="78">
        <v>79</v>
      </c>
      <c r="X3335" s="78">
        <v>4</v>
      </c>
    </row>
    <row r="3336" spans="1:24" x14ac:dyDescent="0.25">
      <c r="A3336" s="67"/>
      <c r="B3336" s="67">
        <v>2967</v>
      </c>
      <c r="C3336" s="67" t="s">
        <v>788</v>
      </c>
      <c r="D3336" s="109">
        <v>352226</v>
      </c>
      <c r="E3336" s="86" t="s">
        <v>547</v>
      </c>
      <c r="F3336" s="72">
        <v>611110</v>
      </c>
      <c r="G3336" s="86" t="s">
        <v>258</v>
      </c>
      <c r="H3336" s="87">
        <v>32175</v>
      </c>
      <c r="I3336" s="87">
        <v>50193</v>
      </c>
      <c r="J3336" s="87">
        <v>12708</v>
      </c>
      <c r="K3336" s="87">
        <v>907.72</v>
      </c>
      <c r="L3336" s="80">
        <v>23600</v>
      </c>
      <c r="M3336" s="80"/>
      <c r="N3336" s="80"/>
      <c r="O3336" s="80"/>
      <c r="P3336" s="80"/>
      <c r="Q3336" s="78">
        <v>110010</v>
      </c>
      <c r="R3336" s="79" t="s">
        <v>150</v>
      </c>
      <c r="S3336" s="78">
        <v>10</v>
      </c>
      <c r="T3336" s="79" t="s">
        <v>150</v>
      </c>
      <c r="U3336" s="78">
        <v>11</v>
      </c>
      <c r="V3336" s="80" t="s">
        <v>156</v>
      </c>
      <c r="W3336" s="78">
        <v>61</v>
      </c>
      <c r="X3336" s="78">
        <v>1</v>
      </c>
    </row>
    <row r="3337" spans="1:24" x14ac:dyDescent="0.25">
      <c r="A3337" s="67"/>
      <c r="B3337" s="67">
        <v>2968</v>
      </c>
      <c r="C3337" s="67" t="s">
        <v>788</v>
      </c>
      <c r="D3337" s="109">
        <v>352226</v>
      </c>
      <c r="E3337" s="86" t="s">
        <v>547</v>
      </c>
      <c r="F3337" s="72">
        <v>611115</v>
      </c>
      <c r="G3337" s="86" t="s">
        <v>259</v>
      </c>
      <c r="H3337" s="87">
        <v>67.41</v>
      </c>
      <c r="I3337" s="87">
        <v>771.21</v>
      </c>
      <c r="J3337" s="87">
        <v>832</v>
      </c>
      <c r="K3337" s="87">
        <v>0</v>
      </c>
      <c r="L3337" s="80">
        <v>832</v>
      </c>
      <c r="M3337" s="80"/>
      <c r="N3337" s="80"/>
      <c r="O3337" s="80"/>
      <c r="P3337" s="80"/>
      <c r="Q3337" s="78">
        <v>110010</v>
      </c>
      <c r="R3337" s="79" t="s">
        <v>150</v>
      </c>
      <c r="S3337" s="78">
        <v>10</v>
      </c>
      <c r="T3337" s="79" t="s">
        <v>150</v>
      </c>
      <c r="U3337" s="78">
        <v>11</v>
      </c>
      <c r="V3337" s="80" t="s">
        <v>156</v>
      </c>
      <c r="W3337" s="78">
        <v>61</v>
      </c>
      <c r="X3337" s="78">
        <v>1</v>
      </c>
    </row>
    <row r="3338" spans="1:24" x14ac:dyDescent="0.25">
      <c r="A3338" s="67"/>
      <c r="B3338" s="67">
        <v>2969</v>
      </c>
      <c r="C3338" s="67" t="s">
        <v>788</v>
      </c>
      <c r="D3338" s="109">
        <v>352226</v>
      </c>
      <c r="E3338" s="86" t="s">
        <v>547</v>
      </c>
      <c r="F3338" s="72">
        <v>611120</v>
      </c>
      <c r="G3338" s="86" t="s">
        <v>229</v>
      </c>
      <c r="H3338" s="87">
        <v>9203.02</v>
      </c>
      <c r="I3338" s="87">
        <v>7189.78</v>
      </c>
      <c r="J3338" s="87">
        <v>20775</v>
      </c>
      <c r="K3338" s="87">
        <v>13976.64</v>
      </c>
      <c r="L3338" s="80">
        <v>0</v>
      </c>
      <c r="M3338" s="80"/>
      <c r="N3338" s="80"/>
      <c r="O3338" s="80"/>
      <c r="P3338" s="80"/>
      <c r="Q3338" s="78">
        <v>110010</v>
      </c>
      <c r="R3338" s="79" t="s">
        <v>150</v>
      </c>
      <c r="S3338" s="78">
        <v>10</v>
      </c>
      <c r="T3338" s="79" t="s">
        <v>150</v>
      </c>
      <c r="U3338" s="78">
        <v>11</v>
      </c>
      <c r="V3338" s="80" t="s">
        <v>156</v>
      </c>
      <c r="W3338" s="78">
        <v>61</v>
      </c>
      <c r="X3338" s="78">
        <v>1</v>
      </c>
    </row>
    <row r="3339" spans="1:24" x14ac:dyDescent="0.25">
      <c r="A3339" s="67"/>
      <c r="B3339" s="67">
        <v>2970</v>
      </c>
      <c r="C3339" s="67" t="s">
        <v>788</v>
      </c>
      <c r="D3339" s="109">
        <v>352226</v>
      </c>
      <c r="E3339" s="86" t="s">
        <v>547</v>
      </c>
      <c r="F3339" s="72">
        <v>611150</v>
      </c>
      <c r="G3339" s="86" t="s">
        <v>262</v>
      </c>
      <c r="H3339" s="87">
        <v>7507.5</v>
      </c>
      <c r="I3339" s="87">
        <v>7807.7999999999993</v>
      </c>
      <c r="J3339" s="87">
        <v>0</v>
      </c>
      <c r="K3339" s="87">
        <v>0</v>
      </c>
      <c r="L3339" s="80">
        <v>0</v>
      </c>
      <c r="M3339" s="80"/>
      <c r="N3339" s="80"/>
      <c r="O3339" s="80"/>
      <c r="P3339" s="80"/>
      <c r="Q3339" s="78">
        <v>110010</v>
      </c>
      <c r="R3339" s="79" t="s">
        <v>150</v>
      </c>
      <c r="S3339" s="78">
        <v>10</v>
      </c>
      <c r="T3339" s="79" t="s">
        <v>150</v>
      </c>
      <c r="U3339" s="78">
        <v>11</v>
      </c>
      <c r="V3339" s="80" t="s">
        <v>156</v>
      </c>
      <c r="W3339" s="78">
        <v>61</v>
      </c>
      <c r="X3339" s="78">
        <v>1</v>
      </c>
    </row>
    <row r="3340" spans="1:24" x14ac:dyDescent="0.25">
      <c r="A3340" s="67"/>
      <c r="B3340" s="67">
        <v>2971</v>
      </c>
      <c r="C3340" s="67" t="s">
        <v>788</v>
      </c>
      <c r="D3340" s="109">
        <v>352226</v>
      </c>
      <c r="E3340" s="86" t="s">
        <v>547</v>
      </c>
      <c r="F3340" s="72">
        <v>733110</v>
      </c>
      <c r="G3340" s="86" t="s">
        <v>214</v>
      </c>
      <c r="H3340" s="87">
        <v>53.35</v>
      </c>
      <c r="I3340" s="87">
        <v>14.4</v>
      </c>
      <c r="J3340" s="87">
        <v>500</v>
      </c>
      <c r="K3340" s="87">
        <v>0</v>
      </c>
      <c r="L3340" s="80">
        <v>500</v>
      </c>
      <c r="M3340" s="80">
        <f t="shared" ref="M3340:M3346" si="93">+L3340-J3340</f>
        <v>0</v>
      </c>
      <c r="N3340" s="80"/>
      <c r="O3340" s="80"/>
      <c r="P3340" s="80"/>
      <c r="Q3340" s="78">
        <v>110010</v>
      </c>
      <c r="R3340" s="79" t="s">
        <v>150</v>
      </c>
      <c r="S3340" s="78">
        <v>10</v>
      </c>
      <c r="T3340" s="79" t="s">
        <v>150</v>
      </c>
      <c r="U3340" s="78">
        <v>11</v>
      </c>
      <c r="V3340" s="80" t="s">
        <v>156</v>
      </c>
      <c r="W3340" s="78">
        <v>73</v>
      </c>
      <c r="X3340" s="78">
        <v>4</v>
      </c>
    </row>
    <row r="3341" spans="1:24" x14ac:dyDescent="0.25">
      <c r="A3341" s="67"/>
      <c r="B3341" s="67">
        <v>2972</v>
      </c>
      <c r="C3341" s="67" t="s">
        <v>788</v>
      </c>
      <c r="D3341" s="109">
        <v>352226</v>
      </c>
      <c r="E3341" s="86" t="s">
        <v>547</v>
      </c>
      <c r="F3341" s="72">
        <v>744210</v>
      </c>
      <c r="G3341" s="86" t="s">
        <v>190</v>
      </c>
      <c r="H3341" s="87">
        <v>679.18000000000006</v>
      </c>
      <c r="I3341" s="87">
        <v>0</v>
      </c>
      <c r="J3341" s="87">
        <v>350</v>
      </c>
      <c r="K3341" s="87">
        <v>0</v>
      </c>
      <c r="L3341" s="80">
        <v>350</v>
      </c>
      <c r="M3341" s="80">
        <f t="shared" si="93"/>
        <v>0</v>
      </c>
      <c r="N3341" s="80"/>
      <c r="O3341" s="80"/>
      <c r="P3341" s="80"/>
      <c r="Q3341" s="78">
        <v>110010</v>
      </c>
      <c r="R3341" s="79" t="s">
        <v>150</v>
      </c>
      <c r="S3341" s="78">
        <v>10</v>
      </c>
      <c r="T3341" s="79" t="s">
        <v>150</v>
      </c>
      <c r="U3341" s="78">
        <v>11</v>
      </c>
      <c r="V3341" s="80" t="s">
        <v>156</v>
      </c>
      <c r="W3341" s="78">
        <v>74</v>
      </c>
      <c r="X3341" s="78">
        <v>4</v>
      </c>
    </row>
    <row r="3342" spans="1:24" s="66" customFormat="1" x14ac:dyDescent="0.25">
      <c r="A3342" s="67"/>
      <c r="B3342" s="67">
        <v>2973</v>
      </c>
      <c r="C3342" s="67" t="s">
        <v>788</v>
      </c>
      <c r="D3342" s="109">
        <v>352226</v>
      </c>
      <c r="E3342" s="86" t="s">
        <v>547</v>
      </c>
      <c r="F3342" s="72">
        <v>744220</v>
      </c>
      <c r="G3342" s="86" t="s">
        <v>191</v>
      </c>
      <c r="H3342" s="87">
        <v>1843.83</v>
      </c>
      <c r="I3342" s="87">
        <v>1232.18</v>
      </c>
      <c r="J3342" s="87">
        <v>1000</v>
      </c>
      <c r="K3342" s="87">
        <v>0</v>
      </c>
      <c r="L3342" s="80">
        <v>1000</v>
      </c>
      <c r="M3342" s="80">
        <f t="shared" si="93"/>
        <v>0</v>
      </c>
      <c r="N3342" s="80"/>
      <c r="O3342" s="80"/>
      <c r="P3342" s="80"/>
      <c r="Q3342" s="78">
        <v>110010</v>
      </c>
      <c r="R3342" s="79" t="s">
        <v>150</v>
      </c>
      <c r="S3342" s="78">
        <v>10</v>
      </c>
      <c r="T3342" s="79" t="s">
        <v>150</v>
      </c>
      <c r="U3342" s="78">
        <v>11</v>
      </c>
      <c r="V3342" s="80" t="s">
        <v>156</v>
      </c>
      <c r="W3342" s="78">
        <v>74</v>
      </c>
      <c r="X3342" s="78">
        <v>4</v>
      </c>
    </row>
    <row r="3343" spans="1:24" x14ac:dyDescent="0.25">
      <c r="A3343" s="67"/>
      <c r="B3343" s="67">
        <v>2974</v>
      </c>
      <c r="C3343" s="67" t="s">
        <v>788</v>
      </c>
      <c r="D3343" s="109">
        <v>352226</v>
      </c>
      <c r="E3343" s="86" t="s">
        <v>547</v>
      </c>
      <c r="F3343" s="72">
        <v>755240</v>
      </c>
      <c r="G3343" s="86" t="s">
        <v>193</v>
      </c>
      <c r="H3343" s="87">
        <v>0</v>
      </c>
      <c r="I3343" s="87">
        <v>0</v>
      </c>
      <c r="J3343" s="87">
        <v>43</v>
      </c>
      <c r="K3343" s="87">
        <v>0</v>
      </c>
      <c r="L3343" s="80">
        <v>43</v>
      </c>
      <c r="M3343" s="80">
        <f t="shared" si="93"/>
        <v>0</v>
      </c>
      <c r="N3343" s="80"/>
      <c r="O3343" s="80"/>
      <c r="P3343" s="80"/>
      <c r="Q3343" s="78">
        <v>110010</v>
      </c>
      <c r="R3343" s="79" t="s">
        <v>150</v>
      </c>
      <c r="S3343" s="78">
        <v>10</v>
      </c>
      <c r="T3343" s="79" t="s">
        <v>150</v>
      </c>
      <c r="U3343" s="78">
        <v>11</v>
      </c>
      <c r="V3343" s="80" t="s">
        <v>156</v>
      </c>
      <c r="W3343" s="78">
        <v>75</v>
      </c>
      <c r="X3343" s="78">
        <v>4</v>
      </c>
    </row>
    <row r="3344" spans="1:24" x14ac:dyDescent="0.25">
      <c r="A3344" s="67"/>
      <c r="B3344" s="67">
        <v>2975</v>
      </c>
      <c r="C3344" s="67" t="s">
        <v>788</v>
      </c>
      <c r="D3344" s="109">
        <v>352226</v>
      </c>
      <c r="E3344" s="86" t="s">
        <v>547</v>
      </c>
      <c r="F3344" s="72">
        <v>755310</v>
      </c>
      <c r="G3344" s="86" t="s">
        <v>194</v>
      </c>
      <c r="H3344" s="87">
        <v>490.43999999999994</v>
      </c>
      <c r="I3344" s="87">
        <v>829.49999999999977</v>
      </c>
      <c r="J3344" s="87">
        <v>1200</v>
      </c>
      <c r="K3344" s="87">
        <v>190.2</v>
      </c>
      <c r="L3344" s="80">
        <v>1200</v>
      </c>
      <c r="M3344" s="80">
        <f t="shared" si="93"/>
        <v>0</v>
      </c>
      <c r="N3344" s="80"/>
      <c r="O3344" s="80"/>
      <c r="P3344" s="80"/>
      <c r="Q3344" s="78">
        <v>110010</v>
      </c>
      <c r="R3344" s="79" t="s">
        <v>150</v>
      </c>
      <c r="S3344" s="78">
        <v>10</v>
      </c>
      <c r="T3344" s="79" t="s">
        <v>150</v>
      </c>
      <c r="U3344" s="78">
        <v>11</v>
      </c>
      <c r="V3344" s="80" t="s">
        <v>156</v>
      </c>
      <c r="W3344" s="78">
        <v>75</v>
      </c>
      <c r="X3344" s="78">
        <v>4</v>
      </c>
    </row>
    <row r="3345" spans="1:24" x14ac:dyDescent="0.25">
      <c r="A3345" s="67"/>
      <c r="B3345" s="67">
        <v>2976</v>
      </c>
      <c r="C3345" s="67" t="s">
        <v>788</v>
      </c>
      <c r="D3345" s="109">
        <v>352226</v>
      </c>
      <c r="E3345" s="86" t="s">
        <v>547</v>
      </c>
      <c r="F3345" s="72">
        <v>755545</v>
      </c>
      <c r="G3345" s="86" t="s">
        <v>244</v>
      </c>
      <c r="H3345" s="87">
        <v>0</v>
      </c>
      <c r="I3345" s="87">
        <v>778.64</v>
      </c>
      <c r="J3345" s="87">
        <v>0</v>
      </c>
      <c r="K3345" s="87">
        <v>0</v>
      </c>
      <c r="L3345" s="80">
        <v>0</v>
      </c>
      <c r="M3345" s="80">
        <f t="shared" si="93"/>
        <v>0</v>
      </c>
      <c r="N3345" s="80"/>
      <c r="O3345" s="80"/>
      <c r="P3345" s="80"/>
      <c r="Q3345" s="78">
        <v>110010</v>
      </c>
      <c r="R3345" s="79" t="s">
        <v>150</v>
      </c>
      <c r="S3345" s="78">
        <v>10</v>
      </c>
      <c r="T3345" s="79" t="s">
        <v>150</v>
      </c>
      <c r="U3345" s="78">
        <v>11</v>
      </c>
      <c r="V3345" s="80" t="s">
        <v>156</v>
      </c>
      <c r="W3345" s="78">
        <v>75</v>
      </c>
      <c r="X3345" s="78">
        <v>4</v>
      </c>
    </row>
    <row r="3346" spans="1:24" x14ac:dyDescent="0.25">
      <c r="A3346" s="67"/>
      <c r="B3346" s="67"/>
      <c r="C3346" s="67" t="s">
        <v>788</v>
      </c>
      <c r="D3346" s="109">
        <v>352226</v>
      </c>
      <c r="E3346" s="86" t="s">
        <v>547</v>
      </c>
      <c r="F3346" s="66">
        <v>798142</v>
      </c>
      <c r="G3346" s="66" t="s">
        <v>839</v>
      </c>
      <c r="H3346" s="87"/>
      <c r="I3346" s="87"/>
      <c r="J3346" s="87"/>
      <c r="K3346" s="87"/>
      <c r="L3346" s="80">
        <v>-189</v>
      </c>
      <c r="M3346" s="80">
        <f t="shared" si="93"/>
        <v>-189</v>
      </c>
      <c r="N3346" s="80"/>
      <c r="O3346" s="80"/>
      <c r="P3346" s="80"/>
      <c r="Q3346" s="78">
        <v>110010</v>
      </c>
      <c r="R3346" s="79" t="s">
        <v>150</v>
      </c>
      <c r="S3346" s="78">
        <v>10</v>
      </c>
      <c r="T3346" s="79" t="s">
        <v>150</v>
      </c>
      <c r="U3346" s="78">
        <v>11</v>
      </c>
      <c r="V3346" s="80" t="s">
        <v>156</v>
      </c>
      <c r="W3346" s="78">
        <v>79</v>
      </c>
      <c r="X3346" s="78">
        <v>4</v>
      </c>
    </row>
    <row r="3347" spans="1:24" x14ac:dyDescent="0.25">
      <c r="A3347" s="67"/>
      <c r="B3347" s="67">
        <v>2977</v>
      </c>
      <c r="C3347" s="67" t="s">
        <v>788</v>
      </c>
      <c r="D3347" s="109">
        <v>823102</v>
      </c>
      <c r="E3347" s="86" t="s">
        <v>548</v>
      </c>
      <c r="F3347" s="72">
        <v>583002</v>
      </c>
      <c r="G3347" s="86" t="s">
        <v>549</v>
      </c>
      <c r="H3347" s="87">
        <v>166401.14000000001</v>
      </c>
      <c r="I3347" s="87">
        <v>181076.43000000002</v>
      </c>
      <c r="J3347" s="87">
        <v>191422</v>
      </c>
      <c r="K3347" s="87">
        <v>85377.930000000008</v>
      </c>
      <c r="L3347" s="91">
        <v>191422</v>
      </c>
      <c r="M3347" s="91"/>
      <c r="N3347" s="91"/>
      <c r="O3347" s="91"/>
      <c r="P3347" s="91"/>
      <c r="Q3347" s="78">
        <v>310010</v>
      </c>
      <c r="R3347" s="79" t="s">
        <v>764</v>
      </c>
      <c r="S3347" s="78">
        <v>590</v>
      </c>
      <c r="T3347" s="79" t="s">
        <v>764</v>
      </c>
      <c r="U3347" s="78">
        <v>31</v>
      </c>
      <c r="V3347" s="80" t="s">
        <v>716</v>
      </c>
      <c r="W3347" s="92">
        <v>58</v>
      </c>
      <c r="X3347" s="92">
        <v>9</v>
      </c>
    </row>
    <row r="3348" spans="1:24" x14ac:dyDescent="0.25">
      <c r="A3348" s="67"/>
      <c r="B3348" s="67">
        <v>2978</v>
      </c>
      <c r="C3348" s="67" t="s">
        <v>788</v>
      </c>
      <c r="D3348" s="109">
        <v>823102</v>
      </c>
      <c r="E3348" s="86" t="s">
        <v>548</v>
      </c>
      <c r="F3348" s="72">
        <v>611210</v>
      </c>
      <c r="G3348" s="86" t="s">
        <v>221</v>
      </c>
      <c r="H3348" s="87">
        <v>0</v>
      </c>
      <c r="I3348" s="87">
        <v>25094.439999999995</v>
      </c>
      <c r="J3348" s="87">
        <v>44740</v>
      </c>
      <c r="K3348" s="87">
        <v>22369.86</v>
      </c>
      <c r="L3348" s="91">
        <v>44740</v>
      </c>
      <c r="M3348" s="91"/>
      <c r="N3348" s="91"/>
      <c r="O3348" s="91"/>
      <c r="P3348" s="91"/>
      <c r="Q3348" s="78">
        <v>310010</v>
      </c>
      <c r="R3348" s="79" t="s">
        <v>764</v>
      </c>
      <c r="S3348" s="78">
        <v>590</v>
      </c>
      <c r="T3348" s="79" t="s">
        <v>764</v>
      </c>
      <c r="U3348" s="78">
        <v>31</v>
      </c>
      <c r="V3348" s="80" t="s">
        <v>716</v>
      </c>
      <c r="W3348" s="78">
        <v>61</v>
      </c>
      <c r="X3348" s="92">
        <v>9</v>
      </c>
    </row>
    <row r="3349" spans="1:24" x14ac:dyDescent="0.25">
      <c r="A3349" s="67"/>
      <c r="B3349" s="67">
        <v>2979</v>
      </c>
      <c r="C3349" s="67" t="s">
        <v>788</v>
      </c>
      <c r="D3349" s="109">
        <v>823102</v>
      </c>
      <c r="E3349" s="86" t="s">
        <v>548</v>
      </c>
      <c r="F3349" s="72">
        <v>611310</v>
      </c>
      <c r="G3349" s="86" t="s">
        <v>179</v>
      </c>
      <c r="H3349" s="87">
        <v>86919.12</v>
      </c>
      <c r="I3349" s="87">
        <v>48052.52</v>
      </c>
      <c r="J3349" s="87">
        <v>37916</v>
      </c>
      <c r="K3349" s="87">
        <v>17605.14</v>
      </c>
      <c r="L3349" s="91">
        <v>37916</v>
      </c>
      <c r="M3349" s="91"/>
      <c r="N3349" s="91"/>
      <c r="O3349" s="91"/>
      <c r="P3349" s="91"/>
      <c r="Q3349" s="78">
        <v>310010</v>
      </c>
      <c r="R3349" s="79" t="s">
        <v>764</v>
      </c>
      <c r="S3349" s="78">
        <v>590</v>
      </c>
      <c r="T3349" s="79" t="s">
        <v>764</v>
      </c>
      <c r="U3349" s="78">
        <v>31</v>
      </c>
      <c r="V3349" s="80" t="s">
        <v>716</v>
      </c>
      <c r="W3349" s="78">
        <v>61</v>
      </c>
      <c r="X3349" s="92">
        <v>9</v>
      </c>
    </row>
    <row r="3350" spans="1:24" x14ac:dyDescent="0.25">
      <c r="A3350" s="67"/>
      <c r="B3350" s="67">
        <v>2980</v>
      </c>
      <c r="C3350" s="67" t="s">
        <v>788</v>
      </c>
      <c r="D3350" s="109">
        <v>823102</v>
      </c>
      <c r="E3350" s="86" t="s">
        <v>548</v>
      </c>
      <c r="F3350" s="72">
        <v>611320</v>
      </c>
      <c r="G3350" s="86" t="s">
        <v>180</v>
      </c>
      <c r="H3350" s="87">
        <v>38328.960000000006</v>
      </c>
      <c r="I3350" s="87">
        <v>39671.039999999986</v>
      </c>
      <c r="J3350" s="87">
        <v>41258</v>
      </c>
      <c r="K3350" s="87">
        <v>20579.099999999999</v>
      </c>
      <c r="L3350" s="91">
        <v>41258</v>
      </c>
      <c r="M3350" s="91"/>
      <c r="N3350" s="91"/>
      <c r="O3350" s="91"/>
      <c r="P3350" s="91"/>
      <c r="Q3350" s="78">
        <v>310010</v>
      </c>
      <c r="R3350" s="79" t="s">
        <v>764</v>
      </c>
      <c r="S3350" s="78">
        <v>590</v>
      </c>
      <c r="T3350" s="79" t="s">
        <v>764</v>
      </c>
      <c r="U3350" s="78">
        <v>31</v>
      </c>
      <c r="V3350" s="80" t="s">
        <v>716</v>
      </c>
      <c r="W3350" s="78">
        <v>61</v>
      </c>
      <c r="X3350" s="92">
        <v>9</v>
      </c>
    </row>
    <row r="3351" spans="1:24" x14ac:dyDescent="0.25">
      <c r="A3351" s="67"/>
      <c r="B3351" s="67">
        <v>2981</v>
      </c>
      <c r="C3351" s="67" t="s">
        <v>788</v>
      </c>
      <c r="D3351" s="109">
        <v>823102</v>
      </c>
      <c r="E3351" s="86" t="s">
        <v>548</v>
      </c>
      <c r="F3351" s="72">
        <v>611420</v>
      </c>
      <c r="G3351" s="86" t="s">
        <v>181</v>
      </c>
      <c r="H3351" s="87">
        <v>112378.72</v>
      </c>
      <c r="I3351" s="87">
        <v>122415.71999999999</v>
      </c>
      <c r="J3351" s="87">
        <v>127314</v>
      </c>
      <c r="K3351" s="87">
        <v>63656.039999999994</v>
      </c>
      <c r="L3351" s="91">
        <v>127314</v>
      </c>
      <c r="M3351" s="91"/>
      <c r="N3351" s="91"/>
      <c r="O3351" s="91"/>
      <c r="P3351" s="91"/>
      <c r="Q3351" s="78">
        <v>310010</v>
      </c>
      <c r="R3351" s="79" t="s">
        <v>764</v>
      </c>
      <c r="S3351" s="78">
        <v>590</v>
      </c>
      <c r="T3351" s="79" t="s">
        <v>764</v>
      </c>
      <c r="U3351" s="78">
        <v>31</v>
      </c>
      <c r="V3351" s="80" t="s">
        <v>716</v>
      </c>
      <c r="W3351" s="78">
        <v>61</v>
      </c>
      <c r="X3351" s="92">
        <v>9</v>
      </c>
    </row>
    <row r="3352" spans="1:24" x14ac:dyDescent="0.25">
      <c r="A3352" s="67"/>
      <c r="B3352" s="67">
        <v>2982</v>
      </c>
      <c r="C3352" s="67" t="s">
        <v>788</v>
      </c>
      <c r="D3352" s="109">
        <v>823102</v>
      </c>
      <c r="E3352" s="86" t="s">
        <v>548</v>
      </c>
      <c r="F3352" s="72">
        <v>611460</v>
      </c>
      <c r="G3352" s="86" t="s">
        <v>182</v>
      </c>
      <c r="H3352" s="87">
        <v>8746.6200000000008</v>
      </c>
      <c r="I3352" s="87">
        <v>7442.98</v>
      </c>
      <c r="J3352" s="87">
        <v>10000</v>
      </c>
      <c r="K3352" s="87">
        <v>4251.08</v>
      </c>
      <c r="L3352" s="91">
        <v>10000</v>
      </c>
      <c r="M3352" s="91"/>
      <c r="N3352" s="91"/>
      <c r="O3352" s="91"/>
      <c r="P3352" s="91"/>
      <c r="Q3352" s="78">
        <v>310010</v>
      </c>
      <c r="R3352" s="79" t="s">
        <v>764</v>
      </c>
      <c r="S3352" s="78">
        <v>590</v>
      </c>
      <c r="T3352" s="79" t="s">
        <v>764</v>
      </c>
      <c r="U3352" s="78">
        <v>31</v>
      </c>
      <c r="V3352" s="80" t="s">
        <v>716</v>
      </c>
      <c r="W3352" s="78">
        <v>61</v>
      </c>
      <c r="X3352" s="92">
        <v>9</v>
      </c>
    </row>
    <row r="3353" spans="1:24" x14ac:dyDescent="0.25">
      <c r="A3353" s="67"/>
      <c r="B3353" s="67">
        <v>2983</v>
      </c>
      <c r="C3353" s="67" t="s">
        <v>788</v>
      </c>
      <c r="D3353" s="109">
        <v>823102</v>
      </c>
      <c r="E3353" s="86" t="s">
        <v>548</v>
      </c>
      <c r="F3353" s="72">
        <v>611489</v>
      </c>
      <c r="G3353" s="86" t="s">
        <v>733</v>
      </c>
      <c r="H3353" s="87">
        <v>0</v>
      </c>
      <c r="I3353" s="87">
        <v>78.62</v>
      </c>
      <c r="J3353" s="87">
        <v>18</v>
      </c>
      <c r="K3353" s="87">
        <v>17.61</v>
      </c>
      <c r="L3353" s="91">
        <v>18</v>
      </c>
      <c r="M3353" s="91"/>
      <c r="N3353" s="91"/>
      <c r="O3353" s="91"/>
      <c r="P3353" s="91"/>
      <c r="Q3353" s="78">
        <v>310010</v>
      </c>
      <c r="R3353" s="79" t="s">
        <v>764</v>
      </c>
      <c r="S3353" s="78">
        <v>590</v>
      </c>
      <c r="T3353" s="79" t="s">
        <v>764</v>
      </c>
      <c r="U3353" s="78">
        <v>31</v>
      </c>
      <c r="V3353" s="80" t="s">
        <v>716</v>
      </c>
      <c r="W3353" s="78">
        <v>61</v>
      </c>
      <c r="X3353" s="92">
        <v>9</v>
      </c>
    </row>
    <row r="3354" spans="1:24" x14ac:dyDescent="0.25">
      <c r="A3354" s="67"/>
      <c r="B3354" s="67">
        <v>2984</v>
      </c>
      <c r="C3354" s="67" t="s">
        <v>788</v>
      </c>
      <c r="D3354" s="109">
        <v>823102</v>
      </c>
      <c r="E3354" s="86" t="s">
        <v>548</v>
      </c>
      <c r="F3354" s="72">
        <v>611492</v>
      </c>
      <c r="G3354" s="86" t="s">
        <v>183</v>
      </c>
      <c r="H3354" s="87">
        <v>0</v>
      </c>
      <c r="I3354" s="87">
        <v>143.6</v>
      </c>
      <c r="J3354" s="87">
        <v>32</v>
      </c>
      <c r="K3354" s="87">
        <v>5.7</v>
      </c>
      <c r="L3354" s="91">
        <v>32</v>
      </c>
      <c r="M3354" s="91"/>
      <c r="N3354" s="91"/>
      <c r="O3354" s="91"/>
      <c r="P3354" s="91"/>
      <c r="Q3354" s="78">
        <v>310010</v>
      </c>
      <c r="R3354" s="79" t="s">
        <v>764</v>
      </c>
      <c r="S3354" s="78">
        <v>590</v>
      </c>
      <c r="T3354" s="79" t="s">
        <v>764</v>
      </c>
      <c r="U3354" s="78">
        <v>31</v>
      </c>
      <c r="V3354" s="80" t="s">
        <v>716</v>
      </c>
      <c r="W3354" s="78">
        <v>61</v>
      </c>
      <c r="X3354" s="92">
        <v>9</v>
      </c>
    </row>
    <row r="3355" spans="1:24" x14ac:dyDescent="0.25">
      <c r="A3355" s="67"/>
      <c r="B3355" s="67">
        <v>2985</v>
      </c>
      <c r="C3355" s="67" t="s">
        <v>788</v>
      </c>
      <c r="D3355" s="109">
        <v>823102</v>
      </c>
      <c r="E3355" s="86" t="s">
        <v>548</v>
      </c>
      <c r="F3355" s="72">
        <v>611493</v>
      </c>
      <c r="G3355" s="86" t="s">
        <v>218</v>
      </c>
      <c r="H3355" s="87">
        <v>658.2</v>
      </c>
      <c r="I3355" s="87">
        <v>2212.64</v>
      </c>
      <c r="J3355" s="87">
        <v>0</v>
      </c>
      <c r="K3355" s="87">
        <v>0</v>
      </c>
      <c r="L3355" s="91">
        <v>0</v>
      </c>
      <c r="M3355" s="91"/>
      <c r="N3355" s="91"/>
      <c r="O3355" s="91"/>
      <c r="P3355" s="91"/>
      <c r="Q3355" s="78">
        <v>310010</v>
      </c>
      <c r="R3355" s="79" t="s">
        <v>764</v>
      </c>
      <c r="S3355" s="78">
        <v>590</v>
      </c>
      <c r="T3355" s="79" t="s">
        <v>764</v>
      </c>
      <c r="U3355" s="78">
        <v>31</v>
      </c>
      <c r="V3355" s="80" t="s">
        <v>716</v>
      </c>
      <c r="W3355" s="78">
        <v>61</v>
      </c>
      <c r="X3355" s="92">
        <v>9</v>
      </c>
    </row>
    <row r="3356" spans="1:24" x14ac:dyDescent="0.25">
      <c r="A3356" s="67"/>
      <c r="B3356" s="67">
        <v>2986</v>
      </c>
      <c r="C3356" s="67" t="s">
        <v>788</v>
      </c>
      <c r="D3356" s="109">
        <v>823102</v>
      </c>
      <c r="E3356" s="86" t="s">
        <v>548</v>
      </c>
      <c r="F3356" s="72">
        <v>611510</v>
      </c>
      <c r="G3356" s="86" t="s">
        <v>212</v>
      </c>
      <c r="H3356" s="87">
        <v>29565.299999999996</v>
      </c>
      <c r="I3356" s="87">
        <v>30814.19</v>
      </c>
      <c r="J3356" s="87">
        <v>20142</v>
      </c>
      <c r="K3356" s="87">
        <v>12101.85</v>
      </c>
      <c r="L3356" s="91">
        <v>20142</v>
      </c>
      <c r="M3356" s="91"/>
      <c r="N3356" s="91"/>
      <c r="O3356" s="91"/>
      <c r="P3356" s="91"/>
      <c r="Q3356" s="78">
        <v>310010</v>
      </c>
      <c r="R3356" s="79" t="s">
        <v>764</v>
      </c>
      <c r="S3356" s="78">
        <v>590</v>
      </c>
      <c r="T3356" s="79" t="s">
        <v>764</v>
      </c>
      <c r="U3356" s="78">
        <v>31</v>
      </c>
      <c r="V3356" s="80" t="s">
        <v>716</v>
      </c>
      <c r="W3356" s="78">
        <v>61</v>
      </c>
      <c r="X3356" s="92">
        <v>9</v>
      </c>
    </row>
    <row r="3357" spans="1:24" x14ac:dyDescent="0.25">
      <c r="A3357" s="67"/>
      <c r="B3357" s="67">
        <v>2987</v>
      </c>
      <c r="C3357" s="67" t="s">
        <v>788</v>
      </c>
      <c r="D3357" s="109">
        <v>823102</v>
      </c>
      <c r="E3357" s="86" t="s">
        <v>548</v>
      </c>
      <c r="F3357" s="72">
        <v>611515</v>
      </c>
      <c r="G3357" s="86" t="s">
        <v>213</v>
      </c>
      <c r="H3357" s="87">
        <v>0</v>
      </c>
      <c r="I3357" s="87">
        <v>0</v>
      </c>
      <c r="J3357" s="87">
        <v>3100</v>
      </c>
      <c r="K3357" s="87">
        <v>0</v>
      </c>
      <c r="L3357" s="91">
        <v>3100</v>
      </c>
      <c r="M3357" s="91"/>
      <c r="N3357" s="91"/>
      <c r="O3357" s="91"/>
      <c r="P3357" s="91"/>
      <c r="Q3357" s="78">
        <v>310010</v>
      </c>
      <c r="R3357" s="79" t="s">
        <v>764</v>
      </c>
      <c r="S3357" s="78">
        <v>590</v>
      </c>
      <c r="T3357" s="79" t="s">
        <v>764</v>
      </c>
      <c r="U3357" s="78">
        <v>31</v>
      </c>
      <c r="V3357" s="80" t="s">
        <v>716</v>
      </c>
      <c r="W3357" s="78">
        <v>61</v>
      </c>
      <c r="X3357" s="92">
        <v>9</v>
      </c>
    </row>
    <row r="3358" spans="1:24" x14ac:dyDescent="0.25">
      <c r="A3358" s="67"/>
      <c r="B3358" s="67">
        <v>2988</v>
      </c>
      <c r="C3358" s="67" t="s">
        <v>788</v>
      </c>
      <c r="D3358" s="109">
        <v>823102</v>
      </c>
      <c r="E3358" s="86" t="s">
        <v>548</v>
      </c>
      <c r="F3358" s="72">
        <v>642110</v>
      </c>
      <c r="G3358" s="86" t="s">
        <v>484</v>
      </c>
      <c r="H3358" s="87">
        <v>30135</v>
      </c>
      <c r="I3358" s="87">
        <v>47790.960000000006</v>
      </c>
      <c r="J3358" s="87">
        <v>47154</v>
      </c>
      <c r="K3358" s="87">
        <v>25665.84</v>
      </c>
      <c r="L3358" s="91">
        <v>47154</v>
      </c>
      <c r="M3358" s="91"/>
      <c r="N3358" s="91"/>
      <c r="O3358" s="91"/>
      <c r="P3358" s="91"/>
      <c r="Q3358" s="78">
        <v>310010</v>
      </c>
      <c r="R3358" s="79" t="s">
        <v>764</v>
      </c>
      <c r="S3358" s="78">
        <v>590</v>
      </c>
      <c r="T3358" s="79" t="s">
        <v>764</v>
      </c>
      <c r="U3358" s="78">
        <v>31</v>
      </c>
      <c r="V3358" s="80" t="s">
        <v>716</v>
      </c>
      <c r="W3358" s="92">
        <v>64</v>
      </c>
      <c r="X3358" s="92">
        <v>9</v>
      </c>
    </row>
    <row r="3359" spans="1:24" s="66" customFormat="1" x14ac:dyDescent="0.25">
      <c r="A3359" s="67"/>
      <c r="B3359" s="67">
        <v>2989</v>
      </c>
      <c r="C3359" s="67" t="s">
        <v>788</v>
      </c>
      <c r="D3359" s="109">
        <v>823102</v>
      </c>
      <c r="E3359" s="86" t="s">
        <v>548</v>
      </c>
      <c r="F3359" s="72">
        <v>642130</v>
      </c>
      <c r="G3359" s="86" t="s">
        <v>485</v>
      </c>
      <c r="H3359" s="87">
        <v>1132</v>
      </c>
      <c r="I3359" s="87">
        <v>0</v>
      </c>
      <c r="J3359" s="87">
        <v>0</v>
      </c>
      <c r="K3359" s="87">
        <v>0</v>
      </c>
      <c r="L3359" s="91">
        <v>0</v>
      </c>
      <c r="M3359" s="91"/>
      <c r="N3359" s="91"/>
      <c r="O3359" s="91"/>
      <c r="P3359" s="91"/>
      <c r="Q3359" s="78">
        <v>310010</v>
      </c>
      <c r="R3359" s="79" t="s">
        <v>764</v>
      </c>
      <c r="S3359" s="78">
        <v>590</v>
      </c>
      <c r="T3359" s="79" t="s">
        <v>764</v>
      </c>
      <c r="U3359" s="78">
        <v>31</v>
      </c>
      <c r="V3359" s="80" t="s">
        <v>716</v>
      </c>
      <c r="W3359" s="92">
        <v>64</v>
      </c>
      <c r="X3359" s="92">
        <v>9</v>
      </c>
    </row>
    <row r="3360" spans="1:24" x14ac:dyDescent="0.25">
      <c r="A3360" s="67"/>
      <c r="B3360" s="67">
        <v>2990</v>
      </c>
      <c r="C3360" s="67" t="s">
        <v>788</v>
      </c>
      <c r="D3360" s="109">
        <v>823102</v>
      </c>
      <c r="E3360" s="86" t="s">
        <v>548</v>
      </c>
      <c r="F3360" s="72">
        <v>642164</v>
      </c>
      <c r="G3360" s="86" t="s">
        <v>488</v>
      </c>
      <c r="H3360" s="87">
        <v>9944.4699999999993</v>
      </c>
      <c r="I3360" s="87">
        <v>13074.06</v>
      </c>
      <c r="J3360" s="87">
        <v>10950</v>
      </c>
      <c r="K3360" s="87">
        <v>6335.92</v>
      </c>
      <c r="L3360" s="91">
        <v>10950</v>
      </c>
      <c r="M3360" s="91"/>
      <c r="N3360" s="91"/>
      <c r="O3360" s="91"/>
      <c r="P3360" s="91"/>
      <c r="Q3360" s="78">
        <v>310010</v>
      </c>
      <c r="R3360" s="79" t="s">
        <v>764</v>
      </c>
      <c r="S3360" s="78">
        <v>590</v>
      </c>
      <c r="T3360" s="79" t="s">
        <v>764</v>
      </c>
      <c r="U3360" s="78">
        <v>31</v>
      </c>
      <c r="V3360" s="80" t="s">
        <v>716</v>
      </c>
      <c r="W3360" s="92">
        <v>64</v>
      </c>
      <c r="X3360" s="92">
        <v>9</v>
      </c>
    </row>
    <row r="3361" spans="1:24" x14ac:dyDescent="0.25">
      <c r="A3361" s="67"/>
      <c r="B3361" s="67">
        <v>2991</v>
      </c>
      <c r="C3361" s="67" t="s">
        <v>788</v>
      </c>
      <c r="D3361" s="109">
        <v>823102</v>
      </c>
      <c r="E3361" s="86" t="s">
        <v>548</v>
      </c>
      <c r="F3361" s="72">
        <v>712355</v>
      </c>
      <c r="G3361" s="86" t="s">
        <v>376</v>
      </c>
      <c r="H3361" s="87">
        <v>4954.07</v>
      </c>
      <c r="I3361" s="87">
        <v>3869.8199999999997</v>
      </c>
      <c r="J3361" s="87">
        <v>5629</v>
      </c>
      <c r="K3361" s="87">
        <v>1338.5600000000002</v>
      </c>
      <c r="L3361" s="91">
        <v>5629</v>
      </c>
      <c r="M3361" s="91"/>
      <c r="N3361" s="91"/>
      <c r="O3361" s="91"/>
      <c r="P3361" s="91"/>
      <c r="Q3361" s="78">
        <v>310010</v>
      </c>
      <c r="R3361" s="79" t="s">
        <v>764</v>
      </c>
      <c r="S3361" s="78">
        <v>590</v>
      </c>
      <c r="T3361" s="79" t="s">
        <v>764</v>
      </c>
      <c r="U3361" s="78">
        <v>31</v>
      </c>
      <c r="V3361" s="80" t="s">
        <v>716</v>
      </c>
      <c r="W3361" s="92">
        <v>71</v>
      </c>
      <c r="X3361" s="92">
        <v>9</v>
      </c>
    </row>
    <row r="3362" spans="1:24" x14ac:dyDescent="0.25">
      <c r="A3362" s="67"/>
      <c r="B3362" s="67">
        <v>2992</v>
      </c>
      <c r="C3362" s="67" t="s">
        <v>788</v>
      </c>
      <c r="D3362" s="109">
        <v>823102</v>
      </c>
      <c r="E3362" s="86" t="s">
        <v>548</v>
      </c>
      <c r="F3362" s="72">
        <v>712390</v>
      </c>
      <c r="G3362" s="86" t="s">
        <v>550</v>
      </c>
      <c r="H3362" s="87">
        <v>24900.1</v>
      </c>
      <c r="I3362" s="87">
        <v>28513.4</v>
      </c>
      <c r="J3362" s="87">
        <v>31000</v>
      </c>
      <c r="K3362" s="87">
        <v>7599.2</v>
      </c>
      <c r="L3362" s="91">
        <v>31000</v>
      </c>
      <c r="M3362" s="91"/>
      <c r="N3362" s="91"/>
      <c r="O3362" s="91"/>
      <c r="P3362" s="91"/>
      <c r="Q3362" s="78">
        <v>310010</v>
      </c>
      <c r="R3362" s="79" t="s">
        <v>764</v>
      </c>
      <c r="S3362" s="78">
        <v>590</v>
      </c>
      <c r="T3362" s="79" t="s">
        <v>764</v>
      </c>
      <c r="U3362" s="78">
        <v>31</v>
      </c>
      <c r="V3362" s="80" t="s">
        <v>716</v>
      </c>
      <c r="W3362" s="92">
        <v>71</v>
      </c>
      <c r="X3362" s="92">
        <v>9</v>
      </c>
    </row>
    <row r="3363" spans="1:24" x14ac:dyDescent="0.25">
      <c r="A3363" s="67"/>
      <c r="B3363" s="67">
        <v>2993</v>
      </c>
      <c r="C3363" s="67" t="s">
        <v>788</v>
      </c>
      <c r="D3363" s="109">
        <v>823102</v>
      </c>
      <c r="E3363" s="86" t="s">
        <v>548</v>
      </c>
      <c r="F3363" s="72">
        <v>712630</v>
      </c>
      <c r="G3363" s="86" t="s">
        <v>270</v>
      </c>
      <c r="H3363" s="87">
        <v>1650</v>
      </c>
      <c r="I3363" s="87">
        <v>0</v>
      </c>
      <c r="J3363" s="87">
        <v>1725</v>
      </c>
      <c r="K3363" s="87">
        <v>500</v>
      </c>
      <c r="L3363" s="91">
        <v>1725</v>
      </c>
      <c r="M3363" s="91"/>
      <c r="N3363" s="91"/>
      <c r="O3363" s="91"/>
      <c r="P3363" s="91"/>
      <c r="Q3363" s="78">
        <v>310010</v>
      </c>
      <c r="R3363" s="79" t="s">
        <v>764</v>
      </c>
      <c r="S3363" s="78">
        <v>590</v>
      </c>
      <c r="T3363" s="79" t="s">
        <v>764</v>
      </c>
      <c r="U3363" s="78">
        <v>31</v>
      </c>
      <c r="V3363" s="80" t="s">
        <v>716</v>
      </c>
      <c r="W3363" s="92">
        <v>71</v>
      </c>
      <c r="X3363" s="92">
        <v>9</v>
      </c>
    </row>
    <row r="3364" spans="1:24" x14ac:dyDescent="0.25">
      <c r="A3364" s="67"/>
      <c r="B3364" s="67">
        <v>2994</v>
      </c>
      <c r="C3364" s="67" t="s">
        <v>788</v>
      </c>
      <c r="D3364" s="109">
        <v>823102</v>
      </c>
      <c r="E3364" s="86" t="s">
        <v>548</v>
      </c>
      <c r="F3364" s="72">
        <v>712655</v>
      </c>
      <c r="G3364" s="86" t="s">
        <v>237</v>
      </c>
      <c r="H3364" s="87">
        <v>29.65</v>
      </c>
      <c r="I3364" s="87">
        <v>156.01999999999998</v>
      </c>
      <c r="J3364" s="87">
        <v>0</v>
      </c>
      <c r="K3364" s="87">
        <v>0</v>
      </c>
      <c r="L3364" s="91">
        <v>0</v>
      </c>
      <c r="M3364" s="91"/>
      <c r="N3364" s="91"/>
      <c r="O3364" s="91"/>
      <c r="P3364" s="91"/>
      <c r="Q3364" s="78">
        <v>310010</v>
      </c>
      <c r="R3364" s="79" t="s">
        <v>764</v>
      </c>
      <c r="S3364" s="78">
        <v>590</v>
      </c>
      <c r="T3364" s="79" t="s">
        <v>764</v>
      </c>
      <c r="U3364" s="78">
        <v>31</v>
      </c>
      <c r="V3364" s="80" t="s">
        <v>716</v>
      </c>
      <c r="W3364" s="92">
        <v>71</v>
      </c>
      <c r="X3364" s="92">
        <v>9</v>
      </c>
    </row>
    <row r="3365" spans="1:24" x14ac:dyDescent="0.25">
      <c r="A3365" s="67"/>
      <c r="B3365" s="67">
        <v>2995</v>
      </c>
      <c r="C3365" s="67" t="s">
        <v>788</v>
      </c>
      <c r="D3365" s="109">
        <v>823102</v>
      </c>
      <c r="E3365" s="86" t="s">
        <v>548</v>
      </c>
      <c r="F3365" s="72">
        <v>733110</v>
      </c>
      <c r="G3365" s="86" t="s">
        <v>214</v>
      </c>
      <c r="H3365" s="87">
        <v>3364.3199999999997</v>
      </c>
      <c r="I3365" s="87">
        <v>3703.87</v>
      </c>
      <c r="J3365" s="87">
        <v>10073</v>
      </c>
      <c r="K3365" s="87">
        <v>7576.01</v>
      </c>
      <c r="L3365" s="91">
        <v>10073</v>
      </c>
      <c r="M3365" s="91"/>
      <c r="N3365" s="91"/>
      <c r="O3365" s="91"/>
      <c r="P3365" s="91"/>
      <c r="Q3365" s="78">
        <v>310010</v>
      </c>
      <c r="R3365" s="79" t="s">
        <v>764</v>
      </c>
      <c r="S3365" s="78">
        <v>590</v>
      </c>
      <c r="T3365" s="79" t="s">
        <v>764</v>
      </c>
      <c r="U3365" s="78">
        <v>31</v>
      </c>
      <c r="V3365" s="80" t="s">
        <v>716</v>
      </c>
      <c r="W3365" s="92">
        <v>73</v>
      </c>
      <c r="X3365" s="92">
        <v>9</v>
      </c>
    </row>
    <row r="3366" spans="1:24" x14ac:dyDescent="0.25">
      <c r="A3366" s="67"/>
      <c r="B3366" s="67">
        <v>2996</v>
      </c>
      <c r="C3366" s="67" t="s">
        <v>788</v>
      </c>
      <c r="D3366" s="109">
        <v>823102</v>
      </c>
      <c r="E3366" s="86" t="s">
        <v>548</v>
      </c>
      <c r="F3366" s="72">
        <v>733120</v>
      </c>
      <c r="G3366" s="86" t="s">
        <v>188</v>
      </c>
      <c r="H3366" s="87">
        <v>1819.4</v>
      </c>
      <c r="I3366" s="87">
        <v>4079.2200000000003</v>
      </c>
      <c r="J3366" s="87">
        <v>2500</v>
      </c>
      <c r="K3366" s="87">
        <v>895.87</v>
      </c>
      <c r="L3366" s="91">
        <v>2500</v>
      </c>
      <c r="M3366" s="91"/>
      <c r="N3366" s="91"/>
      <c r="O3366" s="91"/>
      <c r="P3366" s="91"/>
      <c r="Q3366" s="78">
        <v>310010</v>
      </c>
      <c r="R3366" s="79" t="s">
        <v>764</v>
      </c>
      <c r="S3366" s="78">
        <v>590</v>
      </c>
      <c r="T3366" s="79" t="s">
        <v>764</v>
      </c>
      <c r="U3366" s="78">
        <v>31</v>
      </c>
      <c r="V3366" s="80" t="s">
        <v>716</v>
      </c>
      <c r="W3366" s="92">
        <v>73</v>
      </c>
      <c r="X3366" s="92">
        <v>9</v>
      </c>
    </row>
    <row r="3367" spans="1:24" x14ac:dyDescent="0.25">
      <c r="A3367" s="67"/>
      <c r="B3367" s="67">
        <v>2997</v>
      </c>
      <c r="C3367" s="67" t="s">
        <v>788</v>
      </c>
      <c r="D3367" s="109">
        <v>823102</v>
      </c>
      <c r="E3367" s="86" t="s">
        <v>548</v>
      </c>
      <c r="F3367" s="72">
        <v>733220</v>
      </c>
      <c r="G3367" s="86" t="s">
        <v>256</v>
      </c>
      <c r="H3367" s="87">
        <v>144</v>
      </c>
      <c r="I3367" s="87">
        <v>399.40999999999997</v>
      </c>
      <c r="J3367" s="87">
        <v>118</v>
      </c>
      <c r="K3367" s="87">
        <v>0</v>
      </c>
      <c r="L3367" s="91">
        <v>118</v>
      </c>
      <c r="M3367" s="91"/>
      <c r="N3367" s="91"/>
      <c r="O3367" s="91"/>
      <c r="P3367" s="91"/>
      <c r="Q3367" s="78">
        <v>310010</v>
      </c>
      <c r="R3367" s="79" t="s">
        <v>764</v>
      </c>
      <c r="S3367" s="78">
        <v>590</v>
      </c>
      <c r="T3367" s="79" t="s">
        <v>764</v>
      </c>
      <c r="U3367" s="78">
        <v>31</v>
      </c>
      <c r="V3367" s="80" t="s">
        <v>716</v>
      </c>
      <c r="W3367" s="92">
        <v>73</v>
      </c>
      <c r="X3367" s="92">
        <v>9</v>
      </c>
    </row>
    <row r="3368" spans="1:24" x14ac:dyDescent="0.25">
      <c r="A3368" s="67"/>
      <c r="B3368" s="67">
        <v>2998</v>
      </c>
      <c r="C3368" s="67" t="s">
        <v>788</v>
      </c>
      <c r="D3368" s="109">
        <v>823102</v>
      </c>
      <c r="E3368" s="86" t="s">
        <v>548</v>
      </c>
      <c r="F3368" s="72">
        <v>744210</v>
      </c>
      <c r="G3368" s="86" t="s">
        <v>190</v>
      </c>
      <c r="H3368" s="87">
        <v>0</v>
      </c>
      <c r="I3368" s="87">
        <v>24.15</v>
      </c>
      <c r="J3368" s="87">
        <v>0</v>
      </c>
      <c r="K3368" s="87">
        <v>0</v>
      </c>
      <c r="L3368" s="91">
        <v>0</v>
      </c>
      <c r="M3368" s="91"/>
      <c r="N3368" s="91"/>
      <c r="O3368" s="91"/>
      <c r="P3368" s="91"/>
      <c r="Q3368" s="78">
        <v>310010</v>
      </c>
      <c r="R3368" s="79" t="s">
        <v>764</v>
      </c>
      <c r="S3368" s="78">
        <v>590</v>
      </c>
      <c r="T3368" s="79" t="s">
        <v>764</v>
      </c>
      <c r="U3368" s="78">
        <v>31</v>
      </c>
      <c r="V3368" s="80" t="s">
        <v>716</v>
      </c>
      <c r="W3368" s="92">
        <v>74</v>
      </c>
      <c r="X3368" s="92">
        <v>9</v>
      </c>
    </row>
    <row r="3369" spans="1:24" x14ac:dyDescent="0.25">
      <c r="A3369" s="67"/>
      <c r="B3369" s="67">
        <v>2999</v>
      </c>
      <c r="C3369" s="67" t="s">
        <v>788</v>
      </c>
      <c r="D3369" s="109">
        <v>823102</v>
      </c>
      <c r="E3369" s="86" t="s">
        <v>548</v>
      </c>
      <c r="F3369" s="72">
        <v>744220</v>
      </c>
      <c r="G3369" s="86" t="s">
        <v>191</v>
      </c>
      <c r="H3369" s="87">
        <v>3401.94</v>
      </c>
      <c r="I3369" s="87">
        <v>3089.75</v>
      </c>
      <c r="J3369" s="87">
        <v>4700</v>
      </c>
      <c r="K3369" s="87">
        <v>3210.72</v>
      </c>
      <c r="L3369" s="91">
        <v>4700</v>
      </c>
      <c r="M3369" s="91"/>
      <c r="N3369" s="91"/>
      <c r="O3369" s="91"/>
      <c r="P3369" s="91"/>
      <c r="Q3369" s="78">
        <v>310010</v>
      </c>
      <c r="R3369" s="79" t="s">
        <v>764</v>
      </c>
      <c r="S3369" s="78">
        <v>590</v>
      </c>
      <c r="T3369" s="79" t="s">
        <v>764</v>
      </c>
      <c r="U3369" s="78">
        <v>31</v>
      </c>
      <c r="V3369" s="80" t="s">
        <v>716</v>
      </c>
      <c r="W3369" s="92">
        <v>74</v>
      </c>
      <c r="X3369" s="92">
        <v>9</v>
      </c>
    </row>
    <row r="3370" spans="1:24" x14ac:dyDescent="0.25">
      <c r="A3370" s="67"/>
      <c r="B3370" s="67">
        <v>3000</v>
      </c>
      <c r="C3370" s="67" t="s">
        <v>788</v>
      </c>
      <c r="D3370" s="109">
        <v>823102</v>
      </c>
      <c r="E3370" s="86" t="s">
        <v>548</v>
      </c>
      <c r="F3370" s="72">
        <v>755310</v>
      </c>
      <c r="G3370" s="86" t="s">
        <v>194</v>
      </c>
      <c r="H3370" s="87">
        <v>9.84</v>
      </c>
      <c r="I3370" s="87">
        <v>5.76</v>
      </c>
      <c r="J3370" s="87">
        <v>300</v>
      </c>
      <c r="K3370" s="87">
        <v>1.86</v>
      </c>
      <c r="L3370" s="91">
        <v>300</v>
      </c>
      <c r="M3370" s="91"/>
      <c r="N3370" s="91"/>
      <c r="O3370" s="91"/>
      <c r="P3370" s="91"/>
      <c r="Q3370" s="78">
        <v>310010</v>
      </c>
      <c r="R3370" s="79" t="s">
        <v>764</v>
      </c>
      <c r="S3370" s="78">
        <v>590</v>
      </c>
      <c r="T3370" s="79" t="s">
        <v>764</v>
      </c>
      <c r="U3370" s="78">
        <v>31</v>
      </c>
      <c r="V3370" s="80" t="s">
        <v>716</v>
      </c>
      <c r="W3370" s="78">
        <v>75</v>
      </c>
      <c r="X3370" s="92">
        <v>9</v>
      </c>
    </row>
    <row r="3371" spans="1:24" x14ac:dyDescent="0.25">
      <c r="A3371" s="67"/>
      <c r="B3371" s="67">
        <v>3001</v>
      </c>
      <c r="C3371" s="67" t="s">
        <v>788</v>
      </c>
      <c r="D3371" s="109">
        <v>823102</v>
      </c>
      <c r="E3371" s="86" t="s">
        <v>548</v>
      </c>
      <c r="F3371" s="72">
        <v>755360</v>
      </c>
      <c r="G3371" s="86" t="s">
        <v>225</v>
      </c>
      <c r="H3371" s="87">
        <v>94.12</v>
      </c>
      <c r="I3371" s="87">
        <v>21</v>
      </c>
      <c r="J3371" s="87">
        <v>100</v>
      </c>
      <c r="K3371" s="87">
        <v>0</v>
      </c>
      <c r="L3371" s="91">
        <v>100</v>
      </c>
      <c r="M3371" s="91"/>
      <c r="N3371" s="91"/>
      <c r="O3371" s="91"/>
      <c r="P3371" s="91"/>
      <c r="Q3371" s="78">
        <v>310010</v>
      </c>
      <c r="R3371" s="79" t="s">
        <v>764</v>
      </c>
      <c r="S3371" s="78">
        <v>590</v>
      </c>
      <c r="T3371" s="79" t="s">
        <v>764</v>
      </c>
      <c r="U3371" s="78">
        <v>31</v>
      </c>
      <c r="V3371" s="80" t="s">
        <v>716</v>
      </c>
      <c r="W3371" s="78">
        <v>75</v>
      </c>
      <c r="X3371" s="92">
        <v>9</v>
      </c>
    </row>
    <row r="3372" spans="1:24" x14ac:dyDescent="0.25">
      <c r="A3372" s="67"/>
      <c r="B3372" s="67">
        <v>3002</v>
      </c>
      <c r="C3372" s="67" t="s">
        <v>788</v>
      </c>
      <c r="D3372" s="109">
        <v>823102</v>
      </c>
      <c r="E3372" s="86" t="s">
        <v>548</v>
      </c>
      <c r="F3372" s="72">
        <v>755705</v>
      </c>
      <c r="G3372" s="86" t="s">
        <v>196</v>
      </c>
      <c r="H3372" s="87">
        <v>32.880000000000003</v>
      </c>
      <c r="I3372" s="87">
        <v>21.25</v>
      </c>
      <c r="J3372" s="87">
        <v>80</v>
      </c>
      <c r="K3372" s="87">
        <v>25.79</v>
      </c>
      <c r="L3372" s="91">
        <v>80</v>
      </c>
      <c r="M3372" s="91"/>
      <c r="N3372" s="91"/>
      <c r="O3372" s="91"/>
      <c r="P3372" s="91"/>
      <c r="Q3372" s="78">
        <v>310010</v>
      </c>
      <c r="R3372" s="79" t="s">
        <v>764</v>
      </c>
      <c r="S3372" s="78">
        <v>590</v>
      </c>
      <c r="T3372" s="79" t="s">
        <v>764</v>
      </c>
      <c r="U3372" s="78">
        <v>31</v>
      </c>
      <c r="V3372" s="80" t="s">
        <v>716</v>
      </c>
      <c r="W3372" s="78">
        <v>75</v>
      </c>
      <c r="X3372" s="92">
        <v>9</v>
      </c>
    </row>
    <row r="3373" spans="1:24" x14ac:dyDescent="0.25">
      <c r="A3373" s="67"/>
      <c r="B3373" s="67">
        <v>3003</v>
      </c>
      <c r="C3373" s="67" t="s">
        <v>788</v>
      </c>
      <c r="D3373" s="109">
        <v>823102</v>
      </c>
      <c r="E3373" s="86" t="s">
        <v>548</v>
      </c>
      <c r="F3373" s="72">
        <v>755765</v>
      </c>
      <c r="G3373" s="86" t="s">
        <v>239</v>
      </c>
      <c r="H3373" s="87">
        <v>298.01</v>
      </c>
      <c r="I3373" s="87">
        <v>234.48</v>
      </c>
      <c r="J3373" s="87">
        <v>150</v>
      </c>
      <c r="K3373" s="87">
        <v>0</v>
      </c>
      <c r="L3373" s="91">
        <v>150</v>
      </c>
      <c r="M3373" s="91"/>
      <c r="N3373" s="91"/>
      <c r="O3373" s="91"/>
      <c r="P3373" s="91"/>
      <c r="Q3373" s="78">
        <v>310010</v>
      </c>
      <c r="R3373" s="79" t="s">
        <v>764</v>
      </c>
      <c r="S3373" s="78">
        <v>590</v>
      </c>
      <c r="T3373" s="79" t="s">
        <v>764</v>
      </c>
      <c r="U3373" s="78">
        <v>31</v>
      </c>
      <c r="V3373" s="80" t="s">
        <v>716</v>
      </c>
      <c r="W3373" s="78">
        <v>75</v>
      </c>
      <c r="X3373" s="92">
        <v>9</v>
      </c>
    </row>
    <row r="3374" spans="1:24" x14ac:dyDescent="0.25">
      <c r="A3374" s="67"/>
      <c r="B3374" s="67">
        <v>3004</v>
      </c>
      <c r="C3374" s="67" t="s">
        <v>788</v>
      </c>
      <c r="D3374" s="109">
        <v>823102</v>
      </c>
      <c r="E3374" s="86" t="s">
        <v>548</v>
      </c>
      <c r="F3374" s="72">
        <v>777412</v>
      </c>
      <c r="G3374" s="86" t="s">
        <v>205</v>
      </c>
      <c r="H3374" s="87">
        <v>16052</v>
      </c>
      <c r="I3374" s="87">
        <v>9342.16</v>
      </c>
      <c r="J3374" s="87">
        <v>0</v>
      </c>
      <c r="K3374" s="87">
        <v>0</v>
      </c>
      <c r="L3374" s="91">
        <v>0</v>
      </c>
      <c r="M3374" s="91"/>
      <c r="N3374" s="91"/>
      <c r="O3374" s="91"/>
      <c r="P3374" s="91"/>
      <c r="Q3374" s="78">
        <v>310010</v>
      </c>
      <c r="R3374" s="79" t="s">
        <v>764</v>
      </c>
      <c r="S3374" s="78">
        <v>590</v>
      </c>
      <c r="T3374" s="79" t="s">
        <v>764</v>
      </c>
      <c r="U3374" s="78">
        <v>31</v>
      </c>
      <c r="V3374" s="80" t="s">
        <v>716</v>
      </c>
      <c r="W3374" s="92">
        <v>77</v>
      </c>
      <c r="X3374" s="92">
        <v>9</v>
      </c>
    </row>
    <row r="3375" spans="1:24" s="66" customFormat="1" x14ac:dyDescent="0.25">
      <c r="A3375" s="67"/>
      <c r="B3375" s="67">
        <v>3005</v>
      </c>
      <c r="C3375" s="67" t="s">
        <v>788</v>
      </c>
      <c r="D3375" s="109">
        <v>823102</v>
      </c>
      <c r="E3375" s="86" t="s">
        <v>548</v>
      </c>
      <c r="F3375" s="72">
        <v>787410</v>
      </c>
      <c r="G3375" s="86" t="s">
        <v>227</v>
      </c>
      <c r="H3375" s="87">
        <v>0</v>
      </c>
      <c r="I3375" s="87">
        <v>1138.0999999999999</v>
      </c>
      <c r="J3375" s="87">
        <v>1990</v>
      </c>
      <c r="K3375" s="87">
        <v>1990</v>
      </c>
      <c r="L3375" s="91">
        <v>1990</v>
      </c>
      <c r="M3375" s="91"/>
      <c r="N3375" s="91"/>
      <c r="O3375" s="91"/>
      <c r="P3375" s="91"/>
      <c r="Q3375" s="78">
        <v>310010</v>
      </c>
      <c r="R3375" s="79" t="s">
        <v>764</v>
      </c>
      <c r="S3375" s="78">
        <v>590</v>
      </c>
      <c r="T3375" s="79" t="s">
        <v>764</v>
      </c>
      <c r="U3375" s="78">
        <v>31</v>
      </c>
      <c r="V3375" s="80" t="s">
        <v>716</v>
      </c>
      <c r="W3375" s="92">
        <v>78</v>
      </c>
      <c r="X3375" s="92">
        <v>9</v>
      </c>
    </row>
    <row r="3376" spans="1:24" x14ac:dyDescent="0.25">
      <c r="A3376" s="67"/>
      <c r="B3376" s="67">
        <v>3006</v>
      </c>
      <c r="C3376" s="67" t="s">
        <v>788</v>
      </c>
      <c r="D3376" s="109">
        <v>823102</v>
      </c>
      <c r="E3376" s="86" t="s">
        <v>548</v>
      </c>
      <c r="F3376" s="72">
        <v>810992</v>
      </c>
      <c r="G3376" s="86" t="s">
        <v>353</v>
      </c>
      <c r="H3376" s="87">
        <v>-208158</v>
      </c>
      <c r="I3376" s="87">
        <v>-210313</v>
      </c>
      <c r="J3376" s="87">
        <v>-209567</v>
      </c>
      <c r="K3376" s="87">
        <v>-110348.22</v>
      </c>
      <c r="L3376" s="91">
        <v>-209567</v>
      </c>
      <c r="M3376" s="91"/>
      <c r="N3376" s="91"/>
      <c r="O3376" s="91"/>
      <c r="P3376" s="91"/>
      <c r="Q3376" s="78">
        <v>310010</v>
      </c>
      <c r="R3376" s="79" t="s">
        <v>764</v>
      </c>
      <c r="S3376" s="78">
        <v>590</v>
      </c>
      <c r="T3376" s="79" t="s">
        <v>764</v>
      </c>
      <c r="U3376" s="78">
        <v>31</v>
      </c>
      <c r="V3376" s="80" t="s">
        <v>716</v>
      </c>
      <c r="W3376" s="92">
        <v>81</v>
      </c>
      <c r="X3376" s="92">
        <v>9</v>
      </c>
    </row>
    <row r="3377" spans="1:24" x14ac:dyDescent="0.25">
      <c r="A3377" s="67"/>
      <c r="B3377" s="67">
        <v>3007</v>
      </c>
      <c r="C3377" s="67" t="s">
        <v>788</v>
      </c>
      <c r="D3377" s="109">
        <v>880010</v>
      </c>
      <c r="E3377" s="86" t="s">
        <v>551</v>
      </c>
      <c r="F3377" s="72">
        <v>712655</v>
      </c>
      <c r="G3377" s="86" t="s">
        <v>237</v>
      </c>
      <c r="H3377" s="87">
        <v>0</v>
      </c>
      <c r="I3377" s="87">
        <v>948</v>
      </c>
      <c r="J3377" s="87">
        <v>0</v>
      </c>
      <c r="K3377" s="87">
        <v>0</v>
      </c>
      <c r="L3377" s="80">
        <v>0</v>
      </c>
      <c r="M3377" s="80"/>
      <c r="N3377" s="80"/>
      <c r="O3377" s="80"/>
      <c r="P3377" s="80"/>
      <c r="Q3377" s="78">
        <v>380010</v>
      </c>
      <c r="R3377" s="79" t="s">
        <v>687</v>
      </c>
      <c r="S3377" s="78">
        <v>540</v>
      </c>
      <c r="T3377" s="79" t="s">
        <v>687</v>
      </c>
      <c r="U3377" s="78">
        <v>31</v>
      </c>
      <c r="V3377" s="80" t="s">
        <v>716</v>
      </c>
      <c r="W3377" s="78">
        <v>71</v>
      </c>
      <c r="X3377" s="92">
        <v>9</v>
      </c>
    </row>
    <row r="3378" spans="1:24" x14ac:dyDescent="0.25">
      <c r="A3378" s="67"/>
      <c r="B3378" s="67">
        <v>3008</v>
      </c>
      <c r="C3378" s="67" t="s">
        <v>788</v>
      </c>
      <c r="D3378" s="109">
        <v>880010</v>
      </c>
      <c r="E3378" s="86" t="s">
        <v>551</v>
      </c>
      <c r="F3378" s="72">
        <v>733120</v>
      </c>
      <c r="G3378" s="86" t="s">
        <v>188</v>
      </c>
      <c r="H3378" s="87">
        <v>122.13</v>
      </c>
      <c r="I3378" s="87">
        <v>0</v>
      </c>
      <c r="J3378" s="87">
        <v>0</v>
      </c>
      <c r="K3378" s="87">
        <v>0</v>
      </c>
      <c r="L3378" s="80">
        <v>0</v>
      </c>
      <c r="M3378" s="80"/>
      <c r="N3378" s="80"/>
      <c r="O3378" s="80"/>
      <c r="P3378" s="80"/>
      <c r="Q3378" s="78">
        <v>380010</v>
      </c>
      <c r="R3378" s="79" t="s">
        <v>687</v>
      </c>
      <c r="S3378" s="78">
        <v>540</v>
      </c>
      <c r="T3378" s="79" t="s">
        <v>687</v>
      </c>
      <c r="U3378" s="78">
        <v>31</v>
      </c>
      <c r="V3378" s="80" t="s">
        <v>716</v>
      </c>
      <c r="W3378" s="78">
        <v>73</v>
      </c>
      <c r="X3378" s="92">
        <v>9</v>
      </c>
    </row>
    <row r="3379" spans="1:24" x14ac:dyDescent="0.25">
      <c r="A3379" s="67"/>
      <c r="B3379" s="67">
        <v>3009</v>
      </c>
      <c r="C3379" s="67" t="s">
        <v>788</v>
      </c>
      <c r="D3379" s="109">
        <v>880010</v>
      </c>
      <c r="E3379" s="86" t="s">
        <v>551</v>
      </c>
      <c r="F3379" s="72">
        <v>755110</v>
      </c>
      <c r="G3379" s="86" t="s">
        <v>323</v>
      </c>
      <c r="H3379" s="87">
        <v>13239.03</v>
      </c>
      <c r="I3379" s="87">
        <v>14571.119999999999</v>
      </c>
      <c r="J3379" s="87">
        <v>21660</v>
      </c>
      <c r="K3379" s="87">
        <v>6071.07</v>
      </c>
      <c r="L3379" s="80">
        <v>21000</v>
      </c>
      <c r="M3379" s="80"/>
      <c r="N3379" s="80"/>
      <c r="O3379" s="80"/>
      <c r="P3379" s="80"/>
      <c r="Q3379" s="78">
        <v>380010</v>
      </c>
      <c r="R3379" s="79" t="s">
        <v>687</v>
      </c>
      <c r="S3379" s="78">
        <v>540</v>
      </c>
      <c r="T3379" s="79" t="s">
        <v>687</v>
      </c>
      <c r="U3379" s="78">
        <v>31</v>
      </c>
      <c r="V3379" s="80" t="s">
        <v>716</v>
      </c>
      <c r="W3379" s="78">
        <v>75</v>
      </c>
      <c r="X3379" s="92">
        <v>9</v>
      </c>
    </row>
    <row r="3380" spans="1:24" x14ac:dyDescent="0.25">
      <c r="A3380" s="67"/>
      <c r="B3380" s="67">
        <v>3010</v>
      </c>
      <c r="C3380" s="67" t="s">
        <v>788</v>
      </c>
      <c r="D3380" s="109">
        <v>880010</v>
      </c>
      <c r="E3380" s="86" t="s">
        <v>551</v>
      </c>
      <c r="F3380" s="72">
        <v>755360</v>
      </c>
      <c r="G3380" s="86" t="s">
        <v>225</v>
      </c>
      <c r="H3380" s="87">
        <v>1.24</v>
      </c>
      <c r="I3380" s="87">
        <v>0</v>
      </c>
      <c r="J3380" s="87">
        <v>0</v>
      </c>
      <c r="K3380" s="87">
        <v>0</v>
      </c>
      <c r="L3380" s="80">
        <v>0</v>
      </c>
      <c r="M3380" s="80"/>
      <c r="N3380" s="80"/>
      <c r="O3380" s="80"/>
      <c r="P3380" s="80"/>
      <c r="Q3380" s="78">
        <v>380010</v>
      </c>
      <c r="R3380" s="79" t="s">
        <v>687</v>
      </c>
      <c r="S3380" s="78">
        <v>540</v>
      </c>
      <c r="T3380" s="79" t="s">
        <v>687</v>
      </c>
      <c r="U3380" s="78">
        <v>31</v>
      </c>
      <c r="V3380" s="80" t="s">
        <v>716</v>
      </c>
      <c r="W3380" s="78">
        <v>75</v>
      </c>
      <c r="X3380" s="92">
        <v>9</v>
      </c>
    </row>
    <row r="3381" spans="1:24" x14ac:dyDescent="0.25">
      <c r="A3381" s="67"/>
      <c r="B3381" s="67">
        <v>3011</v>
      </c>
      <c r="C3381" s="67" t="s">
        <v>788</v>
      </c>
      <c r="D3381" s="109">
        <v>880010</v>
      </c>
      <c r="E3381" s="86" t="s">
        <v>551</v>
      </c>
      <c r="F3381" s="72">
        <v>755755</v>
      </c>
      <c r="G3381" s="86" t="s">
        <v>373</v>
      </c>
      <c r="H3381" s="87">
        <v>0</v>
      </c>
      <c r="I3381" s="87">
        <v>0</v>
      </c>
      <c r="J3381" s="87">
        <v>3340</v>
      </c>
      <c r="K3381" s="87">
        <v>781.44</v>
      </c>
      <c r="L3381" s="80">
        <v>3500</v>
      </c>
      <c r="M3381" s="80"/>
      <c r="N3381" s="80"/>
      <c r="O3381" s="80"/>
      <c r="P3381" s="80"/>
      <c r="Q3381" s="78">
        <v>380010</v>
      </c>
      <c r="R3381" s="79" t="s">
        <v>687</v>
      </c>
      <c r="S3381" s="78">
        <v>540</v>
      </c>
      <c r="T3381" s="79" t="s">
        <v>687</v>
      </c>
      <c r="U3381" s="78">
        <v>31</v>
      </c>
      <c r="V3381" s="80" t="s">
        <v>716</v>
      </c>
      <c r="W3381" s="78">
        <v>75</v>
      </c>
      <c r="X3381" s="92">
        <v>9</v>
      </c>
    </row>
    <row r="3382" spans="1:24" x14ac:dyDescent="0.25">
      <c r="A3382" s="67"/>
      <c r="B3382" s="67">
        <v>3012</v>
      </c>
      <c r="C3382" s="67" t="s">
        <v>788</v>
      </c>
      <c r="D3382" s="109">
        <v>880010</v>
      </c>
      <c r="E3382" s="86" t="s">
        <v>551</v>
      </c>
      <c r="F3382" s="72">
        <v>810992</v>
      </c>
      <c r="G3382" s="86" t="s">
        <v>353</v>
      </c>
      <c r="H3382" s="87">
        <v>0</v>
      </c>
      <c r="I3382" s="87">
        <v>0</v>
      </c>
      <c r="J3382" s="87">
        <v>0</v>
      </c>
      <c r="K3382" s="87">
        <v>0</v>
      </c>
      <c r="L3382" s="80">
        <v>0</v>
      </c>
      <c r="M3382" s="80"/>
      <c r="N3382" s="80"/>
      <c r="O3382" s="80"/>
      <c r="P3382" s="80"/>
      <c r="Q3382" s="78">
        <v>380010</v>
      </c>
      <c r="R3382" s="79" t="s">
        <v>687</v>
      </c>
      <c r="S3382" s="78">
        <v>540</v>
      </c>
      <c r="T3382" s="79" t="s">
        <v>687</v>
      </c>
      <c r="U3382" s="78">
        <v>31</v>
      </c>
      <c r="V3382" s="80" t="s">
        <v>716</v>
      </c>
      <c r="W3382" s="78">
        <v>81</v>
      </c>
      <c r="X3382" s="92">
        <v>9</v>
      </c>
    </row>
    <row r="3383" spans="1:24" x14ac:dyDescent="0.25">
      <c r="A3383" s="67"/>
      <c r="B3383" s="67">
        <v>3013</v>
      </c>
      <c r="C3383" s="67" t="s">
        <v>789</v>
      </c>
      <c r="D3383" s="107">
        <v>240115</v>
      </c>
      <c r="E3383" s="75" t="s">
        <v>553</v>
      </c>
      <c r="F3383" s="76">
        <v>611310</v>
      </c>
      <c r="G3383" s="75" t="s">
        <v>179</v>
      </c>
      <c r="H3383" s="77">
        <v>65791.8</v>
      </c>
      <c r="I3383" s="77">
        <v>68423.520000000004</v>
      </c>
      <c r="J3383" s="77">
        <v>71401</v>
      </c>
      <c r="K3383" s="77">
        <v>35620.239999999998</v>
      </c>
      <c r="L3383" s="80">
        <f>71640+66293</f>
        <v>137933</v>
      </c>
      <c r="M3383" s="80"/>
      <c r="N3383" s="80"/>
      <c r="O3383" s="80"/>
      <c r="P3383" s="80">
        <v>66293</v>
      </c>
      <c r="Q3383" s="78">
        <v>110010</v>
      </c>
      <c r="R3383" s="79" t="s">
        <v>44</v>
      </c>
      <c r="S3383" s="78">
        <v>35</v>
      </c>
      <c r="T3383" s="79" t="s">
        <v>44</v>
      </c>
      <c r="U3383" s="78">
        <v>11</v>
      </c>
      <c r="V3383" s="80" t="s">
        <v>156</v>
      </c>
      <c r="W3383" s="78">
        <v>61</v>
      </c>
      <c r="X3383" s="78">
        <v>9</v>
      </c>
    </row>
    <row r="3384" spans="1:24" x14ac:dyDescent="0.25">
      <c r="A3384" s="67"/>
      <c r="B3384" s="67">
        <v>3014</v>
      </c>
      <c r="C3384" s="67" t="s">
        <v>789</v>
      </c>
      <c r="D3384" s="107">
        <v>240115</v>
      </c>
      <c r="E3384" s="75" t="s">
        <v>553</v>
      </c>
      <c r="F3384" s="76">
        <v>611320</v>
      </c>
      <c r="G3384" s="75" t="s">
        <v>180</v>
      </c>
      <c r="H3384" s="77">
        <v>53117.079999999994</v>
      </c>
      <c r="I3384" s="77">
        <v>62067.719999999994</v>
      </c>
      <c r="J3384" s="77">
        <v>64532</v>
      </c>
      <c r="K3384" s="77">
        <v>32265.66</v>
      </c>
      <c r="L3384" s="80">
        <v>64531</v>
      </c>
      <c r="M3384" s="80"/>
      <c r="N3384" s="80"/>
      <c r="O3384" s="80"/>
      <c r="P3384" s="80"/>
      <c r="Q3384" s="78">
        <v>110010</v>
      </c>
      <c r="R3384" s="79" t="s">
        <v>44</v>
      </c>
      <c r="S3384" s="78">
        <v>35</v>
      </c>
      <c r="T3384" s="79" t="s">
        <v>44</v>
      </c>
      <c r="U3384" s="78">
        <v>11</v>
      </c>
      <c r="V3384" s="80" t="s">
        <v>156</v>
      </c>
      <c r="W3384" s="78">
        <v>61</v>
      </c>
      <c r="X3384" s="78">
        <v>9</v>
      </c>
    </row>
    <row r="3385" spans="1:24" x14ac:dyDescent="0.25">
      <c r="A3385" s="67"/>
      <c r="B3385" s="67">
        <v>3015</v>
      </c>
      <c r="C3385" s="67" t="s">
        <v>789</v>
      </c>
      <c r="D3385" s="107">
        <v>240115</v>
      </c>
      <c r="E3385" s="75" t="s">
        <v>553</v>
      </c>
      <c r="F3385" s="76">
        <v>611420</v>
      </c>
      <c r="G3385" s="75" t="s">
        <v>181</v>
      </c>
      <c r="H3385" s="77">
        <v>51072.960000000014</v>
      </c>
      <c r="I3385" s="77">
        <v>53140.910000000011</v>
      </c>
      <c r="J3385" s="77">
        <v>55202</v>
      </c>
      <c r="K3385" s="77">
        <v>27600.66</v>
      </c>
      <c r="L3385" s="80">
        <v>55201</v>
      </c>
      <c r="M3385" s="80"/>
      <c r="N3385" s="80"/>
      <c r="O3385" s="80"/>
      <c r="P3385" s="80"/>
      <c r="Q3385" s="78">
        <v>110010</v>
      </c>
      <c r="R3385" s="79" t="s">
        <v>44</v>
      </c>
      <c r="S3385" s="78">
        <v>35</v>
      </c>
      <c r="T3385" s="79" t="s">
        <v>44</v>
      </c>
      <c r="U3385" s="78">
        <v>11</v>
      </c>
      <c r="V3385" s="80" t="s">
        <v>156</v>
      </c>
      <c r="W3385" s="78">
        <v>61</v>
      </c>
      <c r="X3385" s="78">
        <v>9</v>
      </c>
    </row>
    <row r="3386" spans="1:24" x14ac:dyDescent="0.25">
      <c r="A3386" s="67"/>
      <c r="B3386" s="67">
        <v>3016</v>
      </c>
      <c r="C3386" s="67" t="s">
        <v>789</v>
      </c>
      <c r="D3386" s="107">
        <v>240115</v>
      </c>
      <c r="E3386" s="75" t="s">
        <v>553</v>
      </c>
      <c r="F3386" s="76">
        <v>611460</v>
      </c>
      <c r="G3386" s="75" t="s">
        <v>182</v>
      </c>
      <c r="H3386" s="77">
        <v>12175.050000000001</v>
      </c>
      <c r="I3386" s="77">
        <v>13404.07</v>
      </c>
      <c r="J3386" s="77">
        <v>11898</v>
      </c>
      <c r="K3386" s="77">
        <v>6257.54</v>
      </c>
      <c r="L3386" s="80">
        <v>11898</v>
      </c>
      <c r="M3386" s="80"/>
      <c r="N3386" s="80"/>
      <c r="O3386" s="80"/>
      <c r="P3386" s="80"/>
      <c r="Q3386" s="78">
        <v>110010</v>
      </c>
      <c r="R3386" s="79" t="s">
        <v>44</v>
      </c>
      <c r="S3386" s="78">
        <v>35</v>
      </c>
      <c r="T3386" s="79" t="s">
        <v>44</v>
      </c>
      <c r="U3386" s="78">
        <v>11</v>
      </c>
      <c r="V3386" s="80" t="s">
        <v>156</v>
      </c>
      <c r="W3386" s="78">
        <v>61</v>
      </c>
      <c r="X3386" s="78">
        <v>9</v>
      </c>
    </row>
    <row r="3387" spans="1:24" x14ac:dyDescent="0.25">
      <c r="A3387" s="67"/>
      <c r="B3387" s="67">
        <v>3017</v>
      </c>
      <c r="C3387" s="67" t="s">
        <v>789</v>
      </c>
      <c r="D3387" s="107">
        <v>240115</v>
      </c>
      <c r="E3387" s="75" t="s">
        <v>553</v>
      </c>
      <c r="F3387" s="76">
        <v>611489</v>
      </c>
      <c r="G3387" s="75" t="s">
        <v>733</v>
      </c>
      <c r="H3387" s="77">
        <v>0</v>
      </c>
      <c r="I3387" s="77">
        <v>221.35</v>
      </c>
      <c r="J3387" s="77">
        <v>300</v>
      </c>
      <c r="K3387" s="77">
        <v>295.97999999999996</v>
      </c>
      <c r="L3387" s="80">
        <v>300</v>
      </c>
      <c r="M3387" s="80"/>
      <c r="N3387" s="80"/>
      <c r="O3387" s="80"/>
      <c r="P3387" s="80"/>
      <c r="Q3387" s="78">
        <v>110010</v>
      </c>
      <c r="R3387" s="79" t="s">
        <v>44</v>
      </c>
      <c r="S3387" s="78">
        <v>35</v>
      </c>
      <c r="T3387" s="79" t="s">
        <v>44</v>
      </c>
      <c r="U3387" s="78">
        <v>11</v>
      </c>
      <c r="V3387" s="80" t="s">
        <v>156</v>
      </c>
      <c r="W3387" s="78">
        <v>61</v>
      </c>
      <c r="X3387" s="78">
        <v>9</v>
      </c>
    </row>
    <row r="3388" spans="1:24" x14ac:dyDescent="0.25">
      <c r="A3388" s="67"/>
      <c r="B3388" s="67">
        <v>3018</v>
      </c>
      <c r="C3388" s="67" t="s">
        <v>789</v>
      </c>
      <c r="D3388" s="107">
        <v>240115</v>
      </c>
      <c r="E3388" s="75" t="s">
        <v>553</v>
      </c>
      <c r="F3388" s="76">
        <v>611491</v>
      </c>
      <c r="G3388" s="75" t="s">
        <v>233</v>
      </c>
      <c r="H3388" s="77">
        <v>0</v>
      </c>
      <c r="I3388" s="77">
        <v>230.96</v>
      </c>
      <c r="J3388" s="77">
        <v>0</v>
      </c>
      <c r="K3388" s="77">
        <v>0</v>
      </c>
      <c r="L3388" s="80">
        <v>0</v>
      </c>
      <c r="M3388" s="80"/>
      <c r="N3388" s="80"/>
      <c r="O3388" s="80"/>
      <c r="P3388" s="80"/>
      <c r="Q3388" s="78">
        <v>110010</v>
      </c>
      <c r="R3388" s="79" t="s">
        <v>44</v>
      </c>
      <c r="S3388" s="78">
        <v>35</v>
      </c>
      <c r="T3388" s="79" t="s">
        <v>44</v>
      </c>
      <c r="U3388" s="78">
        <v>11</v>
      </c>
      <c r="V3388" s="80" t="s">
        <v>156</v>
      </c>
      <c r="W3388" s="78">
        <v>61</v>
      </c>
      <c r="X3388" s="78">
        <v>9</v>
      </c>
    </row>
    <row r="3389" spans="1:24" s="66" customFormat="1" x14ac:dyDescent="0.25">
      <c r="A3389" s="67"/>
      <c r="B3389" s="67">
        <v>3019</v>
      </c>
      <c r="C3389" s="67" t="s">
        <v>789</v>
      </c>
      <c r="D3389" s="107">
        <v>240115</v>
      </c>
      <c r="E3389" s="75" t="s">
        <v>553</v>
      </c>
      <c r="F3389" s="76">
        <v>611492</v>
      </c>
      <c r="G3389" s="75" t="s">
        <v>183</v>
      </c>
      <c r="H3389" s="77">
        <v>1076.3399999999999</v>
      </c>
      <c r="I3389" s="77">
        <v>749.42</v>
      </c>
      <c r="J3389" s="77">
        <v>957</v>
      </c>
      <c r="K3389" s="77">
        <v>956.99</v>
      </c>
      <c r="L3389" s="80">
        <v>1000</v>
      </c>
      <c r="M3389" s="80"/>
      <c r="N3389" s="80"/>
      <c r="O3389" s="80"/>
      <c r="P3389" s="80"/>
      <c r="Q3389" s="78">
        <v>110010</v>
      </c>
      <c r="R3389" s="79" t="s">
        <v>44</v>
      </c>
      <c r="S3389" s="78">
        <v>35</v>
      </c>
      <c r="T3389" s="79" t="s">
        <v>44</v>
      </c>
      <c r="U3389" s="78">
        <v>11</v>
      </c>
      <c r="V3389" s="80" t="s">
        <v>156</v>
      </c>
      <c r="W3389" s="78">
        <v>61</v>
      </c>
      <c r="X3389" s="78">
        <v>9</v>
      </c>
    </row>
    <row r="3390" spans="1:24" x14ac:dyDescent="0.25">
      <c r="A3390" s="67"/>
      <c r="B3390" s="67">
        <v>3020</v>
      </c>
      <c r="C3390" s="67" t="s">
        <v>789</v>
      </c>
      <c r="D3390" s="107">
        <v>240115</v>
      </c>
      <c r="E3390" s="75" t="s">
        <v>553</v>
      </c>
      <c r="F3390" s="76">
        <v>712370</v>
      </c>
      <c r="G3390" s="75" t="s">
        <v>184</v>
      </c>
      <c r="H3390" s="77">
        <v>124468.58</v>
      </c>
      <c r="I3390" s="77">
        <v>143715.04999999999</v>
      </c>
      <c r="J3390" s="77">
        <v>183103</v>
      </c>
      <c r="K3390" s="77">
        <v>147658.23999999999</v>
      </c>
      <c r="L3390" s="80">
        <v>150000</v>
      </c>
      <c r="M3390" s="80"/>
      <c r="N3390" s="80"/>
      <c r="O3390" s="80"/>
      <c r="P3390" s="80"/>
      <c r="Q3390" s="78">
        <v>110010</v>
      </c>
      <c r="R3390" s="79" t="s">
        <v>44</v>
      </c>
      <c r="S3390" s="78">
        <v>35</v>
      </c>
      <c r="T3390" s="79" t="s">
        <v>44</v>
      </c>
      <c r="U3390" s="78">
        <v>11</v>
      </c>
      <c r="V3390" s="80" t="s">
        <v>156</v>
      </c>
      <c r="W3390" s="78">
        <v>71</v>
      </c>
      <c r="X3390" s="78">
        <v>9</v>
      </c>
    </row>
    <row r="3391" spans="1:24" x14ac:dyDescent="0.25">
      <c r="A3391" s="67"/>
      <c r="B3391" s="67">
        <v>3021</v>
      </c>
      <c r="C3391" s="67" t="s">
        <v>789</v>
      </c>
      <c r="D3391" s="107">
        <v>240115</v>
      </c>
      <c r="E3391" s="75" t="s">
        <v>553</v>
      </c>
      <c r="F3391" s="76">
        <v>712490</v>
      </c>
      <c r="G3391" s="75" t="s">
        <v>185</v>
      </c>
      <c r="H3391" s="77">
        <v>10784.039999999999</v>
      </c>
      <c r="I3391" s="77">
        <v>11072.039999999999</v>
      </c>
      <c r="J3391" s="77">
        <v>13732</v>
      </c>
      <c r="K3391" s="77">
        <v>6865.98</v>
      </c>
      <c r="L3391" s="80">
        <v>14000</v>
      </c>
      <c r="M3391" s="80"/>
      <c r="N3391" s="80"/>
      <c r="O3391" s="80"/>
      <c r="P3391" s="80"/>
      <c r="Q3391" s="78">
        <v>110010</v>
      </c>
      <c r="R3391" s="79" t="s">
        <v>44</v>
      </c>
      <c r="S3391" s="78">
        <v>35</v>
      </c>
      <c r="T3391" s="79" t="s">
        <v>44</v>
      </c>
      <c r="U3391" s="78">
        <v>11</v>
      </c>
      <c r="V3391" s="80" t="s">
        <v>156</v>
      </c>
      <c r="W3391" s="78">
        <v>71</v>
      </c>
      <c r="X3391" s="78">
        <v>9</v>
      </c>
    </row>
    <row r="3392" spans="1:24" x14ac:dyDescent="0.25">
      <c r="A3392" s="67"/>
      <c r="B3392" s="67">
        <v>3022</v>
      </c>
      <c r="C3392" s="67" t="s">
        <v>789</v>
      </c>
      <c r="D3392" s="107">
        <v>240115</v>
      </c>
      <c r="E3392" s="75" t="s">
        <v>553</v>
      </c>
      <c r="F3392" s="76">
        <v>712550</v>
      </c>
      <c r="G3392" s="75" t="s">
        <v>187</v>
      </c>
      <c r="H3392" s="77">
        <v>112153.41999999998</v>
      </c>
      <c r="I3392" s="77">
        <v>143501.95000000001</v>
      </c>
      <c r="J3392" s="77">
        <v>173683</v>
      </c>
      <c r="K3392" s="77">
        <v>90364.880000000019</v>
      </c>
      <c r="L3392" s="80">
        <v>155000</v>
      </c>
      <c r="M3392" s="80"/>
      <c r="N3392" s="80"/>
      <c r="O3392" s="80"/>
      <c r="P3392" s="80"/>
      <c r="Q3392" s="78">
        <v>110010</v>
      </c>
      <c r="R3392" s="79" t="s">
        <v>44</v>
      </c>
      <c r="S3392" s="78">
        <v>35</v>
      </c>
      <c r="T3392" s="79" t="s">
        <v>44</v>
      </c>
      <c r="U3392" s="78">
        <v>11</v>
      </c>
      <c r="V3392" s="80" t="s">
        <v>156</v>
      </c>
      <c r="W3392" s="78">
        <v>71</v>
      </c>
      <c r="X3392" s="78">
        <v>9</v>
      </c>
    </row>
    <row r="3393" spans="1:24" x14ac:dyDescent="0.25">
      <c r="A3393" s="67"/>
      <c r="B3393" s="67">
        <v>3023</v>
      </c>
      <c r="C3393" s="67" t="s">
        <v>789</v>
      </c>
      <c r="D3393" s="107">
        <v>240115</v>
      </c>
      <c r="E3393" s="75" t="s">
        <v>553</v>
      </c>
      <c r="F3393" s="76">
        <v>733120</v>
      </c>
      <c r="G3393" s="75" t="s">
        <v>188</v>
      </c>
      <c r="H3393" s="77">
        <v>189.93</v>
      </c>
      <c r="I3393" s="77">
        <v>192.44000000000003</v>
      </c>
      <c r="J3393" s="77">
        <v>150</v>
      </c>
      <c r="K3393" s="77">
        <v>129.88999999999999</v>
      </c>
      <c r="L3393" s="80">
        <v>200</v>
      </c>
      <c r="M3393" s="80"/>
      <c r="N3393" s="80"/>
      <c r="O3393" s="80"/>
      <c r="P3393" s="80"/>
      <c r="Q3393" s="78">
        <v>110010</v>
      </c>
      <c r="R3393" s="79" t="s">
        <v>44</v>
      </c>
      <c r="S3393" s="78">
        <v>35</v>
      </c>
      <c r="T3393" s="79" t="s">
        <v>44</v>
      </c>
      <c r="U3393" s="78">
        <v>11</v>
      </c>
      <c r="V3393" s="80" t="s">
        <v>156</v>
      </c>
      <c r="W3393" s="78">
        <v>73</v>
      </c>
      <c r="X3393" s="78">
        <v>9</v>
      </c>
    </row>
    <row r="3394" spans="1:24" x14ac:dyDescent="0.25">
      <c r="A3394" s="67"/>
      <c r="B3394" s="67">
        <v>3024</v>
      </c>
      <c r="C3394" s="67" t="s">
        <v>789</v>
      </c>
      <c r="D3394" s="107">
        <v>240115</v>
      </c>
      <c r="E3394" s="75" t="s">
        <v>553</v>
      </c>
      <c r="F3394" s="76">
        <v>733310</v>
      </c>
      <c r="G3394" s="75" t="s">
        <v>215</v>
      </c>
      <c r="H3394" s="77">
        <v>10203.19</v>
      </c>
      <c r="I3394" s="77">
        <v>8911.9500000000007</v>
      </c>
      <c r="J3394" s="77">
        <v>3355</v>
      </c>
      <c r="K3394" s="77">
        <v>72.459999999999994</v>
      </c>
      <c r="L3394" s="80">
        <v>500</v>
      </c>
      <c r="M3394" s="80"/>
      <c r="N3394" s="80"/>
      <c r="O3394" s="80"/>
      <c r="P3394" s="80"/>
      <c r="Q3394" s="78">
        <v>110010</v>
      </c>
      <c r="R3394" s="79" t="s">
        <v>44</v>
      </c>
      <c r="S3394" s="78">
        <v>35</v>
      </c>
      <c r="T3394" s="79" t="s">
        <v>44</v>
      </c>
      <c r="U3394" s="78">
        <v>11</v>
      </c>
      <c r="V3394" s="80" t="s">
        <v>156</v>
      </c>
      <c r="W3394" s="78">
        <v>73</v>
      </c>
      <c r="X3394" s="78">
        <v>9</v>
      </c>
    </row>
    <row r="3395" spans="1:24" x14ac:dyDescent="0.25">
      <c r="A3395" s="67"/>
      <c r="B3395" s="67">
        <v>3025</v>
      </c>
      <c r="C3395" s="67" t="s">
        <v>789</v>
      </c>
      <c r="D3395" s="107">
        <v>240115</v>
      </c>
      <c r="E3395" s="75" t="s">
        <v>553</v>
      </c>
      <c r="F3395" s="76">
        <v>744210</v>
      </c>
      <c r="G3395" s="75" t="s">
        <v>190</v>
      </c>
      <c r="H3395" s="77">
        <v>596.48</v>
      </c>
      <c r="I3395" s="77">
        <v>167.07999999999998</v>
      </c>
      <c r="J3395" s="77">
        <v>300</v>
      </c>
      <c r="K3395" s="77">
        <v>269.36</v>
      </c>
      <c r="L3395" s="80">
        <v>500</v>
      </c>
      <c r="M3395" s="80"/>
      <c r="N3395" s="80"/>
      <c r="O3395" s="80"/>
      <c r="P3395" s="80"/>
      <c r="Q3395" s="78">
        <v>110010</v>
      </c>
      <c r="R3395" s="79" t="s">
        <v>44</v>
      </c>
      <c r="S3395" s="78">
        <v>35</v>
      </c>
      <c r="T3395" s="79" t="s">
        <v>44</v>
      </c>
      <c r="U3395" s="78">
        <v>11</v>
      </c>
      <c r="V3395" s="80" t="s">
        <v>156</v>
      </c>
      <c r="W3395" s="78">
        <v>74</v>
      </c>
      <c r="X3395" s="78">
        <v>9</v>
      </c>
    </row>
    <row r="3396" spans="1:24" x14ac:dyDescent="0.25">
      <c r="A3396" s="67"/>
      <c r="B3396" s="67">
        <v>3026</v>
      </c>
      <c r="C3396" s="67" t="s">
        <v>789</v>
      </c>
      <c r="D3396" s="107">
        <v>240115</v>
      </c>
      <c r="E3396" s="75" t="s">
        <v>553</v>
      </c>
      <c r="F3396" s="76">
        <v>744220</v>
      </c>
      <c r="G3396" s="75" t="s">
        <v>191</v>
      </c>
      <c r="H3396" s="77">
        <v>2567.7200000000003</v>
      </c>
      <c r="I3396" s="77">
        <v>2171.04</v>
      </c>
      <c r="J3396" s="77">
        <v>0</v>
      </c>
      <c r="K3396" s="77">
        <v>0</v>
      </c>
      <c r="L3396" s="80">
        <v>0</v>
      </c>
      <c r="M3396" s="80"/>
      <c r="N3396" s="80"/>
      <c r="O3396" s="80"/>
      <c r="P3396" s="80"/>
      <c r="Q3396" s="78">
        <v>110010</v>
      </c>
      <c r="R3396" s="79" t="s">
        <v>44</v>
      </c>
      <c r="S3396" s="78">
        <v>35</v>
      </c>
      <c r="T3396" s="79" t="s">
        <v>44</v>
      </c>
      <c r="U3396" s="78">
        <v>11</v>
      </c>
      <c r="V3396" s="80" t="s">
        <v>156</v>
      </c>
      <c r="W3396" s="78">
        <v>74</v>
      </c>
      <c r="X3396" s="78">
        <v>9</v>
      </c>
    </row>
    <row r="3397" spans="1:24" x14ac:dyDescent="0.25">
      <c r="A3397" s="67"/>
      <c r="B3397" s="67">
        <v>3027</v>
      </c>
      <c r="C3397" s="67" t="s">
        <v>789</v>
      </c>
      <c r="D3397" s="107">
        <v>240115</v>
      </c>
      <c r="E3397" s="75" t="s">
        <v>553</v>
      </c>
      <c r="F3397" s="76">
        <v>755240</v>
      </c>
      <c r="G3397" s="75" t="s">
        <v>193</v>
      </c>
      <c r="H3397" s="77">
        <v>748440.05999999994</v>
      </c>
      <c r="I3397" s="77">
        <v>940168.03000000026</v>
      </c>
      <c r="J3397" s="77">
        <v>1614495</v>
      </c>
      <c r="K3397" s="77">
        <v>1162200.1499999999</v>
      </c>
      <c r="L3397" s="80">
        <v>1271713</v>
      </c>
      <c r="M3397" s="80"/>
      <c r="N3397" s="80"/>
      <c r="O3397" s="80"/>
      <c r="P3397" s="80"/>
      <c r="Q3397" s="78">
        <v>110010</v>
      </c>
      <c r="R3397" s="79" t="s">
        <v>44</v>
      </c>
      <c r="S3397" s="78">
        <v>35</v>
      </c>
      <c r="T3397" s="79" t="s">
        <v>44</v>
      </c>
      <c r="U3397" s="78">
        <v>11</v>
      </c>
      <c r="V3397" s="80" t="s">
        <v>156</v>
      </c>
      <c r="W3397" s="78">
        <v>75</v>
      </c>
      <c r="X3397" s="78">
        <v>9</v>
      </c>
    </row>
    <row r="3398" spans="1:24" x14ac:dyDescent="0.25">
      <c r="A3398" s="67"/>
      <c r="B3398" s="67">
        <v>3028</v>
      </c>
      <c r="C3398" s="67" t="s">
        <v>789</v>
      </c>
      <c r="D3398" s="107">
        <v>240115</v>
      </c>
      <c r="E3398" s="75" t="s">
        <v>553</v>
      </c>
      <c r="F3398" s="76">
        <v>765425</v>
      </c>
      <c r="G3398" s="75" t="s">
        <v>201</v>
      </c>
      <c r="H3398" s="77">
        <v>1111.1599999999999</v>
      </c>
      <c r="I3398" s="77">
        <v>807.66000000000008</v>
      </c>
      <c r="J3398" s="77">
        <v>900</v>
      </c>
      <c r="K3398" s="77">
        <v>448.72</v>
      </c>
      <c r="L3398" s="80">
        <v>855</v>
      </c>
      <c r="M3398" s="80"/>
      <c r="N3398" s="80"/>
      <c r="O3398" s="80"/>
      <c r="P3398" s="80"/>
      <c r="Q3398" s="78">
        <v>110010</v>
      </c>
      <c r="R3398" s="79" t="s">
        <v>44</v>
      </c>
      <c r="S3398" s="78">
        <v>35</v>
      </c>
      <c r="T3398" s="79" t="s">
        <v>44</v>
      </c>
      <c r="U3398" s="78">
        <v>11</v>
      </c>
      <c r="V3398" s="80" t="s">
        <v>156</v>
      </c>
      <c r="W3398" s="78">
        <v>76</v>
      </c>
      <c r="X3398" s="78">
        <v>9</v>
      </c>
    </row>
    <row r="3399" spans="1:24" x14ac:dyDescent="0.25">
      <c r="A3399" s="67"/>
      <c r="B3399" s="67">
        <v>3029</v>
      </c>
      <c r="C3399" s="67" t="s">
        <v>789</v>
      </c>
      <c r="D3399" s="107">
        <v>240115</v>
      </c>
      <c r="E3399" s="75" t="s">
        <v>553</v>
      </c>
      <c r="F3399" s="76">
        <v>777410</v>
      </c>
      <c r="G3399" s="75" t="s">
        <v>204</v>
      </c>
      <c r="H3399" s="77">
        <v>0</v>
      </c>
      <c r="I3399" s="77">
        <v>153280.79999999999</v>
      </c>
      <c r="J3399" s="77">
        <v>368843</v>
      </c>
      <c r="K3399" s="77">
        <v>205946</v>
      </c>
      <c r="L3399" s="80">
        <v>0</v>
      </c>
      <c r="M3399" s="80"/>
      <c r="N3399" s="80"/>
      <c r="O3399" s="80"/>
      <c r="P3399" s="80"/>
      <c r="Q3399" s="78">
        <v>110010</v>
      </c>
      <c r="R3399" s="79" t="s">
        <v>44</v>
      </c>
      <c r="S3399" s="78">
        <v>35</v>
      </c>
      <c r="T3399" s="79" t="s">
        <v>44</v>
      </c>
      <c r="U3399" s="78">
        <v>11</v>
      </c>
      <c r="V3399" s="80" t="s">
        <v>156</v>
      </c>
      <c r="W3399" s="78">
        <v>77</v>
      </c>
      <c r="X3399" s="78">
        <v>9</v>
      </c>
    </row>
    <row r="3400" spans="1:24" x14ac:dyDescent="0.25">
      <c r="A3400" s="67"/>
      <c r="B3400" s="67">
        <v>3030</v>
      </c>
      <c r="C3400" s="67" t="s">
        <v>789</v>
      </c>
      <c r="D3400" s="107">
        <v>240115</v>
      </c>
      <c r="E3400" s="75" t="s">
        <v>553</v>
      </c>
      <c r="F3400" s="76">
        <v>777415</v>
      </c>
      <c r="G3400" s="75" t="s">
        <v>206</v>
      </c>
      <c r="H3400" s="77">
        <v>0</v>
      </c>
      <c r="I3400" s="77">
        <v>0</v>
      </c>
      <c r="J3400" s="77">
        <v>40650</v>
      </c>
      <c r="K3400" s="77">
        <v>38210</v>
      </c>
      <c r="L3400" s="80">
        <v>0</v>
      </c>
      <c r="M3400" s="80"/>
      <c r="N3400" s="80"/>
      <c r="O3400" s="80"/>
      <c r="P3400" s="80"/>
      <c r="Q3400" s="78">
        <v>110010</v>
      </c>
      <c r="R3400" s="79" t="s">
        <v>44</v>
      </c>
      <c r="S3400" s="78">
        <v>35</v>
      </c>
      <c r="T3400" s="79" t="s">
        <v>44</v>
      </c>
      <c r="U3400" s="78">
        <v>11</v>
      </c>
      <c r="V3400" s="80" t="s">
        <v>156</v>
      </c>
      <c r="W3400" s="78">
        <v>77</v>
      </c>
      <c r="X3400" s="78">
        <v>9</v>
      </c>
    </row>
    <row r="3401" spans="1:24" x14ac:dyDescent="0.25">
      <c r="A3401" s="67"/>
      <c r="B3401" s="67">
        <v>3031</v>
      </c>
      <c r="C3401" s="67" t="s">
        <v>789</v>
      </c>
      <c r="D3401" s="107">
        <v>240115</v>
      </c>
      <c r="E3401" s="75" t="s">
        <v>553</v>
      </c>
      <c r="F3401" s="76">
        <v>777416</v>
      </c>
      <c r="G3401" s="75" t="s">
        <v>226</v>
      </c>
      <c r="H3401" s="77">
        <v>0</v>
      </c>
      <c r="I3401" s="77">
        <v>0</v>
      </c>
      <c r="J3401" s="77">
        <v>110000</v>
      </c>
      <c r="K3401" s="77">
        <v>94074</v>
      </c>
      <c r="L3401" s="80">
        <v>0</v>
      </c>
      <c r="M3401" s="80"/>
      <c r="N3401" s="80"/>
      <c r="O3401" s="80"/>
      <c r="P3401" s="80"/>
      <c r="Q3401" s="78">
        <v>110010</v>
      </c>
      <c r="R3401" s="79" t="s">
        <v>44</v>
      </c>
      <c r="S3401" s="78">
        <v>35</v>
      </c>
      <c r="T3401" s="79" t="s">
        <v>44</v>
      </c>
      <c r="U3401" s="78">
        <v>11</v>
      </c>
      <c r="V3401" s="80" t="s">
        <v>156</v>
      </c>
      <c r="W3401" s="78">
        <v>77</v>
      </c>
      <c r="X3401" s="78">
        <v>9</v>
      </c>
    </row>
    <row r="3402" spans="1:24" x14ac:dyDescent="0.25">
      <c r="A3402" s="67"/>
      <c r="B3402" s="67">
        <v>3032</v>
      </c>
      <c r="C3402" s="67" t="s">
        <v>789</v>
      </c>
      <c r="D3402" s="107">
        <v>240115</v>
      </c>
      <c r="E3402" s="75" t="s">
        <v>553</v>
      </c>
      <c r="F3402" s="76">
        <v>787430</v>
      </c>
      <c r="G3402" s="75" t="s">
        <v>207</v>
      </c>
      <c r="H3402" s="77">
        <v>5600.54</v>
      </c>
      <c r="I3402" s="77">
        <v>1728</v>
      </c>
      <c r="J3402" s="77">
        <v>1157</v>
      </c>
      <c r="K3402" s="77">
        <v>1156.19</v>
      </c>
      <c r="L3402" s="80">
        <v>0</v>
      </c>
      <c r="M3402" s="80"/>
      <c r="N3402" s="80"/>
      <c r="O3402" s="80"/>
      <c r="P3402" s="80"/>
      <c r="Q3402" s="78">
        <v>110010</v>
      </c>
      <c r="R3402" s="79" t="s">
        <v>44</v>
      </c>
      <c r="S3402" s="78">
        <v>35</v>
      </c>
      <c r="T3402" s="79" t="s">
        <v>44</v>
      </c>
      <c r="U3402" s="78">
        <v>11</v>
      </c>
      <c r="V3402" s="80" t="s">
        <v>156</v>
      </c>
      <c r="W3402" s="78">
        <v>78</v>
      </c>
      <c r="X3402" s="78">
        <v>9</v>
      </c>
    </row>
    <row r="3403" spans="1:24" x14ac:dyDescent="0.25">
      <c r="A3403" s="67"/>
      <c r="B3403" s="67"/>
      <c r="C3403" s="67" t="s">
        <v>789</v>
      </c>
      <c r="D3403" s="107">
        <v>240115</v>
      </c>
      <c r="E3403" s="75" t="s">
        <v>553</v>
      </c>
      <c r="F3403" s="66">
        <v>798142</v>
      </c>
      <c r="G3403" s="66" t="s">
        <v>839</v>
      </c>
      <c r="H3403" s="77"/>
      <c r="I3403" s="77"/>
      <c r="J3403" s="77"/>
      <c r="K3403" s="77"/>
      <c r="L3403" s="80">
        <v>-159277</v>
      </c>
      <c r="M3403" s="80"/>
      <c r="N3403" s="80"/>
      <c r="O3403" s="80"/>
      <c r="P3403" s="80"/>
      <c r="Q3403" s="78">
        <v>110010</v>
      </c>
      <c r="R3403" s="79" t="s">
        <v>44</v>
      </c>
      <c r="S3403" s="78">
        <v>35</v>
      </c>
      <c r="T3403" s="79" t="s">
        <v>44</v>
      </c>
      <c r="U3403" s="78">
        <v>11</v>
      </c>
      <c r="V3403" s="80" t="s">
        <v>156</v>
      </c>
      <c r="W3403" s="78">
        <v>79</v>
      </c>
      <c r="X3403" s="78">
        <v>9</v>
      </c>
    </row>
    <row r="3404" spans="1:24" x14ac:dyDescent="0.25">
      <c r="A3404" s="67"/>
      <c r="B3404" s="67">
        <v>3033</v>
      </c>
      <c r="C3404" s="67" t="s">
        <v>789</v>
      </c>
      <c r="D3404" s="107">
        <v>240205</v>
      </c>
      <c r="E3404" s="75" t="s">
        <v>554</v>
      </c>
      <c r="F3404" s="76">
        <v>611210</v>
      </c>
      <c r="G3404" s="75" t="s">
        <v>221</v>
      </c>
      <c r="H3404" s="77">
        <v>118221.96</v>
      </c>
      <c r="I3404" s="77">
        <v>122931.60000000002</v>
      </c>
      <c r="J3404" s="77">
        <v>127770</v>
      </c>
      <c r="K3404" s="77">
        <v>63814.82</v>
      </c>
      <c r="L3404" s="80">
        <v>127830</v>
      </c>
      <c r="M3404" s="80"/>
      <c r="N3404" s="80"/>
      <c r="O3404" s="80"/>
      <c r="P3404" s="80"/>
      <c r="Q3404" s="78">
        <v>110010</v>
      </c>
      <c r="R3404" s="79" t="s">
        <v>44</v>
      </c>
      <c r="S3404" s="78">
        <v>35</v>
      </c>
      <c r="T3404" s="79" t="s">
        <v>44</v>
      </c>
      <c r="U3404" s="78">
        <v>11</v>
      </c>
      <c r="V3404" s="80" t="s">
        <v>156</v>
      </c>
      <c r="W3404" s="78">
        <v>61</v>
      </c>
      <c r="X3404" s="78">
        <v>9</v>
      </c>
    </row>
    <row r="3405" spans="1:24" x14ac:dyDescent="0.25">
      <c r="A3405" s="67"/>
      <c r="B3405" s="67">
        <v>3034</v>
      </c>
      <c r="C3405" s="67" t="s">
        <v>789</v>
      </c>
      <c r="D3405" s="107">
        <v>240205</v>
      </c>
      <c r="E3405" s="75" t="s">
        <v>554</v>
      </c>
      <c r="F3405" s="76">
        <v>611214</v>
      </c>
      <c r="G3405" s="75" t="s">
        <v>357</v>
      </c>
      <c r="H3405" s="77">
        <v>6000</v>
      </c>
      <c r="I3405" s="77">
        <v>6000</v>
      </c>
      <c r="J3405" s="77">
        <v>6000</v>
      </c>
      <c r="K3405" s="77">
        <v>3100</v>
      </c>
      <c r="L3405" s="80">
        <v>6000</v>
      </c>
      <c r="M3405" s="80"/>
      <c r="N3405" s="80"/>
      <c r="O3405" s="80"/>
      <c r="P3405" s="80"/>
      <c r="Q3405" s="78">
        <v>110010</v>
      </c>
      <c r="R3405" s="79" t="s">
        <v>44</v>
      </c>
      <c r="S3405" s="78">
        <v>35</v>
      </c>
      <c r="T3405" s="79" t="s">
        <v>44</v>
      </c>
      <c r="U3405" s="78">
        <v>11</v>
      </c>
      <c r="V3405" s="80" t="s">
        <v>156</v>
      </c>
      <c r="W3405" s="78">
        <v>61</v>
      </c>
      <c r="X3405" s="78">
        <v>9</v>
      </c>
    </row>
    <row r="3406" spans="1:24" x14ac:dyDescent="0.25">
      <c r="A3406" s="67"/>
      <c r="B3406" s="67"/>
      <c r="C3406" s="67" t="s">
        <v>789</v>
      </c>
      <c r="D3406" s="107">
        <v>240205</v>
      </c>
      <c r="E3406" s="75" t="s">
        <v>554</v>
      </c>
      <c r="F3406" s="76">
        <v>611420</v>
      </c>
      <c r="G3406" s="75" t="s">
        <v>181</v>
      </c>
      <c r="H3406" s="77">
        <v>0</v>
      </c>
      <c r="I3406" s="77">
        <v>0</v>
      </c>
      <c r="J3406" s="77">
        <v>0</v>
      </c>
      <c r="K3406" s="77">
        <v>0</v>
      </c>
      <c r="L3406" s="80">
        <v>37000</v>
      </c>
      <c r="M3406" s="80"/>
      <c r="N3406" s="80"/>
      <c r="O3406" s="80"/>
      <c r="P3406" s="80"/>
      <c r="Q3406" s="78">
        <v>110010</v>
      </c>
      <c r="R3406" s="79" t="s">
        <v>44</v>
      </c>
      <c r="S3406" s="78">
        <v>35</v>
      </c>
      <c r="T3406" s="79" t="s">
        <v>44</v>
      </c>
      <c r="U3406" s="78">
        <v>11</v>
      </c>
      <c r="V3406" s="80" t="s">
        <v>156</v>
      </c>
      <c r="W3406" s="78">
        <v>61</v>
      </c>
      <c r="X3406" s="78">
        <v>9</v>
      </c>
    </row>
    <row r="3407" spans="1:24" x14ac:dyDescent="0.25">
      <c r="A3407" s="67"/>
      <c r="B3407" s="67">
        <v>3035</v>
      </c>
      <c r="C3407" s="67" t="s">
        <v>789</v>
      </c>
      <c r="D3407" s="107">
        <v>240205</v>
      </c>
      <c r="E3407" s="75" t="s">
        <v>554</v>
      </c>
      <c r="F3407" s="76">
        <v>712370</v>
      </c>
      <c r="G3407" s="75" t="s">
        <v>184</v>
      </c>
      <c r="H3407" s="77">
        <v>6066.65</v>
      </c>
      <c r="I3407" s="77">
        <v>8257.9699999999993</v>
      </c>
      <c r="J3407" s="77">
        <v>57779</v>
      </c>
      <c r="K3407" s="77">
        <v>1007.1</v>
      </c>
      <c r="L3407" s="80">
        <v>1000</v>
      </c>
      <c r="M3407" s="80"/>
      <c r="N3407" s="80"/>
      <c r="O3407" s="80"/>
      <c r="P3407" s="80"/>
      <c r="Q3407" s="78">
        <v>110010</v>
      </c>
      <c r="R3407" s="79" t="s">
        <v>44</v>
      </c>
      <c r="S3407" s="78">
        <v>35</v>
      </c>
      <c r="T3407" s="79" t="s">
        <v>44</v>
      </c>
      <c r="U3407" s="78">
        <v>11</v>
      </c>
      <c r="V3407" s="80" t="s">
        <v>156</v>
      </c>
      <c r="W3407" s="78">
        <v>71</v>
      </c>
      <c r="X3407" s="78">
        <v>9</v>
      </c>
    </row>
    <row r="3408" spans="1:24" x14ac:dyDescent="0.25">
      <c r="A3408" s="67"/>
      <c r="B3408" s="67">
        <v>3036</v>
      </c>
      <c r="C3408" s="67" t="s">
        <v>789</v>
      </c>
      <c r="D3408" s="107">
        <v>240205</v>
      </c>
      <c r="E3408" s="75" t="s">
        <v>554</v>
      </c>
      <c r="F3408" s="76">
        <v>712550</v>
      </c>
      <c r="G3408" s="75" t="s">
        <v>187</v>
      </c>
      <c r="H3408" s="77">
        <v>10028.18</v>
      </c>
      <c r="I3408" s="77">
        <v>15283</v>
      </c>
      <c r="J3408" s="77">
        <v>3090</v>
      </c>
      <c r="K3408" s="77">
        <v>3089.1</v>
      </c>
      <c r="L3408" s="80">
        <v>0</v>
      </c>
      <c r="M3408" s="80"/>
      <c r="N3408" s="80"/>
      <c r="O3408" s="80"/>
      <c r="P3408" s="80"/>
      <c r="Q3408" s="78">
        <v>110010</v>
      </c>
      <c r="R3408" s="79" t="s">
        <v>44</v>
      </c>
      <c r="S3408" s="78">
        <v>35</v>
      </c>
      <c r="T3408" s="79" t="s">
        <v>44</v>
      </c>
      <c r="U3408" s="78">
        <v>11</v>
      </c>
      <c r="V3408" s="80" t="s">
        <v>156</v>
      </c>
      <c r="W3408" s="78">
        <v>71</v>
      </c>
      <c r="X3408" s="78">
        <v>9</v>
      </c>
    </row>
    <row r="3409" spans="1:24" x14ac:dyDescent="0.25">
      <c r="A3409" s="67"/>
      <c r="B3409" s="67">
        <v>3037</v>
      </c>
      <c r="C3409" s="67" t="s">
        <v>789</v>
      </c>
      <c r="D3409" s="107">
        <v>240205</v>
      </c>
      <c r="E3409" s="75" t="s">
        <v>554</v>
      </c>
      <c r="F3409" s="76">
        <v>712655</v>
      </c>
      <c r="G3409" s="75" t="s">
        <v>237</v>
      </c>
      <c r="H3409" s="77">
        <v>0</v>
      </c>
      <c r="I3409" s="77">
        <v>0</v>
      </c>
      <c r="J3409" s="77">
        <v>200</v>
      </c>
      <c r="K3409" s="77">
        <v>0</v>
      </c>
      <c r="L3409" s="80">
        <v>0</v>
      </c>
      <c r="M3409" s="80"/>
      <c r="N3409" s="80"/>
      <c r="O3409" s="80"/>
      <c r="P3409" s="80"/>
      <c r="Q3409" s="78">
        <v>110010</v>
      </c>
      <c r="R3409" s="79" t="s">
        <v>44</v>
      </c>
      <c r="S3409" s="78">
        <v>35</v>
      </c>
      <c r="T3409" s="79" t="s">
        <v>44</v>
      </c>
      <c r="U3409" s="78">
        <v>11</v>
      </c>
      <c r="V3409" s="80" t="s">
        <v>156</v>
      </c>
      <c r="W3409" s="78">
        <v>71</v>
      </c>
      <c r="X3409" s="78">
        <v>9</v>
      </c>
    </row>
    <row r="3410" spans="1:24" x14ac:dyDescent="0.25">
      <c r="A3410" s="67"/>
      <c r="B3410" s="67">
        <v>3038</v>
      </c>
      <c r="C3410" s="67" t="s">
        <v>789</v>
      </c>
      <c r="D3410" s="107">
        <v>240205</v>
      </c>
      <c r="E3410" s="75" t="s">
        <v>554</v>
      </c>
      <c r="F3410" s="76">
        <v>733120</v>
      </c>
      <c r="G3410" s="75" t="s">
        <v>188</v>
      </c>
      <c r="H3410" s="77">
        <v>99689.58</v>
      </c>
      <c r="I3410" s="77">
        <v>99651.43</v>
      </c>
      <c r="J3410" s="77">
        <v>94500</v>
      </c>
      <c r="K3410" s="77">
        <v>80503.64</v>
      </c>
      <c r="L3410" s="80">
        <v>96000</v>
      </c>
      <c r="M3410" s="80"/>
      <c r="N3410" s="80"/>
      <c r="O3410" s="80"/>
      <c r="P3410" s="80"/>
      <c r="Q3410" s="78">
        <v>110010</v>
      </c>
      <c r="R3410" s="79" t="s">
        <v>44</v>
      </c>
      <c r="S3410" s="78">
        <v>35</v>
      </c>
      <c r="T3410" s="79" t="s">
        <v>44</v>
      </c>
      <c r="U3410" s="78">
        <v>11</v>
      </c>
      <c r="V3410" s="80" t="s">
        <v>156</v>
      </c>
      <c r="W3410" s="78">
        <v>73</v>
      </c>
      <c r="X3410" s="78">
        <v>9</v>
      </c>
    </row>
    <row r="3411" spans="1:24" x14ac:dyDescent="0.25">
      <c r="A3411" s="67"/>
      <c r="B3411" s="67">
        <v>3039</v>
      </c>
      <c r="C3411" s="67" t="s">
        <v>789</v>
      </c>
      <c r="D3411" s="107">
        <v>240205</v>
      </c>
      <c r="E3411" s="75" t="s">
        <v>554</v>
      </c>
      <c r="F3411" s="76">
        <v>744220</v>
      </c>
      <c r="G3411" s="75" t="s">
        <v>191</v>
      </c>
      <c r="H3411" s="77">
        <v>1651.81</v>
      </c>
      <c r="I3411" s="77">
        <v>1660.3400000000001</v>
      </c>
      <c r="J3411" s="77">
        <v>1000</v>
      </c>
      <c r="K3411" s="77">
        <v>0</v>
      </c>
      <c r="L3411" s="80">
        <v>1000</v>
      </c>
      <c r="M3411" s="80"/>
      <c r="N3411" s="80"/>
      <c r="O3411" s="80"/>
      <c r="P3411" s="80"/>
      <c r="Q3411" s="78">
        <v>110010</v>
      </c>
      <c r="R3411" s="79" t="s">
        <v>44</v>
      </c>
      <c r="S3411" s="78">
        <v>35</v>
      </c>
      <c r="T3411" s="79" t="s">
        <v>44</v>
      </c>
      <c r="U3411" s="78">
        <v>11</v>
      </c>
      <c r="V3411" s="80" t="s">
        <v>156</v>
      </c>
      <c r="W3411" s="78">
        <v>74</v>
      </c>
      <c r="X3411" s="78">
        <v>9</v>
      </c>
    </row>
    <row r="3412" spans="1:24" x14ac:dyDescent="0.25">
      <c r="A3412" s="67"/>
      <c r="B3412" s="67">
        <v>3040</v>
      </c>
      <c r="C3412" s="67" t="s">
        <v>789</v>
      </c>
      <c r="D3412" s="107">
        <v>240205</v>
      </c>
      <c r="E3412" s="75" t="s">
        <v>554</v>
      </c>
      <c r="F3412" s="76">
        <v>744230</v>
      </c>
      <c r="G3412" s="75" t="s">
        <v>234</v>
      </c>
      <c r="H3412" s="77">
        <v>0</v>
      </c>
      <c r="I3412" s="77">
        <v>319</v>
      </c>
      <c r="J3412" s="77">
        <v>325</v>
      </c>
      <c r="K3412" s="77">
        <v>0</v>
      </c>
      <c r="L3412" s="80">
        <v>500</v>
      </c>
      <c r="M3412" s="80"/>
      <c r="N3412" s="80"/>
      <c r="O3412" s="80"/>
      <c r="P3412" s="80"/>
      <c r="Q3412" s="78">
        <v>110010</v>
      </c>
      <c r="R3412" s="79" t="s">
        <v>44</v>
      </c>
      <c r="S3412" s="78">
        <v>35</v>
      </c>
      <c r="T3412" s="79" t="s">
        <v>44</v>
      </c>
      <c r="U3412" s="78">
        <v>11</v>
      </c>
      <c r="V3412" s="80" t="s">
        <v>156</v>
      </c>
      <c r="W3412" s="78">
        <v>74</v>
      </c>
      <c r="X3412" s="78">
        <v>9</v>
      </c>
    </row>
    <row r="3413" spans="1:24" x14ac:dyDescent="0.25">
      <c r="A3413" s="67"/>
      <c r="B3413" s="67">
        <v>3041</v>
      </c>
      <c r="C3413" s="67" t="s">
        <v>789</v>
      </c>
      <c r="D3413" s="107">
        <v>240205</v>
      </c>
      <c r="E3413" s="75" t="s">
        <v>554</v>
      </c>
      <c r="F3413" s="76">
        <v>755240</v>
      </c>
      <c r="G3413" s="75" t="s">
        <v>193</v>
      </c>
      <c r="H3413" s="77">
        <v>178999.16</v>
      </c>
      <c r="I3413" s="77">
        <v>167475.03</v>
      </c>
      <c r="J3413" s="77">
        <v>130800</v>
      </c>
      <c r="K3413" s="77">
        <v>107945.28</v>
      </c>
      <c r="L3413" s="80">
        <f>158000+32405</f>
        <v>190405</v>
      </c>
      <c r="M3413" s="80"/>
      <c r="N3413" s="80"/>
      <c r="O3413" s="80">
        <v>32405</v>
      </c>
      <c r="P3413" s="80"/>
      <c r="Q3413" s="78">
        <v>110010</v>
      </c>
      <c r="R3413" s="79" t="s">
        <v>44</v>
      </c>
      <c r="S3413" s="78">
        <v>35</v>
      </c>
      <c r="T3413" s="79" t="s">
        <v>44</v>
      </c>
      <c r="U3413" s="78">
        <v>11</v>
      </c>
      <c r="V3413" s="80" t="s">
        <v>156</v>
      </c>
      <c r="W3413" s="78">
        <v>75</v>
      </c>
      <c r="X3413" s="78">
        <v>9</v>
      </c>
    </row>
    <row r="3414" spans="1:24" x14ac:dyDescent="0.25">
      <c r="A3414" s="67"/>
      <c r="B3414" s="67">
        <v>3042</v>
      </c>
      <c r="C3414" s="67" t="s">
        <v>789</v>
      </c>
      <c r="D3414" s="107">
        <v>240205</v>
      </c>
      <c r="E3414" s="75" t="s">
        <v>554</v>
      </c>
      <c r="F3414" s="76">
        <v>777410</v>
      </c>
      <c r="G3414" s="75" t="s">
        <v>204</v>
      </c>
      <c r="H3414" s="77">
        <v>0</v>
      </c>
      <c r="I3414" s="77">
        <v>0</v>
      </c>
      <c r="J3414" s="77">
        <v>183000</v>
      </c>
      <c r="K3414" s="77">
        <v>0</v>
      </c>
      <c r="L3414" s="80">
        <v>0</v>
      </c>
      <c r="M3414" s="80"/>
      <c r="N3414" s="80"/>
      <c r="O3414" s="80"/>
      <c r="P3414" s="80"/>
      <c r="Q3414" s="78">
        <v>110010</v>
      </c>
      <c r="R3414" s="79" t="s">
        <v>44</v>
      </c>
      <c r="S3414" s="78">
        <v>35</v>
      </c>
      <c r="T3414" s="79" t="s">
        <v>44</v>
      </c>
      <c r="U3414" s="78">
        <v>11</v>
      </c>
      <c r="V3414" s="80" t="s">
        <v>156</v>
      </c>
      <c r="W3414" s="78">
        <v>77</v>
      </c>
      <c r="X3414" s="78">
        <v>9</v>
      </c>
    </row>
    <row r="3415" spans="1:24" x14ac:dyDescent="0.25">
      <c r="A3415" s="67"/>
      <c r="B3415" s="67">
        <v>3043</v>
      </c>
      <c r="C3415" s="67" t="s">
        <v>789</v>
      </c>
      <c r="D3415" s="107">
        <v>240205</v>
      </c>
      <c r="E3415" s="75" t="s">
        <v>554</v>
      </c>
      <c r="F3415" s="76">
        <v>777412</v>
      </c>
      <c r="G3415" s="75" t="s">
        <v>205</v>
      </c>
      <c r="H3415" s="77">
        <v>0</v>
      </c>
      <c r="I3415" s="77">
        <v>0</v>
      </c>
      <c r="J3415" s="77">
        <v>121543</v>
      </c>
      <c r="K3415" s="77">
        <v>119542.23</v>
      </c>
      <c r="L3415" s="80">
        <v>0</v>
      </c>
      <c r="M3415" s="80"/>
      <c r="N3415" s="80"/>
      <c r="O3415" s="80"/>
      <c r="P3415" s="80"/>
      <c r="Q3415" s="78">
        <v>110010</v>
      </c>
      <c r="R3415" s="79" t="s">
        <v>44</v>
      </c>
      <c r="S3415" s="78">
        <v>35</v>
      </c>
      <c r="T3415" s="79" t="s">
        <v>44</v>
      </c>
      <c r="U3415" s="78">
        <v>11</v>
      </c>
      <c r="V3415" s="80" t="s">
        <v>156</v>
      </c>
      <c r="W3415" s="78">
        <v>77</v>
      </c>
      <c r="X3415" s="78">
        <v>9</v>
      </c>
    </row>
    <row r="3416" spans="1:24" x14ac:dyDescent="0.25">
      <c r="A3416" s="67"/>
      <c r="B3416" s="67">
        <v>3044</v>
      </c>
      <c r="C3416" s="67" t="s">
        <v>789</v>
      </c>
      <c r="D3416" s="107">
        <v>240205</v>
      </c>
      <c r="E3416" s="75" t="s">
        <v>554</v>
      </c>
      <c r="F3416" s="76">
        <v>777416</v>
      </c>
      <c r="G3416" s="75" t="s">
        <v>226</v>
      </c>
      <c r="H3416" s="77">
        <v>0</v>
      </c>
      <c r="I3416" s="77">
        <v>0</v>
      </c>
      <c r="J3416" s="77">
        <v>76804</v>
      </c>
      <c r="K3416" s="77">
        <v>74803.23</v>
      </c>
      <c r="L3416" s="80">
        <v>0</v>
      </c>
      <c r="M3416" s="80"/>
      <c r="N3416" s="80"/>
      <c r="O3416" s="80"/>
      <c r="P3416" s="80"/>
      <c r="Q3416" s="78">
        <v>110010</v>
      </c>
      <c r="R3416" s="79" t="s">
        <v>44</v>
      </c>
      <c r="S3416" s="78">
        <v>35</v>
      </c>
      <c r="T3416" s="79" t="s">
        <v>44</v>
      </c>
      <c r="U3416" s="78">
        <v>11</v>
      </c>
      <c r="V3416" s="80" t="s">
        <v>156</v>
      </c>
      <c r="W3416" s="78">
        <v>77</v>
      </c>
      <c r="X3416" s="78">
        <v>9</v>
      </c>
    </row>
    <row r="3417" spans="1:24" x14ac:dyDescent="0.25">
      <c r="A3417" s="67"/>
      <c r="B3417" s="67">
        <v>3045</v>
      </c>
      <c r="C3417" s="67" t="s">
        <v>789</v>
      </c>
      <c r="D3417" s="107">
        <v>240205</v>
      </c>
      <c r="E3417" s="75" t="s">
        <v>554</v>
      </c>
      <c r="F3417" s="76">
        <v>787410</v>
      </c>
      <c r="G3417" s="75" t="s">
        <v>227</v>
      </c>
      <c r="H3417" s="77">
        <v>0</v>
      </c>
      <c r="I3417" s="77">
        <v>12597.5</v>
      </c>
      <c r="J3417" s="77">
        <v>0</v>
      </c>
      <c r="K3417" s="77">
        <v>0</v>
      </c>
      <c r="L3417" s="80">
        <v>0</v>
      </c>
      <c r="M3417" s="80"/>
      <c r="N3417" s="80"/>
      <c r="O3417" s="80"/>
      <c r="P3417" s="80"/>
      <c r="Q3417" s="78">
        <v>110010</v>
      </c>
      <c r="R3417" s="79" t="s">
        <v>44</v>
      </c>
      <c r="S3417" s="78">
        <v>35</v>
      </c>
      <c r="T3417" s="79" t="s">
        <v>44</v>
      </c>
      <c r="U3417" s="78">
        <v>11</v>
      </c>
      <c r="V3417" s="80" t="s">
        <v>156</v>
      </c>
      <c r="W3417" s="78">
        <v>78</v>
      </c>
      <c r="X3417" s="78">
        <v>9</v>
      </c>
    </row>
    <row r="3418" spans="1:24" x14ac:dyDescent="0.25">
      <c r="A3418" s="67"/>
      <c r="B3418" s="67">
        <v>3046</v>
      </c>
      <c r="C3418" s="67" t="s">
        <v>789</v>
      </c>
      <c r="D3418" s="107">
        <v>240205</v>
      </c>
      <c r="E3418" s="75" t="s">
        <v>554</v>
      </c>
      <c r="F3418" s="76">
        <v>787430</v>
      </c>
      <c r="G3418" s="75" t="s">
        <v>207</v>
      </c>
      <c r="H3418" s="77">
        <v>2145.89</v>
      </c>
      <c r="I3418" s="77">
        <v>10647.84</v>
      </c>
      <c r="J3418" s="77">
        <v>7511</v>
      </c>
      <c r="K3418" s="77">
        <v>7510.6399999999994</v>
      </c>
      <c r="L3418" s="80">
        <v>0</v>
      </c>
      <c r="M3418" s="80"/>
      <c r="N3418" s="80"/>
      <c r="O3418" s="80"/>
      <c r="P3418" s="80"/>
      <c r="Q3418" s="78">
        <v>110010</v>
      </c>
      <c r="R3418" s="79" t="s">
        <v>44</v>
      </c>
      <c r="S3418" s="78">
        <v>35</v>
      </c>
      <c r="T3418" s="79" t="s">
        <v>44</v>
      </c>
      <c r="U3418" s="78">
        <v>11</v>
      </c>
      <c r="V3418" s="80" t="s">
        <v>156</v>
      </c>
      <c r="W3418" s="78">
        <v>78</v>
      </c>
      <c r="X3418" s="78">
        <v>9</v>
      </c>
    </row>
    <row r="3419" spans="1:24" x14ac:dyDescent="0.25">
      <c r="A3419" s="67"/>
      <c r="B3419" s="67"/>
      <c r="C3419" s="67" t="s">
        <v>789</v>
      </c>
      <c r="D3419" s="107">
        <v>240205</v>
      </c>
      <c r="E3419" s="75" t="s">
        <v>554</v>
      </c>
      <c r="F3419" s="66">
        <v>798142</v>
      </c>
      <c r="G3419" s="66" t="s">
        <v>839</v>
      </c>
      <c r="H3419" s="77"/>
      <c r="I3419" s="77"/>
      <c r="J3419" s="77"/>
      <c r="K3419" s="77"/>
      <c r="L3419" s="80">
        <v>-25650</v>
      </c>
      <c r="M3419" s="80"/>
      <c r="N3419" s="80"/>
      <c r="O3419" s="80"/>
      <c r="P3419" s="80"/>
      <c r="Q3419" s="78">
        <v>110010</v>
      </c>
      <c r="R3419" s="79" t="s">
        <v>44</v>
      </c>
      <c r="S3419" s="78">
        <v>35</v>
      </c>
      <c r="T3419" s="79" t="s">
        <v>44</v>
      </c>
      <c r="U3419" s="78">
        <v>11</v>
      </c>
      <c r="V3419" s="80" t="s">
        <v>156</v>
      </c>
      <c r="W3419" s="78">
        <v>79</v>
      </c>
      <c r="X3419" s="78">
        <v>9</v>
      </c>
    </row>
    <row r="3420" spans="1:24" s="66" customFormat="1" x14ac:dyDescent="0.25">
      <c r="A3420" s="67"/>
      <c r="B3420" s="67">
        <v>3047</v>
      </c>
      <c r="C3420" s="67" t="s">
        <v>790</v>
      </c>
      <c r="D3420" s="107">
        <v>220105</v>
      </c>
      <c r="E3420" s="75" t="s">
        <v>555</v>
      </c>
      <c r="F3420" s="76">
        <v>611210</v>
      </c>
      <c r="G3420" s="75" t="s">
        <v>221</v>
      </c>
      <c r="H3420" s="77">
        <v>88282.439999999988</v>
      </c>
      <c r="I3420" s="77">
        <v>91813.680000000008</v>
      </c>
      <c r="J3420" s="77">
        <v>95487</v>
      </c>
      <c r="K3420" s="77">
        <v>47743.14</v>
      </c>
      <c r="L3420" s="80">
        <v>95486</v>
      </c>
      <c r="M3420" s="80"/>
      <c r="N3420" s="80"/>
      <c r="O3420" s="80"/>
      <c r="P3420" s="80"/>
      <c r="Q3420" s="78">
        <v>110010</v>
      </c>
      <c r="R3420" s="79" t="s">
        <v>31</v>
      </c>
      <c r="S3420" s="78">
        <v>30</v>
      </c>
      <c r="T3420" s="79" t="s">
        <v>31</v>
      </c>
      <c r="U3420" s="78">
        <v>11</v>
      </c>
      <c r="V3420" s="80" t="s">
        <v>156</v>
      </c>
      <c r="W3420" s="78">
        <v>61</v>
      </c>
      <c r="X3420" s="78">
        <v>9</v>
      </c>
    </row>
    <row r="3421" spans="1:24" x14ac:dyDescent="0.25">
      <c r="A3421" s="67"/>
      <c r="B3421" s="67">
        <v>3048</v>
      </c>
      <c r="C3421" s="67" t="s">
        <v>790</v>
      </c>
      <c r="D3421" s="107">
        <v>220105</v>
      </c>
      <c r="E3421" s="75" t="s">
        <v>555</v>
      </c>
      <c r="F3421" s="76">
        <v>611320</v>
      </c>
      <c r="G3421" s="75" t="s">
        <v>180</v>
      </c>
      <c r="H3421" s="77">
        <v>0</v>
      </c>
      <c r="I3421" s="77">
        <v>2433.65</v>
      </c>
      <c r="J3421" s="77">
        <v>0</v>
      </c>
      <c r="K3421" s="77">
        <v>0</v>
      </c>
      <c r="L3421" s="80">
        <v>0</v>
      </c>
      <c r="M3421" s="80"/>
      <c r="N3421" s="80"/>
      <c r="O3421" s="80"/>
      <c r="P3421" s="80"/>
      <c r="Q3421" s="78">
        <v>110010</v>
      </c>
      <c r="R3421" s="79" t="s">
        <v>31</v>
      </c>
      <c r="S3421" s="78">
        <v>30</v>
      </c>
      <c r="T3421" s="79" t="s">
        <v>31</v>
      </c>
      <c r="U3421" s="78">
        <v>11</v>
      </c>
      <c r="V3421" s="80" t="s">
        <v>156</v>
      </c>
      <c r="W3421" s="78">
        <v>61</v>
      </c>
      <c r="X3421" s="78">
        <v>9</v>
      </c>
    </row>
    <row r="3422" spans="1:24" x14ac:dyDescent="0.25">
      <c r="A3422" s="67"/>
      <c r="B3422" s="67">
        <v>3049</v>
      </c>
      <c r="C3422" s="67" t="s">
        <v>790</v>
      </c>
      <c r="D3422" s="107">
        <v>220105</v>
      </c>
      <c r="E3422" s="75" t="s">
        <v>555</v>
      </c>
      <c r="F3422" s="76">
        <v>611410</v>
      </c>
      <c r="G3422" s="75" t="s">
        <v>209</v>
      </c>
      <c r="H3422" s="77">
        <v>40506.350000000013</v>
      </c>
      <c r="I3422" s="77">
        <v>35512.92</v>
      </c>
      <c r="J3422" s="77">
        <v>60212</v>
      </c>
      <c r="K3422" s="77">
        <v>24085.460000000003</v>
      </c>
      <c r="L3422" s="80">
        <v>72251</v>
      </c>
      <c r="M3422" s="80"/>
      <c r="N3422" s="80"/>
      <c r="O3422" s="80"/>
      <c r="P3422" s="80"/>
      <c r="Q3422" s="78">
        <v>110010</v>
      </c>
      <c r="R3422" s="79" t="s">
        <v>31</v>
      </c>
      <c r="S3422" s="78">
        <v>30</v>
      </c>
      <c r="T3422" s="79" t="s">
        <v>31</v>
      </c>
      <c r="U3422" s="78">
        <v>11</v>
      </c>
      <c r="V3422" s="80" t="s">
        <v>156</v>
      </c>
      <c r="W3422" s="78">
        <v>61</v>
      </c>
      <c r="X3422" s="78">
        <v>9</v>
      </c>
    </row>
    <row r="3423" spans="1:24" x14ac:dyDescent="0.25">
      <c r="A3423" s="67"/>
      <c r="B3423" s="67">
        <v>3050</v>
      </c>
      <c r="C3423" s="67" t="s">
        <v>790</v>
      </c>
      <c r="D3423" s="107">
        <v>220105</v>
      </c>
      <c r="E3423" s="75" t="s">
        <v>555</v>
      </c>
      <c r="F3423" s="76">
        <v>611420</v>
      </c>
      <c r="G3423" s="75" t="s">
        <v>181</v>
      </c>
      <c r="H3423" s="77">
        <v>73884.41</v>
      </c>
      <c r="I3423" s="77">
        <v>96784.610000000015</v>
      </c>
      <c r="J3423" s="77">
        <v>80426</v>
      </c>
      <c r="K3423" s="77">
        <v>42114.55</v>
      </c>
      <c r="L3423" s="80">
        <v>108142</v>
      </c>
      <c r="M3423" s="80"/>
      <c r="N3423" s="80"/>
      <c r="O3423" s="80"/>
      <c r="P3423" s="80"/>
      <c r="Q3423" s="78">
        <v>110010</v>
      </c>
      <c r="R3423" s="79" t="s">
        <v>31</v>
      </c>
      <c r="S3423" s="78">
        <v>30</v>
      </c>
      <c r="T3423" s="79" t="s">
        <v>31</v>
      </c>
      <c r="U3423" s="78">
        <v>11</v>
      </c>
      <c r="V3423" s="80" t="s">
        <v>156</v>
      </c>
      <c r="W3423" s="78">
        <v>61</v>
      </c>
      <c r="X3423" s="78">
        <v>9</v>
      </c>
    </row>
    <row r="3424" spans="1:24" x14ac:dyDescent="0.25">
      <c r="A3424" s="67"/>
      <c r="B3424" s="67">
        <v>3051</v>
      </c>
      <c r="C3424" s="67" t="s">
        <v>790</v>
      </c>
      <c r="D3424" s="107">
        <v>220105</v>
      </c>
      <c r="E3424" s="75" t="s">
        <v>555</v>
      </c>
      <c r="F3424" s="76">
        <v>611460</v>
      </c>
      <c r="G3424" s="75" t="s">
        <v>182</v>
      </c>
      <c r="H3424" s="77">
        <v>2387.0500000000002</v>
      </c>
      <c r="I3424" s="77">
        <v>0</v>
      </c>
      <c r="J3424" s="77">
        <v>0</v>
      </c>
      <c r="K3424" s="77">
        <v>0</v>
      </c>
      <c r="L3424" s="80">
        <v>0</v>
      </c>
      <c r="M3424" s="80"/>
      <c r="N3424" s="80"/>
      <c r="O3424" s="80"/>
      <c r="P3424" s="80"/>
      <c r="Q3424" s="78">
        <v>110010</v>
      </c>
      <c r="R3424" s="79" t="s">
        <v>31</v>
      </c>
      <c r="S3424" s="78">
        <v>30</v>
      </c>
      <c r="T3424" s="79" t="s">
        <v>31</v>
      </c>
      <c r="U3424" s="78">
        <v>11</v>
      </c>
      <c r="V3424" s="80" t="s">
        <v>156</v>
      </c>
      <c r="W3424" s="78">
        <v>61</v>
      </c>
      <c r="X3424" s="78">
        <v>9</v>
      </c>
    </row>
    <row r="3425" spans="1:24" x14ac:dyDescent="0.25">
      <c r="A3425" s="67"/>
      <c r="B3425" s="67">
        <v>3052</v>
      </c>
      <c r="C3425" s="67" t="s">
        <v>790</v>
      </c>
      <c r="D3425" s="107">
        <v>220105</v>
      </c>
      <c r="E3425" s="75" t="s">
        <v>555</v>
      </c>
      <c r="F3425" s="76">
        <v>611489</v>
      </c>
      <c r="G3425" s="75" t="s">
        <v>733</v>
      </c>
      <c r="H3425" s="77">
        <v>0</v>
      </c>
      <c r="I3425" s="77">
        <v>83.35</v>
      </c>
      <c r="J3425" s="77">
        <v>100</v>
      </c>
      <c r="K3425" s="77">
        <v>99.14</v>
      </c>
      <c r="L3425" s="80">
        <v>0</v>
      </c>
      <c r="M3425" s="80"/>
      <c r="N3425" s="80"/>
      <c r="O3425" s="80"/>
      <c r="P3425" s="80"/>
      <c r="Q3425" s="78">
        <v>110010</v>
      </c>
      <c r="R3425" s="79" t="s">
        <v>31</v>
      </c>
      <c r="S3425" s="78">
        <v>30</v>
      </c>
      <c r="T3425" s="79" t="s">
        <v>31</v>
      </c>
      <c r="U3425" s="78">
        <v>11</v>
      </c>
      <c r="V3425" s="80" t="s">
        <v>156</v>
      </c>
      <c r="W3425" s="78">
        <v>61</v>
      </c>
      <c r="X3425" s="78">
        <v>9</v>
      </c>
    </row>
    <row r="3426" spans="1:24" x14ac:dyDescent="0.25">
      <c r="A3426" s="67"/>
      <c r="B3426" s="67">
        <v>3053</v>
      </c>
      <c r="C3426" s="67" t="s">
        <v>790</v>
      </c>
      <c r="D3426" s="107">
        <v>220105</v>
      </c>
      <c r="E3426" s="75" t="s">
        <v>555</v>
      </c>
      <c r="F3426" s="76">
        <v>611491</v>
      </c>
      <c r="G3426" s="75" t="s">
        <v>233</v>
      </c>
      <c r="H3426" s="77">
        <v>90.47</v>
      </c>
      <c r="I3426" s="77">
        <v>105.2</v>
      </c>
      <c r="J3426" s="77">
        <v>0</v>
      </c>
      <c r="K3426" s="77">
        <v>0</v>
      </c>
      <c r="L3426" s="80">
        <v>0</v>
      </c>
      <c r="M3426" s="80"/>
      <c r="N3426" s="80"/>
      <c r="O3426" s="80"/>
      <c r="P3426" s="80"/>
      <c r="Q3426" s="78">
        <v>110010</v>
      </c>
      <c r="R3426" s="79" t="s">
        <v>31</v>
      </c>
      <c r="S3426" s="78">
        <v>30</v>
      </c>
      <c r="T3426" s="79" t="s">
        <v>31</v>
      </c>
      <c r="U3426" s="78">
        <v>11</v>
      </c>
      <c r="V3426" s="80" t="s">
        <v>156</v>
      </c>
      <c r="W3426" s="78">
        <v>61</v>
      </c>
      <c r="X3426" s="78">
        <v>9</v>
      </c>
    </row>
    <row r="3427" spans="1:24" x14ac:dyDescent="0.25">
      <c r="A3427" s="67"/>
      <c r="B3427" s="67">
        <v>3054</v>
      </c>
      <c r="C3427" s="67" t="s">
        <v>790</v>
      </c>
      <c r="D3427" s="107">
        <v>220105</v>
      </c>
      <c r="E3427" s="75" t="s">
        <v>555</v>
      </c>
      <c r="F3427" s="76">
        <v>611492</v>
      </c>
      <c r="G3427" s="75" t="s">
        <v>183</v>
      </c>
      <c r="H3427" s="77">
        <v>0</v>
      </c>
      <c r="I3427" s="77">
        <v>1161.29</v>
      </c>
      <c r="J3427" s="77">
        <v>954</v>
      </c>
      <c r="K3427" s="77">
        <v>953.97</v>
      </c>
      <c r="L3427" s="80">
        <v>500</v>
      </c>
      <c r="M3427" s="80"/>
      <c r="N3427" s="80"/>
      <c r="O3427" s="80"/>
      <c r="P3427" s="80"/>
      <c r="Q3427" s="78">
        <v>110010</v>
      </c>
      <c r="R3427" s="79" t="s">
        <v>31</v>
      </c>
      <c r="S3427" s="78">
        <v>30</v>
      </c>
      <c r="T3427" s="79" t="s">
        <v>31</v>
      </c>
      <c r="U3427" s="78">
        <v>11</v>
      </c>
      <c r="V3427" s="80" t="s">
        <v>156</v>
      </c>
      <c r="W3427" s="78">
        <v>61</v>
      </c>
      <c r="X3427" s="78">
        <v>9</v>
      </c>
    </row>
    <row r="3428" spans="1:24" x14ac:dyDescent="0.25">
      <c r="A3428" s="67"/>
      <c r="B3428" s="67">
        <v>3055</v>
      </c>
      <c r="C3428" s="67" t="s">
        <v>790</v>
      </c>
      <c r="D3428" s="107">
        <v>220105</v>
      </c>
      <c r="E3428" s="75" t="s">
        <v>555</v>
      </c>
      <c r="F3428" s="76">
        <v>611493</v>
      </c>
      <c r="G3428" s="75" t="s">
        <v>218</v>
      </c>
      <c r="H3428" s="77">
        <v>1681.6</v>
      </c>
      <c r="I3428" s="77">
        <v>0</v>
      </c>
      <c r="J3428" s="77">
        <v>543</v>
      </c>
      <c r="K3428" s="77">
        <v>542.54999999999995</v>
      </c>
      <c r="L3428" s="80">
        <v>0</v>
      </c>
      <c r="M3428" s="80"/>
      <c r="N3428" s="80"/>
      <c r="O3428" s="80"/>
      <c r="P3428" s="80"/>
      <c r="Q3428" s="78">
        <v>110010</v>
      </c>
      <c r="R3428" s="79" t="s">
        <v>31</v>
      </c>
      <c r="S3428" s="78">
        <v>30</v>
      </c>
      <c r="T3428" s="79" t="s">
        <v>31</v>
      </c>
      <c r="U3428" s="78">
        <v>11</v>
      </c>
      <c r="V3428" s="80" t="s">
        <v>156</v>
      </c>
      <c r="W3428" s="78">
        <v>61</v>
      </c>
      <c r="X3428" s="78">
        <v>9</v>
      </c>
    </row>
    <row r="3429" spans="1:24" s="66" customFormat="1" x14ac:dyDescent="0.25">
      <c r="A3429" s="67"/>
      <c r="B3429" s="67">
        <v>3056</v>
      </c>
      <c r="C3429" s="67" t="s">
        <v>790</v>
      </c>
      <c r="D3429" s="107">
        <v>220105</v>
      </c>
      <c r="E3429" s="75" t="s">
        <v>555</v>
      </c>
      <c r="F3429" s="76">
        <v>611510</v>
      </c>
      <c r="G3429" s="75" t="s">
        <v>212</v>
      </c>
      <c r="H3429" s="77">
        <v>27311.03</v>
      </c>
      <c r="I3429" s="77">
        <v>15583.57</v>
      </c>
      <c r="J3429" s="77">
        <v>14756</v>
      </c>
      <c r="K3429" s="77">
        <v>10466.910000000002</v>
      </c>
      <c r="L3429" s="80">
        <v>15000</v>
      </c>
      <c r="M3429" s="80"/>
      <c r="N3429" s="80"/>
      <c r="O3429" s="80"/>
      <c r="P3429" s="80"/>
      <c r="Q3429" s="78">
        <v>110010</v>
      </c>
      <c r="R3429" s="79" t="s">
        <v>31</v>
      </c>
      <c r="S3429" s="78">
        <v>30</v>
      </c>
      <c r="T3429" s="79" t="s">
        <v>31</v>
      </c>
      <c r="U3429" s="78">
        <v>11</v>
      </c>
      <c r="V3429" s="80" t="s">
        <v>156</v>
      </c>
      <c r="W3429" s="78">
        <v>61</v>
      </c>
      <c r="X3429" s="78">
        <v>9</v>
      </c>
    </row>
    <row r="3430" spans="1:24" x14ac:dyDescent="0.25">
      <c r="A3430" s="67"/>
      <c r="B3430" s="67">
        <v>3057</v>
      </c>
      <c r="C3430" s="67" t="s">
        <v>790</v>
      </c>
      <c r="D3430" s="107">
        <v>220105</v>
      </c>
      <c r="E3430" s="75" t="s">
        <v>555</v>
      </c>
      <c r="F3430" s="76">
        <v>712310</v>
      </c>
      <c r="G3430" s="75" t="s">
        <v>222</v>
      </c>
      <c r="H3430" s="77">
        <v>300</v>
      </c>
      <c r="I3430" s="77">
        <v>0</v>
      </c>
      <c r="J3430" s="77">
        <v>0</v>
      </c>
      <c r="K3430" s="77">
        <v>0</v>
      </c>
      <c r="L3430" s="80">
        <v>0</v>
      </c>
      <c r="M3430" s="80"/>
      <c r="N3430" s="80"/>
      <c r="O3430" s="80"/>
      <c r="P3430" s="80"/>
      <c r="Q3430" s="78">
        <v>110010</v>
      </c>
      <c r="R3430" s="79" t="s">
        <v>31</v>
      </c>
      <c r="S3430" s="78">
        <v>30</v>
      </c>
      <c r="T3430" s="79" t="s">
        <v>31</v>
      </c>
      <c r="U3430" s="78">
        <v>11</v>
      </c>
      <c r="V3430" s="80" t="s">
        <v>156</v>
      </c>
      <c r="W3430" s="78">
        <v>71</v>
      </c>
      <c r="X3430" s="78">
        <v>9</v>
      </c>
    </row>
    <row r="3431" spans="1:24" x14ac:dyDescent="0.25">
      <c r="A3431" s="67"/>
      <c r="B3431" s="67">
        <v>3058</v>
      </c>
      <c r="C3431" s="67" t="s">
        <v>790</v>
      </c>
      <c r="D3431" s="107">
        <v>220105</v>
      </c>
      <c r="E3431" s="75" t="s">
        <v>555</v>
      </c>
      <c r="F3431" s="76">
        <v>712320</v>
      </c>
      <c r="G3431" s="75" t="s">
        <v>276</v>
      </c>
      <c r="H3431" s="77">
        <v>0</v>
      </c>
      <c r="I3431" s="77">
        <v>300</v>
      </c>
      <c r="J3431" s="77">
        <v>300</v>
      </c>
      <c r="K3431" s="77">
        <v>0</v>
      </c>
      <c r="L3431" s="80">
        <v>350</v>
      </c>
      <c r="M3431" s="80"/>
      <c r="N3431" s="80"/>
      <c r="O3431" s="80"/>
      <c r="P3431" s="80"/>
      <c r="Q3431" s="78">
        <v>110010</v>
      </c>
      <c r="R3431" s="79" t="s">
        <v>31</v>
      </c>
      <c r="S3431" s="78">
        <v>30</v>
      </c>
      <c r="T3431" s="79" t="s">
        <v>31</v>
      </c>
      <c r="U3431" s="78">
        <v>11</v>
      </c>
      <c r="V3431" s="80" t="s">
        <v>156</v>
      </c>
      <c r="W3431" s="78">
        <v>71</v>
      </c>
      <c r="X3431" s="78">
        <v>9</v>
      </c>
    </row>
    <row r="3432" spans="1:24" x14ac:dyDescent="0.25">
      <c r="A3432" s="67"/>
      <c r="B3432" s="67">
        <v>3059</v>
      </c>
      <c r="C3432" s="67" t="s">
        <v>790</v>
      </c>
      <c r="D3432" s="107">
        <v>220105</v>
      </c>
      <c r="E3432" s="75" t="s">
        <v>555</v>
      </c>
      <c r="F3432" s="76">
        <v>712420</v>
      </c>
      <c r="G3432" s="75" t="s">
        <v>223</v>
      </c>
      <c r="H3432" s="77">
        <v>1715.42</v>
      </c>
      <c r="I3432" s="77">
        <v>1407.12</v>
      </c>
      <c r="J3432" s="77">
        <v>1431</v>
      </c>
      <c r="K3432" s="77">
        <v>703.56</v>
      </c>
      <c r="L3432" s="80">
        <v>1425</v>
      </c>
      <c r="M3432" s="80"/>
      <c r="N3432" s="80"/>
      <c r="O3432" s="80"/>
      <c r="P3432" s="80"/>
      <c r="Q3432" s="78">
        <v>110010</v>
      </c>
      <c r="R3432" s="79" t="s">
        <v>31</v>
      </c>
      <c r="S3432" s="78">
        <v>30</v>
      </c>
      <c r="T3432" s="79" t="s">
        <v>31</v>
      </c>
      <c r="U3432" s="78">
        <v>11</v>
      </c>
      <c r="V3432" s="80" t="s">
        <v>156</v>
      </c>
      <c r="W3432" s="78">
        <v>71</v>
      </c>
      <c r="X3432" s="78">
        <v>9</v>
      </c>
    </row>
    <row r="3433" spans="1:24" x14ac:dyDescent="0.25">
      <c r="A3433" s="67"/>
      <c r="B3433" s="67">
        <v>3060</v>
      </c>
      <c r="C3433" s="67" t="s">
        <v>790</v>
      </c>
      <c r="D3433" s="107">
        <v>220105</v>
      </c>
      <c r="E3433" s="75" t="s">
        <v>555</v>
      </c>
      <c r="F3433" s="76">
        <v>712430</v>
      </c>
      <c r="G3433" s="75" t="s">
        <v>696</v>
      </c>
      <c r="H3433" s="77">
        <v>0</v>
      </c>
      <c r="I3433" s="77">
        <v>0</v>
      </c>
      <c r="J3433" s="77">
        <v>10</v>
      </c>
      <c r="K3433" s="77">
        <v>0</v>
      </c>
      <c r="L3433" s="80">
        <v>10</v>
      </c>
      <c r="M3433" s="80"/>
      <c r="N3433" s="80"/>
      <c r="O3433" s="80"/>
      <c r="P3433" s="80"/>
      <c r="Q3433" s="78">
        <v>110010</v>
      </c>
      <c r="R3433" s="79" t="s">
        <v>31</v>
      </c>
      <c r="S3433" s="78">
        <v>30</v>
      </c>
      <c r="T3433" s="79" t="s">
        <v>31</v>
      </c>
      <c r="U3433" s="78">
        <v>11</v>
      </c>
      <c r="V3433" s="80" t="s">
        <v>156</v>
      </c>
      <c r="W3433" s="78">
        <v>71</v>
      </c>
      <c r="X3433" s="78">
        <v>9</v>
      </c>
    </row>
    <row r="3434" spans="1:24" x14ac:dyDescent="0.25">
      <c r="A3434" s="67"/>
      <c r="B3434" s="67">
        <v>3061</v>
      </c>
      <c r="C3434" s="67" t="s">
        <v>790</v>
      </c>
      <c r="D3434" s="107">
        <v>220105</v>
      </c>
      <c r="E3434" s="75" t="s">
        <v>555</v>
      </c>
      <c r="F3434" s="76">
        <v>712655</v>
      </c>
      <c r="G3434" s="75" t="s">
        <v>237</v>
      </c>
      <c r="H3434" s="77">
        <v>16630.490000000002</v>
      </c>
      <c r="I3434" s="77">
        <v>2221.31</v>
      </c>
      <c r="J3434" s="77">
        <v>2680</v>
      </c>
      <c r="K3434" s="77">
        <v>41.79</v>
      </c>
      <c r="L3434" s="80">
        <v>2500</v>
      </c>
      <c r="M3434" s="80"/>
      <c r="N3434" s="80"/>
      <c r="O3434" s="80"/>
      <c r="P3434" s="80"/>
      <c r="Q3434" s="78">
        <v>110010</v>
      </c>
      <c r="R3434" s="79" t="s">
        <v>31</v>
      </c>
      <c r="S3434" s="78">
        <v>30</v>
      </c>
      <c r="T3434" s="79" t="s">
        <v>31</v>
      </c>
      <c r="U3434" s="78">
        <v>11</v>
      </c>
      <c r="V3434" s="80" t="s">
        <v>156</v>
      </c>
      <c r="W3434" s="78">
        <v>71</v>
      </c>
      <c r="X3434" s="78">
        <v>9</v>
      </c>
    </row>
    <row r="3435" spans="1:24" s="66" customFormat="1" x14ac:dyDescent="0.25">
      <c r="A3435" s="67"/>
      <c r="B3435" s="67">
        <v>3062</v>
      </c>
      <c r="C3435" s="67" t="s">
        <v>790</v>
      </c>
      <c r="D3435" s="107">
        <v>220105</v>
      </c>
      <c r="E3435" s="75" t="s">
        <v>555</v>
      </c>
      <c r="F3435" s="76">
        <v>733120</v>
      </c>
      <c r="G3435" s="75" t="s">
        <v>188</v>
      </c>
      <c r="H3435" s="77">
        <v>894.83</v>
      </c>
      <c r="I3435" s="77">
        <v>262.52999999999997</v>
      </c>
      <c r="J3435" s="77">
        <v>750</v>
      </c>
      <c r="K3435" s="77">
        <v>422.07000000000005</v>
      </c>
      <c r="L3435" s="80">
        <v>750</v>
      </c>
      <c r="M3435" s="80"/>
      <c r="N3435" s="80"/>
      <c r="O3435" s="80"/>
      <c r="P3435" s="80"/>
      <c r="Q3435" s="78">
        <v>110010</v>
      </c>
      <c r="R3435" s="79" t="s">
        <v>31</v>
      </c>
      <c r="S3435" s="78">
        <v>30</v>
      </c>
      <c r="T3435" s="79" t="s">
        <v>31</v>
      </c>
      <c r="U3435" s="78">
        <v>11</v>
      </c>
      <c r="V3435" s="80" t="s">
        <v>156</v>
      </c>
      <c r="W3435" s="78">
        <v>73</v>
      </c>
      <c r="X3435" s="78">
        <v>9</v>
      </c>
    </row>
    <row r="3436" spans="1:24" x14ac:dyDescent="0.25">
      <c r="A3436" s="67"/>
      <c r="B3436" s="67">
        <v>3063</v>
      </c>
      <c r="C3436" s="67" t="s">
        <v>790</v>
      </c>
      <c r="D3436" s="107">
        <v>220105</v>
      </c>
      <c r="E3436" s="114" t="s">
        <v>555</v>
      </c>
      <c r="F3436" s="76">
        <v>733210</v>
      </c>
      <c r="G3436" s="75" t="s">
        <v>251</v>
      </c>
      <c r="H3436" s="77">
        <v>88.19</v>
      </c>
      <c r="I3436" s="77">
        <v>138.54</v>
      </c>
      <c r="J3436" s="77">
        <v>0</v>
      </c>
      <c r="K3436" s="77">
        <v>0</v>
      </c>
      <c r="L3436" s="80">
        <v>0</v>
      </c>
      <c r="M3436" s="80"/>
      <c r="N3436" s="80"/>
      <c r="O3436" s="80"/>
      <c r="P3436" s="80"/>
      <c r="Q3436" s="78">
        <v>110010</v>
      </c>
      <c r="R3436" s="79" t="s">
        <v>31</v>
      </c>
      <c r="S3436" s="78">
        <v>30</v>
      </c>
      <c r="T3436" s="79" t="s">
        <v>31</v>
      </c>
      <c r="U3436" s="78">
        <v>11</v>
      </c>
      <c r="V3436" s="80" t="s">
        <v>156</v>
      </c>
      <c r="W3436" s="78">
        <v>73</v>
      </c>
      <c r="X3436" s="78">
        <v>9</v>
      </c>
    </row>
    <row r="3437" spans="1:24" x14ac:dyDescent="0.25">
      <c r="A3437" s="67"/>
      <c r="B3437" s="67">
        <v>3064</v>
      </c>
      <c r="C3437" s="67" t="s">
        <v>790</v>
      </c>
      <c r="D3437" s="107">
        <v>220105</v>
      </c>
      <c r="E3437" s="114" t="s">
        <v>555</v>
      </c>
      <c r="F3437" s="76">
        <v>744210</v>
      </c>
      <c r="G3437" s="75" t="s">
        <v>190</v>
      </c>
      <c r="H3437" s="77">
        <v>3989.52</v>
      </c>
      <c r="I3437" s="77">
        <v>5200.16</v>
      </c>
      <c r="J3437" s="77">
        <v>6000</v>
      </c>
      <c r="K3437" s="77">
        <v>2157.6</v>
      </c>
      <c r="L3437" s="80">
        <v>8000</v>
      </c>
      <c r="M3437" s="80"/>
      <c r="N3437" s="80"/>
      <c r="O3437" s="80"/>
      <c r="P3437" s="80"/>
      <c r="Q3437" s="78">
        <v>110010</v>
      </c>
      <c r="R3437" s="79" t="s">
        <v>31</v>
      </c>
      <c r="S3437" s="78">
        <v>30</v>
      </c>
      <c r="T3437" s="79" t="s">
        <v>31</v>
      </c>
      <c r="U3437" s="78">
        <v>11</v>
      </c>
      <c r="V3437" s="80" t="s">
        <v>156</v>
      </c>
      <c r="W3437" s="78">
        <v>74</v>
      </c>
      <c r="X3437" s="78">
        <v>9</v>
      </c>
    </row>
    <row r="3438" spans="1:24" x14ac:dyDescent="0.25">
      <c r="A3438" s="67"/>
      <c r="B3438" s="67">
        <v>3065</v>
      </c>
      <c r="C3438" s="67" t="s">
        <v>790</v>
      </c>
      <c r="D3438" s="107">
        <v>220105</v>
      </c>
      <c r="E3438" s="114" t="s">
        <v>555</v>
      </c>
      <c r="F3438" s="76">
        <v>744220</v>
      </c>
      <c r="G3438" s="75" t="s">
        <v>191</v>
      </c>
      <c r="H3438" s="77">
        <v>3908.31</v>
      </c>
      <c r="I3438" s="77">
        <v>4006.62</v>
      </c>
      <c r="J3438" s="77">
        <v>5000</v>
      </c>
      <c r="K3438" s="77">
        <v>3274</v>
      </c>
      <c r="L3438" s="80">
        <v>6000</v>
      </c>
      <c r="M3438" s="80"/>
      <c r="N3438" s="80"/>
      <c r="O3438" s="80"/>
      <c r="P3438" s="80"/>
      <c r="Q3438" s="78">
        <v>110010</v>
      </c>
      <c r="R3438" s="79" t="s">
        <v>31</v>
      </c>
      <c r="S3438" s="78">
        <v>30</v>
      </c>
      <c r="T3438" s="79" t="s">
        <v>31</v>
      </c>
      <c r="U3438" s="78">
        <v>11</v>
      </c>
      <c r="V3438" s="80" t="s">
        <v>156</v>
      </c>
      <c r="W3438" s="78">
        <v>74</v>
      </c>
      <c r="X3438" s="78">
        <v>9</v>
      </c>
    </row>
    <row r="3439" spans="1:24" x14ac:dyDescent="0.25">
      <c r="A3439" s="67"/>
      <c r="B3439" s="67">
        <v>3066</v>
      </c>
      <c r="C3439" s="67" t="s">
        <v>790</v>
      </c>
      <c r="D3439" s="107">
        <v>220105</v>
      </c>
      <c r="E3439" s="114" t="s">
        <v>555</v>
      </c>
      <c r="F3439" s="76">
        <v>755310</v>
      </c>
      <c r="G3439" s="75" t="s">
        <v>194</v>
      </c>
      <c r="H3439" s="77">
        <v>5.3</v>
      </c>
      <c r="I3439" s="77">
        <v>26.64</v>
      </c>
      <c r="J3439" s="77">
        <v>50</v>
      </c>
      <c r="K3439" s="77">
        <v>0</v>
      </c>
      <c r="L3439" s="80">
        <v>50</v>
      </c>
      <c r="M3439" s="80"/>
      <c r="N3439" s="80"/>
      <c r="O3439" s="80"/>
      <c r="P3439" s="80"/>
      <c r="Q3439" s="78">
        <v>110010</v>
      </c>
      <c r="R3439" s="79" t="s">
        <v>31</v>
      </c>
      <c r="S3439" s="78">
        <v>30</v>
      </c>
      <c r="T3439" s="79" t="s">
        <v>31</v>
      </c>
      <c r="U3439" s="78">
        <v>11</v>
      </c>
      <c r="V3439" s="80" t="s">
        <v>156</v>
      </c>
      <c r="W3439" s="78">
        <v>75</v>
      </c>
      <c r="X3439" s="78">
        <v>9</v>
      </c>
    </row>
    <row r="3440" spans="1:24" x14ac:dyDescent="0.25">
      <c r="A3440" s="67"/>
      <c r="B3440" s="67">
        <v>3067</v>
      </c>
      <c r="C3440" s="67" t="s">
        <v>790</v>
      </c>
      <c r="D3440" s="107">
        <v>220105</v>
      </c>
      <c r="E3440" s="114" t="s">
        <v>555</v>
      </c>
      <c r="F3440" s="76">
        <v>755360</v>
      </c>
      <c r="G3440" s="75" t="s">
        <v>225</v>
      </c>
      <c r="H3440" s="77">
        <v>2118.4300000000003</v>
      </c>
      <c r="I3440" s="77">
        <v>185.14000000000001</v>
      </c>
      <c r="J3440" s="77">
        <v>5375</v>
      </c>
      <c r="K3440" s="77">
        <v>153.1</v>
      </c>
      <c r="L3440" s="80">
        <v>8500</v>
      </c>
      <c r="M3440" s="80"/>
      <c r="N3440" s="80"/>
      <c r="O3440" s="80"/>
      <c r="P3440" s="80"/>
      <c r="Q3440" s="78">
        <v>110010</v>
      </c>
      <c r="R3440" s="79" t="s">
        <v>31</v>
      </c>
      <c r="S3440" s="78">
        <v>30</v>
      </c>
      <c r="T3440" s="79" t="s">
        <v>31</v>
      </c>
      <c r="U3440" s="78">
        <v>11</v>
      </c>
      <c r="V3440" s="80" t="s">
        <v>156</v>
      </c>
      <c r="W3440" s="78">
        <v>75</v>
      </c>
      <c r="X3440" s="78">
        <v>9</v>
      </c>
    </row>
    <row r="3441" spans="1:24" x14ac:dyDescent="0.25">
      <c r="A3441" s="67"/>
      <c r="B3441" s="67">
        <v>3068</v>
      </c>
      <c r="C3441" s="67" t="s">
        <v>790</v>
      </c>
      <c r="D3441" s="107">
        <v>220105</v>
      </c>
      <c r="E3441" s="114" t="s">
        <v>555</v>
      </c>
      <c r="F3441" s="76">
        <v>755705</v>
      </c>
      <c r="G3441" s="75" t="s">
        <v>196</v>
      </c>
      <c r="H3441" s="77">
        <v>2727.43</v>
      </c>
      <c r="I3441" s="77">
        <v>51.23</v>
      </c>
      <c r="J3441" s="77">
        <v>1371</v>
      </c>
      <c r="K3441" s="77">
        <v>834.15</v>
      </c>
      <c r="L3441" s="80">
        <v>4168</v>
      </c>
      <c r="M3441" s="80"/>
      <c r="N3441" s="80"/>
      <c r="O3441" s="80"/>
      <c r="P3441" s="80"/>
      <c r="Q3441" s="78">
        <v>110010</v>
      </c>
      <c r="R3441" s="79" t="s">
        <v>31</v>
      </c>
      <c r="S3441" s="78">
        <v>30</v>
      </c>
      <c r="T3441" s="79" t="s">
        <v>31</v>
      </c>
      <c r="U3441" s="78">
        <v>11</v>
      </c>
      <c r="V3441" s="80" t="s">
        <v>156</v>
      </c>
      <c r="W3441" s="78">
        <v>75</v>
      </c>
      <c r="X3441" s="78">
        <v>9</v>
      </c>
    </row>
    <row r="3442" spans="1:24" x14ac:dyDescent="0.25">
      <c r="A3442" s="67"/>
      <c r="B3442" s="67">
        <v>3069</v>
      </c>
      <c r="C3442" s="67" t="s">
        <v>790</v>
      </c>
      <c r="D3442" s="107">
        <v>220105</v>
      </c>
      <c r="E3442" s="114" t="s">
        <v>555</v>
      </c>
      <c r="F3442" s="76">
        <v>755730</v>
      </c>
      <c r="G3442" s="75" t="s">
        <v>197</v>
      </c>
      <c r="H3442" s="77">
        <v>0</v>
      </c>
      <c r="I3442" s="77">
        <v>0</v>
      </c>
      <c r="J3442" s="77">
        <v>125</v>
      </c>
      <c r="K3442" s="77">
        <v>125</v>
      </c>
      <c r="L3442" s="80">
        <v>0</v>
      </c>
      <c r="M3442" s="80"/>
      <c r="N3442" s="80"/>
      <c r="O3442" s="80"/>
      <c r="P3442" s="80"/>
      <c r="Q3442" s="78">
        <v>110010</v>
      </c>
      <c r="R3442" s="79" t="s">
        <v>31</v>
      </c>
      <c r="S3442" s="78">
        <v>30</v>
      </c>
      <c r="T3442" s="79" t="s">
        <v>31</v>
      </c>
      <c r="U3442" s="78">
        <v>11</v>
      </c>
      <c r="V3442" s="80" t="s">
        <v>156</v>
      </c>
      <c r="W3442" s="78">
        <v>75</v>
      </c>
      <c r="X3442" s="78">
        <v>9</v>
      </c>
    </row>
    <row r="3443" spans="1:24" s="66" customFormat="1" x14ac:dyDescent="0.25">
      <c r="A3443" s="67"/>
      <c r="B3443" s="67">
        <v>3070</v>
      </c>
      <c r="C3443" s="67" t="s">
        <v>790</v>
      </c>
      <c r="D3443" s="107">
        <v>220105</v>
      </c>
      <c r="E3443" s="114" t="s">
        <v>555</v>
      </c>
      <c r="F3443" s="76">
        <v>755745</v>
      </c>
      <c r="G3443" s="75" t="s">
        <v>252</v>
      </c>
      <c r="H3443" s="77">
        <v>6240.7000000000007</v>
      </c>
      <c r="I3443" s="77">
        <v>7384.9</v>
      </c>
      <c r="J3443" s="77">
        <v>5000</v>
      </c>
      <c r="K3443" s="77">
        <v>4177.5</v>
      </c>
      <c r="L3443" s="80">
        <v>8500</v>
      </c>
      <c r="M3443" s="80"/>
      <c r="N3443" s="80"/>
      <c r="O3443" s="80"/>
      <c r="P3443" s="80"/>
      <c r="Q3443" s="78">
        <v>110010</v>
      </c>
      <c r="R3443" s="79" t="s">
        <v>31</v>
      </c>
      <c r="S3443" s="78">
        <v>30</v>
      </c>
      <c r="T3443" s="79" t="s">
        <v>31</v>
      </c>
      <c r="U3443" s="78">
        <v>11</v>
      </c>
      <c r="V3443" s="80" t="s">
        <v>156</v>
      </c>
      <c r="W3443" s="78">
        <v>75</v>
      </c>
      <c r="X3443" s="78">
        <v>9</v>
      </c>
    </row>
    <row r="3444" spans="1:24" x14ac:dyDescent="0.25">
      <c r="A3444" s="67"/>
      <c r="B3444" s="67"/>
      <c r="C3444" s="67" t="s">
        <v>790</v>
      </c>
      <c r="D3444" s="107">
        <v>220105</v>
      </c>
      <c r="E3444" s="114" t="s">
        <v>555</v>
      </c>
      <c r="F3444" s="66">
        <v>798142</v>
      </c>
      <c r="G3444" s="66" t="s">
        <v>839</v>
      </c>
      <c r="H3444" s="77"/>
      <c r="I3444" s="77"/>
      <c r="J3444" s="77"/>
      <c r="K3444" s="77"/>
      <c r="L3444" s="80">
        <v>-5519</v>
      </c>
      <c r="M3444" s="80"/>
      <c r="N3444" s="80"/>
      <c r="O3444" s="80"/>
      <c r="P3444" s="80"/>
      <c r="Q3444" s="78">
        <v>110010</v>
      </c>
      <c r="R3444" s="79" t="s">
        <v>31</v>
      </c>
      <c r="S3444" s="78">
        <v>30</v>
      </c>
      <c r="T3444" s="79" t="s">
        <v>31</v>
      </c>
      <c r="U3444" s="78">
        <v>11</v>
      </c>
      <c r="V3444" s="80" t="s">
        <v>156</v>
      </c>
      <c r="W3444" s="78">
        <v>79</v>
      </c>
      <c r="X3444" s="78">
        <v>9</v>
      </c>
    </row>
    <row r="3445" spans="1:24" x14ac:dyDescent="0.25">
      <c r="A3445" s="67"/>
      <c r="B3445" s="67">
        <v>3071</v>
      </c>
      <c r="C3445" s="67" t="s">
        <v>790</v>
      </c>
      <c r="D3445" s="107">
        <v>220115</v>
      </c>
      <c r="E3445" s="75" t="s">
        <v>692</v>
      </c>
      <c r="F3445" s="76">
        <v>611510</v>
      </c>
      <c r="G3445" s="75" t="s">
        <v>212</v>
      </c>
      <c r="H3445" s="77">
        <v>0</v>
      </c>
      <c r="I3445" s="77">
        <v>13677.43</v>
      </c>
      <c r="J3445" s="77">
        <v>26000</v>
      </c>
      <c r="K3445" s="77">
        <v>6274.25</v>
      </c>
      <c r="L3445" s="80">
        <v>25000</v>
      </c>
      <c r="M3445" s="80"/>
      <c r="N3445" s="80"/>
      <c r="O3445" s="80"/>
      <c r="P3445" s="80"/>
      <c r="Q3445" s="78">
        <v>110010</v>
      </c>
      <c r="R3445" s="79" t="s">
        <v>31</v>
      </c>
      <c r="S3445" s="78">
        <v>30</v>
      </c>
      <c r="T3445" s="79" t="s">
        <v>31</v>
      </c>
      <c r="U3445" s="78">
        <v>11</v>
      </c>
      <c r="V3445" s="80" t="s">
        <v>156</v>
      </c>
      <c r="W3445" s="78">
        <v>61</v>
      </c>
      <c r="X3445" s="78">
        <v>9</v>
      </c>
    </row>
    <row r="3446" spans="1:24" x14ac:dyDescent="0.25">
      <c r="A3446" s="67"/>
      <c r="B3446" s="67">
        <v>3072</v>
      </c>
      <c r="C3446" s="67" t="s">
        <v>790</v>
      </c>
      <c r="D3446" s="107">
        <v>220115</v>
      </c>
      <c r="E3446" s="75" t="s">
        <v>692</v>
      </c>
      <c r="F3446" s="76">
        <v>611520</v>
      </c>
      <c r="G3446" s="75" t="s">
        <v>275</v>
      </c>
      <c r="H3446" s="77">
        <v>0</v>
      </c>
      <c r="I3446" s="77">
        <v>1099.1500000000001</v>
      </c>
      <c r="J3446" s="77">
        <v>0</v>
      </c>
      <c r="K3446" s="77">
        <v>0</v>
      </c>
      <c r="L3446" s="80">
        <v>0</v>
      </c>
      <c r="M3446" s="80"/>
      <c r="N3446" s="80"/>
      <c r="O3446" s="80"/>
      <c r="P3446" s="80"/>
      <c r="Q3446" s="78">
        <v>110010</v>
      </c>
      <c r="R3446" s="79" t="s">
        <v>31</v>
      </c>
      <c r="S3446" s="78">
        <v>30</v>
      </c>
      <c r="T3446" s="79" t="s">
        <v>31</v>
      </c>
      <c r="U3446" s="78">
        <v>11</v>
      </c>
      <c r="V3446" s="80" t="s">
        <v>156</v>
      </c>
      <c r="W3446" s="78">
        <v>61</v>
      </c>
      <c r="X3446" s="78">
        <v>9</v>
      </c>
    </row>
    <row r="3447" spans="1:24" x14ac:dyDescent="0.25">
      <c r="A3447" s="67"/>
      <c r="B3447" s="67">
        <v>3073</v>
      </c>
      <c r="C3447" s="67" t="s">
        <v>790</v>
      </c>
      <c r="D3447" s="107">
        <v>220115</v>
      </c>
      <c r="E3447" s="75" t="s">
        <v>692</v>
      </c>
      <c r="F3447" s="76">
        <v>712372</v>
      </c>
      <c r="G3447" s="75" t="s">
        <v>363</v>
      </c>
      <c r="H3447" s="77">
        <v>0</v>
      </c>
      <c r="I3447" s="77">
        <v>0</v>
      </c>
      <c r="J3447" s="77">
        <v>7860</v>
      </c>
      <c r="K3447" s="77">
        <v>0</v>
      </c>
      <c r="L3447" s="80">
        <v>0</v>
      </c>
      <c r="M3447" s="80"/>
      <c r="N3447" s="80"/>
      <c r="O3447" s="80"/>
      <c r="P3447" s="80"/>
      <c r="Q3447" s="78">
        <v>110010</v>
      </c>
      <c r="R3447" s="79" t="s">
        <v>31</v>
      </c>
      <c r="S3447" s="78">
        <v>30</v>
      </c>
      <c r="T3447" s="79" t="s">
        <v>31</v>
      </c>
      <c r="U3447" s="78">
        <v>11</v>
      </c>
      <c r="V3447" s="80" t="s">
        <v>156</v>
      </c>
      <c r="W3447" s="78">
        <v>71</v>
      </c>
      <c r="X3447" s="78">
        <v>9</v>
      </c>
    </row>
    <row r="3448" spans="1:24" x14ac:dyDescent="0.25">
      <c r="A3448" s="67"/>
      <c r="B3448" s="67">
        <v>3074</v>
      </c>
      <c r="C3448" s="67" t="s">
        <v>790</v>
      </c>
      <c r="D3448" s="107">
        <v>220115</v>
      </c>
      <c r="E3448" s="75" t="s">
        <v>692</v>
      </c>
      <c r="F3448" s="76">
        <v>712655</v>
      </c>
      <c r="G3448" s="75" t="s">
        <v>237</v>
      </c>
      <c r="H3448" s="77">
        <v>0</v>
      </c>
      <c r="I3448" s="77">
        <v>6650.66</v>
      </c>
      <c r="J3448" s="77">
        <v>18332</v>
      </c>
      <c r="K3448" s="77">
        <v>1426.99</v>
      </c>
      <c r="L3448" s="80">
        <v>24860</v>
      </c>
      <c r="M3448" s="80"/>
      <c r="N3448" s="80"/>
      <c r="O3448" s="80"/>
      <c r="P3448" s="80"/>
      <c r="Q3448" s="78">
        <v>110010</v>
      </c>
      <c r="R3448" s="79" t="s">
        <v>31</v>
      </c>
      <c r="S3448" s="78">
        <v>30</v>
      </c>
      <c r="T3448" s="79" t="s">
        <v>31</v>
      </c>
      <c r="U3448" s="78">
        <v>11</v>
      </c>
      <c r="V3448" s="80" t="s">
        <v>156</v>
      </c>
      <c r="W3448" s="78">
        <v>71</v>
      </c>
      <c r="X3448" s="78">
        <v>9</v>
      </c>
    </row>
    <row r="3449" spans="1:24" s="66" customFormat="1" x14ac:dyDescent="0.25">
      <c r="A3449" s="67"/>
      <c r="B3449" s="67">
        <v>3075</v>
      </c>
      <c r="C3449" s="67" t="s">
        <v>790</v>
      </c>
      <c r="D3449" s="107">
        <v>220115</v>
      </c>
      <c r="E3449" s="75" t="s">
        <v>692</v>
      </c>
      <c r="F3449" s="76">
        <v>733120</v>
      </c>
      <c r="G3449" s="75" t="s">
        <v>188</v>
      </c>
      <c r="H3449" s="77">
        <v>0</v>
      </c>
      <c r="I3449" s="77">
        <v>580.37</v>
      </c>
      <c r="J3449" s="77">
        <v>2500</v>
      </c>
      <c r="K3449" s="77">
        <v>630.54</v>
      </c>
      <c r="L3449" s="80">
        <v>1500</v>
      </c>
      <c r="M3449" s="80"/>
      <c r="N3449" s="80"/>
      <c r="O3449" s="80"/>
      <c r="P3449" s="80"/>
      <c r="Q3449" s="78">
        <v>110010</v>
      </c>
      <c r="R3449" s="79" t="s">
        <v>31</v>
      </c>
      <c r="S3449" s="78">
        <v>30</v>
      </c>
      <c r="T3449" s="79" t="s">
        <v>31</v>
      </c>
      <c r="U3449" s="78">
        <v>11</v>
      </c>
      <c r="V3449" s="80" t="s">
        <v>156</v>
      </c>
      <c r="W3449" s="78">
        <v>73</v>
      </c>
      <c r="X3449" s="78">
        <v>9</v>
      </c>
    </row>
    <row r="3450" spans="1:24" x14ac:dyDescent="0.25">
      <c r="A3450" s="67"/>
      <c r="B3450" s="67">
        <v>3076</v>
      </c>
      <c r="C3450" s="67" t="s">
        <v>790</v>
      </c>
      <c r="D3450" s="107">
        <v>220115</v>
      </c>
      <c r="E3450" s="75" t="s">
        <v>692</v>
      </c>
      <c r="F3450" s="76">
        <v>744220</v>
      </c>
      <c r="G3450" s="75" t="s">
        <v>191</v>
      </c>
      <c r="H3450" s="77">
        <v>0</v>
      </c>
      <c r="I3450" s="77">
        <v>0</v>
      </c>
      <c r="J3450" s="77">
        <v>1200</v>
      </c>
      <c r="K3450" s="77">
        <v>1122.5899999999999</v>
      </c>
      <c r="L3450" s="80">
        <v>3000</v>
      </c>
      <c r="M3450" s="80"/>
      <c r="N3450" s="80"/>
      <c r="O3450" s="80"/>
      <c r="P3450" s="80"/>
      <c r="Q3450" s="78">
        <v>110010</v>
      </c>
      <c r="R3450" s="79" t="s">
        <v>31</v>
      </c>
      <c r="S3450" s="78">
        <v>30</v>
      </c>
      <c r="T3450" s="79" t="s">
        <v>31</v>
      </c>
      <c r="U3450" s="78">
        <v>11</v>
      </c>
      <c r="V3450" s="80" t="s">
        <v>156</v>
      </c>
      <c r="W3450" s="78">
        <v>74</v>
      </c>
      <c r="X3450" s="78">
        <v>9</v>
      </c>
    </row>
    <row r="3451" spans="1:24" x14ac:dyDescent="0.25">
      <c r="A3451" s="67"/>
      <c r="B3451" s="67">
        <v>3077</v>
      </c>
      <c r="C3451" s="67" t="s">
        <v>790</v>
      </c>
      <c r="D3451" s="107">
        <v>220115</v>
      </c>
      <c r="E3451" s="75" t="s">
        <v>692</v>
      </c>
      <c r="F3451" s="76">
        <v>755240</v>
      </c>
      <c r="G3451" s="75" t="s">
        <v>193</v>
      </c>
      <c r="H3451" s="77">
        <v>0</v>
      </c>
      <c r="I3451" s="77">
        <v>14040</v>
      </c>
      <c r="J3451" s="77">
        <v>16140</v>
      </c>
      <c r="K3451" s="77">
        <v>0</v>
      </c>
      <c r="L3451" s="80">
        <v>16140</v>
      </c>
      <c r="M3451" s="80"/>
      <c r="N3451" s="80"/>
      <c r="O3451" s="80"/>
      <c r="P3451" s="80"/>
      <c r="Q3451" s="78">
        <v>110010</v>
      </c>
      <c r="R3451" s="79" t="s">
        <v>31</v>
      </c>
      <c r="S3451" s="78">
        <v>30</v>
      </c>
      <c r="T3451" s="79" t="s">
        <v>31</v>
      </c>
      <c r="U3451" s="78">
        <v>11</v>
      </c>
      <c r="V3451" s="80" t="s">
        <v>156</v>
      </c>
      <c r="W3451" s="78">
        <v>75</v>
      </c>
      <c r="X3451" s="78">
        <v>9</v>
      </c>
    </row>
    <row r="3452" spans="1:24" x14ac:dyDescent="0.25">
      <c r="A3452" s="67"/>
      <c r="B3452" s="67">
        <v>3078</v>
      </c>
      <c r="C3452" s="67" t="s">
        <v>790</v>
      </c>
      <c r="D3452" s="107">
        <v>220115</v>
      </c>
      <c r="E3452" s="75" t="s">
        <v>692</v>
      </c>
      <c r="F3452" s="76">
        <v>755310</v>
      </c>
      <c r="G3452" s="75" t="s">
        <v>194</v>
      </c>
      <c r="H3452" s="77">
        <v>0</v>
      </c>
      <c r="I3452" s="77">
        <v>0</v>
      </c>
      <c r="J3452" s="77">
        <v>250</v>
      </c>
      <c r="K3452" s="77">
        <v>0</v>
      </c>
      <c r="L3452" s="80">
        <v>200</v>
      </c>
      <c r="M3452" s="80"/>
      <c r="N3452" s="80"/>
      <c r="O3452" s="80"/>
      <c r="P3452" s="80"/>
      <c r="Q3452" s="78">
        <v>110010</v>
      </c>
      <c r="R3452" s="79" t="s">
        <v>31</v>
      </c>
      <c r="S3452" s="78">
        <v>30</v>
      </c>
      <c r="T3452" s="79" t="s">
        <v>31</v>
      </c>
      <c r="U3452" s="78">
        <v>11</v>
      </c>
      <c r="V3452" s="80" t="s">
        <v>156</v>
      </c>
      <c r="W3452" s="78">
        <v>75</v>
      </c>
      <c r="X3452" s="78">
        <v>9</v>
      </c>
    </row>
    <row r="3453" spans="1:24" x14ac:dyDescent="0.25">
      <c r="A3453" s="67"/>
      <c r="B3453" s="67">
        <v>3079</v>
      </c>
      <c r="C3453" s="67" t="s">
        <v>790</v>
      </c>
      <c r="D3453" s="107">
        <v>220115</v>
      </c>
      <c r="E3453" s="75" t="s">
        <v>692</v>
      </c>
      <c r="F3453" s="76">
        <v>755360</v>
      </c>
      <c r="G3453" s="75" t="s">
        <v>225</v>
      </c>
      <c r="H3453" s="77">
        <v>0</v>
      </c>
      <c r="I3453" s="77">
        <v>1528.8199999999997</v>
      </c>
      <c r="J3453" s="77">
        <v>8500</v>
      </c>
      <c r="K3453" s="77">
        <v>816.82999999999993</v>
      </c>
      <c r="L3453" s="80">
        <v>8500</v>
      </c>
      <c r="M3453" s="80"/>
      <c r="N3453" s="80"/>
      <c r="O3453" s="80"/>
      <c r="P3453" s="80"/>
      <c r="Q3453" s="78">
        <v>110010</v>
      </c>
      <c r="R3453" s="79" t="s">
        <v>31</v>
      </c>
      <c r="S3453" s="78">
        <v>30</v>
      </c>
      <c r="T3453" s="79" t="s">
        <v>31</v>
      </c>
      <c r="U3453" s="78">
        <v>11</v>
      </c>
      <c r="V3453" s="80" t="s">
        <v>156</v>
      </c>
      <c r="W3453" s="78">
        <v>75</v>
      </c>
      <c r="X3453" s="78">
        <v>9</v>
      </c>
    </row>
    <row r="3454" spans="1:24" x14ac:dyDescent="0.25">
      <c r="A3454" s="67"/>
      <c r="B3454" s="67">
        <v>3080</v>
      </c>
      <c r="C3454" s="67" t="s">
        <v>790</v>
      </c>
      <c r="D3454" s="107">
        <v>220115</v>
      </c>
      <c r="E3454" s="75" t="s">
        <v>692</v>
      </c>
      <c r="F3454" s="76">
        <v>755705</v>
      </c>
      <c r="G3454" s="75" t="s">
        <v>196</v>
      </c>
      <c r="H3454" s="77">
        <v>0</v>
      </c>
      <c r="I3454" s="77">
        <v>6547.0999999999995</v>
      </c>
      <c r="J3454" s="77">
        <v>8879</v>
      </c>
      <c r="K3454" s="77">
        <v>179.51999999999998</v>
      </c>
      <c r="L3454" s="80">
        <v>5000</v>
      </c>
      <c r="M3454" s="80"/>
      <c r="N3454" s="80"/>
      <c r="O3454" s="80"/>
      <c r="P3454" s="80"/>
      <c r="Q3454" s="78">
        <v>110010</v>
      </c>
      <c r="R3454" s="79" t="s">
        <v>31</v>
      </c>
      <c r="S3454" s="78">
        <v>30</v>
      </c>
      <c r="T3454" s="79" t="s">
        <v>31</v>
      </c>
      <c r="U3454" s="78">
        <v>11</v>
      </c>
      <c r="V3454" s="80" t="s">
        <v>156</v>
      </c>
      <c r="W3454" s="78">
        <v>75</v>
      </c>
      <c r="X3454" s="78">
        <v>9</v>
      </c>
    </row>
    <row r="3455" spans="1:24" x14ac:dyDescent="0.25">
      <c r="A3455" s="67"/>
      <c r="B3455" s="67">
        <v>3081</v>
      </c>
      <c r="C3455" s="67" t="s">
        <v>790</v>
      </c>
      <c r="D3455" s="107">
        <v>220115</v>
      </c>
      <c r="E3455" s="75" t="s">
        <v>692</v>
      </c>
      <c r="F3455" s="76">
        <v>755730</v>
      </c>
      <c r="G3455" s="75" t="s">
        <v>197</v>
      </c>
      <c r="H3455" s="77">
        <v>0</v>
      </c>
      <c r="I3455" s="77">
        <v>0</v>
      </c>
      <c r="J3455" s="77">
        <v>30</v>
      </c>
      <c r="K3455" s="77">
        <v>15</v>
      </c>
      <c r="L3455" s="80">
        <v>140</v>
      </c>
      <c r="M3455" s="80"/>
      <c r="N3455" s="80"/>
      <c r="O3455" s="80"/>
      <c r="P3455" s="80"/>
      <c r="Q3455" s="78">
        <v>110010</v>
      </c>
      <c r="R3455" s="79" t="s">
        <v>31</v>
      </c>
      <c r="S3455" s="78">
        <v>30</v>
      </c>
      <c r="T3455" s="79" t="s">
        <v>31</v>
      </c>
      <c r="U3455" s="78">
        <v>11</v>
      </c>
      <c r="V3455" s="80" t="s">
        <v>156</v>
      </c>
      <c r="W3455" s="78">
        <v>75</v>
      </c>
      <c r="X3455" s="78">
        <v>9</v>
      </c>
    </row>
    <row r="3456" spans="1:24" x14ac:dyDescent="0.25">
      <c r="A3456" s="67"/>
      <c r="B3456" s="67">
        <v>3082</v>
      </c>
      <c r="C3456" s="67" t="s">
        <v>790</v>
      </c>
      <c r="D3456" s="107">
        <v>220115</v>
      </c>
      <c r="E3456" s="75" t="s">
        <v>692</v>
      </c>
      <c r="F3456" s="76">
        <v>755745</v>
      </c>
      <c r="G3456" s="75" t="s">
        <v>252</v>
      </c>
      <c r="H3456" s="77">
        <v>0</v>
      </c>
      <c r="I3456" s="77">
        <v>8700.0499999999993</v>
      </c>
      <c r="J3456" s="77">
        <v>14500</v>
      </c>
      <c r="K3456" s="77">
        <v>1937</v>
      </c>
      <c r="L3456" s="80">
        <v>8000</v>
      </c>
      <c r="M3456" s="80"/>
      <c r="N3456" s="80"/>
      <c r="O3456" s="80"/>
      <c r="P3456" s="80"/>
      <c r="Q3456" s="78">
        <v>110010</v>
      </c>
      <c r="R3456" s="79" t="s">
        <v>31</v>
      </c>
      <c r="S3456" s="78">
        <v>30</v>
      </c>
      <c r="T3456" s="79" t="s">
        <v>31</v>
      </c>
      <c r="U3456" s="78">
        <v>11</v>
      </c>
      <c r="V3456" s="80" t="s">
        <v>156</v>
      </c>
      <c r="W3456" s="78">
        <v>75</v>
      </c>
      <c r="X3456" s="78">
        <v>9</v>
      </c>
    </row>
    <row r="3457" spans="1:41" x14ac:dyDescent="0.25">
      <c r="A3457" s="67"/>
      <c r="B3457" s="67">
        <v>3083</v>
      </c>
      <c r="C3457" s="67" t="s">
        <v>790</v>
      </c>
      <c r="D3457" s="107">
        <v>220115</v>
      </c>
      <c r="E3457" s="75" t="s">
        <v>692</v>
      </c>
      <c r="F3457" s="76">
        <v>787430</v>
      </c>
      <c r="G3457" s="75" t="s">
        <v>207</v>
      </c>
      <c r="H3457" s="77">
        <v>0</v>
      </c>
      <c r="I3457" s="77">
        <v>1256.3</v>
      </c>
      <c r="J3457" s="77">
        <v>0</v>
      </c>
      <c r="K3457" s="77">
        <v>0</v>
      </c>
      <c r="L3457" s="80">
        <v>0</v>
      </c>
      <c r="M3457" s="80"/>
      <c r="N3457" s="80"/>
      <c r="O3457" s="80"/>
      <c r="P3457" s="80"/>
      <c r="Q3457" s="78">
        <v>110010</v>
      </c>
      <c r="R3457" s="79" t="s">
        <v>31</v>
      </c>
      <c r="S3457" s="78">
        <v>30</v>
      </c>
      <c r="T3457" s="79" t="s">
        <v>31</v>
      </c>
      <c r="U3457" s="78">
        <v>11</v>
      </c>
      <c r="V3457" s="80" t="s">
        <v>156</v>
      </c>
      <c r="W3457" s="78">
        <v>78</v>
      </c>
      <c r="X3457" s="78">
        <v>9</v>
      </c>
    </row>
    <row r="3458" spans="1:41" x14ac:dyDescent="0.25">
      <c r="A3458" s="67"/>
      <c r="B3458" s="67"/>
      <c r="C3458" s="67" t="s">
        <v>790</v>
      </c>
      <c r="D3458" s="107">
        <v>220115</v>
      </c>
      <c r="E3458" s="75" t="s">
        <v>692</v>
      </c>
      <c r="F3458" s="66">
        <v>798142</v>
      </c>
      <c r="G3458" s="66" t="s">
        <v>839</v>
      </c>
      <c r="H3458" s="77"/>
      <c r="I3458" s="77"/>
      <c r="J3458" s="77"/>
      <c r="K3458" s="77"/>
      <c r="L3458" s="80">
        <v>-9214</v>
      </c>
      <c r="M3458" s="80"/>
      <c r="N3458" s="80"/>
      <c r="O3458" s="80"/>
      <c r="P3458" s="80"/>
      <c r="Q3458" s="78">
        <v>110010</v>
      </c>
      <c r="R3458" s="79" t="s">
        <v>31</v>
      </c>
      <c r="S3458" s="78">
        <v>30</v>
      </c>
      <c r="T3458" s="79" t="s">
        <v>31</v>
      </c>
      <c r="U3458" s="78">
        <v>11</v>
      </c>
      <c r="V3458" s="80" t="s">
        <v>156</v>
      </c>
      <c r="W3458" s="78">
        <v>79</v>
      </c>
      <c r="X3458" s="78">
        <v>9</v>
      </c>
    </row>
    <row r="3459" spans="1:41" s="66" customFormat="1" x14ac:dyDescent="0.25">
      <c r="A3459" s="67"/>
      <c r="B3459" s="67">
        <v>3084</v>
      </c>
      <c r="C3459" s="67" t="s">
        <v>791</v>
      </c>
      <c r="D3459" s="107">
        <v>221145</v>
      </c>
      <c r="E3459" s="75" t="s">
        <v>587</v>
      </c>
      <c r="F3459" s="76">
        <v>611310</v>
      </c>
      <c r="G3459" s="75" t="s">
        <v>179</v>
      </c>
      <c r="H3459" s="77">
        <v>46586.159999999996</v>
      </c>
      <c r="I3459" s="77">
        <v>48449.640000000007</v>
      </c>
      <c r="J3459" s="77">
        <v>50388</v>
      </c>
      <c r="K3459" s="77">
        <v>25193.820000000003</v>
      </c>
      <c r="L3459" s="80">
        <v>50388</v>
      </c>
      <c r="M3459" s="80"/>
      <c r="N3459" s="80"/>
      <c r="O3459" s="80"/>
      <c r="P3459" s="80"/>
      <c r="Q3459" s="78">
        <v>110010</v>
      </c>
      <c r="R3459" s="79" t="s">
        <v>31</v>
      </c>
      <c r="S3459" s="78">
        <v>30</v>
      </c>
      <c r="T3459" s="79" t="s">
        <v>31</v>
      </c>
      <c r="U3459" s="78">
        <v>11</v>
      </c>
      <c r="V3459" s="80" t="s">
        <v>156</v>
      </c>
      <c r="W3459" s="78">
        <v>61</v>
      </c>
      <c r="X3459" s="78">
        <v>9</v>
      </c>
    </row>
    <row r="3460" spans="1:41" x14ac:dyDescent="0.25">
      <c r="A3460" s="67"/>
      <c r="B3460" s="67">
        <v>3085</v>
      </c>
      <c r="C3460" s="67" t="s">
        <v>791</v>
      </c>
      <c r="D3460" s="107">
        <v>221145</v>
      </c>
      <c r="E3460" s="75" t="s">
        <v>587</v>
      </c>
      <c r="F3460" s="76">
        <v>611430</v>
      </c>
      <c r="G3460" s="75" t="s">
        <v>255</v>
      </c>
      <c r="H3460" s="77">
        <v>24381.8</v>
      </c>
      <c r="I3460" s="77">
        <v>23641.24</v>
      </c>
      <c r="J3460" s="77">
        <v>23638</v>
      </c>
      <c r="K3460" s="77">
        <v>9746.9900000000016</v>
      </c>
      <c r="L3460" s="80">
        <v>27781</v>
      </c>
      <c r="M3460" s="80"/>
      <c r="N3460" s="80"/>
      <c r="O3460" s="80"/>
      <c r="P3460" s="80"/>
      <c r="Q3460" s="78">
        <v>110010</v>
      </c>
      <c r="R3460" s="79" t="s">
        <v>31</v>
      </c>
      <c r="S3460" s="78">
        <v>30</v>
      </c>
      <c r="T3460" s="79" t="s">
        <v>31</v>
      </c>
      <c r="U3460" s="78">
        <v>11</v>
      </c>
      <c r="V3460" s="80" t="s">
        <v>156</v>
      </c>
      <c r="W3460" s="78">
        <v>61</v>
      </c>
      <c r="X3460" s="78">
        <v>9</v>
      </c>
    </row>
    <row r="3461" spans="1:41" s="102" customFormat="1" x14ac:dyDescent="0.25">
      <c r="A3461" s="67"/>
      <c r="B3461" s="67">
        <v>3086</v>
      </c>
      <c r="C3461" s="67" t="s">
        <v>791</v>
      </c>
      <c r="D3461" s="107">
        <v>221145</v>
      </c>
      <c r="E3461" s="75" t="s">
        <v>587</v>
      </c>
      <c r="F3461" s="76">
        <v>611489</v>
      </c>
      <c r="G3461" s="75" t="s">
        <v>733</v>
      </c>
      <c r="H3461" s="77">
        <v>0</v>
      </c>
      <c r="I3461" s="77">
        <v>0</v>
      </c>
      <c r="J3461" s="77">
        <v>28</v>
      </c>
      <c r="K3461" s="77">
        <v>27.2</v>
      </c>
      <c r="L3461" s="80">
        <v>0</v>
      </c>
      <c r="M3461" s="80"/>
      <c r="N3461" s="80"/>
      <c r="O3461" s="80"/>
      <c r="P3461" s="80"/>
      <c r="Q3461" s="78">
        <v>110010</v>
      </c>
      <c r="R3461" s="79" t="s">
        <v>31</v>
      </c>
      <c r="S3461" s="78">
        <v>30</v>
      </c>
      <c r="T3461" s="79" t="s">
        <v>31</v>
      </c>
      <c r="U3461" s="78">
        <v>11</v>
      </c>
      <c r="V3461" s="80" t="s">
        <v>156</v>
      </c>
      <c r="W3461" s="78">
        <v>61</v>
      </c>
      <c r="X3461" s="78">
        <v>9</v>
      </c>
      <c r="Y3461" s="66"/>
      <c r="Z3461" s="66"/>
      <c r="AA3461" s="66"/>
      <c r="AB3461" s="66"/>
      <c r="AC3461" s="66"/>
      <c r="AD3461" s="66"/>
      <c r="AE3461" s="66"/>
      <c r="AF3461" s="66"/>
      <c r="AG3461" s="66"/>
      <c r="AH3461" s="66"/>
      <c r="AI3461" s="66"/>
      <c r="AJ3461" s="66"/>
      <c r="AK3461" s="66"/>
      <c r="AL3461" s="66"/>
      <c r="AM3461" s="66"/>
      <c r="AN3461" s="66"/>
      <c r="AO3461" s="66"/>
    </row>
    <row r="3462" spans="1:41" x14ac:dyDescent="0.25">
      <c r="A3462" s="67"/>
      <c r="B3462" s="67">
        <v>3087</v>
      </c>
      <c r="C3462" s="67" t="s">
        <v>791</v>
      </c>
      <c r="D3462" s="107">
        <v>221145</v>
      </c>
      <c r="E3462" s="75" t="s">
        <v>587</v>
      </c>
      <c r="F3462" s="76">
        <v>611491</v>
      </c>
      <c r="G3462" s="75" t="s">
        <v>233</v>
      </c>
      <c r="H3462" s="77">
        <v>0</v>
      </c>
      <c r="I3462" s="77">
        <v>158.96</v>
      </c>
      <c r="J3462" s="77">
        <v>130</v>
      </c>
      <c r="K3462" s="77">
        <v>129.35</v>
      </c>
      <c r="L3462" s="80">
        <v>0</v>
      </c>
      <c r="M3462" s="80"/>
      <c r="N3462" s="80"/>
      <c r="O3462" s="80"/>
      <c r="P3462" s="80"/>
      <c r="Q3462" s="78">
        <v>110010</v>
      </c>
      <c r="R3462" s="79" t="s">
        <v>31</v>
      </c>
      <c r="S3462" s="78">
        <v>30</v>
      </c>
      <c r="T3462" s="79" t="s">
        <v>31</v>
      </c>
      <c r="U3462" s="78">
        <v>11</v>
      </c>
      <c r="V3462" s="80" t="s">
        <v>156</v>
      </c>
      <c r="W3462" s="78">
        <v>61</v>
      </c>
      <c r="X3462" s="78">
        <v>9</v>
      </c>
    </row>
    <row r="3463" spans="1:41" x14ac:dyDescent="0.25">
      <c r="A3463" s="67"/>
      <c r="B3463" s="67">
        <v>3088</v>
      </c>
      <c r="C3463" s="67" t="s">
        <v>791</v>
      </c>
      <c r="D3463" s="107">
        <v>221145</v>
      </c>
      <c r="E3463" s="75" t="s">
        <v>587</v>
      </c>
      <c r="F3463" s="76">
        <v>611492</v>
      </c>
      <c r="G3463" s="75" t="s">
        <v>183</v>
      </c>
      <c r="H3463" s="77">
        <v>0</v>
      </c>
      <c r="I3463" s="77">
        <v>4.91</v>
      </c>
      <c r="J3463" s="77">
        <v>111</v>
      </c>
      <c r="K3463" s="77">
        <v>110.19</v>
      </c>
      <c r="L3463" s="80">
        <v>115</v>
      </c>
      <c r="M3463" s="80"/>
      <c r="N3463" s="80"/>
      <c r="O3463" s="80"/>
      <c r="P3463" s="80"/>
      <c r="Q3463" s="78">
        <v>110010</v>
      </c>
      <c r="R3463" s="79" t="s">
        <v>31</v>
      </c>
      <c r="S3463" s="78">
        <v>30</v>
      </c>
      <c r="T3463" s="79" t="s">
        <v>31</v>
      </c>
      <c r="U3463" s="78">
        <v>11</v>
      </c>
      <c r="V3463" s="80" t="s">
        <v>156</v>
      </c>
      <c r="W3463" s="78">
        <v>61</v>
      </c>
      <c r="X3463" s="78">
        <v>9</v>
      </c>
    </row>
    <row r="3464" spans="1:41" x14ac:dyDescent="0.25">
      <c r="A3464" s="67"/>
      <c r="B3464" s="67">
        <v>3089</v>
      </c>
      <c r="C3464" s="67" t="s">
        <v>791</v>
      </c>
      <c r="D3464" s="107">
        <v>221145</v>
      </c>
      <c r="E3464" s="75" t="s">
        <v>587</v>
      </c>
      <c r="F3464" s="76">
        <v>611493</v>
      </c>
      <c r="G3464" s="75" t="s">
        <v>218</v>
      </c>
      <c r="H3464" s="77">
        <v>0</v>
      </c>
      <c r="I3464" s="77">
        <v>1885.5</v>
      </c>
      <c r="J3464" s="77">
        <v>0</v>
      </c>
      <c r="K3464" s="77">
        <v>0</v>
      </c>
      <c r="L3464" s="80">
        <v>0</v>
      </c>
      <c r="M3464" s="80"/>
      <c r="N3464" s="80"/>
      <c r="O3464" s="80"/>
      <c r="P3464" s="80"/>
      <c r="Q3464" s="78">
        <v>110010</v>
      </c>
      <c r="R3464" s="79" t="s">
        <v>31</v>
      </c>
      <c r="S3464" s="78">
        <v>30</v>
      </c>
      <c r="T3464" s="79" t="s">
        <v>31</v>
      </c>
      <c r="U3464" s="78">
        <v>11</v>
      </c>
      <c r="V3464" s="80" t="s">
        <v>156</v>
      </c>
      <c r="W3464" s="78">
        <v>61</v>
      </c>
      <c r="X3464" s="78">
        <v>9</v>
      </c>
    </row>
    <row r="3465" spans="1:41" x14ac:dyDescent="0.25">
      <c r="A3465" s="67"/>
      <c r="B3465" s="67">
        <v>3090</v>
      </c>
      <c r="C3465" s="67" t="s">
        <v>791</v>
      </c>
      <c r="D3465" s="107">
        <v>221145</v>
      </c>
      <c r="E3465" s="75" t="s">
        <v>587</v>
      </c>
      <c r="F3465" s="76">
        <v>712320</v>
      </c>
      <c r="G3465" s="75" t="s">
        <v>276</v>
      </c>
      <c r="H3465" s="77">
        <v>400</v>
      </c>
      <c r="I3465" s="77">
        <v>800</v>
      </c>
      <c r="J3465" s="77">
        <v>1000</v>
      </c>
      <c r="K3465" s="77">
        <v>500</v>
      </c>
      <c r="L3465" s="80">
        <v>1000</v>
      </c>
      <c r="M3465" s="80"/>
      <c r="N3465" s="80"/>
      <c r="O3465" s="80"/>
      <c r="P3465" s="80"/>
      <c r="Q3465" s="78">
        <v>110010</v>
      </c>
      <c r="R3465" s="79" t="s">
        <v>31</v>
      </c>
      <c r="S3465" s="78">
        <v>30</v>
      </c>
      <c r="T3465" s="79" t="s">
        <v>31</v>
      </c>
      <c r="U3465" s="78">
        <v>11</v>
      </c>
      <c r="V3465" s="80" t="s">
        <v>156</v>
      </c>
      <c r="W3465" s="78">
        <v>71</v>
      </c>
      <c r="X3465" s="78">
        <v>9</v>
      </c>
    </row>
    <row r="3466" spans="1:41" x14ac:dyDescent="0.25">
      <c r="A3466" s="67"/>
      <c r="B3466" s="67">
        <v>3091</v>
      </c>
      <c r="C3466" s="67" t="s">
        <v>791</v>
      </c>
      <c r="D3466" s="107">
        <v>221145</v>
      </c>
      <c r="E3466" s="75" t="s">
        <v>587</v>
      </c>
      <c r="F3466" s="76">
        <v>712655</v>
      </c>
      <c r="G3466" s="75" t="s">
        <v>237</v>
      </c>
      <c r="H3466" s="77">
        <v>17250.55</v>
      </c>
      <c r="I3466" s="77">
        <v>17967.45</v>
      </c>
      <c r="J3466" s="77">
        <v>20925</v>
      </c>
      <c r="K3466" s="77">
        <v>15916.900000000001</v>
      </c>
      <c r="L3466" s="80">
        <v>24000</v>
      </c>
      <c r="M3466" s="80"/>
      <c r="N3466" s="80"/>
      <c r="O3466" s="80"/>
      <c r="P3466" s="80"/>
      <c r="Q3466" s="78">
        <v>110010</v>
      </c>
      <c r="R3466" s="79" t="s">
        <v>31</v>
      </c>
      <c r="S3466" s="78">
        <v>30</v>
      </c>
      <c r="T3466" s="79" t="s">
        <v>31</v>
      </c>
      <c r="U3466" s="78">
        <v>11</v>
      </c>
      <c r="V3466" s="80" t="s">
        <v>156</v>
      </c>
      <c r="W3466" s="78">
        <v>71</v>
      </c>
      <c r="X3466" s="78">
        <v>9</v>
      </c>
    </row>
    <row r="3467" spans="1:41" x14ac:dyDescent="0.25">
      <c r="A3467" s="67"/>
      <c r="B3467" s="67">
        <v>3092</v>
      </c>
      <c r="C3467" s="67" t="s">
        <v>791</v>
      </c>
      <c r="D3467" s="107">
        <v>221145</v>
      </c>
      <c r="E3467" s="75" t="s">
        <v>587</v>
      </c>
      <c r="F3467" s="76">
        <v>733120</v>
      </c>
      <c r="G3467" s="75" t="s">
        <v>188</v>
      </c>
      <c r="H3467" s="77">
        <v>570.91999999999996</v>
      </c>
      <c r="I3467" s="77">
        <v>198.41000000000003</v>
      </c>
      <c r="J3467" s="77">
        <v>300</v>
      </c>
      <c r="K3467" s="77">
        <v>50.019999999999996</v>
      </c>
      <c r="L3467" s="80">
        <v>200</v>
      </c>
      <c r="M3467" s="80"/>
      <c r="N3467" s="80"/>
      <c r="O3467" s="80"/>
      <c r="P3467" s="80"/>
      <c r="Q3467" s="78">
        <v>110010</v>
      </c>
      <c r="R3467" s="79" t="s">
        <v>31</v>
      </c>
      <c r="S3467" s="78">
        <v>30</v>
      </c>
      <c r="T3467" s="79" t="s">
        <v>31</v>
      </c>
      <c r="U3467" s="78">
        <v>11</v>
      </c>
      <c r="V3467" s="80" t="s">
        <v>156</v>
      </c>
      <c r="W3467" s="78">
        <v>73</v>
      </c>
      <c r="X3467" s="78">
        <v>9</v>
      </c>
    </row>
    <row r="3468" spans="1:41" x14ac:dyDescent="0.25">
      <c r="A3468" s="67"/>
      <c r="B3468" s="67">
        <v>3093</v>
      </c>
      <c r="C3468" s="67" t="s">
        <v>791</v>
      </c>
      <c r="D3468" s="107">
        <v>221145</v>
      </c>
      <c r="E3468" s="75" t="s">
        <v>587</v>
      </c>
      <c r="F3468" s="76">
        <v>733210</v>
      </c>
      <c r="G3468" s="75" t="s">
        <v>251</v>
      </c>
      <c r="H3468" s="77">
        <v>0</v>
      </c>
      <c r="I3468" s="77">
        <v>13.56</v>
      </c>
      <c r="J3468" s="77">
        <v>60</v>
      </c>
      <c r="K3468" s="77">
        <v>0</v>
      </c>
      <c r="L3468" s="80">
        <v>60</v>
      </c>
      <c r="M3468" s="80"/>
      <c r="N3468" s="80"/>
      <c r="O3468" s="80"/>
      <c r="P3468" s="80"/>
      <c r="Q3468" s="78">
        <v>110010</v>
      </c>
      <c r="R3468" s="79" t="s">
        <v>31</v>
      </c>
      <c r="S3468" s="78">
        <v>30</v>
      </c>
      <c r="T3468" s="79" t="s">
        <v>31</v>
      </c>
      <c r="U3468" s="78">
        <v>11</v>
      </c>
      <c r="V3468" s="80" t="s">
        <v>156</v>
      </c>
      <c r="W3468" s="78">
        <v>73</v>
      </c>
      <c r="X3468" s="78">
        <v>9</v>
      </c>
    </row>
    <row r="3469" spans="1:41" x14ac:dyDescent="0.25">
      <c r="A3469" s="67"/>
      <c r="B3469" s="67">
        <v>3094</v>
      </c>
      <c r="C3469" s="67" t="s">
        <v>791</v>
      </c>
      <c r="D3469" s="107">
        <v>221145</v>
      </c>
      <c r="E3469" s="75" t="s">
        <v>587</v>
      </c>
      <c r="F3469" s="76">
        <v>733220</v>
      </c>
      <c r="G3469" s="75" t="s">
        <v>256</v>
      </c>
      <c r="H3469" s="77">
        <v>1008</v>
      </c>
      <c r="I3469" s="77">
        <v>756</v>
      </c>
      <c r="J3469" s="77">
        <v>1400</v>
      </c>
      <c r="K3469" s="77">
        <v>0</v>
      </c>
      <c r="L3469" s="80">
        <v>1200</v>
      </c>
      <c r="M3469" s="80"/>
      <c r="N3469" s="80"/>
      <c r="O3469" s="80"/>
      <c r="P3469" s="80"/>
      <c r="Q3469" s="78">
        <v>110010</v>
      </c>
      <c r="R3469" s="79" t="s">
        <v>31</v>
      </c>
      <c r="S3469" s="78">
        <v>30</v>
      </c>
      <c r="T3469" s="79" t="s">
        <v>31</v>
      </c>
      <c r="U3469" s="78">
        <v>11</v>
      </c>
      <c r="V3469" s="80" t="s">
        <v>156</v>
      </c>
      <c r="W3469" s="78">
        <v>73</v>
      </c>
      <c r="X3469" s="78">
        <v>9</v>
      </c>
    </row>
    <row r="3470" spans="1:41" x14ac:dyDescent="0.25">
      <c r="A3470" s="67"/>
      <c r="B3470" s="67">
        <v>3095</v>
      </c>
      <c r="C3470" s="67" t="s">
        <v>791</v>
      </c>
      <c r="D3470" s="107">
        <v>221145</v>
      </c>
      <c r="E3470" s="75" t="s">
        <v>587</v>
      </c>
      <c r="F3470" s="76">
        <v>744210</v>
      </c>
      <c r="G3470" s="75" t="s">
        <v>190</v>
      </c>
      <c r="H3470" s="77">
        <v>422.06</v>
      </c>
      <c r="I3470" s="77">
        <v>575.12000000000012</v>
      </c>
      <c r="J3470" s="77">
        <v>600</v>
      </c>
      <c r="K3470" s="77">
        <v>140</v>
      </c>
      <c r="L3470" s="80">
        <v>600</v>
      </c>
      <c r="M3470" s="80"/>
      <c r="N3470" s="80"/>
      <c r="O3470" s="80"/>
      <c r="P3470" s="80"/>
      <c r="Q3470" s="78">
        <v>110010</v>
      </c>
      <c r="R3470" s="79" t="s">
        <v>31</v>
      </c>
      <c r="S3470" s="78">
        <v>30</v>
      </c>
      <c r="T3470" s="79" t="s">
        <v>31</v>
      </c>
      <c r="U3470" s="78">
        <v>11</v>
      </c>
      <c r="V3470" s="80" t="s">
        <v>156</v>
      </c>
      <c r="W3470" s="78">
        <v>74</v>
      </c>
      <c r="X3470" s="78">
        <v>9</v>
      </c>
    </row>
    <row r="3471" spans="1:41" x14ac:dyDescent="0.25">
      <c r="A3471" s="67"/>
      <c r="B3471" s="67">
        <v>3096</v>
      </c>
      <c r="C3471" s="67" t="s">
        <v>791</v>
      </c>
      <c r="D3471" s="107">
        <v>221145</v>
      </c>
      <c r="E3471" s="75" t="s">
        <v>587</v>
      </c>
      <c r="F3471" s="76">
        <v>744220</v>
      </c>
      <c r="G3471" s="75" t="s">
        <v>191</v>
      </c>
      <c r="H3471" s="77">
        <v>628.88</v>
      </c>
      <c r="I3471" s="77">
        <v>0</v>
      </c>
      <c r="J3471" s="77">
        <v>500</v>
      </c>
      <c r="K3471" s="77">
        <v>0</v>
      </c>
      <c r="L3471" s="80">
        <v>300</v>
      </c>
      <c r="M3471" s="80"/>
      <c r="N3471" s="80"/>
      <c r="O3471" s="80"/>
      <c r="P3471" s="80"/>
      <c r="Q3471" s="78">
        <v>110010</v>
      </c>
      <c r="R3471" s="79" t="s">
        <v>31</v>
      </c>
      <c r="S3471" s="78">
        <v>30</v>
      </c>
      <c r="T3471" s="79" t="s">
        <v>31</v>
      </c>
      <c r="U3471" s="78">
        <v>11</v>
      </c>
      <c r="V3471" s="80" t="s">
        <v>156</v>
      </c>
      <c r="W3471" s="78">
        <v>74</v>
      </c>
      <c r="X3471" s="78">
        <v>9</v>
      </c>
    </row>
    <row r="3472" spans="1:41" x14ac:dyDescent="0.25">
      <c r="A3472" s="67"/>
      <c r="B3472" s="67">
        <v>3097</v>
      </c>
      <c r="C3472" s="67" t="s">
        <v>791</v>
      </c>
      <c r="D3472" s="107">
        <v>221145</v>
      </c>
      <c r="E3472" s="75" t="s">
        <v>587</v>
      </c>
      <c r="F3472" s="76">
        <v>755310</v>
      </c>
      <c r="G3472" s="75" t="s">
        <v>194</v>
      </c>
      <c r="H3472" s="77">
        <v>0</v>
      </c>
      <c r="I3472" s="77">
        <v>0</v>
      </c>
      <c r="J3472" s="77">
        <v>40</v>
      </c>
      <c r="K3472" s="77">
        <v>0</v>
      </c>
      <c r="L3472" s="80">
        <v>0</v>
      </c>
      <c r="M3472" s="80"/>
      <c r="N3472" s="80"/>
      <c r="O3472" s="80"/>
      <c r="P3472" s="80"/>
      <c r="Q3472" s="78">
        <v>110010</v>
      </c>
      <c r="R3472" s="79" t="s">
        <v>31</v>
      </c>
      <c r="S3472" s="78">
        <v>30</v>
      </c>
      <c r="T3472" s="79" t="s">
        <v>31</v>
      </c>
      <c r="U3472" s="78">
        <v>11</v>
      </c>
      <c r="V3472" s="80" t="s">
        <v>156</v>
      </c>
      <c r="W3472" s="78">
        <v>75</v>
      </c>
      <c r="X3472" s="78">
        <v>9</v>
      </c>
    </row>
    <row r="3473" spans="1:24" x14ac:dyDescent="0.25">
      <c r="A3473" s="67"/>
      <c r="B3473" s="67">
        <v>3098</v>
      </c>
      <c r="C3473" s="67" t="s">
        <v>791</v>
      </c>
      <c r="D3473" s="107">
        <v>221145</v>
      </c>
      <c r="E3473" s="75" t="s">
        <v>587</v>
      </c>
      <c r="F3473" s="76">
        <v>755330</v>
      </c>
      <c r="G3473" s="75" t="s">
        <v>238</v>
      </c>
      <c r="H3473" s="77">
        <v>13234.04</v>
      </c>
      <c r="I3473" s="77">
        <v>6005</v>
      </c>
      <c r="J3473" s="77">
        <v>9886</v>
      </c>
      <c r="K3473" s="77">
        <v>6426.7999999999993</v>
      </c>
      <c r="L3473" s="80">
        <v>8000</v>
      </c>
      <c r="M3473" s="80"/>
      <c r="N3473" s="80"/>
      <c r="O3473" s="80"/>
      <c r="P3473" s="80"/>
      <c r="Q3473" s="78">
        <v>110010</v>
      </c>
      <c r="R3473" s="79" t="s">
        <v>31</v>
      </c>
      <c r="S3473" s="78">
        <v>30</v>
      </c>
      <c r="T3473" s="79" t="s">
        <v>31</v>
      </c>
      <c r="U3473" s="78">
        <v>11</v>
      </c>
      <c r="V3473" s="80" t="s">
        <v>156</v>
      </c>
      <c r="W3473" s="78">
        <v>75</v>
      </c>
      <c r="X3473" s="78">
        <v>9</v>
      </c>
    </row>
    <row r="3474" spans="1:24" x14ac:dyDescent="0.25">
      <c r="A3474" s="67"/>
      <c r="B3474" s="67">
        <v>3099</v>
      </c>
      <c r="C3474" s="67" t="s">
        <v>791</v>
      </c>
      <c r="D3474" s="107">
        <v>221145</v>
      </c>
      <c r="E3474" s="75" t="s">
        <v>587</v>
      </c>
      <c r="F3474" s="76">
        <v>755360</v>
      </c>
      <c r="G3474" s="75" t="s">
        <v>225</v>
      </c>
      <c r="H3474" s="77">
        <v>4423.93</v>
      </c>
      <c r="I3474" s="77">
        <v>4019.75</v>
      </c>
      <c r="J3474" s="77">
        <v>4200</v>
      </c>
      <c r="K3474" s="77">
        <v>1311.67</v>
      </c>
      <c r="L3474" s="80">
        <v>3100</v>
      </c>
      <c r="M3474" s="80"/>
      <c r="N3474" s="80"/>
      <c r="O3474" s="80"/>
      <c r="P3474" s="80"/>
      <c r="Q3474" s="78">
        <v>110010</v>
      </c>
      <c r="R3474" s="79" t="s">
        <v>31</v>
      </c>
      <c r="S3474" s="78">
        <v>30</v>
      </c>
      <c r="T3474" s="79" t="s">
        <v>31</v>
      </c>
      <c r="U3474" s="78">
        <v>11</v>
      </c>
      <c r="V3474" s="80" t="s">
        <v>156</v>
      </c>
      <c r="W3474" s="78">
        <v>75</v>
      </c>
      <c r="X3474" s="78">
        <v>9</v>
      </c>
    </row>
    <row r="3475" spans="1:24" s="66" customFormat="1" x14ac:dyDescent="0.25">
      <c r="A3475" s="67"/>
      <c r="B3475" s="67">
        <v>3100</v>
      </c>
      <c r="C3475" s="67" t="s">
        <v>791</v>
      </c>
      <c r="D3475" s="107">
        <v>221145</v>
      </c>
      <c r="E3475" s="75" t="s">
        <v>587</v>
      </c>
      <c r="F3475" s="76">
        <v>755705</v>
      </c>
      <c r="G3475" s="75" t="s">
        <v>196</v>
      </c>
      <c r="H3475" s="77">
        <v>179.15</v>
      </c>
      <c r="I3475" s="77">
        <v>38.78</v>
      </c>
      <c r="J3475" s="77">
        <v>450</v>
      </c>
      <c r="K3475" s="77">
        <v>328.27</v>
      </c>
      <c r="L3475" s="80">
        <v>450</v>
      </c>
      <c r="M3475" s="80"/>
      <c r="N3475" s="80"/>
      <c r="O3475" s="80"/>
      <c r="P3475" s="80"/>
      <c r="Q3475" s="78">
        <v>110010</v>
      </c>
      <c r="R3475" s="79" t="s">
        <v>31</v>
      </c>
      <c r="S3475" s="78">
        <v>30</v>
      </c>
      <c r="T3475" s="79" t="s">
        <v>31</v>
      </c>
      <c r="U3475" s="78">
        <v>11</v>
      </c>
      <c r="V3475" s="80" t="s">
        <v>156</v>
      </c>
      <c r="W3475" s="78">
        <v>75</v>
      </c>
      <c r="X3475" s="78">
        <v>9</v>
      </c>
    </row>
    <row r="3476" spans="1:24" x14ac:dyDescent="0.25">
      <c r="A3476" s="67"/>
      <c r="B3476" s="67">
        <v>3101</v>
      </c>
      <c r="C3476" s="67" t="s">
        <v>791</v>
      </c>
      <c r="D3476" s="107">
        <v>221145</v>
      </c>
      <c r="E3476" s="75" t="s">
        <v>587</v>
      </c>
      <c r="F3476" s="76">
        <v>755730</v>
      </c>
      <c r="G3476" s="75" t="s">
        <v>197</v>
      </c>
      <c r="H3476" s="77">
        <v>170</v>
      </c>
      <c r="I3476" s="77">
        <v>138</v>
      </c>
      <c r="J3476" s="77">
        <v>175</v>
      </c>
      <c r="K3476" s="77">
        <v>35</v>
      </c>
      <c r="L3476" s="80">
        <v>160</v>
      </c>
      <c r="M3476" s="80"/>
      <c r="N3476" s="80"/>
      <c r="O3476" s="80"/>
      <c r="P3476" s="80"/>
      <c r="Q3476" s="78">
        <v>110010</v>
      </c>
      <c r="R3476" s="79" t="s">
        <v>31</v>
      </c>
      <c r="S3476" s="78">
        <v>30</v>
      </c>
      <c r="T3476" s="79" t="s">
        <v>31</v>
      </c>
      <c r="U3476" s="78">
        <v>11</v>
      </c>
      <c r="V3476" s="80" t="s">
        <v>156</v>
      </c>
      <c r="W3476" s="78">
        <v>75</v>
      </c>
      <c r="X3476" s="78">
        <v>9</v>
      </c>
    </row>
    <row r="3477" spans="1:24" x14ac:dyDescent="0.25">
      <c r="A3477" s="67"/>
      <c r="B3477" s="67">
        <v>3102</v>
      </c>
      <c r="C3477" s="67" t="s">
        <v>791</v>
      </c>
      <c r="D3477" s="107">
        <v>221145</v>
      </c>
      <c r="E3477" s="75" t="s">
        <v>587</v>
      </c>
      <c r="F3477" s="76">
        <v>755745</v>
      </c>
      <c r="G3477" s="75" t="s">
        <v>252</v>
      </c>
      <c r="H3477" s="77">
        <v>9088.67</v>
      </c>
      <c r="I3477" s="77">
        <v>8131.3400000000011</v>
      </c>
      <c r="J3477" s="77">
        <v>6000</v>
      </c>
      <c r="K3477" s="77">
        <v>1509.4</v>
      </c>
      <c r="L3477" s="80">
        <v>6620</v>
      </c>
      <c r="M3477" s="80"/>
      <c r="N3477" s="80"/>
      <c r="O3477" s="80"/>
      <c r="P3477" s="80"/>
      <c r="Q3477" s="78">
        <v>110010</v>
      </c>
      <c r="R3477" s="79" t="s">
        <v>31</v>
      </c>
      <c r="S3477" s="78">
        <v>30</v>
      </c>
      <c r="T3477" s="79" t="s">
        <v>31</v>
      </c>
      <c r="U3477" s="78">
        <v>11</v>
      </c>
      <c r="V3477" s="80" t="s">
        <v>156</v>
      </c>
      <c r="W3477" s="78">
        <v>75</v>
      </c>
      <c r="X3477" s="78">
        <v>9</v>
      </c>
    </row>
    <row r="3478" spans="1:24" x14ac:dyDescent="0.25">
      <c r="A3478" s="67"/>
      <c r="B3478" s="67">
        <v>3103</v>
      </c>
      <c r="C3478" s="67" t="s">
        <v>791</v>
      </c>
      <c r="D3478" s="107">
        <v>221145</v>
      </c>
      <c r="E3478" s="75" t="s">
        <v>587</v>
      </c>
      <c r="F3478" s="76">
        <v>787430</v>
      </c>
      <c r="G3478" s="75" t="s">
        <v>207</v>
      </c>
      <c r="H3478" s="77">
        <v>0</v>
      </c>
      <c r="I3478" s="77">
        <v>1093.6400000000001</v>
      </c>
      <c r="J3478" s="77">
        <v>0</v>
      </c>
      <c r="K3478" s="77">
        <v>0</v>
      </c>
      <c r="L3478" s="80">
        <v>0</v>
      </c>
      <c r="M3478" s="80"/>
      <c r="N3478" s="80"/>
      <c r="O3478" s="80"/>
      <c r="P3478" s="80"/>
      <c r="Q3478" s="78">
        <v>110010</v>
      </c>
      <c r="R3478" s="79" t="s">
        <v>31</v>
      </c>
      <c r="S3478" s="78">
        <v>30</v>
      </c>
      <c r="T3478" s="79" t="s">
        <v>31</v>
      </c>
      <c r="U3478" s="78">
        <v>11</v>
      </c>
      <c r="V3478" s="80" t="s">
        <v>156</v>
      </c>
      <c r="W3478" s="78">
        <v>78</v>
      </c>
      <c r="X3478" s="78">
        <v>9</v>
      </c>
    </row>
    <row r="3479" spans="1:24" x14ac:dyDescent="0.25">
      <c r="A3479" s="67"/>
      <c r="B3479" s="67"/>
      <c r="C3479" s="67" t="s">
        <v>791</v>
      </c>
      <c r="D3479" s="107">
        <v>221145</v>
      </c>
      <c r="E3479" s="75" t="s">
        <v>587</v>
      </c>
      <c r="F3479" s="66">
        <v>798142</v>
      </c>
      <c r="G3479" s="66" t="s">
        <v>839</v>
      </c>
      <c r="H3479" s="77"/>
      <c r="I3479" s="77"/>
      <c r="J3479" s="77"/>
      <c r="K3479" s="77"/>
      <c r="L3479" s="80">
        <v>-4569</v>
      </c>
      <c r="M3479" s="80"/>
      <c r="N3479" s="80"/>
      <c r="O3479" s="80"/>
      <c r="P3479" s="80"/>
      <c r="Q3479" s="78">
        <v>110010</v>
      </c>
      <c r="R3479" s="79" t="s">
        <v>31</v>
      </c>
      <c r="S3479" s="78">
        <v>30</v>
      </c>
      <c r="T3479" s="79" t="s">
        <v>31</v>
      </c>
      <c r="U3479" s="78">
        <v>11</v>
      </c>
      <c r="V3479" s="80" t="s">
        <v>156</v>
      </c>
      <c r="W3479" s="78">
        <v>79</v>
      </c>
      <c r="X3479" s="78">
        <v>9</v>
      </c>
    </row>
    <row r="3480" spans="1:24" x14ac:dyDescent="0.25">
      <c r="A3480" s="67"/>
      <c r="B3480" s="67">
        <v>3104</v>
      </c>
      <c r="C3480" s="67" t="s">
        <v>792</v>
      </c>
      <c r="D3480" s="107">
        <v>211205</v>
      </c>
      <c r="E3480" s="75" t="s">
        <v>591</v>
      </c>
      <c r="F3480" s="76">
        <v>611210</v>
      </c>
      <c r="G3480" s="75" t="s">
        <v>221</v>
      </c>
      <c r="H3480" s="77">
        <v>101747.51999999996</v>
      </c>
      <c r="I3480" s="77">
        <v>112116.71999999999</v>
      </c>
      <c r="J3480" s="77">
        <v>116583</v>
      </c>
      <c r="K3480" s="77">
        <v>58291.08</v>
      </c>
      <c r="L3480" s="80">
        <f>116582+470304</f>
        <v>586886</v>
      </c>
      <c r="M3480" s="80"/>
      <c r="N3480" s="80"/>
      <c r="O3480" s="80"/>
      <c r="P3480" s="80"/>
      <c r="Q3480" s="78">
        <v>110010</v>
      </c>
      <c r="R3480" s="79" t="s">
        <v>44</v>
      </c>
      <c r="S3480" s="78">
        <v>35</v>
      </c>
      <c r="T3480" s="79" t="s">
        <v>44</v>
      </c>
      <c r="U3480" s="78">
        <v>11</v>
      </c>
      <c r="V3480" s="80" t="s">
        <v>156</v>
      </c>
      <c r="W3480" s="78">
        <v>61</v>
      </c>
      <c r="X3480" s="78">
        <v>9</v>
      </c>
    </row>
    <row r="3481" spans="1:24" x14ac:dyDescent="0.25">
      <c r="A3481" s="67"/>
      <c r="B3481" s="67">
        <v>3105</v>
      </c>
      <c r="C3481" s="67" t="s">
        <v>792</v>
      </c>
      <c r="D3481" s="107">
        <v>211205</v>
      </c>
      <c r="E3481" s="75" t="s">
        <v>591</v>
      </c>
      <c r="F3481" s="76">
        <v>611310</v>
      </c>
      <c r="G3481" s="75" t="s">
        <v>179</v>
      </c>
      <c r="H3481" s="77">
        <v>100224.24000000003</v>
      </c>
      <c r="I3481" s="77">
        <v>104233.20000000003</v>
      </c>
      <c r="J3481" s="77">
        <v>95670</v>
      </c>
      <c r="K3481" s="77">
        <v>46822.850000000006</v>
      </c>
      <c r="L3481" s="80">
        <v>97694</v>
      </c>
      <c r="M3481" s="80"/>
      <c r="N3481" s="80"/>
      <c r="O3481" s="80"/>
      <c r="P3481" s="80"/>
      <c r="Q3481" s="78">
        <v>110010</v>
      </c>
      <c r="R3481" s="79" t="s">
        <v>44</v>
      </c>
      <c r="S3481" s="78">
        <v>35</v>
      </c>
      <c r="T3481" s="79" t="s">
        <v>44</v>
      </c>
      <c r="U3481" s="78">
        <v>11</v>
      </c>
      <c r="V3481" s="80" t="s">
        <v>156</v>
      </c>
      <c r="W3481" s="78">
        <v>61</v>
      </c>
      <c r="X3481" s="78">
        <v>9</v>
      </c>
    </row>
    <row r="3482" spans="1:24" x14ac:dyDescent="0.25">
      <c r="A3482" s="67"/>
      <c r="B3482" s="67">
        <v>3106</v>
      </c>
      <c r="C3482" s="67" t="s">
        <v>792</v>
      </c>
      <c r="D3482" s="107">
        <v>211205</v>
      </c>
      <c r="E3482" s="75" t="s">
        <v>591</v>
      </c>
      <c r="F3482" s="76">
        <v>611320</v>
      </c>
      <c r="G3482" s="75" t="s">
        <v>180</v>
      </c>
      <c r="H3482" s="77">
        <v>109674.36</v>
      </c>
      <c r="I3482" s="77">
        <v>95422.480000000025</v>
      </c>
      <c r="J3482" s="77">
        <v>130012</v>
      </c>
      <c r="K3482" s="77">
        <v>46148.29</v>
      </c>
      <c r="L3482" s="80">
        <v>167724</v>
      </c>
      <c r="M3482" s="80"/>
      <c r="N3482" s="80"/>
      <c r="O3482" s="80"/>
      <c r="P3482" s="80"/>
      <c r="Q3482" s="78">
        <v>110010</v>
      </c>
      <c r="R3482" s="79" t="s">
        <v>44</v>
      </c>
      <c r="S3482" s="78">
        <v>35</v>
      </c>
      <c r="T3482" s="79" t="s">
        <v>44</v>
      </c>
      <c r="U3482" s="78">
        <v>11</v>
      </c>
      <c r="V3482" s="80" t="s">
        <v>156</v>
      </c>
      <c r="W3482" s="78">
        <v>61</v>
      </c>
      <c r="X3482" s="78">
        <v>9</v>
      </c>
    </row>
    <row r="3483" spans="1:24" x14ac:dyDescent="0.25">
      <c r="A3483" s="67"/>
      <c r="B3483" s="67">
        <v>3107</v>
      </c>
      <c r="C3483" s="67" t="s">
        <v>792</v>
      </c>
      <c r="D3483" s="107">
        <v>211205</v>
      </c>
      <c r="E3483" s="75" t="s">
        <v>591</v>
      </c>
      <c r="F3483" s="76">
        <v>611410</v>
      </c>
      <c r="G3483" s="75" t="s">
        <v>209</v>
      </c>
      <c r="H3483" s="77">
        <v>117498.24000000003</v>
      </c>
      <c r="I3483" s="77">
        <v>122416.70999999998</v>
      </c>
      <c r="J3483" s="77">
        <v>127086</v>
      </c>
      <c r="K3483" s="77">
        <v>53921.099999999991</v>
      </c>
      <c r="L3483" s="80">
        <v>88598</v>
      </c>
      <c r="M3483" s="80"/>
      <c r="N3483" s="80"/>
      <c r="O3483" s="80"/>
      <c r="P3483" s="80"/>
      <c r="Q3483" s="78">
        <v>110010</v>
      </c>
      <c r="R3483" s="79" t="s">
        <v>44</v>
      </c>
      <c r="S3483" s="78">
        <v>35</v>
      </c>
      <c r="T3483" s="79" t="s">
        <v>44</v>
      </c>
      <c r="U3483" s="78">
        <v>11</v>
      </c>
      <c r="V3483" s="80" t="s">
        <v>156</v>
      </c>
      <c r="W3483" s="78">
        <v>61</v>
      </c>
      <c r="X3483" s="78">
        <v>9</v>
      </c>
    </row>
    <row r="3484" spans="1:24" x14ac:dyDescent="0.25">
      <c r="A3484" s="67"/>
      <c r="B3484" s="67">
        <v>3108</v>
      </c>
      <c r="C3484" s="67" t="s">
        <v>792</v>
      </c>
      <c r="D3484" s="107">
        <v>211205</v>
      </c>
      <c r="E3484" s="75" t="s">
        <v>591</v>
      </c>
      <c r="F3484" s="76">
        <v>611420</v>
      </c>
      <c r="G3484" s="75" t="s">
        <v>181</v>
      </c>
      <c r="H3484" s="77">
        <v>370785.2699999999</v>
      </c>
      <c r="I3484" s="77">
        <v>360740.25</v>
      </c>
      <c r="J3484" s="77">
        <v>384564</v>
      </c>
      <c r="K3484" s="77">
        <v>188149.58999999997</v>
      </c>
      <c r="L3484" s="80">
        <f>500899+7135</f>
        <v>508034</v>
      </c>
      <c r="M3484" s="80"/>
      <c r="N3484" s="80"/>
      <c r="O3484" s="80"/>
      <c r="P3484" s="80">
        <v>7135</v>
      </c>
      <c r="Q3484" s="78">
        <v>110010</v>
      </c>
      <c r="R3484" s="79" t="s">
        <v>44</v>
      </c>
      <c r="S3484" s="78">
        <v>35</v>
      </c>
      <c r="T3484" s="79" t="s">
        <v>44</v>
      </c>
      <c r="U3484" s="78">
        <v>11</v>
      </c>
      <c r="V3484" s="80" t="s">
        <v>156</v>
      </c>
      <c r="W3484" s="78">
        <v>61</v>
      </c>
      <c r="X3484" s="78">
        <v>9</v>
      </c>
    </row>
    <row r="3485" spans="1:24" x14ac:dyDescent="0.25">
      <c r="A3485" s="67"/>
      <c r="B3485" s="67">
        <v>3109</v>
      </c>
      <c r="C3485" s="67" t="s">
        <v>792</v>
      </c>
      <c r="D3485" s="107">
        <v>211205</v>
      </c>
      <c r="E3485" s="75" t="s">
        <v>591</v>
      </c>
      <c r="F3485" s="76">
        <v>611430</v>
      </c>
      <c r="G3485" s="75" t="s">
        <v>255</v>
      </c>
      <c r="H3485" s="77">
        <v>69262.8</v>
      </c>
      <c r="I3485" s="77">
        <v>80385.489999999991</v>
      </c>
      <c r="J3485" s="77">
        <v>71115</v>
      </c>
      <c r="K3485" s="77">
        <v>35557.32</v>
      </c>
      <c r="L3485" s="80">
        <v>71115</v>
      </c>
      <c r="M3485" s="80"/>
      <c r="N3485" s="80"/>
      <c r="O3485" s="80"/>
      <c r="P3485" s="80"/>
      <c r="Q3485" s="78">
        <v>110010</v>
      </c>
      <c r="R3485" s="79" t="s">
        <v>44</v>
      </c>
      <c r="S3485" s="78">
        <v>35</v>
      </c>
      <c r="T3485" s="79" t="s">
        <v>44</v>
      </c>
      <c r="U3485" s="78">
        <v>11</v>
      </c>
      <c r="V3485" s="80" t="s">
        <v>156</v>
      </c>
      <c r="W3485" s="78">
        <v>61</v>
      </c>
      <c r="X3485" s="78">
        <v>9</v>
      </c>
    </row>
    <row r="3486" spans="1:24" x14ac:dyDescent="0.25">
      <c r="A3486" s="67"/>
      <c r="B3486" s="67">
        <v>3110</v>
      </c>
      <c r="C3486" s="67" t="s">
        <v>792</v>
      </c>
      <c r="D3486" s="107">
        <v>211205</v>
      </c>
      <c r="E3486" s="75" t="s">
        <v>591</v>
      </c>
      <c r="F3486" s="76">
        <v>611460</v>
      </c>
      <c r="G3486" s="75" t="s">
        <v>182</v>
      </c>
      <c r="H3486" s="77">
        <v>89517.2</v>
      </c>
      <c r="I3486" s="77">
        <v>77700.160000000003</v>
      </c>
      <c r="J3486" s="77">
        <v>104538</v>
      </c>
      <c r="K3486" s="77">
        <v>39770.369999999995</v>
      </c>
      <c r="L3486" s="80">
        <v>104538</v>
      </c>
      <c r="M3486" s="80"/>
      <c r="N3486" s="80"/>
      <c r="O3486" s="80"/>
      <c r="P3486" s="80"/>
      <c r="Q3486" s="78">
        <v>110010</v>
      </c>
      <c r="R3486" s="79" t="s">
        <v>44</v>
      </c>
      <c r="S3486" s="78">
        <v>35</v>
      </c>
      <c r="T3486" s="79" t="s">
        <v>44</v>
      </c>
      <c r="U3486" s="78">
        <v>11</v>
      </c>
      <c r="V3486" s="80" t="s">
        <v>156</v>
      </c>
      <c r="W3486" s="78">
        <v>61</v>
      </c>
      <c r="X3486" s="78">
        <v>9</v>
      </c>
    </row>
    <row r="3487" spans="1:24" x14ac:dyDescent="0.25">
      <c r="A3487" s="67"/>
      <c r="B3487" s="67">
        <v>3111</v>
      </c>
      <c r="C3487" s="67" t="s">
        <v>792</v>
      </c>
      <c r="D3487" s="107">
        <v>211205</v>
      </c>
      <c r="E3487" s="75" t="s">
        <v>591</v>
      </c>
      <c r="F3487" s="76">
        <v>611489</v>
      </c>
      <c r="G3487" s="75" t="s">
        <v>733</v>
      </c>
      <c r="H3487" s="77">
        <v>0</v>
      </c>
      <c r="I3487" s="77">
        <v>1360.34</v>
      </c>
      <c r="J3487" s="77">
        <v>2765</v>
      </c>
      <c r="K3487" s="77">
        <v>1546.88</v>
      </c>
      <c r="L3487" s="80">
        <v>2765</v>
      </c>
      <c r="M3487" s="80"/>
      <c r="N3487" s="80"/>
      <c r="O3487" s="80"/>
      <c r="P3487" s="80"/>
      <c r="Q3487" s="78">
        <v>110010</v>
      </c>
      <c r="R3487" s="79" t="s">
        <v>44</v>
      </c>
      <c r="S3487" s="78">
        <v>35</v>
      </c>
      <c r="T3487" s="79" t="s">
        <v>44</v>
      </c>
      <c r="U3487" s="78">
        <v>11</v>
      </c>
      <c r="V3487" s="80" t="s">
        <v>156</v>
      </c>
      <c r="W3487" s="78">
        <v>61</v>
      </c>
      <c r="X3487" s="78">
        <v>9</v>
      </c>
    </row>
    <row r="3488" spans="1:24" x14ac:dyDescent="0.25">
      <c r="A3488" s="67"/>
      <c r="B3488" s="67">
        <v>3112</v>
      </c>
      <c r="C3488" s="67" t="s">
        <v>792</v>
      </c>
      <c r="D3488" s="107">
        <v>211205</v>
      </c>
      <c r="E3488" s="75" t="s">
        <v>591</v>
      </c>
      <c r="F3488" s="76">
        <v>611491</v>
      </c>
      <c r="G3488" s="75" t="s">
        <v>233</v>
      </c>
      <c r="H3488" s="77">
        <v>606.41999999999996</v>
      </c>
      <c r="I3488" s="77">
        <v>449.6</v>
      </c>
      <c r="J3488" s="77">
        <v>0</v>
      </c>
      <c r="K3488" s="77">
        <v>0</v>
      </c>
      <c r="L3488" s="80">
        <v>0</v>
      </c>
      <c r="M3488" s="80"/>
      <c r="N3488" s="80"/>
      <c r="O3488" s="80"/>
      <c r="P3488" s="80"/>
      <c r="Q3488" s="78">
        <v>110010</v>
      </c>
      <c r="R3488" s="79" t="s">
        <v>44</v>
      </c>
      <c r="S3488" s="78">
        <v>35</v>
      </c>
      <c r="T3488" s="79" t="s">
        <v>44</v>
      </c>
      <c r="U3488" s="78">
        <v>11</v>
      </c>
      <c r="V3488" s="80" t="s">
        <v>156</v>
      </c>
      <c r="W3488" s="78">
        <v>61</v>
      </c>
      <c r="X3488" s="78">
        <v>9</v>
      </c>
    </row>
    <row r="3489" spans="1:24" x14ac:dyDescent="0.25">
      <c r="A3489" s="67"/>
      <c r="B3489" s="67">
        <v>3113</v>
      </c>
      <c r="C3489" s="67" t="s">
        <v>792</v>
      </c>
      <c r="D3489" s="107">
        <v>211205</v>
      </c>
      <c r="E3489" s="75" t="s">
        <v>591</v>
      </c>
      <c r="F3489" s="76">
        <v>611492</v>
      </c>
      <c r="G3489" s="75" t="s">
        <v>183</v>
      </c>
      <c r="H3489" s="77">
        <v>6288.9600000000009</v>
      </c>
      <c r="I3489" s="77">
        <v>20428.38</v>
      </c>
      <c r="J3489" s="77">
        <v>12880</v>
      </c>
      <c r="K3489" s="77">
        <v>10829.27</v>
      </c>
      <c r="L3489" s="80">
        <v>12880</v>
      </c>
      <c r="M3489" s="80"/>
      <c r="N3489" s="80"/>
      <c r="O3489" s="80"/>
      <c r="P3489" s="80"/>
      <c r="Q3489" s="78">
        <v>110010</v>
      </c>
      <c r="R3489" s="79" t="s">
        <v>44</v>
      </c>
      <c r="S3489" s="78">
        <v>35</v>
      </c>
      <c r="T3489" s="79" t="s">
        <v>44</v>
      </c>
      <c r="U3489" s="78">
        <v>11</v>
      </c>
      <c r="V3489" s="80" t="s">
        <v>156</v>
      </c>
      <c r="W3489" s="78">
        <v>61</v>
      </c>
      <c r="X3489" s="78">
        <v>9</v>
      </c>
    </row>
    <row r="3490" spans="1:24" x14ac:dyDescent="0.25">
      <c r="A3490" s="67"/>
      <c r="B3490" s="67">
        <v>3114</v>
      </c>
      <c r="C3490" s="67" t="s">
        <v>792</v>
      </c>
      <c r="D3490" s="107">
        <v>211205</v>
      </c>
      <c r="E3490" s="75" t="s">
        <v>591</v>
      </c>
      <c r="F3490" s="76">
        <v>611493</v>
      </c>
      <c r="G3490" s="75" t="s">
        <v>218</v>
      </c>
      <c r="H3490" s="77">
        <v>431.68</v>
      </c>
      <c r="I3490" s="77">
        <v>3098.47</v>
      </c>
      <c r="J3490" s="77">
        <v>2590</v>
      </c>
      <c r="K3490" s="77">
        <v>3231.07</v>
      </c>
      <c r="L3490" s="80">
        <v>0</v>
      </c>
      <c r="M3490" s="80"/>
      <c r="N3490" s="80"/>
      <c r="O3490" s="80"/>
      <c r="P3490" s="80"/>
      <c r="Q3490" s="78">
        <v>110010</v>
      </c>
      <c r="R3490" s="79" t="s">
        <v>44</v>
      </c>
      <c r="S3490" s="78">
        <v>35</v>
      </c>
      <c r="T3490" s="79" t="s">
        <v>44</v>
      </c>
      <c r="U3490" s="78">
        <v>11</v>
      </c>
      <c r="V3490" s="80" t="s">
        <v>156</v>
      </c>
      <c r="W3490" s="78">
        <v>61</v>
      </c>
      <c r="X3490" s="78">
        <v>9</v>
      </c>
    </row>
    <row r="3491" spans="1:24" x14ac:dyDescent="0.25">
      <c r="A3491" s="67"/>
      <c r="B3491" s="67">
        <v>3115</v>
      </c>
      <c r="C3491" s="67" t="s">
        <v>792</v>
      </c>
      <c r="D3491" s="107">
        <v>211205</v>
      </c>
      <c r="E3491" s="75" t="s">
        <v>591</v>
      </c>
      <c r="F3491" s="76">
        <v>712355</v>
      </c>
      <c r="G3491" s="75" t="s">
        <v>376</v>
      </c>
      <c r="H3491" s="77">
        <v>0</v>
      </c>
      <c r="I3491" s="77">
        <v>11093.279999999999</v>
      </c>
      <c r="J3491" s="77">
        <v>9021</v>
      </c>
      <c r="K3491" s="77">
        <v>8047.99</v>
      </c>
      <c r="L3491" s="80">
        <v>14051</v>
      </c>
      <c r="M3491" s="80"/>
      <c r="N3491" s="80"/>
      <c r="O3491" s="80"/>
      <c r="P3491" s="80"/>
      <c r="Q3491" s="78">
        <v>110010</v>
      </c>
      <c r="R3491" s="79" t="s">
        <v>44</v>
      </c>
      <c r="S3491" s="78">
        <v>35</v>
      </c>
      <c r="T3491" s="79" t="s">
        <v>44</v>
      </c>
      <c r="U3491" s="78">
        <v>11</v>
      </c>
      <c r="V3491" s="80" t="s">
        <v>156</v>
      </c>
      <c r="W3491" s="78">
        <v>71</v>
      </c>
      <c r="X3491" s="78">
        <v>9</v>
      </c>
    </row>
    <row r="3492" spans="1:24" x14ac:dyDescent="0.25">
      <c r="A3492" s="67"/>
      <c r="B3492" s="67">
        <v>3116</v>
      </c>
      <c r="C3492" s="67" t="s">
        <v>792</v>
      </c>
      <c r="D3492" s="107">
        <v>211205</v>
      </c>
      <c r="E3492" s="75" t="s">
        <v>591</v>
      </c>
      <c r="F3492" s="76">
        <v>712370</v>
      </c>
      <c r="G3492" s="75" t="s">
        <v>184</v>
      </c>
      <c r="H3492" s="77">
        <v>41378.160000000011</v>
      </c>
      <c r="I3492" s="77">
        <v>41355.790000000015</v>
      </c>
      <c r="J3492" s="77">
        <v>50000</v>
      </c>
      <c r="K3492" s="77">
        <v>26513.370000000003</v>
      </c>
      <c r="L3492" s="80">
        <f>50000+450000</f>
        <v>500000</v>
      </c>
      <c r="M3492" s="80"/>
      <c r="N3492" s="80"/>
      <c r="O3492" s="80"/>
      <c r="P3492" s="80"/>
      <c r="Q3492" s="78">
        <v>110010</v>
      </c>
      <c r="R3492" s="79" t="s">
        <v>44</v>
      </c>
      <c r="S3492" s="78">
        <v>35</v>
      </c>
      <c r="T3492" s="79" t="s">
        <v>44</v>
      </c>
      <c r="U3492" s="78">
        <v>11</v>
      </c>
      <c r="V3492" s="80" t="s">
        <v>156</v>
      </c>
      <c r="W3492" s="78">
        <v>71</v>
      </c>
      <c r="X3492" s="78">
        <v>9</v>
      </c>
    </row>
    <row r="3493" spans="1:24" x14ac:dyDescent="0.25">
      <c r="A3493" s="67"/>
      <c r="B3493" s="67">
        <v>3117</v>
      </c>
      <c r="C3493" s="67" t="s">
        <v>792</v>
      </c>
      <c r="D3493" s="107">
        <v>211205</v>
      </c>
      <c r="E3493" s="75" t="s">
        <v>591</v>
      </c>
      <c r="F3493" s="76">
        <v>712510</v>
      </c>
      <c r="G3493" s="75" t="s">
        <v>186</v>
      </c>
      <c r="H3493" s="77">
        <v>4126.6399999999994</v>
      </c>
      <c r="I3493" s="77">
        <v>3180.1099999999997</v>
      </c>
      <c r="J3493" s="77">
        <v>4679</v>
      </c>
      <c r="K3493" s="77">
        <v>0</v>
      </c>
      <c r="L3493" s="80">
        <v>4679</v>
      </c>
      <c r="M3493" s="80"/>
      <c r="N3493" s="80"/>
      <c r="O3493" s="80"/>
      <c r="P3493" s="80"/>
      <c r="Q3493" s="78">
        <v>110010</v>
      </c>
      <c r="R3493" s="79" t="s">
        <v>44</v>
      </c>
      <c r="S3493" s="78">
        <v>35</v>
      </c>
      <c r="T3493" s="79" t="s">
        <v>44</v>
      </c>
      <c r="U3493" s="78">
        <v>11</v>
      </c>
      <c r="V3493" s="80" t="s">
        <v>156</v>
      </c>
      <c r="W3493" s="78">
        <v>71</v>
      </c>
      <c r="X3493" s="78">
        <v>9</v>
      </c>
    </row>
    <row r="3494" spans="1:24" s="66" customFormat="1" x14ac:dyDescent="0.25">
      <c r="A3494" s="67"/>
      <c r="B3494" s="67">
        <v>3118</v>
      </c>
      <c r="C3494" s="67" t="s">
        <v>792</v>
      </c>
      <c r="D3494" s="107">
        <v>211205</v>
      </c>
      <c r="E3494" s="75" t="s">
        <v>591</v>
      </c>
      <c r="F3494" s="76">
        <v>712655</v>
      </c>
      <c r="G3494" s="75" t="s">
        <v>237</v>
      </c>
      <c r="H3494" s="77">
        <v>439.25</v>
      </c>
      <c r="I3494" s="77">
        <v>437.95</v>
      </c>
      <c r="J3494" s="77">
        <v>1000</v>
      </c>
      <c r="K3494" s="77">
        <v>138.24</v>
      </c>
      <c r="L3494" s="80">
        <v>1000</v>
      </c>
      <c r="M3494" s="80"/>
      <c r="N3494" s="80"/>
      <c r="O3494" s="80"/>
      <c r="P3494" s="80"/>
      <c r="Q3494" s="78">
        <v>110010</v>
      </c>
      <c r="R3494" s="79" t="s">
        <v>44</v>
      </c>
      <c r="S3494" s="78">
        <v>35</v>
      </c>
      <c r="T3494" s="79" t="s">
        <v>44</v>
      </c>
      <c r="U3494" s="78">
        <v>11</v>
      </c>
      <c r="V3494" s="80" t="s">
        <v>156</v>
      </c>
      <c r="W3494" s="78">
        <v>71</v>
      </c>
      <c r="X3494" s="78">
        <v>9</v>
      </c>
    </row>
    <row r="3495" spans="1:24" x14ac:dyDescent="0.25">
      <c r="A3495" s="67"/>
      <c r="B3495" s="67">
        <v>3119</v>
      </c>
      <c r="C3495" s="67" t="s">
        <v>792</v>
      </c>
      <c r="D3495" s="107">
        <v>211205</v>
      </c>
      <c r="E3495" s="75" t="s">
        <v>591</v>
      </c>
      <c r="F3495" s="76">
        <v>733120</v>
      </c>
      <c r="G3495" s="75" t="s">
        <v>188</v>
      </c>
      <c r="H3495" s="77">
        <v>25790.07</v>
      </c>
      <c r="I3495" s="77">
        <v>22781.58</v>
      </c>
      <c r="J3495" s="77">
        <v>28500</v>
      </c>
      <c r="K3495" s="77">
        <v>12221.79</v>
      </c>
      <c r="L3495" s="80">
        <v>28500</v>
      </c>
      <c r="M3495" s="80"/>
      <c r="N3495" s="80"/>
      <c r="O3495" s="80"/>
      <c r="P3495" s="80"/>
      <c r="Q3495" s="78">
        <v>110010</v>
      </c>
      <c r="R3495" s="79" t="s">
        <v>44</v>
      </c>
      <c r="S3495" s="78">
        <v>35</v>
      </c>
      <c r="T3495" s="79" t="s">
        <v>44</v>
      </c>
      <c r="U3495" s="78">
        <v>11</v>
      </c>
      <c r="V3495" s="80" t="s">
        <v>156</v>
      </c>
      <c r="W3495" s="78">
        <v>73</v>
      </c>
      <c r="X3495" s="78">
        <v>9</v>
      </c>
    </row>
    <row r="3496" spans="1:24" x14ac:dyDescent="0.25">
      <c r="A3496" s="67"/>
      <c r="B3496" s="67">
        <v>3120</v>
      </c>
      <c r="C3496" s="67" t="s">
        <v>792</v>
      </c>
      <c r="D3496" s="107">
        <v>211205</v>
      </c>
      <c r="E3496" s="75" t="s">
        <v>591</v>
      </c>
      <c r="F3496" s="76">
        <v>733210</v>
      </c>
      <c r="G3496" s="75" t="s">
        <v>251</v>
      </c>
      <c r="H3496" s="77">
        <v>554.35</v>
      </c>
      <c r="I3496" s="77">
        <v>0</v>
      </c>
      <c r="J3496" s="77">
        <v>1000</v>
      </c>
      <c r="K3496" s="77">
        <v>0</v>
      </c>
      <c r="L3496" s="80">
        <v>1000</v>
      </c>
      <c r="M3496" s="80"/>
      <c r="N3496" s="80"/>
      <c r="O3496" s="80"/>
      <c r="P3496" s="80"/>
      <c r="Q3496" s="78">
        <v>110010</v>
      </c>
      <c r="R3496" s="79" t="s">
        <v>44</v>
      </c>
      <c r="S3496" s="78">
        <v>35</v>
      </c>
      <c r="T3496" s="79" t="s">
        <v>44</v>
      </c>
      <c r="U3496" s="78">
        <v>11</v>
      </c>
      <c r="V3496" s="80" t="s">
        <v>156</v>
      </c>
      <c r="W3496" s="78">
        <v>73</v>
      </c>
      <c r="X3496" s="78">
        <v>9</v>
      </c>
    </row>
    <row r="3497" spans="1:24" x14ac:dyDescent="0.25">
      <c r="A3497" s="67"/>
      <c r="B3497" s="67">
        <v>3121</v>
      </c>
      <c r="C3497" s="67" t="s">
        <v>792</v>
      </c>
      <c r="D3497" s="107">
        <v>211205</v>
      </c>
      <c r="E3497" s="75" t="s">
        <v>591</v>
      </c>
      <c r="F3497" s="76">
        <v>733220</v>
      </c>
      <c r="G3497" s="75" t="s">
        <v>256</v>
      </c>
      <c r="H3497" s="77">
        <v>0</v>
      </c>
      <c r="I3497" s="77">
        <v>769</v>
      </c>
      <c r="J3497" s="77">
        <v>1000</v>
      </c>
      <c r="K3497" s="77">
        <v>0</v>
      </c>
      <c r="L3497" s="80">
        <v>1000</v>
      </c>
      <c r="M3497" s="80"/>
      <c r="N3497" s="80"/>
      <c r="O3497" s="80"/>
      <c r="P3497" s="80"/>
      <c r="Q3497" s="78">
        <v>110010</v>
      </c>
      <c r="R3497" s="79" t="s">
        <v>44</v>
      </c>
      <c r="S3497" s="78">
        <v>35</v>
      </c>
      <c r="T3497" s="79" t="s">
        <v>44</v>
      </c>
      <c r="U3497" s="78">
        <v>11</v>
      </c>
      <c r="V3497" s="80" t="s">
        <v>156</v>
      </c>
      <c r="W3497" s="78">
        <v>73</v>
      </c>
      <c r="X3497" s="78">
        <v>9</v>
      </c>
    </row>
    <row r="3498" spans="1:24" x14ac:dyDescent="0.25">
      <c r="A3498" s="67"/>
      <c r="B3498" s="67">
        <v>3122</v>
      </c>
      <c r="C3498" s="67" t="s">
        <v>792</v>
      </c>
      <c r="D3498" s="107">
        <v>211205</v>
      </c>
      <c r="E3498" s="75" t="s">
        <v>591</v>
      </c>
      <c r="F3498" s="76">
        <v>744210</v>
      </c>
      <c r="G3498" s="75" t="s">
        <v>190</v>
      </c>
      <c r="H3498" s="77">
        <v>797.8</v>
      </c>
      <c r="I3498" s="77">
        <v>980.71999999999991</v>
      </c>
      <c r="J3498" s="77">
        <v>1000</v>
      </c>
      <c r="K3498" s="77">
        <v>129.57</v>
      </c>
      <c r="L3498" s="80">
        <v>1000</v>
      </c>
      <c r="M3498" s="80"/>
      <c r="N3498" s="80"/>
      <c r="O3498" s="80"/>
      <c r="P3498" s="80"/>
      <c r="Q3498" s="78">
        <v>110010</v>
      </c>
      <c r="R3498" s="79" t="s">
        <v>44</v>
      </c>
      <c r="S3498" s="78">
        <v>35</v>
      </c>
      <c r="T3498" s="79" t="s">
        <v>44</v>
      </c>
      <c r="U3498" s="78">
        <v>11</v>
      </c>
      <c r="V3498" s="80" t="s">
        <v>156</v>
      </c>
      <c r="W3498" s="78">
        <v>74</v>
      </c>
      <c r="X3498" s="78">
        <v>9</v>
      </c>
    </row>
    <row r="3499" spans="1:24" x14ac:dyDescent="0.25">
      <c r="A3499" s="67"/>
      <c r="B3499" s="67">
        <v>3123</v>
      </c>
      <c r="C3499" s="67" t="s">
        <v>792</v>
      </c>
      <c r="D3499" s="107">
        <v>211205</v>
      </c>
      <c r="E3499" s="75" t="s">
        <v>591</v>
      </c>
      <c r="F3499" s="76">
        <v>744220</v>
      </c>
      <c r="G3499" s="75" t="s">
        <v>191</v>
      </c>
      <c r="H3499" s="77">
        <v>9702.36</v>
      </c>
      <c r="I3499" s="77">
        <v>5220.4500000000007</v>
      </c>
      <c r="J3499" s="77">
        <v>14400</v>
      </c>
      <c r="K3499" s="77">
        <v>4767.4799999999996</v>
      </c>
      <c r="L3499" s="80">
        <v>14400</v>
      </c>
      <c r="M3499" s="80"/>
      <c r="N3499" s="80"/>
      <c r="O3499" s="80"/>
      <c r="P3499" s="80"/>
      <c r="Q3499" s="78">
        <v>110010</v>
      </c>
      <c r="R3499" s="79" t="s">
        <v>44</v>
      </c>
      <c r="S3499" s="78">
        <v>35</v>
      </c>
      <c r="T3499" s="79" t="s">
        <v>44</v>
      </c>
      <c r="U3499" s="78">
        <v>11</v>
      </c>
      <c r="V3499" s="80" t="s">
        <v>156</v>
      </c>
      <c r="W3499" s="78">
        <v>74</v>
      </c>
      <c r="X3499" s="78">
        <v>9</v>
      </c>
    </row>
    <row r="3500" spans="1:24" x14ac:dyDescent="0.25">
      <c r="A3500" s="67"/>
      <c r="B3500" s="67">
        <v>3124</v>
      </c>
      <c r="C3500" s="67" t="s">
        <v>792</v>
      </c>
      <c r="D3500" s="107">
        <v>211205</v>
      </c>
      <c r="E3500" s="75" t="s">
        <v>591</v>
      </c>
      <c r="F3500" s="76">
        <v>744230</v>
      </c>
      <c r="G3500" s="75" t="s">
        <v>234</v>
      </c>
      <c r="H3500" s="77">
        <v>0</v>
      </c>
      <c r="I3500" s="77">
        <v>0</v>
      </c>
      <c r="J3500" s="77">
        <v>3000</v>
      </c>
      <c r="K3500" s="77">
        <v>598</v>
      </c>
      <c r="L3500" s="80">
        <v>3000</v>
      </c>
      <c r="M3500" s="80"/>
      <c r="N3500" s="80"/>
      <c r="O3500" s="80"/>
      <c r="P3500" s="80"/>
      <c r="Q3500" s="78">
        <v>110010</v>
      </c>
      <c r="R3500" s="79" t="s">
        <v>44</v>
      </c>
      <c r="S3500" s="78">
        <v>35</v>
      </c>
      <c r="T3500" s="79" t="s">
        <v>44</v>
      </c>
      <c r="U3500" s="78">
        <v>11</v>
      </c>
      <c r="V3500" s="80" t="s">
        <v>156</v>
      </c>
      <c r="W3500" s="78">
        <v>74</v>
      </c>
      <c r="X3500" s="78">
        <v>9</v>
      </c>
    </row>
    <row r="3501" spans="1:24" x14ac:dyDescent="0.25">
      <c r="A3501" s="67"/>
      <c r="B3501" s="67">
        <v>3125</v>
      </c>
      <c r="C3501" s="67" t="s">
        <v>792</v>
      </c>
      <c r="D3501" s="107">
        <v>211205</v>
      </c>
      <c r="E3501" s="75" t="s">
        <v>591</v>
      </c>
      <c r="F3501" s="76">
        <v>755240</v>
      </c>
      <c r="G3501" s="75" t="s">
        <v>193</v>
      </c>
      <c r="H3501" s="77">
        <v>0</v>
      </c>
      <c r="I3501" s="77">
        <v>0</v>
      </c>
      <c r="J3501" s="77">
        <v>3258</v>
      </c>
      <c r="K3501" s="77">
        <v>2028.1099999999997</v>
      </c>
      <c r="L3501" s="80">
        <f>3258+49230+33505</f>
        <v>85993</v>
      </c>
      <c r="M3501" s="80"/>
      <c r="N3501" s="80"/>
      <c r="O3501" s="80">
        <v>82735</v>
      </c>
      <c r="P3501" s="80"/>
      <c r="Q3501" s="78">
        <v>110010</v>
      </c>
      <c r="R3501" s="79" t="s">
        <v>44</v>
      </c>
      <c r="S3501" s="78">
        <v>35</v>
      </c>
      <c r="T3501" s="79" t="s">
        <v>44</v>
      </c>
      <c r="U3501" s="78">
        <v>11</v>
      </c>
      <c r="V3501" s="80" t="s">
        <v>156</v>
      </c>
      <c r="W3501" s="78">
        <v>75</v>
      </c>
      <c r="X3501" s="78">
        <v>9</v>
      </c>
    </row>
    <row r="3502" spans="1:24" x14ac:dyDescent="0.25">
      <c r="A3502" s="67"/>
      <c r="B3502" s="67">
        <v>3126</v>
      </c>
      <c r="C3502" s="67" t="s">
        <v>792</v>
      </c>
      <c r="D3502" s="107">
        <v>211205</v>
      </c>
      <c r="E3502" s="75" t="s">
        <v>591</v>
      </c>
      <c r="F3502" s="76">
        <v>755310</v>
      </c>
      <c r="G3502" s="75" t="s">
        <v>194</v>
      </c>
      <c r="H3502" s="77">
        <v>2346.29</v>
      </c>
      <c r="I3502" s="77">
        <v>54.579999999999927</v>
      </c>
      <c r="J3502" s="77">
        <v>5000</v>
      </c>
      <c r="K3502" s="77">
        <v>1931.5600000000002</v>
      </c>
      <c r="L3502" s="80">
        <v>5000</v>
      </c>
      <c r="M3502" s="80"/>
      <c r="N3502" s="80"/>
      <c r="O3502" s="80"/>
      <c r="P3502" s="80"/>
      <c r="Q3502" s="78">
        <v>110010</v>
      </c>
      <c r="R3502" s="79" t="s">
        <v>44</v>
      </c>
      <c r="S3502" s="78">
        <v>35</v>
      </c>
      <c r="T3502" s="79" t="s">
        <v>44</v>
      </c>
      <c r="U3502" s="78">
        <v>11</v>
      </c>
      <c r="V3502" s="80" t="s">
        <v>156</v>
      </c>
      <c r="W3502" s="78">
        <v>75</v>
      </c>
      <c r="X3502" s="78">
        <v>9</v>
      </c>
    </row>
    <row r="3503" spans="1:24" x14ac:dyDescent="0.25">
      <c r="A3503" s="67"/>
      <c r="B3503" s="67">
        <v>3127</v>
      </c>
      <c r="C3503" s="67" t="s">
        <v>792</v>
      </c>
      <c r="D3503" s="107">
        <v>211205</v>
      </c>
      <c r="E3503" s="75" t="s">
        <v>591</v>
      </c>
      <c r="F3503" s="76">
        <v>755360</v>
      </c>
      <c r="G3503" s="75" t="s">
        <v>225</v>
      </c>
      <c r="H3503" s="77">
        <v>4463.2</v>
      </c>
      <c r="I3503" s="77">
        <v>1270.9299999999994</v>
      </c>
      <c r="J3503" s="77">
        <v>7500</v>
      </c>
      <c r="K3503" s="77">
        <v>4673.6799999999994</v>
      </c>
      <c r="L3503" s="80">
        <v>7500</v>
      </c>
      <c r="M3503" s="80"/>
      <c r="N3503" s="80"/>
      <c r="O3503" s="80"/>
      <c r="P3503" s="80"/>
      <c r="Q3503" s="78">
        <v>110010</v>
      </c>
      <c r="R3503" s="79" t="s">
        <v>44</v>
      </c>
      <c r="S3503" s="78">
        <v>35</v>
      </c>
      <c r="T3503" s="79" t="s">
        <v>44</v>
      </c>
      <c r="U3503" s="78">
        <v>11</v>
      </c>
      <c r="V3503" s="80" t="s">
        <v>156</v>
      </c>
      <c r="W3503" s="78">
        <v>75</v>
      </c>
      <c r="X3503" s="78">
        <v>9</v>
      </c>
    </row>
    <row r="3504" spans="1:24" x14ac:dyDescent="0.25">
      <c r="A3504" s="67"/>
      <c r="B3504" s="67">
        <v>3128</v>
      </c>
      <c r="C3504" s="67" t="s">
        <v>792</v>
      </c>
      <c r="D3504" s="107">
        <v>211205</v>
      </c>
      <c r="E3504" s="75" t="s">
        <v>591</v>
      </c>
      <c r="F3504" s="76">
        <v>755510</v>
      </c>
      <c r="G3504" s="75" t="s">
        <v>195</v>
      </c>
      <c r="H3504" s="77">
        <v>375</v>
      </c>
      <c r="I3504" s="77">
        <v>145</v>
      </c>
      <c r="J3504" s="77">
        <v>742</v>
      </c>
      <c r="K3504" s="77">
        <v>35</v>
      </c>
      <c r="L3504" s="80">
        <v>742</v>
      </c>
      <c r="M3504" s="80"/>
      <c r="N3504" s="80"/>
      <c r="O3504" s="80"/>
      <c r="P3504" s="80"/>
      <c r="Q3504" s="78">
        <v>110010</v>
      </c>
      <c r="R3504" s="79" t="s">
        <v>44</v>
      </c>
      <c r="S3504" s="78">
        <v>35</v>
      </c>
      <c r="T3504" s="79" t="s">
        <v>44</v>
      </c>
      <c r="U3504" s="78">
        <v>11</v>
      </c>
      <c r="V3504" s="80" t="s">
        <v>156</v>
      </c>
      <c r="W3504" s="78">
        <v>75</v>
      </c>
      <c r="X3504" s="78">
        <v>9</v>
      </c>
    </row>
    <row r="3505" spans="1:24" x14ac:dyDescent="0.25">
      <c r="A3505" s="67"/>
      <c r="B3505" s="67">
        <v>3129</v>
      </c>
      <c r="C3505" s="67" t="s">
        <v>792</v>
      </c>
      <c r="D3505" s="107">
        <v>211205</v>
      </c>
      <c r="E3505" s="75" t="s">
        <v>591</v>
      </c>
      <c r="F3505" s="76">
        <v>755705</v>
      </c>
      <c r="G3505" s="75" t="s">
        <v>196</v>
      </c>
      <c r="H3505" s="77">
        <v>11551.949999999999</v>
      </c>
      <c r="I3505" s="77">
        <v>12819.470000000001</v>
      </c>
      <c r="J3505" s="77">
        <v>18000</v>
      </c>
      <c r="K3505" s="77">
        <v>7138.4800000000005</v>
      </c>
      <c r="L3505" s="80">
        <v>18000</v>
      </c>
      <c r="M3505" s="80"/>
      <c r="N3505" s="80"/>
      <c r="O3505" s="80"/>
      <c r="P3505" s="80"/>
      <c r="Q3505" s="78">
        <v>110010</v>
      </c>
      <c r="R3505" s="79" t="s">
        <v>44</v>
      </c>
      <c r="S3505" s="78">
        <v>35</v>
      </c>
      <c r="T3505" s="79" t="s">
        <v>44</v>
      </c>
      <c r="U3505" s="78">
        <v>11</v>
      </c>
      <c r="V3505" s="80" t="s">
        <v>156</v>
      </c>
      <c r="W3505" s="78">
        <v>75</v>
      </c>
      <c r="X3505" s="78">
        <v>9</v>
      </c>
    </row>
    <row r="3506" spans="1:24" x14ac:dyDescent="0.25">
      <c r="A3506" s="67"/>
      <c r="B3506" s="67">
        <v>3130</v>
      </c>
      <c r="C3506" s="67" t="s">
        <v>792</v>
      </c>
      <c r="D3506" s="107">
        <v>211205</v>
      </c>
      <c r="E3506" s="75" t="s">
        <v>591</v>
      </c>
      <c r="F3506" s="76">
        <v>755710</v>
      </c>
      <c r="G3506" s="75" t="s">
        <v>574</v>
      </c>
      <c r="H3506" s="77">
        <v>6.9300000000000015</v>
      </c>
      <c r="I3506" s="77">
        <v>-4.1100000000000012</v>
      </c>
      <c r="J3506" s="77">
        <v>100</v>
      </c>
      <c r="K3506" s="77">
        <v>19.78</v>
      </c>
      <c r="L3506" s="80">
        <v>100</v>
      </c>
      <c r="M3506" s="80"/>
      <c r="N3506" s="80"/>
      <c r="O3506" s="80"/>
      <c r="P3506" s="80"/>
      <c r="Q3506" s="78">
        <v>110010</v>
      </c>
      <c r="R3506" s="79" t="s">
        <v>44</v>
      </c>
      <c r="S3506" s="78">
        <v>35</v>
      </c>
      <c r="T3506" s="79" t="s">
        <v>44</v>
      </c>
      <c r="U3506" s="78">
        <v>11</v>
      </c>
      <c r="V3506" s="80" t="s">
        <v>156</v>
      </c>
      <c r="W3506" s="78">
        <v>75</v>
      </c>
      <c r="X3506" s="78">
        <v>9</v>
      </c>
    </row>
    <row r="3507" spans="1:24" x14ac:dyDescent="0.25">
      <c r="A3507" s="67"/>
      <c r="B3507" s="67">
        <v>3131</v>
      </c>
      <c r="C3507" s="67" t="s">
        <v>792</v>
      </c>
      <c r="D3507" s="107">
        <v>211205</v>
      </c>
      <c r="E3507" s="75" t="s">
        <v>591</v>
      </c>
      <c r="F3507" s="76">
        <v>755730</v>
      </c>
      <c r="G3507" s="75" t="s">
        <v>197</v>
      </c>
      <c r="H3507" s="77">
        <v>580</v>
      </c>
      <c r="I3507" s="77">
        <v>1266.75</v>
      </c>
      <c r="J3507" s="77">
        <v>1500</v>
      </c>
      <c r="K3507" s="77">
        <v>1135</v>
      </c>
      <c r="L3507" s="80">
        <v>1500</v>
      </c>
      <c r="M3507" s="80"/>
      <c r="N3507" s="80"/>
      <c r="O3507" s="80"/>
      <c r="P3507" s="80"/>
      <c r="Q3507" s="78">
        <v>110010</v>
      </c>
      <c r="R3507" s="79" t="s">
        <v>44</v>
      </c>
      <c r="S3507" s="78">
        <v>35</v>
      </c>
      <c r="T3507" s="79" t="s">
        <v>44</v>
      </c>
      <c r="U3507" s="78">
        <v>11</v>
      </c>
      <c r="V3507" s="80" t="s">
        <v>156</v>
      </c>
      <c r="W3507" s="78">
        <v>75</v>
      </c>
      <c r="X3507" s="78">
        <v>9</v>
      </c>
    </row>
    <row r="3508" spans="1:24" x14ac:dyDescent="0.25">
      <c r="A3508" s="67"/>
      <c r="B3508" s="67">
        <v>3132</v>
      </c>
      <c r="C3508" s="67" t="s">
        <v>792</v>
      </c>
      <c r="D3508" s="107">
        <v>211205</v>
      </c>
      <c r="E3508" s="75" t="s">
        <v>591</v>
      </c>
      <c r="F3508" s="76">
        <v>765430</v>
      </c>
      <c r="G3508" s="75" t="s">
        <v>202</v>
      </c>
      <c r="H3508" s="77">
        <v>0</v>
      </c>
      <c r="I3508" s="77">
        <v>15.919999999999998</v>
      </c>
      <c r="J3508" s="77">
        <v>30</v>
      </c>
      <c r="K3508" s="77">
        <v>0</v>
      </c>
      <c r="L3508" s="80">
        <v>0</v>
      </c>
      <c r="M3508" s="80"/>
      <c r="N3508" s="80"/>
      <c r="O3508" s="80"/>
      <c r="P3508" s="80"/>
      <c r="Q3508" s="78">
        <v>110010</v>
      </c>
      <c r="R3508" s="79" t="s">
        <v>44</v>
      </c>
      <c r="S3508" s="78">
        <v>35</v>
      </c>
      <c r="T3508" s="79" t="s">
        <v>44</v>
      </c>
      <c r="U3508" s="78">
        <v>11</v>
      </c>
      <c r="V3508" s="80" t="s">
        <v>156</v>
      </c>
      <c r="W3508" s="78">
        <v>76</v>
      </c>
      <c r="X3508" s="78">
        <v>9</v>
      </c>
    </row>
    <row r="3509" spans="1:24" x14ac:dyDescent="0.25">
      <c r="A3509" s="67"/>
      <c r="B3509" s="67">
        <v>3133</v>
      </c>
      <c r="C3509" s="67" t="s">
        <v>792</v>
      </c>
      <c r="D3509" s="107">
        <v>211205</v>
      </c>
      <c r="E3509" s="75" t="s">
        <v>591</v>
      </c>
      <c r="F3509" s="76">
        <v>787410</v>
      </c>
      <c r="G3509" s="75" t="s">
        <v>227</v>
      </c>
      <c r="H3509" s="77">
        <v>0</v>
      </c>
      <c r="I3509" s="77">
        <v>0</v>
      </c>
      <c r="J3509" s="77">
        <v>1000</v>
      </c>
      <c r="K3509" s="77">
        <v>0</v>
      </c>
      <c r="L3509" s="80">
        <v>1000</v>
      </c>
      <c r="M3509" s="80"/>
      <c r="N3509" s="80"/>
      <c r="O3509" s="80"/>
      <c r="P3509" s="80"/>
      <c r="Q3509" s="78">
        <v>110010</v>
      </c>
      <c r="R3509" s="79" t="s">
        <v>44</v>
      </c>
      <c r="S3509" s="78">
        <v>35</v>
      </c>
      <c r="T3509" s="79" t="s">
        <v>44</v>
      </c>
      <c r="U3509" s="78">
        <v>11</v>
      </c>
      <c r="V3509" s="80" t="s">
        <v>156</v>
      </c>
      <c r="W3509" s="78">
        <v>78</v>
      </c>
      <c r="X3509" s="78">
        <v>9</v>
      </c>
    </row>
    <row r="3510" spans="1:24" x14ac:dyDescent="0.25">
      <c r="A3510" s="67"/>
      <c r="B3510" s="67">
        <v>3134</v>
      </c>
      <c r="C3510" s="67" t="s">
        <v>792</v>
      </c>
      <c r="D3510" s="107">
        <v>211205</v>
      </c>
      <c r="E3510" s="75" t="s">
        <v>591</v>
      </c>
      <c r="F3510" s="76">
        <v>787430</v>
      </c>
      <c r="G3510" s="75" t="s">
        <v>207</v>
      </c>
      <c r="H3510" s="77">
        <v>0</v>
      </c>
      <c r="I3510" s="77">
        <v>18101.3</v>
      </c>
      <c r="J3510" s="77">
        <v>18000</v>
      </c>
      <c r="K3510" s="77">
        <v>5104.2</v>
      </c>
      <c r="L3510" s="80">
        <v>13000</v>
      </c>
      <c r="M3510" s="80"/>
      <c r="N3510" s="80"/>
      <c r="O3510" s="80"/>
      <c r="P3510" s="80"/>
      <c r="Q3510" s="78">
        <v>110010</v>
      </c>
      <c r="R3510" s="79" t="s">
        <v>44</v>
      </c>
      <c r="S3510" s="78">
        <v>35</v>
      </c>
      <c r="T3510" s="79" t="s">
        <v>44</v>
      </c>
      <c r="U3510" s="78">
        <v>11</v>
      </c>
      <c r="V3510" s="80" t="s">
        <v>156</v>
      </c>
      <c r="W3510" s="78">
        <v>78</v>
      </c>
      <c r="X3510" s="78">
        <v>9</v>
      </c>
    </row>
    <row r="3511" spans="1:24" x14ac:dyDescent="0.25">
      <c r="A3511" s="67"/>
      <c r="B3511" s="67"/>
      <c r="C3511" s="67" t="s">
        <v>792</v>
      </c>
      <c r="D3511" s="107">
        <v>211205</v>
      </c>
      <c r="E3511" s="75" t="s">
        <v>591</v>
      </c>
      <c r="F3511" s="66">
        <v>798142</v>
      </c>
      <c r="G3511" s="66" t="s">
        <v>839</v>
      </c>
      <c r="H3511" s="77"/>
      <c r="I3511" s="77"/>
      <c r="J3511" s="77"/>
      <c r="K3511" s="77"/>
      <c r="L3511" s="80">
        <v>-16373</v>
      </c>
      <c r="M3511" s="80"/>
      <c r="N3511" s="80"/>
      <c r="O3511" s="80"/>
      <c r="P3511" s="80"/>
      <c r="Q3511" s="78">
        <v>110010</v>
      </c>
      <c r="R3511" s="79" t="s">
        <v>44</v>
      </c>
      <c r="S3511" s="78">
        <v>35</v>
      </c>
      <c r="T3511" s="79" t="s">
        <v>44</v>
      </c>
      <c r="U3511" s="78">
        <v>11</v>
      </c>
      <c r="V3511" s="80" t="s">
        <v>156</v>
      </c>
      <c r="W3511" s="78">
        <v>79</v>
      </c>
      <c r="X3511" s="78">
        <v>9</v>
      </c>
    </row>
    <row r="3512" spans="1:24" x14ac:dyDescent="0.25">
      <c r="A3512" s="67"/>
      <c r="B3512" s="67">
        <v>3179</v>
      </c>
      <c r="C3512" s="67" t="s">
        <v>793</v>
      </c>
      <c r="D3512" s="109">
        <v>300050</v>
      </c>
      <c r="E3512" s="89" t="s">
        <v>707</v>
      </c>
      <c r="F3512" s="72">
        <v>611125</v>
      </c>
      <c r="G3512" s="86" t="s">
        <v>260</v>
      </c>
      <c r="H3512" s="87">
        <v>0</v>
      </c>
      <c r="I3512" s="87">
        <v>7776.96</v>
      </c>
      <c r="J3512" s="87">
        <v>7902</v>
      </c>
      <c r="K3512" s="87">
        <v>0</v>
      </c>
      <c r="L3512" s="80">
        <v>0</v>
      </c>
      <c r="M3512" s="80"/>
      <c r="N3512" s="80"/>
      <c r="O3512" s="80"/>
      <c r="P3512" s="80"/>
      <c r="Q3512" s="78">
        <v>110010</v>
      </c>
      <c r="R3512" s="79" t="s">
        <v>45</v>
      </c>
      <c r="S3512" s="78">
        <v>25</v>
      </c>
      <c r="T3512" s="79" t="s">
        <v>45</v>
      </c>
      <c r="U3512" s="78">
        <v>11</v>
      </c>
      <c r="V3512" s="80" t="s">
        <v>156</v>
      </c>
      <c r="W3512" s="78">
        <v>61</v>
      </c>
      <c r="X3512" s="78">
        <v>9</v>
      </c>
    </row>
    <row r="3513" spans="1:24" x14ac:dyDescent="0.25">
      <c r="A3513" s="67"/>
      <c r="B3513" s="67">
        <v>3180</v>
      </c>
      <c r="C3513" s="67" t="s">
        <v>793</v>
      </c>
      <c r="D3513" s="109">
        <v>300050</v>
      </c>
      <c r="E3513" s="89" t="s">
        <v>707</v>
      </c>
      <c r="F3513" s="72">
        <v>611130</v>
      </c>
      <c r="G3513" s="86" t="s">
        <v>261</v>
      </c>
      <c r="H3513" s="87">
        <v>13065</v>
      </c>
      <c r="I3513" s="87">
        <v>0</v>
      </c>
      <c r="J3513" s="87">
        <v>14132</v>
      </c>
      <c r="K3513" s="87">
        <v>7066.02</v>
      </c>
      <c r="L3513" s="80">
        <v>0</v>
      </c>
      <c r="M3513" s="80"/>
      <c r="N3513" s="80"/>
      <c r="O3513" s="80"/>
      <c r="P3513" s="80"/>
      <c r="Q3513" s="78">
        <v>110010</v>
      </c>
      <c r="R3513" s="79" t="s">
        <v>45</v>
      </c>
      <c r="S3513" s="78">
        <v>25</v>
      </c>
      <c r="T3513" s="79" t="s">
        <v>45</v>
      </c>
      <c r="U3513" s="78">
        <v>11</v>
      </c>
      <c r="V3513" s="80" t="s">
        <v>156</v>
      </c>
      <c r="W3513" s="78">
        <v>61</v>
      </c>
      <c r="X3513" s="78">
        <v>9</v>
      </c>
    </row>
    <row r="3514" spans="1:24" x14ac:dyDescent="0.25">
      <c r="A3514" s="67"/>
      <c r="B3514" s="67">
        <v>3181</v>
      </c>
      <c r="C3514" s="67" t="s">
        <v>793</v>
      </c>
      <c r="D3514" s="109">
        <v>300050</v>
      </c>
      <c r="E3514" s="89" t="s">
        <v>707</v>
      </c>
      <c r="F3514" s="72">
        <v>611210</v>
      </c>
      <c r="G3514" s="86" t="s">
        <v>221</v>
      </c>
      <c r="H3514" s="87">
        <v>86843.64</v>
      </c>
      <c r="I3514" s="87">
        <v>172291.33000000002</v>
      </c>
      <c r="J3514" s="87">
        <v>258812</v>
      </c>
      <c r="K3514" s="87">
        <v>129405.78000000001</v>
      </c>
      <c r="L3514" s="80">
        <f>258812+120000</f>
        <v>378812</v>
      </c>
      <c r="M3514" s="80"/>
      <c r="N3514" s="80"/>
      <c r="O3514" s="80"/>
      <c r="P3514" s="80">
        <v>120000</v>
      </c>
      <c r="Q3514" s="78">
        <v>110010</v>
      </c>
      <c r="R3514" s="79" t="s">
        <v>45</v>
      </c>
      <c r="S3514" s="78">
        <v>25</v>
      </c>
      <c r="T3514" s="79" t="s">
        <v>45</v>
      </c>
      <c r="U3514" s="78">
        <v>11</v>
      </c>
      <c r="V3514" s="80" t="s">
        <v>156</v>
      </c>
      <c r="W3514" s="78">
        <v>61</v>
      </c>
      <c r="X3514" s="78">
        <v>9</v>
      </c>
    </row>
    <row r="3515" spans="1:24" x14ac:dyDescent="0.25">
      <c r="A3515" s="67"/>
      <c r="B3515" s="67">
        <v>3182</v>
      </c>
      <c r="C3515" s="67" t="s">
        <v>793</v>
      </c>
      <c r="D3515" s="109">
        <v>300050</v>
      </c>
      <c r="E3515" s="89" t="s">
        <v>707</v>
      </c>
      <c r="F3515" s="72">
        <v>611420</v>
      </c>
      <c r="G3515" s="86" t="s">
        <v>181</v>
      </c>
      <c r="H3515" s="87">
        <v>73700.570000000022</v>
      </c>
      <c r="I3515" s="87">
        <v>110238.83</v>
      </c>
      <c r="J3515" s="87">
        <v>114638</v>
      </c>
      <c r="K3515" s="87">
        <v>57318.960000000006</v>
      </c>
      <c r="L3515" s="80">
        <v>114638</v>
      </c>
      <c r="M3515" s="80"/>
      <c r="N3515" s="80"/>
      <c r="O3515" s="80"/>
      <c r="P3515" s="80"/>
      <c r="Q3515" s="78">
        <v>110010</v>
      </c>
      <c r="R3515" s="79" t="s">
        <v>45</v>
      </c>
      <c r="S3515" s="78">
        <v>25</v>
      </c>
      <c r="T3515" s="79" t="s">
        <v>45</v>
      </c>
      <c r="U3515" s="78">
        <v>11</v>
      </c>
      <c r="V3515" s="80" t="s">
        <v>156</v>
      </c>
      <c r="W3515" s="78">
        <v>61</v>
      </c>
      <c r="X3515" s="78">
        <v>9</v>
      </c>
    </row>
    <row r="3516" spans="1:24" x14ac:dyDescent="0.25">
      <c r="A3516" s="67"/>
      <c r="B3516" s="67">
        <v>3183</v>
      </c>
      <c r="C3516" s="67" t="s">
        <v>793</v>
      </c>
      <c r="D3516" s="109">
        <v>300050</v>
      </c>
      <c r="E3516" s="89" t="s">
        <v>707</v>
      </c>
      <c r="F3516" s="72">
        <v>611430</v>
      </c>
      <c r="G3516" s="86" t="s">
        <v>255</v>
      </c>
      <c r="H3516" s="87">
        <v>29284.320000000003</v>
      </c>
      <c r="I3516" s="87">
        <v>30392.930000000008</v>
      </c>
      <c r="J3516" s="87">
        <v>33613</v>
      </c>
      <c r="K3516" s="87">
        <v>16806.420000000002</v>
      </c>
      <c r="L3516" s="80">
        <v>33613</v>
      </c>
      <c r="M3516" s="80"/>
      <c r="N3516" s="80"/>
      <c r="O3516" s="80"/>
      <c r="P3516" s="80"/>
      <c r="Q3516" s="78">
        <v>110010</v>
      </c>
      <c r="R3516" s="79" t="s">
        <v>45</v>
      </c>
      <c r="S3516" s="78">
        <v>25</v>
      </c>
      <c r="T3516" s="79" t="s">
        <v>45</v>
      </c>
      <c r="U3516" s="78">
        <v>11</v>
      </c>
      <c r="V3516" s="80" t="s">
        <v>156</v>
      </c>
      <c r="W3516" s="78">
        <v>61</v>
      </c>
      <c r="X3516" s="78">
        <v>9</v>
      </c>
    </row>
    <row r="3517" spans="1:24" x14ac:dyDescent="0.25">
      <c r="A3517" s="67"/>
      <c r="B3517" s="67">
        <v>3184</v>
      </c>
      <c r="C3517" s="67" t="s">
        <v>793</v>
      </c>
      <c r="D3517" s="109">
        <v>300050</v>
      </c>
      <c r="E3517" s="89" t="s">
        <v>707</v>
      </c>
      <c r="F3517" s="72">
        <v>611455</v>
      </c>
      <c r="G3517" s="86" t="s">
        <v>217</v>
      </c>
      <c r="H3517" s="87">
        <v>0</v>
      </c>
      <c r="I3517" s="87">
        <v>1392.44</v>
      </c>
      <c r="J3517" s="87">
        <v>5600</v>
      </c>
      <c r="K3517" s="87">
        <v>2832.1199999999994</v>
      </c>
      <c r="L3517" s="80">
        <v>5600</v>
      </c>
      <c r="M3517" s="80"/>
      <c r="N3517" s="80"/>
      <c r="O3517" s="80"/>
      <c r="P3517" s="80"/>
      <c r="Q3517" s="78">
        <v>110010</v>
      </c>
      <c r="R3517" s="79" t="s">
        <v>45</v>
      </c>
      <c r="S3517" s="78">
        <v>25</v>
      </c>
      <c r="T3517" s="79" t="s">
        <v>45</v>
      </c>
      <c r="U3517" s="78">
        <v>11</v>
      </c>
      <c r="V3517" s="80" t="s">
        <v>156</v>
      </c>
      <c r="W3517" s="78">
        <v>61</v>
      </c>
      <c r="X3517" s="78">
        <v>9</v>
      </c>
    </row>
    <row r="3518" spans="1:24" x14ac:dyDescent="0.25">
      <c r="A3518" s="67"/>
      <c r="B3518" s="67">
        <v>3185</v>
      </c>
      <c r="C3518" s="67" t="s">
        <v>793</v>
      </c>
      <c r="D3518" s="109">
        <v>300050</v>
      </c>
      <c r="E3518" s="89" t="s">
        <v>707</v>
      </c>
      <c r="F3518" s="72">
        <v>611460</v>
      </c>
      <c r="G3518" s="86" t="s">
        <v>182</v>
      </c>
      <c r="H3518" s="87">
        <v>352.26</v>
      </c>
      <c r="I3518" s="87">
        <v>3923.14</v>
      </c>
      <c r="J3518" s="87">
        <v>0</v>
      </c>
      <c r="K3518" s="87">
        <v>0</v>
      </c>
      <c r="L3518" s="80">
        <v>0</v>
      </c>
      <c r="M3518" s="80"/>
      <c r="N3518" s="80"/>
      <c r="O3518" s="80"/>
      <c r="P3518" s="80"/>
      <c r="Q3518" s="78">
        <v>110010</v>
      </c>
      <c r="R3518" s="79" t="s">
        <v>45</v>
      </c>
      <c r="S3518" s="78">
        <v>25</v>
      </c>
      <c r="T3518" s="79" t="s">
        <v>45</v>
      </c>
      <c r="U3518" s="78">
        <v>11</v>
      </c>
      <c r="V3518" s="80" t="s">
        <v>156</v>
      </c>
      <c r="W3518" s="78">
        <v>61</v>
      </c>
      <c r="X3518" s="78">
        <v>9</v>
      </c>
    </row>
    <row r="3519" spans="1:24" x14ac:dyDescent="0.25">
      <c r="A3519" s="67"/>
      <c r="B3519" s="67">
        <v>3186</v>
      </c>
      <c r="C3519" s="67" t="s">
        <v>793</v>
      </c>
      <c r="D3519" s="109">
        <v>300050</v>
      </c>
      <c r="E3519" s="88" t="s">
        <v>707</v>
      </c>
      <c r="F3519" s="72">
        <v>611489</v>
      </c>
      <c r="G3519" s="86" t="s">
        <v>733</v>
      </c>
      <c r="H3519" s="87">
        <v>0</v>
      </c>
      <c r="I3519" s="87">
        <v>20.11</v>
      </c>
      <c r="J3519" s="87">
        <v>147</v>
      </c>
      <c r="K3519" s="87">
        <v>146.51</v>
      </c>
      <c r="L3519" s="80">
        <v>0</v>
      </c>
      <c r="M3519" s="80"/>
      <c r="N3519" s="80"/>
      <c r="O3519" s="80"/>
      <c r="P3519" s="80"/>
      <c r="Q3519" s="78">
        <v>110010</v>
      </c>
      <c r="R3519" s="79" t="s">
        <v>45</v>
      </c>
      <c r="S3519" s="78">
        <v>25</v>
      </c>
      <c r="T3519" s="79" t="s">
        <v>45</v>
      </c>
      <c r="U3519" s="78">
        <v>11</v>
      </c>
      <c r="V3519" s="80" t="s">
        <v>156</v>
      </c>
      <c r="W3519" s="78">
        <v>61</v>
      </c>
      <c r="X3519" s="78">
        <v>9</v>
      </c>
    </row>
    <row r="3520" spans="1:24" x14ac:dyDescent="0.25">
      <c r="A3520" s="67"/>
      <c r="B3520" s="67">
        <v>3187</v>
      </c>
      <c r="C3520" s="67" t="s">
        <v>793</v>
      </c>
      <c r="D3520" s="109">
        <v>300050</v>
      </c>
      <c r="E3520" s="88" t="s">
        <v>707</v>
      </c>
      <c r="F3520" s="72">
        <v>611491</v>
      </c>
      <c r="G3520" s="86" t="s">
        <v>233</v>
      </c>
      <c r="H3520" s="87">
        <v>0</v>
      </c>
      <c r="I3520" s="87">
        <v>550.28</v>
      </c>
      <c r="J3520" s="87">
        <v>0</v>
      </c>
      <c r="K3520" s="87">
        <v>0</v>
      </c>
      <c r="L3520" s="80">
        <v>0</v>
      </c>
      <c r="M3520" s="80"/>
      <c r="N3520" s="80"/>
      <c r="O3520" s="80"/>
      <c r="P3520" s="80"/>
      <c r="Q3520" s="78">
        <v>110010</v>
      </c>
      <c r="R3520" s="79" t="s">
        <v>45</v>
      </c>
      <c r="S3520" s="78">
        <v>25</v>
      </c>
      <c r="T3520" s="79" t="s">
        <v>45</v>
      </c>
      <c r="U3520" s="78">
        <v>11</v>
      </c>
      <c r="V3520" s="80" t="s">
        <v>156</v>
      </c>
      <c r="W3520" s="78">
        <v>61</v>
      </c>
      <c r="X3520" s="78">
        <v>9</v>
      </c>
    </row>
    <row r="3521" spans="1:24" x14ac:dyDescent="0.25">
      <c r="A3521" s="67"/>
      <c r="B3521" s="67">
        <v>3188</v>
      </c>
      <c r="C3521" s="67" t="s">
        <v>793</v>
      </c>
      <c r="D3521" s="109">
        <v>300050</v>
      </c>
      <c r="E3521" s="88" t="s">
        <v>707</v>
      </c>
      <c r="F3521" s="72">
        <v>611492</v>
      </c>
      <c r="G3521" s="86" t="s">
        <v>183</v>
      </c>
      <c r="H3521" s="87">
        <v>0</v>
      </c>
      <c r="I3521" s="87">
        <v>1365.08</v>
      </c>
      <c r="J3521" s="87">
        <v>227</v>
      </c>
      <c r="K3521" s="87">
        <v>226.14999999999998</v>
      </c>
      <c r="L3521" s="80">
        <v>0</v>
      </c>
      <c r="M3521" s="80"/>
      <c r="N3521" s="80"/>
      <c r="O3521" s="80"/>
      <c r="P3521" s="80"/>
      <c r="Q3521" s="78">
        <v>110010</v>
      </c>
      <c r="R3521" s="79" t="s">
        <v>45</v>
      </c>
      <c r="S3521" s="78">
        <v>25</v>
      </c>
      <c r="T3521" s="79" t="s">
        <v>45</v>
      </c>
      <c r="U3521" s="78">
        <v>11</v>
      </c>
      <c r="V3521" s="80" t="s">
        <v>156</v>
      </c>
      <c r="W3521" s="78">
        <v>61</v>
      </c>
      <c r="X3521" s="78">
        <v>9</v>
      </c>
    </row>
    <row r="3522" spans="1:24" x14ac:dyDescent="0.25">
      <c r="A3522" s="67"/>
      <c r="B3522" s="67">
        <v>3189</v>
      </c>
      <c r="C3522" s="67" t="s">
        <v>793</v>
      </c>
      <c r="D3522" s="109">
        <v>300050</v>
      </c>
      <c r="E3522" s="88" t="s">
        <v>707</v>
      </c>
      <c r="F3522" s="72">
        <v>611510</v>
      </c>
      <c r="G3522" s="86" t="s">
        <v>212</v>
      </c>
      <c r="H3522" s="87">
        <v>8212.2199999999993</v>
      </c>
      <c r="I3522" s="87">
        <v>3294.9800000000005</v>
      </c>
      <c r="J3522" s="87">
        <v>8622</v>
      </c>
      <c r="K3522" s="87">
        <v>1573.38</v>
      </c>
      <c r="L3522" s="80">
        <v>8700</v>
      </c>
      <c r="M3522" s="80"/>
      <c r="N3522" s="80"/>
      <c r="O3522" s="80"/>
      <c r="P3522" s="80"/>
      <c r="Q3522" s="78">
        <v>110010</v>
      </c>
      <c r="R3522" s="79" t="s">
        <v>45</v>
      </c>
      <c r="S3522" s="78">
        <v>25</v>
      </c>
      <c r="T3522" s="79" t="s">
        <v>45</v>
      </c>
      <c r="U3522" s="78">
        <v>11</v>
      </c>
      <c r="V3522" s="80" t="s">
        <v>156</v>
      </c>
      <c r="W3522" s="78">
        <v>61</v>
      </c>
      <c r="X3522" s="78">
        <v>9</v>
      </c>
    </row>
    <row r="3523" spans="1:24" x14ac:dyDescent="0.25">
      <c r="A3523" s="67"/>
      <c r="B3523" s="67">
        <v>3190</v>
      </c>
      <c r="C3523" s="67" t="s">
        <v>793</v>
      </c>
      <c r="D3523" s="109">
        <v>300050</v>
      </c>
      <c r="E3523" s="88" t="s">
        <v>707</v>
      </c>
      <c r="F3523" s="72">
        <v>712310</v>
      </c>
      <c r="G3523" s="86" t="s">
        <v>222</v>
      </c>
      <c r="H3523" s="87">
        <v>0</v>
      </c>
      <c r="I3523" s="87">
        <v>0</v>
      </c>
      <c r="J3523" s="87">
        <v>20000</v>
      </c>
      <c r="K3523" s="87">
        <v>0</v>
      </c>
      <c r="L3523" s="80">
        <v>10000</v>
      </c>
      <c r="M3523" s="80"/>
      <c r="N3523" s="80"/>
      <c r="O3523" s="80"/>
      <c r="P3523" s="80"/>
      <c r="Q3523" s="78">
        <v>110010</v>
      </c>
      <c r="R3523" s="79" t="s">
        <v>45</v>
      </c>
      <c r="S3523" s="78">
        <v>25</v>
      </c>
      <c r="T3523" s="79" t="s">
        <v>45</v>
      </c>
      <c r="U3523" s="78">
        <v>11</v>
      </c>
      <c r="V3523" s="80" t="s">
        <v>156</v>
      </c>
      <c r="W3523" s="78">
        <v>71</v>
      </c>
      <c r="X3523" s="78">
        <v>9</v>
      </c>
    </row>
    <row r="3524" spans="1:24" x14ac:dyDescent="0.25">
      <c r="A3524" s="67"/>
      <c r="B3524" s="67">
        <v>3191</v>
      </c>
      <c r="C3524" s="67" t="s">
        <v>793</v>
      </c>
      <c r="D3524" s="109">
        <v>300050</v>
      </c>
      <c r="E3524" s="88" t="s">
        <v>707</v>
      </c>
      <c r="F3524" s="72">
        <v>712420</v>
      </c>
      <c r="G3524" s="86" t="s">
        <v>223</v>
      </c>
      <c r="H3524" s="87">
        <v>3625.9399999999996</v>
      </c>
      <c r="I3524" s="87">
        <v>2106.5999999999995</v>
      </c>
      <c r="J3524" s="87">
        <v>1545</v>
      </c>
      <c r="K3524" s="87">
        <v>26.1</v>
      </c>
      <c r="L3524" s="80">
        <v>0</v>
      </c>
      <c r="M3524" s="80"/>
      <c r="N3524" s="80"/>
      <c r="O3524" s="80"/>
      <c r="P3524" s="80"/>
      <c r="Q3524" s="78">
        <v>110010</v>
      </c>
      <c r="R3524" s="79" t="s">
        <v>45</v>
      </c>
      <c r="S3524" s="78">
        <v>25</v>
      </c>
      <c r="T3524" s="79" t="s">
        <v>45</v>
      </c>
      <c r="U3524" s="78">
        <v>11</v>
      </c>
      <c r="V3524" s="80" t="s">
        <v>156</v>
      </c>
      <c r="W3524" s="78">
        <v>71</v>
      </c>
      <c r="X3524" s="78">
        <v>9</v>
      </c>
    </row>
    <row r="3525" spans="1:24" s="66" customFormat="1" x14ac:dyDescent="0.25">
      <c r="A3525" s="67"/>
      <c r="B3525" s="67">
        <v>3192</v>
      </c>
      <c r="C3525" s="67" t="s">
        <v>793</v>
      </c>
      <c r="D3525" s="109">
        <v>300050</v>
      </c>
      <c r="E3525" s="88" t="s">
        <v>707</v>
      </c>
      <c r="F3525" s="72">
        <v>712430</v>
      </c>
      <c r="G3525" s="86" t="s">
        <v>696</v>
      </c>
      <c r="H3525" s="87">
        <v>125.07</v>
      </c>
      <c r="I3525" s="87">
        <v>485.96</v>
      </c>
      <c r="J3525" s="87">
        <v>655</v>
      </c>
      <c r="K3525" s="87">
        <v>329.18</v>
      </c>
      <c r="L3525" s="80">
        <v>1200</v>
      </c>
      <c r="M3525" s="80"/>
      <c r="N3525" s="80"/>
      <c r="O3525" s="80"/>
      <c r="P3525" s="80"/>
      <c r="Q3525" s="78">
        <v>110010</v>
      </c>
      <c r="R3525" s="79" t="s">
        <v>45</v>
      </c>
      <c r="S3525" s="78">
        <v>25</v>
      </c>
      <c r="T3525" s="79" t="s">
        <v>45</v>
      </c>
      <c r="U3525" s="78">
        <v>11</v>
      </c>
      <c r="V3525" s="80" t="s">
        <v>156</v>
      </c>
      <c r="W3525" s="78">
        <v>71</v>
      </c>
      <c r="X3525" s="78">
        <v>9</v>
      </c>
    </row>
    <row r="3526" spans="1:24" x14ac:dyDescent="0.25">
      <c r="A3526" s="67"/>
      <c r="B3526" s="67">
        <v>3193</v>
      </c>
      <c r="C3526" s="67" t="s">
        <v>793</v>
      </c>
      <c r="D3526" s="109">
        <v>300050</v>
      </c>
      <c r="E3526" s="88" t="s">
        <v>707</v>
      </c>
      <c r="F3526" s="72">
        <v>712655</v>
      </c>
      <c r="G3526" s="75" t="s">
        <v>237</v>
      </c>
      <c r="H3526" s="77">
        <v>0</v>
      </c>
      <c r="I3526" s="77">
        <v>1360.25</v>
      </c>
      <c r="J3526" s="77">
        <v>1000</v>
      </c>
      <c r="K3526" s="77">
        <v>3.98</v>
      </c>
      <c r="L3526" s="80">
        <v>1400</v>
      </c>
      <c r="M3526" s="80"/>
      <c r="N3526" s="80"/>
      <c r="O3526" s="80"/>
      <c r="P3526" s="80"/>
      <c r="Q3526" s="78">
        <v>110010</v>
      </c>
      <c r="R3526" s="79" t="s">
        <v>45</v>
      </c>
      <c r="S3526" s="78">
        <v>25</v>
      </c>
      <c r="T3526" s="79" t="s">
        <v>45</v>
      </c>
      <c r="U3526" s="78">
        <v>11</v>
      </c>
      <c r="V3526" s="80" t="s">
        <v>156</v>
      </c>
      <c r="W3526" s="78">
        <v>71</v>
      </c>
      <c r="X3526" s="78">
        <v>9</v>
      </c>
    </row>
    <row r="3527" spans="1:24" x14ac:dyDescent="0.25">
      <c r="A3527" s="67"/>
      <c r="B3527" s="67">
        <v>3194</v>
      </c>
      <c r="C3527" s="67" t="s">
        <v>793</v>
      </c>
      <c r="D3527" s="109">
        <v>300050</v>
      </c>
      <c r="E3527" s="88" t="s">
        <v>707</v>
      </c>
      <c r="F3527" s="72">
        <v>733120</v>
      </c>
      <c r="G3527" s="75" t="s">
        <v>188</v>
      </c>
      <c r="H3527" s="77">
        <v>2172.7699999999995</v>
      </c>
      <c r="I3527" s="77">
        <v>6513.97</v>
      </c>
      <c r="J3527" s="77">
        <v>6858</v>
      </c>
      <c r="K3527" s="77">
        <v>2558.65</v>
      </c>
      <c r="L3527" s="80">
        <v>8500</v>
      </c>
      <c r="M3527" s="80"/>
      <c r="N3527" s="80"/>
      <c r="O3527" s="80"/>
      <c r="P3527" s="80"/>
      <c r="Q3527" s="78">
        <v>110010</v>
      </c>
      <c r="R3527" s="79" t="s">
        <v>45</v>
      </c>
      <c r="S3527" s="78">
        <v>25</v>
      </c>
      <c r="T3527" s="79" t="s">
        <v>45</v>
      </c>
      <c r="U3527" s="78">
        <v>11</v>
      </c>
      <c r="V3527" s="80" t="s">
        <v>156</v>
      </c>
      <c r="W3527" s="78">
        <v>73</v>
      </c>
      <c r="X3527" s="78">
        <v>9</v>
      </c>
    </row>
    <row r="3528" spans="1:24" x14ac:dyDescent="0.25">
      <c r="A3528" s="67"/>
      <c r="B3528" s="67">
        <v>3195</v>
      </c>
      <c r="C3528" s="67" t="s">
        <v>793</v>
      </c>
      <c r="D3528" s="109">
        <v>300050</v>
      </c>
      <c r="E3528" s="88" t="s">
        <v>707</v>
      </c>
      <c r="F3528" s="72">
        <v>733230</v>
      </c>
      <c r="G3528" s="75" t="s">
        <v>369</v>
      </c>
      <c r="H3528" s="77">
        <v>6530.98</v>
      </c>
      <c r="I3528" s="77">
        <v>3418.16</v>
      </c>
      <c r="J3528" s="77">
        <v>7469</v>
      </c>
      <c r="K3528" s="77">
        <v>4154.63</v>
      </c>
      <c r="L3528" s="80">
        <v>8000</v>
      </c>
      <c r="M3528" s="80"/>
      <c r="N3528" s="80"/>
      <c r="O3528" s="80"/>
      <c r="P3528" s="80"/>
      <c r="Q3528" s="78">
        <v>110010</v>
      </c>
      <c r="R3528" s="79" t="s">
        <v>45</v>
      </c>
      <c r="S3528" s="78">
        <v>25</v>
      </c>
      <c r="T3528" s="79" t="s">
        <v>45</v>
      </c>
      <c r="U3528" s="78">
        <v>11</v>
      </c>
      <c r="V3528" s="80" t="s">
        <v>156</v>
      </c>
      <c r="W3528" s="78">
        <v>73</v>
      </c>
      <c r="X3528" s="78">
        <v>9</v>
      </c>
    </row>
    <row r="3529" spans="1:24" x14ac:dyDescent="0.25">
      <c r="A3529" s="67"/>
      <c r="B3529" s="67">
        <v>3196</v>
      </c>
      <c r="C3529" s="67" t="s">
        <v>793</v>
      </c>
      <c r="D3529" s="109">
        <v>300050</v>
      </c>
      <c r="E3529" s="88" t="s">
        <v>707</v>
      </c>
      <c r="F3529" s="72">
        <v>744210</v>
      </c>
      <c r="G3529" s="75" t="s">
        <v>190</v>
      </c>
      <c r="H3529" s="77">
        <v>338.2</v>
      </c>
      <c r="I3529" s="77">
        <v>1157.5199999999998</v>
      </c>
      <c r="J3529" s="77">
        <v>1600</v>
      </c>
      <c r="K3529" s="77">
        <v>510.84</v>
      </c>
      <c r="L3529" s="80">
        <v>1250</v>
      </c>
      <c r="M3529" s="80"/>
      <c r="N3529" s="80"/>
      <c r="O3529" s="80"/>
      <c r="P3529" s="80"/>
      <c r="Q3529" s="78">
        <v>110010</v>
      </c>
      <c r="R3529" s="79" t="s">
        <v>45</v>
      </c>
      <c r="S3529" s="78">
        <v>25</v>
      </c>
      <c r="T3529" s="79" t="s">
        <v>45</v>
      </c>
      <c r="U3529" s="78">
        <v>11</v>
      </c>
      <c r="V3529" s="80" t="s">
        <v>156</v>
      </c>
      <c r="W3529" s="78">
        <v>74</v>
      </c>
      <c r="X3529" s="78">
        <v>9</v>
      </c>
    </row>
    <row r="3530" spans="1:24" x14ac:dyDescent="0.25">
      <c r="A3530" s="67"/>
      <c r="B3530" s="67">
        <v>3197</v>
      </c>
      <c r="C3530" s="67" t="s">
        <v>793</v>
      </c>
      <c r="D3530" s="109">
        <v>300050</v>
      </c>
      <c r="E3530" s="88" t="s">
        <v>707</v>
      </c>
      <c r="F3530" s="72">
        <v>744220</v>
      </c>
      <c r="G3530" s="75" t="s">
        <v>191</v>
      </c>
      <c r="H3530" s="77">
        <v>2582.34</v>
      </c>
      <c r="I3530" s="77">
        <v>3438.93</v>
      </c>
      <c r="J3530" s="77">
        <v>10000</v>
      </c>
      <c r="K3530" s="77">
        <v>2932.21</v>
      </c>
      <c r="L3530" s="80">
        <v>7000</v>
      </c>
      <c r="M3530" s="80"/>
      <c r="N3530" s="80"/>
      <c r="O3530" s="80"/>
      <c r="P3530" s="80"/>
      <c r="Q3530" s="78">
        <v>110010</v>
      </c>
      <c r="R3530" s="79" t="s">
        <v>45</v>
      </c>
      <c r="S3530" s="78">
        <v>25</v>
      </c>
      <c r="T3530" s="79" t="s">
        <v>45</v>
      </c>
      <c r="U3530" s="78">
        <v>11</v>
      </c>
      <c r="V3530" s="80" t="s">
        <v>156</v>
      </c>
      <c r="W3530" s="78">
        <v>74</v>
      </c>
      <c r="X3530" s="78">
        <v>9</v>
      </c>
    </row>
    <row r="3531" spans="1:24" x14ac:dyDescent="0.25">
      <c r="A3531" s="67"/>
      <c r="B3531" s="67">
        <v>3198</v>
      </c>
      <c r="C3531" s="67" t="s">
        <v>793</v>
      </c>
      <c r="D3531" s="109">
        <v>300050</v>
      </c>
      <c r="E3531" s="88" t="s">
        <v>707</v>
      </c>
      <c r="F3531" s="72">
        <v>755240</v>
      </c>
      <c r="G3531" s="75" t="s">
        <v>193</v>
      </c>
      <c r="H3531" s="77">
        <v>0</v>
      </c>
      <c r="I3531" s="77">
        <v>0</v>
      </c>
      <c r="J3531" s="77">
        <v>200</v>
      </c>
      <c r="K3531" s="77">
        <v>0</v>
      </c>
      <c r="L3531" s="80">
        <v>200</v>
      </c>
      <c r="M3531" s="80"/>
      <c r="N3531" s="80"/>
      <c r="O3531" s="80"/>
      <c r="P3531" s="80"/>
      <c r="Q3531" s="78">
        <v>110010</v>
      </c>
      <c r="R3531" s="79" t="s">
        <v>45</v>
      </c>
      <c r="S3531" s="78">
        <v>25</v>
      </c>
      <c r="T3531" s="79" t="s">
        <v>45</v>
      </c>
      <c r="U3531" s="78">
        <v>11</v>
      </c>
      <c r="V3531" s="80" t="s">
        <v>156</v>
      </c>
      <c r="W3531" s="78">
        <v>75</v>
      </c>
      <c r="X3531" s="78">
        <v>9</v>
      </c>
    </row>
    <row r="3532" spans="1:24" x14ac:dyDescent="0.25">
      <c r="A3532" s="67"/>
      <c r="B3532" s="67">
        <v>3199</v>
      </c>
      <c r="C3532" s="67" t="s">
        <v>793</v>
      </c>
      <c r="D3532" s="109">
        <v>300050</v>
      </c>
      <c r="E3532" s="88" t="s">
        <v>707</v>
      </c>
      <c r="F3532" s="72">
        <v>755310</v>
      </c>
      <c r="G3532" s="75" t="s">
        <v>194</v>
      </c>
      <c r="H3532" s="77">
        <v>115.11</v>
      </c>
      <c r="I3532" s="77">
        <v>3384</v>
      </c>
      <c r="J3532" s="77">
        <v>3384</v>
      </c>
      <c r="K3532" s="77">
        <v>1692</v>
      </c>
      <c r="L3532" s="80">
        <v>3384</v>
      </c>
      <c r="M3532" s="80"/>
      <c r="N3532" s="80"/>
      <c r="O3532" s="80"/>
      <c r="P3532" s="80"/>
      <c r="Q3532" s="78">
        <v>110010</v>
      </c>
      <c r="R3532" s="79" t="s">
        <v>45</v>
      </c>
      <c r="S3532" s="78">
        <v>25</v>
      </c>
      <c r="T3532" s="79" t="s">
        <v>45</v>
      </c>
      <c r="U3532" s="78">
        <v>11</v>
      </c>
      <c r="V3532" s="80" t="s">
        <v>156</v>
      </c>
      <c r="W3532" s="78">
        <v>75</v>
      </c>
      <c r="X3532" s="78">
        <v>9</v>
      </c>
    </row>
    <row r="3533" spans="1:24" x14ac:dyDescent="0.25">
      <c r="A3533" s="67"/>
      <c r="B3533" s="67">
        <v>3200</v>
      </c>
      <c r="C3533" s="67" t="s">
        <v>793</v>
      </c>
      <c r="D3533" s="109">
        <v>300050</v>
      </c>
      <c r="E3533" s="88" t="s">
        <v>707</v>
      </c>
      <c r="F3533" s="72">
        <v>755330</v>
      </c>
      <c r="G3533" s="75" t="s">
        <v>238</v>
      </c>
      <c r="H3533" s="77">
        <v>2385</v>
      </c>
      <c r="I3533" s="77">
        <v>0</v>
      </c>
      <c r="J3533" s="77">
        <v>3528</v>
      </c>
      <c r="K3533" s="77">
        <v>1970</v>
      </c>
      <c r="L3533" s="80">
        <v>3528</v>
      </c>
      <c r="M3533" s="80"/>
      <c r="N3533" s="80"/>
      <c r="O3533" s="80"/>
      <c r="P3533" s="80"/>
      <c r="Q3533" s="78">
        <v>110010</v>
      </c>
      <c r="R3533" s="79" t="s">
        <v>45</v>
      </c>
      <c r="S3533" s="78">
        <v>25</v>
      </c>
      <c r="T3533" s="79" t="s">
        <v>45</v>
      </c>
      <c r="U3533" s="78">
        <v>11</v>
      </c>
      <c r="V3533" s="80" t="s">
        <v>156</v>
      </c>
      <c r="W3533" s="78">
        <v>75</v>
      </c>
      <c r="X3533" s="78">
        <v>9</v>
      </c>
    </row>
    <row r="3534" spans="1:24" x14ac:dyDescent="0.25">
      <c r="A3534" s="67"/>
      <c r="B3534" s="67">
        <v>3201</v>
      </c>
      <c r="C3534" s="67" t="s">
        <v>793</v>
      </c>
      <c r="D3534" s="109">
        <v>300050</v>
      </c>
      <c r="E3534" s="88" t="s">
        <v>707</v>
      </c>
      <c r="F3534" s="72">
        <v>755360</v>
      </c>
      <c r="G3534" s="75" t="s">
        <v>225</v>
      </c>
      <c r="H3534" s="77">
        <v>0</v>
      </c>
      <c r="I3534" s="77">
        <v>215.54</v>
      </c>
      <c r="J3534" s="77">
        <v>500</v>
      </c>
      <c r="K3534" s="77">
        <v>35.799999999999997</v>
      </c>
      <c r="L3534" s="80">
        <v>500</v>
      </c>
      <c r="M3534" s="80"/>
      <c r="N3534" s="80"/>
      <c r="O3534" s="80"/>
      <c r="P3534" s="80"/>
      <c r="Q3534" s="78">
        <v>110010</v>
      </c>
      <c r="R3534" s="79" t="s">
        <v>45</v>
      </c>
      <c r="S3534" s="78">
        <v>25</v>
      </c>
      <c r="T3534" s="79" t="s">
        <v>45</v>
      </c>
      <c r="U3534" s="78">
        <v>11</v>
      </c>
      <c r="V3534" s="80" t="s">
        <v>156</v>
      </c>
      <c r="W3534" s="78">
        <v>75</v>
      </c>
      <c r="X3534" s="78">
        <v>9</v>
      </c>
    </row>
    <row r="3535" spans="1:24" s="66" customFormat="1" x14ac:dyDescent="0.25">
      <c r="A3535" s="67"/>
      <c r="B3535" s="67">
        <v>3202</v>
      </c>
      <c r="C3535" s="67" t="s">
        <v>793</v>
      </c>
      <c r="D3535" s="109">
        <v>300050</v>
      </c>
      <c r="E3535" s="88" t="s">
        <v>707</v>
      </c>
      <c r="F3535" s="72">
        <v>755510</v>
      </c>
      <c r="G3535" s="75" t="s">
        <v>195</v>
      </c>
      <c r="H3535" s="77">
        <v>0</v>
      </c>
      <c r="I3535" s="77">
        <v>0</v>
      </c>
      <c r="J3535" s="77">
        <v>750</v>
      </c>
      <c r="K3535" s="77">
        <v>0</v>
      </c>
      <c r="L3535" s="80">
        <v>750</v>
      </c>
      <c r="M3535" s="80"/>
      <c r="N3535" s="80"/>
      <c r="O3535" s="80"/>
      <c r="P3535" s="80"/>
      <c r="Q3535" s="78">
        <v>110010</v>
      </c>
      <c r="R3535" s="79" t="s">
        <v>45</v>
      </c>
      <c r="S3535" s="78">
        <v>25</v>
      </c>
      <c r="T3535" s="79" t="s">
        <v>45</v>
      </c>
      <c r="U3535" s="78">
        <v>11</v>
      </c>
      <c r="V3535" s="80" t="s">
        <v>156</v>
      </c>
      <c r="W3535" s="78">
        <v>75</v>
      </c>
      <c r="X3535" s="78">
        <v>9</v>
      </c>
    </row>
    <row r="3536" spans="1:24" x14ac:dyDescent="0.25">
      <c r="A3536" s="67"/>
      <c r="B3536" s="67">
        <v>3203</v>
      </c>
      <c r="C3536" s="67" t="s">
        <v>793</v>
      </c>
      <c r="D3536" s="109">
        <v>300050</v>
      </c>
      <c r="E3536" s="88" t="s">
        <v>707</v>
      </c>
      <c r="F3536" s="72">
        <v>755705</v>
      </c>
      <c r="G3536" s="75" t="s">
        <v>196</v>
      </c>
      <c r="H3536" s="77">
        <v>236.51999999999998</v>
      </c>
      <c r="I3536" s="77">
        <v>96.78</v>
      </c>
      <c r="J3536" s="77">
        <v>172</v>
      </c>
      <c r="K3536" s="77">
        <v>604.06999999999994</v>
      </c>
      <c r="L3536" s="80">
        <v>200</v>
      </c>
      <c r="M3536" s="80"/>
      <c r="N3536" s="80"/>
      <c r="O3536" s="80"/>
      <c r="P3536" s="80"/>
      <c r="Q3536" s="78">
        <v>110010</v>
      </c>
      <c r="R3536" s="79" t="s">
        <v>45</v>
      </c>
      <c r="S3536" s="78">
        <v>25</v>
      </c>
      <c r="T3536" s="79" t="s">
        <v>45</v>
      </c>
      <c r="U3536" s="78">
        <v>11</v>
      </c>
      <c r="V3536" s="80" t="s">
        <v>156</v>
      </c>
      <c r="W3536" s="78">
        <v>75</v>
      </c>
      <c r="X3536" s="78">
        <v>9</v>
      </c>
    </row>
    <row r="3537" spans="1:24" x14ac:dyDescent="0.25">
      <c r="A3537" s="67"/>
      <c r="B3537" s="67">
        <v>3204</v>
      </c>
      <c r="C3537" s="67" t="s">
        <v>793</v>
      </c>
      <c r="D3537" s="109">
        <v>300050</v>
      </c>
      <c r="E3537" s="88" t="s">
        <v>707</v>
      </c>
      <c r="F3537" s="72">
        <v>755730</v>
      </c>
      <c r="G3537" s="75" t="s">
        <v>197</v>
      </c>
      <c r="H3537" s="77">
        <v>450</v>
      </c>
      <c r="I3537" s="77">
        <v>171.88</v>
      </c>
      <c r="J3537" s="77">
        <v>0</v>
      </c>
      <c r="K3537" s="77">
        <v>0</v>
      </c>
      <c r="L3537" s="80">
        <v>0</v>
      </c>
      <c r="M3537" s="80"/>
      <c r="N3537" s="80"/>
      <c r="O3537" s="80"/>
      <c r="P3537" s="80"/>
      <c r="Q3537" s="78">
        <v>110010</v>
      </c>
      <c r="R3537" s="79" t="s">
        <v>45</v>
      </c>
      <c r="S3537" s="78">
        <v>25</v>
      </c>
      <c r="T3537" s="79" t="s">
        <v>45</v>
      </c>
      <c r="U3537" s="78">
        <v>11</v>
      </c>
      <c r="V3537" s="80" t="s">
        <v>156</v>
      </c>
      <c r="W3537" s="78">
        <v>75</v>
      </c>
      <c r="X3537" s="78">
        <v>9</v>
      </c>
    </row>
    <row r="3538" spans="1:24" x14ac:dyDescent="0.25">
      <c r="A3538" s="67"/>
      <c r="B3538" s="67">
        <v>3205</v>
      </c>
      <c r="C3538" s="67" t="s">
        <v>793</v>
      </c>
      <c r="D3538" s="109">
        <v>300050</v>
      </c>
      <c r="E3538" s="88" t="s">
        <v>707</v>
      </c>
      <c r="F3538" s="72">
        <v>755745</v>
      </c>
      <c r="G3538" s="75" t="s">
        <v>252</v>
      </c>
      <c r="H3538" s="77">
        <v>524.25</v>
      </c>
      <c r="I3538" s="77">
        <v>1853.4</v>
      </c>
      <c r="J3538" s="77">
        <v>1300</v>
      </c>
      <c r="K3538" s="77">
        <v>795</v>
      </c>
      <c r="L3538" s="80">
        <v>1500</v>
      </c>
      <c r="M3538" s="80"/>
      <c r="N3538" s="80"/>
      <c r="O3538" s="80"/>
      <c r="P3538" s="80"/>
      <c r="Q3538" s="78">
        <v>110010</v>
      </c>
      <c r="R3538" s="79" t="s">
        <v>45</v>
      </c>
      <c r="S3538" s="78">
        <v>25</v>
      </c>
      <c r="T3538" s="79" t="s">
        <v>45</v>
      </c>
      <c r="U3538" s="78">
        <v>11</v>
      </c>
      <c r="V3538" s="80" t="s">
        <v>156</v>
      </c>
      <c r="W3538" s="78">
        <v>75</v>
      </c>
      <c r="X3538" s="78">
        <v>9</v>
      </c>
    </row>
    <row r="3539" spans="1:24" x14ac:dyDescent="0.25">
      <c r="A3539" s="67"/>
      <c r="B3539" s="67">
        <v>3206</v>
      </c>
      <c r="C3539" s="67" t="s">
        <v>793</v>
      </c>
      <c r="D3539" s="109">
        <v>300050</v>
      </c>
      <c r="E3539" s="88" t="s">
        <v>707</v>
      </c>
      <c r="F3539" s="72">
        <v>755765</v>
      </c>
      <c r="G3539" s="75" t="s">
        <v>239</v>
      </c>
      <c r="H3539" s="77">
        <v>0</v>
      </c>
      <c r="I3539" s="77">
        <v>0</v>
      </c>
      <c r="J3539" s="77">
        <v>150</v>
      </c>
      <c r="K3539" s="77">
        <v>0</v>
      </c>
      <c r="L3539" s="80">
        <v>150</v>
      </c>
      <c r="M3539" s="80"/>
      <c r="N3539" s="80"/>
      <c r="O3539" s="80"/>
      <c r="P3539" s="80"/>
      <c r="Q3539" s="78">
        <v>110010</v>
      </c>
      <c r="R3539" s="79" t="s">
        <v>45</v>
      </c>
      <c r="S3539" s="78">
        <v>25</v>
      </c>
      <c r="T3539" s="79" t="s">
        <v>45</v>
      </c>
      <c r="U3539" s="78">
        <v>11</v>
      </c>
      <c r="V3539" s="80" t="s">
        <v>156</v>
      </c>
      <c r="W3539" s="78">
        <v>75</v>
      </c>
      <c r="X3539" s="78">
        <v>9</v>
      </c>
    </row>
    <row r="3540" spans="1:24" x14ac:dyDescent="0.25">
      <c r="A3540" s="67"/>
      <c r="B3540" s="67">
        <v>3207</v>
      </c>
      <c r="C3540" s="67" t="s">
        <v>793</v>
      </c>
      <c r="D3540" s="109">
        <v>300050</v>
      </c>
      <c r="E3540" s="88" t="s">
        <v>707</v>
      </c>
      <c r="F3540" s="72">
        <v>755770</v>
      </c>
      <c r="G3540" s="75" t="s">
        <v>459</v>
      </c>
      <c r="H3540" s="77">
        <v>266.47000000000003</v>
      </c>
      <c r="I3540" s="77">
        <v>236.63</v>
      </c>
      <c r="J3540" s="77">
        <v>400</v>
      </c>
      <c r="K3540" s="77">
        <v>80.44</v>
      </c>
      <c r="L3540" s="80">
        <v>400</v>
      </c>
      <c r="M3540" s="80"/>
      <c r="N3540" s="80"/>
      <c r="O3540" s="80"/>
      <c r="P3540" s="80"/>
      <c r="Q3540" s="78">
        <v>110010</v>
      </c>
      <c r="R3540" s="79" t="s">
        <v>45</v>
      </c>
      <c r="S3540" s="78">
        <v>25</v>
      </c>
      <c r="T3540" s="79" t="s">
        <v>45</v>
      </c>
      <c r="U3540" s="78">
        <v>11</v>
      </c>
      <c r="V3540" s="80" t="s">
        <v>156</v>
      </c>
      <c r="W3540" s="78">
        <v>75</v>
      </c>
      <c r="X3540" s="78">
        <v>9</v>
      </c>
    </row>
    <row r="3541" spans="1:24" x14ac:dyDescent="0.25">
      <c r="A3541" s="67"/>
      <c r="B3541" s="67">
        <v>3208</v>
      </c>
      <c r="C3541" s="67" t="s">
        <v>793</v>
      </c>
      <c r="D3541" s="109">
        <v>300050</v>
      </c>
      <c r="E3541" s="88" t="s">
        <v>707</v>
      </c>
      <c r="F3541" s="72">
        <v>787430</v>
      </c>
      <c r="G3541" s="75" t="s">
        <v>207</v>
      </c>
      <c r="H3541" s="77">
        <v>0</v>
      </c>
      <c r="I3541" s="77">
        <v>1335.73</v>
      </c>
      <c r="J3541" s="77">
        <v>2070</v>
      </c>
      <c r="K3541" s="77">
        <v>2014.19</v>
      </c>
      <c r="L3541" s="80">
        <v>0</v>
      </c>
      <c r="M3541" s="80"/>
      <c r="N3541" s="80"/>
      <c r="O3541" s="80"/>
      <c r="P3541" s="80"/>
      <c r="Q3541" s="78">
        <v>110010</v>
      </c>
      <c r="R3541" s="79" t="s">
        <v>45</v>
      </c>
      <c r="S3541" s="78">
        <v>25</v>
      </c>
      <c r="T3541" s="79" t="s">
        <v>45</v>
      </c>
      <c r="U3541" s="78">
        <v>11</v>
      </c>
      <c r="V3541" s="80" t="s">
        <v>156</v>
      </c>
      <c r="W3541" s="78">
        <v>78</v>
      </c>
      <c r="X3541" s="78">
        <v>9</v>
      </c>
    </row>
    <row r="3542" spans="1:24" x14ac:dyDescent="0.25">
      <c r="A3542" s="67"/>
      <c r="B3542" s="67"/>
      <c r="C3542" s="67" t="s">
        <v>793</v>
      </c>
      <c r="D3542" s="109">
        <v>300050</v>
      </c>
      <c r="E3542" s="88" t="s">
        <v>707</v>
      </c>
      <c r="F3542" s="66">
        <v>798142</v>
      </c>
      <c r="G3542" s="66" t="s">
        <v>839</v>
      </c>
      <c r="H3542" s="77"/>
      <c r="I3542" s="77"/>
      <c r="J3542" s="77"/>
      <c r="K3542" s="77"/>
      <c r="L3542" s="80">
        <v>-5208</v>
      </c>
      <c r="M3542" s="80"/>
      <c r="N3542" s="80"/>
      <c r="O3542" s="80"/>
      <c r="P3542" s="80"/>
      <c r="Q3542" s="78">
        <v>110010</v>
      </c>
      <c r="R3542" s="79" t="s">
        <v>45</v>
      </c>
      <c r="S3542" s="78">
        <v>25</v>
      </c>
      <c r="T3542" s="79" t="s">
        <v>45</v>
      </c>
      <c r="U3542" s="78">
        <v>11</v>
      </c>
      <c r="V3542" s="80" t="s">
        <v>156</v>
      </c>
      <c r="W3542" s="78">
        <v>79</v>
      </c>
      <c r="X3542" s="78">
        <v>9</v>
      </c>
    </row>
    <row r="3543" spans="1:24" x14ac:dyDescent="0.25">
      <c r="A3543" s="67"/>
      <c r="B3543" s="67">
        <v>3209</v>
      </c>
      <c r="C3543" s="67" t="s">
        <v>793</v>
      </c>
      <c r="D3543" s="109">
        <v>300051</v>
      </c>
      <c r="E3543" s="88" t="s">
        <v>708</v>
      </c>
      <c r="F3543" s="72">
        <v>611110</v>
      </c>
      <c r="G3543" s="75" t="s">
        <v>258</v>
      </c>
      <c r="H3543" s="77">
        <v>0</v>
      </c>
      <c r="I3543" s="77">
        <v>0</v>
      </c>
      <c r="J3543" s="77">
        <v>22809</v>
      </c>
      <c r="K3543" s="77">
        <v>22808.630000000005</v>
      </c>
      <c r="L3543" s="80">
        <v>0</v>
      </c>
      <c r="M3543" s="80"/>
      <c r="N3543" s="80"/>
      <c r="O3543" s="80"/>
      <c r="P3543" s="80"/>
      <c r="Q3543" s="78">
        <v>110010</v>
      </c>
      <c r="R3543" s="79" t="s">
        <v>45</v>
      </c>
      <c r="S3543" s="78">
        <v>25</v>
      </c>
      <c r="T3543" s="79" t="s">
        <v>45</v>
      </c>
      <c r="U3543" s="78">
        <v>11</v>
      </c>
      <c r="V3543" s="80" t="s">
        <v>156</v>
      </c>
      <c r="W3543" s="78">
        <v>61</v>
      </c>
      <c r="X3543" s="78">
        <v>9</v>
      </c>
    </row>
    <row r="3544" spans="1:24" x14ac:dyDescent="0.25">
      <c r="A3544" s="67"/>
      <c r="B3544" s="67">
        <v>3210</v>
      </c>
      <c r="C3544" s="67" t="s">
        <v>793</v>
      </c>
      <c r="D3544" s="109">
        <v>300051</v>
      </c>
      <c r="E3544" s="88" t="s">
        <v>708</v>
      </c>
      <c r="F3544" s="72">
        <v>611120</v>
      </c>
      <c r="G3544" s="75" t="s">
        <v>229</v>
      </c>
      <c r="H3544" s="77">
        <v>0</v>
      </c>
      <c r="I3544" s="77">
        <v>0</v>
      </c>
      <c r="J3544" s="77">
        <v>5487</v>
      </c>
      <c r="K3544" s="77">
        <v>0</v>
      </c>
      <c r="L3544" s="80">
        <v>0</v>
      </c>
      <c r="M3544" s="80"/>
      <c r="N3544" s="80"/>
      <c r="O3544" s="80"/>
      <c r="P3544" s="80"/>
      <c r="Q3544" s="78">
        <v>110010</v>
      </c>
      <c r="R3544" s="79" t="s">
        <v>45</v>
      </c>
      <c r="S3544" s="78">
        <v>25</v>
      </c>
      <c r="T3544" s="79" t="s">
        <v>45</v>
      </c>
      <c r="U3544" s="78">
        <v>11</v>
      </c>
      <c r="V3544" s="80" t="s">
        <v>156</v>
      </c>
      <c r="W3544" s="78">
        <v>61</v>
      </c>
      <c r="X3544" s="78">
        <v>9</v>
      </c>
    </row>
    <row r="3545" spans="1:24" x14ac:dyDescent="0.25">
      <c r="A3545" s="67"/>
      <c r="B3545" s="67">
        <v>3211</v>
      </c>
      <c r="C3545" s="67" t="s">
        <v>793</v>
      </c>
      <c r="D3545" s="109">
        <v>300051</v>
      </c>
      <c r="E3545" s="88" t="s">
        <v>708</v>
      </c>
      <c r="F3545" s="72">
        <v>611135</v>
      </c>
      <c r="G3545" s="75" t="s">
        <v>265</v>
      </c>
      <c r="H3545" s="77">
        <v>0</v>
      </c>
      <c r="I3545" s="77">
        <v>0</v>
      </c>
      <c r="J3545" s="77">
        <v>4483</v>
      </c>
      <c r="K3545" s="77">
        <v>0</v>
      </c>
      <c r="L3545" s="80">
        <v>8965</v>
      </c>
      <c r="M3545" s="80"/>
      <c r="N3545" s="80"/>
      <c r="O3545" s="80"/>
      <c r="P3545" s="80"/>
      <c r="Q3545" s="78">
        <v>110010</v>
      </c>
      <c r="R3545" s="79" t="s">
        <v>45</v>
      </c>
      <c r="S3545" s="78">
        <v>25</v>
      </c>
      <c r="T3545" s="79" t="s">
        <v>45</v>
      </c>
      <c r="U3545" s="78">
        <v>11</v>
      </c>
      <c r="V3545" s="80" t="s">
        <v>156</v>
      </c>
      <c r="W3545" s="78">
        <v>61</v>
      </c>
      <c r="X3545" s="78">
        <v>9</v>
      </c>
    </row>
    <row r="3546" spans="1:24" x14ac:dyDescent="0.25">
      <c r="A3546" s="67"/>
      <c r="B3546" s="67">
        <v>3212</v>
      </c>
      <c r="C3546" s="67" t="s">
        <v>793</v>
      </c>
      <c r="D3546" s="109">
        <v>300051</v>
      </c>
      <c r="E3546" s="88" t="s">
        <v>708</v>
      </c>
      <c r="F3546" s="72">
        <v>733230</v>
      </c>
      <c r="G3546" s="75" t="s">
        <v>369</v>
      </c>
      <c r="H3546" s="77">
        <v>0</v>
      </c>
      <c r="I3546" s="77">
        <v>0</v>
      </c>
      <c r="J3546" s="77">
        <v>5000</v>
      </c>
      <c r="K3546" s="77">
        <v>0</v>
      </c>
      <c r="L3546" s="80">
        <v>600</v>
      </c>
      <c r="M3546" s="80"/>
      <c r="N3546" s="80"/>
      <c r="O3546" s="80"/>
      <c r="P3546" s="80"/>
      <c r="Q3546" s="78">
        <v>110010</v>
      </c>
      <c r="R3546" s="79" t="s">
        <v>45</v>
      </c>
      <c r="S3546" s="78">
        <v>25</v>
      </c>
      <c r="T3546" s="79" t="s">
        <v>45</v>
      </c>
      <c r="U3546" s="78">
        <v>11</v>
      </c>
      <c r="V3546" s="80" t="s">
        <v>156</v>
      </c>
      <c r="W3546" s="78">
        <v>73</v>
      </c>
      <c r="X3546" s="78">
        <v>9</v>
      </c>
    </row>
    <row r="3547" spans="1:24" x14ac:dyDescent="0.25">
      <c r="A3547" s="67"/>
      <c r="B3547" s="67">
        <v>3213</v>
      </c>
      <c r="C3547" s="67" t="s">
        <v>793</v>
      </c>
      <c r="D3547" s="109">
        <v>300051</v>
      </c>
      <c r="E3547" s="88" t="s">
        <v>708</v>
      </c>
      <c r="F3547" s="72">
        <v>744210</v>
      </c>
      <c r="G3547" s="75" t="s">
        <v>190</v>
      </c>
      <c r="H3547" s="77">
        <v>0</v>
      </c>
      <c r="I3547" s="77">
        <v>0</v>
      </c>
      <c r="J3547" s="77">
        <v>1000</v>
      </c>
      <c r="K3547" s="77">
        <v>340.23</v>
      </c>
      <c r="L3547" s="80">
        <v>1000</v>
      </c>
      <c r="M3547" s="80"/>
      <c r="N3547" s="80"/>
      <c r="O3547" s="80"/>
      <c r="P3547" s="80"/>
      <c r="Q3547" s="78">
        <v>110010</v>
      </c>
      <c r="R3547" s="79" t="s">
        <v>45</v>
      </c>
      <c r="S3547" s="78">
        <v>25</v>
      </c>
      <c r="T3547" s="79" t="s">
        <v>45</v>
      </c>
      <c r="U3547" s="78">
        <v>11</v>
      </c>
      <c r="V3547" s="80" t="s">
        <v>156</v>
      </c>
      <c r="W3547" s="78">
        <v>74</v>
      </c>
      <c r="X3547" s="78">
        <v>9</v>
      </c>
    </row>
    <row r="3548" spans="1:24" x14ac:dyDescent="0.25">
      <c r="A3548" s="67"/>
      <c r="B3548" s="67">
        <v>3214</v>
      </c>
      <c r="C3548" s="67" t="s">
        <v>793</v>
      </c>
      <c r="D3548" s="109">
        <v>300051</v>
      </c>
      <c r="E3548" s="88" t="s">
        <v>708</v>
      </c>
      <c r="F3548" s="72">
        <v>755310</v>
      </c>
      <c r="G3548" s="75" t="s">
        <v>194</v>
      </c>
      <c r="H3548" s="77">
        <v>0</v>
      </c>
      <c r="I3548" s="77">
        <v>0</v>
      </c>
      <c r="J3548" s="77">
        <v>600</v>
      </c>
      <c r="K3548" s="77">
        <v>0</v>
      </c>
      <c r="L3548" s="80">
        <v>1200</v>
      </c>
      <c r="M3548" s="80"/>
      <c r="N3548" s="80"/>
      <c r="O3548" s="80"/>
      <c r="P3548" s="80"/>
      <c r="Q3548" s="78">
        <v>110010</v>
      </c>
      <c r="R3548" s="79" t="s">
        <v>45</v>
      </c>
      <c r="S3548" s="78">
        <v>25</v>
      </c>
      <c r="T3548" s="79" t="s">
        <v>45</v>
      </c>
      <c r="U3548" s="78">
        <v>11</v>
      </c>
      <c r="V3548" s="80" t="s">
        <v>156</v>
      </c>
      <c r="W3548" s="78">
        <v>75</v>
      </c>
      <c r="X3548" s="78">
        <v>9</v>
      </c>
    </row>
    <row r="3549" spans="1:24" x14ac:dyDescent="0.25">
      <c r="A3549" s="67"/>
      <c r="B3549" s="67">
        <v>3215</v>
      </c>
      <c r="C3549" s="67" t="s">
        <v>793</v>
      </c>
      <c r="D3549" s="109">
        <v>300051</v>
      </c>
      <c r="E3549" s="88" t="s">
        <v>708</v>
      </c>
      <c r="F3549" s="72">
        <v>755360</v>
      </c>
      <c r="G3549" s="75" t="s">
        <v>225</v>
      </c>
      <c r="H3549" s="77">
        <v>0</v>
      </c>
      <c r="I3549" s="77">
        <v>0</v>
      </c>
      <c r="J3549" s="77">
        <v>600</v>
      </c>
      <c r="K3549" s="77">
        <v>376.25999999999993</v>
      </c>
      <c r="L3549" s="80">
        <v>1200</v>
      </c>
      <c r="M3549" s="80"/>
      <c r="N3549" s="80"/>
      <c r="O3549" s="80"/>
      <c r="P3549" s="80"/>
      <c r="Q3549" s="78">
        <v>110010</v>
      </c>
      <c r="R3549" s="79" t="s">
        <v>45</v>
      </c>
      <c r="S3549" s="78">
        <v>25</v>
      </c>
      <c r="T3549" s="79" t="s">
        <v>45</v>
      </c>
      <c r="U3549" s="78">
        <v>11</v>
      </c>
      <c r="V3549" s="80" t="s">
        <v>156</v>
      </c>
      <c r="W3549" s="78">
        <v>75</v>
      </c>
      <c r="X3549" s="78">
        <v>9</v>
      </c>
    </row>
    <row r="3550" spans="1:24" x14ac:dyDescent="0.25">
      <c r="A3550" s="67"/>
      <c r="B3550" s="67">
        <v>3216</v>
      </c>
      <c r="C3550" s="67" t="s">
        <v>793</v>
      </c>
      <c r="D3550" s="109">
        <v>300051</v>
      </c>
      <c r="E3550" s="88" t="s">
        <v>708</v>
      </c>
      <c r="F3550" s="72">
        <v>755745</v>
      </c>
      <c r="G3550" s="75" t="s">
        <v>252</v>
      </c>
      <c r="H3550" s="77">
        <v>0</v>
      </c>
      <c r="I3550" s="77">
        <v>0</v>
      </c>
      <c r="J3550" s="77">
        <v>1000</v>
      </c>
      <c r="K3550" s="77">
        <v>0</v>
      </c>
      <c r="L3550" s="80">
        <v>1000</v>
      </c>
      <c r="M3550" s="80"/>
      <c r="N3550" s="80"/>
      <c r="O3550" s="80"/>
      <c r="P3550" s="80"/>
      <c r="Q3550" s="78">
        <v>110010</v>
      </c>
      <c r="R3550" s="79" t="s">
        <v>45</v>
      </c>
      <c r="S3550" s="78">
        <v>25</v>
      </c>
      <c r="T3550" s="79" t="s">
        <v>45</v>
      </c>
      <c r="U3550" s="78">
        <v>11</v>
      </c>
      <c r="V3550" s="80" t="s">
        <v>156</v>
      </c>
      <c r="W3550" s="78">
        <v>75</v>
      </c>
      <c r="X3550" s="78">
        <v>9</v>
      </c>
    </row>
    <row r="3551" spans="1:24" x14ac:dyDescent="0.25">
      <c r="A3551" s="67"/>
      <c r="B3551" s="67"/>
      <c r="C3551" s="67" t="s">
        <v>793</v>
      </c>
      <c r="D3551" s="109">
        <v>300051</v>
      </c>
      <c r="E3551" s="88" t="s">
        <v>708</v>
      </c>
      <c r="F3551" s="66">
        <v>798142</v>
      </c>
      <c r="G3551" s="66" t="s">
        <v>839</v>
      </c>
      <c r="H3551" s="77"/>
      <c r="I3551" s="77"/>
      <c r="J3551" s="77"/>
      <c r="K3551" s="77"/>
      <c r="L3551" s="80">
        <v>-380</v>
      </c>
      <c r="M3551" s="80"/>
      <c r="N3551" s="80"/>
      <c r="O3551" s="80"/>
      <c r="P3551" s="80"/>
      <c r="Q3551" s="78">
        <v>110010</v>
      </c>
      <c r="R3551" s="79" t="s">
        <v>45</v>
      </c>
      <c r="S3551" s="78">
        <v>25</v>
      </c>
      <c r="T3551" s="79" t="s">
        <v>45</v>
      </c>
      <c r="U3551" s="78">
        <v>11</v>
      </c>
      <c r="V3551" s="80" t="s">
        <v>156</v>
      </c>
      <c r="W3551" s="78">
        <v>79</v>
      </c>
      <c r="X3551" s="78">
        <v>9</v>
      </c>
    </row>
    <row r="3552" spans="1:24" x14ac:dyDescent="0.25">
      <c r="A3552" s="67"/>
      <c r="B3552" s="67">
        <v>3229</v>
      </c>
      <c r="C3552" s="67" t="s">
        <v>793</v>
      </c>
      <c r="D3552" s="107">
        <v>319050</v>
      </c>
      <c r="E3552" s="88" t="s">
        <v>310</v>
      </c>
      <c r="F3552" s="76">
        <v>611115</v>
      </c>
      <c r="G3552" s="75" t="s">
        <v>259</v>
      </c>
      <c r="H3552" s="77">
        <v>134.82</v>
      </c>
      <c r="I3552" s="77">
        <v>0</v>
      </c>
      <c r="J3552" s="77">
        <v>308</v>
      </c>
      <c r="K3552" s="77">
        <v>0</v>
      </c>
      <c r="L3552" s="80">
        <v>0</v>
      </c>
      <c r="M3552" s="80"/>
      <c r="N3552" s="80"/>
      <c r="O3552" s="80"/>
      <c r="P3552" s="80"/>
      <c r="Q3552" s="78">
        <v>110010</v>
      </c>
      <c r="R3552" s="79" t="s">
        <v>150</v>
      </c>
      <c r="S3552" s="78">
        <v>10</v>
      </c>
      <c r="T3552" s="79" t="s">
        <v>150</v>
      </c>
      <c r="U3552" s="78">
        <v>11</v>
      </c>
      <c r="V3552" s="80" t="s">
        <v>156</v>
      </c>
      <c r="W3552" s="78">
        <v>61</v>
      </c>
      <c r="X3552" s="78">
        <v>1</v>
      </c>
    </row>
    <row r="3553" spans="1:24" x14ac:dyDescent="0.25">
      <c r="A3553" s="67"/>
      <c r="B3553" s="67">
        <v>3230</v>
      </c>
      <c r="C3553" s="67" t="s">
        <v>793</v>
      </c>
      <c r="D3553" s="107">
        <v>319050</v>
      </c>
      <c r="E3553" s="88" t="s">
        <v>310</v>
      </c>
      <c r="F3553" s="76">
        <v>611120</v>
      </c>
      <c r="G3553" s="75" t="s">
        <v>229</v>
      </c>
      <c r="H3553" s="77">
        <v>8313.42</v>
      </c>
      <c r="I3553" s="77">
        <v>9011.15</v>
      </c>
      <c r="J3553" s="77">
        <v>512</v>
      </c>
      <c r="K3553" s="77">
        <v>0</v>
      </c>
      <c r="L3553" s="80">
        <v>0</v>
      </c>
      <c r="M3553" s="80"/>
      <c r="N3553" s="80"/>
      <c r="O3553" s="80"/>
      <c r="P3553" s="80"/>
      <c r="Q3553" s="78">
        <v>110010</v>
      </c>
      <c r="R3553" s="79" t="s">
        <v>150</v>
      </c>
      <c r="S3553" s="78">
        <v>10</v>
      </c>
      <c r="T3553" s="79" t="s">
        <v>150</v>
      </c>
      <c r="U3553" s="78">
        <v>11</v>
      </c>
      <c r="V3553" s="80" t="s">
        <v>156</v>
      </c>
      <c r="W3553" s="78">
        <v>61</v>
      </c>
      <c r="X3553" s="78">
        <v>1</v>
      </c>
    </row>
    <row r="3554" spans="1:24" x14ac:dyDescent="0.25">
      <c r="A3554" s="67"/>
      <c r="B3554" s="67">
        <v>3231</v>
      </c>
      <c r="C3554" s="67" t="s">
        <v>793</v>
      </c>
      <c r="D3554" s="107">
        <v>319050</v>
      </c>
      <c r="E3554" s="88" t="s">
        <v>310</v>
      </c>
      <c r="F3554" s="76">
        <v>611160</v>
      </c>
      <c r="G3554" s="75" t="s">
        <v>230</v>
      </c>
      <c r="H3554" s="77">
        <v>0</v>
      </c>
      <c r="I3554" s="77">
        <v>0</v>
      </c>
      <c r="J3554" s="77">
        <v>4757</v>
      </c>
      <c r="K3554" s="77">
        <v>0</v>
      </c>
      <c r="L3554" s="80">
        <v>0</v>
      </c>
      <c r="M3554" s="80"/>
      <c r="N3554" s="80"/>
      <c r="O3554" s="80"/>
      <c r="P3554" s="80"/>
      <c r="Q3554" s="78">
        <v>110010</v>
      </c>
      <c r="R3554" s="79" t="s">
        <v>150</v>
      </c>
      <c r="S3554" s="78">
        <v>10</v>
      </c>
      <c r="T3554" s="79" t="s">
        <v>150</v>
      </c>
      <c r="U3554" s="78">
        <v>11</v>
      </c>
      <c r="V3554" s="80" t="s">
        <v>156</v>
      </c>
      <c r="W3554" s="78">
        <v>61</v>
      </c>
      <c r="X3554" s="78">
        <v>1</v>
      </c>
    </row>
    <row r="3555" spans="1:24" x14ac:dyDescent="0.25">
      <c r="A3555" s="67"/>
      <c r="B3555" s="67">
        <v>3232</v>
      </c>
      <c r="C3555" s="67" t="s">
        <v>793</v>
      </c>
      <c r="D3555" s="107">
        <v>319050</v>
      </c>
      <c r="E3555" s="88" t="s">
        <v>310</v>
      </c>
      <c r="F3555" s="76">
        <v>733110</v>
      </c>
      <c r="G3555" s="75" t="s">
        <v>214</v>
      </c>
      <c r="H3555" s="77">
        <v>82.25</v>
      </c>
      <c r="I3555" s="77">
        <v>0</v>
      </c>
      <c r="J3555" s="77">
        <v>200</v>
      </c>
      <c r="K3555" s="77">
        <v>0</v>
      </c>
      <c r="L3555" s="80">
        <v>200</v>
      </c>
      <c r="M3555" s="80">
        <f>+L3555-J3555</f>
        <v>0</v>
      </c>
      <c r="N3555" s="80"/>
      <c r="O3555" s="80"/>
      <c r="P3555" s="80"/>
      <c r="Q3555" s="78">
        <v>110010</v>
      </c>
      <c r="R3555" s="79" t="s">
        <v>150</v>
      </c>
      <c r="S3555" s="78">
        <v>10</v>
      </c>
      <c r="T3555" s="79" t="s">
        <v>150</v>
      </c>
      <c r="U3555" s="78">
        <v>11</v>
      </c>
      <c r="V3555" s="80" t="s">
        <v>156</v>
      </c>
      <c r="W3555" s="78">
        <v>73</v>
      </c>
      <c r="X3555" s="78">
        <v>4</v>
      </c>
    </row>
    <row r="3556" spans="1:24" x14ac:dyDescent="0.25">
      <c r="A3556" s="67"/>
      <c r="B3556" s="67">
        <v>3233</v>
      </c>
      <c r="C3556" s="67" t="s">
        <v>793</v>
      </c>
      <c r="D3556" s="107">
        <v>319050</v>
      </c>
      <c r="E3556" s="88" t="s">
        <v>310</v>
      </c>
      <c r="F3556" s="76">
        <v>755310</v>
      </c>
      <c r="G3556" s="75" t="s">
        <v>194</v>
      </c>
      <c r="H3556" s="77">
        <v>147.55000000000001</v>
      </c>
      <c r="I3556" s="77">
        <v>82.62</v>
      </c>
      <c r="J3556" s="77">
        <v>200</v>
      </c>
      <c r="K3556" s="77">
        <v>0</v>
      </c>
      <c r="L3556" s="80">
        <v>200</v>
      </c>
      <c r="M3556" s="80">
        <f>+L3556-J3556</f>
        <v>0</v>
      </c>
      <c r="N3556" s="80"/>
      <c r="O3556" s="80"/>
      <c r="P3556" s="80"/>
      <c r="Q3556" s="78">
        <v>110010</v>
      </c>
      <c r="R3556" s="79" t="s">
        <v>150</v>
      </c>
      <c r="S3556" s="78">
        <v>10</v>
      </c>
      <c r="T3556" s="79" t="s">
        <v>150</v>
      </c>
      <c r="U3556" s="78">
        <v>11</v>
      </c>
      <c r="V3556" s="80" t="s">
        <v>156</v>
      </c>
      <c r="W3556" s="78">
        <v>75</v>
      </c>
      <c r="X3556" s="78">
        <v>4</v>
      </c>
    </row>
    <row r="3557" spans="1:24" x14ac:dyDescent="0.25">
      <c r="A3557" s="67"/>
      <c r="B3557" s="67"/>
      <c r="C3557" s="67" t="s">
        <v>793</v>
      </c>
      <c r="D3557" s="107">
        <v>319050</v>
      </c>
      <c r="E3557" s="88" t="s">
        <v>310</v>
      </c>
      <c r="F3557" s="66">
        <v>798142</v>
      </c>
      <c r="G3557" s="66" t="s">
        <v>839</v>
      </c>
      <c r="H3557" s="77"/>
      <c r="I3557" s="77"/>
      <c r="J3557" s="77"/>
      <c r="K3557" s="77"/>
      <c r="L3557" s="80">
        <v>-20</v>
      </c>
      <c r="M3557" s="80">
        <f>+L3557-J3557</f>
        <v>-20</v>
      </c>
      <c r="N3557" s="80"/>
      <c r="O3557" s="80"/>
      <c r="P3557" s="80"/>
      <c r="Q3557" s="78">
        <v>110010</v>
      </c>
      <c r="R3557" s="79" t="s">
        <v>150</v>
      </c>
      <c r="S3557" s="78">
        <v>10</v>
      </c>
      <c r="T3557" s="79" t="s">
        <v>150</v>
      </c>
      <c r="U3557" s="78">
        <v>11</v>
      </c>
      <c r="V3557" s="80" t="s">
        <v>156</v>
      </c>
      <c r="W3557" s="78">
        <v>79</v>
      </c>
      <c r="X3557" s="78">
        <v>4</v>
      </c>
    </row>
    <row r="3558" spans="1:24" x14ac:dyDescent="0.25">
      <c r="A3558" s="67"/>
      <c r="B3558" s="67">
        <v>3234</v>
      </c>
      <c r="C3558" s="67" t="s">
        <v>793</v>
      </c>
      <c r="D3558" s="107">
        <v>326010</v>
      </c>
      <c r="E3558" s="88" t="s">
        <v>314</v>
      </c>
      <c r="F3558" s="76">
        <v>611110</v>
      </c>
      <c r="G3558" s="75" t="s">
        <v>258</v>
      </c>
      <c r="H3558" s="77">
        <v>357131.54000000004</v>
      </c>
      <c r="I3558" s="77">
        <v>392294.64000000013</v>
      </c>
      <c r="J3558" s="77">
        <v>485100</v>
      </c>
      <c r="K3558" s="77">
        <v>260600.83000000002</v>
      </c>
      <c r="L3558" s="80">
        <v>484224</v>
      </c>
      <c r="M3558" s="80"/>
      <c r="N3558" s="80"/>
      <c r="O3558" s="80"/>
      <c r="P3558" s="80"/>
      <c r="Q3558" s="78">
        <v>110010</v>
      </c>
      <c r="R3558" s="79" t="s">
        <v>150</v>
      </c>
      <c r="S3558" s="78">
        <v>10</v>
      </c>
      <c r="T3558" s="79" t="s">
        <v>150</v>
      </c>
      <c r="U3558" s="78">
        <v>11</v>
      </c>
      <c r="V3558" s="80" t="s">
        <v>156</v>
      </c>
      <c r="W3558" s="78">
        <v>61</v>
      </c>
      <c r="X3558" s="78">
        <v>1</v>
      </c>
    </row>
    <row r="3559" spans="1:24" x14ac:dyDescent="0.25">
      <c r="A3559" s="67"/>
      <c r="B3559" s="67">
        <v>3235</v>
      </c>
      <c r="C3559" s="67" t="s">
        <v>793</v>
      </c>
      <c r="D3559" s="107">
        <v>326010</v>
      </c>
      <c r="E3559" s="88" t="s">
        <v>314</v>
      </c>
      <c r="F3559" s="76">
        <v>611115</v>
      </c>
      <c r="G3559" s="75" t="s">
        <v>259</v>
      </c>
      <c r="H3559" s="77">
        <v>1465.69</v>
      </c>
      <c r="I3559" s="77">
        <v>1602.77</v>
      </c>
      <c r="J3559" s="77">
        <v>2313</v>
      </c>
      <c r="K3559" s="77">
        <v>2312.7799999999997</v>
      </c>
      <c r="L3559" s="80">
        <v>0</v>
      </c>
      <c r="M3559" s="80"/>
      <c r="N3559" s="80"/>
      <c r="O3559" s="80"/>
      <c r="P3559" s="80"/>
      <c r="Q3559" s="78">
        <v>110010</v>
      </c>
      <c r="R3559" s="79" t="s">
        <v>150</v>
      </c>
      <c r="S3559" s="78">
        <v>10</v>
      </c>
      <c r="T3559" s="79" t="s">
        <v>150</v>
      </c>
      <c r="U3559" s="78">
        <v>11</v>
      </c>
      <c r="V3559" s="80" t="s">
        <v>156</v>
      </c>
      <c r="W3559" s="78">
        <v>61</v>
      </c>
      <c r="X3559" s="78">
        <v>1</v>
      </c>
    </row>
    <row r="3560" spans="1:24" x14ac:dyDescent="0.25">
      <c r="A3560" s="67"/>
      <c r="B3560" s="67">
        <v>3236</v>
      </c>
      <c r="C3560" s="67" t="s">
        <v>793</v>
      </c>
      <c r="D3560" s="107">
        <v>326010</v>
      </c>
      <c r="E3560" s="88" t="s">
        <v>314</v>
      </c>
      <c r="F3560" s="76">
        <v>611120</v>
      </c>
      <c r="G3560" s="75" t="s">
        <v>229</v>
      </c>
      <c r="H3560" s="77">
        <v>168948.03</v>
      </c>
      <c r="I3560" s="77">
        <v>160332.95000000001</v>
      </c>
      <c r="J3560" s="77">
        <v>159705</v>
      </c>
      <c r="K3560" s="77">
        <v>94234.47</v>
      </c>
      <c r="L3560" s="80">
        <v>0</v>
      </c>
      <c r="M3560" s="80"/>
      <c r="N3560" s="80"/>
      <c r="O3560" s="80"/>
      <c r="P3560" s="80"/>
      <c r="Q3560" s="78">
        <v>110010</v>
      </c>
      <c r="R3560" s="79" t="s">
        <v>150</v>
      </c>
      <c r="S3560" s="78">
        <v>10</v>
      </c>
      <c r="T3560" s="79" t="s">
        <v>150</v>
      </c>
      <c r="U3560" s="78">
        <v>11</v>
      </c>
      <c r="V3560" s="80" t="s">
        <v>156</v>
      </c>
      <c r="W3560" s="78">
        <v>61</v>
      </c>
      <c r="X3560" s="78">
        <v>1</v>
      </c>
    </row>
    <row r="3561" spans="1:24" s="66" customFormat="1" x14ac:dyDescent="0.25">
      <c r="A3561" s="67"/>
      <c r="B3561" s="67">
        <v>3237</v>
      </c>
      <c r="C3561" s="67" t="s">
        <v>793</v>
      </c>
      <c r="D3561" s="107">
        <v>326010</v>
      </c>
      <c r="E3561" s="88" t="s">
        <v>314</v>
      </c>
      <c r="F3561" s="76">
        <v>611125</v>
      </c>
      <c r="G3561" s="75" t="s">
        <v>260</v>
      </c>
      <c r="H3561" s="77">
        <v>6817.19</v>
      </c>
      <c r="I3561" s="77">
        <v>9227.5400000000009</v>
      </c>
      <c r="J3561" s="77">
        <v>14695</v>
      </c>
      <c r="K3561" s="77">
        <v>9796.67</v>
      </c>
      <c r="L3561" s="80">
        <v>9797</v>
      </c>
      <c r="M3561" s="80"/>
      <c r="N3561" s="80"/>
      <c r="O3561" s="80"/>
      <c r="P3561" s="80"/>
      <c r="Q3561" s="78">
        <v>110010</v>
      </c>
      <c r="R3561" s="79" t="s">
        <v>150</v>
      </c>
      <c r="S3561" s="78">
        <v>10</v>
      </c>
      <c r="T3561" s="79" t="s">
        <v>150</v>
      </c>
      <c r="U3561" s="78">
        <v>11</v>
      </c>
      <c r="V3561" s="80" t="s">
        <v>156</v>
      </c>
      <c r="W3561" s="78">
        <v>61</v>
      </c>
      <c r="X3561" s="78">
        <v>1</v>
      </c>
    </row>
    <row r="3562" spans="1:24" x14ac:dyDescent="0.25">
      <c r="A3562" s="67"/>
      <c r="B3562" s="67">
        <v>3238</v>
      </c>
      <c r="C3562" s="67" t="s">
        <v>793</v>
      </c>
      <c r="D3562" s="107">
        <v>326010</v>
      </c>
      <c r="E3562" s="88" t="s">
        <v>314</v>
      </c>
      <c r="F3562" s="76">
        <v>611130</v>
      </c>
      <c r="G3562" s="75" t="s">
        <v>261</v>
      </c>
      <c r="H3562" s="77">
        <v>0</v>
      </c>
      <c r="I3562" s="77">
        <v>13587.96</v>
      </c>
      <c r="J3562" s="77">
        <v>13588</v>
      </c>
      <c r="K3562" s="77">
        <v>7066.02</v>
      </c>
      <c r="L3562" s="80">
        <v>14132</v>
      </c>
      <c r="M3562" s="80"/>
      <c r="N3562" s="80"/>
      <c r="O3562" s="80"/>
      <c r="P3562" s="80"/>
      <c r="Q3562" s="78">
        <v>110010</v>
      </c>
      <c r="R3562" s="79" t="s">
        <v>150</v>
      </c>
      <c r="S3562" s="78">
        <v>10</v>
      </c>
      <c r="T3562" s="79" t="s">
        <v>150</v>
      </c>
      <c r="U3562" s="78">
        <v>11</v>
      </c>
      <c r="V3562" s="80" t="s">
        <v>156</v>
      </c>
      <c r="W3562" s="78">
        <v>61</v>
      </c>
      <c r="X3562" s="78">
        <v>1</v>
      </c>
    </row>
    <row r="3563" spans="1:24" x14ac:dyDescent="0.25">
      <c r="A3563" s="67"/>
      <c r="B3563" s="67">
        <v>3239</v>
      </c>
      <c r="C3563" s="67" t="s">
        <v>793</v>
      </c>
      <c r="D3563" s="107">
        <v>326010</v>
      </c>
      <c r="E3563" s="88" t="s">
        <v>314</v>
      </c>
      <c r="F3563" s="76">
        <v>611135</v>
      </c>
      <c r="G3563" s="75" t="s">
        <v>265</v>
      </c>
      <c r="H3563" s="77">
        <v>20451.52</v>
      </c>
      <c r="I3563" s="77">
        <v>0</v>
      </c>
      <c r="J3563" s="77">
        <v>5776</v>
      </c>
      <c r="K3563" s="77">
        <v>0</v>
      </c>
      <c r="L3563" s="80">
        <v>11551</v>
      </c>
      <c r="M3563" s="80"/>
      <c r="N3563" s="80"/>
      <c r="O3563" s="80"/>
      <c r="P3563" s="80"/>
      <c r="Q3563" s="78">
        <v>110010</v>
      </c>
      <c r="R3563" s="79" t="s">
        <v>150</v>
      </c>
      <c r="S3563" s="78">
        <v>10</v>
      </c>
      <c r="T3563" s="79" t="s">
        <v>150</v>
      </c>
      <c r="U3563" s="78">
        <v>11</v>
      </c>
      <c r="V3563" s="80" t="s">
        <v>156</v>
      </c>
      <c r="W3563" s="78">
        <v>61</v>
      </c>
      <c r="X3563" s="78">
        <v>1</v>
      </c>
    </row>
    <row r="3564" spans="1:24" x14ac:dyDescent="0.25">
      <c r="A3564" s="67"/>
      <c r="B3564" s="67">
        <v>3240</v>
      </c>
      <c r="C3564" s="67" t="s">
        <v>793</v>
      </c>
      <c r="D3564" s="107">
        <v>326010</v>
      </c>
      <c r="E3564" s="88" t="s">
        <v>314</v>
      </c>
      <c r="F3564" s="76">
        <v>611150</v>
      </c>
      <c r="G3564" s="75" t="s">
        <v>262</v>
      </c>
      <c r="H3564" s="77">
        <v>32944.97</v>
      </c>
      <c r="I3564" s="77">
        <v>35091.18</v>
      </c>
      <c r="J3564" s="77">
        <v>63940</v>
      </c>
      <c r="K3564" s="77">
        <v>0</v>
      </c>
      <c r="L3564" s="80">
        <v>56304</v>
      </c>
      <c r="M3564" s="80"/>
      <c r="N3564" s="80"/>
      <c r="O3564" s="80"/>
      <c r="P3564" s="80"/>
      <c r="Q3564" s="78">
        <v>110010</v>
      </c>
      <c r="R3564" s="79" t="s">
        <v>150</v>
      </c>
      <c r="S3564" s="78">
        <v>10</v>
      </c>
      <c r="T3564" s="79" t="s">
        <v>150</v>
      </c>
      <c r="U3564" s="78">
        <v>11</v>
      </c>
      <c r="V3564" s="80" t="s">
        <v>156</v>
      </c>
      <c r="W3564" s="78">
        <v>61</v>
      </c>
      <c r="X3564" s="78">
        <v>1</v>
      </c>
    </row>
    <row r="3565" spans="1:24" x14ac:dyDescent="0.25">
      <c r="A3565" s="67"/>
      <c r="B3565" s="67">
        <v>3241</v>
      </c>
      <c r="C3565" s="67" t="s">
        <v>793</v>
      </c>
      <c r="D3565" s="107">
        <v>326010</v>
      </c>
      <c r="E3565" s="88" t="s">
        <v>314</v>
      </c>
      <c r="F3565" s="76">
        <v>611160</v>
      </c>
      <c r="G3565" s="75" t="s">
        <v>230</v>
      </c>
      <c r="H3565" s="77">
        <v>48284.929999999993</v>
      </c>
      <c r="I3565" s="77">
        <v>57626.71</v>
      </c>
      <c r="J3565" s="77">
        <v>55157</v>
      </c>
      <c r="K3565" s="77">
        <v>0</v>
      </c>
      <c r="L3565" s="80">
        <v>0</v>
      </c>
      <c r="M3565" s="80"/>
      <c r="N3565" s="80"/>
      <c r="O3565" s="80"/>
      <c r="P3565" s="80"/>
      <c r="Q3565" s="78">
        <v>110010</v>
      </c>
      <c r="R3565" s="79" t="s">
        <v>150</v>
      </c>
      <c r="S3565" s="78">
        <v>10</v>
      </c>
      <c r="T3565" s="79" t="s">
        <v>150</v>
      </c>
      <c r="U3565" s="78">
        <v>11</v>
      </c>
      <c r="V3565" s="80" t="s">
        <v>156</v>
      </c>
      <c r="W3565" s="78">
        <v>61</v>
      </c>
      <c r="X3565" s="78">
        <v>1</v>
      </c>
    </row>
    <row r="3566" spans="1:24" x14ac:dyDescent="0.25">
      <c r="A3566" s="67"/>
      <c r="B3566" s="67">
        <v>3242</v>
      </c>
      <c r="C3566" s="67" t="s">
        <v>793</v>
      </c>
      <c r="D3566" s="107">
        <v>326010</v>
      </c>
      <c r="E3566" s="88" t="s">
        <v>314</v>
      </c>
      <c r="F3566" s="76">
        <v>611310</v>
      </c>
      <c r="G3566" s="75" t="s">
        <v>179</v>
      </c>
      <c r="H3566" s="77">
        <v>46029.48</v>
      </c>
      <c r="I3566" s="77">
        <v>49066.640000000007</v>
      </c>
      <c r="J3566" s="77">
        <v>49786</v>
      </c>
      <c r="K3566" s="77">
        <v>24892.74</v>
      </c>
      <c r="L3566" s="80">
        <v>49785</v>
      </c>
      <c r="M3566" s="80"/>
      <c r="N3566" s="80"/>
      <c r="O3566" s="80"/>
      <c r="P3566" s="80"/>
      <c r="Q3566" s="78">
        <v>110010</v>
      </c>
      <c r="R3566" s="79" t="s">
        <v>150</v>
      </c>
      <c r="S3566" s="78">
        <v>10</v>
      </c>
      <c r="T3566" s="79" t="s">
        <v>150</v>
      </c>
      <c r="U3566" s="78">
        <v>11</v>
      </c>
      <c r="V3566" s="80" t="s">
        <v>156</v>
      </c>
      <c r="W3566" s="78">
        <v>61</v>
      </c>
      <c r="X3566" s="78">
        <v>1</v>
      </c>
    </row>
    <row r="3567" spans="1:24" x14ac:dyDescent="0.25">
      <c r="A3567" s="67"/>
      <c r="B3567" s="67">
        <v>3243</v>
      </c>
      <c r="C3567" s="67" t="s">
        <v>793</v>
      </c>
      <c r="D3567" s="107">
        <v>326010</v>
      </c>
      <c r="E3567" s="88" t="s">
        <v>314</v>
      </c>
      <c r="F3567" s="76">
        <v>611350</v>
      </c>
      <c r="G3567" s="75" t="s">
        <v>315</v>
      </c>
      <c r="H3567" s="77">
        <v>44517.9</v>
      </c>
      <c r="I3567" s="77">
        <v>55558.32</v>
      </c>
      <c r="J3567" s="77">
        <v>57781</v>
      </c>
      <c r="K3567" s="77">
        <v>28890.3</v>
      </c>
      <c r="L3567" s="80">
        <v>57781</v>
      </c>
      <c r="M3567" s="80"/>
      <c r="N3567" s="80"/>
      <c r="O3567" s="80"/>
      <c r="P3567" s="80"/>
      <c r="Q3567" s="78">
        <v>110010</v>
      </c>
      <c r="R3567" s="79" t="s">
        <v>150</v>
      </c>
      <c r="S3567" s="78">
        <v>10</v>
      </c>
      <c r="T3567" s="79" t="s">
        <v>150</v>
      </c>
      <c r="U3567" s="78">
        <v>11</v>
      </c>
      <c r="V3567" s="80" t="s">
        <v>156</v>
      </c>
      <c r="W3567" s="78">
        <v>61</v>
      </c>
      <c r="X3567" s="78">
        <v>1</v>
      </c>
    </row>
    <row r="3568" spans="1:24" x14ac:dyDescent="0.25">
      <c r="A3568" s="67"/>
      <c r="B3568" s="67">
        <v>3244</v>
      </c>
      <c r="C3568" s="67" t="s">
        <v>793</v>
      </c>
      <c r="D3568" s="107">
        <v>326010</v>
      </c>
      <c r="E3568" s="88" t="s">
        <v>314</v>
      </c>
      <c r="F3568" s="76">
        <v>611475</v>
      </c>
      <c r="G3568" s="75" t="s">
        <v>210</v>
      </c>
      <c r="H3568" s="77">
        <v>61331.640000000007</v>
      </c>
      <c r="I3568" s="77">
        <v>63784.920000000013</v>
      </c>
      <c r="J3568" s="77">
        <v>66337</v>
      </c>
      <c r="K3568" s="77">
        <v>33168.18</v>
      </c>
      <c r="L3568" s="80">
        <v>66336</v>
      </c>
      <c r="M3568" s="80"/>
      <c r="N3568" s="80"/>
      <c r="O3568" s="80"/>
      <c r="P3568" s="80"/>
      <c r="Q3568" s="78">
        <v>110010</v>
      </c>
      <c r="R3568" s="79" t="s">
        <v>150</v>
      </c>
      <c r="S3568" s="78">
        <v>10</v>
      </c>
      <c r="T3568" s="79" t="s">
        <v>150</v>
      </c>
      <c r="U3568" s="78">
        <v>11</v>
      </c>
      <c r="V3568" s="80" t="s">
        <v>156</v>
      </c>
      <c r="W3568" s="78">
        <v>61</v>
      </c>
      <c r="X3568" s="78">
        <v>1</v>
      </c>
    </row>
    <row r="3569" spans="1:24" x14ac:dyDescent="0.25">
      <c r="A3569" s="67"/>
      <c r="B3569" s="67">
        <v>3245</v>
      </c>
      <c r="C3569" s="67" t="s">
        <v>793</v>
      </c>
      <c r="D3569" s="107">
        <v>326010</v>
      </c>
      <c r="E3569" s="88" t="s">
        <v>314</v>
      </c>
      <c r="F3569" s="76">
        <v>611476</v>
      </c>
      <c r="G3569" s="75" t="s">
        <v>211</v>
      </c>
      <c r="H3569" s="77">
        <v>12268.899999999998</v>
      </c>
      <c r="I3569" s="77">
        <v>10028.259999999998</v>
      </c>
      <c r="J3569" s="77">
        <v>29990</v>
      </c>
      <c r="K3569" s="77">
        <v>3875.06</v>
      </c>
      <c r="L3569" s="80">
        <v>12000</v>
      </c>
      <c r="M3569" s="80"/>
      <c r="N3569" s="80"/>
      <c r="O3569" s="80"/>
      <c r="P3569" s="80"/>
      <c r="Q3569" s="78">
        <v>110010</v>
      </c>
      <c r="R3569" s="79" t="s">
        <v>150</v>
      </c>
      <c r="S3569" s="78">
        <v>10</v>
      </c>
      <c r="T3569" s="79" t="s">
        <v>150</v>
      </c>
      <c r="U3569" s="78">
        <v>11</v>
      </c>
      <c r="V3569" s="80" t="s">
        <v>156</v>
      </c>
      <c r="W3569" s="78">
        <v>61</v>
      </c>
      <c r="X3569" s="78">
        <v>1</v>
      </c>
    </row>
    <row r="3570" spans="1:24" x14ac:dyDescent="0.25">
      <c r="A3570" s="67"/>
      <c r="B3570" s="67">
        <v>3246</v>
      </c>
      <c r="C3570" s="67" t="s">
        <v>793</v>
      </c>
      <c r="D3570" s="107">
        <v>326010</v>
      </c>
      <c r="E3570" s="88" t="s">
        <v>314</v>
      </c>
      <c r="F3570" s="76">
        <v>611492</v>
      </c>
      <c r="G3570" s="75" t="s">
        <v>183</v>
      </c>
      <c r="H3570" s="77">
        <v>0</v>
      </c>
      <c r="I3570" s="77">
        <v>12.43</v>
      </c>
      <c r="J3570" s="77">
        <v>0</v>
      </c>
      <c r="K3570" s="77">
        <v>0</v>
      </c>
      <c r="L3570" s="80">
        <v>0</v>
      </c>
      <c r="M3570" s="80"/>
      <c r="N3570" s="80"/>
      <c r="O3570" s="80"/>
      <c r="P3570" s="80"/>
      <c r="Q3570" s="78">
        <v>110010</v>
      </c>
      <c r="R3570" s="79" t="s">
        <v>150</v>
      </c>
      <c r="S3570" s="78">
        <v>10</v>
      </c>
      <c r="T3570" s="79" t="s">
        <v>150</v>
      </c>
      <c r="U3570" s="78">
        <v>11</v>
      </c>
      <c r="V3570" s="80" t="s">
        <v>156</v>
      </c>
      <c r="W3570" s="78">
        <v>61</v>
      </c>
      <c r="X3570" s="78">
        <v>1</v>
      </c>
    </row>
    <row r="3571" spans="1:24" x14ac:dyDescent="0.25">
      <c r="A3571" s="67"/>
      <c r="B3571" s="67">
        <v>3247</v>
      </c>
      <c r="C3571" s="67" t="s">
        <v>793</v>
      </c>
      <c r="D3571" s="107">
        <v>326010</v>
      </c>
      <c r="E3571" s="88" t="s">
        <v>314</v>
      </c>
      <c r="F3571" s="76">
        <v>712370</v>
      </c>
      <c r="G3571" s="75" t="s">
        <v>184</v>
      </c>
      <c r="H3571" s="77">
        <v>-587.52</v>
      </c>
      <c r="I3571" s="77">
        <v>2226.4299999999998</v>
      </c>
      <c r="J3571" s="77">
        <v>5500</v>
      </c>
      <c r="K3571" s="77">
        <v>739.6</v>
      </c>
      <c r="L3571" s="80">
        <v>3000</v>
      </c>
      <c r="M3571" s="80">
        <f t="shared" ref="M3571:M3583" si="94">+L3571-J3571</f>
        <v>-2500</v>
      </c>
      <c r="N3571" s="80"/>
      <c r="O3571" s="80"/>
      <c r="P3571" s="80"/>
      <c r="Q3571" s="78">
        <v>110010</v>
      </c>
      <c r="R3571" s="79" t="s">
        <v>150</v>
      </c>
      <c r="S3571" s="78">
        <v>10</v>
      </c>
      <c r="T3571" s="79" t="s">
        <v>150</v>
      </c>
      <c r="U3571" s="78">
        <v>11</v>
      </c>
      <c r="V3571" s="80" t="s">
        <v>156</v>
      </c>
      <c r="W3571" s="78">
        <v>71</v>
      </c>
      <c r="X3571" s="78">
        <v>4</v>
      </c>
    </row>
    <row r="3572" spans="1:24" x14ac:dyDescent="0.25">
      <c r="A3572" s="67"/>
      <c r="B3572" s="67">
        <v>3248</v>
      </c>
      <c r="C3572" s="67" t="s">
        <v>793</v>
      </c>
      <c r="D3572" s="107">
        <v>326010</v>
      </c>
      <c r="E3572" s="88" t="s">
        <v>314</v>
      </c>
      <c r="F3572" s="76">
        <v>712510</v>
      </c>
      <c r="G3572" s="75" t="s">
        <v>186</v>
      </c>
      <c r="H3572" s="77">
        <v>3365.3</v>
      </c>
      <c r="I3572" s="77">
        <v>3876.8999999999996</v>
      </c>
      <c r="J3572" s="77">
        <v>5500</v>
      </c>
      <c r="K3572" s="77">
        <v>378.3</v>
      </c>
      <c r="L3572" s="80">
        <v>5500</v>
      </c>
      <c r="M3572" s="80">
        <f t="shared" si="94"/>
        <v>0</v>
      </c>
      <c r="N3572" s="80"/>
      <c r="O3572" s="80"/>
      <c r="P3572" s="80"/>
      <c r="Q3572" s="78">
        <v>110010</v>
      </c>
      <c r="R3572" s="79" t="s">
        <v>150</v>
      </c>
      <c r="S3572" s="78">
        <v>10</v>
      </c>
      <c r="T3572" s="79" t="s">
        <v>150</v>
      </c>
      <c r="U3572" s="78">
        <v>11</v>
      </c>
      <c r="V3572" s="80" t="s">
        <v>156</v>
      </c>
      <c r="W3572" s="78">
        <v>71</v>
      </c>
      <c r="X3572" s="78">
        <v>4</v>
      </c>
    </row>
    <row r="3573" spans="1:24" x14ac:dyDescent="0.25">
      <c r="A3573" s="67"/>
      <c r="B3573" s="67">
        <v>3249</v>
      </c>
      <c r="C3573" s="67" t="s">
        <v>793</v>
      </c>
      <c r="D3573" s="107">
        <v>326010</v>
      </c>
      <c r="E3573" s="88" t="s">
        <v>314</v>
      </c>
      <c r="F3573" s="76">
        <v>712655</v>
      </c>
      <c r="G3573" s="75" t="s">
        <v>237</v>
      </c>
      <c r="H3573" s="77">
        <v>47.74</v>
      </c>
      <c r="I3573" s="77">
        <v>11.94</v>
      </c>
      <c r="J3573" s="77">
        <v>0</v>
      </c>
      <c r="K3573" s="77">
        <v>0</v>
      </c>
      <c r="L3573" s="80">
        <v>0</v>
      </c>
      <c r="M3573" s="80">
        <f t="shared" si="94"/>
        <v>0</v>
      </c>
      <c r="N3573" s="80"/>
      <c r="O3573" s="80"/>
      <c r="P3573" s="80"/>
      <c r="Q3573" s="78">
        <v>110010</v>
      </c>
      <c r="R3573" s="79" t="s">
        <v>150</v>
      </c>
      <c r="S3573" s="78">
        <v>10</v>
      </c>
      <c r="T3573" s="79" t="s">
        <v>150</v>
      </c>
      <c r="U3573" s="78">
        <v>11</v>
      </c>
      <c r="V3573" s="80" t="s">
        <v>156</v>
      </c>
      <c r="W3573" s="78">
        <v>71</v>
      </c>
      <c r="X3573" s="78">
        <v>4</v>
      </c>
    </row>
    <row r="3574" spans="1:24" x14ac:dyDescent="0.25">
      <c r="A3574" s="67"/>
      <c r="B3574" s="67">
        <v>3250</v>
      </c>
      <c r="C3574" s="67" t="s">
        <v>793</v>
      </c>
      <c r="D3574" s="107">
        <v>326010</v>
      </c>
      <c r="E3574" s="88" t="s">
        <v>314</v>
      </c>
      <c r="F3574" s="76">
        <v>733110</v>
      </c>
      <c r="G3574" s="75" t="s">
        <v>214</v>
      </c>
      <c r="H3574" s="77">
        <v>44425.8</v>
      </c>
      <c r="I3574" s="77">
        <v>32992.5</v>
      </c>
      <c r="J3574" s="77">
        <v>43913</v>
      </c>
      <c r="K3574" s="77">
        <v>25631.599999999999</v>
      </c>
      <c r="L3574" s="80">
        <v>49131</v>
      </c>
      <c r="M3574" s="80">
        <f t="shared" si="94"/>
        <v>5218</v>
      </c>
      <c r="N3574" s="80"/>
      <c r="O3574" s="80"/>
      <c r="P3574" s="80"/>
      <c r="Q3574" s="78">
        <v>110010</v>
      </c>
      <c r="R3574" s="79" t="s">
        <v>150</v>
      </c>
      <c r="S3574" s="78">
        <v>10</v>
      </c>
      <c r="T3574" s="79" t="s">
        <v>150</v>
      </c>
      <c r="U3574" s="78">
        <v>11</v>
      </c>
      <c r="V3574" s="80" t="s">
        <v>156</v>
      </c>
      <c r="W3574" s="78">
        <v>73</v>
      </c>
      <c r="X3574" s="78">
        <v>4</v>
      </c>
    </row>
    <row r="3575" spans="1:24" x14ac:dyDescent="0.25">
      <c r="A3575" s="67"/>
      <c r="B3575" s="67">
        <v>3251</v>
      </c>
      <c r="C3575" s="67" t="s">
        <v>793</v>
      </c>
      <c r="D3575" s="107">
        <v>326010</v>
      </c>
      <c r="E3575" s="88" t="s">
        <v>314</v>
      </c>
      <c r="F3575" s="76">
        <v>744220</v>
      </c>
      <c r="G3575" s="75" t="s">
        <v>191</v>
      </c>
      <c r="H3575" s="77">
        <v>3462.7999999999997</v>
      </c>
      <c r="I3575" s="77">
        <v>4459.17</v>
      </c>
      <c r="J3575" s="77">
        <v>455</v>
      </c>
      <c r="K3575" s="77">
        <v>455</v>
      </c>
      <c r="L3575" s="80">
        <v>600</v>
      </c>
      <c r="M3575" s="80">
        <f t="shared" si="94"/>
        <v>145</v>
      </c>
      <c r="N3575" s="80"/>
      <c r="O3575" s="80"/>
      <c r="P3575" s="80"/>
      <c r="Q3575" s="78">
        <v>110010</v>
      </c>
      <c r="R3575" s="79" t="s">
        <v>150</v>
      </c>
      <c r="S3575" s="78">
        <v>10</v>
      </c>
      <c r="T3575" s="79" t="s">
        <v>150</v>
      </c>
      <c r="U3575" s="78">
        <v>11</v>
      </c>
      <c r="V3575" s="80" t="s">
        <v>156</v>
      </c>
      <c r="W3575" s="78">
        <v>74</v>
      </c>
      <c r="X3575" s="78">
        <v>4</v>
      </c>
    </row>
    <row r="3576" spans="1:24" x14ac:dyDescent="0.25">
      <c r="A3576" s="67"/>
      <c r="B3576" s="67">
        <v>3252</v>
      </c>
      <c r="C3576" s="67" t="s">
        <v>793</v>
      </c>
      <c r="D3576" s="107">
        <v>326010</v>
      </c>
      <c r="E3576" s="88" t="s">
        <v>314</v>
      </c>
      <c r="F3576" s="76">
        <v>744230</v>
      </c>
      <c r="G3576" s="75" t="s">
        <v>234</v>
      </c>
      <c r="H3576" s="77">
        <v>0</v>
      </c>
      <c r="I3576" s="77">
        <v>0</v>
      </c>
      <c r="J3576" s="77">
        <v>0</v>
      </c>
      <c r="K3576" s="77">
        <v>0</v>
      </c>
      <c r="L3576" s="80">
        <v>1200</v>
      </c>
      <c r="M3576" s="80">
        <f t="shared" si="94"/>
        <v>1200</v>
      </c>
      <c r="N3576" s="80"/>
      <c r="O3576" s="80"/>
      <c r="P3576" s="80"/>
      <c r="Q3576" s="78">
        <v>110010</v>
      </c>
      <c r="R3576" s="79" t="s">
        <v>150</v>
      </c>
      <c r="S3576" s="78">
        <v>10</v>
      </c>
      <c r="T3576" s="79" t="s">
        <v>150</v>
      </c>
      <c r="U3576" s="78">
        <v>11</v>
      </c>
      <c r="V3576" s="80" t="s">
        <v>156</v>
      </c>
      <c r="W3576" s="78">
        <v>74</v>
      </c>
      <c r="X3576" s="78">
        <v>4</v>
      </c>
    </row>
    <row r="3577" spans="1:24" x14ac:dyDescent="0.25">
      <c r="A3577" s="67"/>
      <c r="B3577" s="67">
        <v>3253</v>
      </c>
      <c r="C3577" s="67" t="s">
        <v>793</v>
      </c>
      <c r="D3577" s="107">
        <v>326010</v>
      </c>
      <c r="E3577" s="88" t="s">
        <v>314</v>
      </c>
      <c r="F3577" s="76">
        <v>755310</v>
      </c>
      <c r="G3577" s="75" t="s">
        <v>194</v>
      </c>
      <c r="H3577" s="77">
        <v>6062.6900000000005</v>
      </c>
      <c r="I3577" s="77">
        <v>101.96000000000004</v>
      </c>
      <c r="J3577" s="77">
        <v>4654</v>
      </c>
      <c r="K3577" s="77">
        <v>4436.58</v>
      </c>
      <c r="L3577" s="80">
        <v>5000</v>
      </c>
      <c r="M3577" s="80">
        <f t="shared" si="94"/>
        <v>346</v>
      </c>
      <c r="N3577" s="80"/>
      <c r="O3577" s="80"/>
      <c r="P3577" s="80"/>
      <c r="Q3577" s="78">
        <v>110010</v>
      </c>
      <c r="R3577" s="79" t="s">
        <v>150</v>
      </c>
      <c r="S3577" s="78">
        <v>10</v>
      </c>
      <c r="T3577" s="79" t="s">
        <v>150</v>
      </c>
      <c r="U3577" s="78">
        <v>11</v>
      </c>
      <c r="V3577" s="80" t="s">
        <v>156</v>
      </c>
      <c r="W3577" s="78">
        <v>75</v>
      </c>
      <c r="X3577" s="78">
        <v>4</v>
      </c>
    </row>
    <row r="3578" spans="1:24" x14ac:dyDescent="0.25">
      <c r="A3578" s="67"/>
      <c r="B3578" s="67">
        <v>3254</v>
      </c>
      <c r="C3578" s="67" t="s">
        <v>793</v>
      </c>
      <c r="D3578" s="107">
        <v>326010</v>
      </c>
      <c r="E3578" s="88" t="s">
        <v>314</v>
      </c>
      <c r="F3578" s="76">
        <v>755360</v>
      </c>
      <c r="G3578" s="75" t="s">
        <v>225</v>
      </c>
      <c r="H3578" s="77">
        <v>617.37</v>
      </c>
      <c r="I3578" s="77">
        <v>732.1600000000002</v>
      </c>
      <c r="J3578" s="77">
        <v>500</v>
      </c>
      <c r="K3578" s="77">
        <v>138.75</v>
      </c>
      <c r="L3578" s="80">
        <v>300</v>
      </c>
      <c r="M3578" s="80">
        <f t="shared" si="94"/>
        <v>-200</v>
      </c>
      <c r="N3578" s="80"/>
      <c r="O3578" s="80"/>
      <c r="P3578" s="80"/>
      <c r="Q3578" s="78">
        <v>110010</v>
      </c>
      <c r="R3578" s="79" t="s">
        <v>150</v>
      </c>
      <c r="S3578" s="78">
        <v>10</v>
      </c>
      <c r="T3578" s="79" t="s">
        <v>150</v>
      </c>
      <c r="U3578" s="78">
        <v>11</v>
      </c>
      <c r="V3578" s="80" t="s">
        <v>156</v>
      </c>
      <c r="W3578" s="78">
        <v>75</v>
      </c>
      <c r="X3578" s="78">
        <v>4</v>
      </c>
    </row>
    <row r="3579" spans="1:24" x14ac:dyDescent="0.25">
      <c r="A3579" s="67"/>
      <c r="B3579" s="67">
        <v>3255</v>
      </c>
      <c r="C3579" s="67" t="s">
        <v>793</v>
      </c>
      <c r="D3579" s="107">
        <v>326010</v>
      </c>
      <c r="E3579" s="88" t="s">
        <v>314</v>
      </c>
      <c r="F3579" s="76">
        <v>755510</v>
      </c>
      <c r="G3579" s="75" t="s">
        <v>195</v>
      </c>
      <c r="H3579" s="77">
        <v>3555</v>
      </c>
      <c r="I3579" s="77">
        <v>3343.25</v>
      </c>
      <c r="J3579" s="77">
        <v>5500</v>
      </c>
      <c r="K3579" s="77">
        <v>1712.35</v>
      </c>
      <c r="L3579" s="80">
        <v>5000</v>
      </c>
      <c r="M3579" s="80">
        <f t="shared" si="94"/>
        <v>-500</v>
      </c>
      <c r="N3579" s="80"/>
      <c r="O3579" s="80"/>
      <c r="P3579" s="80"/>
      <c r="Q3579" s="78">
        <v>110010</v>
      </c>
      <c r="R3579" s="79" t="s">
        <v>150</v>
      </c>
      <c r="S3579" s="78">
        <v>10</v>
      </c>
      <c r="T3579" s="79" t="s">
        <v>150</v>
      </c>
      <c r="U3579" s="78">
        <v>11</v>
      </c>
      <c r="V3579" s="80" t="s">
        <v>156</v>
      </c>
      <c r="W3579" s="78">
        <v>75</v>
      </c>
      <c r="X3579" s="78">
        <v>4</v>
      </c>
    </row>
    <row r="3580" spans="1:24" x14ac:dyDescent="0.25">
      <c r="A3580" s="67"/>
      <c r="B3580" s="67">
        <v>3256</v>
      </c>
      <c r="C3580" s="67" t="s">
        <v>793</v>
      </c>
      <c r="D3580" s="107">
        <v>326010</v>
      </c>
      <c r="E3580" s="88" t="s">
        <v>314</v>
      </c>
      <c r="F3580" s="76">
        <v>755705</v>
      </c>
      <c r="G3580" s="75" t="s">
        <v>196</v>
      </c>
      <c r="H3580" s="77">
        <v>0.45</v>
      </c>
      <c r="I3580" s="77">
        <v>0</v>
      </c>
      <c r="J3580" s="77">
        <v>5</v>
      </c>
      <c r="K3580" s="77">
        <v>0.48</v>
      </c>
      <c r="L3580" s="80">
        <v>5</v>
      </c>
      <c r="M3580" s="80">
        <f t="shared" si="94"/>
        <v>0</v>
      </c>
      <c r="N3580" s="80"/>
      <c r="O3580" s="80"/>
      <c r="P3580" s="80"/>
      <c r="Q3580" s="78">
        <v>110010</v>
      </c>
      <c r="R3580" s="79" t="s">
        <v>150</v>
      </c>
      <c r="S3580" s="78">
        <v>10</v>
      </c>
      <c r="T3580" s="79" t="s">
        <v>150</v>
      </c>
      <c r="U3580" s="78">
        <v>11</v>
      </c>
      <c r="V3580" s="80" t="s">
        <v>156</v>
      </c>
      <c r="W3580" s="78">
        <v>75</v>
      </c>
      <c r="X3580" s="78">
        <v>4</v>
      </c>
    </row>
    <row r="3581" spans="1:24" x14ac:dyDescent="0.25">
      <c r="A3581" s="67"/>
      <c r="B3581" s="67">
        <v>3257</v>
      </c>
      <c r="C3581" s="67" t="s">
        <v>793</v>
      </c>
      <c r="D3581" s="107">
        <v>326010</v>
      </c>
      <c r="E3581" s="88" t="s">
        <v>314</v>
      </c>
      <c r="F3581" s="76">
        <v>787410</v>
      </c>
      <c r="G3581" s="75" t="s">
        <v>227</v>
      </c>
      <c r="H3581" s="77">
        <v>7101.91</v>
      </c>
      <c r="I3581" s="77">
        <v>17733.800000000003</v>
      </c>
      <c r="J3581" s="77">
        <v>10100</v>
      </c>
      <c r="K3581" s="77">
        <v>8866.9</v>
      </c>
      <c r="L3581" s="80">
        <v>0</v>
      </c>
      <c r="M3581" s="80">
        <f t="shared" si="94"/>
        <v>-10100</v>
      </c>
      <c r="N3581" s="80"/>
      <c r="O3581" s="80"/>
      <c r="P3581" s="80"/>
      <c r="Q3581" s="78">
        <v>110010</v>
      </c>
      <c r="R3581" s="79" t="s">
        <v>150</v>
      </c>
      <c r="S3581" s="78">
        <v>10</v>
      </c>
      <c r="T3581" s="79" t="s">
        <v>150</v>
      </c>
      <c r="U3581" s="78">
        <v>11</v>
      </c>
      <c r="V3581" s="80" t="s">
        <v>156</v>
      </c>
      <c r="W3581" s="78">
        <v>78</v>
      </c>
      <c r="X3581" s="78">
        <v>4</v>
      </c>
    </row>
    <row r="3582" spans="1:24" x14ac:dyDescent="0.25">
      <c r="A3582" s="67"/>
      <c r="B3582" s="67">
        <v>3258</v>
      </c>
      <c r="C3582" s="67" t="s">
        <v>793</v>
      </c>
      <c r="D3582" s="107">
        <v>326010</v>
      </c>
      <c r="E3582" s="88" t="s">
        <v>314</v>
      </c>
      <c r="F3582" s="76">
        <v>787430</v>
      </c>
      <c r="G3582" s="75" t="s">
        <v>207</v>
      </c>
      <c r="H3582" s="77">
        <v>0</v>
      </c>
      <c r="I3582" s="77">
        <v>0</v>
      </c>
      <c r="J3582" s="77">
        <v>10178</v>
      </c>
      <c r="K3582" s="77">
        <v>0</v>
      </c>
      <c r="L3582" s="80">
        <v>0</v>
      </c>
      <c r="M3582" s="80">
        <f t="shared" si="94"/>
        <v>-10178</v>
      </c>
      <c r="N3582" s="80"/>
      <c r="O3582" s="80"/>
      <c r="P3582" s="80"/>
      <c r="Q3582" s="78">
        <v>110010</v>
      </c>
      <c r="R3582" s="79" t="s">
        <v>150</v>
      </c>
      <c r="S3582" s="78">
        <v>10</v>
      </c>
      <c r="T3582" s="79" t="s">
        <v>150</v>
      </c>
      <c r="U3582" s="78">
        <v>11</v>
      </c>
      <c r="V3582" s="80" t="s">
        <v>156</v>
      </c>
      <c r="W3582" s="78">
        <v>78</v>
      </c>
      <c r="X3582" s="78">
        <v>4</v>
      </c>
    </row>
    <row r="3583" spans="1:24" x14ac:dyDescent="0.25">
      <c r="A3583" s="67"/>
      <c r="B3583" s="67"/>
      <c r="C3583" s="67" t="s">
        <v>793</v>
      </c>
      <c r="D3583" s="107">
        <v>326010</v>
      </c>
      <c r="E3583" s="88" t="s">
        <v>314</v>
      </c>
      <c r="F3583" s="66">
        <v>798142</v>
      </c>
      <c r="G3583" s="66" t="s">
        <v>839</v>
      </c>
      <c r="H3583" s="77"/>
      <c r="I3583" s="77"/>
      <c r="J3583" s="77"/>
      <c r="K3583" s="77"/>
      <c r="L3583" s="80">
        <v>-6474</v>
      </c>
      <c r="M3583" s="80">
        <f t="shared" si="94"/>
        <v>-6474</v>
      </c>
      <c r="N3583" s="80"/>
      <c r="O3583" s="80"/>
      <c r="P3583" s="80"/>
      <c r="Q3583" s="78">
        <v>110010</v>
      </c>
      <c r="R3583" s="79" t="s">
        <v>150</v>
      </c>
      <c r="S3583" s="78">
        <v>10</v>
      </c>
      <c r="T3583" s="79" t="s">
        <v>150</v>
      </c>
      <c r="U3583" s="78">
        <v>11</v>
      </c>
      <c r="V3583" s="80" t="s">
        <v>156</v>
      </c>
      <c r="W3583" s="78">
        <v>79</v>
      </c>
      <c r="X3583" s="78">
        <v>5</v>
      </c>
    </row>
    <row r="3584" spans="1:24" x14ac:dyDescent="0.25">
      <c r="A3584" s="67"/>
      <c r="B3584" s="67">
        <v>3259</v>
      </c>
      <c r="C3584" s="67" t="s">
        <v>793</v>
      </c>
      <c r="D3584" s="107">
        <v>340050</v>
      </c>
      <c r="E3584" s="88" t="s">
        <v>321</v>
      </c>
      <c r="F3584" s="76">
        <v>611110</v>
      </c>
      <c r="G3584" s="75" t="s">
        <v>258</v>
      </c>
      <c r="H3584" s="77">
        <v>89273.03</v>
      </c>
      <c r="I3584" s="77">
        <v>63936.289999999994</v>
      </c>
      <c r="J3584" s="77">
        <v>54334</v>
      </c>
      <c r="K3584" s="77">
        <v>20897.390000000003</v>
      </c>
      <c r="L3584" s="80">
        <v>124397</v>
      </c>
      <c r="M3584" s="80"/>
      <c r="N3584" s="80"/>
      <c r="O3584" s="80"/>
      <c r="P3584" s="80"/>
      <c r="Q3584" s="78">
        <v>110010</v>
      </c>
      <c r="R3584" s="79" t="s">
        <v>150</v>
      </c>
      <c r="S3584" s="78">
        <v>10</v>
      </c>
      <c r="T3584" s="79" t="s">
        <v>150</v>
      </c>
      <c r="U3584" s="78">
        <v>11</v>
      </c>
      <c r="V3584" s="80" t="s">
        <v>156</v>
      </c>
      <c r="W3584" s="78">
        <v>61</v>
      </c>
      <c r="X3584" s="78">
        <v>1</v>
      </c>
    </row>
    <row r="3585" spans="1:24" x14ac:dyDescent="0.25">
      <c r="A3585" s="67"/>
      <c r="B3585" s="67">
        <v>3260</v>
      </c>
      <c r="C3585" s="67" t="s">
        <v>793</v>
      </c>
      <c r="D3585" s="107">
        <v>340050</v>
      </c>
      <c r="E3585" s="88" t="s">
        <v>321</v>
      </c>
      <c r="F3585" s="76">
        <v>611115</v>
      </c>
      <c r="G3585" s="75" t="s">
        <v>259</v>
      </c>
      <c r="H3585" s="77">
        <v>67.41</v>
      </c>
      <c r="I3585" s="77">
        <v>1322.81</v>
      </c>
      <c r="J3585" s="77">
        <v>558</v>
      </c>
      <c r="K3585" s="77">
        <v>317.13</v>
      </c>
      <c r="L3585" s="80">
        <v>0</v>
      </c>
      <c r="M3585" s="80"/>
      <c r="N3585" s="80"/>
      <c r="O3585" s="80"/>
      <c r="P3585" s="80"/>
      <c r="Q3585" s="78">
        <v>110010</v>
      </c>
      <c r="R3585" s="79" t="s">
        <v>150</v>
      </c>
      <c r="S3585" s="78">
        <v>10</v>
      </c>
      <c r="T3585" s="79" t="s">
        <v>150</v>
      </c>
      <c r="U3585" s="78">
        <v>11</v>
      </c>
      <c r="V3585" s="80" t="s">
        <v>156</v>
      </c>
      <c r="W3585" s="78">
        <v>61</v>
      </c>
      <c r="X3585" s="78">
        <v>1</v>
      </c>
    </row>
    <row r="3586" spans="1:24" x14ac:dyDescent="0.25">
      <c r="A3586" s="67"/>
      <c r="B3586" s="67">
        <v>3261</v>
      </c>
      <c r="C3586" s="67" t="s">
        <v>793</v>
      </c>
      <c r="D3586" s="107">
        <v>340050</v>
      </c>
      <c r="E3586" s="88" t="s">
        <v>321</v>
      </c>
      <c r="F3586" s="76">
        <v>611120</v>
      </c>
      <c r="G3586" s="75" t="s">
        <v>229</v>
      </c>
      <c r="H3586" s="77">
        <v>20129</v>
      </c>
      <c r="I3586" s="77">
        <v>22826.940000000002</v>
      </c>
      <c r="J3586" s="77">
        <v>64247</v>
      </c>
      <c r="K3586" s="77">
        <v>41227.24</v>
      </c>
      <c r="L3586" s="80">
        <v>0</v>
      </c>
      <c r="M3586" s="80"/>
      <c r="N3586" s="80"/>
      <c r="O3586" s="80"/>
      <c r="P3586" s="80"/>
      <c r="Q3586" s="78">
        <v>110010</v>
      </c>
      <c r="R3586" s="79" t="s">
        <v>150</v>
      </c>
      <c r="S3586" s="78">
        <v>10</v>
      </c>
      <c r="T3586" s="79" t="s">
        <v>150</v>
      </c>
      <c r="U3586" s="78">
        <v>11</v>
      </c>
      <c r="V3586" s="80" t="s">
        <v>156</v>
      </c>
      <c r="W3586" s="78">
        <v>61</v>
      </c>
      <c r="X3586" s="78">
        <v>1</v>
      </c>
    </row>
    <row r="3587" spans="1:24" x14ac:dyDescent="0.25">
      <c r="A3587" s="67"/>
      <c r="B3587" s="67">
        <v>3262</v>
      </c>
      <c r="C3587" s="67" t="s">
        <v>793</v>
      </c>
      <c r="D3587" s="107">
        <v>340050</v>
      </c>
      <c r="E3587" s="88" t="s">
        <v>321</v>
      </c>
      <c r="F3587" s="76">
        <v>611135</v>
      </c>
      <c r="G3587" s="75" t="s">
        <v>265</v>
      </c>
      <c r="H3587" s="77">
        <v>7635.8500000000013</v>
      </c>
      <c r="I3587" s="77">
        <v>15984.069999999998</v>
      </c>
      <c r="J3587" s="77">
        <v>29257</v>
      </c>
      <c r="K3587" s="77">
        <v>20897.41</v>
      </c>
      <c r="L3587" s="80">
        <v>16718</v>
      </c>
      <c r="M3587" s="80"/>
      <c r="N3587" s="80"/>
      <c r="O3587" s="80"/>
      <c r="P3587" s="80"/>
      <c r="Q3587" s="78">
        <v>110010</v>
      </c>
      <c r="R3587" s="79" t="s">
        <v>150</v>
      </c>
      <c r="S3587" s="78">
        <v>10</v>
      </c>
      <c r="T3587" s="79" t="s">
        <v>150</v>
      </c>
      <c r="U3587" s="78">
        <v>11</v>
      </c>
      <c r="V3587" s="80" t="s">
        <v>156</v>
      </c>
      <c r="W3587" s="78">
        <v>61</v>
      </c>
      <c r="X3587" s="78">
        <v>1</v>
      </c>
    </row>
    <row r="3588" spans="1:24" x14ac:dyDescent="0.25">
      <c r="A3588" s="67"/>
      <c r="B3588" s="67">
        <v>3263</v>
      </c>
      <c r="C3588" s="67" t="s">
        <v>793</v>
      </c>
      <c r="D3588" s="107">
        <v>340050</v>
      </c>
      <c r="E3588" s="88" t="s">
        <v>321</v>
      </c>
      <c r="F3588" s="76">
        <v>611150</v>
      </c>
      <c r="G3588" s="75" t="s">
        <v>262</v>
      </c>
      <c r="H3588" s="77">
        <v>2876.0099999999998</v>
      </c>
      <c r="I3588" s="77">
        <v>11117.82</v>
      </c>
      <c r="J3588" s="77">
        <v>0</v>
      </c>
      <c r="K3588" s="77">
        <v>0</v>
      </c>
      <c r="L3588" s="80">
        <v>19263</v>
      </c>
      <c r="M3588" s="80"/>
      <c r="N3588" s="80"/>
      <c r="O3588" s="80"/>
      <c r="P3588" s="80"/>
      <c r="Q3588" s="78">
        <v>110010</v>
      </c>
      <c r="R3588" s="79" t="s">
        <v>150</v>
      </c>
      <c r="S3588" s="78">
        <v>10</v>
      </c>
      <c r="T3588" s="79" t="s">
        <v>150</v>
      </c>
      <c r="U3588" s="78">
        <v>11</v>
      </c>
      <c r="V3588" s="80" t="s">
        <v>156</v>
      </c>
      <c r="W3588" s="78">
        <v>61</v>
      </c>
      <c r="X3588" s="78">
        <v>1</v>
      </c>
    </row>
    <row r="3589" spans="1:24" x14ac:dyDescent="0.25">
      <c r="A3589" s="67"/>
      <c r="B3589" s="67">
        <v>3264</v>
      </c>
      <c r="C3589" s="67" t="s">
        <v>793</v>
      </c>
      <c r="D3589" s="107">
        <v>340050</v>
      </c>
      <c r="E3589" s="88" t="s">
        <v>321</v>
      </c>
      <c r="F3589" s="76">
        <v>611160</v>
      </c>
      <c r="G3589" s="75" t="s">
        <v>230</v>
      </c>
      <c r="H3589" s="77">
        <v>4601</v>
      </c>
      <c r="I3589" s="77">
        <v>2991.9900000000002</v>
      </c>
      <c r="J3589" s="77">
        <v>5072</v>
      </c>
      <c r="K3589" s="77">
        <v>0</v>
      </c>
      <c r="L3589" s="80">
        <v>0</v>
      </c>
      <c r="M3589" s="80"/>
      <c r="N3589" s="80"/>
      <c r="O3589" s="80"/>
      <c r="P3589" s="80"/>
      <c r="Q3589" s="78">
        <v>110010</v>
      </c>
      <c r="R3589" s="79" t="s">
        <v>150</v>
      </c>
      <c r="S3589" s="78">
        <v>10</v>
      </c>
      <c r="T3589" s="79" t="s">
        <v>150</v>
      </c>
      <c r="U3589" s="78">
        <v>11</v>
      </c>
      <c r="V3589" s="80" t="s">
        <v>156</v>
      </c>
      <c r="W3589" s="78">
        <v>61</v>
      </c>
      <c r="X3589" s="78">
        <v>1</v>
      </c>
    </row>
    <row r="3590" spans="1:24" x14ac:dyDescent="0.25">
      <c r="A3590" s="67"/>
      <c r="B3590" s="67">
        <v>3265</v>
      </c>
      <c r="C3590" s="67" t="s">
        <v>793</v>
      </c>
      <c r="D3590" s="107">
        <v>340050</v>
      </c>
      <c r="E3590" s="88" t="s">
        <v>321</v>
      </c>
      <c r="F3590" s="76">
        <v>611350</v>
      </c>
      <c r="G3590" s="75" t="s">
        <v>315</v>
      </c>
      <c r="H3590" s="77">
        <v>20550.240000000002</v>
      </c>
      <c r="I3590" s="77">
        <v>42744.480000000003</v>
      </c>
      <c r="J3590" s="77">
        <v>44455</v>
      </c>
      <c r="K3590" s="77">
        <v>22227.119999999999</v>
      </c>
      <c r="L3590" s="80">
        <v>44454</v>
      </c>
      <c r="M3590" s="80"/>
      <c r="N3590" s="80"/>
      <c r="O3590" s="80"/>
      <c r="P3590" s="80"/>
      <c r="Q3590" s="78">
        <v>110010</v>
      </c>
      <c r="R3590" s="79" t="s">
        <v>150</v>
      </c>
      <c r="S3590" s="78">
        <v>10</v>
      </c>
      <c r="T3590" s="79" t="s">
        <v>150</v>
      </c>
      <c r="U3590" s="78">
        <v>11</v>
      </c>
      <c r="V3590" s="80" t="s">
        <v>156</v>
      </c>
      <c r="W3590" s="78">
        <v>61</v>
      </c>
      <c r="X3590" s="78">
        <v>1</v>
      </c>
    </row>
    <row r="3591" spans="1:24" x14ac:dyDescent="0.25">
      <c r="A3591" s="67"/>
      <c r="B3591" s="67">
        <v>3266</v>
      </c>
      <c r="C3591" s="67" t="s">
        <v>793</v>
      </c>
      <c r="D3591" s="107">
        <v>340050</v>
      </c>
      <c r="E3591" s="88" t="s">
        <v>321</v>
      </c>
      <c r="F3591" s="76">
        <v>712370</v>
      </c>
      <c r="G3591" s="75" t="s">
        <v>184</v>
      </c>
      <c r="H3591" s="77">
        <v>1823.37</v>
      </c>
      <c r="I3591" s="77">
        <v>2226.4299999999998</v>
      </c>
      <c r="J3591" s="77">
        <v>4800</v>
      </c>
      <c r="K3591" s="77">
        <v>739.61</v>
      </c>
      <c r="L3591" s="80">
        <v>4800</v>
      </c>
      <c r="M3591" s="80">
        <f t="shared" ref="M3591:M3602" si="95">+L3591-J3591</f>
        <v>0</v>
      </c>
      <c r="N3591" s="80"/>
      <c r="O3591" s="80"/>
      <c r="P3591" s="80"/>
      <c r="Q3591" s="78">
        <v>110010</v>
      </c>
      <c r="R3591" s="79" t="s">
        <v>150</v>
      </c>
      <c r="S3591" s="78">
        <v>10</v>
      </c>
      <c r="T3591" s="79" t="s">
        <v>150</v>
      </c>
      <c r="U3591" s="78">
        <v>11</v>
      </c>
      <c r="V3591" s="80" t="s">
        <v>156</v>
      </c>
      <c r="W3591" s="78">
        <v>71</v>
      </c>
      <c r="X3591" s="78">
        <v>4</v>
      </c>
    </row>
    <row r="3592" spans="1:24" x14ac:dyDescent="0.25">
      <c r="A3592" s="67"/>
      <c r="B3592" s="67">
        <v>3267</v>
      </c>
      <c r="C3592" s="67" t="s">
        <v>793</v>
      </c>
      <c r="D3592" s="107">
        <v>340050</v>
      </c>
      <c r="E3592" s="88" t="s">
        <v>321</v>
      </c>
      <c r="F3592" s="76">
        <v>712510</v>
      </c>
      <c r="G3592" s="75" t="s">
        <v>186</v>
      </c>
      <c r="H3592" s="77">
        <v>2642.7</v>
      </c>
      <c r="I3592" s="77">
        <v>2393.1</v>
      </c>
      <c r="J3592" s="77">
        <v>5230</v>
      </c>
      <c r="K3592" s="77">
        <v>1870.7</v>
      </c>
      <c r="L3592" s="80">
        <v>2400</v>
      </c>
      <c r="M3592" s="80">
        <f t="shared" si="95"/>
        <v>-2830</v>
      </c>
      <c r="N3592" s="80"/>
      <c r="O3592" s="80"/>
      <c r="P3592" s="80"/>
      <c r="Q3592" s="78">
        <v>110010</v>
      </c>
      <c r="R3592" s="79" t="s">
        <v>150</v>
      </c>
      <c r="S3592" s="78">
        <v>10</v>
      </c>
      <c r="T3592" s="79" t="s">
        <v>150</v>
      </c>
      <c r="U3592" s="78">
        <v>11</v>
      </c>
      <c r="V3592" s="80" t="s">
        <v>156</v>
      </c>
      <c r="W3592" s="78">
        <v>71</v>
      </c>
      <c r="X3592" s="78">
        <v>4</v>
      </c>
    </row>
    <row r="3593" spans="1:24" x14ac:dyDescent="0.25">
      <c r="A3593" s="67"/>
      <c r="B3593" s="67">
        <v>3268</v>
      </c>
      <c r="C3593" s="67" t="s">
        <v>793</v>
      </c>
      <c r="D3593" s="107">
        <v>340050</v>
      </c>
      <c r="E3593" s="88" t="s">
        <v>321</v>
      </c>
      <c r="F3593" s="76">
        <v>733110</v>
      </c>
      <c r="G3593" s="75" t="s">
        <v>214</v>
      </c>
      <c r="H3593" s="77">
        <v>7575.9000000000005</v>
      </c>
      <c r="I3593" s="77">
        <v>7694.3400000000011</v>
      </c>
      <c r="J3593" s="77">
        <v>15447</v>
      </c>
      <c r="K3593" s="77">
        <v>9613.2300000000014</v>
      </c>
      <c r="L3593" s="80">
        <v>15500</v>
      </c>
      <c r="M3593" s="80">
        <f t="shared" si="95"/>
        <v>53</v>
      </c>
      <c r="N3593" s="80"/>
      <c r="O3593" s="80"/>
      <c r="P3593" s="80"/>
      <c r="Q3593" s="78">
        <v>110010</v>
      </c>
      <c r="R3593" s="79" t="s">
        <v>150</v>
      </c>
      <c r="S3593" s="78">
        <v>10</v>
      </c>
      <c r="T3593" s="79" t="s">
        <v>150</v>
      </c>
      <c r="U3593" s="78">
        <v>11</v>
      </c>
      <c r="V3593" s="80" t="s">
        <v>156</v>
      </c>
      <c r="W3593" s="78">
        <v>73</v>
      </c>
      <c r="X3593" s="78">
        <v>4</v>
      </c>
    </row>
    <row r="3594" spans="1:24" x14ac:dyDescent="0.25">
      <c r="A3594" s="67"/>
      <c r="B3594" s="67">
        <v>3269</v>
      </c>
      <c r="C3594" s="67" t="s">
        <v>793</v>
      </c>
      <c r="D3594" s="107">
        <v>340050</v>
      </c>
      <c r="E3594" s="88" t="s">
        <v>321</v>
      </c>
      <c r="F3594" s="76">
        <v>744220</v>
      </c>
      <c r="G3594" s="75" t="s">
        <v>191</v>
      </c>
      <c r="H3594" s="77">
        <v>1177.93</v>
      </c>
      <c r="I3594" s="77">
        <v>3300.16</v>
      </c>
      <c r="J3594" s="77">
        <v>0</v>
      </c>
      <c r="K3594" s="77">
        <v>0</v>
      </c>
      <c r="L3594" s="80">
        <v>400</v>
      </c>
      <c r="M3594" s="80">
        <f t="shared" si="95"/>
        <v>400</v>
      </c>
      <c r="N3594" s="80"/>
      <c r="O3594" s="80"/>
      <c r="P3594" s="80"/>
      <c r="Q3594" s="78">
        <v>110010</v>
      </c>
      <c r="R3594" s="79" t="s">
        <v>150</v>
      </c>
      <c r="S3594" s="78">
        <v>10</v>
      </c>
      <c r="T3594" s="79" t="s">
        <v>150</v>
      </c>
      <c r="U3594" s="78">
        <v>11</v>
      </c>
      <c r="V3594" s="80" t="s">
        <v>156</v>
      </c>
      <c r="W3594" s="78">
        <v>74</v>
      </c>
      <c r="X3594" s="78">
        <v>4</v>
      </c>
    </row>
    <row r="3595" spans="1:24" x14ac:dyDescent="0.25">
      <c r="A3595" s="67"/>
      <c r="B3595" s="67">
        <v>3270</v>
      </c>
      <c r="C3595" s="67" t="s">
        <v>793</v>
      </c>
      <c r="D3595" s="107">
        <v>340050</v>
      </c>
      <c r="E3595" s="88" t="s">
        <v>321</v>
      </c>
      <c r="F3595" s="76">
        <v>744230</v>
      </c>
      <c r="G3595" s="75" t="s">
        <v>234</v>
      </c>
      <c r="H3595" s="77">
        <v>0</v>
      </c>
      <c r="I3595" s="77">
        <v>921.57</v>
      </c>
      <c r="J3595" s="77">
        <v>1200</v>
      </c>
      <c r="K3595" s="77">
        <v>0</v>
      </c>
      <c r="L3595" s="80">
        <v>200</v>
      </c>
      <c r="M3595" s="80">
        <f t="shared" si="95"/>
        <v>-1000</v>
      </c>
      <c r="N3595" s="80"/>
      <c r="O3595" s="80"/>
      <c r="P3595" s="80"/>
      <c r="Q3595" s="78">
        <v>110010</v>
      </c>
      <c r="R3595" s="79" t="s">
        <v>150</v>
      </c>
      <c r="S3595" s="78">
        <v>10</v>
      </c>
      <c r="T3595" s="79" t="s">
        <v>150</v>
      </c>
      <c r="U3595" s="78">
        <v>11</v>
      </c>
      <c r="V3595" s="80" t="s">
        <v>156</v>
      </c>
      <c r="W3595" s="78">
        <v>74</v>
      </c>
      <c r="X3595" s="78">
        <v>4</v>
      </c>
    </row>
    <row r="3596" spans="1:24" x14ac:dyDescent="0.25">
      <c r="A3596" s="67"/>
      <c r="B3596" s="67">
        <v>3271</v>
      </c>
      <c r="C3596" s="67" t="s">
        <v>793</v>
      </c>
      <c r="D3596" s="107">
        <v>340050</v>
      </c>
      <c r="E3596" s="88" t="s">
        <v>321</v>
      </c>
      <c r="F3596" s="76">
        <v>755310</v>
      </c>
      <c r="G3596" s="75" t="s">
        <v>194</v>
      </c>
      <c r="H3596" s="77">
        <v>539.16000000000008</v>
      </c>
      <c r="I3596" s="77">
        <v>1199.94</v>
      </c>
      <c r="J3596" s="77">
        <v>1040</v>
      </c>
      <c r="K3596" s="77">
        <v>697.02</v>
      </c>
      <c r="L3596" s="80">
        <v>1100</v>
      </c>
      <c r="M3596" s="80">
        <f t="shared" si="95"/>
        <v>60</v>
      </c>
      <c r="N3596" s="80"/>
      <c r="O3596" s="80"/>
      <c r="P3596" s="80"/>
      <c r="Q3596" s="78">
        <v>110010</v>
      </c>
      <c r="R3596" s="79" t="s">
        <v>150</v>
      </c>
      <c r="S3596" s="78">
        <v>10</v>
      </c>
      <c r="T3596" s="79" t="s">
        <v>150</v>
      </c>
      <c r="U3596" s="78">
        <v>11</v>
      </c>
      <c r="V3596" s="80" t="s">
        <v>156</v>
      </c>
      <c r="W3596" s="78">
        <v>75</v>
      </c>
      <c r="X3596" s="78">
        <v>4</v>
      </c>
    </row>
    <row r="3597" spans="1:24" s="66" customFormat="1" x14ac:dyDescent="0.25">
      <c r="A3597" s="67"/>
      <c r="B3597" s="67">
        <v>3272</v>
      </c>
      <c r="C3597" s="67" t="s">
        <v>793</v>
      </c>
      <c r="D3597" s="107">
        <v>340050</v>
      </c>
      <c r="E3597" s="88" t="s">
        <v>321</v>
      </c>
      <c r="F3597" s="76">
        <v>755360</v>
      </c>
      <c r="G3597" s="75" t="s">
        <v>225</v>
      </c>
      <c r="H3597" s="77">
        <v>119.16</v>
      </c>
      <c r="I3597" s="77">
        <v>415.68</v>
      </c>
      <c r="J3597" s="77">
        <v>438</v>
      </c>
      <c r="K3597" s="77">
        <v>34.620000000000005</v>
      </c>
      <c r="L3597" s="80">
        <v>438</v>
      </c>
      <c r="M3597" s="80">
        <f t="shared" si="95"/>
        <v>0</v>
      </c>
      <c r="N3597" s="80"/>
      <c r="O3597" s="80"/>
      <c r="P3597" s="80"/>
      <c r="Q3597" s="78">
        <v>110010</v>
      </c>
      <c r="R3597" s="79" t="s">
        <v>150</v>
      </c>
      <c r="S3597" s="78">
        <v>10</v>
      </c>
      <c r="T3597" s="79" t="s">
        <v>150</v>
      </c>
      <c r="U3597" s="78">
        <v>11</v>
      </c>
      <c r="V3597" s="80" t="s">
        <v>156</v>
      </c>
      <c r="W3597" s="78">
        <v>75</v>
      </c>
      <c r="X3597" s="78">
        <v>4</v>
      </c>
    </row>
    <row r="3598" spans="1:24" x14ac:dyDescent="0.25">
      <c r="A3598" s="67"/>
      <c r="B3598" s="67">
        <v>3273</v>
      </c>
      <c r="C3598" s="67" t="s">
        <v>793</v>
      </c>
      <c r="D3598" s="107">
        <v>340050</v>
      </c>
      <c r="E3598" s="88" t="s">
        <v>321</v>
      </c>
      <c r="F3598" s="76">
        <v>755510</v>
      </c>
      <c r="G3598" s="75" t="s">
        <v>195</v>
      </c>
      <c r="H3598" s="77">
        <v>743</v>
      </c>
      <c r="I3598" s="77">
        <v>1697.75</v>
      </c>
      <c r="J3598" s="77">
        <v>3330</v>
      </c>
      <c r="K3598" s="77">
        <v>0</v>
      </c>
      <c r="L3598" s="80">
        <v>3530</v>
      </c>
      <c r="M3598" s="80">
        <f t="shared" si="95"/>
        <v>200</v>
      </c>
      <c r="N3598" s="80"/>
      <c r="O3598" s="80"/>
      <c r="P3598" s="80"/>
      <c r="Q3598" s="78">
        <v>110010</v>
      </c>
      <c r="R3598" s="79" t="s">
        <v>150</v>
      </c>
      <c r="S3598" s="78">
        <v>10</v>
      </c>
      <c r="T3598" s="79" t="s">
        <v>150</v>
      </c>
      <c r="U3598" s="78">
        <v>11</v>
      </c>
      <c r="V3598" s="80" t="s">
        <v>156</v>
      </c>
      <c r="W3598" s="78">
        <v>75</v>
      </c>
      <c r="X3598" s="78">
        <v>4</v>
      </c>
    </row>
    <row r="3599" spans="1:24" x14ac:dyDescent="0.25">
      <c r="A3599" s="67"/>
      <c r="B3599" s="67">
        <v>3274</v>
      </c>
      <c r="C3599" s="67" t="s">
        <v>793</v>
      </c>
      <c r="D3599" s="107">
        <v>340050</v>
      </c>
      <c r="E3599" s="88" t="s">
        <v>321</v>
      </c>
      <c r="F3599" s="76">
        <v>755705</v>
      </c>
      <c r="G3599" s="75" t="s">
        <v>196</v>
      </c>
      <c r="H3599" s="77">
        <v>1.7599999999999998</v>
      </c>
      <c r="I3599" s="77">
        <v>1.1499999999999999</v>
      </c>
      <c r="J3599" s="77">
        <v>5</v>
      </c>
      <c r="K3599" s="77">
        <v>3.59</v>
      </c>
      <c r="L3599" s="80">
        <v>5</v>
      </c>
      <c r="M3599" s="80">
        <f t="shared" si="95"/>
        <v>0</v>
      </c>
      <c r="N3599" s="80"/>
      <c r="O3599" s="80"/>
      <c r="P3599" s="80"/>
      <c r="Q3599" s="78">
        <v>110010</v>
      </c>
      <c r="R3599" s="79" t="s">
        <v>150</v>
      </c>
      <c r="S3599" s="78">
        <v>10</v>
      </c>
      <c r="T3599" s="79" t="s">
        <v>150</v>
      </c>
      <c r="U3599" s="78">
        <v>11</v>
      </c>
      <c r="V3599" s="80" t="s">
        <v>156</v>
      </c>
      <c r="W3599" s="78">
        <v>75</v>
      </c>
      <c r="X3599" s="78">
        <v>4</v>
      </c>
    </row>
    <row r="3600" spans="1:24" x14ac:dyDescent="0.25">
      <c r="A3600" s="67"/>
      <c r="B3600" s="67">
        <v>3275</v>
      </c>
      <c r="C3600" s="67" t="s">
        <v>793</v>
      </c>
      <c r="D3600" s="107">
        <v>340050</v>
      </c>
      <c r="E3600" s="88" t="s">
        <v>321</v>
      </c>
      <c r="F3600" s="76">
        <v>777410</v>
      </c>
      <c r="G3600" s="75" t="s">
        <v>204</v>
      </c>
      <c r="H3600" s="77">
        <v>7609</v>
      </c>
      <c r="I3600" s="77">
        <v>24384.85</v>
      </c>
      <c r="J3600" s="77">
        <v>0</v>
      </c>
      <c r="K3600" s="77">
        <v>0</v>
      </c>
      <c r="L3600" s="80">
        <v>0</v>
      </c>
      <c r="M3600" s="80">
        <f t="shared" si="95"/>
        <v>0</v>
      </c>
      <c r="N3600" s="80"/>
      <c r="O3600" s="80"/>
      <c r="P3600" s="80"/>
      <c r="Q3600" s="78">
        <v>110010</v>
      </c>
      <c r="R3600" s="79" t="s">
        <v>150</v>
      </c>
      <c r="S3600" s="78">
        <v>10</v>
      </c>
      <c r="T3600" s="79" t="s">
        <v>150</v>
      </c>
      <c r="U3600" s="78">
        <v>11</v>
      </c>
      <c r="V3600" s="80" t="s">
        <v>156</v>
      </c>
      <c r="W3600" s="78">
        <v>77</v>
      </c>
      <c r="X3600" s="78">
        <v>4</v>
      </c>
    </row>
    <row r="3601" spans="1:24" x14ac:dyDescent="0.25">
      <c r="A3601" s="67"/>
      <c r="B3601" s="67">
        <v>3276</v>
      </c>
      <c r="C3601" s="67" t="s">
        <v>793</v>
      </c>
      <c r="D3601" s="107">
        <v>340050</v>
      </c>
      <c r="E3601" s="88" t="s">
        <v>321</v>
      </c>
      <c r="F3601" s="76">
        <v>787410</v>
      </c>
      <c r="G3601" s="75" t="s">
        <v>227</v>
      </c>
      <c r="H3601" s="77">
        <v>0</v>
      </c>
      <c r="I3601" s="77">
        <v>8017.66</v>
      </c>
      <c r="J3601" s="77">
        <v>0</v>
      </c>
      <c r="K3601" s="77">
        <v>0</v>
      </c>
      <c r="L3601" s="80">
        <v>0</v>
      </c>
      <c r="M3601" s="80">
        <f t="shared" si="95"/>
        <v>0</v>
      </c>
      <c r="N3601" s="80"/>
      <c r="O3601" s="80"/>
      <c r="P3601" s="80"/>
      <c r="Q3601" s="78">
        <v>110010</v>
      </c>
      <c r="R3601" s="79" t="s">
        <v>150</v>
      </c>
      <c r="S3601" s="78">
        <v>10</v>
      </c>
      <c r="T3601" s="79" t="s">
        <v>150</v>
      </c>
      <c r="U3601" s="78">
        <v>11</v>
      </c>
      <c r="V3601" s="80" t="s">
        <v>156</v>
      </c>
      <c r="W3601" s="78">
        <v>78</v>
      </c>
      <c r="X3601" s="78">
        <v>4</v>
      </c>
    </row>
    <row r="3602" spans="1:24" x14ac:dyDescent="0.25">
      <c r="A3602" s="67"/>
      <c r="B3602" s="67"/>
      <c r="C3602" s="67" t="s">
        <v>793</v>
      </c>
      <c r="D3602" s="107">
        <v>340050</v>
      </c>
      <c r="E3602" s="88" t="s">
        <v>321</v>
      </c>
      <c r="F3602" s="66">
        <v>798142</v>
      </c>
      <c r="G3602" s="66" t="s">
        <v>839</v>
      </c>
      <c r="H3602" s="77"/>
      <c r="I3602" s="77"/>
      <c r="J3602" s="77"/>
      <c r="K3602" s="77"/>
      <c r="L3602" s="80">
        <v>-2727</v>
      </c>
      <c r="M3602" s="80">
        <f t="shared" si="95"/>
        <v>-2727</v>
      </c>
      <c r="N3602" s="80"/>
      <c r="O3602" s="80"/>
      <c r="P3602" s="80"/>
      <c r="Q3602" s="78">
        <v>110010</v>
      </c>
      <c r="R3602" s="79" t="s">
        <v>150</v>
      </c>
      <c r="S3602" s="78">
        <v>10</v>
      </c>
      <c r="T3602" s="79" t="s">
        <v>150</v>
      </c>
      <c r="U3602" s="78">
        <v>11</v>
      </c>
      <c r="V3602" s="80" t="s">
        <v>156</v>
      </c>
      <c r="W3602" s="78">
        <v>79</v>
      </c>
      <c r="X3602" s="78">
        <v>4</v>
      </c>
    </row>
    <row r="3603" spans="1:24" x14ac:dyDescent="0.25">
      <c r="A3603" s="67"/>
      <c r="B3603" s="67">
        <v>3135</v>
      </c>
      <c r="C3603" s="67" t="s">
        <v>793</v>
      </c>
      <c r="D3603" s="107">
        <v>340060</v>
      </c>
      <c r="E3603" s="88" t="s">
        <v>322</v>
      </c>
      <c r="F3603" s="76">
        <v>611110</v>
      </c>
      <c r="G3603" s="75" t="s">
        <v>258</v>
      </c>
      <c r="H3603" s="77">
        <v>19971.88</v>
      </c>
      <c r="I3603" s="77">
        <v>47637.380000000005</v>
      </c>
      <c r="J3603" s="77">
        <v>55756</v>
      </c>
      <c r="K3603" s="77">
        <v>39139.24</v>
      </c>
      <c r="L3603" s="80">
        <v>49848</v>
      </c>
      <c r="M3603" s="80"/>
      <c r="N3603" s="80"/>
      <c r="O3603" s="80"/>
      <c r="P3603" s="80"/>
      <c r="Q3603" s="78">
        <v>110010</v>
      </c>
      <c r="R3603" s="79" t="s">
        <v>150</v>
      </c>
      <c r="S3603" s="78">
        <v>10</v>
      </c>
      <c r="T3603" s="79" t="s">
        <v>150</v>
      </c>
      <c r="U3603" s="78">
        <v>11</v>
      </c>
      <c r="V3603" s="80" t="s">
        <v>156</v>
      </c>
      <c r="W3603" s="78">
        <v>61</v>
      </c>
      <c r="X3603" s="78">
        <v>1</v>
      </c>
    </row>
    <row r="3604" spans="1:24" x14ac:dyDescent="0.25">
      <c r="A3604" s="67"/>
      <c r="B3604" s="67">
        <v>3136</v>
      </c>
      <c r="C3604" s="67" t="s">
        <v>793</v>
      </c>
      <c r="D3604" s="107">
        <v>340060</v>
      </c>
      <c r="E3604" s="88" t="s">
        <v>322</v>
      </c>
      <c r="F3604" s="76">
        <v>611115</v>
      </c>
      <c r="G3604" s="75" t="s">
        <v>259</v>
      </c>
      <c r="H3604" s="77">
        <v>107.82</v>
      </c>
      <c r="I3604" s="77">
        <v>158.88</v>
      </c>
      <c r="J3604" s="77">
        <v>216</v>
      </c>
      <c r="K3604" s="77">
        <v>118.89</v>
      </c>
      <c r="L3604" s="80">
        <v>0</v>
      </c>
      <c r="M3604" s="80"/>
      <c r="N3604" s="80"/>
      <c r="O3604" s="80"/>
      <c r="P3604" s="80"/>
      <c r="Q3604" s="78">
        <v>110010</v>
      </c>
      <c r="R3604" s="79" t="s">
        <v>150</v>
      </c>
      <c r="S3604" s="78">
        <v>10</v>
      </c>
      <c r="T3604" s="79" t="s">
        <v>150</v>
      </c>
      <c r="U3604" s="78">
        <v>11</v>
      </c>
      <c r="V3604" s="80" t="s">
        <v>156</v>
      </c>
      <c r="W3604" s="78">
        <v>61</v>
      </c>
      <c r="X3604" s="78">
        <v>1</v>
      </c>
    </row>
    <row r="3605" spans="1:24" x14ac:dyDescent="0.25">
      <c r="A3605" s="67"/>
      <c r="B3605" s="67">
        <v>3137</v>
      </c>
      <c r="C3605" s="67" t="s">
        <v>793</v>
      </c>
      <c r="D3605" s="107">
        <v>340060</v>
      </c>
      <c r="E3605" s="88" t="s">
        <v>322</v>
      </c>
      <c r="F3605" s="76">
        <v>611120</v>
      </c>
      <c r="G3605" s="75" t="s">
        <v>229</v>
      </c>
      <c r="H3605" s="77">
        <v>19878.060000000001</v>
      </c>
      <c r="I3605" s="77">
        <v>5832</v>
      </c>
      <c r="J3605" s="77">
        <v>12364</v>
      </c>
      <c r="K3605" s="77">
        <v>7728.75</v>
      </c>
      <c r="L3605" s="80">
        <v>0</v>
      </c>
      <c r="M3605" s="80"/>
      <c r="N3605" s="80"/>
      <c r="O3605" s="80"/>
      <c r="P3605" s="80"/>
      <c r="Q3605" s="78">
        <v>110010</v>
      </c>
      <c r="R3605" s="79" t="s">
        <v>150</v>
      </c>
      <c r="S3605" s="78">
        <v>10</v>
      </c>
      <c r="T3605" s="79" t="s">
        <v>150</v>
      </c>
      <c r="U3605" s="78">
        <v>11</v>
      </c>
      <c r="V3605" s="80" t="s">
        <v>156</v>
      </c>
      <c r="W3605" s="78">
        <v>61</v>
      </c>
      <c r="X3605" s="78">
        <v>1</v>
      </c>
    </row>
    <row r="3606" spans="1:24" x14ac:dyDescent="0.25">
      <c r="A3606" s="67"/>
      <c r="B3606" s="67">
        <v>3138</v>
      </c>
      <c r="C3606" s="67" t="s">
        <v>793</v>
      </c>
      <c r="D3606" s="107">
        <v>340060</v>
      </c>
      <c r="E3606" s="88" t="s">
        <v>322</v>
      </c>
      <c r="F3606" s="76">
        <v>611150</v>
      </c>
      <c r="G3606" s="75" t="s">
        <v>262</v>
      </c>
      <c r="H3606" s="77">
        <v>6322.76</v>
      </c>
      <c r="I3606" s="77">
        <v>6575.6600000000008</v>
      </c>
      <c r="J3606" s="77">
        <v>6840</v>
      </c>
      <c r="K3606" s="77">
        <v>0</v>
      </c>
      <c r="L3606" s="80">
        <v>6979</v>
      </c>
      <c r="M3606" s="80"/>
      <c r="N3606" s="80"/>
      <c r="O3606" s="80"/>
      <c r="P3606" s="80"/>
      <c r="Q3606" s="78">
        <v>110010</v>
      </c>
      <c r="R3606" s="79" t="s">
        <v>150</v>
      </c>
      <c r="S3606" s="78">
        <v>10</v>
      </c>
      <c r="T3606" s="79" t="s">
        <v>150</v>
      </c>
      <c r="U3606" s="78">
        <v>11</v>
      </c>
      <c r="V3606" s="80" t="s">
        <v>156</v>
      </c>
      <c r="W3606" s="78">
        <v>61</v>
      </c>
      <c r="X3606" s="78">
        <v>1</v>
      </c>
    </row>
    <row r="3607" spans="1:24" x14ac:dyDescent="0.25">
      <c r="A3607" s="67"/>
      <c r="B3607" s="67">
        <v>3139</v>
      </c>
      <c r="C3607" s="67" t="s">
        <v>793</v>
      </c>
      <c r="D3607" s="107">
        <v>340060</v>
      </c>
      <c r="E3607" s="88" t="s">
        <v>322</v>
      </c>
      <c r="F3607" s="76">
        <v>611160</v>
      </c>
      <c r="G3607" s="75" t="s">
        <v>230</v>
      </c>
      <c r="H3607" s="77">
        <v>0</v>
      </c>
      <c r="I3607" s="77">
        <v>0</v>
      </c>
      <c r="J3607" s="77">
        <v>8553</v>
      </c>
      <c r="K3607" s="77">
        <v>0</v>
      </c>
      <c r="L3607" s="80">
        <v>0</v>
      </c>
      <c r="M3607" s="80"/>
      <c r="N3607" s="80"/>
      <c r="O3607" s="80"/>
      <c r="P3607" s="80"/>
      <c r="Q3607" s="78">
        <v>110010</v>
      </c>
      <c r="R3607" s="79" t="s">
        <v>150</v>
      </c>
      <c r="S3607" s="78">
        <v>10</v>
      </c>
      <c r="T3607" s="79" t="s">
        <v>150</v>
      </c>
      <c r="U3607" s="78">
        <v>11</v>
      </c>
      <c r="V3607" s="80" t="s">
        <v>156</v>
      </c>
      <c r="W3607" s="78">
        <v>61</v>
      </c>
      <c r="X3607" s="78">
        <v>1</v>
      </c>
    </row>
    <row r="3608" spans="1:24" x14ac:dyDescent="0.25">
      <c r="A3608" s="67"/>
      <c r="B3608" s="67">
        <v>3140</v>
      </c>
      <c r="C3608" s="67" t="s">
        <v>793</v>
      </c>
      <c r="D3608" s="107">
        <v>340060</v>
      </c>
      <c r="E3608" s="88" t="s">
        <v>322</v>
      </c>
      <c r="F3608" s="76">
        <v>611476</v>
      </c>
      <c r="G3608" s="75" t="s">
        <v>211</v>
      </c>
      <c r="H3608" s="77">
        <v>12041.51</v>
      </c>
      <c r="I3608" s="77">
        <v>4443.67</v>
      </c>
      <c r="J3608" s="77">
        <v>14996</v>
      </c>
      <c r="K3608" s="77">
        <v>5288.17</v>
      </c>
      <c r="L3608" s="80">
        <v>8000</v>
      </c>
      <c r="M3608" s="80"/>
      <c r="N3608" s="80"/>
      <c r="O3608" s="80"/>
      <c r="P3608" s="80"/>
      <c r="Q3608" s="78">
        <v>110010</v>
      </c>
      <c r="R3608" s="79" t="s">
        <v>150</v>
      </c>
      <c r="S3608" s="78">
        <v>10</v>
      </c>
      <c r="T3608" s="79" t="s">
        <v>150</v>
      </c>
      <c r="U3608" s="78">
        <v>11</v>
      </c>
      <c r="V3608" s="80" t="s">
        <v>156</v>
      </c>
      <c r="W3608" s="78">
        <v>61</v>
      </c>
      <c r="X3608" s="78">
        <v>1</v>
      </c>
    </row>
    <row r="3609" spans="1:24" x14ac:dyDescent="0.25">
      <c r="A3609" s="67"/>
      <c r="B3609" s="67">
        <v>3141</v>
      </c>
      <c r="C3609" s="67" t="s">
        <v>793</v>
      </c>
      <c r="D3609" s="107">
        <v>340060</v>
      </c>
      <c r="E3609" s="88" t="s">
        <v>322</v>
      </c>
      <c r="F3609" s="76">
        <v>733110</v>
      </c>
      <c r="G3609" s="75" t="s">
        <v>214</v>
      </c>
      <c r="H3609" s="77">
        <v>5007.5999999999995</v>
      </c>
      <c r="I3609" s="77">
        <v>3470.0499999999997</v>
      </c>
      <c r="J3609" s="77">
        <v>7113</v>
      </c>
      <c r="K3609" s="77">
        <v>1785.6</v>
      </c>
      <c r="L3609" s="80">
        <v>6000</v>
      </c>
      <c r="M3609" s="80">
        <f t="shared" ref="M3609:M3619" si="96">+L3609-J3609</f>
        <v>-1113</v>
      </c>
      <c r="N3609" s="80"/>
      <c r="O3609" s="80"/>
      <c r="P3609" s="80"/>
      <c r="Q3609" s="78">
        <v>110010</v>
      </c>
      <c r="R3609" s="79" t="s">
        <v>150</v>
      </c>
      <c r="S3609" s="78">
        <v>10</v>
      </c>
      <c r="T3609" s="79" t="s">
        <v>150</v>
      </c>
      <c r="U3609" s="78">
        <v>11</v>
      </c>
      <c r="V3609" s="80" t="s">
        <v>156</v>
      </c>
      <c r="W3609" s="78">
        <v>73</v>
      </c>
      <c r="X3609" s="78">
        <v>4</v>
      </c>
    </row>
    <row r="3610" spans="1:24" x14ac:dyDescent="0.25">
      <c r="A3610" s="67"/>
      <c r="B3610" s="67">
        <v>3142</v>
      </c>
      <c r="C3610" s="67" t="s">
        <v>793</v>
      </c>
      <c r="D3610" s="107">
        <v>340060</v>
      </c>
      <c r="E3610" s="88" t="s">
        <v>322</v>
      </c>
      <c r="F3610" s="76">
        <v>733460</v>
      </c>
      <c r="G3610" s="75" t="s">
        <v>293</v>
      </c>
      <c r="H3610" s="77">
        <v>0</v>
      </c>
      <c r="I3610" s="77">
        <v>0</v>
      </c>
      <c r="J3610" s="77">
        <v>100</v>
      </c>
      <c r="K3610" s="77">
        <v>0</v>
      </c>
      <c r="L3610" s="80">
        <v>100</v>
      </c>
      <c r="M3610" s="80">
        <f t="shared" si="96"/>
        <v>0</v>
      </c>
      <c r="N3610" s="80"/>
      <c r="O3610" s="80"/>
      <c r="P3610" s="80"/>
      <c r="Q3610" s="78">
        <v>110010</v>
      </c>
      <c r="R3610" s="79" t="s">
        <v>150</v>
      </c>
      <c r="S3610" s="78">
        <v>10</v>
      </c>
      <c r="T3610" s="79" t="s">
        <v>150</v>
      </c>
      <c r="U3610" s="78">
        <v>11</v>
      </c>
      <c r="V3610" s="80" t="s">
        <v>156</v>
      </c>
      <c r="W3610" s="78">
        <v>73</v>
      </c>
      <c r="X3610" s="78">
        <v>4</v>
      </c>
    </row>
    <row r="3611" spans="1:24" x14ac:dyDescent="0.25">
      <c r="A3611" s="67"/>
      <c r="B3611" s="67">
        <v>3143</v>
      </c>
      <c r="C3611" s="67" t="s">
        <v>793</v>
      </c>
      <c r="D3611" s="107">
        <v>340060</v>
      </c>
      <c r="E3611" s="88" t="s">
        <v>322</v>
      </c>
      <c r="F3611" s="76">
        <v>744210</v>
      </c>
      <c r="G3611" s="75" t="s">
        <v>190</v>
      </c>
      <c r="H3611" s="77">
        <v>0</v>
      </c>
      <c r="I3611" s="77">
        <v>0</v>
      </c>
      <c r="J3611" s="77">
        <v>50</v>
      </c>
      <c r="K3611" s="77">
        <v>0</v>
      </c>
      <c r="L3611" s="80">
        <v>0</v>
      </c>
      <c r="M3611" s="80">
        <f t="shared" si="96"/>
        <v>-50</v>
      </c>
      <c r="N3611" s="80"/>
      <c r="O3611" s="80"/>
      <c r="P3611" s="80"/>
      <c r="Q3611" s="78">
        <v>110010</v>
      </c>
      <c r="R3611" s="79" t="s">
        <v>150</v>
      </c>
      <c r="S3611" s="78">
        <v>10</v>
      </c>
      <c r="T3611" s="79" t="s">
        <v>150</v>
      </c>
      <c r="U3611" s="78">
        <v>11</v>
      </c>
      <c r="V3611" s="80" t="s">
        <v>156</v>
      </c>
      <c r="W3611" s="78">
        <v>74</v>
      </c>
      <c r="X3611" s="78">
        <v>4</v>
      </c>
    </row>
    <row r="3612" spans="1:24" x14ac:dyDescent="0.25">
      <c r="A3612" s="67"/>
      <c r="B3612" s="67">
        <v>3144</v>
      </c>
      <c r="C3612" s="67" t="s">
        <v>793</v>
      </c>
      <c r="D3612" s="107">
        <v>340060</v>
      </c>
      <c r="E3612" s="88" t="s">
        <v>322</v>
      </c>
      <c r="F3612" s="76">
        <v>744220</v>
      </c>
      <c r="G3612" s="75" t="s">
        <v>191</v>
      </c>
      <c r="H3612" s="77">
        <v>962.34</v>
      </c>
      <c r="I3612" s="77">
        <v>0</v>
      </c>
      <c r="J3612" s="77">
        <v>0</v>
      </c>
      <c r="K3612" s="77">
        <v>0</v>
      </c>
      <c r="L3612" s="80">
        <v>250</v>
      </c>
      <c r="M3612" s="80">
        <f t="shared" si="96"/>
        <v>250</v>
      </c>
      <c r="N3612" s="80"/>
      <c r="O3612" s="80"/>
      <c r="P3612" s="80"/>
      <c r="Q3612" s="78">
        <v>110010</v>
      </c>
      <c r="R3612" s="79" t="s">
        <v>150</v>
      </c>
      <c r="S3612" s="78">
        <v>10</v>
      </c>
      <c r="T3612" s="79" t="s">
        <v>150</v>
      </c>
      <c r="U3612" s="78">
        <v>11</v>
      </c>
      <c r="V3612" s="80" t="s">
        <v>156</v>
      </c>
      <c r="W3612" s="78">
        <v>74</v>
      </c>
      <c r="X3612" s="78">
        <v>4</v>
      </c>
    </row>
    <row r="3613" spans="1:24" x14ac:dyDescent="0.25">
      <c r="A3613" s="67"/>
      <c r="B3613" s="67">
        <v>3145</v>
      </c>
      <c r="C3613" s="67" t="s">
        <v>793</v>
      </c>
      <c r="D3613" s="107">
        <v>340060</v>
      </c>
      <c r="E3613" s="88" t="s">
        <v>322</v>
      </c>
      <c r="F3613" s="76">
        <v>755110</v>
      </c>
      <c r="G3613" s="75" t="s">
        <v>323</v>
      </c>
      <c r="H3613" s="77">
        <v>0</v>
      </c>
      <c r="I3613" s="77">
        <v>0</v>
      </c>
      <c r="J3613" s="77">
        <v>50</v>
      </c>
      <c r="K3613" s="77">
        <v>0</v>
      </c>
      <c r="L3613" s="80">
        <v>0</v>
      </c>
      <c r="M3613" s="80">
        <f t="shared" si="96"/>
        <v>-50</v>
      </c>
      <c r="N3613" s="80"/>
      <c r="O3613" s="80"/>
      <c r="P3613" s="80"/>
      <c r="Q3613" s="78">
        <v>110010</v>
      </c>
      <c r="R3613" s="79" t="s">
        <v>150</v>
      </c>
      <c r="S3613" s="78">
        <v>10</v>
      </c>
      <c r="T3613" s="79" t="s">
        <v>150</v>
      </c>
      <c r="U3613" s="78">
        <v>11</v>
      </c>
      <c r="V3613" s="80" t="s">
        <v>156</v>
      </c>
      <c r="W3613" s="78">
        <v>75</v>
      </c>
      <c r="X3613" s="78">
        <v>4</v>
      </c>
    </row>
    <row r="3614" spans="1:24" x14ac:dyDescent="0.25">
      <c r="A3614" s="67"/>
      <c r="B3614" s="67">
        <v>3146</v>
      </c>
      <c r="C3614" s="67" t="s">
        <v>793</v>
      </c>
      <c r="D3614" s="107">
        <v>340060</v>
      </c>
      <c r="E3614" s="88" t="s">
        <v>322</v>
      </c>
      <c r="F3614" s="76">
        <v>755240</v>
      </c>
      <c r="G3614" s="75" t="s">
        <v>193</v>
      </c>
      <c r="H3614" s="77">
        <v>0</v>
      </c>
      <c r="I3614" s="77">
        <v>0</v>
      </c>
      <c r="J3614" s="77">
        <v>50</v>
      </c>
      <c r="K3614" s="77">
        <v>0</v>
      </c>
      <c r="L3614" s="80">
        <v>100</v>
      </c>
      <c r="M3614" s="80">
        <f t="shared" si="96"/>
        <v>50</v>
      </c>
      <c r="N3614" s="80"/>
      <c r="O3614" s="80"/>
      <c r="P3614" s="80"/>
      <c r="Q3614" s="78">
        <v>110010</v>
      </c>
      <c r="R3614" s="79" t="s">
        <v>150</v>
      </c>
      <c r="S3614" s="78">
        <v>10</v>
      </c>
      <c r="T3614" s="79" t="s">
        <v>150</v>
      </c>
      <c r="U3614" s="78">
        <v>11</v>
      </c>
      <c r="V3614" s="80" t="s">
        <v>156</v>
      </c>
      <c r="W3614" s="78">
        <v>75</v>
      </c>
      <c r="X3614" s="78">
        <v>4</v>
      </c>
    </row>
    <row r="3615" spans="1:24" x14ac:dyDescent="0.25">
      <c r="A3615" s="67"/>
      <c r="B3615" s="67">
        <v>3147</v>
      </c>
      <c r="C3615" s="67" t="s">
        <v>793</v>
      </c>
      <c r="D3615" s="107">
        <v>340060</v>
      </c>
      <c r="E3615" s="88" t="s">
        <v>322</v>
      </c>
      <c r="F3615" s="76">
        <v>755310</v>
      </c>
      <c r="G3615" s="75" t="s">
        <v>194</v>
      </c>
      <c r="H3615" s="77">
        <v>208.77</v>
      </c>
      <c r="I3615" s="77">
        <v>200.33999999999997</v>
      </c>
      <c r="J3615" s="77">
        <v>630</v>
      </c>
      <c r="K3615" s="77">
        <v>227.45999999999998</v>
      </c>
      <c r="L3615" s="80">
        <v>750</v>
      </c>
      <c r="M3615" s="80">
        <f t="shared" si="96"/>
        <v>120</v>
      </c>
      <c r="N3615" s="80"/>
      <c r="O3615" s="80"/>
      <c r="P3615" s="80"/>
      <c r="Q3615" s="78">
        <v>110010</v>
      </c>
      <c r="R3615" s="79" t="s">
        <v>150</v>
      </c>
      <c r="S3615" s="78">
        <v>10</v>
      </c>
      <c r="T3615" s="79" t="s">
        <v>150</v>
      </c>
      <c r="U3615" s="78">
        <v>11</v>
      </c>
      <c r="V3615" s="80" t="s">
        <v>156</v>
      </c>
      <c r="W3615" s="78">
        <v>75</v>
      </c>
      <c r="X3615" s="78">
        <v>4</v>
      </c>
    </row>
    <row r="3616" spans="1:24" x14ac:dyDescent="0.25">
      <c r="A3616" s="67"/>
      <c r="B3616" s="67">
        <v>3148</v>
      </c>
      <c r="C3616" s="67" t="s">
        <v>793</v>
      </c>
      <c r="D3616" s="107">
        <v>340060</v>
      </c>
      <c r="E3616" s="88" t="s">
        <v>322</v>
      </c>
      <c r="F3616" s="76">
        <v>755360</v>
      </c>
      <c r="G3616" s="75" t="s">
        <v>225</v>
      </c>
      <c r="H3616" s="77">
        <v>71.050000000000011</v>
      </c>
      <c r="I3616" s="77">
        <v>103.46</v>
      </c>
      <c r="J3616" s="77">
        <v>285</v>
      </c>
      <c r="K3616" s="77">
        <v>33.85</v>
      </c>
      <c r="L3616" s="80">
        <v>250</v>
      </c>
      <c r="M3616" s="80">
        <f t="shared" si="96"/>
        <v>-35</v>
      </c>
      <c r="N3616" s="80"/>
      <c r="O3616" s="80"/>
      <c r="P3616" s="80"/>
      <c r="Q3616" s="78">
        <v>110010</v>
      </c>
      <c r="R3616" s="79" t="s">
        <v>150</v>
      </c>
      <c r="S3616" s="78">
        <v>10</v>
      </c>
      <c r="T3616" s="79" t="s">
        <v>150</v>
      </c>
      <c r="U3616" s="78">
        <v>11</v>
      </c>
      <c r="V3616" s="80" t="s">
        <v>156</v>
      </c>
      <c r="W3616" s="78">
        <v>75</v>
      </c>
      <c r="X3616" s="78">
        <v>4</v>
      </c>
    </row>
    <row r="3617" spans="1:24" x14ac:dyDescent="0.25">
      <c r="A3617" s="67"/>
      <c r="B3617" s="67">
        <v>3149</v>
      </c>
      <c r="C3617" s="67" t="s">
        <v>793</v>
      </c>
      <c r="D3617" s="107">
        <v>340060</v>
      </c>
      <c r="E3617" s="88" t="s">
        <v>322</v>
      </c>
      <c r="F3617" s="76">
        <v>755705</v>
      </c>
      <c r="G3617" s="75" t="s">
        <v>196</v>
      </c>
      <c r="H3617" s="77">
        <v>0</v>
      </c>
      <c r="I3617" s="77">
        <v>0</v>
      </c>
      <c r="J3617" s="77">
        <v>5</v>
      </c>
      <c r="K3617" s="77">
        <v>0</v>
      </c>
      <c r="L3617" s="80">
        <v>5</v>
      </c>
      <c r="M3617" s="80">
        <f t="shared" si="96"/>
        <v>0</v>
      </c>
      <c r="N3617" s="80"/>
      <c r="O3617" s="80"/>
      <c r="P3617" s="80"/>
      <c r="Q3617" s="78">
        <v>110010</v>
      </c>
      <c r="R3617" s="79" t="s">
        <v>150</v>
      </c>
      <c r="S3617" s="78">
        <v>10</v>
      </c>
      <c r="T3617" s="79" t="s">
        <v>150</v>
      </c>
      <c r="U3617" s="78">
        <v>11</v>
      </c>
      <c r="V3617" s="80" t="s">
        <v>156</v>
      </c>
      <c r="W3617" s="78">
        <v>75</v>
      </c>
      <c r="X3617" s="78">
        <v>4</v>
      </c>
    </row>
    <row r="3618" spans="1:24" x14ac:dyDescent="0.25">
      <c r="A3618" s="67"/>
      <c r="B3618" s="67">
        <v>3150</v>
      </c>
      <c r="C3618" s="67" t="s">
        <v>793</v>
      </c>
      <c r="D3618" s="107">
        <v>340060</v>
      </c>
      <c r="E3618" s="88" t="s">
        <v>322</v>
      </c>
      <c r="F3618" s="76">
        <v>787410</v>
      </c>
      <c r="G3618" s="75" t="s">
        <v>227</v>
      </c>
      <c r="H3618" s="77">
        <v>1524.9</v>
      </c>
      <c r="I3618" s="77">
        <v>3046.24</v>
      </c>
      <c r="J3618" s="77">
        <v>0</v>
      </c>
      <c r="K3618" s="77">
        <v>0</v>
      </c>
      <c r="L3618" s="80">
        <v>0</v>
      </c>
      <c r="M3618" s="80">
        <f t="shared" si="96"/>
        <v>0</v>
      </c>
      <c r="N3618" s="80"/>
      <c r="O3618" s="80"/>
      <c r="P3618" s="80"/>
      <c r="Q3618" s="78">
        <v>110010</v>
      </c>
      <c r="R3618" s="79" t="s">
        <v>150</v>
      </c>
      <c r="S3618" s="78">
        <v>10</v>
      </c>
      <c r="T3618" s="79" t="s">
        <v>150</v>
      </c>
      <c r="U3618" s="78">
        <v>11</v>
      </c>
      <c r="V3618" s="80" t="s">
        <v>156</v>
      </c>
      <c r="W3618" s="78">
        <v>78</v>
      </c>
      <c r="X3618" s="78">
        <v>4</v>
      </c>
    </row>
    <row r="3619" spans="1:24" x14ac:dyDescent="0.25">
      <c r="A3619" s="67"/>
      <c r="B3619" s="67"/>
      <c r="C3619" s="67" t="s">
        <v>793</v>
      </c>
      <c r="D3619" s="107">
        <v>340060</v>
      </c>
      <c r="E3619" s="88" t="s">
        <v>322</v>
      </c>
      <c r="F3619" s="66">
        <v>798142</v>
      </c>
      <c r="G3619" s="66" t="s">
        <v>839</v>
      </c>
      <c r="H3619" s="77"/>
      <c r="I3619" s="77"/>
      <c r="J3619" s="77"/>
      <c r="K3619" s="77"/>
      <c r="L3619" s="80">
        <v>-671</v>
      </c>
      <c r="M3619" s="80">
        <f t="shared" si="96"/>
        <v>-671</v>
      </c>
      <c r="N3619" s="80"/>
      <c r="O3619" s="80"/>
      <c r="P3619" s="80"/>
      <c r="Q3619" s="78">
        <v>110010</v>
      </c>
      <c r="R3619" s="79" t="s">
        <v>150</v>
      </c>
      <c r="S3619" s="78">
        <v>10</v>
      </c>
      <c r="T3619" s="79" t="s">
        <v>150</v>
      </c>
      <c r="U3619" s="78">
        <v>11</v>
      </c>
      <c r="V3619" s="80" t="s">
        <v>156</v>
      </c>
      <c r="W3619" s="78">
        <v>79</v>
      </c>
      <c r="X3619" s="78">
        <v>4</v>
      </c>
    </row>
    <row r="3620" spans="1:24" x14ac:dyDescent="0.25">
      <c r="A3620" s="67"/>
      <c r="B3620" s="67">
        <v>3151</v>
      </c>
      <c r="C3620" s="67" t="s">
        <v>793</v>
      </c>
      <c r="D3620" s="107">
        <v>340080</v>
      </c>
      <c r="E3620" s="88" t="s">
        <v>324</v>
      </c>
      <c r="F3620" s="76">
        <v>611110</v>
      </c>
      <c r="G3620" s="75" t="s">
        <v>258</v>
      </c>
      <c r="H3620" s="77">
        <v>0</v>
      </c>
      <c r="I3620" s="77">
        <v>0</v>
      </c>
      <c r="J3620" s="77">
        <v>55860</v>
      </c>
      <c r="K3620" s="77">
        <v>37239.9</v>
      </c>
      <c r="L3620" s="80">
        <v>55860</v>
      </c>
      <c r="M3620" s="80"/>
      <c r="N3620" s="80"/>
      <c r="O3620" s="80"/>
      <c r="P3620" s="80"/>
      <c r="Q3620" s="78">
        <v>110010</v>
      </c>
      <c r="R3620" s="79" t="s">
        <v>150</v>
      </c>
      <c r="S3620" s="78">
        <v>10</v>
      </c>
      <c r="T3620" s="79" t="s">
        <v>150</v>
      </c>
      <c r="U3620" s="78">
        <v>11</v>
      </c>
      <c r="V3620" s="80" t="s">
        <v>156</v>
      </c>
      <c r="W3620" s="78">
        <v>61</v>
      </c>
      <c r="X3620" s="78">
        <v>1</v>
      </c>
    </row>
    <row r="3621" spans="1:24" x14ac:dyDescent="0.25">
      <c r="A3621" s="67"/>
      <c r="B3621" s="67">
        <v>3152</v>
      </c>
      <c r="C3621" s="67" t="s">
        <v>793</v>
      </c>
      <c r="D3621" s="107">
        <v>340080</v>
      </c>
      <c r="E3621" s="88" t="s">
        <v>324</v>
      </c>
      <c r="F3621" s="76">
        <v>611115</v>
      </c>
      <c r="G3621" s="75" t="s">
        <v>259</v>
      </c>
      <c r="H3621" s="77">
        <v>0</v>
      </c>
      <c r="I3621" s="77">
        <v>0</v>
      </c>
      <c r="J3621" s="77">
        <v>312</v>
      </c>
      <c r="K3621" s="77">
        <v>0</v>
      </c>
      <c r="L3621" s="80">
        <v>0</v>
      </c>
      <c r="M3621" s="80"/>
      <c r="N3621" s="80"/>
      <c r="O3621" s="80"/>
      <c r="P3621" s="80"/>
      <c r="Q3621" s="78">
        <v>110010</v>
      </c>
      <c r="R3621" s="79" t="s">
        <v>150</v>
      </c>
      <c r="S3621" s="78">
        <v>10</v>
      </c>
      <c r="T3621" s="79" t="s">
        <v>150</v>
      </c>
      <c r="U3621" s="78">
        <v>11</v>
      </c>
      <c r="V3621" s="80" t="s">
        <v>156</v>
      </c>
      <c r="W3621" s="78">
        <v>61</v>
      </c>
      <c r="X3621" s="78">
        <v>1</v>
      </c>
    </row>
    <row r="3622" spans="1:24" x14ac:dyDescent="0.25">
      <c r="A3622" s="67"/>
      <c r="B3622" s="67">
        <v>3153</v>
      </c>
      <c r="C3622" s="67" t="s">
        <v>793</v>
      </c>
      <c r="D3622" s="107">
        <v>340080</v>
      </c>
      <c r="E3622" s="88" t="s">
        <v>324</v>
      </c>
      <c r="F3622" s="76">
        <v>611120</v>
      </c>
      <c r="G3622" s="75" t="s">
        <v>229</v>
      </c>
      <c r="H3622" s="77">
        <v>15528</v>
      </c>
      <c r="I3622" s="77">
        <v>25258</v>
      </c>
      <c r="J3622" s="77">
        <v>15835</v>
      </c>
      <c r="K3622" s="77">
        <v>7353.16</v>
      </c>
      <c r="L3622" s="80">
        <v>0</v>
      </c>
      <c r="M3622" s="80"/>
      <c r="N3622" s="80"/>
      <c r="O3622" s="80"/>
      <c r="P3622" s="80"/>
      <c r="Q3622" s="78">
        <v>110010</v>
      </c>
      <c r="R3622" s="79" t="s">
        <v>150</v>
      </c>
      <c r="S3622" s="78">
        <v>10</v>
      </c>
      <c r="T3622" s="79" t="s">
        <v>150</v>
      </c>
      <c r="U3622" s="78">
        <v>11</v>
      </c>
      <c r="V3622" s="80" t="s">
        <v>156</v>
      </c>
      <c r="W3622" s="78">
        <v>61</v>
      </c>
      <c r="X3622" s="78">
        <v>1</v>
      </c>
    </row>
    <row r="3623" spans="1:24" x14ac:dyDescent="0.25">
      <c r="A3623" s="67"/>
      <c r="B3623" s="67">
        <v>3154</v>
      </c>
      <c r="C3623" s="67" t="s">
        <v>793</v>
      </c>
      <c r="D3623" s="107">
        <v>340080</v>
      </c>
      <c r="E3623" s="88" t="s">
        <v>324</v>
      </c>
      <c r="F3623" s="76">
        <v>611150</v>
      </c>
      <c r="G3623" s="75" t="s">
        <v>262</v>
      </c>
      <c r="H3623" s="77">
        <v>0</v>
      </c>
      <c r="I3623" s="77">
        <v>0</v>
      </c>
      <c r="J3623" s="77">
        <v>0</v>
      </c>
      <c r="K3623" s="77">
        <v>0</v>
      </c>
      <c r="L3623" s="80">
        <v>7820</v>
      </c>
      <c r="M3623" s="80"/>
      <c r="N3623" s="80"/>
      <c r="O3623" s="80"/>
      <c r="P3623" s="80"/>
      <c r="Q3623" s="78">
        <v>110010</v>
      </c>
      <c r="R3623" s="79" t="s">
        <v>150</v>
      </c>
      <c r="S3623" s="78">
        <v>10</v>
      </c>
      <c r="T3623" s="79" t="s">
        <v>150</v>
      </c>
      <c r="U3623" s="78">
        <v>11</v>
      </c>
      <c r="V3623" s="80" t="s">
        <v>156</v>
      </c>
      <c r="W3623" s="78">
        <v>61</v>
      </c>
      <c r="X3623" s="78">
        <v>1</v>
      </c>
    </row>
    <row r="3624" spans="1:24" s="66" customFormat="1" x14ac:dyDescent="0.25">
      <c r="A3624" s="67"/>
      <c r="B3624" s="67">
        <v>3155</v>
      </c>
      <c r="C3624" s="67" t="s">
        <v>793</v>
      </c>
      <c r="D3624" s="107">
        <v>340080</v>
      </c>
      <c r="E3624" s="88" t="s">
        <v>324</v>
      </c>
      <c r="F3624" s="76">
        <v>611160</v>
      </c>
      <c r="G3624" s="75" t="s">
        <v>230</v>
      </c>
      <c r="H3624" s="77">
        <v>7764</v>
      </c>
      <c r="I3624" s="77">
        <v>8076</v>
      </c>
      <c r="J3624" s="77">
        <v>8084</v>
      </c>
      <c r="K3624" s="77">
        <v>0</v>
      </c>
      <c r="L3624" s="80">
        <v>0</v>
      </c>
      <c r="M3624" s="80"/>
      <c r="N3624" s="80"/>
      <c r="O3624" s="80"/>
      <c r="P3624" s="80"/>
      <c r="Q3624" s="78">
        <v>110010</v>
      </c>
      <c r="R3624" s="79" t="s">
        <v>150</v>
      </c>
      <c r="S3624" s="78">
        <v>10</v>
      </c>
      <c r="T3624" s="79" t="s">
        <v>150</v>
      </c>
      <c r="U3624" s="78">
        <v>11</v>
      </c>
      <c r="V3624" s="80" t="s">
        <v>156</v>
      </c>
      <c r="W3624" s="78">
        <v>61</v>
      </c>
      <c r="X3624" s="78">
        <v>1</v>
      </c>
    </row>
    <row r="3625" spans="1:24" x14ac:dyDescent="0.25">
      <c r="A3625" s="67"/>
      <c r="B3625" s="67">
        <v>3156</v>
      </c>
      <c r="C3625" s="67" t="s">
        <v>793</v>
      </c>
      <c r="D3625" s="107">
        <v>340080</v>
      </c>
      <c r="E3625" s="88" t="s">
        <v>324</v>
      </c>
      <c r="F3625" s="76">
        <v>611476</v>
      </c>
      <c r="G3625" s="75" t="s">
        <v>211</v>
      </c>
      <c r="H3625" s="77">
        <v>8197.8199999999979</v>
      </c>
      <c r="I3625" s="77">
        <v>7594.15</v>
      </c>
      <c r="J3625" s="77">
        <v>14996</v>
      </c>
      <c r="K3625" s="77">
        <v>3486.68</v>
      </c>
      <c r="L3625" s="80">
        <v>8000</v>
      </c>
      <c r="M3625" s="80"/>
      <c r="N3625" s="80"/>
      <c r="O3625" s="80"/>
      <c r="P3625" s="80"/>
      <c r="Q3625" s="78">
        <v>110010</v>
      </c>
      <c r="R3625" s="79" t="s">
        <v>150</v>
      </c>
      <c r="S3625" s="78">
        <v>10</v>
      </c>
      <c r="T3625" s="79" t="s">
        <v>150</v>
      </c>
      <c r="U3625" s="78">
        <v>11</v>
      </c>
      <c r="V3625" s="80" t="s">
        <v>156</v>
      </c>
      <c r="W3625" s="78">
        <v>61</v>
      </c>
      <c r="X3625" s="78">
        <v>1</v>
      </c>
    </row>
    <row r="3626" spans="1:24" x14ac:dyDescent="0.25">
      <c r="A3626" s="67"/>
      <c r="B3626" s="67">
        <v>3157</v>
      </c>
      <c r="C3626" s="67" t="s">
        <v>793</v>
      </c>
      <c r="D3626" s="107">
        <v>340080</v>
      </c>
      <c r="E3626" s="88" t="s">
        <v>324</v>
      </c>
      <c r="F3626" s="76">
        <v>733110</v>
      </c>
      <c r="G3626" s="75" t="s">
        <v>214</v>
      </c>
      <c r="H3626" s="77">
        <v>2944.9300000000003</v>
      </c>
      <c r="I3626" s="77">
        <v>2297.79</v>
      </c>
      <c r="J3626" s="77">
        <v>2980</v>
      </c>
      <c r="K3626" s="77">
        <v>487.14</v>
      </c>
      <c r="L3626" s="80">
        <v>2750</v>
      </c>
      <c r="M3626" s="80">
        <f t="shared" ref="M3626:M3635" si="97">+L3626-J3626</f>
        <v>-230</v>
      </c>
      <c r="N3626" s="80"/>
      <c r="O3626" s="80"/>
      <c r="P3626" s="80"/>
      <c r="Q3626" s="78">
        <v>110010</v>
      </c>
      <c r="R3626" s="79" t="s">
        <v>150</v>
      </c>
      <c r="S3626" s="78">
        <v>10</v>
      </c>
      <c r="T3626" s="79" t="s">
        <v>150</v>
      </c>
      <c r="U3626" s="78">
        <v>11</v>
      </c>
      <c r="V3626" s="80" t="s">
        <v>156</v>
      </c>
      <c r="W3626" s="78">
        <v>73</v>
      </c>
      <c r="X3626" s="78">
        <v>4</v>
      </c>
    </row>
    <row r="3627" spans="1:24" x14ac:dyDescent="0.25">
      <c r="A3627" s="67"/>
      <c r="B3627" s="67">
        <v>3158</v>
      </c>
      <c r="C3627" s="67" t="s">
        <v>793</v>
      </c>
      <c r="D3627" s="107">
        <v>340080</v>
      </c>
      <c r="E3627" s="88" t="s">
        <v>324</v>
      </c>
      <c r="F3627" s="76">
        <v>744210</v>
      </c>
      <c r="G3627" s="75" t="s">
        <v>190</v>
      </c>
      <c r="H3627" s="77">
        <v>0</v>
      </c>
      <c r="I3627" s="77">
        <v>0</v>
      </c>
      <c r="J3627" s="77">
        <v>50</v>
      </c>
      <c r="K3627" s="77">
        <v>0</v>
      </c>
      <c r="L3627" s="80">
        <v>0</v>
      </c>
      <c r="M3627" s="80">
        <f t="shared" si="97"/>
        <v>-50</v>
      </c>
      <c r="N3627" s="80"/>
      <c r="O3627" s="80"/>
      <c r="P3627" s="80"/>
      <c r="Q3627" s="78">
        <v>110010</v>
      </c>
      <c r="R3627" s="79" t="s">
        <v>150</v>
      </c>
      <c r="S3627" s="78">
        <v>10</v>
      </c>
      <c r="T3627" s="79" t="s">
        <v>150</v>
      </c>
      <c r="U3627" s="78">
        <v>11</v>
      </c>
      <c r="V3627" s="80" t="s">
        <v>156</v>
      </c>
      <c r="W3627" s="78">
        <v>74</v>
      </c>
      <c r="X3627" s="78">
        <v>4</v>
      </c>
    </row>
    <row r="3628" spans="1:24" x14ac:dyDescent="0.25">
      <c r="A3628" s="67"/>
      <c r="B3628" s="67">
        <v>3159</v>
      </c>
      <c r="C3628" s="67" t="s">
        <v>793</v>
      </c>
      <c r="D3628" s="107">
        <v>340080</v>
      </c>
      <c r="E3628" s="88" t="s">
        <v>324</v>
      </c>
      <c r="F3628" s="76">
        <v>744220</v>
      </c>
      <c r="G3628" s="75" t="s">
        <v>191</v>
      </c>
      <c r="H3628" s="77">
        <v>0</v>
      </c>
      <c r="I3628" s="77">
        <v>0</v>
      </c>
      <c r="J3628" s="77">
        <v>0</v>
      </c>
      <c r="K3628" s="77">
        <v>0</v>
      </c>
      <c r="L3628" s="80">
        <v>250</v>
      </c>
      <c r="M3628" s="80">
        <f t="shared" si="97"/>
        <v>250</v>
      </c>
      <c r="N3628" s="80"/>
      <c r="O3628" s="80"/>
      <c r="P3628" s="80"/>
      <c r="Q3628" s="78">
        <v>110010</v>
      </c>
      <c r="R3628" s="79" t="s">
        <v>150</v>
      </c>
      <c r="S3628" s="78">
        <v>10</v>
      </c>
      <c r="T3628" s="79" t="s">
        <v>150</v>
      </c>
      <c r="U3628" s="78">
        <v>11</v>
      </c>
      <c r="V3628" s="80" t="s">
        <v>156</v>
      </c>
      <c r="W3628" s="78">
        <v>74</v>
      </c>
      <c r="X3628" s="78">
        <v>4</v>
      </c>
    </row>
    <row r="3629" spans="1:24" x14ac:dyDescent="0.25">
      <c r="A3629" s="67"/>
      <c r="B3629" s="67">
        <v>3160</v>
      </c>
      <c r="C3629" s="67" t="s">
        <v>793</v>
      </c>
      <c r="D3629" s="107">
        <v>340080</v>
      </c>
      <c r="E3629" s="88" t="s">
        <v>324</v>
      </c>
      <c r="F3629" s="76">
        <v>744230</v>
      </c>
      <c r="G3629" s="75" t="s">
        <v>234</v>
      </c>
      <c r="H3629" s="80">
        <v>0</v>
      </c>
      <c r="I3629" s="80">
        <v>0</v>
      </c>
      <c r="J3629" s="80">
        <v>0</v>
      </c>
      <c r="K3629" s="80">
        <v>0</v>
      </c>
      <c r="L3629" s="80">
        <v>200</v>
      </c>
      <c r="M3629" s="80">
        <f t="shared" si="97"/>
        <v>200</v>
      </c>
      <c r="N3629" s="80"/>
      <c r="O3629" s="80"/>
      <c r="P3629" s="80"/>
      <c r="Q3629" s="78">
        <v>110010</v>
      </c>
      <c r="R3629" s="79" t="s">
        <v>150</v>
      </c>
      <c r="S3629" s="78">
        <v>10</v>
      </c>
      <c r="T3629" s="79" t="s">
        <v>150</v>
      </c>
      <c r="U3629" s="78">
        <v>11</v>
      </c>
      <c r="V3629" s="80" t="s">
        <v>156</v>
      </c>
      <c r="W3629" s="78">
        <v>74</v>
      </c>
      <c r="X3629" s="78">
        <v>4</v>
      </c>
    </row>
    <row r="3630" spans="1:24" x14ac:dyDescent="0.25">
      <c r="A3630" s="67"/>
      <c r="B3630" s="67">
        <v>3161</v>
      </c>
      <c r="C3630" s="67" t="s">
        <v>793</v>
      </c>
      <c r="D3630" s="107">
        <v>340080</v>
      </c>
      <c r="E3630" s="88" t="s">
        <v>324</v>
      </c>
      <c r="F3630" s="76">
        <v>755240</v>
      </c>
      <c r="G3630" s="75" t="s">
        <v>193</v>
      </c>
      <c r="H3630" s="77">
        <v>0</v>
      </c>
      <c r="I3630" s="77">
        <v>0</v>
      </c>
      <c r="J3630" s="77">
        <v>540</v>
      </c>
      <c r="K3630" s="77">
        <v>0</v>
      </c>
      <c r="L3630" s="80">
        <v>540</v>
      </c>
      <c r="M3630" s="80">
        <f t="shared" si="97"/>
        <v>0</v>
      </c>
      <c r="N3630" s="80"/>
      <c r="O3630" s="80"/>
      <c r="P3630" s="80"/>
      <c r="Q3630" s="78">
        <v>110010</v>
      </c>
      <c r="R3630" s="79" t="s">
        <v>150</v>
      </c>
      <c r="S3630" s="78">
        <v>10</v>
      </c>
      <c r="T3630" s="79" t="s">
        <v>150</v>
      </c>
      <c r="U3630" s="78">
        <v>11</v>
      </c>
      <c r="V3630" s="80" t="s">
        <v>156</v>
      </c>
      <c r="W3630" s="78">
        <v>75</v>
      </c>
      <c r="X3630" s="78">
        <v>4</v>
      </c>
    </row>
    <row r="3631" spans="1:24" x14ac:dyDescent="0.25">
      <c r="A3631" s="67"/>
      <c r="B3631" s="67">
        <v>3162</v>
      </c>
      <c r="C3631" s="67" t="s">
        <v>793</v>
      </c>
      <c r="D3631" s="107">
        <v>340080</v>
      </c>
      <c r="E3631" s="88" t="s">
        <v>324</v>
      </c>
      <c r="F3631" s="76">
        <v>755310</v>
      </c>
      <c r="G3631" s="75" t="s">
        <v>194</v>
      </c>
      <c r="H3631" s="77">
        <v>225.32</v>
      </c>
      <c r="I3631" s="77">
        <v>352.68</v>
      </c>
      <c r="J3631" s="77">
        <v>242</v>
      </c>
      <c r="K3631" s="77">
        <v>117.12</v>
      </c>
      <c r="L3631" s="80">
        <v>350</v>
      </c>
      <c r="M3631" s="80">
        <f t="shared" si="97"/>
        <v>108</v>
      </c>
      <c r="N3631" s="80"/>
      <c r="O3631" s="80"/>
      <c r="P3631" s="80"/>
      <c r="Q3631" s="78">
        <v>110010</v>
      </c>
      <c r="R3631" s="79" t="s">
        <v>150</v>
      </c>
      <c r="S3631" s="78">
        <v>10</v>
      </c>
      <c r="T3631" s="79" t="s">
        <v>150</v>
      </c>
      <c r="U3631" s="78">
        <v>11</v>
      </c>
      <c r="V3631" s="80" t="s">
        <v>156</v>
      </c>
      <c r="W3631" s="78">
        <v>75</v>
      </c>
      <c r="X3631" s="78">
        <v>4</v>
      </c>
    </row>
    <row r="3632" spans="1:24" x14ac:dyDescent="0.25">
      <c r="A3632" s="67"/>
      <c r="B3632" s="67">
        <v>3163</v>
      </c>
      <c r="C3632" s="67" t="s">
        <v>793</v>
      </c>
      <c r="D3632" s="107">
        <v>340080</v>
      </c>
      <c r="E3632" s="88" t="s">
        <v>324</v>
      </c>
      <c r="F3632" s="76">
        <v>755360</v>
      </c>
      <c r="G3632" s="75" t="s">
        <v>225</v>
      </c>
      <c r="H3632" s="77">
        <v>0</v>
      </c>
      <c r="I3632" s="77">
        <v>35</v>
      </c>
      <c r="J3632" s="77">
        <v>250</v>
      </c>
      <c r="K3632" s="77">
        <v>0</v>
      </c>
      <c r="L3632" s="80">
        <v>150</v>
      </c>
      <c r="M3632" s="80">
        <f t="shared" si="97"/>
        <v>-100</v>
      </c>
      <c r="N3632" s="80"/>
      <c r="O3632" s="80"/>
      <c r="P3632" s="80"/>
      <c r="Q3632" s="78">
        <v>110010</v>
      </c>
      <c r="R3632" s="79" t="s">
        <v>150</v>
      </c>
      <c r="S3632" s="78">
        <v>10</v>
      </c>
      <c r="T3632" s="79" t="s">
        <v>150</v>
      </c>
      <c r="U3632" s="78">
        <v>11</v>
      </c>
      <c r="V3632" s="80" t="s">
        <v>156</v>
      </c>
      <c r="W3632" s="78">
        <v>75</v>
      </c>
      <c r="X3632" s="78">
        <v>4</v>
      </c>
    </row>
    <row r="3633" spans="1:24" x14ac:dyDescent="0.25">
      <c r="A3633" s="67"/>
      <c r="B3633" s="67">
        <v>3164</v>
      </c>
      <c r="C3633" s="67" t="s">
        <v>793</v>
      </c>
      <c r="D3633" s="107">
        <v>340080</v>
      </c>
      <c r="E3633" s="88" t="s">
        <v>324</v>
      </c>
      <c r="F3633" s="76">
        <v>755510</v>
      </c>
      <c r="G3633" s="75" t="s">
        <v>195</v>
      </c>
      <c r="H3633" s="77">
        <v>0</v>
      </c>
      <c r="I3633" s="77">
        <v>0</v>
      </c>
      <c r="J3633" s="77">
        <v>3699</v>
      </c>
      <c r="K3633" s="77">
        <v>0</v>
      </c>
      <c r="L3633" s="80">
        <v>3699</v>
      </c>
      <c r="M3633" s="80">
        <f t="shared" si="97"/>
        <v>0</v>
      </c>
      <c r="N3633" s="80"/>
      <c r="O3633" s="80"/>
      <c r="P3633" s="80"/>
      <c r="Q3633" s="78">
        <v>110010</v>
      </c>
      <c r="R3633" s="79" t="s">
        <v>150</v>
      </c>
      <c r="S3633" s="78">
        <v>10</v>
      </c>
      <c r="T3633" s="79" t="s">
        <v>150</v>
      </c>
      <c r="U3633" s="78">
        <v>11</v>
      </c>
      <c r="V3633" s="80" t="s">
        <v>156</v>
      </c>
      <c r="W3633" s="78">
        <v>75</v>
      </c>
      <c r="X3633" s="78">
        <v>4</v>
      </c>
    </row>
    <row r="3634" spans="1:24" x14ac:dyDescent="0.25">
      <c r="A3634" s="67"/>
      <c r="B3634" s="67">
        <v>3165</v>
      </c>
      <c r="C3634" s="67" t="s">
        <v>793</v>
      </c>
      <c r="D3634" s="107">
        <v>340080</v>
      </c>
      <c r="E3634" s="88" t="s">
        <v>324</v>
      </c>
      <c r="F3634" s="76">
        <v>755705</v>
      </c>
      <c r="G3634" s="75" t="s">
        <v>196</v>
      </c>
      <c r="H3634" s="77">
        <v>0</v>
      </c>
      <c r="I3634" s="77">
        <v>0</v>
      </c>
      <c r="J3634" s="77">
        <v>5</v>
      </c>
      <c r="K3634" s="77">
        <v>0</v>
      </c>
      <c r="L3634" s="80">
        <v>5</v>
      </c>
      <c r="M3634" s="80">
        <f t="shared" si="97"/>
        <v>0</v>
      </c>
      <c r="N3634" s="80"/>
      <c r="O3634" s="80"/>
      <c r="P3634" s="80"/>
      <c r="Q3634" s="78">
        <v>110010</v>
      </c>
      <c r="R3634" s="79" t="s">
        <v>150</v>
      </c>
      <c r="S3634" s="78">
        <v>10</v>
      </c>
      <c r="T3634" s="79" t="s">
        <v>150</v>
      </c>
      <c r="U3634" s="78">
        <v>11</v>
      </c>
      <c r="V3634" s="80" t="s">
        <v>156</v>
      </c>
      <c r="W3634" s="78">
        <v>75</v>
      </c>
      <c r="X3634" s="78">
        <v>4</v>
      </c>
    </row>
    <row r="3635" spans="1:24" x14ac:dyDescent="0.25">
      <c r="A3635" s="67"/>
      <c r="B3635" s="67"/>
      <c r="C3635" s="67" t="s">
        <v>793</v>
      </c>
      <c r="D3635" s="107">
        <v>340080</v>
      </c>
      <c r="E3635" s="88" t="s">
        <v>324</v>
      </c>
      <c r="F3635" s="66">
        <v>798142</v>
      </c>
      <c r="G3635" s="66" t="s">
        <v>839</v>
      </c>
      <c r="H3635" s="77"/>
      <c r="I3635" s="77"/>
      <c r="J3635" s="77"/>
      <c r="K3635" s="77"/>
      <c r="L3635" s="80">
        <v>-759</v>
      </c>
      <c r="M3635" s="80">
        <f t="shared" si="97"/>
        <v>-759</v>
      </c>
      <c r="N3635" s="80"/>
      <c r="O3635" s="80"/>
      <c r="P3635" s="80"/>
      <c r="Q3635" s="78">
        <v>110010</v>
      </c>
      <c r="R3635" s="79" t="s">
        <v>150</v>
      </c>
      <c r="S3635" s="78">
        <v>10</v>
      </c>
      <c r="T3635" s="79" t="s">
        <v>150</v>
      </c>
      <c r="U3635" s="78">
        <v>11</v>
      </c>
      <c r="V3635" s="80" t="s">
        <v>156</v>
      </c>
      <c r="W3635" s="78">
        <v>79</v>
      </c>
      <c r="X3635" s="78">
        <v>4</v>
      </c>
    </row>
    <row r="3636" spans="1:24" x14ac:dyDescent="0.25">
      <c r="A3636" s="67"/>
      <c r="B3636" s="67">
        <v>3277</v>
      </c>
      <c r="C3636" s="67" t="s">
        <v>793</v>
      </c>
      <c r="D3636" s="109">
        <v>351090</v>
      </c>
      <c r="E3636" s="89" t="s">
        <v>594</v>
      </c>
      <c r="F3636" s="72">
        <v>611110</v>
      </c>
      <c r="G3636" s="86" t="s">
        <v>258</v>
      </c>
      <c r="H3636" s="87">
        <v>51938.770000000011</v>
      </c>
      <c r="I3636" s="87">
        <v>12073.349999999999</v>
      </c>
      <c r="J3636" s="87">
        <v>56735</v>
      </c>
      <c r="K3636" s="87">
        <v>34060.47</v>
      </c>
      <c r="L3636" s="80">
        <v>99349</v>
      </c>
      <c r="M3636" s="80"/>
      <c r="N3636" s="80"/>
      <c r="O3636" s="80"/>
      <c r="P3636" s="80"/>
      <c r="Q3636" s="78">
        <v>110010</v>
      </c>
      <c r="R3636" s="79" t="s">
        <v>150</v>
      </c>
      <c r="S3636" s="78">
        <v>10</v>
      </c>
      <c r="T3636" s="79" t="s">
        <v>150</v>
      </c>
      <c r="U3636" s="78">
        <v>11</v>
      </c>
      <c r="V3636" s="80" t="s">
        <v>156</v>
      </c>
      <c r="W3636" s="78">
        <v>61</v>
      </c>
      <c r="X3636" s="78">
        <v>2</v>
      </c>
    </row>
    <row r="3637" spans="1:24" x14ac:dyDescent="0.25">
      <c r="A3637" s="67"/>
      <c r="B3637" s="67">
        <v>3278</v>
      </c>
      <c r="C3637" s="67" t="s">
        <v>793</v>
      </c>
      <c r="D3637" s="109">
        <v>351090</v>
      </c>
      <c r="E3637" s="89" t="s">
        <v>594</v>
      </c>
      <c r="F3637" s="72">
        <v>611120</v>
      </c>
      <c r="G3637" s="86" t="s">
        <v>229</v>
      </c>
      <c r="H3637" s="87">
        <v>36835.770000000004</v>
      </c>
      <c r="I3637" s="87">
        <v>87214</v>
      </c>
      <c r="J3637" s="87">
        <v>71880</v>
      </c>
      <c r="K3637" s="87">
        <v>41710.53</v>
      </c>
      <c r="L3637" s="80">
        <v>0</v>
      </c>
      <c r="M3637" s="80"/>
      <c r="N3637" s="80"/>
      <c r="O3637" s="80"/>
      <c r="P3637" s="80"/>
      <c r="Q3637" s="78">
        <v>110010</v>
      </c>
      <c r="R3637" s="79" t="s">
        <v>150</v>
      </c>
      <c r="S3637" s="78">
        <v>10</v>
      </c>
      <c r="T3637" s="79" t="s">
        <v>150</v>
      </c>
      <c r="U3637" s="78">
        <v>11</v>
      </c>
      <c r="V3637" s="80" t="s">
        <v>156</v>
      </c>
      <c r="W3637" s="78">
        <v>61</v>
      </c>
      <c r="X3637" s="78">
        <v>2</v>
      </c>
    </row>
    <row r="3638" spans="1:24" x14ac:dyDescent="0.25">
      <c r="A3638" s="67"/>
      <c r="B3638" s="67">
        <v>3279</v>
      </c>
      <c r="C3638" s="67" t="s">
        <v>793</v>
      </c>
      <c r="D3638" s="109">
        <v>351090</v>
      </c>
      <c r="E3638" s="89" t="s">
        <v>594</v>
      </c>
      <c r="F3638" s="72">
        <v>611130</v>
      </c>
      <c r="G3638" s="86" t="s">
        <v>261</v>
      </c>
      <c r="H3638" s="87">
        <v>4199.97</v>
      </c>
      <c r="I3638" s="87">
        <v>5498.7</v>
      </c>
      <c r="J3638" s="87">
        <v>2400</v>
      </c>
      <c r="K3638" s="87">
        <v>0</v>
      </c>
      <c r="L3638" s="80">
        <v>2379</v>
      </c>
      <c r="M3638" s="80"/>
      <c r="N3638" s="80"/>
      <c r="O3638" s="80"/>
      <c r="P3638" s="80"/>
      <c r="Q3638" s="78">
        <v>110010</v>
      </c>
      <c r="R3638" s="79" t="s">
        <v>150</v>
      </c>
      <c r="S3638" s="78">
        <v>10</v>
      </c>
      <c r="T3638" s="79" t="s">
        <v>150</v>
      </c>
      <c r="U3638" s="78">
        <v>11</v>
      </c>
      <c r="V3638" s="80" t="s">
        <v>156</v>
      </c>
      <c r="W3638" s="78">
        <v>61</v>
      </c>
      <c r="X3638" s="78">
        <v>2</v>
      </c>
    </row>
    <row r="3639" spans="1:24" x14ac:dyDescent="0.25">
      <c r="A3639" s="67"/>
      <c r="B3639" s="67">
        <v>3280</v>
      </c>
      <c r="C3639" s="67" t="s">
        <v>793</v>
      </c>
      <c r="D3639" s="109">
        <v>351090</v>
      </c>
      <c r="E3639" s="89" t="s">
        <v>594</v>
      </c>
      <c r="F3639" s="72">
        <v>611135</v>
      </c>
      <c r="G3639" s="86" t="s">
        <v>265</v>
      </c>
      <c r="H3639" s="87">
        <v>0</v>
      </c>
      <c r="I3639" s="87">
        <v>0</v>
      </c>
      <c r="J3639" s="87">
        <v>6687</v>
      </c>
      <c r="K3639" s="87">
        <v>6686.99</v>
      </c>
      <c r="L3639" s="80">
        <v>0</v>
      </c>
      <c r="M3639" s="80"/>
      <c r="N3639" s="80"/>
      <c r="O3639" s="80"/>
      <c r="P3639" s="80"/>
      <c r="Q3639" s="78">
        <v>110010</v>
      </c>
      <c r="R3639" s="79" t="s">
        <v>150</v>
      </c>
      <c r="S3639" s="78">
        <v>10</v>
      </c>
      <c r="T3639" s="79" t="s">
        <v>150</v>
      </c>
      <c r="U3639" s="78">
        <v>11</v>
      </c>
      <c r="V3639" s="80" t="s">
        <v>156</v>
      </c>
      <c r="W3639" s="78">
        <v>61</v>
      </c>
      <c r="X3639" s="78">
        <v>2</v>
      </c>
    </row>
    <row r="3640" spans="1:24" x14ac:dyDescent="0.25">
      <c r="A3640" s="67"/>
      <c r="B3640" s="67">
        <v>3281</v>
      </c>
      <c r="C3640" s="67" t="s">
        <v>793</v>
      </c>
      <c r="D3640" s="109">
        <v>351090</v>
      </c>
      <c r="E3640" s="89" t="s">
        <v>594</v>
      </c>
      <c r="F3640" s="72">
        <v>611140</v>
      </c>
      <c r="G3640" s="86" t="s">
        <v>269</v>
      </c>
      <c r="H3640" s="87">
        <v>2500</v>
      </c>
      <c r="I3640" s="87">
        <v>4999.99</v>
      </c>
      <c r="J3640" s="87">
        <v>5000</v>
      </c>
      <c r="K3640" s="87">
        <v>3125</v>
      </c>
      <c r="L3640" s="80">
        <v>5000</v>
      </c>
      <c r="M3640" s="80"/>
      <c r="N3640" s="80"/>
      <c r="O3640" s="80"/>
      <c r="P3640" s="80"/>
      <c r="Q3640" s="78">
        <v>110010</v>
      </c>
      <c r="R3640" s="79" t="s">
        <v>150</v>
      </c>
      <c r="S3640" s="78">
        <v>10</v>
      </c>
      <c r="T3640" s="79" t="s">
        <v>150</v>
      </c>
      <c r="U3640" s="78">
        <v>11</v>
      </c>
      <c r="V3640" s="80" t="s">
        <v>156</v>
      </c>
      <c r="W3640" s="78">
        <v>61</v>
      </c>
      <c r="X3640" s="78">
        <v>2</v>
      </c>
    </row>
    <row r="3641" spans="1:24" x14ac:dyDescent="0.25">
      <c r="A3641" s="67"/>
      <c r="B3641" s="67">
        <v>3282</v>
      </c>
      <c r="C3641" s="67" t="s">
        <v>793</v>
      </c>
      <c r="D3641" s="109">
        <v>351090</v>
      </c>
      <c r="E3641" s="89" t="s">
        <v>594</v>
      </c>
      <c r="F3641" s="72">
        <v>611150</v>
      </c>
      <c r="G3641" s="86" t="s">
        <v>262</v>
      </c>
      <c r="H3641" s="87">
        <v>0</v>
      </c>
      <c r="I3641" s="87">
        <v>3590.01</v>
      </c>
      <c r="J3641" s="87">
        <v>15434</v>
      </c>
      <c r="K3641" s="87">
        <v>0</v>
      </c>
      <c r="L3641" s="80">
        <v>13909</v>
      </c>
      <c r="M3641" s="80"/>
      <c r="N3641" s="80"/>
      <c r="O3641" s="80"/>
      <c r="P3641" s="80"/>
      <c r="Q3641" s="78">
        <v>110010</v>
      </c>
      <c r="R3641" s="79" t="s">
        <v>150</v>
      </c>
      <c r="S3641" s="78">
        <v>10</v>
      </c>
      <c r="T3641" s="79" t="s">
        <v>150</v>
      </c>
      <c r="U3641" s="78">
        <v>11</v>
      </c>
      <c r="V3641" s="80" t="s">
        <v>156</v>
      </c>
      <c r="W3641" s="78">
        <v>61</v>
      </c>
      <c r="X3641" s="78">
        <v>2</v>
      </c>
    </row>
    <row r="3642" spans="1:24" x14ac:dyDescent="0.25">
      <c r="A3642" s="67"/>
      <c r="B3642" s="67">
        <v>3283</v>
      </c>
      <c r="C3642" s="67" t="s">
        <v>793</v>
      </c>
      <c r="D3642" s="109">
        <v>351090</v>
      </c>
      <c r="E3642" s="89" t="s">
        <v>594</v>
      </c>
      <c r="F3642" s="72">
        <v>611155</v>
      </c>
      <c r="G3642" s="86" t="s">
        <v>266</v>
      </c>
      <c r="H3642" s="87">
        <v>2500</v>
      </c>
      <c r="I3642" s="87">
        <v>0</v>
      </c>
      <c r="J3642" s="87">
        <v>0</v>
      </c>
      <c r="K3642" s="87">
        <v>0</v>
      </c>
      <c r="L3642" s="80">
        <v>0</v>
      </c>
      <c r="M3642" s="80"/>
      <c r="N3642" s="80"/>
      <c r="O3642" s="80"/>
      <c r="P3642" s="80"/>
      <c r="Q3642" s="78">
        <v>110010</v>
      </c>
      <c r="R3642" s="79" t="s">
        <v>150</v>
      </c>
      <c r="S3642" s="78">
        <v>10</v>
      </c>
      <c r="T3642" s="79" t="s">
        <v>150</v>
      </c>
      <c r="U3642" s="78">
        <v>11</v>
      </c>
      <c r="V3642" s="80" t="s">
        <v>156</v>
      </c>
      <c r="W3642" s="78">
        <v>61</v>
      </c>
      <c r="X3642" s="78">
        <v>2</v>
      </c>
    </row>
    <row r="3643" spans="1:24" x14ac:dyDescent="0.25">
      <c r="A3643" s="67"/>
      <c r="B3643" s="67">
        <v>3284</v>
      </c>
      <c r="C3643" s="67" t="s">
        <v>793</v>
      </c>
      <c r="D3643" s="109">
        <v>351090</v>
      </c>
      <c r="E3643" s="89" t="s">
        <v>594</v>
      </c>
      <c r="F3643" s="72">
        <v>611160</v>
      </c>
      <c r="G3643" s="86" t="s">
        <v>230</v>
      </c>
      <c r="H3643" s="87">
        <v>11966.53</v>
      </c>
      <c r="I3643" s="87">
        <v>0</v>
      </c>
      <c r="J3643" s="87">
        <v>6360</v>
      </c>
      <c r="K3643" s="87">
        <v>0</v>
      </c>
      <c r="L3643" s="80">
        <v>0</v>
      </c>
      <c r="M3643" s="80"/>
      <c r="N3643" s="80"/>
      <c r="O3643" s="80"/>
      <c r="P3643" s="80"/>
      <c r="Q3643" s="78">
        <v>110010</v>
      </c>
      <c r="R3643" s="79" t="s">
        <v>150</v>
      </c>
      <c r="S3643" s="78">
        <v>10</v>
      </c>
      <c r="T3643" s="79" t="s">
        <v>150</v>
      </c>
      <c r="U3643" s="78">
        <v>11</v>
      </c>
      <c r="V3643" s="80" t="s">
        <v>156</v>
      </c>
      <c r="W3643" s="78">
        <v>61</v>
      </c>
      <c r="X3643" s="78">
        <v>2</v>
      </c>
    </row>
    <row r="3644" spans="1:24" x14ac:dyDescent="0.25">
      <c r="A3644" s="67"/>
      <c r="B3644" s="67">
        <v>3285</v>
      </c>
      <c r="C3644" s="67" t="s">
        <v>793</v>
      </c>
      <c r="D3644" s="109">
        <v>351090</v>
      </c>
      <c r="E3644" s="89" t="s">
        <v>594</v>
      </c>
      <c r="F3644" s="72">
        <v>611310</v>
      </c>
      <c r="G3644" s="86" t="s">
        <v>179</v>
      </c>
      <c r="H3644" s="87">
        <v>67409.740000000005</v>
      </c>
      <c r="I3644" s="87">
        <v>69690.36</v>
      </c>
      <c r="J3644" s="87">
        <v>72478</v>
      </c>
      <c r="K3644" s="87">
        <v>36238.980000000003</v>
      </c>
      <c r="L3644" s="80">
        <v>72478</v>
      </c>
      <c r="M3644" s="80"/>
      <c r="N3644" s="80"/>
      <c r="O3644" s="80"/>
      <c r="P3644" s="80"/>
      <c r="Q3644" s="78">
        <v>110010</v>
      </c>
      <c r="R3644" s="79" t="s">
        <v>150</v>
      </c>
      <c r="S3644" s="78">
        <v>10</v>
      </c>
      <c r="T3644" s="79" t="s">
        <v>150</v>
      </c>
      <c r="U3644" s="78">
        <v>11</v>
      </c>
      <c r="V3644" s="80" t="s">
        <v>156</v>
      </c>
      <c r="W3644" s="78">
        <v>61</v>
      </c>
      <c r="X3644" s="78">
        <v>2</v>
      </c>
    </row>
    <row r="3645" spans="1:24" x14ac:dyDescent="0.25">
      <c r="A3645" s="67"/>
      <c r="B3645" s="67">
        <v>3286</v>
      </c>
      <c r="C3645" s="67" t="s">
        <v>793</v>
      </c>
      <c r="D3645" s="109">
        <v>351090</v>
      </c>
      <c r="E3645" s="89" t="s">
        <v>594</v>
      </c>
      <c r="F3645" s="72">
        <v>611460</v>
      </c>
      <c r="G3645" s="86" t="s">
        <v>182</v>
      </c>
      <c r="H3645" s="87">
        <v>370.8</v>
      </c>
      <c r="I3645" s="87">
        <v>0</v>
      </c>
      <c r="J3645" s="87">
        <v>0</v>
      </c>
      <c r="K3645" s="87">
        <v>0</v>
      </c>
      <c r="L3645" s="80">
        <v>0</v>
      </c>
      <c r="M3645" s="80"/>
      <c r="N3645" s="80"/>
      <c r="O3645" s="80"/>
      <c r="P3645" s="80"/>
      <c r="Q3645" s="78">
        <v>110010</v>
      </c>
      <c r="R3645" s="79" t="s">
        <v>150</v>
      </c>
      <c r="S3645" s="78">
        <v>10</v>
      </c>
      <c r="T3645" s="79" t="s">
        <v>150</v>
      </c>
      <c r="U3645" s="78">
        <v>11</v>
      </c>
      <c r="V3645" s="80" t="s">
        <v>156</v>
      </c>
      <c r="W3645" s="78">
        <v>61</v>
      </c>
      <c r="X3645" s="78">
        <v>2</v>
      </c>
    </row>
    <row r="3646" spans="1:24" x14ac:dyDescent="0.25">
      <c r="A3646" s="67"/>
      <c r="B3646" s="67">
        <v>3287</v>
      </c>
      <c r="C3646" s="67" t="s">
        <v>793</v>
      </c>
      <c r="D3646" s="109">
        <v>351090</v>
      </c>
      <c r="E3646" s="89" t="s">
        <v>594</v>
      </c>
      <c r="F3646" s="72">
        <v>611493</v>
      </c>
      <c r="G3646" s="86" t="s">
        <v>218</v>
      </c>
      <c r="H3646" s="87">
        <v>4110.49</v>
      </c>
      <c r="I3646" s="87">
        <v>0</v>
      </c>
      <c r="J3646" s="87">
        <v>0</v>
      </c>
      <c r="K3646" s="87">
        <v>0</v>
      </c>
      <c r="L3646" s="80">
        <v>0</v>
      </c>
      <c r="M3646" s="80"/>
      <c r="N3646" s="80"/>
      <c r="O3646" s="80"/>
      <c r="P3646" s="80"/>
      <c r="Q3646" s="78">
        <v>110010</v>
      </c>
      <c r="R3646" s="79" t="s">
        <v>150</v>
      </c>
      <c r="S3646" s="78">
        <v>10</v>
      </c>
      <c r="T3646" s="79" t="s">
        <v>150</v>
      </c>
      <c r="U3646" s="78">
        <v>11</v>
      </c>
      <c r="V3646" s="80" t="s">
        <v>156</v>
      </c>
      <c r="W3646" s="78">
        <v>61</v>
      </c>
      <c r="X3646" s="78">
        <v>2</v>
      </c>
    </row>
    <row r="3647" spans="1:24" x14ac:dyDescent="0.25">
      <c r="A3647" s="67"/>
      <c r="B3647" s="67">
        <v>3288</v>
      </c>
      <c r="C3647" s="67" t="s">
        <v>793</v>
      </c>
      <c r="D3647" s="109">
        <v>351090</v>
      </c>
      <c r="E3647" s="89" t="s">
        <v>594</v>
      </c>
      <c r="F3647" s="72">
        <v>611510</v>
      </c>
      <c r="G3647" s="86" t="s">
        <v>212</v>
      </c>
      <c r="H3647" s="87">
        <v>7357.45</v>
      </c>
      <c r="I3647" s="87">
        <v>16181.780000000002</v>
      </c>
      <c r="J3647" s="87">
        <v>9620</v>
      </c>
      <c r="K3647" s="87">
        <v>2541.2399999999998</v>
      </c>
      <c r="L3647" s="80">
        <v>15990</v>
      </c>
      <c r="M3647" s="80"/>
      <c r="N3647" s="80"/>
      <c r="O3647" s="80"/>
      <c r="P3647" s="80"/>
      <c r="Q3647" s="78">
        <v>110010</v>
      </c>
      <c r="R3647" s="79" t="s">
        <v>150</v>
      </c>
      <c r="S3647" s="78">
        <v>10</v>
      </c>
      <c r="T3647" s="79" t="s">
        <v>150</v>
      </c>
      <c r="U3647" s="78">
        <v>11</v>
      </c>
      <c r="V3647" s="80" t="s">
        <v>156</v>
      </c>
      <c r="W3647" s="78">
        <v>61</v>
      </c>
      <c r="X3647" s="78">
        <v>2</v>
      </c>
    </row>
    <row r="3648" spans="1:24" x14ac:dyDescent="0.25">
      <c r="A3648" s="67"/>
      <c r="B3648" s="67">
        <v>3289</v>
      </c>
      <c r="C3648" s="67" t="s">
        <v>793</v>
      </c>
      <c r="D3648" s="109">
        <v>351090</v>
      </c>
      <c r="E3648" s="89" t="s">
        <v>594</v>
      </c>
      <c r="F3648" s="72">
        <v>712320</v>
      </c>
      <c r="G3648" s="86" t="s">
        <v>276</v>
      </c>
      <c r="H3648" s="87">
        <v>0</v>
      </c>
      <c r="I3648" s="87">
        <v>0</v>
      </c>
      <c r="J3648" s="87">
        <v>300</v>
      </c>
      <c r="K3648" s="87">
        <v>0</v>
      </c>
      <c r="L3648" s="80">
        <v>300</v>
      </c>
      <c r="M3648" s="80">
        <f t="shared" ref="M3648:M3666" si="98">+L3648-J3648</f>
        <v>0</v>
      </c>
      <c r="N3648" s="80"/>
      <c r="O3648" s="80"/>
      <c r="P3648" s="80"/>
      <c r="Q3648" s="78">
        <v>110010</v>
      </c>
      <c r="R3648" s="79" t="s">
        <v>150</v>
      </c>
      <c r="S3648" s="78">
        <v>10</v>
      </c>
      <c r="T3648" s="79" t="s">
        <v>150</v>
      </c>
      <c r="U3648" s="78">
        <v>11</v>
      </c>
      <c r="V3648" s="80" t="s">
        <v>156</v>
      </c>
      <c r="W3648" s="78">
        <v>71</v>
      </c>
      <c r="X3648" s="78">
        <v>5</v>
      </c>
    </row>
    <row r="3649" spans="1:24" x14ac:dyDescent="0.25">
      <c r="A3649" s="67"/>
      <c r="B3649" s="67">
        <v>3290</v>
      </c>
      <c r="C3649" s="67" t="s">
        <v>793</v>
      </c>
      <c r="D3649" s="109">
        <v>351090</v>
      </c>
      <c r="E3649" s="89" t="s">
        <v>594</v>
      </c>
      <c r="F3649" s="72">
        <v>712370</v>
      </c>
      <c r="G3649" s="86" t="s">
        <v>184</v>
      </c>
      <c r="H3649" s="87">
        <v>720</v>
      </c>
      <c r="I3649" s="87">
        <v>0</v>
      </c>
      <c r="J3649" s="87">
        <v>775</v>
      </c>
      <c r="K3649" s="87">
        <v>774.96</v>
      </c>
      <c r="L3649" s="80">
        <v>3300</v>
      </c>
      <c r="M3649" s="80">
        <f t="shared" si="98"/>
        <v>2525</v>
      </c>
      <c r="N3649" s="80"/>
      <c r="O3649" s="80"/>
      <c r="P3649" s="80"/>
      <c r="Q3649" s="78">
        <v>110010</v>
      </c>
      <c r="R3649" s="79" t="s">
        <v>150</v>
      </c>
      <c r="S3649" s="78">
        <v>10</v>
      </c>
      <c r="T3649" s="79" t="s">
        <v>150</v>
      </c>
      <c r="U3649" s="78">
        <v>11</v>
      </c>
      <c r="V3649" s="80" t="s">
        <v>156</v>
      </c>
      <c r="W3649" s="78">
        <v>71</v>
      </c>
      <c r="X3649" s="78">
        <v>5</v>
      </c>
    </row>
    <row r="3650" spans="1:24" x14ac:dyDescent="0.25">
      <c r="A3650" s="67"/>
      <c r="B3650" s="67">
        <v>3291</v>
      </c>
      <c r="C3650" s="67" t="s">
        <v>793</v>
      </c>
      <c r="D3650" s="109">
        <v>351090</v>
      </c>
      <c r="E3650" s="89" t="s">
        <v>594</v>
      </c>
      <c r="F3650" s="72">
        <v>712510</v>
      </c>
      <c r="G3650" s="86" t="s">
        <v>186</v>
      </c>
      <c r="H3650" s="87">
        <v>0</v>
      </c>
      <c r="I3650" s="87">
        <v>0</v>
      </c>
      <c r="J3650" s="87">
        <v>200</v>
      </c>
      <c r="K3650" s="87">
        <v>0</v>
      </c>
      <c r="L3650" s="80">
        <v>200</v>
      </c>
      <c r="M3650" s="80">
        <f t="shared" si="98"/>
        <v>0</v>
      </c>
      <c r="N3650" s="80"/>
      <c r="O3650" s="80"/>
      <c r="P3650" s="80"/>
      <c r="Q3650" s="78">
        <v>110010</v>
      </c>
      <c r="R3650" s="79" t="s">
        <v>150</v>
      </c>
      <c r="S3650" s="78">
        <v>10</v>
      </c>
      <c r="T3650" s="79" t="s">
        <v>150</v>
      </c>
      <c r="U3650" s="78">
        <v>11</v>
      </c>
      <c r="V3650" s="80" t="s">
        <v>156</v>
      </c>
      <c r="W3650" s="78">
        <v>71</v>
      </c>
      <c r="X3650" s="78">
        <v>5</v>
      </c>
    </row>
    <row r="3651" spans="1:24" x14ac:dyDescent="0.25">
      <c r="A3651" s="67"/>
      <c r="B3651" s="67">
        <v>3292</v>
      </c>
      <c r="C3651" s="67" t="s">
        <v>793</v>
      </c>
      <c r="D3651" s="109">
        <v>351090</v>
      </c>
      <c r="E3651" s="89" t="s">
        <v>594</v>
      </c>
      <c r="F3651" s="72">
        <v>712630</v>
      </c>
      <c r="G3651" s="86" t="s">
        <v>270</v>
      </c>
      <c r="H3651" s="87">
        <v>1650</v>
      </c>
      <c r="I3651" s="87">
        <v>1500</v>
      </c>
      <c r="J3651" s="87">
        <v>2000</v>
      </c>
      <c r="K3651" s="87">
        <v>2000</v>
      </c>
      <c r="L3651" s="80">
        <v>2400</v>
      </c>
      <c r="M3651" s="80">
        <f t="shared" si="98"/>
        <v>400</v>
      </c>
      <c r="N3651" s="80"/>
      <c r="O3651" s="80"/>
      <c r="P3651" s="80"/>
      <c r="Q3651" s="78">
        <v>110010</v>
      </c>
      <c r="R3651" s="79" t="s">
        <v>150</v>
      </c>
      <c r="S3651" s="78">
        <v>10</v>
      </c>
      <c r="T3651" s="79" t="s">
        <v>150</v>
      </c>
      <c r="U3651" s="78">
        <v>11</v>
      </c>
      <c r="V3651" s="80" t="s">
        <v>156</v>
      </c>
      <c r="W3651" s="78">
        <v>71</v>
      </c>
      <c r="X3651" s="78">
        <v>5</v>
      </c>
    </row>
    <row r="3652" spans="1:24" x14ac:dyDescent="0.25">
      <c r="A3652" s="67"/>
      <c r="B3652" s="67">
        <v>3293</v>
      </c>
      <c r="C3652" s="67" t="s">
        <v>793</v>
      </c>
      <c r="D3652" s="109">
        <v>351090</v>
      </c>
      <c r="E3652" s="89" t="s">
        <v>594</v>
      </c>
      <c r="F3652" s="72">
        <v>712655</v>
      </c>
      <c r="G3652" s="86" t="s">
        <v>237</v>
      </c>
      <c r="H3652" s="87">
        <v>695</v>
      </c>
      <c r="I3652" s="87">
        <v>703.98</v>
      </c>
      <c r="J3652" s="87">
        <v>1400</v>
      </c>
      <c r="K3652" s="87">
        <v>253.5</v>
      </c>
      <c r="L3652" s="80">
        <v>1400</v>
      </c>
      <c r="M3652" s="80">
        <f t="shared" si="98"/>
        <v>0</v>
      </c>
      <c r="N3652" s="80"/>
      <c r="O3652" s="80"/>
      <c r="P3652" s="80"/>
      <c r="Q3652" s="78">
        <v>110010</v>
      </c>
      <c r="R3652" s="79" t="s">
        <v>150</v>
      </c>
      <c r="S3652" s="78">
        <v>10</v>
      </c>
      <c r="T3652" s="79" t="s">
        <v>150</v>
      </c>
      <c r="U3652" s="78">
        <v>11</v>
      </c>
      <c r="V3652" s="80" t="s">
        <v>156</v>
      </c>
      <c r="W3652" s="78">
        <v>71</v>
      </c>
      <c r="X3652" s="78">
        <v>5</v>
      </c>
    </row>
    <row r="3653" spans="1:24" x14ac:dyDescent="0.25">
      <c r="A3653" s="67"/>
      <c r="B3653" s="67">
        <v>3294</v>
      </c>
      <c r="C3653" s="67" t="s">
        <v>793</v>
      </c>
      <c r="D3653" s="109">
        <v>351090</v>
      </c>
      <c r="E3653" s="89" t="s">
        <v>594</v>
      </c>
      <c r="F3653" s="72">
        <v>733110</v>
      </c>
      <c r="G3653" s="86" t="s">
        <v>214</v>
      </c>
      <c r="H3653" s="87">
        <v>9425.5800000000017</v>
      </c>
      <c r="I3653" s="87">
        <v>8638.26</v>
      </c>
      <c r="J3653" s="87">
        <v>12231</v>
      </c>
      <c r="K3653" s="87">
        <v>2951.6000000000004</v>
      </c>
      <c r="L3653" s="80">
        <v>13000</v>
      </c>
      <c r="M3653" s="80">
        <f t="shared" si="98"/>
        <v>769</v>
      </c>
      <c r="N3653" s="80"/>
      <c r="O3653" s="80"/>
      <c r="P3653" s="80"/>
      <c r="Q3653" s="78">
        <v>110010</v>
      </c>
      <c r="R3653" s="79" t="s">
        <v>150</v>
      </c>
      <c r="S3653" s="78">
        <v>10</v>
      </c>
      <c r="T3653" s="79" t="s">
        <v>150</v>
      </c>
      <c r="U3653" s="78">
        <v>11</v>
      </c>
      <c r="V3653" s="80" t="s">
        <v>156</v>
      </c>
      <c r="W3653" s="78">
        <v>73</v>
      </c>
      <c r="X3653" s="78">
        <v>5</v>
      </c>
    </row>
    <row r="3654" spans="1:24" x14ac:dyDescent="0.25">
      <c r="A3654" s="67"/>
      <c r="B3654" s="67">
        <v>3295</v>
      </c>
      <c r="C3654" s="67" t="s">
        <v>793</v>
      </c>
      <c r="D3654" s="109">
        <v>351090</v>
      </c>
      <c r="E3654" s="89" t="s">
        <v>594</v>
      </c>
      <c r="F3654" s="72">
        <v>733210</v>
      </c>
      <c r="G3654" s="86" t="s">
        <v>251</v>
      </c>
      <c r="H3654" s="87">
        <v>449</v>
      </c>
      <c r="I3654" s="87">
        <v>0</v>
      </c>
      <c r="J3654" s="87">
        <v>350</v>
      </c>
      <c r="K3654" s="87">
        <v>0</v>
      </c>
      <c r="L3654" s="80">
        <v>350</v>
      </c>
      <c r="M3654" s="80">
        <f t="shared" si="98"/>
        <v>0</v>
      </c>
      <c r="N3654" s="80"/>
      <c r="O3654" s="80"/>
      <c r="P3654" s="80"/>
      <c r="Q3654" s="78">
        <v>110010</v>
      </c>
      <c r="R3654" s="79" t="s">
        <v>150</v>
      </c>
      <c r="S3654" s="78">
        <v>10</v>
      </c>
      <c r="T3654" s="79" t="s">
        <v>150</v>
      </c>
      <c r="U3654" s="78">
        <v>11</v>
      </c>
      <c r="V3654" s="80" t="s">
        <v>156</v>
      </c>
      <c r="W3654" s="78">
        <v>73</v>
      </c>
      <c r="X3654" s="78">
        <v>5</v>
      </c>
    </row>
    <row r="3655" spans="1:24" x14ac:dyDescent="0.25">
      <c r="A3655" s="67"/>
      <c r="B3655" s="67">
        <v>3296</v>
      </c>
      <c r="C3655" s="67" t="s">
        <v>793</v>
      </c>
      <c r="D3655" s="109">
        <v>351090</v>
      </c>
      <c r="E3655" s="89" t="s">
        <v>594</v>
      </c>
      <c r="F3655" s="72">
        <v>733230</v>
      </c>
      <c r="G3655" s="86" t="s">
        <v>369</v>
      </c>
      <c r="H3655" s="87">
        <v>8939.7599999999984</v>
      </c>
      <c r="I3655" s="87">
        <v>1091.71</v>
      </c>
      <c r="J3655" s="87">
        <v>6500</v>
      </c>
      <c r="K3655" s="87">
        <v>692.56000000000006</v>
      </c>
      <c r="L3655" s="80">
        <v>6500</v>
      </c>
      <c r="M3655" s="80">
        <f t="shared" si="98"/>
        <v>0</v>
      </c>
      <c r="N3655" s="80"/>
      <c r="O3655" s="80"/>
      <c r="P3655" s="80"/>
      <c r="Q3655" s="78">
        <v>110010</v>
      </c>
      <c r="R3655" s="79" t="s">
        <v>150</v>
      </c>
      <c r="S3655" s="78">
        <v>10</v>
      </c>
      <c r="T3655" s="79" t="s">
        <v>150</v>
      </c>
      <c r="U3655" s="78">
        <v>11</v>
      </c>
      <c r="V3655" s="80" t="s">
        <v>156</v>
      </c>
      <c r="W3655" s="78">
        <v>73</v>
      </c>
      <c r="X3655" s="78">
        <v>5</v>
      </c>
    </row>
    <row r="3656" spans="1:24" x14ac:dyDescent="0.25">
      <c r="A3656" s="67"/>
      <c r="B3656" s="67">
        <v>3297</v>
      </c>
      <c r="C3656" s="67" t="s">
        <v>793</v>
      </c>
      <c r="D3656" s="109">
        <v>351090</v>
      </c>
      <c r="E3656" s="89" t="s">
        <v>594</v>
      </c>
      <c r="F3656" s="72">
        <v>744210</v>
      </c>
      <c r="G3656" s="86" t="s">
        <v>190</v>
      </c>
      <c r="H3656" s="87">
        <v>4448.26</v>
      </c>
      <c r="I3656" s="87">
        <v>1222.48</v>
      </c>
      <c r="J3656" s="87">
        <v>4000</v>
      </c>
      <c r="K3656" s="87">
        <v>1984.3000000000002</v>
      </c>
      <c r="L3656" s="80">
        <v>4000</v>
      </c>
      <c r="M3656" s="80">
        <f t="shared" si="98"/>
        <v>0</v>
      </c>
      <c r="N3656" s="80"/>
      <c r="O3656" s="80"/>
      <c r="P3656" s="80"/>
      <c r="Q3656" s="78">
        <v>110010</v>
      </c>
      <c r="R3656" s="79" t="s">
        <v>150</v>
      </c>
      <c r="S3656" s="78">
        <v>10</v>
      </c>
      <c r="T3656" s="79" t="s">
        <v>150</v>
      </c>
      <c r="U3656" s="78">
        <v>11</v>
      </c>
      <c r="V3656" s="80" t="s">
        <v>156</v>
      </c>
      <c r="W3656" s="78">
        <v>74</v>
      </c>
      <c r="X3656" s="78">
        <v>5</v>
      </c>
    </row>
    <row r="3657" spans="1:24" x14ac:dyDescent="0.25">
      <c r="A3657" s="67"/>
      <c r="B3657" s="67">
        <v>3298</v>
      </c>
      <c r="C3657" s="67" t="s">
        <v>793</v>
      </c>
      <c r="D3657" s="109">
        <v>351090</v>
      </c>
      <c r="E3657" s="89" t="s">
        <v>594</v>
      </c>
      <c r="F3657" s="72">
        <v>744220</v>
      </c>
      <c r="G3657" s="86" t="s">
        <v>191</v>
      </c>
      <c r="H3657" s="87">
        <v>2227.6499999999996</v>
      </c>
      <c r="I3657" s="87">
        <v>1688.1799999999998</v>
      </c>
      <c r="J3657" s="87">
        <v>3500</v>
      </c>
      <c r="K3657" s="87">
        <v>727.2</v>
      </c>
      <c r="L3657" s="80">
        <v>3500</v>
      </c>
      <c r="M3657" s="80">
        <f t="shared" si="98"/>
        <v>0</v>
      </c>
      <c r="N3657" s="80"/>
      <c r="O3657" s="80"/>
      <c r="P3657" s="80"/>
      <c r="Q3657" s="78">
        <v>110010</v>
      </c>
      <c r="R3657" s="79" t="s">
        <v>150</v>
      </c>
      <c r="S3657" s="78">
        <v>10</v>
      </c>
      <c r="T3657" s="79" t="s">
        <v>150</v>
      </c>
      <c r="U3657" s="78">
        <v>11</v>
      </c>
      <c r="V3657" s="80" t="s">
        <v>156</v>
      </c>
      <c r="W3657" s="78">
        <v>74</v>
      </c>
      <c r="X3657" s="78">
        <v>5</v>
      </c>
    </row>
    <row r="3658" spans="1:24" x14ac:dyDescent="0.25">
      <c r="A3658" s="67"/>
      <c r="B3658" s="67">
        <v>3299</v>
      </c>
      <c r="C3658" s="67" t="s">
        <v>793</v>
      </c>
      <c r="D3658" s="109">
        <v>351090</v>
      </c>
      <c r="E3658" s="89" t="s">
        <v>594</v>
      </c>
      <c r="F3658" s="72">
        <v>755240</v>
      </c>
      <c r="G3658" s="86" t="s">
        <v>193</v>
      </c>
      <c r="H3658" s="87">
        <v>0</v>
      </c>
      <c r="I3658" s="87">
        <v>0</v>
      </c>
      <c r="J3658" s="87">
        <v>500</v>
      </c>
      <c r="K3658" s="87">
        <v>0</v>
      </c>
      <c r="L3658" s="80">
        <v>500</v>
      </c>
      <c r="M3658" s="80">
        <f t="shared" si="98"/>
        <v>0</v>
      </c>
      <c r="N3658" s="80"/>
      <c r="O3658" s="80"/>
      <c r="P3658" s="80"/>
      <c r="Q3658" s="78">
        <v>110010</v>
      </c>
      <c r="R3658" s="79" t="s">
        <v>150</v>
      </c>
      <c r="S3658" s="78">
        <v>10</v>
      </c>
      <c r="T3658" s="79" t="s">
        <v>150</v>
      </c>
      <c r="U3658" s="78">
        <v>11</v>
      </c>
      <c r="V3658" s="80" t="s">
        <v>156</v>
      </c>
      <c r="W3658" s="78">
        <v>75</v>
      </c>
      <c r="X3658" s="78">
        <v>5</v>
      </c>
    </row>
    <row r="3659" spans="1:24" x14ac:dyDescent="0.25">
      <c r="A3659" s="67"/>
      <c r="B3659" s="67">
        <v>3300</v>
      </c>
      <c r="C3659" s="67" t="s">
        <v>793</v>
      </c>
      <c r="D3659" s="109">
        <v>351090</v>
      </c>
      <c r="E3659" s="89" t="s">
        <v>594</v>
      </c>
      <c r="F3659" s="72">
        <v>755310</v>
      </c>
      <c r="G3659" s="86" t="s">
        <v>194</v>
      </c>
      <c r="H3659" s="87">
        <v>1748.5100000000002</v>
      </c>
      <c r="I3659" s="87">
        <v>2046.48</v>
      </c>
      <c r="J3659" s="87">
        <v>2000</v>
      </c>
      <c r="K3659" s="87">
        <v>310.37999999999994</v>
      </c>
      <c r="L3659" s="80">
        <v>2000</v>
      </c>
      <c r="M3659" s="80">
        <f t="shared" si="98"/>
        <v>0</v>
      </c>
      <c r="N3659" s="80"/>
      <c r="O3659" s="80"/>
      <c r="P3659" s="80"/>
      <c r="Q3659" s="78">
        <v>110010</v>
      </c>
      <c r="R3659" s="79" t="s">
        <v>150</v>
      </c>
      <c r="S3659" s="78">
        <v>10</v>
      </c>
      <c r="T3659" s="79" t="s">
        <v>150</v>
      </c>
      <c r="U3659" s="78">
        <v>11</v>
      </c>
      <c r="V3659" s="80" t="s">
        <v>156</v>
      </c>
      <c r="W3659" s="78">
        <v>75</v>
      </c>
      <c r="X3659" s="78">
        <v>5</v>
      </c>
    </row>
    <row r="3660" spans="1:24" x14ac:dyDescent="0.25">
      <c r="A3660" s="67"/>
      <c r="B3660" s="67">
        <v>3301</v>
      </c>
      <c r="C3660" s="67" t="s">
        <v>793</v>
      </c>
      <c r="D3660" s="109">
        <v>351090</v>
      </c>
      <c r="E3660" s="89" t="s">
        <v>594</v>
      </c>
      <c r="F3660" s="72">
        <v>755360</v>
      </c>
      <c r="G3660" s="86" t="s">
        <v>225</v>
      </c>
      <c r="H3660" s="87">
        <v>71.349999999999994</v>
      </c>
      <c r="I3660" s="87">
        <v>157.30000000000001</v>
      </c>
      <c r="J3660" s="87">
        <v>1000</v>
      </c>
      <c r="K3660" s="87">
        <v>53.7</v>
      </c>
      <c r="L3660" s="80">
        <v>1000</v>
      </c>
      <c r="M3660" s="80">
        <f t="shared" si="98"/>
        <v>0</v>
      </c>
      <c r="N3660" s="80"/>
      <c r="O3660" s="80"/>
      <c r="P3660" s="80"/>
      <c r="Q3660" s="78">
        <v>110010</v>
      </c>
      <c r="R3660" s="79" t="s">
        <v>150</v>
      </c>
      <c r="S3660" s="78">
        <v>10</v>
      </c>
      <c r="T3660" s="79" t="s">
        <v>150</v>
      </c>
      <c r="U3660" s="78">
        <v>11</v>
      </c>
      <c r="V3660" s="80" t="s">
        <v>156</v>
      </c>
      <c r="W3660" s="78">
        <v>75</v>
      </c>
      <c r="X3660" s="78">
        <v>5</v>
      </c>
    </row>
    <row r="3661" spans="1:24" s="66" customFormat="1" x14ac:dyDescent="0.25">
      <c r="A3661" s="67"/>
      <c r="B3661" s="67">
        <v>3302</v>
      </c>
      <c r="C3661" s="67" t="s">
        <v>793</v>
      </c>
      <c r="D3661" s="109">
        <v>351090</v>
      </c>
      <c r="E3661" s="89" t="s">
        <v>594</v>
      </c>
      <c r="F3661" s="72">
        <v>755510</v>
      </c>
      <c r="G3661" s="86" t="s">
        <v>195</v>
      </c>
      <c r="H3661" s="87">
        <v>0</v>
      </c>
      <c r="I3661" s="87">
        <v>0</v>
      </c>
      <c r="J3661" s="87">
        <v>500</v>
      </c>
      <c r="K3661" s="87">
        <v>0</v>
      </c>
      <c r="L3661" s="80">
        <v>500</v>
      </c>
      <c r="M3661" s="80">
        <f t="shared" si="98"/>
        <v>0</v>
      </c>
      <c r="N3661" s="80"/>
      <c r="O3661" s="80"/>
      <c r="P3661" s="80"/>
      <c r="Q3661" s="78">
        <v>110010</v>
      </c>
      <c r="R3661" s="79" t="s">
        <v>150</v>
      </c>
      <c r="S3661" s="78">
        <v>10</v>
      </c>
      <c r="T3661" s="79" t="s">
        <v>150</v>
      </c>
      <c r="U3661" s="78">
        <v>11</v>
      </c>
      <c r="V3661" s="80" t="s">
        <v>156</v>
      </c>
      <c r="W3661" s="78">
        <v>75</v>
      </c>
      <c r="X3661" s="78">
        <v>5</v>
      </c>
    </row>
    <row r="3662" spans="1:24" x14ac:dyDescent="0.25">
      <c r="A3662" s="67"/>
      <c r="B3662" s="67">
        <v>3303</v>
      </c>
      <c r="C3662" s="67" t="s">
        <v>793</v>
      </c>
      <c r="D3662" s="109">
        <v>351090</v>
      </c>
      <c r="E3662" s="89" t="s">
        <v>594</v>
      </c>
      <c r="F3662" s="72">
        <v>755705</v>
      </c>
      <c r="G3662" s="86" t="s">
        <v>196</v>
      </c>
      <c r="H3662" s="87">
        <v>283.70999999999998</v>
      </c>
      <c r="I3662" s="87">
        <v>101.4</v>
      </c>
      <c r="J3662" s="87">
        <v>150</v>
      </c>
      <c r="K3662" s="87">
        <v>1.61</v>
      </c>
      <c r="L3662" s="80">
        <v>150</v>
      </c>
      <c r="M3662" s="80">
        <f t="shared" si="98"/>
        <v>0</v>
      </c>
      <c r="N3662" s="80"/>
      <c r="O3662" s="80"/>
      <c r="P3662" s="80"/>
      <c r="Q3662" s="78">
        <v>110010</v>
      </c>
      <c r="R3662" s="79" t="s">
        <v>150</v>
      </c>
      <c r="S3662" s="78">
        <v>10</v>
      </c>
      <c r="T3662" s="79" t="s">
        <v>150</v>
      </c>
      <c r="U3662" s="78">
        <v>11</v>
      </c>
      <c r="V3662" s="80" t="s">
        <v>156</v>
      </c>
      <c r="W3662" s="78">
        <v>75</v>
      </c>
      <c r="X3662" s="78">
        <v>5</v>
      </c>
    </row>
    <row r="3663" spans="1:24" x14ac:dyDescent="0.25">
      <c r="A3663" s="67"/>
      <c r="B3663" s="67">
        <v>3304</v>
      </c>
      <c r="C3663" s="67" t="s">
        <v>793</v>
      </c>
      <c r="D3663" s="109">
        <v>351090</v>
      </c>
      <c r="E3663" s="89" t="s">
        <v>594</v>
      </c>
      <c r="F3663" s="72">
        <v>755745</v>
      </c>
      <c r="G3663" s="86" t="s">
        <v>252</v>
      </c>
      <c r="H3663" s="87">
        <v>0</v>
      </c>
      <c r="I3663" s="87">
        <v>14.16</v>
      </c>
      <c r="J3663" s="87">
        <v>725</v>
      </c>
      <c r="K3663" s="87">
        <v>0</v>
      </c>
      <c r="L3663" s="80">
        <v>800</v>
      </c>
      <c r="M3663" s="80">
        <f t="shared" si="98"/>
        <v>75</v>
      </c>
      <c r="N3663" s="80"/>
      <c r="O3663" s="80"/>
      <c r="P3663" s="80"/>
      <c r="Q3663" s="78">
        <v>110010</v>
      </c>
      <c r="R3663" s="79" t="s">
        <v>150</v>
      </c>
      <c r="S3663" s="78">
        <v>10</v>
      </c>
      <c r="T3663" s="79" t="s">
        <v>150</v>
      </c>
      <c r="U3663" s="78">
        <v>11</v>
      </c>
      <c r="V3663" s="80" t="s">
        <v>156</v>
      </c>
      <c r="W3663" s="78">
        <v>75</v>
      </c>
      <c r="X3663" s="78">
        <v>5</v>
      </c>
    </row>
    <row r="3664" spans="1:24" x14ac:dyDescent="0.25">
      <c r="A3664" s="67"/>
      <c r="B3664" s="67">
        <v>3305</v>
      </c>
      <c r="C3664" s="67" t="s">
        <v>793</v>
      </c>
      <c r="D3664" s="109">
        <v>351090</v>
      </c>
      <c r="E3664" s="89" t="s">
        <v>594</v>
      </c>
      <c r="F3664" s="72">
        <v>755765</v>
      </c>
      <c r="G3664" s="86" t="s">
        <v>239</v>
      </c>
      <c r="H3664" s="87">
        <v>67</v>
      </c>
      <c r="I3664" s="87">
        <v>0</v>
      </c>
      <c r="J3664" s="87">
        <v>150</v>
      </c>
      <c r="K3664" s="87">
        <v>0</v>
      </c>
      <c r="L3664" s="80">
        <v>150</v>
      </c>
      <c r="M3664" s="80">
        <f t="shared" si="98"/>
        <v>0</v>
      </c>
      <c r="N3664" s="80"/>
      <c r="O3664" s="80"/>
      <c r="P3664" s="80"/>
      <c r="Q3664" s="78">
        <v>110010</v>
      </c>
      <c r="R3664" s="79" t="s">
        <v>150</v>
      </c>
      <c r="S3664" s="78">
        <v>10</v>
      </c>
      <c r="T3664" s="79" t="s">
        <v>150</v>
      </c>
      <c r="U3664" s="78">
        <v>11</v>
      </c>
      <c r="V3664" s="80" t="s">
        <v>156</v>
      </c>
      <c r="W3664" s="78">
        <v>75</v>
      </c>
      <c r="X3664" s="78">
        <v>5</v>
      </c>
    </row>
    <row r="3665" spans="1:24" x14ac:dyDescent="0.25">
      <c r="A3665" s="67"/>
      <c r="B3665" s="67">
        <v>3306</v>
      </c>
      <c r="C3665" s="67" t="s">
        <v>793</v>
      </c>
      <c r="D3665" s="109">
        <v>351090</v>
      </c>
      <c r="E3665" s="89" t="s">
        <v>594</v>
      </c>
      <c r="F3665" s="72">
        <v>787430</v>
      </c>
      <c r="G3665" s="86" t="s">
        <v>207</v>
      </c>
      <c r="H3665" s="87">
        <v>0</v>
      </c>
      <c r="I3665" s="87">
        <v>1093.6400000000001</v>
      </c>
      <c r="J3665" s="87">
        <v>0</v>
      </c>
      <c r="K3665" s="87">
        <v>0</v>
      </c>
      <c r="L3665" s="80">
        <v>0</v>
      </c>
      <c r="M3665" s="80">
        <f t="shared" si="98"/>
        <v>0</v>
      </c>
      <c r="N3665" s="80"/>
      <c r="O3665" s="80"/>
      <c r="P3665" s="80"/>
      <c r="Q3665" s="78">
        <v>110010</v>
      </c>
      <c r="R3665" s="79" t="s">
        <v>150</v>
      </c>
      <c r="S3665" s="78">
        <v>10</v>
      </c>
      <c r="T3665" s="79" t="s">
        <v>150</v>
      </c>
      <c r="U3665" s="78">
        <v>11</v>
      </c>
      <c r="V3665" s="80" t="s">
        <v>156</v>
      </c>
      <c r="W3665" s="78">
        <v>78</v>
      </c>
      <c r="X3665" s="78">
        <v>5</v>
      </c>
    </row>
    <row r="3666" spans="1:24" x14ac:dyDescent="0.25">
      <c r="A3666" s="67"/>
      <c r="B3666" s="67"/>
      <c r="C3666" s="67" t="s">
        <v>793</v>
      </c>
      <c r="D3666" s="109">
        <v>351090</v>
      </c>
      <c r="E3666" s="89" t="s">
        <v>594</v>
      </c>
      <c r="F3666" s="66">
        <v>798142</v>
      </c>
      <c r="G3666" s="66" t="s">
        <v>839</v>
      </c>
      <c r="H3666" s="87"/>
      <c r="I3666" s="87"/>
      <c r="J3666" s="87"/>
      <c r="K3666" s="87"/>
      <c r="L3666" s="80">
        <v>-5404</v>
      </c>
      <c r="M3666" s="80">
        <f t="shared" si="98"/>
        <v>-5404</v>
      </c>
      <c r="N3666" s="80"/>
      <c r="O3666" s="80"/>
      <c r="P3666" s="80"/>
      <c r="Q3666" s="78">
        <v>110010</v>
      </c>
      <c r="R3666" s="79" t="s">
        <v>150</v>
      </c>
      <c r="S3666" s="78">
        <v>10</v>
      </c>
      <c r="T3666" s="79" t="s">
        <v>150</v>
      </c>
      <c r="U3666" s="78">
        <v>11</v>
      </c>
      <c r="V3666" s="80" t="s">
        <v>156</v>
      </c>
      <c r="W3666" s="78">
        <v>79</v>
      </c>
      <c r="X3666" s="78">
        <v>5</v>
      </c>
    </row>
    <row r="3667" spans="1:24" x14ac:dyDescent="0.25">
      <c r="A3667" s="67"/>
      <c r="B3667" s="67">
        <v>3307</v>
      </c>
      <c r="C3667" s="67" t="s">
        <v>793</v>
      </c>
      <c r="D3667" s="109">
        <v>380211</v>
      </c>
      <c r="E3667" s="89" t="s">
        <v>796</v>
      </c>
      <c r="F3667" s="72">
        <v>611110</v>
      </c>
      <c r="G3667" s="86" t="s">
        <v>258</v>
      </c>
      <c r="H3667" s="87">
        <v>0</v>
      </c>
      <c r="I3667" s="87">
        <v>0</v>
      </c>
      <c r="J3667" s="87">
        <v>30289</v>
      </c>
      <c r="K3667" s="87">
        <v>6881.5800000000008</v>
      </c>
      <c r="L3667" s="80">
        <v>46815</v>
      </c>
      <c r="M3667" s="80"/>
      <c r="N3667" s="80"/>
      <c r="O3667" s="80"/>
      <c r="P3667" s="80"/>
      <c r="Q3667" s="78">
        <v>110010</v>
      </c>
      <c r="R3667" s="79" t="s">
        <v>150</v>
      </c>
      <c r="S3667" s="78">
        <v>10</v>
      </c>
      <c r="T3667" s="79" t="s">
        <v>150</v>
      </c>
      <c r="U3667" s="78">
        <v>11</v>
      </c>
      <c r="V3667" s="80" t="s">
        <v>156</v>
      </c>
      <c r="W3667" s="78">
        <v>61</v>
      </c>
      <c r="X3667" s="78">
        <v>2</v>
      </c>
    </row>
    <row r="3668" spans="1:24" x14ac:dyDescent="0.25">
      <c r="A3668" s="67"/>
      <c r="B3668" s="67">
        <v>3308</v>
      </c>
      <c r="C3668" s="67" t="s">
        <v>793</v>
      </c>
      <c r="D3668" s="109">
        <v>380211</v>
      </c>
      <c r="E3668" s="89" t="s">
        <v>796</v>
      </c>
      <c r="F3668" s="72">
        <v>611120</v>
      </c>
      <c r="G3668" s="86" t="s">
        <v>229</v>
      </c>
      <c r="H3668" s="87">
        <v>0</v>
      </c>
      <c r="I3668" s="87">
        <v>0</v>
      </c>
      <c r="J3668" s="87">
        <v>4368</v>
      </c>
      <c r="K3668" s="87">
        <v>2320.5</v>
      </c>
      <c r="L3668" s="80">
        <v>0</v>
      </c>
      <c r="M3668" s="80"/>
      <c r="N3668" s="80"/>
      <c r="O3668" s="80"/>
      <c r="P3668" s="80"/>
      <c r="Q3668" s="78">
        <v>110010</v>
      </c>
      <c r="R3668" s="79" t="s">
        <v>150</v>
      </c>
      <c r="S3668" s="78">
        <v>10</v>
      </c>
      <c r="T3668" s="79" t="s">
        <v>150</v>
      </c>
      <c r="U3668" s="78">
        <v>11</v>
      </c>
      <c r="V3668" s="80" t="s">
        <v>156</v>
      </c>
      <c r="W3668" s="78">
        <v>61</v>
      </c>
      <c r="X3668" s="78">
        <v>2</v>
      </c>
    </row>
    <row r="3669" spans="1:24" x14ac:dyDescent="0.25">
      <c r="A3669" s="67"/>
      <c r="B3669" s="67">
        <v>3309</v>
      </c>
      <c r="C3669" s="67" t="s">
        <v>793</v>
      </c>
      <c r="D3669" s="109">
        <v>380211</v>
      </c>
      <c r="E3669" s="89" t="s">
        <v>796</v>
      </c>
      <c r="F3669" s="72">
        <v>611130</v>
      </c>
      <c r="G3669" s="86" t="s">
        <v>261</v>
      </c>
      <c r="H3669" s="87">
        <v>0</v>
      </c>
      <c r="I3669" s="87">
        <v>0</v>
      </c>
      <c r="J3669" s="87">
        <v>31000</v>
      </c>
      <c r="K3669" s="87">
        <v>20785.32</v>
      </c>
      <c r="L3669" s="80">
        <v>31000</v>
      </c>
      <c r="M3669" s="80"/>
      <c r="N3669" s="80"/>
      <c r="O3669" s="80"/>
      <c r="P3669" s="80"/>
      <c r="Q3669" s="78">
        <v>110010</v>
      </c>
      <c r="R3669" s="79" t="s">
        <v>150</v>
      </c>
      <c r="S3669" s="78">
        <v>10</v>
      </c>
      <c r="T3669" s="79" t="s">
        <v>150</v>
      </c>
      <c r="U3669" s="78">
        <v>11</v>
      </c>
      <c r="V3669" s="80" t="s">
        <v>156</v>
      </c>
      <c r="W3669" s="78">
        <v>61</v>
      </c>
      <c r="X3669" s="78">
        <v>2</v>
      </c>
    </row>
    <row r="3670" spans="1:24" x14ac:dyDescent="0.25">
      <c r="A3670" s="67"/>
      <c r="B3670" s="67">
        <v>3310</v>
      </c>
      <c r="C3670" s="67" t="s">
        <v>793</v>
      </c>
      <c r="D3670" s="109">
        <v>380211</v>
      </c>
      <c r="E3670" s="89" t="s">
        <v>796</v>
      </c>
      <c r="F3670" s="72">
        <v>611135</v>
      </c>
      <c r="G3670" s="86" t="s">
        <v>265</v>
      </c>
      <c r="H3670" s="87">
        <v>0</v>
      </c>
      <c r="I3670" s="87">
        <v>0</v>
      </c>
      <c r="J3670" s="87">
        <v>30094</v>
      </c>
      <c r="K3670" s="87">
        <v>19892.5</v>
      </c>
      <c r="L3670" s="80">
        <v>19921</v>
      </c>
      <c r="M3670" s="80"/>
      <c r="N3670" s="80"/>
      <c r="O3670" s="80"/>
      <c r="P3670" s="80"/>
      <c r="Q3670" s="78">
        <v>110010</v>
      </c>
      <c r="R3670" s="79" t="s">
        <v>150</v>
      </c>
      <c r="S3670" s="78">
        <v>10</v>
      </c>
      <c r="T3670" s="79" t="s">
        <v>150</v>
      </c>
      <c r="U3670" s="78">
        <v>11</v>
      </c>
      <c r="V3670" s="80" t="s">
        <v>156</v>
      </c>
      <c r="W3670" s="78">
        <v>61</v>
      </c>
      <c r="X3670" s="78">
        <v>2</v>
      </c>
    </row>
    <row r="3671" spans="1:24" x14ac:dyDescent="0.25">
      <c r="A3671" s="67"/>
      <c r="B3671" s="67">
        <v>3311</v>
      </c>
      <c r="C3671" s="67" t="s">
        <v>793</v>
      </c>
      <c r="D3671" s="109">
        <v>380211</v>
      </c>
      <c r="E3671" s="89" t="s">
        <v>796</v>
      </c>
      <c r="F3671" s="72">
        <v>611150</v>
      </c>
      <c r="G3671" s="86" t="s">
        <v>262</v>
      </c>
      <c r="H3671" s="87">
        <v>0</v>
      </c>
      <c r="I3671" s="87">
        <v>0</v>
      </c>
      <c r="J3671" s="87">
        <v>0</v>
      </c>
      <c r="K3671" s="87">
        <v>0</v>
      </c>
      <c r="L3671" s="80">
        <v>13945</v>
      </c>
      <c r="M3671" s="80"/>
      <c r="N3671" s="80"/>
      <c r="O3671" s="80"/>
      <c r="P3671" s="80"/>
      <c r="Q3671" s="78">
        <v>110010</v>
      </c>
      <c r="R3671" s="79" t="s">
        <v>150</v>
      </c>
      <c r="S3671" s="78">
        <v>10</v>
      </c>
      <c r="T3671" s="79" t="s">
        <v>150</v>
      </c>
      <c r="U3671" s="78">
        <v>11</v>
      </c>
      <c r="V3671" s="80" t="s">
        <v>156</v>
      </c>
      <c r="W3671" s="78">
        <v>61</v>
      </c>
      <c r="X3671" s="93">
        <v>2</v>
      </c>
    </row>
    <row r="3672" spans="1:24" x14ac:dyDescent="0.25">
      <c r="A3672" s="67"/>
      <c r="B3672" s="67">
        <v>3312</v>
      </c>
      <c r="C3672" s="67" t="s">
        <v>793</v>
      </c>
      <c r="D3672" s="109">
        <v>380211</v>
      </c>
      <c r="E3672" s="89" t="s">
        <v>796</v>
      </c>
      <c r="F3672" s="72">
        <v>611455</v>
      </c>
      <c r="G3672" s="86" t="s">
        <v>217</v>
      </c>
      <c r="H3672" s="80">
        <v>0</v>
      </c>
      <c r="I3672" s="80">
        <v>0</v>
      </c>
      <c r="J3672" s="80">
        <v>0</v>
      </c>
      <c r="K3672" s="80">
        <v>0</v>
      </c>
      <c r="L3672" s="80">
        <v>11000</v>
      </c>
      <c r="M3672" s="80"/>
      <c r="N3672" s="80"/>
      <c r="O3672" s="80"/>
      <c r="P3672" s="80"/>
      <c r="Q3672" s="78">
        <v>110010</v>
      </c>
      <c r="R3672" s="79" t="s">
        <v>150</v>
      </c>
      <c r="S3672" s="78">
        <v>10</v>
      </c>
      <c r="T3672" s="79" t="s">
        <v>150</v>
      </c>
      <c r="U3672" s="78">
        <v>11</v>
      </c>
      <c r="V3672" s="80" t="s">
        <v>156</v>
      </c>
      <c r="W3672" s="78">
        <v>61</v>
      </c>
      <c r="X3672" s="78">
        <v>2</v>
      </c>
    </row>
    <row r="3673" spans="1:24" x14ac:dyDescent="0.25">
      <c r="A3673" s="67"/>
      <c r="B3673" s="67">
        <v>3313</v>
      </c>
      <c r="C3673" s="67" t="s">
        <v>793</v>
      </c>
      <c r="D3673" s="109">
        <v>380211</v>
      </c>
      <c r="E3673" s="89" t="s">
        <v>796</v>
      </c>
      <c r="F3673" s="72">
        <v>733110</v>
      </c>
      <c r="G3673" s="86" t="s">
        <v>214</v>
      </c>
      <c r="H3673" s="80">
        <v>0</v>
      </c>
      <c r="I3673" s="80">
        <v>0</v>
      </c>
      <c r="J3673" s="80">
        <v>0</v>
      </c>
      <c r="K3673" s="80">
        <v>0</v>
      </c>
      <c r="L3673" s="80">
        <v>12500</v>
      </c>
      <c r="M3673" s="80">
        <f>+L3673-J3673</f>
        <v>12500</v>
      </c>
      <c r="N3673" s="80"/>
      <c r="O3673" s="80"/>
      <c r="P3673" s="80"/>
      <c r="Q3673" s="78">
        <v>110010</v>
      </c>
      <c r="R3673" s="79" t="s">
        <v>150</v>
      </c>
      <c r="S3673" s="78">
        <v>10</v>
      </c>
      <c r="T3673" s="79" t="s">
        <v>150</v>
      </c>
      <c r="U3673" s="78">
        <v>11</v>
      </c>
      <c r="V3673" s="80" t="s">
        <v>156</v>
      </c>
      <c r="W3673" s="78">
        <v>73</v>
      </c>
      <c r="X3673" s="78">
        <v>5</v>
      </c>
    </row>
    <row r="3674" spans="1:24" x14ac:dyDescent="0.25">
      <c r="A3674" s="67"/>
      <c r="B3674" s="67">
        <v>3314</v>
      </c>
      <c r="C3674" s="67" t="s">
        <v>793</v>
      </c>
      <c r="D3674" s="109">
        <v>380211</v>
      </c>
      <c r="E3674" s="89" t="s">
        <v>796</v>
      </c>
      <c r="F3674" s="72">
        <v>733230</v>
      </c>
      <c r="G3674" s="86" t="s">
        <v>369</v>
      </c>
      <c r="H3674" s="80">
        <v>0</v>
      </c>
      <c r="I3674" s="80">
        <v>0</v>
      </c>
      <c r="J3674" s="80">
        <v>0</v>
      </c>
      <c r="K3674" s="80">
        <v>0</v>
      </c>
      <c r="L3674" s="80">
        <v>3528</v>
      </c>
      <c r="M3674" s="80">
        <f>+L3674-J3674</f>
        <v>3528</v>
      </c>
      <c r="N3674" s="80"/>
      <c r="O3674" s="80"/>
      <c r="P3674" s="80"/>
      <c r="Q3674" s="78">
        <v>110010</v>
      </c>
      <c r="R3674" s="79" t="s">
        <v>150</v>
      </c>
      <c r="S3674" s="78">
        <v>10</v>
      </c>
      <c r="T3674" s="79" t="s">
        <v>150</v>
      </c>
      <c r="U3674" s="78">
        <v>11</v>
      </c>
      <c r="V3674" s="80" t="s">
        <v>156</v>
      </c>
      <c r="W3674" s="78">
        <v>73</v>
      </c>
      <c r="X3674" s="78">
        <v>5</v>
      </c>
    </row>
    <row r="3675" spans="1:24" x14ac:dyDescent="0.25">
      <c r="A3675" s="67"/>
      <c r="B3675" s="67">
        <v>3315</v>
      </c>
      <c r="C3675" s="67" t="s">
        <v>793</v>
      </c>
      <c r="D3675" s="109">
        <v>380211</v>
      </c>
      <c r="E3675" s="89" t="s">
        <v>796</v>
      </c>
      <c r="F3675" s="72">
        <v>744210</v>
      </c>
      <c r="G3675" s="86" t="s">
        <v>190</v>
      </c>
      <c r="H3675" s="80">
        <v>0</v>
      </c>
      <c r="I3675" s="80">
        <v>0</v>
      </c>
      <c r="J3675" s="80">
        <v>0</v>
      </c>
      <c r="K3675" s="80">
        <v>0</v>
      </c>
      <c r="L3675" s="80">
        <v>500</v>
      </c>
      <c r="M3675" s="80">
        <f>+L3675-J3675</f>
        <v>500</v>
      </c>
      <c r="N3675" s="80"/>
      <c r="O3675" s="80"/>
      <c r="P3675" s="80"/>
      <c r="Q3675" s="78">
        <v>110010</v>
      </c>
      <c r="R3675" s="79" t="s">
        <v>150</v>
      </c>
      <c r="S3675" s="78">
        <v>10</v>
      </c>
      <c r="T3675" s="79" t="s">
        <v>150</v>
      </c>
      <c r="U3675" s="78">
        <v>11</v>
      </c>
      <c r="V3675" s="80" t="s">
        <v>156</v>
      </c>
      <c r="W3675" s="78">
        <v>74</v>
      </c>
      <c r="X3675" s="78">
        <v>5</v>
      </c>
    </row>
    <row r="3676" spans="1:24" x14ac:dyDescent="0.25">
      <c r="A3676" s="67"/>
      <c r="B3676" s="67"/>
      <c r="C3676" s="67" t="s">
        <v>793</v>
      </c>
      <c r="D3676" s="109">
        <v>380211</v>
      </c>
      <c r="E3676" s="89" t="s">
        <v>796</v>
      </c>
      <c r="F3676" s="66">
        <v>798142</v>
      </c>
      <c r="G3676" s="66" t="s">
        <v>839</v>
      </c>
      <c r="H3676" s="80"/>
      <c r="I3676" s="80"/>
      <c r="J3676" s="80"/>
      <c r="K3676" s="80"/>
      <c r="L3676" s="80">
        <v>-1653</v>
      </c>
      <c r="M3676" s="80">
        <f>+L3676-J3676</f>
        <v>-1653</v>
      </c>
      <c r="N3676" s="80"/>
      <c r="O3676" s="80"/>
      <c r="P3676" s="80"/>
      <c r="Q3676" s="78">
        <v>110010</v>
      </c>
      <c r="R3676" s="79" t="s">
        <v>150</v>
      </c>
      <c r="S3676" s="78">
        <v>10</v>
      </c>
      <c r="T3676" s="79" t="s">
        <v>150</v>
      </c>
      <c r="U3676" s="78">
        <v>11</v>
      </c>
      <c r="V3676" s="80" t="s">
        <v>156</v>
      </c>
      <c r="W3676" s="78">
        <v>79</v>
      </c>
      <c r="X3676" s="78">
        <v>5</v>
      </c>
    </row>
    <row r="3677" spans="1:24" x14ac:dyDescent="0.25">
      <c r="A3677" s="67"/>
      <c r="B3677" s="67">
        <v>3316</v>
      </c>
      <c r="C3677" s="67" t="s">
        <v>793</v>
      </c>
      <c r="D3677" s="109">
        <v>380220</v>
      </c>
      <c r="E3677" s="89" t="s">
        <v>597</v>
      </c>
      <c r="F3677" s="72">
        <v>611120</v>
      </c>
      <c r="G3677" s="86" t="s">
        <v>229</v>
      </c>
      <c r="H3677" s="87">
        <v>83416.12000000001</v>
      </c>
      <c r="I3677" s="87">
        <v>73918.17</v>
      </c>
      <c r="J3677" s="87">
        <v>86014</v>
      </c>
      <c r="K3677" s="87">
        <v>46510.86</v>
      </c>
      <c r="L3677" s="80">
        <v>0</v>
      </c>
      <c r="M3677" s="80"/>
      <c r="N3677" s="80"/>
      <c r="O3677" s="80"/>
      <c r="P3677" s="80"/>
      <c r="Q3677" s="78">
        <v>110010</v>
      </c>
      <c r="R3677" s="79" t="s">
        <v>150</v>
      </c>
      <c r="S3677" s="78">
        <v>10</v>
      </c>
      <c r="T3677" s="79" t="s">
        <v>150</v>
      </c>
      <c r="U3677" s="78">
        <v>11</v>
      </c>
      <c r="V3677" s="80" t="s">
        <v>156</v>
      </c>
      <c r="W3677" s="78">
        <v>61</v>
      </c>
      <c r="X3677" s="78">
        <v>2</v>
      </c>
    </row>
    <row r="3678" spans="1:24" x14ac:dyDescent="0.25">
      <c r="A3678" s="67"/>
      <c r="B3678" s="67">
        <v>3317</v>
      </c>
      <c r="C3678" s="67" t="s">
        <v>793</v>
      </c>
      <c r="D3678" s="109">
        <v>380220</v>
      </c>
      <c r="E3678" s="89" t="s">
        <v>597</v>
      </c>
      <c r="F3678" s="72">
        <v>611320</v>
      </c>
      <c r="G3678" s="86" t="s">
        <v>180</v>
      </c>
      <c r="H3678" s="87">
        <v>69291.24000000002</v>
      </c>
      <c r="I3678" s="87">
        <v>72062.87999999999</v>
      </c>
      <c r="J3678" s="87">
        <v>74946</v>
      </c>
      <c r="K3678" s="87">
        <v>37472.699999999997</v>
      </c>
      <c r="L3678" s="80">
        <v>74945</v>
      </c>
      <c r="M3678" s="80"/>
      <c r="N3678" s="80"/>
      <c r="O3678" s="80"/>
      <c r="P3678" s="80"/>
      <c r="Q3678" s="78">
        <v>110010</v>
      </c>
      <c r="R3678" s="79" t="s">
        <v>150</v>
      </c>
      <c r="S3678" s="78">
        <v>10</v>
      </c>
      <c r="T3678" s="79" t="s">
        <v>150</v>
      </c>
      <c r="U3678" s="78">
        <v>11</v>
      </c>
      <c r="V3678" s="80" t="s">
        <v>156</v>
      </c>
      <c r="W3678" s="78">
        <v>61</v>
      </c>
      <c r="X3678" s="78">
        <v>2</v>
      </c>
    </row>
    <row r="3679" spans="1:24" x14ac:dyDescent="0.25">
      <c r="A3679" s="67"/>
      <c r="B3679" s="67"/>
      <c r="C3679" s="67" t="s">
        <v>793</v>
      </c>
      <c r="D3679" s="109">
        <v>380220</v>
      </c>
      <c r="E3679" s="89" t="s">
        <v>597</v>
      </c>
      <c r="F3679" s="72">
        <v>611450</v>
      </c>
      <c r="G3679" s="86" t="s">
        <v>844</v>
      </c>
      <c r="H3679" s="87"/>
      <c r="I3679" s="87"/>
      <c r="J3679" s="87"/>
      <c r="K3679" s="87"/>
      <c r="L3679" s="80">
        <v>45000</v>
      </c>
      <c r="M3679" s="80"/>
      <c r="N3679" s="80"/>
      <c r="O3679" s="80"/>
      <c r="P3679" s="80">
        <v>45000</v>
      </c>
      <c r="Q3679" s="78">
        <v>110010</v>
      </c>
      <c r="R3679" s="79" t="s">
        <v>150</v>
      </c>
      <c r="S3679" s="78">
        <v>10</v>
      </c>
      <c r="T3679" s="79" t="s">
        <v>150</v>
      </c>
      <c r="U3679" s="78">
        <v>11</v>
      </c>
      <c r="V3679" s="80" t="s">
        <v>156</v>
      </c>
      <c r="W3679" s="78">
        <v>61</v>
      </c>
      <c r="X3679" s="78">
        <v>2</v>
      </c>
    </row>
    <row r="3680" spans="1:24" x14ac:dyDescent="0.25">
      <c r="A3680" s="67"/>
      <c r="B3680" s="67">
        <v>3318</v>
      </c>
      <c r="C3680" s="67" t="s">
        <v>793</v>
      </c>
      <c r="D3680" s="109">
        <v>380220</v>
      </c>
      <c r="E3680" s="89" t="s">
        <v>597</v>
      </c>
      <c r="F3680" s="72">
        <v>611455</v>
      </c>
      <c r="G3680" s="86" t="s">
        <v>217</v>
      </c>
      <c r="H3680" s="87">
        <v>1399.2000000000003</v>
      </c>
      <c r="I3680" s="87">
        <v>7493.77</v>
      </c>
      <c r="J3680" s="87">
        <v>4641</v>
      </c>
      <c r="K3680" s="87">
        <v>4640.9600000000009</v>
      </c>
      <c r="L3680" s="80">
        <v>0</v>
      </c>
      <c r="M3680" s="80"/>
      <c r="N3680" s="80"/>
      <c r="O3680" s="80"/>
      <c r="P3680" s="80"/>
      <c r="Q3680" s="78">
        <v>110010</v>
      </c>
      <c r="R3680" s="79" t="s">
        <v>150</v>
      </c>
      <c r="S3680" s="78">
        <v>10</v>
      </c>
      <c r="T3680" s="79" t="s">
        <v>150</v>
      </c>
      <c r="U3680" s="78">
        <v>11</v>
      </c>
      <c r="V3680" s="80" t="s">
        <v>156</v>
      </c>
      <c r="W3680" s="78">
        <v>61</v>
      </c>
      <c r="X3680" s="78">
        <v>2</v>
      </c>
    </row>
    <row r="3681" spans="1:24" s="66" customFormat="1" x14ac:dyDescent="0.25">
      <c r="A3681" s="67"/>
      <c r="B3681" s="67">
        <v>3319</v>
      </c>
      <c r="C3681" s="67" t="s">
        <v>793</v>
      </c>
      <c r="D3681" s="109">
        <v>380220</v>
      </c>
      <c r="E3681" s="89" t="s">
        <v>597</v>
      </c>
      <c r="F3681" s="72">
        <v>611460</v>
      </c>
      <c r="G3681" s="86" t="s">
        <v>182</v>
      </c>
      <c r="H3681" s="87">
        <v>213.21</v>
      </c>
      <c r="I3681" s="87">
        <v>0</v>
      </c>
      <c r="J3681" s="87">
        <v>0</v>
      </c>
      <c r="K3681" s="87">
        <v>0</v>
      </c>
      <c r="L3681" s="80">
        <v>0</v>
      </c>
      <c r="M3681" s="80"/>
      <c r="N3681" s="80"/>
      <c r="O3681" s="80"/>
      <c r="P3681" s="80"/>
      <c r="Q3681" s="78">
        <v>110010</v>
      </c>
      <c r="R3681" s="79" t="s">
        <v>150</v>
      </c>
      <c r="S3681" s="78">
        <v>10</v>
      </c>
      <c r="T3681" s="79" t="s">
        <v>150</v>
      </c>
      <c r="U3681" s="78">
        <v>11</v>
      </c>
      <c r="V3681" s="80" t="s">
        <v>156</v>
      </c>
      <c r="W3681" s="78">
        <v>61</v>
      </c>
      <c r="X3681" s="78">
        <v>2</v>
      </c>
    </row>
    <row r="3682" spans="1:24" x14ac:dyDescent="0.25">
      <c r="A3682" s="67"/>
      <c r="B3682" s="67">
        <v>3320</v>
      </c>
      <c r="C3682" s="67" t="s">
        <v>793</v>
      </c>
      <c r="D3682" s="109">
        <v>380220</v>
      </c>
      <c r="E3682" s="89" t="s">
        <v>597</v>
      </c>
      <c r="F3682" s="72">
        <v>611510</v>
      </c>
      <c r="G3682" s="86" t="s">
        <v>212</v>
      </c>
      <c r="H3682" s="87">
        <v>13754.859999999997</v>
      </c>
      <c r="I3682" s="87">
        <v>15782.400000000001</v>
      </c>
      <c r="J3682" s="87">
        <v>18592</v>
      </c>
      <c r="K3682" s="87">
        <v>8767.7900000000009</v>
      </c>
      <c r="L3682" s="80">
        <v>18592</v>
      </c>
      <c r="M3682" s="80"/>
      <c r="N3682" s="80"/>
      <c r="O3682" s="80"/>
      <c r="P3682" s="80"/>
      <c r="Q3682" s="78">
        <v>110010</v>
      </c>
      <c r="R3682" s="79" t="s">
        <v>150</v>
      </c>
      <c r="S3682" s="78">
        <v>10</v>
      </c>
      <c r="T3682" s="79" t="s">
        <v>150</v>
      </c>
      <c r="U3682" s="78">
        <v>11</v>
      </c>
      <c r="V3682" s="80" t="s">
        <v>156</v>
      </c>
      <c r="W3682" s="78">
        <v>61</v>
      </c>
      <c r="X3682" s="78">
        <v>2</v>
      </c>
    </row>
    <row r="3683" spans="1:24" x14ac:dyDescent="0.25">
      <c r="A3683" s="67"/>
      <c r="B3683" s="67">
        <v>3321</v>
      </c>
      <c r="C3683" s="67" t="s">
        <v>793</v>
      </c>
      <c r="D3683" s="109">
        <v>380220</v>
      </c>
      <c r="E3683" s="89" t="s">
        <v>597</v>
      </c>
      <c r="F3683" s="72">
        <v>611520</v>
      </c>
      <c r="G3683" s="86" t="s">
        <v>275</v>
      </c>
      <c r="H3683" s="87">
        <v>0</v>
      </c>
      <c r="I3683" s="87">
        <v>4422.8999999999996</v>
      </c>
      <c r="J3683" s="87">
        <v>0</v>
      </c>
      <c r="K3683" s="87">
        <v>0</v>
      </c>
      <c r="L3683" s="80">
        <v>0</v>
      </c>
      <c r="M3683" s="80"/>
      <c r="N3683" s="80"/>
      <c r="O3683" s="80"/>
      <c r="P3683" s="80"/>
      <c r="Q3683" s="78">
        <v>110010</v>
      </c>
      <c r="R3683" s="79" t="s">
        <v>150</v>
      </c>
      <c r="S3683" s="78">
        <v>10</v>
      </c>
      <c r="T3683" s="79" t="s">
        <v>150</v>
      </c>
      <c r="U3683" s="78">
        <v>11</v>
      </c>
      <c r="V3683" s="80" t="s">
        <v>156</v>
      </c>
      <c r="W3683" s="78">
        <v>61</v>
      </c>
      <c r="X3683" s="78">
        <v>2</v>
      </c>
    </row>
    <row r="3684" spans="1:24" x14ac:dyDescent="0.25">
      <c r="A3684" s="67"/>
      <c r="B3684" s="67">
        <v>3322</v>
      </c>
      <c r="C3684" s="67" t="s">
        <v>793</v>
      </c>
      <c r="D3684" s="109">
        <v>380220</v>
      </c>
      <c r="E3684" s="89" t="s">
        <v>597</v>
      </c>
      <c r="F3684" s="72">
        <v>712355</v>
      </c>
      <c r="G3684" s="86" t="s">
        <v>376</v>
      </c>
      <c r="H3684" s="80">
        <v>0</v>
      </c>
      <c r="I3684" s="80">
        <v>0</v>
      </c>
      <c r="J3684" s="80">
        <v>0</v>
      </c>
      <c r="K3684" s="80">
        <v>0</v>
      </c>
      <c r="L3684" s="80">
        <v>2000</v>
      </c>
      <c r="M3684" s="80">
        <f t="shared" ref="M3684:M3703" si="99">+L3684-J3684</f>
        <v>2000</v>
      </c>
      <c r="N3684" s="80"/>
      <c r="O3684" s="80"/>
      <c r="P3684" s="80"/>
      <c r="Q3684" s="78">
        <v>110010</v>
      </c>
      <c r="R3684" s="79" t="s">
        <v>150</v>
      </c>
      <c r="S3684" s="78">
        <v>10</v>
      </c>
      <c r="T3684" s="79" t="s">
        <v>150</v>
      </c>
      <c r="U3684" s="78">
        <v>11</v>
      </c>
      <c r="V3684" s="80" t="s">
        <v>156</v>
      </c>
      <c r="W3684" s="78">
        <v>71</v>
      </c>
      <c r="X3684" s="78">
        <v>5</v>
      </c>
    </row>
    <row r="3685" spans="1:24" x14ac:dyDescent="0.25">
      <c r="A3685" s="67"/>
      <c r="B3685" s="67">
        <v>3323</v>
      </c>
      <c r="C3685" s="67" t="s">
        <v>793</v>
      </c>
      <c r="D3685" s="109">
        <v>380220</v>
      </c>
      <c r="E3685" s="89" t="s">
        <v>597</v>
      </c>
      <c r="F3685" s="72">
        <v>712490</v>
      </c>
      <c r="G3685" s="86" t="s">
        <v>185</v>
      </c>
      <c r="H3685" s="87">
        <v>3796.5199999999995</v>
      </c>
      <c r="I3685" s="87">
        <v>4525.67</v>
      </c>
      <c r="J3685" s="87">
        <v>7500</v>
      </c>
      <c r="K3685" s="87">
        <v>2929.5400000000004</v>
      </c>
      <c r="L3685" s="80">
        <v>7500</v>
      </c>
      <c r="M3685" s="80">
        <f t="shared" si="99"/>
        <v>0</v>
      </c>
      <c r="N3685" s="80"/>
      <c r="O3685" s="80"/>
      <c r="P3685" s="80"/>
      <c r="Q3685" s="78">
        <v>110010</v>
      </c>
      <c r="R3685" s="79" t="s">
        <v>150</v>
      </c>
      <c r="S3685" s="78">
        <v>10</v>
      </c>
      <c r="T3685" s="79" t="s">
        <v>150</v>
      </c>
      <c r="U3685" s="78">
        <v>11</v>
      </c>
      <c r="V3685" s="80" t="s">
        <v>156</v>
      </c>
      <c r="W3685" s="78">
        <v>71</v>
      </c>
      <c r="X3685" s="78">
        <v>5</v>
      </c>
    </row>
    <row r="3686" spans="1:24" x14ac:dyDescent="0.25">
      <c r="A3686" s="67"/>
      <c r="B3686" s="67">
        <v>3324</v>
      </c>
      <c r="C3686" s="67" t="s">
        <v>793</v>
      </c>
      <c r="D3686" s="109">
        <v>380220</v>
      </c>
      <c r="E3686" s="89" t="s">
        <v>597</v>
      </c>
      <c r="F3686" s="72">
        <v>712510</v>
      </c>
      <c r="G3686" s="86" t="s">
        <v>186</v>
      </c>
      <c r="H3686" s="87">
        <v>29998.959999999999</v>
      </c>
      <c r="I3686" s="87">
        <v>32012</v>
      </c>
      <c r="J3686" s="87">
        <v>59552</v>
      </c>
      <c r="K3686" s="87">
        <v>23679.919999999998</v>
      </c>
      <c r="L3686" s="80">
        <v>58922</v>
      </c>
      <c r="M3686" s="80">
        <f t="shared" si="99"/>
        <v>-630</v>
      </c>
      <c r="N3686" s="80"/>
      <c r="O3686" s="80"/>
      <c r="P3686" s="80"/>
      <c r="Q3686" s="78">
        <v>110010</v>
      </c>
      <c r="R3686" s="79" t="s">
        <v>150</v>
      </c>
      <c r="S3686" s="78">
        <v>10</v>
      </c>
      <c r="T3686" s="79" t="s">
        <v>150</v>
      </c>
      <c r="U3686" s="78">
        <v>11</v>
      </c>
      <c r="V3686" s="80" t="s">
        <v>156</v>
      </c>
      <c r="W3686" s="78">
        <v>71</v>
      </c>
      <c r="X3686" s="78">
        <v>5</v>
      </c>
    </row>
    <row r="3687" spans="1:24" s="66" customFormat="1" x14ac:dyDescent="0.25">
      <c r="A3687" s="67"/>
      <c r="B3687" s="67">
        <v>3325</v>
      </c>
      <c r="C3687" s="67" t="s">
        <v>793</v>
      </c>
      <c r="D3687" s="109">
        <v>380220</v>
      </c>
      <c r="E3687" s="89" t="s">
        <v>597</v>
      </c>
      <c r="F3687" s="72">
        <v>712655</v>
      </c>
      <c r="G3687" s="86" t="s">
        <v>237</v>
      </c>
      <c r="H3687" s="87">
        <v>0</v>
      </c>
      <c r="I3687" s="87">
        <v>0</v>
      </c>
      <c r="J3687" s="87">
        <v>300</v>
      </c>
      <c r="K3687" s="87">
        <v>0</v>
      </c>
      <c r="L3687" s="80">
        <v>300</v>
      </c>
      <c r="M3687" s="80">
        <f t="shared" si="99"/>
        <v>0</v>
      </c>
      <c r="N3687" s="80"/>
      <c r="O3687" s="80"/>
      <c r="P3687" s="80"/>
      <c r="Q3687" s="78">
        <v>110010</v>
      </c>
      <c r="R3687" s="79" t="s">
        <v>150</v>
      </c>
      <c r="S3687" s="78">
        <v>10</v>
      </c>
      <c r="T3687" s="79" t="s">
        <v>150</v>
      </c>
      <c r="U3687" s="78">
        <v>11</v>
      </c>
      <c r="V3687" s="80" t="s">
        <v>156</v>
      </c>
      <c r="W3687" s="78">
        <v>71</v>
      </c>
      <c r="X3687" s="78">
        <v>5</v>
      </c>
    </row>
    <row r="3688" spans="1:24" x14ac:dyDescent="0.25">
      <c r="A3688" s="67"/>
      <c r="B3688" s="67">
        <v>3326</v>
      </c>
      <c r="C3688" s="67" t="s">
        <v>793</v>
      </c>
      <c r="D3688" s="109">
        <v>380220</v>
      </c>
      <c r="E3688" s="89" t="s">
        <v>597</v>
      </c>
      <c r="F3688" s="72">
        <v>733110</v>
      </c>
      <c r="G3688" s="86" t="s">
        <v>214</v>
      </c>
      <c r="H3688" s="87">
        <v>8015.63</v>
      </c>
      <c r="I3688" s="87">
        <v>11342.1</v>
      </c>
      <c r="J3688" s="87">
        <v>11457</v>
      </c>
      <c r="K3688" s="87">
        <v>6190.6500000000005</v>
      </c>
      <c r="L3688" s="80">
        <v>12957</v>
      </c>
      <c r="M3688" s="80">
        <f t="shared" si="99"/>
        <v>1500</v>
      </c>
      <c r="N3688" s="80"/>
      <c r="O3688" s="80"/>
      <c r="P3688" s="80"/>
      <c r="Q3688" s="78">
        <v>110010</v>
      </c>
      <c r="R3688" s="79" t="s">
        <v>150</v>
      </c>
      <c r="S3688" s="78">
        <v>10</v>
      </c>
      <c r="T3688" s="79" t="s">
        <v>150</v>
      </c>
      <c r="U3688" s="78">
        <v>11</v>
      </c>
      <c r="V3688" s="80" t="s">
        <v>156</v>
      </c>
      <c r="W3688" s="78">
        <v>73</v>
      </c>
      <c r="X3688" s="78">
        <v>5</v>
      </c>
    </row>
    <row r="3689" spans="1:24" x14ac:dyDescent="0.25">
      <c r="A3689" s="67"/>
      <c r="B3689" s="67">
        <v>3327</v>
      </c>
      <c r="C3689" s="67" t="s">
        <v>793</v>
      </c>
      <c r="D3689" s="109">
        <v>380220</v>
      </c>
      <c r="E3689" s="89" t="s">
        <v>597</v>
      </c>
      <c r="F3689" s="72">
        <v>733210</v>
      </c>
      <c r="G3689" s="86" t="s">
        <v>251</v>
      </c>
      <c r="H3689" s="87">
        <v>0</v>
      </c>
      <c r="I3689" s="87">
        <v>0</v>
      </c>
      <c r="J3689" s="87">
        <v>150</v>
      </c>
      <c r="K3689" s="87">
        <v>0</v>
      </c>
      <c r="L3689" s="80">
        <v>150</v>
      </c>
      <c r="M3689" s="80">
        <f t="shared" si="99"/>
        <v>0</v>
      </c>
      <c r="N3689" s="80"/>
      <c r="O3689" s="80"/>
      <c r="P3689" s="80"/>
      <c r="Q3689" s="78">
        <v>110010</v>
      </c>
      <c r="R3689" s="79" t="s">
        <v>150</v>
      </c>
      <c r="S3689" s="78">
        <v>10</v>
      </c>
      <c r="T3689" s="79" t="s">
        <v>150</v>
      </c>
      <c r="U3689" s="78">
        <v>11</v>
      </c>
      <c r="V3689" s="80" t="s">
        <v>156</v>
      </c>
      <c r="W3689" s="78">
        <v>73</v>
      </c>
      <c r="X3689" s="78">
        <v>5</v>
      </c>
    </row>
    <row r="3690" spans="1:24" x14ac:dyDescent="0.25">
      <c r="A3690" s="67"/>
      <c r="B3690" s="67">
        <v>3328</v>
      </c>
      <c r="C3690" s="67" t="s">
        <v>793</v>
      </c>
      <c r="D3690" s="109">
        <v>380220</v>
      </c>
      <c r="E3690" s="89" t="s">
        <v>597</v>
      </c>
      <c r="F3690" s="72">
        <v>744210</v>
      </c>
      <c r="G3690" s="86" t="s">
        <v>190</v>
      </c>
      <c r="H3690" s="87">
        <v>344.65999999999997</v>
      </c>
      <c r="I3690" s="87">
        <v>262.91000000000003</v>
      </c>
      <c r="J3690" s="87">
        <v>200</v>
      </c>
      <c r="K3690" s="87">
        <v>188.16</v>
      </c>
      <c r="L3690" s="80">
        <v>400</v>
      </c>
      <c r="M3690" s="80">
        <f t="shared" si="99"/>
        <v>200</v>
      </c>
      <c r="N3690" s="80"/>
      <c r="O3690" s="80"/>
      <c r="P3690" s="80"/>
      <c r="Q3690" s="78">
        <v>110010</v>
      </c>
      <c r="R3690" s="79" t="s">
        <v>150</v>
      </c>
      <c r="S3690" s="78">
        <v>10</v>
      </c>
      <c r="T3690" s="79" t="s">
        <v>150</v>
      </c>
      <c r="U3690" s="78">
        <v>11</v>
      </c>
      <c r="V3690" s="80" t="s">
        <v>156</v>
      </c>
      <c r="W3690" s="78">
        <v>74</v>
      </c>
      <c r="X3690" s="78">
        <v>5</v>
      </c>
    </row>
    <row r="3691" spans="1:24" x14ac:dyDescent="0.25">
      <c r="A3691" s="67"/>
      <c r="B3691" s="67">
        <v>3329</v>
      </c>
      <c r="C3691" s="67" t="s">
        <v>793</v>
      </c>
      <c r="D3691" s="109">
        <v>380220</v>
      </c>
      <c r="E3691" s="89" t="s">
        <v>597</v>
      </c>
      <c r="F3691" s="72">
        <v>744220</v>
      </c>
      <c r="G3691" s="86" t="s">
        <v>191</v>
      </c>
      <c r="H3691" s="87">
        <v>1385.07</v>
      </c>
      <c r="I3691" s="87">
        <v>2598.16</v>
      </c>
      <c r="J3691" s="87">
        <v>3500</v>
      </c>
      <c r="K3691" s="87">
        <v>771.9</v>
      </c>
      <c r="L3691" s="80">
        <v>3500</v>
      </c>
      <c r="M3691" s="80">
        <f t="shared" si="99"/>
        <v>0</v>
      </c>
      <c r="N3691" s="80"/>
      <c r="O3691" s="80"/>
      <c r="P3691" s="80"/>
      <c r="Q3691" s="78">
        <v>110010</v>
      </c>
      <c r="R3691" s="79" t="s">
        <v>150</v>
      </c>
      <c r="S3691" s="78">
        <v>10</v>
      </c>
      <c r="T3691" s="79" t="s">
        <v>150</v>
      </c>
      <c r="U3691" s="78">
        <v>11</v>
      </c>
      <c r="V3691" s="80" t="s">
        <v>156</v>
      </c>
      <c r="W3691" s="78">
        <v>74</v>
      </c>
      <c r="X3691" s="78">
        <v>5</v>
      </c>
    </row>
    <row r="3692" spans="1:24" x14ac:dyDescent="0.25">
      <c r="A3692" s="67"/>
      <c r="B3692" s="67">
        <v>3330</v>
      </c>
      <c r="C3692" s="67" t="s">
        <v>793</v>
      </c>
      <c r="D3692" s="109">
        <v>380220</v>
      </c>
      <c r="E3692" s="89" t="s">
        <v>597</v>
      </c>
      <c r="F3692" s="72">
        <v>755240</v>
      </c>
      <c r="G3692" s="86" t="s">
        <v>193</v>
      </c>
      <c r="H3692" s="87">
        <v>299</v>
      </c>
      <c r="I3692" s="87">
        <v>299</v>
      </c>
      <c r="J3692" s="87">
        <v>500</v>
      </c>
      <c r="K3692" s="87">
        <v>299</v>
      </c>
      <c r="L3692" s="80">
        <v>500</v>
      </c>
      <c r="M3692" s="80">
        <f t="shared" si="99"/>
        <v>0</v>
      </c>
      <c r="N3692" s="80"/>
      <c r="O3692" s="80"/>
      <c r="P3692" s="80"/>
      <c r="Q3692" s="78">
        <v>110010</v>
      </c>
      <c r="R3692" s="79" t="s">
        <v>150</v>
      </c>
      <c r="S3692" s="78">
        <v>10</v>
      </c>
      <c r="T3692" s="79" t="s">
        <v>150</v>
      </c>
      <c r="U3692" s="78">
        <v>11</v>
      </c>
      <c r="V3692" s="80" t="s">
        <v>156</v>
      </c>
      <c r="W3692" s="78">
        <v>75</v>
      </c>
      <c r="X3692" s="78">
        <v>5</v>
      </c>
    </row>
    <row r="3693" spans="1:24" x14ac:dyDescent="0.25">
      <c r="A3693" s="67"/>
      <c r="B3693" s="67">
        <v>3331</v>
      </c>
      <c r="C3693" s="67" t="s">
        <v>793</v>
      </c>
      <c r="D3693" s="109">
        <v>380220</v>
      </c>
      <c r="E3693" s="89" t="s">
        <v>597</v>
      </c>
      <c r="F3693" s="72">
        <v>755310</v>
      </c>
      <c r="G3693" s="86" t="s">
        <v>194</v>
      </c>
      <c r="H3693" s="87">
        <v>0</v>
      </c>
      <c r="I3693" s="87">
        <v>0</v>
      </c>
      <c r="J3693" s="87">
        <v>100</v>
      </c>
      <c r="K3693" s="87">
        <v>0</v>
      </c>
      <c r="L3693" s="80">
        <v>100</v>
      </c>
      <c r="M3693" s="80">
        <f t="shared" si="99"/>
        <v>0</v>
      </c>
      <c r="N3693" s="80"/>
      <c r="O3693" s="80"/>
      <c r="P3693" s="80"/>
      <c r="Q3693" s="78">
        <v>110010</v>
      </c>
      <c r="R3693" s="79" t="s">
        <v>150</v>
      </c>
      <c r="S3693" s="78">
        <v>10</v>
      </c>
      <c r="T3693" s="79" t="s">
        <v>150</v>
      </c>
      <c r="U3693" s="78">
        <v>11</v>
      </c>
      <c r="V3693" s="80" t="s">
        <v>156</v>
      </c>
      <c r="W3693" s="78">
        <v>75</v>
      </c>
      <c r="X3693" s="78">
        <v>5</v>
      </c>
    </row>
    <row r="3694" spans="1:24" s="66" customFormat="1" x14ac:dyDescent="0.25">
      <c r="A3694" s="67"/>
      <c r="B3694" s="67">
        <v>3332</v>
      </c>
      <c r="C3694" s="67" t="s">
        <v>793</v>
      </c>
      <c r="D3694" s="109">
        <v>380220</v>
      </c>
      <c r="E3694" s="89" t="s">
        <v>597</v>
      </c>
      <c r="F3694" s="72">
        <v>755360</v>
      </c>
      <c r="G3694" s="86" t="s">
        <v>225</v>
      </c>
      <c r="H3694" s="87">
        <v>0</v>
      </c>
      <c r="I3694" s="87">
        <v>67.31</v>
      </c>
      <c r="J3694" s="87">
        <v>300</v>
      </c>
      <c r="K3694" s="87">
        <v>0</v>
      </c>
      <c r="L3694" s="80">
        <v>300</v>
      </c>
      <c r="M3694" s="80">
        <f t="shared" si="99"/>
        <v>0</v>
      </c>
      <c r="N3694" s="80"/>
      <c r="O3694" s="80"/>
      <c r="P3694" s="80"/>
      <c r="Q3694" s="78">
        <v>110010</v>
      </c>
      <c r="R3694" s="79" t="s">
        <v>150</v>
      </c>
      <c r="S3694" s="78">
        <v>10</v>
      </c>
      <c r="T3694" s="79" t="s">
        <v>150</v>
      </c>
      <c r="U3694" s="78">
        <v>11</v>
      </c>
      <c r="V3694" s="80" t="s">
        <v>156</v>
      </c>
      <c r="W3694" s="78">
        <v>75</v>
      </c>
      <c r="X3694" s="78">
        <v>5</v>
      </c>
    </row>
    <row r="3695" spans="1:24" x14ac:dyDescent="0.25">
      <c r="A3695" s="67"/>
      <c r="B3695" s="67">
        <v>3333</v>
      </c>
      <c r="C3695" s="67" t="s">
        <v>793</v>
      </c>
      <c r="D3695" s="109">
        <v>380220</v>
      </c>
      <c r="E3695" s="89" t="s">
        <v>597</v>
      </c>
      <c r="F3695" s="72">
        <v>755510</v>
      </c>
      <c r="G3695" s="86" t="s">
        <v>195</v>
      </c>
      <c r="H3695" s="87">
        <v>0</v>
      </c>
      <c r="I3695" s="87">
        <v>3031</v>
      </c>
      <c r="J3695" s="87">
        <v>5000</v>
      </c>
      <c r="K3695" s="87">
        <v>0</v>
      </c>
      <c r="L3695" s="80">
        <v>3500</v>
      </c>
      <c r="M3695" s="80">
        <f t="shared" si="99"/>
        <v>-1500</v>
      </c>
      <c r="N3695" s="80"/>
      <c r="O3695" s="80"/>
      <c r="P3695" s="80"/>
      <c r="Q3695" s="78">
        <v>110010</v>
      </c>
      <c r="R3695" s="79" t="s">
        <v>150</v>
      </c>
      <c r="S3695" s="78">
        <v>10</v>
      </c>
      <c r="T3695" s="79" t="s">
        <v>150</v>
      </c>
      <c r="U3695" s="78">
        <v>11</v>
      </c>
      <c r="V3695" s="80" t="s">
        <v>156</v>
      </c>
      <c r="W3695" s="78">
        <v>75</v>
      </c>
      <c r="X3695" s="78">
        <v>5</v>
      </c>
    </row>
    <row r="3696" spans="1:24" x14ac:dyDescent="0.25">
      <c r="A3696" s="67"/>
      <c r="B3696" s="67">
        <v>3334</v>
      </c>
      <c r="C3696" s="67" t="s">
        <v>793</v>
      </c>
      <c r="D3696" s="109">
        <v>380220</v>
      </c>
      <c r="E3696" s="89" t="s">
        <v>597</v>
      </c>
      <c r="F3696" s="72">
        <v>755705</v>
      </c>
      <c r="G3696" s="86" t="s">
        <v>196</v>
      </c>
      <c r="H3696" s="87">
        <v>0.91</v>
      </c>
      <c r="I3696" s="87">
        <v>125.82000000000001</v>
      </c>
      <c r="J3696" s="87">
        <v>100</v>
      </c>
      <c r="K3696" s="87">
        <v>3.41</v>
      </c>
      <c r="L3696" s="80">
        <v>100</v>
      </c>
      <c r="M3696" s="80">
        <f t="shared" si="99"/>
        <v>0</v>
      </c>
      <c r="N3696" s="80"/>
      <c r="O3696" s="80"/>
      <c r="P3696" s="80"/>
      <c r="Q3696" s="78">
        <v>110010</v>
      </c>
      <c r="R3696" s="79" t="s">
        <v>150</v>
      </c>
      <c r="S3696" s="78">
        <v>10</v>
      </c>
      <c r="T3696" s="79" t="s">
        <v>150</v>
      </c>
      <c r="U3696" s="78">
        <v>11</v>
      </c>
      <c r="V3696" s="80" t="s">
        <v>156</v>
      </c>
      <c r="W3696" s="78">
        <v>75</v>
      </c>
      <c r="X3696" s="78">
        <v>5</v>
      </c>
    </row>
    <row r="3697" spans="1:24" x14ac:dyDescent="0.25">
      <c r="A3697" s="67"/>
      <c r="B3697" s="67">
        <v>3335</v>
      </c>
      <c r="C3697" s="67" t="s">
        <v>793</v>
      </c>
      <c r="D3697" s="109">
        <v>380220</v>
      </c>
      <c r="E3697" s="89" t="s">
        <v>597</v>
      </c>
      <c r="F3697" s="72">
        <v>755730</v>
      </c>
      <c r="G3697" s="86" t="s">
        <v>197</v>
      </c>
      <c r="H3697" s="87">
        <v>199</v>
      </c>
      <c r="I3697" s="87">
        <v>175</v>
      </c>
      <c r="J3697" s="87">
        <v>175</v>
      </c>
      <c r="K3697" s="87">
        <v>0</v>
      </c>
      <c r="L3697" s="80">
        <v>175</v>
      </c>
      <c r="M3697" s="80">
        <f t="shared" si="99"/>
        <v>0</v>
      </c>
      <c r="N3697" s="80"/>
      <c r="O3697" s="80"/>
      <c r="P3697" s="80"/>
      <c r="Q3697" s="78">
        <v>110010</v>
      </c>
      <c r="R3697" s="79" t="s">
        <v>150</v>
      </c>
      <c r="S3697" s="78">
        <v>10</v>
      </c>
      <c r="T3697" s="79" t="s">
        <v>150</v>
      </c>
      <c r="U3697" s="78">
        <v>11</v>
      </c>
      <c r="V3697" s="80" t="s">
        <v>156</v>
      </c>
      <c r="W3697" s="78">
        <v>75</v>
      </c>
      <c r="X3697" s="78">
        <v>5</v>
      </c>
    </row>
    <row r="3698" spans="1:24" x14ac:dyDescent="0.25">
      <c r="A3698" s="67"/>
      <c r="B3698" s="67">
        <v>3336</v>
      </c>
      <c r="C3698" s="67" t="s">
        <v>793</v>
      </c>
      <c r="D3698" s="109">
        <v>380220</v>
      </c>
      <c r="E3698" s="89" t="s">
        <v>597</v>
      </c>
      <c r="F3698" s="72">
        <v>755745</v>
      </c>
      <c r="G3698" s="86" t="s">
        <v>252</v>
      </c>
      <c r="H3698" s="87">
        <v>0</v>
      </c>
      <c r="I3698" s="87">
        <v>0</v>
      </c>
      <c r="J3698" s="87">
        <v>200</v>
      </c>
      <c r="K3698" s="87">
        <v>0</v>
      </c>
      <c r="L3698" s="80">
        <v>200</v>
      </c>
      <c r="M3698" s="80">
        <f t="shared" si="99"/>
        <v>0</v>
      </c>
      <c r="N3698" s="80"/>
      <c r="O3698" s="80"/>
      <c r="P3698" s="80"/>
      <c r="Q3698" s="78">
        <v>110010</v>
      </c>
      <c r="R3698" s="79" t="s">
        <v>150</v>
      </c>
      <c r="S3698" s="78">
        <v>10</v>
      </c>
      <c r="T3698" s="79" t="s">
        <v>150</v>
      </c>
      <c r="U3698" s="78">
        <v>11</v>
      </c>
      <c r="V3698" s="80" t="s">
        <v>156</v>
      </c>
      <c r="W3698" s="78">
        <v>75</v>
      </c>
      <c r="X3698" s="78">
        <v>5</v>
      </c>
    </row>
    <row r="3699" spans="1:24" x14ac:dyDescent="0.25">
      <c r="A3699" s="67"/>
      <c r="B3699" s="67">
        <v>3337</v>
      </c>
      <c r="C3699" s="67" t="s">
        <v>793</v>
      </c>
      <c r="D3699" s="109">
        <v>380220</v>
      </c>
      <c r="E3699" s="89" t="s">
        <v>597</v>
      </c>
      <c r="F3699" s="72">
        <v>755765</v>
      </c>
      <c r="G3699" s="86" t="s">
        <v>239</v>
      </c>
      <c r="H3699" s="87">
        <v>0</v>
      </c>
      <c r="I3699" s="87">
        <v>0</v>
      </c>
      <c r="J3699" s="87">
        <v>150</v>
      </c>
      <c r="K3699" s="87">
        <v>0</v>
      </c>
      <c r="L3699" s="80">
        <v>150</v>
      </c>
      <c r="M3699" s="80">
        <f t="shared" si="99"/>
        <v>0</v>
      </c>
      <c r="N3699" s="80"/>
      <c r="O3699" s="80"/>
      <c r="P3699" s="80"/>
      <c r="Q3699" s="78">
        <v>110010</v>
      </c>
      <c r="R3699" s="79" t="s">
        <v>150</v>
      </c>
      <c r="S3699" s="78">
        <v>10</v>
      </c>
      <c r="T3699" s="79" t="s">
        <v>150</v>
      </c>
      <c r="U3699" s="78">
        <v>11</v>
      </c>
      <c r="V3699" s="80" t="s">
        <v>156</v>
      </c>
      <c r="W3699" s="78">
        <v>75</v>
      </c>
      <c r="X3699" s="78">
        <v>5</v>
      </c>
    </row>
    <row r="3700" spans="1:24" x14ac:dyDescent="0.25">
      <c r="A3700" s="67"/>
      <c r="B3700" s="67">
        <v>3338</v>
      </c>
      <c r="C3700" s="67" t="s">
        <v>793</v>
      </c>
      <c r="D3700" s="109">
        <v>380220</v>
      </c>
      <c r="E3700" s="89" t="s">
        <v>597</v>
      </c>
      <c r="F3700" s="72">
        <v>777410</v>
      </c>
      <c r="G3700" s="86" t="s">
        <v>204</v>
      </c>
      <c r="H3700" s="87">
        <v>0</v>
      </c>
      <c r="I3700" s="87">
        <v>35028.35</v>
      </c>
      <c r="J3700" s="87">
        <v>0</v>
      </c>
      <c r="K3700" s="87">
        <v>0</v>
      </c>
      <c r="L3700" s="80">
        <v>75000</v>
      </c>
      <c r="M3700" s="80">
        <f t="shared" si="99"/>
        <v>75000</v>
      </c>
      <c r="N3700" s="80"/>
      <c r="O3700" s="80">
        <v>75000</v>
      </c>
      <c r="P3700" s="80"/>
      <c r="Q3700" s="78">
        <v>110010</v>
      </c>
      <c r="R3700" s="79" t="s">
        <v>150</v>
      </c>
      <c r="S3700" s="78">
        <v>10</v>
      </c>
      <c r="T3700" s="79" t="s">
        <v>150</v>
      </c>
      <c r="U3700" s="78">
        <v>11</v>
      </c>
      <c r="V3700" s="80" t="s">
        <v>156</v>
      </c>
      <c r="W3700" s="78">
        <v>77</v>
      </c>
      <c r="X3700" s="78">
        <v>5</v>
      </c>
    </row>
    <row r="3701" spans="1:24" x14ac:dyDescent="0.25">
      <c r="A3701" s="67"/>
      <c r="B3701" s="67">
        <v>3339</v>
      </c>
      <c r="C3701" s="67" t="s">
        <v>793</v>
      </c>
      <c r="D3701" s="109">
        <v>380220</v>
      </c>
      <c r="E3701" s="89" t="s">
        <v>597</v>
      </c>
      <c r="F3701" s="72">
        <v>787410</v>
      </c>
      <c r="G3701" s="86" t="s">
        <v>227</v>
      </c>
      <c r="H3701" s="87">
        <v>2160</v>
      </c>
      <c r="I3701" s="87">
        <v>0</v>
      </c>
      <c r="J3701" s="87">
        <v>0</v>
      </c>
      <c r="K3701" s="87">
        <v>0</v>
      </c>
      <c r="L3701" s="80">
        <v>0</v>
      </c>
      <c r="M3701" s="80">
        <f t="shared" si="99"/>
        <v>0</v>
      </c>
      <c r="N3701" s="80"/>
      <c r="O3701" s="80"/>
      <c r="P3701" s="80"/>
      <c r="Q3701" s="78">
        <v>110010</v>
      </c>
      <c r="R3701" s="79" t="s">
        <v>150</v>
      </c>
      <c r="S3701" s="78">
        <v>10</v>
      </c>
      <c r="T3701" s="79" t="s">
        <v>150</v>
      </c>
      <c r="U3701" s="78">
        <v>11</v>
      </c>
      <c r="V3701" s="80" t="s">
        <v>156</v>
      </c>
      <c r="W3701" s="78">
        <v>78</v>
      </c>
      <c r="X3701" s="78">
        <v>5</v>
      </c>
    </row>
    <row r="3702" spans="1:24" x14ac:dyDescent="0.25">
      <c r="A3702" s="67"/>
      <c r="B3702" s="67">
        <v>3340</v>
      </c>
      <c r="C3702" s="67" t="s">
        <v>793</v>
      </c>
      <c r="D3702" s="109">
        <v>380220</v>
      </c>
      <c r="E3702" s="89" t="s">
        <v>597</v>
      </c>
      <c r="F3702" s="72">
        <v>787430</v>
      </c>
      <c r="G3702" s="86" t="s">
        <v>207</v>
      </c>
      <c r="H3702" s="87">
        <v>0</v>
      </c>
      <c r="I3702" s="87">
        <v>1377</v>
      </c>
      <c r="J3702" s="87">
        <v>0</v>
      </c>
      <c r="K3702" s="87">
        <v>0</v>
      </c>
      <c r="L3702" s="80">
        <v>0</v>
      </c>
      <c r="M3702" s="80">
        <f t="shared" si="99"/>
        <v>0</v>
      </c>
      <c r="N3702" s="80"/>
      <c r="O3702" s="80"/>
      <c r="P3702" s="80"/>
      <c r="Q3702" s="78">
        <v>110010</v>
      </c>
      <c r="R3702" s="79" t="s">
        <v>150</v>
      </c>
      <c r="S3702" s="78">
        <v>10</v>
      </c>
      <c r="T3702" s="79" t="s">
        <v>150</v>
      </c>
      <c r="U3702" s="78">
        <v>11</v>
      </c>
      <c r="V3702" s="80" t="s">
        <v>156</v>
      </c>
      <c r="W3702" s="78">
        <v>78</v>
      </c>
      <c r="X3702" s="78">
        <v>5</v>
      </c>
    </row>
    <row r="3703" spans="1:24" x14ac:dyDescent="0.25">
      <c r="A3703" s="67"/>
      <c r="B3703" s="67"/>
      <c r="C3703" s="67" t="s">
        <v>793</v>
      </c>
      <c r="D3703" s="109">
        <v>380220</v>
      </c>
      <c r="E3703" s="89" t="s">
        <v>597</v>
      </c>
      <c r="F3703" s="66">
        <v>798142</v>
      </c>
      <c r="G3703" s="66" t="s">
        <v>839</v>
      </c>
      <c r="H3703" s="87"/>
      <c r="I3703" s="87"/>
      <c r="J3703" s="87"/>
      <c r="K3703" s="87"/>
      <c r="L3703" s="80">
        <v>-10925</v>
      </c>
      <c r="M3703" s="80">
        <f t="shared" si="99"/>
        <v>-10925</v>
      </c>
      <c r="N3703" s="80"/>
      <c r="O3703" s="80"/>
      <c r="P3703" s="80"/>
      <c r="Q3703" s="78">
        <v>110010</v>
      </c>
      <c r="R3703" s="79" t="s">
        <v>150</v>
      </c>
      <c r="S3703" s="78">
        <v>10</v>
      </c>
      <c r="T3703" s="79" t="s">
        <v>150</v>
      </c>
      <c r="U3703" s="78">
        <v>11</v>
      </c>
      <c r="V3703" s="80" t="s">
        <v>156</v>
      </c>
      <c r="W3703" s="78">
        <v>79</v>
      </c>
      <c r="X3703" s="78">
        <v>5</v>
      </c>
    </row>
    <row r="3704" spans="1:24" x14ac:dyDescent="0.25">
      <c r="A3704" s="67"/>
      <c r="B3704" s="67">
        <v>3341</v>
      </c>
      <c r="C3704" s="67" t="s">
        <v>793</v>
      </c>
      <c r="D3704" s="109">
        <v>380250</v>
      </c>
      <c r="E3704" s="89" t="s">
        <v>598</v>
      </c>
      <c r="F3704" s="72">
        <v>611110</v>
      </c>
      <c r="G3704" s="86" t="s">
        <v>258</v>
      </c>
      <c r="H3704" s="87">
        <v>109753.22</v>
      </c>
      <c r="I3704" s="87">
        <v>162453.38999999996</v>
      </c>
      <c r="J3704" s="87">
        <v>92522</v>
      </c>
      <c r="K3704" s="87">
        <v>61044.599999999991</v>
      </c>
      <c r="L3704" s="80">
        <v>148430</v>
      </c>
      <c r="M3704" s="80"/>
      <c r="N3704" s="80"/>
      <c r="O3704" s="80"/>
      <c r="P3704" s="80"/>
      <c r="Q3704" s="78">
        <v>110010</v>
      </c>
      <c r="R3704" s="79" t="s">
        <v>150</v>
      </c>
      <c r="S3704" s="78">
        <v>10</v>
      </c>
      <c r="T3704" s="79" t="s">
        <v>150</v>
      </c>
      <c r="U3704" s="78">
        <v>11</v>
      </c>
      <c r="V3704" s="80" t="s">
        <v>156</v>
      </c>
      <c r="W3704" s="78">
        <v>61</v>
      </c>
      <c r="X3704" s="78">
        <v>2</v>
      </c>
    </row>
    <row r="3705" spans="1:24" x14ac:dyDescent="0.25">
      <c r="A3705" s="67"/>
      <c r="B3705" s="67">
        <v>3342</v>
      </c>
      <c r="C3705" s="67" t="s">
        <v>793</v>
      </c>
      <c r="D3705" s="109">
        <v>380250</v>
      </c>
      <c r="E3705" s="89" t="s">
        <v>598</v>
      </c>
      <c r="F3705" s="72">
        <v>611115</v>
      </c>
      <c r="G3705" s="86" t="s">
        <v>259</v>
      </c>
      <c r="H3705" s="87">
        <v>5558.53</v>
      </c>
      <c r="I3705" s="87">
        <v>3517.6800000000003</v>
      </c>
      <c r="J3705" s="87">
        <v>3890</v>
      </c>
      <c r="K3705" s="87">
        <v>3889.04</v>
      </c>
      <c r="L3705" s="80">
        <v>0</v>
      </c>
      <c r="M3705" s="80"/>
      <c r="N3705" s="80"/>
      <c r="O3705" s="80"/>
      <c r="P3705" s="80"/>
      <c r="Q3705" s="78">
        <v>110010</v>
      </c>
      <c r="R3705" s="79" t="s">
        <v>150</v>
      </c>
      <c r="S3705" s="78">
        <v>10</v>
      </c>
      <c r="T3705" s="79" t="s">
        <v>150</v>
      </c>
      <c r="U3705" s="78">
        <v>11</v>
      </c>
      <c r="V3705" s="80" t="s">
        <v>156</v>
      </c>
      <c r="W3705" s="78">
        <v>61</v>
      </c>
      <c r="X3705" s="78">
        <v>2</v>
      </c>
    </row>
    <row r="3706" spans="1:24" x14ac:dyDescent="0.25">
      <c r="A3706" s="67"/>
      <c r="B3706" s="67">
        <v>3343</v>
      </c>
      <c r="C3706" s="67" t="s">
        <v>793</v>
      </c>
      <c r="D3706" s="109">
        <v>380250</v>
      </c>
      <c r="E3706" s="89" t="s">
        <v>598</v>
      </c>
      <c r="F3706" s="72">
        <v>611120</v>
      </c>
      <c r="G3706" s="86" t="s">
        <v>229</v>
      </c>
      <c r="H3706" s="87">
        <v>151094.22</v>
      </c>
      <c r="I3706" s="87">
        <v>186202.8</v>
      </c>
      <c r="J3706" s="87">
        <v>174442</v>
      </c>
      <c r="K3706" s="87">
        <v>92690.69</v>
      </c>
      <c r="L3706" s="80">
        <v>0</v>
      </c>
      <c r="M3706" s="80"/>
      <c r="N3706" s="80"/>
      <c r="O3706" s="80"/>
      <c r="P3706" s="80"/>
      <c r="Q3706" s="78">
        <v>110010</v>
      </c>
      <c r="R3706" s="79" t="s">
        <v>150</v>
      </c>
      <c r="S3706" s="78">
        <v>10</v>
      </c>
      <c r="T3706" s="79" t="s">
        <v>150</v>
      </c>
      <c r="U3706" s="78">
        <v>11</v>
      </c>
      <c r="V3706" s="80" t="s">
        <v>156</v>
      </c>
      <c r="W3706" s="78">
        <v>61</v>
      </c>
      <c r="X3706" s="78">
        <v>2</v>
      </c>
    </row>
    <row r="3707" spans="1:24" x14ac:dyDescent="0.25">
      <c r="A3707" s="67"/>
      <c r="B3707" s="67">
        <v>3344</v>
      </c>
      <c r="C3707" s="67" t="s">
        <v>793</v>
      </c>
      <c r="D3707" s="109">
        <v>380250</v>
      </c>
      <c r="E3707" s="89" t="s">
        <v>598</v>
      </c>
      <c r="F3707" s="72">
        <v>611130</v>
      </c>
      <c r="G3707" s="86" t="s">
        <v>261</v>
      </c>
      <c r="H3707" s="87">
        <v>3000</v>
      </c>
      <c r="I3707" s="87">
        <v>3000</v>
      </c>
      <c r="J3707" s="87">
        <v>5400</v>
      </c>
      <c r="K3707" s="87">
        <v>1982.5</v>
      </c>
      <c r="L3707" s="80">
        <v>3000</v>
      </c>
      <c r="M3707" s="80"/>
      <c r="N3707" s="80"/>
      <c r="O3707" s="80"/>
      <c r="P3707" s="80"/>
      <c r="Q3707" s="78">
        <v>110010</v>
      </c>
      <c r="R3707" s="79" t="s">
        <v>150</v>
      </c>
      <c r="S3707" s="78">
        <v>10</v>
      </c>
      <c r="T3707" s="79" t="s">
        <v>150</v>
      </c>
      <c r="U3707" s="78">
        <v>11</v>
      </c>
      <c r="V3707" s="80" t="s">
        <v>156</v>
      </c>
      <c r="W3707" s="78">
        <v>61</v>
      </c>
      <c r="X3707" s="78">
        <v>2</v>
      </c>
    </row>
    <row r="3708" spans="1:24" x14ac:dyDescent="0.25">
      <c r="A3708" s="67"/>
      <c r="B3708" s="67">
        <v>3345</v>
      </c>
      <c r="C3708" s="67" t="s">
        <v>793</v>
      </c>
      <c r="D3708" s="109">
        <v>380250</v>
      </c>
      <c r="E3708" s="89" t="s">
        <v>598</v>
      </c>
      <c r="F3708" s="72">
        <v>611135</v>
      </c>
      <c r="G3708" s="86" t="s">
        <v>265</v>
      </c>
      <c r="H3708" s="87">
        <v>0</v>
      </c>
      <c r="I3708" s="87">
        <v>27337.379999999994</v>
      </c>
      <c r="J3708" s="87">
        <v>0</v>
      </c>
      <c r="K3708" s="87">
        <v>0</v>
      </c>
      <c r="L3708" s="80">
        <v>0</v>
      </c>
      <c r="M3708" s="80"/>
      <c r="N3708" s="80"/>
      <c r="O3708" s="80"/>
      <c r="P3708" s="80"/>
      <c r="Q3708" s="78">
        <v>110010</v>
      </c>
      <c r="R3708" s="79" t="s">
        <v>150</v>
      </c>
      <c r="S3708" s="78">
        <v>10</v>
      </c>
      <c r="T3708" s="79" t="s">
        <v>150</v>
      </c>
      <c r="U3708" s="78">
        <v>11</v>
      </c>
      <c r="V3708" s="80" t="s">
        <v>156</v>
      </c>
      <c r="W3708" s="78">
        <v>61</v>
      </c>
      <c r="X3708" s="78">
        <v>2</v>
      </c>
    </row>
    <row r="3709" spans="1:24" x14ac:dyDescent="0.25">
      <c r="A3709" s="67"/>
      <c r="B3709" s="67">
        <v>3346</v>
      </c>
      <c r="C3709" s="67" t="s">
        <v>793</v>
      </c>
      <c r="D3709" s="109">
        <v>380250</v>
      </c>
      <c r="E3709" s="89" t="s">
        <v>598</v>
      </c>
      <c r="F3709" s="72">
        <v>611140</v>
      </c>
      <c r="G3709" s="86" t="s">
        <v>269</v>
      </c>
      <c r="H3709" s="87">
        <v>7000</v>
      </c>
      <c r="I3709" s="87">
        <v>7502.57</v>
      </c>
      <c r="J3709" s="87">
        <v>7000</v>
      </c>
      <c r="K3709" s="87">
        <v>4375</v>
      </c>
      <c r="L3709" s="80">
        <v>7000</v>
      </c>
      <c r="M3709" s="80"/>
      <c r="N3709" s="80"/>
      <c r="O3709" s="80"/>
      <c r="P3709" s="80"/>
      <c r="Q3709" s="78">
        <v>110010</v>
      </c>
      <c r="R3709" s="79" t="s">
        <v>150</v>
      </c>
      <c r="S3709" s="78">
        <v>10</v>
      </c>
      <c r="T3709" s="79" t="s">
        <v>150</v>
      </c>
      <c r="U3709" s="78">
        <v>11</v>
      </c>
      <c r="V3709" s="80" t="s">
        <v>156</v>
      </c>
      <c r="W3709" s="78">
        <v>61</v>
      </c>
      <c r="X3709" s="78">
        <v>2</v>
      </c>
    </row>
    <row r="3710" spans="1:24" x14ac:dyDescent="0.25">
      <c r="A3710" s="67"/>
      <c r="B3710" s="67">
        <v>3347</v>
      </c>
      <c r="C3710" s="67" t="s">
        <v>793</v>
      </c>
      <c r="D3710" s="109">
        <v>380250</v>
      </c>
      <c r="E3710" s="89" t="s">
        <v>598</v>
      </c>
      <c r="F3710" s="72">
        <v>611150</v>
      </c>
      <c r="G3710" s="86" t="s">
        <v>262</v>
      </c>
      <c r="H3710" s="87">
        <v>13507.07</v>
      </c>
      <c r="I3710" s="87">
        <v>7247.82</v>
      </c>
      <c r="J3710" s="87">
        <v>15827</v>
      </c>
      <c r="K3710" s="87">
        <v>0</v>
      </c>
      <c r="L3710" s="80">
        <v>23666</v>
      </c>
      <c r="M3710" s="80"/>
      <c r="N3710" s="80"/>
      <c r="O3710" s="80"/>
      <c r="P3710" s="80"/>
      <c r="Q3710" s="78">
        <v>110010</v>
      </c>
      <c r="R3710" s="79" t="s">
        <v>150</v>
      </c>
      <c r="S3710" s="78">
        <v>10</v>
      </c>
      <c r="T3710" s="79" t="s">
        <v>150</v>
      </c>
      <c r="U3710" s="78">
        <v>11</v>
      </c>
      <c r="V3710" s="80" t="s">
        <v>156</v>
      </c>
      <c r="W3710" s="78">
        <v>61</v>
      </c>
      <c r="X3710" s="78">
        <v>2</v>
      </c>
    </row>
    <row r="3711" spans="1:24" x14ac:dyDescent="0.25">
      <c r="A3711" s="67"/>
      <c r="B3711" s="67">
        <v>3348</v>
      </c>
      <c r="C3711" s="67" t="s">
        <v>793</v>
      </c>
      <c r="D3711" s="109">
        <v>380250</v>
      </c>
      <c r="E3711" s="89" t="s">
        <v>598</v>
      </c>
      <c r="F3711" s="72">
        <v>611155</v>
      </c>
      <c r="G3711" s="86" t="s">
        <v>266</v>
      </c>
      <c r="H3711" s="87">
        <v>1500</v>
      </c>
      <c r="I3711" s="87">
        <v>3578.88</v>
      </c>
      <c r="J3711" s="87">
        <v>1500</v>
      </c>
      <c r="K3711" s="87">
        <v>0</v>
      </c>
      <c r="L3711" s="80">
        <v>1500</v>
      </c>
      <c r="M3711" s="80"/>
      <c r="N3711" s="80"/>
      <c r="O3711" s="80"/>
      <c r="P3711" s="80"/>
      <c r="Q3711" s="78">
        <v>110010</v>
      </c>
      <c r="R3711" s="79" t="s">
        <v>150</v>
      </c>
      <c r="S3711" s="78">
        <v>10</v>
      </c>
      <c r="T3711" s="79" t="s">
        <v>150</v>
      </c>
      <c r="U3711" s="78">
        <v>11</v>
      </c>
      <c r="V3711" s="80" t="s">
        <v>156</v>
      </c>
      <c r="W3711" s="78">
        <v>61</v>
      </c>
      <c r="X3711" s="78">
        <v>2</v>
      </c>
    </row>
    <row r="3712" spans="1:24" x14ac:dyDescent="0.25">
      <c r="A3712" s="67"/>
      <c r="B3712" s="67">
        <v>3349</v>
      </c>
      <c r="C3712" s="67" t="s">
        <v>793</v>
      </c>
      <c r="D3712" s="109">
        <v>380250</v>
      </c>
      <c r="E3712" s="89" t="s">
        <v>598</v>
      </c>
      <c r="F3712" s="72">
        <v>611160</v>
      </c>
      <c r="G3712" s="86" t="s">
        <v>230</v>
      </c>
      <c r="H3712" s="87">
        <v>51844.39</v>
      </c>
      <c r="I3712" s="87">
        <v>51589.479999999996</v>
      </c>
      <c r="J3712" s="87">
        <v>59360</v>
      </c>
      <c r="K3712" s="87">
        <v>0</v>
      </c>
      <c r="L3712" s="80">
        <v>0</v>
      </c>
      <c r="M3712" s="80"/>
      <c r="N3712" s="80"/>
      <c r="O3712" s="80"/>
      <c r="P3712" s="80"/>
      <c r="Q3712" s="78">
        <v>110010</v>
      </c>
      <c r="R3712" s="79" t="s">
        <v>150</v>
      </c>
      <c r="S3712" s="78">
        <v>10</v>
      </c>
      <c r="T3712" s="79" t="s">
        <v>150</v>
      </c>
      <c r="U3712" s="78">
        <v>11</v>
      </c>
      <c r="V3712" s="80" t="s">
        <v>156</v>
      </c>
      <c r="W3712" s="78">
        <v>61</v>
      </c>
      <c r="X3712" s="78">
        <v>2</v>
      </c>
    </row>
    <row r="3713" spans="1:24" x14ac:dyDescent="0.25">
      <c r="A3713" s="67"/>
      <c r="B3713" s="67">
        <v>3350</v>
      </c>
      <c r="C3713" s="67" t="s">
        <v>793</v>
      </c>
      <c r="D3713" s="109">
        <v>380250</v>
      </c>
      <c r="E3713" s="89" t="s">
        <v>598</v>
      </c>
      <c r="F3713" s="72">
        <v>611210</v>
      </c>
      <c r="G3713" s="86" t="s">
        <v>221</v>
      </c>
      <c r="H3713" s="87">
        <v>67335.719999999987</v>
      </c>
      <c r="I3713" s="87">
        <v>70029.12000000001</v>
      </c>
      <c r="J3713" s="87">
        <v>72831</v>
      </c>
      <c r="K3713" s="87">
        <v>36415.14</v>
      </c>
      <c r="L3713" s="80">
        <v>72830</v>
      </c>
      <c r="M3713" s="80"/>
      <c r="N3713" s="80"/>
      <c r="O3713" s="80"/>
      <c r="P3713" s="80"/>
      <c r="Q3713" s="78">
        <v>110010</v>
      </c>
      <c r="R3713" s="79" t="s">
        <v>150</v>
      </c>
      <c r="S3713" s="78">
        <v>10</v>
      </c>
      <c r="T3713" s="79" t="s">
        <v>150</v>
      </c>
      <c r="U3713" s="78">
        <v>11</v>
      </c>
      <c r="V3713" s="80" t="s">
        <v>156</v>
      </c>
      <c r="W3713" s="78">
        <v>61</v>
      </c>
      <c r="X3713" s="78">
        <v>2</v>
      </c>
    </row>
    <row r="3714" spans="1:24" x14ac:dyDescent="0.25">
      <c r="A3714" s="67"/>
      <c r="B3714" s="67">
        <v>3351</v>
      </c>
      <c r="C3714" s="67" t="s">
        <v>793</v>
      </c>
      <c r="D3714" s="109">
        <v>380250</v>
      </c>
      <c r="E3714" s="89" t="s">
        <v>598</v>
      </c>
      <c r="F3714" s="72">
        <v>611310</v>
      </c>
      <c r="G3714" s="86" t="s">
        <v>179</v>
      </c>
      <c r="H3714" s="87">
        <v>55974</v>
      </c>
      <c r="I3714" s="87">
        <v>59109.960000000014</v>
      </c>
      <c r="J3714" s="87">
        <v>60542</v>
      </c>
      <c r="K3714" s="87">
        <v>30270.719999999998</v>
      </c>
      <c r="L3714" s="80">
        <v>60542</v>
      </c>
      <c r="M3714" s="80"/>
      <c r="N3714" s="80"/>
      <c r="O3714" s="80"/>
      <c r="P3714" s="80"/>
      <c r="Q3714" s="78">
        <v>110010</v>
      </c>
      <c r="R3714" s="79" t="s">
        <v>150</v>
      </c>
      <c r="S3714" s="78">
        <v>10</v>
      </c>
      <c r="T3714" s="79" t="s">
        <v>150</v>
      </c>
      <c r="U3714" s="78">
        <v>11</v>
      </c>
      <c r="V3714" s="80" t="s">
        <v>156</v>
      </c>
      <c r="W3714" s="78">
        <v>61</v>
      </c>
      <c r="X3714" s="78">
        <v>2</v>
      </c>
    </row>
    <row r="3715" spans="1:24" s="66" customFormat="1" x14ac:dyDescent="0.25">
      <c r="A3715" s="67"/>
      <c r="B3715" s="67">
        <v>3352</v>
      </c>
      <c r="C3715" s="67" t="s">
        <v>793</v>
      </c>
      <c r="D3715" s="109">
        <v>380250</v>
      </c>
      <c r="E3715" s="89" t="s">
        <v>598</v>
      </c>
      <c r="F3715" s="72">
        <v>611455</v>
      </c>
      <c r="G3715" s="86" t="s">
        <v>217</v>
      </c>
      <c r="H3715" s="87">
        <v>475.71000000000004</v>
      </c>
      <c r="I3715" s="87">
        <v>4627.4800000000005</v>
      </c>
      <c r="J3715" s="87">
        <v>12928</v>
      </c>
      <c r="K3715" s="87">
        <v>12927.16</v>
      </c>
      <c r="L3715" s="80">
        <v>7500</v>
      </c>
      <c r="M3715" s="80"/>
      <c r="N3715" s="80"/>
      <c r="O3715" s="80"/>
      <c r="P3715" s="80"/>
      <c r="Q3715" s="78">
        <v>110010</v>
      </c>
      <c r="R3715" s="79" t="s">
        <v>150</v>
      </c>
      <c r="S3715" s="78">
        <v>10</v>
      </c>
      <c r="T3715" s="79" t="s">
        <v>150</v>
      </c>
      <c r="U3715" s="78">
        <v>11</v>
      </c>
      <c r="V3715" s="80" t="s">
        <v>156</v>
      </c>
      <c r="W3715" s="78">
        <v>61</v>
      </c>
      <c r="X3715" s="78">
        <v>2</v>
      </c>
    </row>
    <row r="3716" spans="1:24" x14ac:dyDescent="0.25">
      <c r="A3716" s="67"/>
      <c r="B3716" s="67">
        <v>3353</v>
      </c>
      <c r="C3716" s="67" t="s">
        <v>793</v>
      </c>
      <c r="D3716" s="109">
        <v>380250</v>
      </c>
      <c r="E3716" s="89" t="s">
        <v>598</v>
      </c>
      <c r="F3716" s="72">
        <v>611510</v>
      </c>
      <c r="G3716" s="86" t="s">
        <v>212</v>
      </c>
      <c r="H3716" s="87">
        <v>11845.629999999997</v>
      </c>
      <c r="I3716" s="87">
        <v>8869.75</v>
      </c>
      <c r="J3716" s="87">
        <v>10076</v>
      </c>
      <c r="K3716" s="87">
        <v>4205.55</v>
      </c>
      <c r="L3716" s="80">
        <v>10076</v>
      </c>
      <c r="M3716" s="80"/>
      <c r="N3716" s="80"/>
      <c r="O3716" s="80"/>
      <c r="P3716" s="80"/>
      <c r="Q3716" s="78">
        <v>110010</v>
      </c>
      <c r="R3716" s="79" t="s">
        <v>150</v>
      </c>
      <c r="S3716" s="78">
        <v>10</v>
      </c>
      <c r="T3716" s="79" t="s">
        <v>150</v>
      </c>
      <c r="U3716" s="78">
        <v>11</v>
      </c>
      <c r="V3716" s="80" t="s">
        <v>156</v>
      </c>
      <c r="W3716" s="78">
        <v>61</v>
      </c>
      <c r="X3716" s="78">
        <v>2</v>
      </c>
    </row>
    <row r="3717" spans="1:24" x14ac:dyDescent="0.25">
      <c r="A3717" s="67"/>
      <c r="B3717" s="67">
        <v>3354</v>
      </c>
      <c r="C3717" s="67" t="s">
        <v>793</v>
      </c>
      <c r="D3717" s="109">
        <v>380250</v>
      </c>
      <c r="E3717" s="89" t="s">
        <v>598</v>
      </c>
      <c r="F3717" s="72">
        <v>712360</v>
      </c>
      <c r="G3717" s="86" t="s">
        <v>316</v>
      </c>
      <c r="H3717" s="87">
        <v>8904</v>
      </c>
      <c r="I3717" s="87">
        <v>14364</v>
      </c>
      <c r="J3717" s="87">
        <v>23000</v>
      </c>
      <c r="K3717" s="87">
        <v>3864</v>
      </c>
      <c r="L3717" s="80">
        <v>15000</v>
      </c>
      <c r="M3717" s="80">
        <f t="shared" ref="M3717:M3739" si="100">+L3717-J3717</f>
        <v>-8000</v>
      </c>
      <c r="N3717" s="80"/>
      <c r="O3717" s="80"/>
      <c r="P3717" s="80"/>
      <c r="Q3717" s="78">
        <v>110010</v>
      </c>
      <c r="R3717" s="79" t="s">
        <v>150</v>
      </c>
      <c r="S3717" s="78">
        <v>10</v>
      </c>
      <c r="T3717" s="79" t="s">
        <v>150</v>
      </c>
      <c r="U3717" s="78">
        <v>11</v>
      </c>
      <c r="V3717" s="80" t="s">
        <v>156</v>
      </c>
      <c r="W3717" s="78">
        <v>71</v>
      </c>
      <c r="X3717" s="78">
        <v>5</v>
      </c>
    </row>
    <row r="3718" spans="1:24" x14ac:dyDescent="0.25">
      <c r="A3718" s="67"/>
      <c r="B3718" s="67">
        <v>3355</v>
      </c>
      <c r="C3718" s="67" t="s">
        <v>793</v>
      </c>
      <c r="D3718" s="109">
        <v>380250</v>
      </c>
      <c r="E3718" s="89" t="s">
        <v>598</v>
      </c>
      <c r="F3718" s="72">
        <v>712410</v>
      </c>
      <c r="G3718" s="86" t="s">
        <v>246</v>
      </c>
      <c r="H3718" s="87">
        <v>0</v>
      </c>
      <c r="I3718" s="87">
        <v>450</v>
      </c>
      <c r="J3718" s="87">
        <v>450</v>
      </c>
      <c r="K3718" s="87">
        <v>0</v>
      </c>
      <c r="L3718" s="80">
        <v>0</v>
      </c>
      <c r="M3718" s="80">
        <f t="shared" si="100"/>
        <v>-450</v>
      </c>
      <c r="N3718" s="80"/>
      <c r="O3718" s="80"/>
      <c r="P3718" s="80"/>
      <c r="Q3718" s="78">
        <v>110010</v>
      </c>
      <c r="R3718" s="79" t="s">
        <v>150</v>
      </c>
      <c r="S3718" s="78">
        <v>10</v>
      </c>
      <c r="T3718" s="79" t="s">
        <v>150</v>
      </c>
      <c r="U3718" s="78">
        <v>11</v>
      </c>
      <c r="V3718" s="80" t="s">
        <v>156</v>
      </c>
      <c r="W3718" s="78">
        <v>71</v>
      </c>
      <c r="X3718" s="78">
        <v>5</v>
      </c>
    </row>
    <row r="3719" spans="1:24" x14ac:dyDescent="0.25">
      <c r="A3719" s="67"/>
      <c r="B3719" s="67">
        <v>3356</v>
      </c>
      <c r="C3719" s="67" t="s">
        <v>793</v>
      </c>
      <c r="D3719" s="109">
        <v>380250</v>
      </c>
      <c r="E3719" s="89" t="s">
        <v>598</v>
      </c>
      <c r="F3719" s="72">
        <v>712420</v>
      </c>
      <c r="G3719" s="86" t="s">
        <v>223</v>
      </c>
      <c r="H3719" s="87">
        <v>895.5</v>
      </c>
      <c r="I3719" s="87">
        <v>2080</v>
      </c>
      <c r="J3719" s="87">
        <v>2840</v>
      </c>
      <c r="K3719" s="87">
        <v>1567.35</v>
      </c>
      <c r="L3719" s="80">
        <v>2948</v>
      </c>
      <c r="M3719" s="80">
        <f t="shared" si="100"/>
        <v>108</v>
      </c>
      <c r="N3719" s="80"/>
      <c r="O3719" s="80"/>
      <c r="P3719" s="80"/>
      <c r="Q3719" s="78">
        <v>110010</v>
      </c>
      <c r="R3719" s="79" t="s">
        <v>150</v>
      </c>
      <c r="S3719" s="78">
        <v>10</v>
      </c>
      <c r="T3719" s="79" t="s">
        <v>150</v>
      </c>
      <c r="U3719" s="78">
        <v>11</v>
      </c>
      <c r="V3719" s="80" t="s">
        <v>156</v>
      </c>
      <c r="W3719" s="78">
        <v>71</v>
      </c>
      <c r="X3719" s="78">
        <v>5</v>
      </c>
    </row>
    <row r="3720" spans="1:24" x14ac:dyDescent="0.25">
      <c r="A3720" s="67"/>
      <c r="B3720" s="67">
        <v>3357</v>
      </c>
      <c r="C3720" s="67" t="s">
        <v>793</v>
      </c>
      <c r="D3720" s="109">
        <v>380250</v>
      </c>
      <c r="E3720" s="89" t="s">
        <v>598</v>
      </c>
      <c r="F3720" s="72">
        <v>712510</v>
      </c>
      <c r="G3720" s="86" t="s">
        <v>186</v>
      </c>
      <c r="H3720" s="87">
        <v>0</v>
      </c>
      <c r="I3720" s="87">
        <v>0</v>
      </c>
      <c r="J3720" s="87">
        <v>3000</v>
      </c>
      <c r="K3720" s="87">
        <v>0</v>
      </c>
      <c r="L3720" s="80">
        <v>1500</v>
      </c>
      <c r="M3720" s="80">
        <f t="shared" si="100"/>
        <v>-1500</v>
      </c>
      <c r="N3720" s="80"/>
      <c r="O3720" s="80"/>
      <c r="P3720" s="80"/>
      <c r="Q3720" s="78">
        <v>110010</v>
      </c>
      <c r="R3720" s="79" t="s">
        <v>150</v>
      </c>
      <c r="S3720" s="78">
        <v>10</v>
      </c>
      <c r="T3720" s="79" t="s">
        <v>150</v>
      </c>
      <c r="U3720" s="78">
        <v>11</v>
      </c>
      <c r="V3720" s="80" t="s">
        <v>156</v>
      </c>
      <c r="W3720" s="78">
        <v>71</v>
      </c>
      <c r="X3720" s="78">
        <v>5</v>
      </c>
    </row>
    <row r="3721" spans="1:24" x14ac:dyDescent="0.25">
      <c r="A3721" s="67"/>
      <c r="B3721" s="67">
        <v>3358</v>
      </c>
      <c r="C3721" s="67" t="s">
        <v>793</v>
      </c>
      <c r="D3721" s="109">
        <v>380250</v>
      </c>
      <c r="E3721" s="89" t="s">
        <v>598</v>
      </c>
      <c r="F3721" s="72">
        <v>712630</v>
      </c>
      <c r="G3721" s="86" t="s">
        <v>270</v>
      </c>
      <c r="H3721" s="87">
        <v>1700</v>
      </c>
      <c r="I3721" s="87">
        <v>1133</v>
      </c>
      <c r="J3721" s="87">
        <v>2467</v>
      </c>
      <c r="K3721" s="87">
        <v>1833.72</v>
      </c>
      <c r="L3721" s="80">
        <v>1900</v>
      </c>
      <c r="M3721" s="80">
        <f t="shared" si="100"/>
        <v>-567</v>
      </c>
      <c r="N3721" s="80"/>
      <c r="O3721" s="80"/>
      <c r="P3721" s="80"/>
      <c r="Q3721" s="78">
        <v>110010</v>
      </c>
      <c r="R3721" s="79" t="s">
        <v>150</v>
      </c>
      <c r="S3721" s="78">
        <v>10</v>
      </c>
      <c r="T3721" s="79" t="s">
        <v>150</v>
      </c>
      <c r="U3721" s="78">
        <v>11</v>
      </c>
      <c r="V3721" s="80" t="s">
        <v>156</v>
      </c>
      <c r="W3721" s="78">
        <v>71</v>
      </c>
      <c r="X3721" s="78">
        <v>5</v>
      </c>
    </row>
    <row r="3722" spans="1:24" x14ac:dyDescent="0.25">
      <c r="A3722" s="67"/>
      <c r="B3722" s="67">
        <v>3359</v>
      </c>
      <c r="C3722" s="67" t="s">
        <v>793</v>
      </c>
      <c r="D3722" s="109">
        <v>380250</v>
      </c>
      <c r="E3722" s="89" t="s">
        <v>598</v>
      </c>
      <c r="F3722" s="72">
        <v>712655</v>
      </c>
      <c r="G3722" s="86" t="s">
        <v>237</v>
      </c>
      <c r="H3722" s="87">
        <v>259.45</v>
      </c>
      <c r="I3722" s="87">
        <v>312</v>
      </c>
      <c r="J3722" s="87">
        <v>300</v>
      </c>
      <c r="K3722" s="87">
        <v>150.94999999999999</v>
      </c>
      <c r="L3722" s="80">
        <v>350</v>
      </c>
      <c r="M3722" s="80">
        <f t="shared" si="100"/>
        <v>50</v>
      </c>
      <c r="N3722" s="80"/>
      <c r="O3722" s="80"/>
      <c r="P3722" s="80"/>
      <c r="Q3722" s="78">
        <v>110010</v>
      </c>
      <c r="R3722" s="79" t="s">
        <v>150</v>
      </c>
      <c r="S3722" s="78">
        <v>10</v>
      </c>
      <c r="T3722" s="79" t="s">
        <v>150</v>
      </c>
      <c r="U3722" s="78">
        <v>11</v>
      </c>
      <c r="V3722" s="80" t="s">
        <v>156</v>
      </c>
      <c r="W3722" s="78">
        <v>71</v>
      </c>
      <c r="X3722" s="78">
        <v>5</v>
      </c>
    </row>
    <row r="3723" spans="1:24" x14ac:dyDescent="0.25">
      <c r="A3723" s="67"/>
      <c r="B3723" s="67">
        <v>3360</v>
      </c>
      <c r="C3723" s="67" t="s">
        <v>793</v>
      </c>
      <c r="D3723" s="109">
        <v>380250</v>
      </c>
      <c r="E3723" s="89" t="s">
        <v>598</v>
      </c>
      <c r="F3723" s="72">
        <v>733110</v>
      </c>
      <c r="G3723" s="86" t="s">
        <v>214</v>
      </c>
      <c r="H3723" s="87">
        <v>14612.98</v>
      </c>
      <c r="I3723" s="87">
        <v>12939.46</v>
      </c>
      <c r="J3723" s="87">
        <v>11049</v>
      </c>
      <c r="K3723" s="87">
        <v>963.11</v>
      </c>
      <c r="L3723" s="80">
        <v>9000</v>
      </c>
      <c r="M3723" s="80">
        <f t="shared" si="100"/>
        <v>-2049</v>
      </c>
      <c r="N3723" s="80"/>
      <c r="O3723" s="80"/>
      <c r="P3723" s="80"/>
      <c r="Q3723" s="78">
        <v>110010</v>
      </c>
      <c r="R3723" s="79" t="s">
        <v>150</v>
      </c>
      <c r="S3723" s="78">
        <v>10</v>
      </c>
      <c r="T3723" s="79" t="s">
        <v>150</v>
      </c>
      <c r="U3723" s="78">
        <v>11</v>
      </c>
      <c r="V3723" s="80" t="s">
        <v>156</v>
      </c>
      <c r="W3723" s="78">
        <v>73</v>
      </c>
      <c r="X3723" s="78">
        <v>5</v>
      </c>
    </row>
    <row r="3724" spans="1:24" x14ac:dyDescent="0.25">
      <c r="A3724" s="67"/>
      <c r="B3724" s="67">
        <v>3361</v>
      </c>
      <c r="C3724" s="67" t="s">
        <v>793</v>
      </c>
      <c r="D3724" s="109">
        <v>380250</v>
      </c>
      <c r="E3724" s="89" t="s">
        <v>598</v>
      </c>
      <c r="F3724" s="72">
        <v>733210</v>
      </c>
      <c r="G3724" s="86" t="s">
        <v>251</v>
      </c>
      <c r="H3724" s="87">
        <v>201.8</v>
      </c>
      <c r="I3724" s="87">
        <v>0</v>
      </c>
      <c r="J3724" s="87">
        <v>150</v>
      </c>
      <c r="K3724" s="87">
        <v>0</v>
      </c>
      <c r="L3724" s="80">
        <v>150</v>
      </c>
      <c r="M3724" s="80">
        <f t="shared" si="100"/>
        <v>0</v>
      </c>
      <c r="N3724" s="80"/>
      <c r="O3724" s="80"/>
      <c r="P3724" s="80"/>
      <c r="Q3724" s="78">
        <v>110010</v>
      </c>
      <c r="R3724" s="79" t="s">
        <v>150</v>
      </c>
      <c r="S3724" s="78">
        <v>10</v>
      </c>
      <c r="T3724" s="79" t="s">
        <v>150</v>
      </c>
      <c r="U3724" s="78">
        <v>11</v>
      </c>
      <c r="V3724" s="80" t="s">
        <v>156</v>
      </c>
      <c r="W3724" s="78">
        <v>73</v>
      </c>
      <c r="X3724" s="78">
        <v>5</v>
      </c>
    </row>
    <row r="3725" spans="1:24" x14ac:dyDescent="0.25">
      <c r="A3725" s="67"/>
      <c r="B3725" s="67">
        <v>3362</v>
      </c>
      <c r="C3725" s="67" t="s">
        <v>793</v>
      </c>
      <c r="D3725" s="109">
        <v>380250</v>
      </c>
      <c r="E3725" s="89" t="s">
        <v>598</v>
      </c>
      <c r="F3725" s="72">
        <v>733230</v>
      </c>
      <c r="G3725" s="86" t="s">
        <v>369</v>
      </c>
      <c r="H3725" s="87">
        <v>5816.89</v>
      </c>
      <c r="I3725" s="87">
        <v>6324.0800000000008</v>
      </c>
      <c r="J3725" s="87">
        <v>8700</v>
      </c>
      <c r="K3725" s="87">
        <v>5679.25</v>
      </c>
      <c r="L3725" s="80">
        <v>9700</v>
      </c>
      <c r="M3725" s="80">
        <f t="shared" si="100"/>
        <v>1000</v>
      </c>
      <c r="N3725" s="80"/>
      <c r="O3725" s="80"/>
      <c r="P3725" s="80"/>
      <c r="Q3725" s="78">
        <v>110010</v>
      </c>
      <c r="R3725" s="79" t="s">
        <v>150</v>
      </c>
      <c r="S3725" s="78">
        <v>10</v>
      </c>
      <c r="T3725" s="79" t="s">
        <v>150</v>
      </c>
      <c r="U3725" s="78">
        <v>11</v>
      </c>
      <c r="V3725" s="80" t="s">
        <v>156</v>
      </c>
      <c r="W3725" s="78">
        <v>73</v>
      </c>
      <c r="X3725" s="78">
        <v>5</v>
      </c>
    </row>
    <row r="3726" spans="1:24" x14ac:dyDescent="0.25">
      <c r="A3726" s="67"/>
      <c r="B3726" s="67">
        <v>3363</v>
      </c>
      <c r="C3726" s="67" t="s">
        <v>793</v>
      </c>
      <c r="D3726" s="109">
        <v>380250</v>
      </c>
      <c r="E3726" s="89" t="s">
        <v>598</v>
      </c>
      <c r="F3726" s="72">
        <v>744210</v>
      </c>
      <c r="G3726" s="86" t="s">
        <v>190</v>
      </c>
      <c r="H3726" s="87">
        <v>1492.8200000000002</v>
      </c>
      <c r="I3726" s="87">
        <v>1638.76</v>
      </c>
      <c r="J3726" s="87">
        <v>1200</v>
      </c>
      <c r="K3726" s="87">
        <v>640.08000000000004</v>
      </c>
      <c r="L3726" s="80">
        <v>1600</v>
      </c>
      <c r="M3726" s="80">
        <f t="shared" si="100"/>
        <v>400</v>
      </c>
      <c r="N3726" s="80"/>
      <c r="O3726" s="80"/>
      <c r="P3726" s="80"/>
      <c r="Q3726" s="78">
        <v>110010</v>
      </c>
      <c r="R3726" s="79" t="s">
        <v>150</v>
      </c>
      <c r="S3726" s="78">
        <v>10</v>
      </c>
      <c r="T3726" s="79" t="s">
        <v>150</v>
      </c>
      <c r="U3726" s="78">
        <v>11</v>
      </c>
      <c r="V3726" s="80" t="s">
        <v>156</v>
      </c>
      <c r="W3726" s="78">
        <v>74</v>
      </c>
      <c r="X3726" s="78">
        <v>5</v>
      </c>
    </row>
    <row r="3727" spans="1:24" x14ac:dyDescent="0.25">
      <c r="A3727" s="67"/>
      <c r="B3727" s="67">
        <v>3364</v>
      </c>
      <c r="C3727" s="67" t="s">
        <v>793</v>
      </c>
      <c r="D3727" s="109">
        <v>380250</v>
      </c>
      <c r="E3727" s="88" t="s">
        <v>598</v>
      </c>
      <c r="F3727" s="72">
        <v>744220</v>
      </c>
      <c r="G3727" s="86" t="s">
        <v>191</v>
      </c>
      <c r="H3727" s="87">
        <v>6553.9</v>
      </c>
      <c r="I3727" s="87">
        <v>6362.12</v>
      </c>
      <c r="J3727" s="87">
        <v>5500</v>
      </c>
      <c r="K3727" s="87">
        <v>3036.69</v>
      </c>
      <c r="L3727" s="80">
        <v>5500</v>
      </c>
      <c r="M3727" s="80">
        <f t="shared" si="100"/>
        <v>0</v>
      </c>
      <c r="N3727" s="80"/>
      <c r="O3727" s="80"/>
      <c r="P3727" s="80"/>
      <c r="Q3727" s="78">
        <v>110010</v>
      </c>
      <c r="R3727" s="79" t="s">
        <v>150</v>
      </c>
      <c r="S3727" s="78">
        <v>10</v>
      </c>
      <c r="T3727" s="79" t="s">
        <v>150</v>
      </c>
      <c r="U3727" s="78">
        <v>11</v>
      </c>
      <c r="V3727" s="80" t="s">
        <v>156</v>
      </c>
      <c r="W3727" s="78">
        <v>74</v>
      </c>
      <c r="X3727" s="78">
        <v>5</v>
      </c>
    </row>
    <row r="3728" spans="1:24" x14ac:dyDescent="0.25">
      <c r="A3728" s="67"/>
      <c r="B3728" s="67">
        <v>3365</v>
      </c>
      <c r="C3728" s="67" t="s">
        <v>793</v>
      </c>
      <c r="D3728" s="109">
        <v>380250</v>
      </c>
      <c r="E3728" s="88" t="s">
        <v>598</v>
      </c>
      <c r="F3728" s="72">
        <v>755240</v>
      </c>
      <c r="G3728" s="86" t="s">
        <v>193</v>
      </c>
      <c r="H3728" s="87">
        <v>1430</v>
      </c>
      <c r="I3728" s="87">
        <v>2750</v>
      </c>
      <c r="J3728" s="87">
        <v>3500</v>
      </c>
      <c r="K3728" s="87">
        <v>0</v>
      </c>
      <c r="L3728" s="80">
        <v>3500</v>
      </c>
      <c r="M3728" s="80">
        <f t="shared" si="100"/>
        <v>0</v>
      </c>
      <c r="N3728" s="80"/>
      <c r="O3728" s="80"/>
      <c r="P3728" s="80"/>
      <c r="Q3728" s="78">
        <v>110010</v>
      </c>
      <c r="R3728" s="79" t="s">
        <v>150</v>
      </c>
      <c r="S3728" s="78">
        <v>10</v>
      </c>
      <c r="T3728" s="79" t="s">
        <v>150</v>
      </c>
      <c r="U3728" s="78">
        <v>11</v>
      </c>
      <c r="V3728" s="80" t="s">
        <v>156</v>
      </c>
      <c r="W3728" s="78">
        <v>75</v>
      </c>
      <c r="X3728" s="78">
        <v>5</v>
      </c>
    </row>
    <row r="3729" spans="1:24" x14ac:dyDescent="0.25">
      <c r="A3729" s="67"/>
      <c r="B3729" s="67">
        <v>3366</v>
      </c>
      <c r="C3729" s="67" t="s">
        <v>793</v>
      </c>
      <c r="D3729" s="109">
        <v>380250</v>
      </c>
      <c r="E3729" s="88" t="s">
        <v>598</v>
      </c>
      <c r="F3729" s="72">
        <v>755310</v>
      </c>
      <c r="G3729" s="86" t="s">
        <v>194</v>
      </c>
      <c r="H3729" s="87">
        <v>1529.79</v>
      </c>
      <c r="I3729" s="87">
        <v>3166.5000000000009</v>
      </c>
      <c r="J3729" s="87">
        <v>2900</v>
      </c>
      <c r="K3729" s="87">
        <v>1621.98</v>
      </c>
      <c r="L3729" s="80">
        <v>2500</v>
      </c>
      <c r="M3729" s="80">
        <f t="shared" si="100"/>
        <v>-400</v>
      </c>
      <c r="N3729" s="80"/>
      <c r="O3729" s="80"/>
      <c r="P3729" s="80"/>
      <c r="Q3729" s="78">
        <v>110010</v>
      </c>
      <c r="R3729" s="79" t="s">
        <v>150</v>
      </c>
      <c r="S3729" s="78">
        <v>10</v>
      </c>
      <c r="T3729" s="79" t="s">
        <v>150</v>
      </c>
      <c r="U3729" s="78">
        <v>11</v>
      </c>
      <c r="V3729" s="80" t="s">
        <v>156</v>
      </c>
      <c r="W3729" s="78">
        <v>75</v>
      </c>
      <c r="X3729" s="78">
        <v>5</v>
      </c>
    </row>
    <row r="3730" spans="1:24" x14ac:dyDescent="0.25">
      <c r="A3730" s="67"/>
      <c r="B3730" s="67">
        <v>3367</v>
      </c>
      <c r="C3730" s="67" t="s">
        <v>793</v>
      </c>
      <c r="D3730" s="109">
        <v>380250</v>
      </c>
      <c r="E3730" s="88" t="s">
        <v>598</v>
      </c>
      <c r="F3730" s="72">
        <v>755330</v>
      </c>
      <c r="G3730" s="86" t="s">
        <v>238</v>
      </c>
      <c r="H3730" s="87">
        <v>0</v>
      </c>
      <c r="I3730" s="87">
        <v>0</v>
      </c>
      <c r="J3730" s="87">
        <v>450</v>
      </c>
      <c r="K3730" s="87">
        <v>0</v>
      </c>
      <c r="L3730" s="80">
        <v>0</v>
      </c>
      <c r="M3730" s="80">
        <f t="shared" si="100"/>
        <v>-450</v>
      </c>
      <c r="N3730" s="80"/>
      <c r="O3730" s="80"/>
      <c r="P3730" s="80"/>
      <c r="Q3730" s="78">
        <v>110010</v>
      </c>
      <c r="R3730" s="79" t="s">
        <v>150</v>
      </c>
      <c r="S3730" s="78">
        <v>10</v>
      </c>
      <c r="T3730" s="79" t="s">
        <v>150</v>
      </c>
      <c r="U3730" s="78">
        <v>11</v>
      </c>
      <c r="V3730" s="80" t="s">
        <v>156</v>
      </c>
      <c r="W3730" s="78">
        <v>75</v>
      </c>
      <c r="X3730" s="78">
        <v>5</v>
      </c>
    </row>
    <row r="3731" spans="1:24" x14ac:dyDescent="0.25">
      <c r="A3731" s="67"/>
      <c r="B3731" s="67">
        <v>3368</v>
      </c>
      <c r="C3731" s="67" t="s">
        <v>793</v>
      </c>
      <c r="D3731" s="109">
        <v>380250</v>
      </c>
      <c r="E3731" s="88" t="s">
        <v>598</v>
      </c>
      <c r="F3731" s="72">
        <v>755360</v>
      </c>
      <c r="G3731" s="86" t="s">
        <v>225</v>
      </c>
      <c r="H3731" s="87">
        <v>1015.4100000000001</v>
      </c>
      <c r="I3731" s="87">
        <v>1393.75</v>
      </c>
      <c r="J3731" s="87">
        <v>1350</v>
      </c>
      <c r="K3731" s="87">
        <v>826.74</v>
      </c>
      <c r="L3731" s="80">
        <v>1200</v>
      </c>
      <c r="M3731" s="80">
        <f t="shared" si="100"/>
        <v>-150</v>
      </c>
      <c r="N3731" s="80"/>
      <c r="O3731" s="80"/>
      <c r="P3731" s="80"/>
      <c r="Q3731" s="78">
        <v>110010</v>
      </c>
      <c r="R3731" s="79" t="s">
        <v>150</v>
      </c>
      <c r="S3731" s="78">
        <v>10</v>
      </c>
      <c r="T3731" s="79" t="s">
        <v>150</v>
      </c>
      <c r="U3731" s="78">
        <v>11</v>
      </c>
      <c r="V3731" s="80" t="s">
        <v>156</v>
      </c>
      <c r="W3731" s="78">
        <v>75</v>
      </c>
      <c r="X3731" s="78">
        <v>5</v>
      </c>
    </row>
    <row r="3732" spans="1:24" x14ac:dyDescent="0.25">
      <c r="A3732" s="67"/>
      <c r="B3732" s="67">
        <v>3369</v>
      </c>
      <c r="C3732" s="67" t="s">
        <v>793</v>
      </c>
      <c r="D3732" s="109">
        <v>380250</v>
      </c>
      <c r="E3732" s="88" t="s">
        <v>598</v>
      </c>
      <c r="F3732" s="72">
        <v>755510</v>
      </c>
      <c r="G3732" s="86" t="s">
        <v>195</v>
      </c>
      <c r="H3732" s="87">
        <v>0</v>
      </c>
      <c r="I3732" s="87">
        <v>0</v>
      </c>
      <c r="J3732" s="87">
        <v>1200</v>
      </c>
      <c r="K3732" s="87">
        <v>0</v>
      </c>
      <c r="L3732" s="80">
        <v>1000</v>
      </c>
      <c r="M3732" s="80">
        <f t="shared" si="100"/>
        <v>-200</v>
      </c>
      <c r="N3732" s="80"/>
      <c r="O3732" s="80"/>
      <c r="P3732" s="80"/>
      <c r="Q3732" s="78">
        <v>110010</v>
      </c>
      <c r="R3732" s="79" t="s">
        <v>150</v>
      </c>
      <c r="S3732" s="78">
        <v>10</v>
      </c>
      <c r="T3732" s="79" t="s">
        <v>150</v>
      </c>
      <c r="U3732" s="78">
        <v>11</v>
      </c>
      <c r="V3732" s="80" t="s">
        <v>156</v>
      </c>
      <c r="W3732" s="78">
        <v>75</v>
      </c>
      <c r="X3732" s="78">
        <v>5</v>
      </c>
    </row>
    <row r="3733" spans="1:24" x14ac:dyDescent="0.25">
      <c r="A3733" s="67"/>
      <c r="B3733" s="67">
        <v>3370</v>
      </c>
      <c r="C3733" s="67" t="s">
        <v>793</v>
      </c>
      <c r="D3733" s="109">
        <v>380250</v>
      </c>
      <c r="E3733" s="88" t="s">
        <v>598</v>
      </c>
      <c r="F3733" s="72">
        <v>755705</v>
      </c>
      <c r="G3733" s="86" t="s">
        <v>196</v>
      </c>
      <c r="H3733" s="87">
        <v>117.82</v>
      </c>
      <c r="I3733" s="87">
        <v>226.8</v>
      </c>
      <c r="J3733" s="87">
        <v>200</v>
      </c>
      <c r="K3733" s="87">
        <v>68.989999999999995</v>
      </c>
      <c r="L3733" s="80">
        <v>200</v>
      </c>
      <c r="M3733" s="80">
        <f t="shared" si="100"/>
        <v>0</v>
      </c>
      <c r="N3733" s="80"/>
      <c r="O3733" s="80"/>
      <c r="P3733" s="80"/>
      <c r="Q3733" s="78">
        <v>110010</v>
      </c>
      <c r="R3733" s="79" t="s">
        <v>150</v>
      </c>
      <c r="S3733" s="78">
        <v>10</v>
      </c>
      <c r="T3733" s="79" t="s">
        <v>150</v>
      </c>
      <c r="U3733" s="78">
        <v>11</v>
      </c>
      <c r="V3733" s="80" t="s">
        <v>156</v>
      </c>
      <c r="W3733" s="78">
        <v>75</v>
      </c>
      <c r="X3733" s="78">
        <v>5</v>
      </c>
    </row>
    <row r="3734" spans="1:24" x14ac:dyDescent="0.25">
      <c r="A3734" s="67"/>
      <c r="B3734" s="67">
        <v>3371</v>
      </c>
      <c r="C3734" s="67" t="s">
        <v>793</v>
      </c>
      <c r="D3734" s="109">
        <v>380250</v>
      </c>
      <c r="E3734" s="88" t="s">
        <v>598</v>
      </c>
      <c r="F3734" s="72">
        <v>755745</v>
      </c>
      <c r="G3734" s="86" t="s">
        <v>252</v>
      </c>
      <c r="H3734" s="87">
        <v>150.22</v>
      </c>
      <c r="I3734" s="87">
        <v>221.19</v>
      </c>
      <c r="J3734" s="87">
        <v>500</v>
      </c>
      <c r="K3734" s="87">
        <v>161.79</v>
      </c>
      <c r="L3734" s="80">
        <v>750</v>
      </c>
      <c r="M3734" s="80">
        <f t="shared" si="100"/>
        <v>250</v>
      </c>
      <c r="N3734" s="80"/>
      <c r="O3734" s="80"/>
      <c r="P3734" s="80"/>
      <c r="Q3734" s="78">
        <v>110010</v>
      </c>
      <c r="R3734" s="79" t="s">
        <v>150</v>
      </c>
      <c r="S3734" s="78">
        <v>10</v>
      </c>
      <c r="T3734" s="79" t="s">
        <v>150</v>
      </c>
      <c r="U3734" s="78">
        <v>11</v>
      </c>
      <c r="V3734" s="80" t="s">
        <v>156</v>
      </c>
      <c r="W3734" s="78">
        <v>75</v>
      </c>
      <c r="X3734" s="78">
        <v>5</v>
      </c>
    </row>
    <row r="3735" spans="1:24" x14ac:dyDescent="0.25">
      <c r="A3735" s="67"/>
      <c r="B3735" s="67">
        <v>3372</v>
      </c>
      <c r="C3735" s="67" t="s">
        <v>793</v>
      </c>
      <c r="D3735" s="109">
        <v>380250</v>
      </c>
      <c r="E3735" s="89" t="s">
        <v>598</v>
      </c>
      <c r="F3735" s="72">
        <v>755765</v>
      </c>
      <c r="G3735" s="86" t="s">
        <v>239</v>
      </c>
      <c r="H3735" s="87">
        <v>67</v>
      </c>
      <c r="I3735" s="87">
        <v>0</v>
      </c>
      <c r="J3735" s="87">
        <v>150</v>
      </c>
      <c r="K3735" s="87">
        <v>0</v>
      </c>
      <c r="L3735" s="80">
        <v>150</v>
      </c>
      <c r="M3735" s="80">
        <f t="shared" si="100"/>
        <v>0</v>
      </c>
      <c r="N3735" s="80"/>
      <c r="O3735" s="80"/>
      <c r="P3735" s="80"/>
      <c r="Q3735" s="78">
        <v>110010</v>
      </c>
      <c r="R3735" s="79" t="s">
        <v>150</v>
      </c>
      <c r="S3735" s="78">
        <v>10</v>
      </c>
      <c r="T3735" s="79" t="s">
        <v>150</v>
      </c>
      <c r="U3735" s="78">
        <v>11</v>
      </c>
      <c r="V3735" s="80" t="s">
        <v>156</v>
      </c>
      <c r="W3735" s="78">
        <v>75</v>
      </c>
      <c r="X3735" s="78">
        <v>5</v>
      </c>
    </row>
    <row r="3736" spans="1:24" x14ac:dyDescent="0.25">
      <c r="A3736" s="67"/>
      <c r="B3736" s="67">
        <v>3373</v>
      </c>
      <c r="C3736" s="67" t="s">
        <v>793</v>
      </c>
      <c r="D3736" s="109">
        <v>380250</v>
      </c>
      <c r="E3736" s="89" t="s">
        <v>598</v>
      </c>
      <c r="F3736" s="72">
        <v>777410</v>
      </c>
      <c r="G3736" s="86" t="s">
        <v>204</v>
      </c>
      <c r="H3736" s="87">
        <v>0</v>
      </c>
      <c r="I3736" s="87">
        <v>26968.68</v>
      </c>
      <c r="J3736" s="87">
        <v>0</v>
      </c>
      <c r="K3736" s="87">
        <v>0</v>
      </c>
      <c r="L3736" s="80">
        <v>0</v>
      </c>
      <c r="M3736" s="80">
        <f t="shared" si="100"/>
        <v>0</v>
      </c>
      <c r="N3736" s="80"/>
      <c r="O3736" s="80"/>
      <c r="P3736" s="80"/>
      <c r="Q3736" s="78">
        <v>110010</v>
      </c>
      <c r="R3736" s="79" t="s">
        <v>150</v>
      </c>
      <c r="S3736" s="78">
        <v>10</v>
      </c>
      <c r="T3736" s="79" t="s">
        <v>150</v>
      </c>
      <c r="U3736" s="78">
        <v>11</v>
      </c>
      <c r="V3736" s="80" t="s">
        <v>156</v>
      </c>
      <c r="W3736" s="78">
        <v>77</v>
      </c>
      <c r="X3736" s="78">
        <v>5</v>
      </c>
    </row>
    <row r="3737" spans="1:24" x14ac:dyDescent="0.25">
      <c r="A3737" s="67"/>
      <c r="B3737" s="67">
        <v>3374</v>
      </c>
      <c r="C3737" s="67" t="s">
        <v>793</v>
      </c>
      <c r="D3737" s="109">
        <v>380250</v>
      </c>
      <c r="E3737" s="89" t="s">
        <v>598</v>
      </c>
      <c r="F3737" s="72">
        <v>787410</v>
      </c>
      <c r="G3737" s="86" t="s">
        <v>227</v>
      </c>
      <c r="H3737" s="87">
        <v>4495.5</v>
      </c>
      <c r="I3737" s="87">
        <v>0</v>
      </c>
      <c r="J3737" s="87">
        <v>0</v>
      </c>
      <c r="K3737" s="87">
        <v>0</v>
      </c>
      <c r="L3737" s="80">
        <v>0</v>
      </c>
      <c r="M3737" s="80">
        <f t="shared" si="100"/>
        <v>0</v>
      </c>
      <c r="N3737" s="80"/>
      <c r="O3737" s="80"/>
      <c r="P3737" s="80"/>
      <c r="Q3737" s="78">
        <v>110010</v>
      </c>
      <c r="R3737" s="79" t="s">
        <v>150</v>
      </c>
      <c r="S3737" s="78">
        <v>10</v>
      </c>
      <c r="T3737" s="79" t="s">
        <v>150</v>
      </c>
      <c r="U3737" s="78">
        <v>11</v>
      </c>
      <c r="V3737" s="80" t="s">
        <v>156</v>
      </c>
      <c r="W3737" s="78">
        <v>78</v>
      </c>
      <c r="X3737" s="78">
        <v>5</v>
      </c>
    </row>
    <row r="3738" spans="1:24" x14ac:dyDescent="0.25">
      <c r="A3738" s="67"/>
      <c r="B3738" s="67">
        <v>3375</v>
      </c>
      <c r="C3738" s="67" t="s">
        <v>793</v>
      </c>
      <c r="D3738" s="109">
        <v>380250</v>
      </c>
      <c r="E3738" s="89" t="s">
        <v>598</v>
      </c>
      <c r="F3738" s="72">
        <v>787430</v>
      </c>
      <c r="G3738" s="86" t="s">
        <v>207</v>
      </c>
      <c r="H3738" s="87">
        <v>0</v>
      </c>
      <c r="I3738" s="87">
        <v>0</v>
      </c>
      <c r="J3738" s="87">
        <v>825</v>
      </c>
      <c r="K3738" s="87">
        <v>825</v>
      </c>
      <c r="L3738" s="80">
        <v>0</v>
      </c>
      <c r="M3738" s="80">
        <f t="shared" si="100"/>
        <v>-825</v>
      </c>
      <c r="N3738" s="80"/>
      <c r="O3738" s="80"/>
      <c r="P3738" s="80"/>
      <c r="Q3738" s="78">
        <v>110010</v>
      </c>
      <c r="R3738" s="79" t="s">
        <v>150</v>
      </c>
      <c r="S3738" s="78">
        <v>10</v>
      </c>
      <c r="T3738" s="79" t="s">
        <v>150</v>
      </c>
      <c r="U3738" s="78">
        <v>11</v>
      </c>
      <c r="V3738" s="80" t="s">
        <v>156</v>
      </c>
      <c r="W3738" s="78">
        <v>78</v>
      </c>
      <c r="X3738" s="78">
        <v>5</v>
      </c>
    </row>
    <row r="3739" spans="1:24" x14ac:dyDescent="0.25">
      <c r="A3739" s="67"/>
      <c r="B3739" s="67"/>
      <c r="C3739" s="67" t="s">
        <v>793</v>
      </c>
      <c r="D3739" s="109">
        <v>380250</v>
      </c>
      <c r="E3739" s="89" t="s">
        <v>598</v>
      </c>
      <c r="F3739" s="66">
        <v>798142</v>
      </c>
      <c r="G3739" s="66" t="s">
        <v>839</v>
      </c>
      <c r="H3739" s="87"/>
      <c r="I3739" s="87"/>
      <c r="J3739" s="87"/>
      <c r="K3739" s="87"/>
      <c r="L3739" s="80">
        <v>-6452</v>
      </c>
      <c r="M3739" s="80">
        <f t="shared" si="100"/>
        <v>-6452</v>
      </c>
      <c r="N3739" s="80"/>
      <c r="O3739" s="80"/>
      <c r="P3739" s="80"/>
      <c r="Q3739" s="78">
        <v>110010</v>
      </c>
      <c r="R3739" s="79" t="s">
        <v>150</v>
      </c>
      <c r="S3739" s="78">
        <v>10</v>
      </c>
      <c r="T3739" s="79" t="s">
        <v>150</v>
      </c>
      <c r="U3739" s="78">
        <v>11</v>
      </c>
      <c r="V3739" s="80" t="s">
        <v>156</v>
      </c>
      <c r="W3739" s="78">
        <v>79</v>
      </c>
      <c r="X3739" s="78">
        <v>5</v>
      </c>
    </row>
    <row r="3740" spans="1:24" x14ac:dyDescent="0.25">
      <c r="A3740" s="67"/>
      <c r="B3740" s="67">
        <v>3218</v>
      </c>
      <c r="C3740" s="67" t="s">
        <v>793</v>
      </c>
      <c r="D3740" s="109">
        <v>380251</v>
      </c>
      <c r="E3740" s="88" t="s">
        <v>794</v>
      </c>
      <c r="F3740" s="76">
        <v>611120</v>
      </c>
      <c r="G3740" s="75" t="s">
        <v>229</v>
      </c>
      <c r="H3740" s="80">
        <v>0</v>
      </c>
      <c r="I3740" s="80">
        <v>0</v>
      </c>
      <c r="J3740" s="80">
        <v>0</v>
      </c>
      <c r="K3740" s="80">
        <v>0</v>
      </c>
      <c r="L3740" s="80">
        <v>0</v>
      </c>
      <c r="M3740" s="80"/>
      <c r="N3740" s="80"/>
      <c r="O3740" s="80"/>
      <c r="P3740" s="80"/>
      <c r="Q3740" s="78">
        <v>110010</v>
      </c>
      <c r="R3740" s="79" t="s">
        <v>150</v>
      </c>
      <c r="S3740" s="78">
        <v>10</v>
      </c>
      <c r="T3740" s="79" t="s">
        <v>150</v>
      </c>
      <c r="U3740" s="78">
        <v>11</v>
      </c>
      <c r="V3740" s="80" t="s">
        <v>156</v>
      </c>
      <c r="W3740" s="78">
        <v>61</v>
      </c>
      <c r="X3740" s="78">
        <v>2</v>
      </c>
    </row>
    <row r="3741" spans="1:24" x14ac:dyDescent="0.25">
      <c r="A3741" s="67"/>
      <c r="B3741" s="67">
        <v>3217</v>
      </c>
      <c r="C3741" s="67" t="s">
        <v>793</v>
      </c>
      <c r="D3741" s="109">
        <v>380251</v>
      </c>
      <c r="E3741" s="88" t="s">
        <v>794</v>
      </c>
      <c r="F3741" s="76">
        <v>611455</v>
      </c>
      <c r="G3741" s="75" t="s">
        <v>217</v>
      </c>
      <c r="H3741" s="80">
        <v>0</v>
      </c>
      <c r="I3741" s="80">
        <v>0</v>
      </c>
      <c r="J3741" s="80">
        <v>0</v>
      </c>
      <c r="K3741" s="80">
        <v>0</v>
      </c>
      <c r="L3741" s="80">
        <v>3000</v>
      </c>
      <c r="M3741" s="80"/>
      <c r="N3741" s="80"/>
      <c r="O3741" s="80"/>
      <c r="P3741" s="80"/>
      <c r="Q3741" s="78">
        <v>110010</v>
      </c>
      <c r="R3741" s="79" t="s">
        <v>150</v>
      </c>
      <c r="S3741" s="78">
        <v>10</v>
      </c>
      <c r="T3741" s="79" t="s">
        <v>150</v>
      </c>
      <c r="U3741" s="78">
        <v>11</v>
      </c>
      <c r="V3741" s="80" t="s">
        <v>156</v>
      </c>
      <c r="W3741" s="78">
        <v>61</v>
      </c>
      <c r="X3741" s="78">
        <v>2</v>
      </c>
    </row>
    <row r="3742" spans="1:24" x14ac:dyDescent="0.25">
      <c r="A3742" s="67"/>
      <c r="B3742" s="67">
        <v>3219</v>
      </c>
      <c r="C3742" s="67" t="s">
        <v>793</v>
      </c>
      <c r="D3742" s="109">
        <v>380251</v>
      </c>
      <c r="E3742" s="88" t="s">
        <v>794</v>
      </c>
      <c r="F3742" s="72">
        <v>733110</v>
      </c>
      <c r="G3742" s="86" t="s">
        <v>214</v>
      </c>
      <c r="H3742" s="80">
        <v>0</v>
      </c>
      <c r="I3742" s="80">
        <v>0</v>
      </c>
      <c r="J3742" s="80">
        <v>0</v>
      </c>
      <c r="K3742" s="80">
        <v>0</v>
      </c>
      <c r="L3742" s="80">
        <v>8500</v>
      </c>
      <c r="M3742" s="80">
        <f>+L3742-J3742</f>
        <v>8500</v>
      </c>
      <c r="N3742" s="80"/>
      <c r="O3742" s="80"/>
      <c r="P3742" s="80"/>
      <c r="Q3742" s="78">
        <v>110010</v>
      </c>
      <c r="R3742" s="79" t="s">
        <v>150</v>
      </c>
      <c r="S3742" s="78">
        <v>10</v>
      </c>
      <c r="T3742" s="79" t="s">
        <v>150</v>
      </c>
      <c r="U3742" s="78">
        <v>11</v>
      </c>
      <c r="V3742" s="80" t="s">
        <v>156</v>
      </c>
      <c r="W3742" s="78">
        <v>73</v>
      </c>
      <c r="X3742" s="78">
        <v>5</v>
      </c>
    </row>
    <row r="3743" spans="1:24" x14ac:dyDescent="0.25">
      <c r="A3743" s="67"/>
      <c r="B3743" s="67">
        <v>3220</v>
      </c>
      <c r="C3743" s="67" t="s">
        <v>793</v>
      </c>
      <c r="D3743" s="109">
        <v>380251</v>
      </c>
      <c r="E3743" s="88" t="s">
        <v>794</v>
      </c>
      <c r="F3743" s="72">
        <v>733230</v>
      </c>
      <c r="G3743" s="86" t="s">
        <v>369</v>
      </c>
      <c r="H3743" s="80">
        <v>0</v>
      </c>
      <c r="I3743" s="80">
        <v>0</v>
      </c>
      <c r="J3743" s="80">
        <v>0</v>
      </c>
      <c r="K3743" s="80">
        <v>0</v>
      </c>
      <c r="L3743" s="80">
        <v>216</v>
      </c>
      <c r="M3743" s="80">
        <f>+L3743-J3743</f>
        <v>216</v>
      </c>
      <c r="N3743" s="80"/>
      <c r="O3743" s="80"/>
      <c r="P3743" s="80"/>
      <c r="Q3743" s="78">
        <v>110010</v>
      </c>
      <c r="R3743" s="79" t="s">
        <v>150</v>
      </c>
      <c r="S3743" s="78">
        <v>10</v>
      </c>
      <c r="T3743" s="79" t="s">
        <v>150</v>
      </c>
      <c r="U3743" s="78">
        <v>11</v>
      </c>
      <c r="V3743" s="80" t="s">
        <v>156</v>
      </c>
      <c r="W3743" s="78">
        <v>73</v>
      </c>
      <c r="X3743" s="78">
        <v>5</v>
      </c>
    </row>
    <row r="3744" spans="1:24" x14ac:dyDescent="0.25">
      <c r="A3744" s="67"/>
      <c r="B3744" s="67">
        <v>3221</v>
      </c>
      <c r="C3744" s="67" t="s">
        <v>793</v>
      </c>
      <c r="D3744" s="109">
        <v>380251</v>
      </c>
      <c r="E3744" s="88" t="s">
        <v>794</v>
      </c>
      <c r="F3744" s="72">
        <v>744210</v>
      </c>
      <c r="G3744" s="86" t="s">
        <v>190</v>
      </c>
      <c r="H3744" s="80">
        <v>0</v>
      </c>
      <c r="I3744" s="80">
        <v>0</v>
      </c>
      <c r="J3744" s="80">
        <v>0</v>
      </c>
      <c r="K3744" s="80">
        <v>0</v>
      </c>
      <c r="L3744" s="80">
        <v>200</v>
      </c>
      <c r="M3744" s="80">
        <f>+L3744-J3744</f>
        <v>200</v>
      </c>
      <c r="N3744" s="80"/>
      <c r="O3744" s="80"/>
      <c r="P3744" s="80"/>
      <c r="Q3744" s="78">
        <v>110010</v>
      </c>
      <c r="R3744" s="79" t="s">
        <v>150</v>
      </c>
      <c r="S3744" s="78">
        <v>10</v>
      </c>
      <c r="T3744" s="79" t="s">
        <v>150</v>
      </c>
      <c r="U3744" s="78">
        <v>11</v>
      </c>
      <c r="V3744" s="80" t="s">
        <v>156</v>
      </c>
      <c r="W3744" s="78">
        <v>74</v>
      </c>
      <c r="X3744" s="78">
        <v>5</v>
      </c>
    </row>
    <row r="3745" spans="1:24" x14ac:dyDescent="0.25">
      <c r="A3745" s="67"/>
      <c r="B3745" s="67"/>
      <c r="C3745" s="67" t="s">
        <v>793</v>
      </c>
      <c r="D3745" s="109">
        <v>380251</v>
      </c>
      <c r="E3745" s="88" t="s">
        <v>794</v>
      </c>
      <c r="F3745" s="66">
        <v>798142</v>
      </c>
      <c r="G3745" s="66" t="s">
        <v>839</v>
      </c>
      <c r="H3745" s="80"/>
      <c r="I3745" s="80"/>
      <c r="J3745" s="80"/>
      <c r="K3745" s="80"/>
      <c r="L3745" s="80">
        <v>-892</v>
      </c>
      <c r="M3745" s="80">
        <f>+L3745-J3745</f>
        <v>-892</v>
      </c>
      <c r="N3745" s="80"/>
      <c r="O3745" s="80"/>
      <c r="P3745" s="80"/>
      <c r="Q3745" s="78">
        <v>110010</v>
      </c>
      <c r="R3745" s="79" t="s">
        <v>150</v>
      </c>
      <c r="S3745" s="78">
        <v>10</v>
      </c>
      <c r="T3745" s="79" t="s">
        <v>150</v>
      </c>
      <c r="U3745" s="78">
        <v>11</v>
      </c>
      <c r="V3745" s="80" t="s">
        <v>156</v>
      </c>
      <c r="W3745" s="78">
        <v>79</v>
      </c>
      <c r="X3745" s="78">
        <v>5</v>
      </c>
    </row>
    <row r="3746" spans="1:24" x14ac:dyDescent="0.25">
      <c r="A3746" s="67"/>
      <c r="B3746" s="67">
        <v>3376</v>
      </c>
      <c r="C3746" s="67" t="s">
        <v>793</v>
      </c>
      <c r="D3746" s="109">
        <v>380260</v>
      </c>
      <c r="E3746" s="89" t="s">
        <v>599</v>
      </c>
      <c r="F3746" s="72">
        <v>611110</v>
      </c>
      <c r="G3746" s="86" t="s">
        <v>258</v>
      </c>
      <c r="H3746" s="87">
        <v>20591.660000000003</v>
      </c>
      <c r="I3746" s="87">
        <v>30202.53</v>
      </c>
      <c r="J3746" s="87">
        <v>36235</v>
      </c>
      <c r="K3746" s="87">
        <v>18117.489999999998</v>
      </c>
      <c r="L3746" s="80">
        <v>36235</v>
      </c>
      <c r="M3746" s="80"/>
      <c r="N3746" s="80"/>
      <c r="O3746" s="80"/>
      <c r="P3746" s="80"/>
      <c r="Q3746" s="78">
        <v>110010</v>
      </c>
      <c r="R3746" s="79" t="s">
        <v>150</v>
      </c>
      <c r="S3746" s="78">
        <v>10</v>
      </c>
      <c r="T3746" s="79" t="s">
        <v>150</v>
      </c>
      <c r="U3746" s="78">
        <v>11</v>
      </c>
      <c r="V3746" s="80" t="s">
        <v>156</v>
      </c>
      <c r="W3746" s="78">
        <v>61</v>
      </c>
      <c r="X3746" s="78">
        <v>2</v>
      </c>
    </row>
    <row r="3747" spans="1:24" x14ac:dyDescent="0.25">
      <c r="A3747" s="67"/>
      <c r="B3747" s="67">
        <v>3377</v>
      </c>
      <c r="C3747" s="67" t="s">
        <v>793</v>
      </c>
      <c r="D3747" s="109">
        <v>380260</v>
      </c>
      <c r="E3747" s="89" t="s">
        <v>599</v>
      </c>
      <c r="F3747" s="72">
        <v>611115</v>
      </c>
      <c r="G3747" s="86" t="s">
        <v>259</v>
      </c>
      <c r="H3747" s="87">
        <v>0</v>
      </c>
      <c r="I3747" s="87">
        <v>149.5</v>
      </c>
      <c r="J3747" s="87">
        <v>119</v>
      </c>
      <c r="K3747" s="87">
        <v>118.89</v>
      </c>
      <c r="L3747" s="80">
        <v>0</v>
      </c>
      <c r="M3747" s="80"/>
      <c r="N3747" s="80"/>
      <c r="O3747" s="80"/>
      <c r="P3747" s="80"/>
      <c r="Q3747" s="78">
        <v>110010</v>
      </c>
      <c r="R3747" s="79" t="s">
        <v>150</v>
      </c>
      <c r="S3747" s="78">
        <v>10</v>
      </c>
      <c r="T3747" s="79" t="s">
        <v>150</v>
      </c>
      <c r="U3747" s="78">
        <v>11</v>
      </c>
      <c r="V3747" s="80" t="s">
        <v>156</v>
      </c>
      <c r="W3747" s="78">
        <v>61</v>
      </c>
      <c r="X3747" s="78">
        <v>2</v>
      </c>
    </row>
    <row r="3748" spans="1:24" x14ac:dyDescent="0.25">
      <c r="A3748" s="67"/>
      <c r="B3748" s="67">
        <v>3378</v>
      </c>
      <c r="C3748" s="67" t="s">
        <v>793</v>
      </c>
      <c r="D3748" s="109">
        <v>380260</v>
      </c>
      <c r="E3748" s="89" t="s">
        <v>599</v>
      </c>
      <c r="F3748" s="72">
        <v>611120</v>
      </c>
      <c r="G3748" s="86" t="s">
        <v>229</v>
      </c>
      <c r="H3748" s="87">
        <v>3882</v>
      </c>
      <c r="I3748" s="87">
        <v>10916.5</v>
      </c>
      <c r="J3748" s="87">
        <v>15251</v>
      </c>
      <c r="K3748" s="87">
        <v>11413.75</v>
      </c>
      <c r="L3748" s="80">
        <v>0</v>
      </c>
      <c r="M3748" s="80"/>
      <c r="N3748" s="80"/>
      <c r="O3748" s="80"/>
      <c r="P3748" s="80"/>
      <c r="Q3748" s="78">
        <v>110010</v>
      </c>
      <c r="R3748" s="79" t="s">
        <v>150</v>
      </c>
      <c r="S3748" s="78">
        <v>10</v>
      </c>
      <c r="T3748" s="79" t="s">
        <v>150</v>
      </c>
      <c r="U3748" s="78">
        <v>11</v>
      </c>
      <c r="V3748" s="80" t="s">
        <v>156</v>
      </c>
      <c r="W3748" s="78">
        <v>61</v>
      </c>
      <c r="X3748" s="78">
        <v>2</v>
      </c>
    </row>
    <row r="3749" spans="1:24" x14ac:dyDescent="0.25">
      <c r="A3749" s="67"/>
      <c r="B3749" s="67">
        <v>3379</v>
      </c>
      <c r="C3749" s="67" t="s">
        <v>793</v>
      </c>
      <c r="D3749" s="109">
        <v>380260</v>
      </c>
      <c r="E3749" s="89" t="s">
        <v>599</v>
      </c>
      <c r="F3749" s="72">
        <v>611130</v>
      </c>
      <c r="G3749" s="86" t="s">
        <v>261</v>
      </c>
      <c r="H3749" s="87">
        <v>0</v>
      </c>
      <c r="I3749" s="87">
        <v>0</v>
      </c>
      <c r="J3749" s="87">
        <v>4800</v>
      </c>
      <c r="K3749" s="87">
        <v>0</v>
      </c>
      <c r="L3749" s="80">
        <v>2400</v>
      </c>
      <c r="M3749" s="80"/>
      <c r="N3749" s="80"/>
      <c r="O3749" s="80"/>
      <c r="P3749" s="80"/>
      <c r="Q3749" s="78">
        <v>110010</v>
      </c>
      <c r="R3749" s="79" t="s">
        <v>150</v>
      </c>
      <c r="S3749" s="78">
        <v>10</v>
      </c>
      <c r="T3749" s="79" t="s">
        <v>150</v>
      </c>
      <c r="U3749" s="78">
        <v>11</v>
      </c>
      <c r="V3749" s="80" t="s">
        <v>156</v>
      </c>
      <c r="W3749" s="78">
        <v>61</v>
      </c>
      <c r="X3749" s="78">
        <v>2</v>
      </c>
    </row>
    <row r="3750" spans="1:24" x14ac:dyDescent="0.25">
      <c r="A3750" s="67"/>
      <c r="B3750" s="67">
        <v>3380</v>
      </c>
      <c r="C3750" s="67" t="s">
        <v>793</v>
      </c>
      <c r="D3750" s="109">
        <v>380260</v>
      </c>
      <c r="E3750" s="89" t="s">
        <v>599</v>
      </c>
      <c r="F3750" s="72">
        <v>611135</v>
      </c>
      <c r="G3750" s="86" t="s">
        <v>265</v>
      </c>
      <c r="H3750" s="87">
        <v>25533.610000000008</v>
      </c>
      <c r="I3750" s="87">
        <v>25382</v>
      </c>
      <c r="J3750" s="87">
        <v>24157</v>
      </c>
      <c r="K3750" s="87">
        <v>12078.349999999999</v>
      </c>
      <c r="L3750" s="80">
        <v>24157</v>
      </c>
      <c r="M3750" s="80"/>
      <c r="N3750" s="80"/>
      <c r="O3750" s="80"/>
      <c r="P3750" s="80"/>
      <c r="Q3750" s="78">
        <v>110010</v>
      </c>
      <c r="R3750" s="79" t="s">
        <v>150</v>
      </c>
      <c r="S3750" s="78">
        <v>10</v>
      </c>
      <c r="T3750" s="79" t="s">
        <v>150</v>
      </c>
      <c r="U3750" s="78">
        <v>11</v>
      </c>
      <c r="V3750" s="80" t="s">
        <v>156</v>
      </c>
      <c r="W3750" s="78">
        <v>61</v>
      </c>
      <c r="X3750" s="78">
        <v>2</v>
      </c>
    </row>
    <row r="3751" spans="1:24" x14ac:dyDescent="0.25">
      <c r="A3751" s="67"/>
      <c r="B3751" s="67">
        <v>3381</v>
      </c>
      <c r="C3751" s="67" t="s">
        <v>793</v>
      </c>
      <c r="D3751" s="109">
        <v>380260</v>
      </c>
      <c r="E3751" s="89" t="s">
        <v>599</v>
      </c>
      <c r="F3751" s="72">
        <v>611140</v>
      </c>
      <c r="G3751" s="86" t="s">
        <v>269</v>
      </c>
      <c r="H3751" s="87">
        <v>5000</v>
      </c>
      <c r="I3751" s="87">
        <v>5000</v>
      </c>
      <c r="J3751" s="87">
        <v>5000</v>
      </c>
      <c r="K3751" s="87">
        <v>3125</v>
      </c>
      <c r="L3751" s="80">
        <v>5000</v>
      </c>
      <c r="M3751" s="80"/>
      <c r="N3751" s="80"/>
      <c r="O3751" s="80"/>
      <c r="P3751" s="80"/>
      <c r="Q3751" s="78">
        <v>110010</v>
      </c>
      <c r="R3751" s="79" t="s">
        <v>150</v>
      </c>
      <c r="S3751" s="78">
        <v>10</v>
      </c>
      <c r="T3751" s="79" t="s">
        <v>150</v>
      </c>
      <c r="U3751" s="78">
        <v>11</v>
      </c>
      <c r="V3751" s="80" t="s">
        <v>156</v>
      </c>
      <c r="W3751" s="78">
        <v>61</v>
      </c>
      <c r="X3751" s="78">
        <v>2</v>
      </c>
    </row>
    <row r="3752" spans="1:24" x14ac:dyDescent="0.25">
      <c r="A3752" s="67"/>
      <c r="B3752" s="67">
        <v>3382</v>
      </c>
      <c r="C3752" s="67" t="s">
        <v>793</v>
      </c>
      <c r="D3752" s="109">
        <v>380260</v>
      </c>
      <c r="E3752" s="89" t="s">
        <v>599</v>
      </c>
      <c r="F3752" s="72">
        <v>611150</v>
      </c>
      <c r="G3752" s="86" t="s">
        <v>262</v>
      </c>
      <c r="H3752" s="87">
        <v>0</v>
      </c>
      <c r="I3752" s="87">
        <v>0</v>
      </c>
      <c r="J3752" s="87">
        <v>8316</v>
      </c>
      <c r="K3752" s="87">
        <v>0</v>
      </c>
      <c r="L3752" s="80">
        <v>8455</v>
      </c>
      <c r="M3752" s="80"/>
      <c r="N3752" s="80"/>
      <c r="O3752" s="80"/>
      <c r="P3752" s="80"/>
      <c r="Q3752" s="78">
        <v>110010</v>
      </c>
      <c r="R3752" s="79" t="s">
        <v>150</v>
      </c>
      <c r="S3752" s="78">
        <v>10</v>
      </c>
      <c r="T3752" s="79" t="s">
        <v>150</v>
      </c>
      <c r="U3752" s="78">
        <v>11</v>
      </c>
      <c r="V3752" s="80" t="s">
        <v>156</v>
      </c>
      <c r="W3752" s="78">
        <v>61</v>
      </c>
      <c r="X3752" s="78">
        <v>2</v>
      </c>
    </row>
    <row r="3753" spans="1:24" x14ac:dyDescent="0.25">
      <c r="A3753" s="67"/>
      <c r="B3753" s="67">
        <v>3383</v>
      </c>
      <c r="C3753" s="67" t="s">
        <v>793</v>
      </c>
      <c r="D3753" s="109">
        <v>380260</v>
      </c>
      <c r="E3753" s="89" t="s">
        <v>599</v>
      </c>
      <c r="F3753" s="72">
        <v>611310</v>
      </c>
      <c r="G3753" s="86" t="s">
        <v>179</v>
      </c>
      <c r="H3753" s="87">
        <v>51970.44000000001</v>
      </c>
      <c r="I3753" s="87">
        <v>54049.32</v>
      </c>
      <c r="J3753" s="87">
        <v>56212</v>
      </c>
      <c r="K3753" s="87">
        <v>28105.620000000003</v>
      </c>
      <c r="L3753" s="80">
        <v>56211</v>
      </c>
      <c r="M3753" s="80"/>
      <c r="N3753" s="80"/>
      <c r="O3753" s="80"/>
      <c r="P3753" s="80"/>
      <c r="Q3753" s="78">
        <v>110010</v>
      </c>
      <c r="R3753" s="79" t="s">
        <v>150</v>
      </c>
      <c r="S3753" s="78">
        <v>10</v>
      </c>
      <c r="T3753" s="79" t="s">
        <v>150</v>
      </c>
      <c r="U3753" s="78">
        <v>11</v>
      </c>
      <c r="V3753" s="80" t="s">
        <v>156</v>
      </c>
      <c r="W3753" s="78">
        <v>61</v>
      </c>
      <c r="X3753" s="78">
        <v>2</v>
      </c>
    </row>
    <row r="3754" spans="1:24" x14ac:dyDescent="0.25">
      <c r="A3754" s="67"/>
      <c r="B3754" s="67">
        <v>3384</v>
      </c>
      <c r="C3754" s="67" t="s">
        <v>793</v>
      </c>
      <c r="D3754" s="109">
        <v>380260</v>
      </c>
      <c r="E3754" s="89" t="s">
        <v>599</v>
      </c>
      <c r="F3754" s="72">
        <v>712630</v>
      </c>
      <c r="G3754" s="86" t="s">
        <v>270</v>
      </c>
      <c r="H3754" s="87">
        <v>2700</v>
      </c>
      <c r="I3754" s="87">
        <v>1250</v>
      </c>
      <c r="J3754" s="87">
        <v>1250</v>
      </c>
      <c r="K3754" s="87">
        <v>1250</v>
      </c>
      <c r="L3754" s="80">
        <v>1250</v>
      </c>
      <c r="M3754" s="80">
        <f t="shared" ref="M3754:M3772" si="101">+L3754-J3754</f>
        <v>0</v>
      </c>
      <c r="N3754" s="80"/>
      <c r="O3754" s="80"/>
      <c r="P3754" s="80"/>
      <c r="Q3754" s="78">
        <v>110010</v>
      </c>
      <c r="R3754" s="79" t="s">
        <v>150</v>
      </c>
      <c r="S3754" s="78">
        <v>10</v>
      </c>
      <c r="T3754" s="79" t="s">
        <v>150</v>
      </c>
      <c r="U3754" s="78">
        <v>11</v>
      </c>
      <c r="V3754" s="80" t="s">
        <v>156</v>
      </c>
      <c r="W3754" s="78">
        <v>71</v>
      </c>
      <c r="X3754" s="78">
        <v>5</v>
      </c>
    </row>
    <row r="3755" spans="1:24" x14ac:dyDescent="0.25">
      <c r="A3755" s="67"/>
      <c r="B3755" s="67">
        <v>3385</v>
      </c>
      <c r="C3755" s="67" t="s">
        <v>793</v>
      </c>
      <c r="D3755" s="109">
        <v>380260</v>
      </c>
      <c r="E3755" s="89" t="s">
        <v>599</v>
      </c>
      <c r="F3755" s="72">
        <v>712655</v>
      </c>
      <c r="G3755" s="86" t="s">
        <v>237</v>
      </c>
      <c r="H3755" s="87">
        <v>294.61</v>
      </c>
      <c r="I3755" s="87">
        <v>223.48000000000002</v>
      </c>
      <c r="J3755" s="87">
        <v>400</v>
      </c>
      <c r="K3755" s="87">
        <v>150.95999999999998</v>
      </c>
      <c r="L3755" s="80">
        <v>400</v>
      </c>
      <c r="M3755" s="80">
        <f t="shared" si="101"/>
        <v>0</v>
      </c>
      <c r="N3755" s="80"/>
      <c r="O3755" s="80"/>
      <c r="P3755" s="80"/>
      <c r="Q3755" s="78">
        <v>110010</v>
      </c>
      <c r="R3755" s="79" t="s">
        <v>150</v>
      </c>
      <c r="S3755" s="78">
        <v>10</v>
      </c>
      <c r="T3755" s="79" t="s">
        <v>150</v>
      </c>
      <c r="U3755" s="78">
        <v>11</v>
      </c>
      <c r="V3755" s="80" t="s">
        <v>156</v>
      </c>
      <c r="W3755" s="78">
        <v>71</v>
      </c>
      <c r="X3755" s="78">
        <v>5</v>
      </c>
    </row>
    <row r="3756" spans="1:24" x14ac:dyDescent="0.25">
      <c r="A3756" s="67"/>
      <c r="B3756" s="67">
        <v>3386</v>
      </c>
      <c r="C3756" s="67" t="s">
        <v>793</v>
      </c>
      <c r="D3756" s="109">
        <v>380260</v>
      </c>
      <c r="E3756" s="89" t="s">
        <v>599</v>
      </c>
      <c r="F3756" s="72">
        <v>733110</v>
      </c>
      <c r="G3756" s="86" t="s">
        <v>214</v>
      </c>
      <c r="H3756" s="87">
        <v>3728.26</v>
      </c>
      <c r="I3756" s="87">
        <v>4910.8099999999995</v>
      </c>
      <c r="J3756" s="87">
        <v>7781</v>
      </c>
      <c r="K3756" s="87">
        <v>1224.28</v>
      </c>
      <c r="L3756" s="80">
        <v>7600</v>
      </c>
      <c r="M3756" s="80">
        <f t="shared" si="101"/>
        <v>-181</v>
      </c>
      <c r="N3756" s="80"/>
      <c r="O3756" s="80"/>
      <c r="P3756" s="80"/>
      <c r="Q3756" s="78">
        <v>110010</v>
      </c>
      <c r="R3756" s="79" t="s">
        <v>150</v>
      </c>
      <c r="S3756" s="78">
        <v>10</v>
      </c>
      <c r="T3756" s="79" t="s">
        <v>150</v>
      </c>
      <c r="U3756" s="78">
        <v>11</v>
      </c>
      <c r="V3756" s="80" t="s">
        <v>156</v>
      </c>
      <c r="W3756" s="78">
        <v>73</v>
      </c>
      <c r="X3756" s="78">
        <v>5</v>
      </c>
    </row>
    <row r="3757" spans="1:24" x14ac:dyDescent="0.25">
      <c r="A3757" s="67"/>
      <c r="B3757" s="67">
        <v>3387</v>
      </c>
      <c r="C3757" s="67" t="s">
        <v>793</v>
      </c>
      <c r="D3757" s="109">
        <v>380260</v>
      </c>
      <c r="E3757" s="89" t="s">
        <v>599</v>
      </c>
      <c r="F3757" s="72">
        <v>733210</v>
      </c>
      <c r="G3757" s="86" t="s">
        <v>251</v>
      </c>
      <c r="H3757" s="87">
        <v>0</v>
      </c>
      <c r="I3757" s="87">
        <v>0</v>
      </c>
      <c r="J3757" s="87">
        <v>300</v>
      </c>
      <c r="K3757" s="87">
        <v>0</v>
      </c>
      <c r="L3757" s="80">
        <v>300</v>
      </c>
      <c r="M3757" s="80">
        <f t="shared" si="101"/>
        <v>0</v>
      </c>
      <c r="N3757" s="80"/>
      <c r="O3757" s="80"/>
      <c r="P3757" s="80"/>
      <c r="Q3757" s="78">
        <v>110010</v>
      </c>
      <c r="R3757" s="79" t="s">
        <v>150</v>
      </c>
      <c r="S3757" s="78">
        <v>10</v>
      </c>
      <c r="T3757" s="79" t="s">
        <v>150</v>
      </c>
      <c r="U3757" s="78">
        <v>11</v>
      </c>
      <c r="V3757" s="80" t="s">
        <v>156</v>
      </c>
      <c r="W3757" s="78">
        <v>73</v>
      </c>
      <c r="X3757" s="78">
        <v>5</v>
      </c>
    </row>
    <row r="3758" spans="1:24" x14ac:dyDescent="0.25">
      <c r="A3758" s="67"/>
      <c r="B3758" s="67">
        <v>3388</v>
      </c>
      <c r="C3758" s="67" t="s">
        <v>793</v>
      </c>
      <c r="D3758" s="109">
        <v>380260</v>
      </c>
      <c r="E3758" s="89" t="s">
        <v>599</v>
      </c>
      <c r="F3758" s="72">
        <v>733230</v>
      </c>
      <c r="G3758" s="86" t="s">
        <v>369</v>
      </c>
      <c r="H3758" s="87">
        <v>1710.3200000000002</v>
      </c>
      <c r="I3758" s="87">
        <v>1783.9599999999998</v>
      </c>
      <c r="J3758" s="87">
        <v>2300</v>
      </c>
      <c r="K3758" s="87">
        <v>360</v>
      </c>
      <c r="L3758" s="80">
        <v>2500</v>
      </c>
      <c r="M3758" s="80">
        <f t="shared" si="101"/>
        <v>200</v>
      </c>
      <c r="N3758" s="80"/>
      <c r="O3758" s="80"/>
      <c r="P3758" s="80"/>
      <c r="Q3758" s="78">
        <v>110010</v>
      </c>
      <c r="R3758" s="79" t="s">
        <v>150</v>
      </c>
      <c r="S3758" s="78">
        <v>10</v>
      </c>
      <c r="T3758" s="79" t="s">
        <v>150</v>
      </c>
      <c r="U3758" s="78">
        <v>11</v>
      </c>
      <c r="V3758" s="80" t="s">
        <v>156</v>
      </c>
      <c r="W3758" s="78">
        <v>73</v>
      </c>
      <c r="X3758" s="78">
        <v>5</v>
      </c>
    </row>
    <row r="3759" spans="1:24" x14ac:dyDescent="0.25">
      <c r="A3759" s="67"/>
      <c r="B3759" s="67">
        <v>3389</v>
      </c>
      <c r="C3759" s="67" t="s">
        <v>793</v>
      </c>
      <c r="D3759" s="109">
        <v>380260</v>
      </c>
      <c r="E3759" s="89" t="s">
        <v>599</v>
      </c>
      <c r="F3759" s="72">
        <v>744210</v>
      </c>
      <c r="G3759" s="86" t="s">
        <v>190</v>
      </c>
      <c r="H3759" s="87">
        <v>674.62</v>
      </c>
      <c r="I3759" s="87">
        <v>1230.7200000000003</v>
      </c>
      <c r="J3759" s="87">
        <v>1500</v>
      </c>
      <c r="K3759" s="87">
        <v>276.08</v>
      </c>
      <c r="L3759" s="80">
        <v>1500</v>
      </c>
      <c r="M3759" s="80">
        <f t="shared" si="101"/>
        <v>0</v>
      </c>
      <c r="N3759" s="80"/>
      <c r="O3759" s="80"/>
      <c r="P3759" s="80"/>
      <c r="Q3759" s="78">
        <v>110010</v>
      </c>
      <c r="R3759" s="79" t="s">
        <v>150</v>
      </c>
      <c r="S3759" s="78">
        <v>10</v>
      </c>
      <c r="T3759" s="79" t="s">
        <v>150</v>
      </c>
      <c r="U3759" s="78">
        <v>11</v>
      </c>
      <c r="V3759" s="80" t="s">
        <v>156</v>
      </c>
      <c r="W3759" s="78">
        <v>74</v>
      </c>
      <c r="X3759" s="78">
        <v>5</v>
      </c>
    </row>
    <row r="3760" spans="1:24" x14ac:dyDescent="0.25">
      <c r="A3760" s="67"/>
      <c r="B3760" s="67">
        <v>3390</v>
      </c>
      <c r="C3760" s="67" t="s">
        <v>793</v>
      </c>
      <c r="D3760" s="109">
        <v>380260</v>
      </c>
      <c r="E3760" s="89" t="s">
        <v>599</v>
      </c>
      <c r="F3760" s="72">
        <v>744220</v>
      </c>
      <c r="G3760" s="86" t="s">
        <v>191</v>
      </c>
      <c r="H3760" s="87">
        <v>3158.62</v>
      </c>
      <c r="I3760" s="87">
        <v>4291.33</v>
      </c>
      <c r="J3760" s="87">
        <v>3500</v>
      </c>
      <c r="K3760" s="87">
        <v>423.4</v>
      </c>
      <c r="L3760" s="80">
        <v>3500</v>
      </c>
      <c r="M3760" s="80">
        <f t="shared" si="101"/>
        <v>0</v>
      </c>
      <c r="N3760" s="80"/>
      <c r="O3760" s="80"/>
      <c r="P3760" s="80"/>
      <c r="Q3760" s="78">
        <v>110010</v>
      </c>
      <c r="R3760" s="79" t="s">
        <v>150</v>
      </c>
      <c r="S3760" s="78">
        <v>10</v>
      </c>
      <c r="T3760" s="79" t="s">
        <v>150</v>
      </c>
      <c r="U3760" s="78">
        <v>11</v>
      </c>
      <c r="V3760" s="80" t="s">
        <v>156</v>
      </c>
      <c r="W3760" s="78">
        <v>74</v>
      </c>
      <c r="X3760" s="78">
        <v>5</v>
      </c>
    </row>
    <row r="3761" spans="1:24" x14ac:dyDescent="0.25">
      <c r="A3761" s="67"/>
      <c r="B3761" s="67">
        <v>3391</v>
      </c>
      <c r="C3761" s="67" t="s">
        <v>793</v>
      </c>
      <c r="D3761" s="109">
        <v>380260</v>
      </c>
      <c r="E3761" s="89" t="s">
        <v>599</v>
      </c>
      <c r="F3761" s="72">
        <v>755240</v>
      </c>
      <c r="G3761" s="86" t="s">
        <v>193</v>
      </c>
      <c r="H3761" s="87">
        <v>5750</v>
      </c>
      <c r="I3761" s="87">
        <v>11028.2</v>
      </c>
      <c r="J3761" s="87">
        <v>7000</v>
      </c>
      <c r="K3761" s="87">
        <v>6128.5</v>
      </c>
      <c r="L3761" s="80">
        <v>7000</v>
      </c>
      <c r="M3761" s="80">
        <f t="shared" si="101"/>
        <v>0</v>
      </c>
      <c r="N3761" s="80"/>
      <c r="O3761" s="80"/>
      <c r="P3761" s="80"/>
      <c r="Q3761" s="78">
        <v>110010</v>
      </c>
      <c r="R3761" s="79" t="s">
        <v>150</v>
      </c>
      <c r="S3761" s="78">
        <v>10</v>
      </c>
      <c r="T3761" s="79" t="s">
        <v>150</v>
      </c>
      <c r="U3761" s="78">
        <v>11</v>
      </c>
      <c r="V3761" s="80" t="s">
        <v>156</v>
      </c>
      <c r="W3761" s="78">
        <v>75</v>
      </c>
      <c r="X3761" s="78">
        <v>5</v>
      </c>
    </row>
    <row r="3762" spans="1:24" x14ac:dyDescent="0.25">
      <c r="A3762" s="67"/>
      <c r="B3762" s="67">
        <v>3392</v>
      </c>
      <c r="C3762" s="67" t="s">
        <v>793</v>
      </c>
      <c r="D3762" s="109">
        <v>380260</v>
      </c>
      <c r="E3762" s="89" t="s">
        <v>599</v>
      </c>
      <c r="F3762" s="72">
        <v>755310</v>
      </c>
      <c r="G3762" s="86" t="s">
        <v>194</v>
      </c>
      <c r="H3762" s="87">
        <v>397.29999999999995</v>
      </c>
      <c r="I3762" s="87">
        <v>925.56</v>
      </c>
      <c r="J3762" s="87">
        <v>1000</v>
      </c>
      <c r="K3762" s="87">
        <v>575.46</v>
      </c>
      <c r="L3762" s="80">
        <v>1000</v>
      </c>
      <c r="M3762" s="80">
        <f t="shared" si="101"/>
        <v>0</v>
      </c>
      <c r="N3762" s="80"/>
      <c r="O3762" s="80"/>
      <c r="P3762" s="80"/>
      <c r="Q3762" s="78">
        <v>110010</v>
      </c>
      <c r="R3762" s="79" t="s">
        <v>150</v>
      </c>
      <c r="S3762" s="78">
        <v>10</v>
      </c>
      <c r="T3762" s="79" t="s">
        <v>150</v>
      </c>
      <c r="U3762" s="78">
        <v>11</v>
      </c>
      <c r="V3762" s="80" t="s">
        <v>156</v>
      </c>
      <c r="W3762" s="78">
        <v>75</v>
      </c>
      <c r="X3762" s="78">
        <v>5</v>
      </c>
    </row>
    <row r="3763" spans="1:24" x14ac:dyDescent="0.25">
      <c r="A3763" s="67"/>
      <c r="B3763" s="67">
        <v>3393</v>
      </c>
      <c r="C3763" s="67" t="s">
        <v>793</v>
      </c>
      <c r="D3763" s="109">
        <v>380260</v>
      </c>
      <c r="E3763" s="88" t="s">
        <v>599</v>
      </c>
      <c r="F3763" s="72">
        <v>755330</v>
      </c>
      <c r="G3763" s="86" t="s">
        <v>238</v>
      </c>
      <c r="H3763" s="87">
        <v>525</v>
      </c>
      <c r="I3763" s="87">
        <v>439</v>
      </c>
      <c r="J3763" s="87">
        <v>600</v>
      </c>
      <c r="K3763" s="87">
        <v>0</v>
      </c>
      <c r="L3763" s="80">
        <v>600</v>
      </c>
      <c r="M3763" s="80">
        <f t="shared" si="101"/>
        <v>0</v>
      </c>
      <c r="N3763" s="80"/>
      <c r="O3763" s="80"/>
      <c r="P3763" s="80"/>
      <c r="Q3763" s="78">
        <v>110010</v>
      </c>
      <c r="R3763" s="79" t="s">
        <v>150</v>
      </c>
      <c r="S3763" s="78">
        <v>10</v>
      </c>
      <c r="T3763" s="79" t="s">
        <v>150</v>
      </c>
      <c r="U3763" s="78">
        <v>11</v>
      </c>
      <c r="V3763" s="80" t="s">
        <v>156</v>
      </c>
      <c r="W3763" s="78">
        <v>75</v>
      </c>
      <c r="X3763" s="78">
        <v>5</v>
      </c>
    </row>
    <row r="3764" spans="1:24" x14ac:dyDescent="0.25">
      <c r="A3764" s="67"/>
      <c r="B3764" s="67">
        <v>3394</v>
      </c>
      <c r="C3764" s="67" t="s">
        <v>793</v>
      </c>
      <c r="D3764" s="109">
        <v>380260</v>
      </c>
      <c r="E3764" s="89" t="s">
        <v>599</v>
      </c>
      <c r="F3764" s="72">
        <v>755360</v>
      </c>
      <c r="G3764" s="86" t="s">
        <v>225</v>
      </c>
      <c r="H3764" s="87">
        <v>448.20000000000005</v>
      </c>
      <c r="I3764" s="87">
        <v>559.45000000000005</v>
      </c>
      <c r="J3764" s="87">
        <v>900</v>
      </c>
      <c r="K3764" s="87">
        <v>72.25</v>
      </c>
      <c r="L3764" s="80">
        <v>500</v>
      </c>
      <c r="M3764" s="80">
        <f t="shared" si="101"/>
        <v>-400</v>
      </c>
      <c r="N3764" s="80"/>
      <c r="O3764" s="80"/>
      <c r="P3764" s="80"/>
      <c r="Q3764" s="78">
        <v>110010</v>
      </c>
      <c r="R3764" s="79" t="s">
        <v>150</v>
      </c>
      <c r="S3764" s="78">
        <v>10</v>
      </c>
      <c r="T3764" s="79" t="s">
        <v>150</v>
      </c>
      <c r="U3764" s="78">
        <v>11</v>
      </c>
      <c r="V3764" s="80" t="s">
        <v>156</v>
      </c>
      <c r="W3764" s="78">
        <v>75</v>
      </c>
      <c r="X3764" s="78">
        <v>5</v>
      </c>
    </row>
    <row r="3765" spans="1:24" x14ac:dyDescent="0.25">
      <c r="A3765" s="67"/>
      <c r="B3765" s="67">
        <v>3395</v>
      </c>
      <c r="C3765" s="67" t="s">
        <v>793</v>
      </c>
      <c r="D3765" s="109">
        <v>380260</v>
      </c>
      <c r="E3765" s="89" t="s">
        <v>599</v>
      </c>
      <c r="F3765" s="72">
        <v>755510</v>
      </c>
      <c r="G3765" s="86" t="s">
        <v>195</v>
      </c>
      <c r="H3765" s="87">
        <v>0</v>
      </c>
      <c r="I3765" s="87">
        <v>0</v>
      </c>
      <c r="J3765" s="87">
        <v>1000</v>
      </c>
      <c r="K3765" s="87">
        <v>0</v>
      </c>
      <c r="L3765" s="80">
        <v>1000</v>
      </c>
      <c r="M3765" s="80">
        <f t="shared" si="101"/>
        <v>0</v>
      </c>
      <c r="N3765" s="80"/>
      <c r="O3765" s="80"/>
      <c r="P3765" s="80"/>
      <c r="Q3765" s="78">
        <v>110010</v>
      </c>
      <c r="R3765" s="79" t="s">
        <v>150</v>
      </c>
      <c r="S3765" s="78">
        <v>10</v>
      </c>
      <c r="T3765" s="79" t="s">
        <v>150</v>
      </c>
      <c r="U3765" s="78">
        <v>11</v>
      </c>
      <c r="V3765" s="80" t="s">
        <v>156</v>
      </c>
      <c r="W3765" s="78">
        <v>75</v>
      </c>
      <c r="X3765" s="78">
        <v>5</v>
      </c>
    </row>
    <row r="3766" spans="1:24" x14ac:dyDescent="0.25">
      <c r="A3766" s="67"/>
      <c r="B3766" s="67">
        <v>3396</v>
      </c>
      <c r="C3766" s="67" t="s">
        <v>793</v>
      </c>
      <c r="D3766" s="109">
        <v>380260</v>
      </c>
      <c r="E3766" s="89" t="s">
        <v>599</v>
      </c>
      <c r="F3766" s="72">
        <v>755705</v>
      </c>
      <c r="G3766" s="86" t="s">
        <v>196</v>
      </c>
      <c r="H3766" s="87">
        <v>26.54</v>
      </c>
      <c r="I3766" s="87">
        <v>1.38</v>
      </c>
      <c r="J3766" s="87">
        <v>100</v>
      </c>
      <c r="K3766" s="87">
        <v>0.96</v>
      </c>
      <c r="L3766" s="80">
        <v>100</v>
      </c>
      <c r="M3766" s="80">
        <f t="shared" si="101"/>
        <v>0</v>
      </c>
      <c r="N3766" s="80"/>
      <c r="O3766" s="80"/>
      <c r="P3766" s="80"/>
      <c r="Q3766" s="78">
        <v>110010</v>
      </c>
      <c r="R3766" s="79" t="s">
        <v>150</v>
      </c>
      <c r="S3766" s="78">
        <v>10</v>
      </c>
      <c r="T3766" s="79" t="s">
        <v>150</v>
      </c>
      <c r="U3766" s="78">
        <v>11</v>
      </c>
      <c r="V3766" s="80" t="s">
        <v>156</v>
      </c>
      <c r="W3766" s="78">
        <v>75</v>
      </c>
      <c r="X3766" s="78">
        <v>5</v>
      </c>
    </row>
    <row r="3767" spans="1:24" x14ac:dyDescent="0.25">
      <c r="A3767" s="67"/>
      <c r="B3767" s="67">
        <v>3397</v>
      </c>
      <c r="C3767" s="67" t="s">
        <v>793</v>
      </c>
      <c r="D3767" s="109">
        <v>380260</v>
      </c>
      <c r="E3767" s="89" t="s">
        <v>599</v>
      </c>
      <c r="F3767" s="72">
        <v>755745</v>
      </c>
      <c r="G3767" s="86" t="s">
        <v>252</v>
      </c>
      <c r="H3767" s="87">
        <v>116.5</v>
      </c>
      <c r="I3767" s="87">
        <v>215.97</v>
      </c>
      <c r="J3767" s="87">
        <v>500</v>
      </c>
      <c r="K3767" s="87">
        <v>0</v>
      </c>
      <c r="L3767" s="80">
        <v>500</v>
      </c>
      <c r="M3767" s="80">
        <f t="shared" si="101"/>
        <v>0</v>
      </c>
      <c r="N3767" s="80"/>
      <c r="O3767" s="80"/>
      <c r="P3767" s="80"/>
      <c r="Q3767" s="78">
        <v>110010</v>
      </c>
      <c r="R3767" s="79" t="s">
        <v>150</v>
      </c>
      <c r="S3767" s="78">
        <v>10</v>
      </c>
      <c r="T3767" s="79" t="s">
        <v>150</v>
      </c>
      <c r="U3767" s="78">
        <v>11</v>
      </c>
      <c r="V3767" s="80" t="s">
        <v>156</v>
      </c>
      <c r="W3767" s="78">
        <v>75</v>
      </c>
      <c r="X3767" s="78">
        <v>5</v>
      </c>
    </row>
    <row r="3768" spans="1:24" x14ac:dyDescent="0.25">
      <c r="A3768" s="67"/>
      <c r="B3768" s="67">
        <v>3398</v>
      </c>
      <c r="C3768" s="67" t="s">
        <v>793</v>
      </c>
      <c r="D3768" s="109">
        <v>380260</v>
      </c>
      <c r="E3768" s="89" t="s">
        <v>599</v>
      </c>
      <c r="F3768" s="72">
        <v>755765</v>
      </c>
      <c r="G3768" s="86" t="s">
        <v>239</v>
      </c>
      <c r="H3768" s="87">
        <v>0</v>
      </c>
      <c r="I3768" s="87">
        <v>0</v>
      </c>
      <c r="J3768" s="87">
        <v>100</v>
      </c>
      <c r="K3768" s="87">
        <v>0</v>
      </c>
      <c r="L3768" s="80">
        <v>100</v>
      </c>
      <c r="M3768" s="80">
        <f t="shared" si="101"/>
        <v>0</v>
      </c>
      <c r="N3768" s="80"/>
      <c r="O3768" s="80"/>
      <c r="P3768" s="80"/>
      <c r="Q3768" s="78">
        <v>110010</v>
      </c>
      <c r="R3768" s="79" t="s">
        <v>150</v>
      </c>
      <c r="S3768" s="78">
        <v>10</v>
      </c>
      <c r="T3768" s="79" t="s">
        <v>150</v>
      </c>
      <c r="U3768" s="78">
        <v>11</v>
      </c>
      <c r="V3768" s="80" t="s">
        <v>156</v>
      </c>
      <c r="W3768" s="78">
        <v>75</v>
      </c>
      <c r="X3768" s="78">
        <v>5</v>
      </c>
    </row>
    <row r="3769" spans="1:24" x14ac:dyDescent="0.25">
      <c r="A3769" s="67"/>
      <c r="B3769" s="67">
        <v>3399</v>
      </c>
      <c r="C3769" s="67" t="s">
        <v>793</v>
      </c>
      <c r="D3769" s="109">
        <v>380260</v>
      </c>
      <c r="E3769" s="89" t="s">
        <v>599</v>
      </c>
      <c r="F3769" s="72">
        <v>777410</v>
      </c>
      <c r="G3769" s="86" t="s">
        <v>204</v>
      </c>
      <c r="H3769" s="87">
        <v>0</v>
      </c>
      <c r="I3769" s="87">
        <v>6300</v>
      </c>
      <c r="J3769" s="87">
        <v>0</v>
      </c>
      <c r="K3769" s="87">
        <v>0</v>
      </c>
      <c r="L3769" s="80">
        <v>0</v>
      </c>
      <c r="M3769" s="80">
        <f t="shared" si="101"/>
        <v>0</v>
      </c>
      <c r="N3769" s="80"/>
      <c r="O3769" s="80"/>
      <c r="P3769" s="80"/>
      <c r="Q3769" s="78">
        <v>110010</v>
      </c>
      <c r="R3769" s="79" t="s">
        <v>150</v>
      </c>
      <c r="S3769" s="78">
        <v>10</v>
      </c>
      <c r="T3769" s="79" t="s">
        <v>150</v>
      </c>
      <c r="U3769" s="78">
        <v>11</v>
      </c>
      <c r="V3769" s="80" t="s">
        <v>156</v>
      </c>
      <c r="W3769" s="78">
        <v>77</v>
      </c>
      <c r="X3769" s="78">
        <v>5</v>
      </c>
    </row>
    <row r="3770" spans="1:24" x14ac:dyDescent="0.25">
      <c r="A3770" s="67"/>
      <c r="B3770" s="67">
        <v>3400</v>
      </c>
      <c r="C3770" s="67" t="s">
        <v>793</v>
      </c>
      <c r="D3770" s="109">
        <v>380260</v>
      </c>
      <c r="E3770" s="89" t="s">
        <v>599</v>
      </c>
      <c r="F3770" s="72">
        <v>787410</v>
      </c>
      <c r="G3770" s="86" t="s">
        <v>227</v>
      </c>
      <c r="H3770" s="87">
        <v>715.1</v>
      </c>
      <c r="I3770" s="87">
        <v>4895</v>
      </c>
      <c r="J3770" s="87">
        <v>0</v>
      </c>
      <c r="K3770" s="87">
        <v>0</v>
      </c>
      <c r="L3770" s="80">
        <v>0</v>
      </c>
      <c r="M3770" s="80">
        <f t="shared" si="101"/>
        <v>0</v>
      </c>
      <c r="N3770" s="80"/>
      <c r="O3770" s="80"/>
      <c r="P3770" s="80"/>
      <c r="Q3770" s="78">
        <v>110010</v>
      </c>
      <c r="R3770" s="79" t="s">
        <v>150</v>
      </c>
      <c r="S3770" s="78">
        <v>10</v>
      </c>
      <c r="T3770" s="79" t="s">
        <v>150</v>
      </c>
      <c r="U3770" s="78">
        <v>11</v>
      </c>
      <c r="V3770" s="80" t="s">
        <v>156</v>
      </c>
      <c r="W3770" s="78">
        <v>78</v>
      </c>
      <c r="X3770" s="78">
        <v>5</v>
      </c>
    </row>
    <row r="3771" spans="1:24" x14ac:dyDescent="0.25">
      <c r="A3771" s="67"/>
      <c r="B3771" s="67">
        <v>3401</v>
      </c>
      <c r="C3771" s="67" t="s">
        <v>793</v>
      </c>
      <c r="D3771" s="109">
        <v>380260</v>
      </c>
      <c r="E3771" s="89" t="s">
        <v>599</v>
      </c>
      <c r="F3771" s="72">
        <v>787430</v>
      </c>
      <c r="G3771" s="86" t="s">
        <v>207</v>
      </c>
      <c r="H3771" s="87">
        <v>825</v>
      </c>
      <c r="I3771" s="87">
        <v>0</v>
      </c>
      <c r="J3771" s="87">
        <v>0</v>
      </c>
      <c r="K3771" s="87">
        <v>0</v>
      </c>
      <c r="L3771" s="80">
        <v>0</v>
      </c>
      <c r="M3771" s="80">
        <f t="shared" si="101"/>
        <v>0</v>
      </c>
      <c r="N3771" s="80"/>
      <c r="O3771" s="80"/>
      <c r="P3771" s="80"/>
      <c r="Q3771" s="78">
        <v>110010</v>
      </c>
      <c r="R3771" s="79" t="s">
        <v>150</v>
      </c>
      <c r="S3771" s="78">
        <v>10</v>
      </c>
      <c r="T3771" s="79" t="s">
        <v>150</v>
      </c>
      <c r="U3771" s="78">
        <v>11</v>
      </c>
      <c r="V3771" s="80" t="s">
        <v>156</v>
      </c>
      <c r="W3771" s="78">
        <v>78</v>
      </c>
      <c r="X3771" s="78">
        <v>5</v>
      </c>
    </row>
    <row r="3772" spans="1:24" x14ac:dyDescent="0.25">
      <c r="A3772" s="67"/>
      <c r="B3772" s="67"/>
      <c r="C3772" s="67" t="s">
        <v>793</v>
      </c>
      <c r="D3772" s="109">
        <v>380260</v>
      </c>
      <c r="E3772" s="89" t="s">
        <v>599</v>
      </c>
      <c r="F3772" s="66">
        <v>798142</v>
      </c>
      <c r="G3772" s="66" t="s">
        <v>839</v>
      </c>
      <c r="H3772" s="87"/>
      <c r="I3772" s="87"/>
      <c r="J3772" s="87"/>
      <c r="K3772" s="87"/>
      <c r="L3772" s="80">
        <v>-2685</v>
      </c>
      <c r="M3772" s="80">
        <f t="shared" si="101"/>
        <v>-2685</v>
      </c>
      <c r="N3772" s="80"/>
      <c r="O3772" s="80"/>
      <c r="P3772" s="80"/>
      <c r="Q3772" s="78">
        <v>110010</v>
      </c>
      <c r="R3772" s="79" t="s">
        <v>150</v>
      </c>
      <c r="S3772" s="78">
        <v>10</v>
      </c>
      <c r="T3772" s="79" t="s">
        <v>150</v>
      </c>
      <c r="U3772" s="78">
        <v>11</v>
      </c>
      <c r="V3772" s="80" t="s">
        <v>156</v>
      </c>
      <c r="W3772" s="78">
        <v>79</v>
      </c>
      <c r="X3772" s="78">
        <v>5</v>
      </c>
    </row>
    <row r="3773" spans="1:24" x14ac:dyDescent="0.25">
      <c r="A3773" s="67"/>
      <c r="B3773" s="67">
        <v>3402</v>
      </c>
      <c r="C3773" s="67" t="s">
        <v>793</v>
      </c>
      <c r="D3773" s="109">
        <v>380340</v>
      </c>
      <c r="E3773" s="89" t="s">
        <v>600</v>
      </c>
      <c r="F3773" s="72">
        <v>611110</v>
      </c>
      <c r="G3773" s="86" t="s">
        <v>258</v>
      </c>
      <c r="H3773" s="87">
        <v>135542.49000000002</v>
      </c>
      <c r="I3773" s="87">
        <v>140964.06000000003</v>
      </c>
      <c r="J3773" s="87">
        <v>148699</v>
      </c>
      <c r="K3773" s="87">
        <v>74349.06</v>
      </c>
      <c r="L3773" s="80">
        <v>148698</v>
      </c>
      <c r="M3773" s="80"/>
      <c r="N3773" s="80"/>
      <c r="O3773" s="80"/>
      <c r="P3773" s="80"/>
      <c r="Q3773" s="78">
        <v>110010</v>
      </c>
      <c r="R3773" s="79" t="s">
        <v>150</v>
      </c>
      <c r="S3773" s="78">
        <v>10</v>
      </c>
      <c r="T3773" s="79" t="s">
        <v>150</v>
      </c>
      <c r="U3773" s="78">
        <v>11</v>
      </c>
      <c r="V3773" s="80" t="s">
        <v>156</v>
      </c>
      <c r="W3773" s="78">
        <v>61</v>
      </c>
      <c r="X3773" s="78">
        <v>2</v>
      </c>
    </row>
    <row r="3774" spans="1:24" x14ac:dyDescent="0.25">
      <c r="A3774" s="67"/>
      <c r="B3774" s="67">
        <v>3403</v>
      </c>
      <c r="C3774" s="67" t="s">
        <v>793</v>
      </c>
      <c r="D3774" s="109">
        <v>380340</v>
      </c>
      <c r="E3774" s="89" t="s">
        <v>600</v>
      </c>
      <c r="F3774" s="72">
        <v>611120</v>
      </c>
      <c r="G3774" s="86" t="s">
        <v>229</v>
      </c>
      <c r="H3774" s="87">
        <v>70542</v>
      </c>
      <c r="I3774" s="87">
        <v>69630.040000000008</v>
      </c>
      <c r="J3774" s="87">
        <v>81153</v>
      </c>
      <c r="K3774" s="87">
        <v>45705.77</v>
      </c>
      <c r="L3774" s="80">
        <v>0</v>
      </c>
      <c r="M3774" s="80"/>
      <c r="N3774" s="80"/>
      <c r="O3774" s="80"/>
      <c r="P3774" s="80"/>
      <c r="Q3774" s="78">
        <v>110010</v>
      </c>
      <c r="R3774" s="79" t="s">
        <v>150</v>
      </c>
      <c r="S3774" s="78">
        <v>10</v>
      </c>
      <c r="T3774" s="79" t="s">
        <v>150</v>
      </c>
      <c r="U3774" s="78">
        <v>11</v>
      </c>
      <c r="V3774" s="80" t="s">
        <v>156</v>
      </c>
      <c r="W3774" s="78">
        <v>61</v>
      </c>
      <c r="X3774" s="78">
        <v>2</v>
      </c>
    </row>
    <row r="3775" spans="1:24" x14ac:dyDescent="0.25">
      <c r="A3775" s="67"/>
      <c r="B3775" s="67">
        <v>3404</v>
      </c>
      <c r="C3775" s="67" t="s">
        <v>793</v>
      </c>
      <c r="D3775" s="109">
        <v>380340</v>
      </c>
      <c r="E3775" s="89" t="s">
        <v>600</v>
      </c>
      <c r="F3775" s="72">
        <v>611130</v>
      </c>
      <c r="G3775" s="86" t="s">
        <v>261</v>
      </c>
      <c r="H3775" s="87">
        <v>5999.94</v>
      </c>
      <c r="I3775" s="87">
        <v>6000</v>
      </c>
      <c r="J3775" s="87">
        <v>6000</v>
      </c>
      <c r="K3775" s="87">
        <v>3960.5</v>
      </c>
      <c r="L3775" s="80">
        <v>6344</v>
      </c>
      <c r="M3775" s="80"/>
      <c r="N3775" s="80"/>
      <c r="O3775" s="80"/>
      <c r="P3775" s="80"/>
      <c r="Q3775" s="78">
        <v>110010</v>
      </c>
      <c r="R3775" s="79" t="s">
        <v>150</v>
      </c>
      <c r="S3775" s="78">
        <v>10</v>
      </c>
      <c r="T3775" s="79" t="s">
        <v>150</v>
      </c>
      <c r="U3775" s="78">
        <v>11</v>
      </c>
      <c r="V3775" s="80" t="s">
        <v>156</v>
      </c>
      <c r="W3775" s="78">
        <v>61</v>
      </c>
      <c r="X3775" s="78">
        <v>2</v>
      </c>
    </row>
    <row r="3776" spans="1:24" s="66" customFormat="1" x14ac:dyDescent="0.25">
      <c r="A3776" s="67"/>
      <c r="B3776" s="67">
        <v>3405</v>
      </c>
      <c r="C3776" s="67" t="s">
        <v>793</v>
      </c>
      <c r="D3776" s="109">
        <v>380340</v>
      </c>
      <c r="E3776" s="89" t="s">
        <v>600</v>
      </c>
      <c r="F3776" s="72">
        <v>611140</v>
      </c>
      <c r="G3776" s="86" t="s">
        <v>269</v>
      </c>
      <c r="H3776" s="87">
        <v>46017.22</v>
      </c>
      <c r="I3776" s="87">
        <v>34703.03</v>
      </c>
      <c r="J3776" s="87">
        <v>39184</v>
      </c>
      <c r="K3776" s="87">
        <v>16546.14</v>
      </c>
      <c r="L3776" s="80">
        <v>40639</v>
      </c>
      <c r="M3776" s="80"/>
      <c r="N3776" s="80"/>
      <c r="O3776" s="80"/>
      <c r="P3776" s="80"/>
      <c r="Q3776" s="78">
        <v>110010</v>
      </c>
      <c r="R3776" s="79" t="s">
        <v>150</v>
      </c>
      <c r="S3776" s="78">
        <v>10</v>
      </c>
      <c r="T3776" s="79" t="s">
        <v>150</v>
      </c>
      <c r="U3776" s="78">
        <v>11</v>
      </c>
      <c r="V3776" s="80" t="s">
        <v>156</v>
      </c>
      <c r="W3776" s="78">
        <v>61</v>
      </c>
      <c r="X3776" s="78">
        <v>2</v>
      </c>
    </row>
    <row r="3777" spans="1:24" x14ac:dyDescent="0.25">
      <c r="A3777" s="67"/>
      <c r="B3777" s="67">
        <v>3406</v>
      </c>
      <c r="C3777" s="67" t="s">
        <v>793</v>
      </c>
      <c r="D3777" s="109">
        <v>380340</v>
      </c>
      <c r="E3777" s="89" t="s">
        <v>600</v>
      </c>
      <c r="F3777" s="72">
        <v>611155</v>
      </c>
      <c r="G3777" s="86" t="s">
        <v>266</v>
      </c>
      <c r="H3777" s="87">
        <v>2250</v>
      </c>
      <c r="I3777" s="87">
        <v>1500</v>
      </c>
      <c r="J3777" s="87">
        <v>1500</v>
      </c>
      <c r="K3777" s="87">
        <v>0</v>
      </c>
      <c r="L3777" s="80">
        <v>2250</v>
      </c>
      <c r="M3777" s="80"/>
      <c r="N3777" s="80"/>
      <c r="O3777" s="80"/>
      <c r="P3777" s="80"/>
      <c r="Q3777" s="78">
        <v>110010</v>
      </c>
      <c r="R3777" s="79" t="s">
        <v>150</v>
      </c>
      <c r="S3777" s="78">
        <v>10</v>
      </c>
      <c r="T3777" s="79" t="s">
        <v>150</v>
      </c>
      <c r="U3777" s="78">
        <v>11</v>
      </c>
      <c r="V3777" s="80" t="s">
        <v>156</v>
      </c>
      <c r="W3777" s="78">
        <v>61</v>
      </c>
      <c r="X3777" s="78">
        <v>2</v>
      </c>
    </row>
    <row r="3778" spans="1:24" x14ac:dyDescent="0.25">
      <c r="A3778" s="67"/>
      <c r="B3778" s="67">
        <v>3407</v>
      </c>
      <c r="C3778" s="67" t="s">
        <v>793</v>
      </c>
      <c r="D3778" s="109">
        <v>380340</v>
      </c>
      <c r="E3778" s="89" t="s">
        <v>600</v>
      </c>
      <c r="F3778" s="72">
        <v>611210</v>
      </c>
      <c r="G3778" s="86" t="s">
        <v>221</v>
      </c>
      <c r="H3778" s="87">
        <v>72837.960000000006</v>
      </c>
      <c r="I3778" s="87">
        <v>56813.580000000009</v>
      </c>
      <c r="J3778" s="87">
        <v>0</v>
      </c>
      <c r="K3778" s="87">
        <v>0</v>
      </c>
      <c r="L3778" s="80">
        <v>0</v>
      </c>
      <c r="M3778" s="80"/>
      <c r="N3778" s="80"/>
      <c r="O3778" s="80"/>
      <c r="P3778" s="80"/>
      <c r="Q3778" s="78">
        <v>110010</v>
      </c>
      <c r="R3778" s="79" t="s">
        <v>150</v>
      </c>
      <c r="S3778" s="78">
        <v>10</v>
      </c>
      <c r="T3778" s="79" t="s">
        <v>150</v>
      </c>
      <c r="U3778" s="78">
        <v>11</v>
      </c>
      <c r="V3778" s="80" t="s">
        <v>156</v>
      </c>
      <c r="W3778" s="78">
        <v>61</v>
      </c>
      <c r="X3778" s="78">
        <v>2</v>
      </c>
    </row>
    <row r="3779" spans="1:24" x14ac:dyDescent="0.25">
      <c r="A3779" s="67"/>
      <c r="B3779" s="67">
        <v>3408</v>
      </c>
      <c r="C3779" s="67" t="s">
        <v>793</v>
      </c>
      <c r="D3779" s="109">
        <v>380340</v>
      </c>
      <c r="E3779" s="89" t="s">
        <v>600</v>
      </c>
      <c r="F3779" s="72">
        <v>611310</v>
      </c>
      <c r="G3779" s="86" t="s">
        <v>179</v>
      </c>
      <c r="H3779" s="87">
        <v>0</v>
      </c>
      <c r="I3779" s="87">
        <v>18401.940000000002</v>
      </c>
      <c r="J3779" s="87">
        <v>72131</v>
      </c>
      <c r="K3779" s="87">
        <v>36065.1</v>
      </c>
      <c r="L3779" s="80">
        <v>72130</v>
      </c>
      <c r="M3779" s="80"/>
      <c r="N3779" s="80"/>
      <c r="O3779" s="80"/>
      <c r="P3779" s="80"/>
      <c r="Q3779" s="78">
        <v>110010</v>
      </c>
      <c r="R3779" s="79" t="s">
        <v>150</v>
      </c>
      <c r="S3779" s="78">
        <v>10</v>
      </c>
      <c r="T3779" s="79" t="s">
        <v>150</v>
      </c>
      <c r="U3779" s="78">
        <v>11</v>
      </c>
      <c r="V3779" s="80" t="s">
        <v>156</v>
      </c>
      <c r="W3779" s="78">
        <v>61</v>
      </c>
      <c r="X3779" s="78">
        <v>2</v>
      </c>
    </row>
    <row r="3780" spans="1:24" x14ac:dyDescent="0.25">
      <c r="A3780" s="67"/>
      <c r="B3780" s="67">
        <v>3409</v>
      </c>
      <c r="C3780" s="67" t="s">
        <v>793</v>
      </c>
      <c r="D3780" s="109">
        <v>380340</v>
      </c>
      <c r="E3780" s="89" t="s">
        <v>600</v>
      </c>
      <c r="F3780" s="72">
        <v>611420</v>
      </c>
      <c r="G3780" s="86" t="s">
        <v>181</v>
      </c>
      <c r="H3780" s="87">
        <v>37192.560000000005</v>
      </c>
      <c r="I3780" s="87">
        <v>40661.209999999992</v>
      </c>
      <c r="J3780" s="87">
        <v>34530</v>
      </c>
      <c r="K3780" s="87">
        <v>17264.52</v>
      </c>
      <c r="L3780" s="80">
        <v>34529</v>
      </c>
      <c r="M3780" s="80"/>
      <c r="N3780" s="80"/>
      <c r="O3780" s="80"/>
      <c r="P3780" s="80"/>
      <c r="Q3780" s="78">
        <v>110010</v>
      </c>
      <c r="R3780" s="79" t="s">
        <v>150</v>
      </c>
      <c r="S3780" s="78">
        <v>10</v>
      </c>
      <c r="T3780" s="79" t="s">
        <v>150</v>
      </c>
      <c r="U3780" s="78">
        <v>11</v>
      </c>
      <c r="V3780" s="80" t="s">
        <v>156</v>
      </c>
      <c r="W3780" s="78">
        <v>61</v>
      </c>
      <c r="X3780" s="78">
        <v>2</v>
      </c>
    </row>
    <row r="3781" spans="1:24" x14ac:dyDescent="0.25">
      <c r="A3781" s="67"/>
      <c r="B3781" s="67">
        <v>3410</v>
      </c>
      <c r="C3781" s="67" t="s">
        <v>793</v>
      </c>
      <c r="D3781" s="109">
        <v>380340</v>
      </c>
      <c r="E3781" s="89" t="s">
        <v>600</v>
      </c>
      <c r="F3781" s="72">
        <v>611455</v>
      </c>
      <c r="G3781" s="86" t="s">
        <v>217</v>
      </c>
      <c r="H3781" s="87">
        <v>0</v>
      </c>
      <c r="I3781" s="87">
        <v>0</v>
      </c>
      <c r="J3781" s="87">
        <v>1455</v>
      </c>
      <c r="K3781" s="87">
        <v>1454.7</v>
      </c>
      <c r="L3781" s="80">
        <v>0</v>
      </c>
      <c r="M3781" s="80"/>
      <c r="N3781" s="80"/>
      <c r="O3781" s="80"/>
      <c r="P3781" s="80"/>
      <c r="Q3781" s="78">
        <v>110010</v>
      </c>
      <c r="R3781" s="79" t="s">
        <v>150</v>
      </c>
      <c r="S3781" s="78">
        <v>10</v>
      </c>
      <c r="T3781" s="79" t="s">
        <v>150</v>
      </c>
      <c r="U3781" s="78">
        <v>11</v>
      </c>
      <c r="V3781" s="80" t="s">
        <v>156</v>
      </c>
      <c r="W3781" s="78">
        <v>61</v>
      </c>
      <c r="X3781" s="78">
        <v>2</v>
      </c>
    </row>
    <row r="3782" spans="1:24" x14ac:dyDescent="0.25">
      <c r="A3782" s="67"/>
      <c r="B3782" s="67">
        <v>3411</v>
      </c>
      <c r="C3782" s="67" t="s">
        <v>793</v>
      </c>
      <c r="D3782" s="109">
        <v>380340</v>
      </c>
      <c r="E3782" s="89" t="s">
        <v>600</v>
      </c>
      <c r="F3782" s="72">
        <v>611476</v>
      </c>
      <c r="G3782" s="86" t="s">
        <v>211</v>
      </c>
      <c r="H3782" s="87">
        <v>10524.52</v>
      </c>
      <c r="I3782" s="87">
        <v>10294.260000000002</v>
      </c>
      <c r="J3782" s="87">
        <v>11153</v>
      </c>
      <c r="K3782" s="87">
        <v>6633.05</v>
      </c>
      <c r="L3782" s="80">
        <v>10724</v>
      </c>
      <c r="M3782" s="80"/>
      <c r="N3782" s="80"/>
      <c r="O3782" s="80"/>
      <c r="P3782" s="80"/>
      <c r="Q3782" s="78">
        <v>110010</v>
      </c>
      <c r="R3782" s="79" t="s">
        <v>150</v>
      </c>
      <c r="S3782" s="78">
        <v>10</v>
      </c>
      <c r="T3782" s="79" t="s">
        <v>150</v>
      </c>
      <c r="U3782" s="78">
        <v>11</v>
      </c>
      <c r="V3782" s="80" t="s">
        <v>156</v>
      </c>
      <c r="W3782" s="78">
        <v>61</v>
      </c>
      <c r="X3782" s="78">
        <v>2</v>
      </c>
    </row>
    <row r="3783" spans="1:24" x14ac:dyDescent="0.25">
      <c r="A3783" s="67"/>
      <c r="B3783" s="67">
        <v>3412</v>
      </c>
      <c r="C3783" s="67" t="s">
        <v>793</v>
      </c>
      <c r="D3783" s="109">
        <v>380340</v>
      </c>
      <c r="E3783" s="89" t="s">
        <v>600</v>
      </c>
      <c r="F3783" s="72">
        <v>611489</v>
      </c>
      <c r="G3783" s="86" t="s">
        <v>733</v>
      </c>
      <c r="H3783" s="87">
        <v>0</v>
      </c>
      <c r="I3783" s="87">
        <v>18.600000000000001</v>
      </c>
      <c r="J3783" s="87">
        <v>9</v>
      </c>
      <c r="K3783" s="87">
        <v>8.3000000000000007</v>
      </c>
      <c r="L3783" s="80">
        <v>0</v>
      </c>
      <c r="M3783" s="80"/>
      <c r="N3783" s="80"/>
      <c r="O3783" s="80"/>
      <c r="P3783" s="80"/>
      <c r="Q3783" s="78">
        <v>110010</v>
      </c>
      <c r="R3783" s="79" t="s">
        <v>150</v>
      </c>
      <c r="S3783" s="78">
        <v>10</v>
      </c>
      <c r="T3783" s="79" t="s">
        <v>150</v>
      </c>
      <c r="U3783" s="78">
        <v>11</v>
      </c>
      <c r="V3783" s="80" t="s">
        <v>156</v>
      </c>
      <c r="W3783" s="78">
        <v>61</v>
      </c>
      <c r="X3783" s="78">
        <v>2</v>
      </c>
    </row>
    <row r="3784" spans="1:24" x14ac:dyDescent="0.25">
      <c r="A3784" s="67"/>
      <c r="B3784" s="67">
        <v>3413</v>
      </c>
      <c r="C3784" s="67" t="s">
        <v>793</v>
      </c>
      <c r="D3784" s="109">
        <v>380340</v>
      </c>
      <c r="E3784" s="89" t="s">
        <v>600</v>
      </c>
      <c r="F3784" s="72">
        <v>611492</v>
      </c>
      <c r="G3784" s="86" t="s">
        <v>183</v>
      </c>
      <c r="H3784" s="87">
        <v>0</v>
      </c>
      <c r="I3784" s="87">
        <v>48.82</v>
      </c>
      <c r="J3784" s="87">
        <v>25</v>
      </c>
      <c r="K3784" s="87">
        <v>24.9</v>
      </c>
      <c r="L3784" s="80">
        <v>0</v>
      </c>
      <c r="M3784" s="80"/>
      <c r="N3784" s="80"/>
      <c r="O3784" s="80"/>
      <c r="P3784" s="80"/>
      <c r="Q3784" s="78">
        <v>110010</v>
      </c>
      <c r="R3784" s="79" t="s">
        <v>150</v>
      </c>
      <c r="S3784" s="78">
        <v>10</v>
      </c>
      <c r="T3784" s="79" t="s">
        <v>150</v>
      </c>
      <c r="U3784" s="78">
        <v>11</v>
      </c>
      <c r="V3784" s="80" t="s">
        <v>156</v>
      </c>
      <c r="W3784" s="78">
        <v>61</v>
      </c>
      <c r="X3784" s="78">
        <v>2</v>
      </c>
    </row>
    <row r="3785" spans="1:24" x14ac:dyDescent="0.25">
      <c r="A3785" s="67"/>
      <c r="B3785" s="67">
        <v>3414</v>
      </c>
      <c r="C3785" s="67" t="s">
        <v>793</v>
      </c>
      <c r="D3785" s="109">
        <v>380340</v>
      </c>
      <c r="E3785" s="89" t="s">
        <v>600</v>
      </c>
      <c r="F3785" s="72">
        <v>611493</v>
      </c>
      <c r="G3785" s="86" t="s">
        <v>218</v>
      </c>
      <c r="H3785" s="87">
        <v>0</v>
      </c>
      <c r="I3785" s="87">
        <v>3182.25</v>
      </c>
      <c r="J3785" s="87">
        <v>0</v>
      </c>
      <c r="K3785" s="87">
        <v>0</v>
      </c>
      <c r="L3785" s="80">
        <v>0</v>
      </c>
      <c r="M3785" s="80"/>
      <c r="N3785" s="80"/>
      <c r="O3785" s="80"/>
      <c r="P3785" s="80"/>
      <c r="Q3785" s="78">
        <v>110010</v>
      </c>
      <c r="R3785" s="79" t="s">
        <v>150</v>
      </c>
      <c r="S3785" s="78">
        <v>10</v>
      </c>
      <c r="T3785" s="79" t="s">
        <v>150</v>
      </c>
      <c r="U3785" s="78">
        <v>11</v>
      </c>
      <c r="V3785" s="80" t="s">
        <v>156</v>
      </c>
      <c r="W3785" s="78">
        <v>61</v>
      </c>
      <c r="X3785" s="78">
        <v>2</v>
      </c>
    </row>
    <row r="3786" spans="1:24" x14ac:dyDescent="0.25">
      <c r="A3786" s="67"/>
      <c r="B3786" s="67">
        <v>3415</v>
      </c>
      <c r="C3786" s="67" t="s">
        <v>793</v>
      </c>
      <c r="D3786" s="109">
        <v>380340</v>
      </c>
      <c r="E3786" s="89" t="s">
        <v>600</v>
      </c>
      <c r="F3786" s="72">
        <v>611510</v>
      </c>
      <c r="G3786" s="86" t="s">
        <v>212</v>
      </c>
      <c r="H3786" s="87">
        <v>5696.329999999999</v>
      </c>
      <c r="I3786" s="87">
        <v>3002.6800000000003</v>
      </c>
      <c r="J3786" s="87">
        <v>7024</v>
      </c>
      <c r="K3786" s="87">
        <v>3313.6</v>
      </c>
      <c r="L3786" s="80">
        <v>6786</v>
      </c>
      <c r="M3786" s="80"/>
      <c r="N3786" s="80"/>
      <c r="O3786" s="80"/>
      <c r="P3786" s="80"/>
      <c r="Q3786" s="78">
        <v>110010</v>
      </c>
      <c r="R3786" s="79" t="s">
        <v>150</v>
      </c>
      <c r="S3786" s="78">
        <v>10</v>
      </c>
      <c r="T3786" s="79" t="s">
        <v>150</v>
      </c>
      <c r="U3786" s="78">
        <v>11</v>
      </c>
      <c r="V3786" s="80" t="s">
        <v>156</v>
      </c>
      <c r="W3786" s="78">
        <v>61</v>
      </c>
      <c r="X3786" s="78">
        <v>2</v>
      </c>
    </row>
    <row r="3787" spans="1:24" x14ac:dyDescent="0.25">
      <c r="A3787" s="67"/>
      <c r="B3787" s="67">
        <v>3416</v>
      </c>
      <c r="C3787" s="67" t="s">
        <v>793</v>
      </c>
      <c r="D3787" s="109">
        <v>380340</v>
      </c>
      <c r="E3787" s="89" t="s">
        <v>600</v>
      </c>
      <c r="F3787" s="72">
        <v>712320</v>
      </c>
      <c r="G3787" s="86" t="s">
        <v>276</v>
      </c>
      <c r="H3787" s="87">
        <v>0</v>
      </c>
      <c r="I3787" s="87">
        <v>0</v>
      </c>
      <c r="J3787" s="87">
        <v>250</v>
      </c>
      <c r="K3787" s="87">
        <v>0</v>
      </c>
      <c r="L3787" s="80">
        <v>250</v>
      </c>
      <c r="M3787" s="80">
        <f t="shared" ref="M3787:M3809" si="102">+L3787-J3787</f>
        <v>0</v>
      </c>
      <c r="N3787" s="80"/>
      <c r="O3787" s="80"/>
      <c r="P3787" s="80"/>
      <c r="Q3787" s="78">
        <v>110010</v>
      </c>
      <c r="R3787" s="79" t="s">
        <v>150</v>
      </c>
      <c r="S3787" s="78">
        <v>10</v>
      </c>
      <c r="T3787" s="79" t="s">
        <v>150</v>
      </c>
      <c r="U3787" s="78">
        <v>11</v>
      </c>
      <c r="V3787" s="80" t="s">
        <v>156</v>
      </c>
      <c r="W3787" s="78">
        <v>71</v>
      </c>
      <c r="X3787" s="78">
        <v>5</v>
      </c>
    </row>
    <row r="3788" spans="1:24" s="66" customFormat="1" x14ac:dyDescent="0.25">
      <c r="A3788" s="67"/>
      <c r="B3788" s="67">
        <v>3417</v>
      </c>
      <c r="C3788" s="67" t="s">
        <v>793</v>
      </c>
      <c r="D3788" s="109">
        <v>380340</v>
      </c>
      <c r="E3788" s="89" t="s">
        <v>600</v>
      </c>
      <c r="F3788" s="72">
        <v>712350</v>
      </c>
      <c r="G3788" s="86" t="s">
        <v>335</v>
      </c>
      <c r="H3788" s="87">
        <v>0</v>
      </c>
      <c r="I3788" s="87">
        <v>0</v>
      </c>
      <c r="J3788" s="87">
        <v>300</v>
      </c>
      <c r="K3788" s="87">
        <v>0</v>
      </c>
      <c r="L3788" s="80">
        <v>300</v>
      </c>
      <c r="M3788" s="80">
        <f t="shared" si="102"/>
        <v>0</v>
      </c>
      <c r="N3788" s="80"/>
      <c r="O3788" s="80"/>
      <c r="P3788" s="80"/>
      <c r="Q3788" s="78">
        <v>110010</v>
      </c>
      <c r="R3788" s="79" t="s">
        <v>150</v>
      </c>
      <c r="S3788" s="78">
        <v>10</v>
      </c>
      <c r="T3788" s="79" t="s">
        <v>150</v>
      </c>
      <c r="U3788" s="78">
        <v>11</v>
      </c>
      <c r="V3788" s="80" t="s">
        <v>156</v>
      </c>
      <c r="W3788" s="78">
        <v>71</v>
      </c>
      <c r="X3788" s="78">
        <v>5</v>
      </c>
    </row>
    <row r="3789" spans="1:24" x14ac:dyDescent="0.25">
      <c r="A3789" s="67"/>
      <c r="B3789" s="67">
        <v>3418</v>
      </c>
      <c r="C3789" s="67" t="s">
        <v>793</v>
      </c>
      <c r="D3789" s="109">
        <v>380340</v>
      </c>
      <c r="E3789" s="89" t="s">
        <v>600</v>
      </c>
      <c r="F3789" s="72">
        <v>712370</v>
      </c>
      <c r="G3789" s="86" t="s">
        <v>184</v>
      </c>
      <c r="H3789" s="87">
        <v>935.07</v>
      </c>
      <c r="I3789" s="87">
        <v>1117.5</v>
      </c>
      <c r="J3789" s="87">
        <v>0</v>
      </c>
      <c r="K3789" s="87">
        <v>0</v>
      </c>
      <c r="L3789" s="80">
        <v>0</v>
      </c>
      <c r="M3789" s="80">
        <f t="shared" si="102"/>
        <v>0</v>
      </c>
      <c r="N3789" s="80"/>
      <c r="O3789" s="80"/>
      <c r="P3789" s="80"/>
      <c r="Q3789" s="78">
        <v>110010</v>
      </c>
      <c r="R3789" s="79" t="s">
        <v>150</v>
      </c>
      <c r="S3789" s="78">
        <v>10</v>
      </c>
      <c r="T3789" s="79" t="s">
        <v>150</v>
      </c>
      <c r="U3789" s="78">
        <v>11</v>
      </c>
      <c r="V3789" s="80" t="s">
        <v>156</v>
      </c>
      <c r="W3789" s="78">
        <v>71</v>
      </c>
      <c r="X3789" s="78">
        <v>5</v>
      </c>
    </row>
    <row r="3790" spans="1:24" x14ac:dyDescent="0.25">
      <c r="A3790" s="67"/>
      <c r="B3790" s="67">
        <v>3419</v>
      </c>
      <c r="C3790" s="67" t="s">
        <v>793</v>
      </c>
      <c r="D3790" s="109">
        <v>380340</v>
      </c>
      <c r="E3790" s="89" t="s">
        <v>600</v>
      </c>
      <c r="F3790" s="72">
        <v>712420</v>
      </c>
      <c r="G3790" s="86" t="s">
        <v>223</v>
      </c>
      <c r="H3790" s="87">
        <v>2594.25</v>
      </c>
      <c r="I3790" s="87">
        <v>3610.8</v>
      </c>
      <c r="J3790" s="87">
        <v>3600</v>
      </c>
      <c r="K3790" s="87">
        <v>1815.3</v>
      </c>
      <c r="L3790" s="80">
        <v>3600</v>
      </c>
      <c r="M3790" s="80">
        <f t="shared" si="102"/>
        <v>0</v>
      </c>
      <c r="N3790" s="80"/>
      <c r="O3790" s="80"/>
      <c r="P3790" s="80"/>
      <c r="Q3790" s="78">
        <v>110010</v>
      </c>
      <c r="R3790" s="79" t="s">
        <v>150</v>
      </c>
      <c r="S3790" s="78">
        <v>10</v>
      </c>
      <c r="T3790" s="79" t="s">
        <v>150</v>
      </c>
      <c r="U3790" s="78">
        <v>11</v>
      </c>
      <c r="V3790" s="80" t="s">
        <v>156</v>
      </c>
      <c r="W3790" s="78">
        <v>71</v>
      </c>
      <c r="X3790" s="78">
        <v>5</v>
      </c>
    </row>
    <row r="3791" spans="1:24" x14ac:dyDescent="0.25">
      <c r="A3791" s="67"/>
      <c r="B3791" s="67">
        <v>3420</v>
      </c>
      <c r="C3791" s="67" t="s">
        <v>793</v>
      </c>
      <c r="D3791" s="109">
        <v>380340</v>
      </c>
      <c r="E3791" s="89" t="s">
        <v>600</v>
      </c>
      <c r="F3791" s="72">
        <v>712430</v>
      </c>
      <c r="G3791" s="86" t="s">
        <v>696</v>
      </c>
      <c r="H3791" s="87">
        <v>262.48</v>
      </c>
      <c r="I3791" s="87">
        <v>329.55</v>
      </c>
      <c r="J3791" s="87">
        <v>300</v>
      </c>
      <c r="K3791" s="87">
        <v>130.91</v>
      </c>
      <c r="L3791" s="80">
        <v>500</v>
      </c>
      <c r="M3791" s="80">
        <f t="shared" si="102"/>
        <v>200</v>
      </c>
      <c r="N3791" s="80"/>
      <c r="O3791" s="80"/>
      <c r="P3791" s="80"/>
      <c r="Q3791" s="78">
        <v>110010</v>
      </c>
      <c r="R3791" s="79" t="s">
        <v>150</v>
      </c>
      <c r="S3791" s="78">
        <v>10</v>
      </c>
      <c r="T3791" s="79" t="s">
        <v>150</v>
      </c>
      <c r="U3791" s="78">
        <v>11</v>
      </c>
      <c r="V3791" s="80" t="s">
        <v>156</v>
      </c>
      <c r="W3791" s="78">
        <v>71</v>
      </c>
      <c r="X3791" s="78">
        <v>5</v>
      </c>
    </row>
    <row r="3792" spans="1:24" x14ac:dyDescent="0.25">
      <c r="A3792" s="67"/>
      <c r="B3792" s="67">
        <v>3421</v>
      </c>
      <c r="C3792" s="67" t="s">
        <v>793</v>
      </c>
      <c r="D3792" s="109">
        <v>380340</v>
      </c>
      <c r="E3792" s="89" t="s">
        <v>600</v>
      </c>
      <c r="F3792" s="72">
        <v>712510</v>
      </c>
      <c r="G3792" s="86" t="s">
        <v>186</v>
      </c>
      <c r="H3792" s="87">
        <v>0</v>
      </c>
      <c r="I3792" s="87">
        <v>0</v>
      </c>
      <c r="J3792" s="87">
        <v>1500</v>
      </c>
      <c r="K3792" s="87">
        <v>381</v>
      </c>
      <c r="L3792" s="80">
        <v>1500</v>
      </c>
      <c r="M3792" s="80">
        <f t="shared" si="102"/>
        <v>0</v>
      </c>
      <c r="N3792" s="80"/>
      <c r="O3792" s="80"/>
      <c r="P3792" s="80"/>
      <c r="Q3792" s="78">
        <v>110010</v>
      </c>
      <c r="R3792" s="79" t="s">
        <v>150</v>
      </c>
      <c r="S3792" s="78">
        <v>10</v>
      </c>
      <c r="T3792" s="79" t="s">
        <v>150</v>
      </c>
      <c r="U3792" s="78">
        <v>11</v>
      </c>
      <c r="V3792" s="80" t="s">
        <v>156</v>
      </c>
      <c r="W3792" s="78">
        <v>71</v>
      </c>
      <c r="X3792" s="78">
        <v>5</v>
      </c>
    </row>
    <row r="3793" spans="1:24" x14ac:dyDescent="0.25">
      <c r="A3793" s="67"/>
      <c r="B3793" s="67">
        <v>3422</v>
      </c>
      <c r="C3793" s="67" t="s">
        <v>793</v>
      </c>
      <c r="D3793" s="109">
        <v>380340</v>
      </c>
      <c r="E3793" s="89" t="s">
        <v>600</v>
      </c>
      <c r="F3793" s="72">
        <v>712630</v>
      </c>
      <c r="G3793" s="86" t="s">
        <v>270</v>
      </c>
      <c r="H3793" s="87">
        <v>1431</v>
      </c>
      <c r="I3793" s="87">
        <v>1525</v>
      </c>
      <c r="J3793" s="87">
        <v>1525</v>
      </c>
      <c r="K3793" s="87">
        <v>0</v>
      </c>
      <c r="L3793" s="80">
        <v>1655</v>
      </c>
      <c r="M3793" s="80">
        <f t="shared" si="102"/>
        <v>130</v>
      </c>
      <c r="N3793" s="80"/>
      <c r="O3793" s="80"/>
      <c r="P3793" s="80"/>
      <c r="Q3793" s="78">
        <v>110010</v>
      </c>
      <c r="R3793" s="79" t="s">
        <v>150</v>
      </c>
      <c r="S3793" s="78">
        <v>10</v>
      </c>
      <c r="T3793" s="79" t="s">
        <v>150</v>
      </c>
      <c r="U3793" s="78">
        <v>11</v>
      </c>
      <c r="V3793" s="80" t="s">
        <v>156</v>
      </c>
      <c r="W3793" s="78">
        <v>71</v>
      </c>
      <c r="X3793" s="78">
        <v>5</v>
      </c>
    </row>
    <row r="3794" spans="1:24" x14ac:dyDescent="0.25">
      <c r="A3794" s="67"/>
      <c r="B3794" s="67">
        <v>3423</v>
      </c>
      <c r="C3794" s="67" t="s">
        <v>793</v>
      </c>
      <c r="D3794" s="109">
        <v>380340</v>
      </c>
      <c r="E3794" s="89" t="s">
        <v>600</v>
      </c>
      <c r="F3794" s="72">
        <v>712655</v>
      </c>
      <c r="G3794" s="86" t="s">
        <v>237</v>
      </c>
      <c r="H3794" s="87">
        <v>451.99</v>
      </c>
      <c r="I3794" s="87">
        <v>607</v>
      </c>
      <c r="J3794" s="87">
        <v>700</v>
      </c>
      <c r="K3794" s="87">
        <v>190.23</v>
      </c>
      <c r="L3794" s="80">
        <v>700</v>
      </c>
      <c r="M3794" s="80">
        <f t="shared" si="102"/>
        <v>0</v>
      </c>
      <c r="N3794" s="80"/>
      <c r="O3794" s="80"/>
      <c r="P3794" s="80"/>
      <c r="Q3794" s="78">
        <v>110010</v>
      </c>
      <c r="R3794" s="79" t="s">
        <v>150</v>
      </c>
      <c r="S3794" s="78">
        <v>10</v>
      </c>
      <c r="T3794" s="79" t="s">
        <v>150</v>
      </c>
      <c r="U3794" s="78">
        <v>11</v>
      </c>
      <c r="V3794" s="80" t="s">
        <v>156</v>
      </c>
      <c r="W3794" s="78">
        <v>71</v>
      </c>
      <c r="X3794" s="78">
        <v>5</v>
      </c>
    </row>
    <row r="3795" spans="1:24" x14ac:dyDescent="0.25">
      <c r="A3795" s="67"/>
      <c r="B3795" s="67">
        <v>3424</v>
      </c>
      <c r="C3795" s="67" t="s">
        <v>793</v>
      </c>
      <c r="D3795" s="109">
        <v>380340</v>
      </c>
      <c r="E3795" s="89" t="s">
        <v>600</v>
      </c>
      <c r="F3795" s="72">
        <v>733110</v>
      </c>
      <c r="G3795" s="86" t="s">
        <v>214</v>
      </c>
      <c r="H3795" s="87">
        <v>36828.189999999995</v>
      </c>
      <c r="I3795" s="87">
        <v>36545.280000000006</v>
      </c>
      <c r="J3795" s="87">
        <v>41361</v>
      </c>
      <c r="K3795" s="87">
        <v>36061.870000000003</v>
      </c>
      <c r="L3795" s="80">
        <v>45000</v>
      </c>
      <c r="M3795" s="80">
        <f t="shared" si="102"/>
        <v>3639</v>
      </c>
      <c r="N3795" s="80"/>
      <c r="O3795" s="80"/>
      <c r="P3795" s="80"/>
      <c r="Q3795" s="78">
        <v>110010</v>
      </c>
      <c r="R3795" s="79" t="s">
        <v>150</v>
      </c>
      <c r="S3795" s="78">
        <v>10</v>
      </c>
      <c r="T3795" s="79" t="s">
        <v>150</v>
      </c>
      <c r="U3795" s="78">
        <v>11</v>
      </c>
      <c r="V3795" s="80" t="s">
        <v>156</v>
      </c>
      <c r="W3795" s="78">
        <v>73</v>
      </c>
      <c r="X3795" s="78">
        <v>5</v>
      </c>
    </row>
    <row r="3796" spans="1:24" x14ac:dyDescent="0.25">
      <c r="A3796" s="67"/>
      <c r="B3796" s="67">
        <v>3425</v>
      </c>
      <c r="C3796" s="67" t="s">
        <v>793</v>
      </c>
      <c r="D3796" s="109">
        <v>380340</v>
      </c>
      <c r="E3796" s="89" t="s">
        <v>600</v>
      </c>
      <c r="F3796" s="72">
        <v>733220</v>
      </c>
      <c r="G3796" s="86" t="s">
        <v>256</v>
      </c>
      <c r="H3796" s="87">
        <v>85</v>
      </c>
      <c r="I3796" s="87">
        <v>0</v>
      </c>
      <c r="J3796" s="87">
        <v>85</v>
      </c>
      <c r="K3796" s="87">
        <v>85</v>
      </c>
      <c r="L3796" s="80">
        <v>85</v>
      </c>
      <c r="M3796" s="80">
        <f t="shared" si="102"/>
        <v>0</v>
      </c>
      <c r="N3796" s="80"/>
      <c r="O3796" s="80"/>
      <c r="P3796" s="80"/>
      <c r="Q3796" s="78">
        <v>110010</v>
      </c>
      <c r="R3796" s="79" t="s">
        <v>150</v>
      </c>
      <c r="S3796" s="78">
        <v>10</v>
      </c>
      <c r="T3796" s="79" t="s">
        <v>150</v>
      </c>
      <c r="U3796" s="78">
        <v>11</v>
      </c>
      <c r="V3796" s="80" t="s">
        <v>156</v>
      </c>
      <c r="W3796" s="78">
        <v>73</v>
      </c>
      <c r="X3796" s="78">
        <v>5</v>
      </c>
    </row>
    <row r="3797" spans="1:24" x14ac:dyDescent="0.25">
      <c r="A3797" s="67"/>
      <c r="B3797" s="67">
        <v>3426</v>
      </c>
      <c r="C3797" s="67" t="s">
        <v>793</v>
      </c>
      <c r="D3797" s="109">
        <v>380340</v>
      </c>
      <c r="E3797" s="89" t="s">
        <v>600</v>
      </c>
      <c r="F3797" s="72">
        <v>733230</v>
      </c>
      <c r="G3797" s="86" t="s">
        <v>369</v>
      </c>
      <c r="H3797" s="87">
        <v>4330.24</v>
      </c>
      <c r="I3797" s="87">
        <v>4538.67</v>
      </c>
      <c r="J3797" s="87">
        <v>4000</v>
      </c>
      <c r="K3797" s="87">
        <v>1600</v>
      </c>
      <c r="L3797" s="80">
        <v>4000</v>
      </c>
      <c r="M3797" s="80">
        <f t="shared" si="102"/>
        <v>0</v>
      </c>
      <c r="N3797" s="80"/>
      <c r="O3797" s="80"/>
      <c r="P3797" s="80"/>
      <c r="Q3797" s="78">
        <v>110010</v>
      </c>
      <c r="R3797" s="79" t="s">
        <v>150</v>
      </c>
      <c r="S3797" s="78">
        <v>10</v>
      </c>
      <c r="T3797" s="79" t="s">
        <v>150</v>
      </c>
      <c r="U3797" s="78">
        <v>11</v>
      </c>
      <c r="V3797" s="80" t="s">
        <v>156</v>
      </c>
      <c r="W3797" s="78">
        <v>73</v>
      </c>
      <c r="X3797" s="78">
        <v>5</v>
      </c>
    </row>
    <row r="3798" spans="1:24" x14ac:dyDescent="0.25">
      <c r="A3798" s="67"/>
      <c r="B3798" s="67">
        <v>3427</v>
      </c>
      <c r="C3798" s="67" t="s">
        <v>793</v>
      </c>
      <c r="D3798" s="109">
        <v>380340</v>
      </c>
      <c r="E3798" s="89" t="s">
        <v>600</v>
      </c>
      <c r="F3798" s="72">
        <v>744210</v>
      </c>
      <c r="G3798" s="86" t="s">
        <v>190</v>
      </c>
      <c r="H3798" s="87">
        <v>0</v>
      </c>
      <c r="I3798" s="87">
        <v>0</v>
      </c>
      <c r="J3798" s="87">
        <v>300</v>
      </c>
      <c r="K3798" s="87">
        <v>198.32999999999998</v>
      </c>
      <c r="L3798" s="80">
        <v>400</v>
      </c>
      <c r="M3798" s="80">
        <f t="shared" si="102"/>
        <v>100</v>
      </c>
      <c r="N3798" s="80"/>
      <c r="O3798" s="80"/>
      <c r="P3798" s="80"/>
      <c r="Q3798" s="78">
        <v>110010</v>
      </c>
      <c r="R3798" s="79" t="s">
        <v>150</v>
      </c>
      <c r="S3798" s="78">
        <v>10</v>
      </c>
      <c r="T3798" s="79" t="s">
        <v>150</v>
      </c>
      <c r="U3798" s="78">
        <v>11</v>
      </c>
      <c r="V3798" s="80" t="s">
        <v>156</v>
      </c>
      <c r="W3798" s="78">
        <v>74</v>
      </c>
      <c r="X3798" s="78">
        <v>5</v>
      </c>
    </row>
    <row r="3799" spans="1:24" x14ac:dyDescent="0.25">
      <c r="A3799" s="67"/>
      <c r="B3799" s="67">
        <v>3428</v>
      </c>
      <c r="C3799" s="67" t="s">
        <v>793</v>
      </c>
      <c r="D3799" s="109">
        <v>380340</v>
      </c>
      <c r="E3799" s="89" t="s">
        <v>600</v>
      </c>
      <c r="F3799" s="72">
        <v>744220</v>
      </c>
      <c r="G3799" s="86" t="s">
        <v>191</v>
      </c>
      <c r="H3799" s="87">
        <v>3633.1600000000003</v>
      </c>
      <c r="I3799" s="87">
        <v>2838.73</v>
      </c>
      <c r="J3799" s="87">
        <v>3500</v>
      </c>
      <c r="K3799" s="87">
        <v>1152.5899999999999</v>
      </c>
      <c r="L3799" s="80">
        <v>3500</v>
      </c>
      <c r="M3799" s="80">
        <f t="shared" si="102"/>
        <v>0</v>
      </c>
      <c r="N3799" s="80"/>
      <c r="O3799" s="80"/>
      <c r="P3799" s="80"/>
      <c r="Q3799" s="78">
        <v>110010</v>
      </c>
      <c r="R3799" s="79" t="s">
        <v>150</v>
      </c>
      <c r="S3799" s="78">
        <v>10</v>
      </c>
      <c r="T3799" s="79" t="s">
        <v>150</v>
      </c>
      <c r="U3799" s="78">
        <v>11</v>
      </c>
      <c r="V3799" s="80" t="s">
        <v>156</v>
      </c>
      <c r="W3799" s="78">
        <v>74</v>
      </c>
      <c r="X3799" s="78">
        <v>5</v>
      </c>
    </row>
    <row r="3800" spans="1:24" x14ac:dyDescent="0.25">
      <c r="A3800" s="67"/>
      <c r="B3800" s="67">
        <v>3429</v>
      </c>
      <c r="C3800" s="67" t="s">
        <v>793</v>
      </c>
      <c r="D3800" s="109">
        <v>380340</v>
      </c>
      <c r="E3800" s="89" t="s">
        <v>600</v>
      </c>
      <c r="F3800" s="72">
        <v>755240</v>
      </c>
      <c r="G3800" s="86" t="s">
        <v>193</v>
      </c>
      <c r="H3800" s="87">
        <v>1776</v>
      </c>
      <c r="I3800" s="87">
        <v>1860</v>
      </c>
      <c r="J3800" s="87">
        <v>1860</v>
      </c>
      <c r="K3800" s="87">
        <v>0</v>
      </c>
      <c r="L3800" s="80">
        <v>1968</v>
      </c>
      <c r="M3800" s="80">
        <f t="shared" si="102"/>
        <v>108</v>
      </c>
      <c r="N3800" s="80"/>
      <c r="O3800" s="80"/>
      <c r="P3800" s="80"/>
      <c r="Q3800" s="78">
        <v>110010</v>
      </c>
      <c r="R3800" s="79" t="s">
        <v>150</v>
      </c>
      <c r="S3800" s="78">
        <v>10</v>
      </c>
      <c r="T3800" s="79" t="s">
        <v>150</v>
      </c>
      <c r="U3800" s="78">
        <v>11</v>
      </c>
      <c r="V3800" s="80" t="s">
        <v>156</v>
      </c>
      <c r="W3800" s="78">
        <v>75</v>
      </c>
      <c r="X3800" s="78">
        <v>5</v>
      </c>
    </row>
    <row r="3801" spans="1:24" x14ac:dyDescent="0.25">
      <c r="A3801" s="67"/>
      <c r="B3801" s="67">
        <v>3430</v>
      </c>
      <c r="C3801" s="67" t="s">
        <v>793</v>
      </c>
      <c r="D3801" s="109">
        <v>380340</v>
      </c>
      <c r="E3801" s="89" t="s">
        <v>600</v>
      </c>
      <c r="F3801" s="72">
        <v>755310</v>
      </c>
      <c r="G3801" s="86" t="s">
        <v>194</v>
      </c>
      <c r="H3801" s="87">
        <v>2952.66</v>
      </c>
      <c r="I3801" s="87">
        <v>2083.2600000000002</v>
      </c>
      <c r="J3801" s="87">
        <v>1350</v>
      </c>
      <c r="K3801" s="87">
        <v>965.16000000000008</v>
      </c>
      <c r="L3801" s="80">
        <v>1350</v>
      </c>
      <c r="M3801" s="80">
        <f t="shared" si="102"/>
        <v>0</v>
      </c>
      <c r="N3801" s="80"/>
      <c r="O3801" s="80"/>
      <c r="P3801" s="80"/>
      <c r="Q3801" s="78">
        <v>110010</v>
      </c>
      <c r="R3801" s="79" t="s">
        <v>150</v>
      </c>
      <c r="S3801" s="78">
        <v>10</v>
      </c>
      <c r="T3801" s="79" t="s">
        <v>150</v>
      </c>
      <c r="U3801" s="78">
        <v>11</v>
      </c>
      <c r="V3801" s="80" t="s">
        <v>156</v>
      </c>
      <c r="W3801" s="78">
        <v>75</v>
      </c>
      <c r="X3801" s="78">
        <v>5</v>
      </c>
    </row>
    <row r="3802" spans="1:24" x14ac:dyDescent="0.25">
      <c r="A3802" s="67"/>
      <c r="B3802" s="67">
        <v>3431</v>
      </c>
      <c r="C3802" s="67" t="s">
        <v>793</v>
      </c>
      <c r="D3802" s="109">
        <v>380340</v>
      </c>
      <c r="E3802" s="89" t="s">
        <v>600</v>
      </c>
      <c r="F3802" s="72">
        <v>755330</v>
      </c>
      <c r="G3802" s="86" t="s">
        <v>238</v>
      </c>
      <c r="H3802" s="87">
        <v>420</v>
      </c>
      <c r="I3802" s="87">
        <v>0</v>
      </c>
      <c r="J3802" s="87">
        <v>350</v>
      </c>
      <c r="K3802" s="87">
        <v>0</v>
      </c>
      <c r="L3802" s="80">
        <v>500</v>
      </c>
      <c r="M3802" s="80">
        <f t="shared" si="102"/>
        <v>150</v>
      </c>
      <c r="N3802" s="80"/>
      <c r="O3802" s="80"/>
      <c r="P3802" s="80"/>
      <c r="Q3802" s="78">
        <v>110010</v>
      </c>
      <c r="R3802" s="79" t="s">
        <v>150</v>
      </c>
      <c r="S3802" s="78">
        <v>10</v>
      </c>
      <c r="T3802" s="79" t="s">
        <v>150</v>
      </c>
      <c r="U3802" s="78">
        <v>11</v>
      </c>
      <c r="V3802" s="80" t="s">
        <v>156</v>
      </c>
      <c r="W3802" s="78">
        <v>75</v>
      </c>
      <c r="X3802" s="78">
        <v>5</v>
      </c>
    </row>
    <row r="3803" spans="1:24" x14ac:dyDescent="0.25">
      <c r="A3803" s="67"/>
      <c r="B3803" s="67">
        <v>3432</v>
      </c>
      <c r="C3803" s="67" t="s">
        <v>793</v>
      </c>
      <c r="D3803" s="109">
        <v>380340</v>
      </c>
      <c r="E3803" s="89" t="s">
        <v>600</v>
      </c>
      <c r="F3803" s="72">
        <v>755360</v>
      </c>
      <c r="G3803" s="86" t="s">
        <v>225</v>
      </c>
      <c r="H3803" s="87">
        <v>2469.4499999999998</v>
      </c>
      <c r="I3803" s="87">
        <v>2463.8100000000004</v>
      </c>
      <c r="J3803" s="87">
        <v>2000</v>
      </c>
      <c r="K3803" s="87">
        <v>1589.9799999999998</v>
      </c>
      <c r="L3803" s="80">
        <v>2500</v>
      </c>
      <c r="M3803" s="80">
        <f t="shared" si="102"/>
        <v>500</v>
      </c>
      <c r="N3803" s="80"/>
      <c r="O3803" s="80"/>
      <c r="P3803" s="80"/>
      <c r="Q3803" s="78">
        <v>110010</v>
      </c>
      <c r="R3803" s="79" t="s">
        <v>150</v>
      </c>
      <c r="S3803" s="78">
        <v>10</v>
      </c>
      <c r="T3803" s="79" t="s">
        <v>150</v>
      </c>
      <c r="U3803" s="78">
        <v>11</v>
      </c>
      <c r="V3803" s="80" t="s">
        <v>156</v>
      </c>
      <c r="W3803" s="78">
        <v>75</v>
      </c>
      <c r="X3803" s="78">
        <v>5</v>
      </c>
    </row>
    <row r="3804" spans="1:24" x14ac:dyDescent="0.25">
      <c r="A3804" s="67"/>
      <c r="B3804" s="67">
        <v>3433</v>
      </c>
      <c r="C3804" s="67" t="s">
        <v>793</v>
      </c>
      <c r="D3804" s="109">
        <v>380340</v>
      </c>
      <c r="E3804" s="89" t="s">
        <v>600</v>
      </c>
      <c r="F3804" s="72">
        <v>755510</v>
      </c>
      <c r="G3804" s="86" t="s">
        <v>195</v>
      </c>
      <c r="H3804" s="87">
        <v>5214.5200000000004</v>
      </c>
      <c r="I3804" s="87">
        <v>7574.4599999999991</v>
      </c>
      <c r="J3804" s="87">
        <v>5500</v>
      </c>
      <c r="K3804" s="87">
        <v>2440.0500000000002</v>
      </c>
      <c r="L3804" s="80">
        <v>9000</v>
      </c>
      <c r="M3804" s="80">
        <f t="shared" si="102"/>
        <v>3500</v>
      </c>
      <c r="N3804" s="80"/>
      <c r="O3804" s="80"/>
      <c r="P3804" s="80"/>
      <c r="Q3804" s="78">
        <v>110010</v>
      </c>
      <c r="R3804" s="79" t="s">
        <v>150</v>
      </c>
      <c r="S3804" s="78">
        <v>10</v>
      </c>
      <c r="T3804" s="79" t="s">
        <v>150</v>
      </c>
      <c r="U3804" s="78">
        <v>11</v>
      </c>
      <c r="V3804" s="80" t="s">
        <v>156</v>
      </c>
      <c r="W3804" s="78">
        <v>75</v>
      </c>
      <c r="X3804" s="78">
        <v>5</v>
      </c>
    </row>
    <row r="3805" spans="1:24" x14ac:dyDescent="0.25">
      <c r="A3805" s="67"/>
      <c r="B3805" s="67">
        <v>3434</v>
      </c>
      <c r="C3805" s="67" t="s">
        <v>793</v>
      </c>
      <c r="D3805" s="109">
        <v>380340</v>
      </c>
      <c r="E3805" s="89" t="s">
        <v>600</v>
      </c>
      <c r="F3805" s="72">
        <v>755705</v>
      </c>
      <c r="G3805" s="86" t="s">
        <v>196</v>
      </c>
      <c r="H3805" s="87">
        <v>296.89</v>
      </c>
      <c r="I3805" s="87">
        <v>458.74</v>
      </c>
      <c r="J3805" s="87">
        <v>200</v>
      </c>
      <c r="K3805" s="87">
        <v>211.98999999999998</v>
      </c>
      <c r="L3805" s="80">
        <v>400</v>
      </c>
      <c r="M3805" s="80">
        <f t="shared" si="102"/>
        <v>200</v>
      </c>
      <c r="N3805" s="80"/>
      <c r="O3805" s="80"/>
      <c r="P3805" s="80"/>
      <c r="Q3805" s="78">
        <v>110010</v>
      </c>
      <c r="R3805" s="79" t="s">
        <v>150</v>
      </c>
      <c r="S3805" s="78">
        <v>10</v>
      </c>
      <c r="T3805" s="79" t="s">
        <v>150</v>
      </c>
      <c r="U3805" s="78">
        <v>11</v>
      </c>
      <c r="V3805" s="80" t="s">
        <v>156</v>
      </c>
      <c r="W3805" s="78">
        <v>75</v>
      </c>
      <c r="X3805" s="78">
        <v>5</v>
      </c>
    </row>
    <row r="3806" spans="1:24" x14ac:dyDescent="0.25">
      <c r="A3806" s="67"/>
      <c r="B3806" s="67">
        <v>3435</v>
      </c>
      <c r="C3806" s="67" t="s">
        <v>793</v>
      </c>
      <c r="D3806" s="109">
        <v>380340</v>
      </c>
      <c r="E3806" s="89" t="s">
        <v>600</v>
      </c>
      <c r="F3806" s="72">
        <v>755730</v>
      </c>
      <c r="G3806" s="86" t="s">
        <v>197</v>
      </c>
      <c r="H3806" s="87">
        <v>587.5</v>
      </c>
      <c r="I3806" s="87">
        <v>1065</v>
      </c>
      <c r="J3806" s="87">
        <v>1420</v>
      </c>
      <c r="K3806" s="87">
        <v>945.5</v>
      </c>
      <c r="L3806" s="80">
        <v>1420</v>
      </c>
      <c r="M3806" s="80">
        <f t="shared" si="102"/>
        <v>0</v>
      </c>
      <c r="N3806" s="80"/>
      <c r="O3806" s="80"/>
      <c r="P3806" s="80"/>
      <c r="Q3806" s="78">
        <v>110010</v>
      </c>
      <c r="R3806" s="79" t="s">
        <v>150</v>
      </c>
      <c r="S3806" s="78">
        <v>10</v>
      </c>
      <c r="T3806" s="79" t="s">
        <v>150</v>
      </c>
      <c r="U3806" s="78">
        <v>11</v>
      </c>
      <c r="V3806" s="80" t="s">
        <v>156</v>
      </c>
      <c r="W3806" s="78">
        <v>75</v>
      </c>
      <c r="X3806" s="78">
        <v>5</v>
      </c>
    </row>
    <row r="3807" spans="1:24" x14ac:dyDescent="0.25">
      <c r="A3807" s="67"/>
      <c r="B3807" s="67">
        <v>3436</v>
      </c>
      <c r="C3807" s="67" t="s">
        <v>793</v>
      </c>
      <c r="D3807" s="109">
        <v>380340</v>
      </c>
      <c r="E3807" s="88" t="s">
        <v>600</v>
      </c>
      <c r="F3807" s="72">
        <v>777410</v>
      </c>
      <c r="G3807" s="86" t="s">
        <v>204</v>
      </c>
      <c r="H3807" s="87">
        <v>0</v>
      </c>
      <c r="I3807" s="87">
        <v>34244</v>
      </c>
      <c r="J3807" s="87">
        <v>308876</v>
      </c>
      <c r="K3807" s="87">
        <v>290655</v>
      </c>
      <c r="L3807" s="80">
        <v>0</v>
      </c>
      <c r="M3807" s="80">
        <f t="shared" si="102"/>
        <v>-308876</v>
      </c>
      <c r="N3807" s="80"/>
      <c r="O3807" s="80"/>
      <c r="P3807" s="80"/>
      <c r="Q3807" s="78">
        <v>110010</v>
      </c>
      <c r="R3807" s="79" t="s">
        <v>150</v>
      </c>
      <c r="S3807" s="78">
        <v>10</v>
      </c>
      <c r="T3807" s="79" t="s">
        <v>150</v>
      </c>
      <c r="U3807" s="78">
        <v>11</v>
      </c>
      <c r="V3807" s="80" t="s">
        <v>156</v>
      </c>
      <c r="W3807" s="78">
        <v>77</v>
      </c>
      <c r="X3807" s="78">
        <v>5</v>
      </c>
    </row>
    <row r="3808" spans="1:24" x14ac:dyDescent="0.25">
      <c r="A3808" s="67"/>
      <c r="B3808" s="67">
        <v>3437</v>
      </c>
      <c r="C3808" s="67" t="s">
        <v>793</v>
      </c>
      <c r="D3808" s="109">
        <v>380340</v>
      </c>
      <c r="E3808" s="88" t="s">
        <v>600</v>
      </c>
      <c r="F3808" s="72">
        <v>787410</v>
      </c>
      <c r="G3808" s="86" t="s">
        <v>227</v>
      </c>
      <c r="H3808" s="87">
        <v>8717.2999999999993</v>
      </c>
      <c r="I3808" s="87">
        <v>2267</v>
      </c>
      <c r="J3808" s="87">
        <v>98815</v>
      </c>
      <c r="K3808" s="87">
        <v>58394.710000000006</v>
      </c>
      <c r="L3808" s="80">
        <v>0</v>
      </c>
      <c r="M3808" s="80">
        <f t="shared" si="102"/>
        <v>-98815</v>
      </c>
      <c r="N3808" s="80"/>
      <c r="O3808" s="80"/>
      <c r="P3808" s="80"/>
      <c r="Q3808" s="78">
        <v>110010</v>
      </c>
      <c r="R3808" s="79" t="s">
        <v>150</v>
      </c>
      <c r="S3808" s="78">
        <v>10</v>
      </c>
      <c r="T3808" s="79" t="s">
        <v>150</v>
      </c>
      <c r="U3808" s="78">
        <v>11</v>
      </c>
      <c r="V3808" s="80" t="s">
        <v>156</v>
      </c>
      <c r="W3808" s="78">
        <v>78</v>
      </c>
      <c r="X3808" s="78">
        <v>5</v>
      </c>
    </row>
    <row r="3809" spans="1:24" x14ac:dyDescent="0.25">
      <c r="A3809" s="67"/>
      <c r="B3809" s="67"/>
      <c r="C3809" s="67" t="s">
        <v>793</v>
      </c>
      <c r="D3809" s="109">
        <v>380340</v>
      </c>
      <c r="E3809" s="88" t="s">
        <v>600</v>
      </c>
      <c r="F3809" s="66">
        <v>798142</v>
      </c>
      <c r="G3809" s="66" t="s">
        <v>839</v>
      </c>
      <c r="H3809" s="87"/>
      <c r="I3809" s="87"/>
      <c r="J3809" s="87"/>
      <c r="K3809" s="87"/>
      <c r="L3809" s="80">
        <v>-8356</v>
      </c>
      <c r="M3809" s="80">
        <f t="shared" si="102"/>
        <v>-8356</v>
      </c>
      <c r="N3809" s="80"/>
      <c r="O3809" s="80"/>
      <c r="P3809" s="80"/>
      <c r="Q3809" s="78">
        <v>110010</v>
      </c>
      <c r="R3809" s="79" t="s">
        <v>150</v>
      </c>
      <c r="S3809" s="78">
        <v>10</v>
      </c>
      <c r="T3809" s="79" t="s">
        <v>150</v>
      </c>
      <c r="U3809" s="78">
        <v>11</v>
      </c>
      <c r="V3809" s="80" t="s">
        <v>156</v>
      </c>
      <c r="W3809" s="78">
        <v>79</v>
      </c>
      <c r="X3809" s="78">
        <v>5</v>
      </c>
    </row>
    <row r="3810" spans="1:24" x14ac:dyDescent="0.25">
      <c r="A3810" s="67"/>
      <c r="B3810" s="67">
        <v>3222</v>
      </c>
      <c r="C3810" s="67" t="s">
        <v>793</v>
      </c>
      <c r="D3810" s="109">
        <v>380401</v>
      </c>
      <c r="E3810" s="88" t="s">
        <v>795</v>
      </c>
      <c r="F3810" s="76">
        <v>611110</v>
      </c>
      <c r="G3810" s="75" t="s">
        <v>258</v>
      </c>
      <c r="H3810" s="77">
        <v>0</v>
      </c>
      <c r="I3810" s="77">
        <v>0</v>
      </c>
      <c r="J3810" s="77">
        <v>0</v>
      </c>
      <c r="K3810" s="77">
        <v>0</v>
      </c>
      <c r="L3810" s="80">
        <v>19446</v>
      </c>
      <c r="M3810" s="80"/>
      <c r="N3810" s="80"/>
      <c r="O3810" s="80"/>
      <c r="P3810" s="80"/>
      <c r="Q3810" s="78">
        <v>110010</v>
      </c>
      <c r="R3810" s="79" t="s">
        <v>150</v>
      </c>
      <c r="S3810" s="78">
        <v>10</v>
      </c>
      <c r="T3810" s="79" t="s">
        <v>150</v>
      </c>
      <c r="U3810" s="78">
        <v>11</v>
      </c>
      <c r="V3810" s="80" t="s">
        <v>156</v>
      </c>
      <c r="W3810" s="78">
        <v>61</v>
      </c>
      <c r="X3810" s="78">
        <v>2</v>
      </c>
    </row>
    <row r="3811" spans="1:24" x14ac:dyDescent="0.25">
      <c r="A3811" s="67"/>
      <c r="B3811" s="67">
        <v>3223</v>
      </c>
      <c r="C3811" s="67" t="s">
        <v>793</v>
      </c>
      <c r="D3811" s="109">
        <v>380401</v>
      </c>
      <c r="E3811" s="88" t="s">
        <v>795</v>
      </c>
      <c r="F3811" s="76">
        <v>611120</v>
      </c>
      <c r="G3811" s="75" t="s">
        <v>229</v>
      </c>
      <c r="H3811" s="77">
        <v>0</v>
      </c>
      <c r="I3811" s="77">
        <v>0</v>
      </c>
      <c r="J3811" s="77">
        <v>0</v>
      </c>
      <c r="K3811" s="77">
        <v>0</v>
      </c>
      <c r="L3811" s="80">
        <v>0</v>
      </c>
      <c r="M3811" s="80"/>
      <c r="N3811" s="80"/>
      <c r="O3811" s="80"/>
      <c r="P3811" s="80"/>
      <c r="Q3811" s="78">
        <v>110010</v>
      </c>
      <c r="R3811" s="79" t="s">
        <v>150</v>
      </c>
      <c r="S3811" s="78">
        <v>10</v>
      </c>
      <c r="T3811" s="79" t="s">
        <v>150</v>
      </c>
      <c r="U3811" s="78">
        <v>11</v>
      </c>
      <c r="V3811" s="80" t="s">
        <v>156</v>
      </c>
      <c r="W3811" s="78">
        <v>61</v>
      </c>
      <c r="X3811" s="78">
        <v>2</v>
      </c>
    </row>
    <row r="3812" spans="1:24" x14ac:dyDescent="0.25">
      <c r="A3812" s="67"/>
      <c r="B3812" s="67">
        <v>3224</v>
      </c>
      <c r="C3812" s="67" t="s">
        <v>793</v>
      </c>
      <c r="D3812" s="109">
        <v>380401</v>
      </c>
      <c r="E3812" s="88" t="s">
        <v>795</v>
      </c>
      <c r="F3812" s="76">
        <v>611135</v>
      </c>
      <c r="G3812" s="75" t="s">
        <v>265</v>
      </c>
      <c r="H3812" s="77">
        <v>0</v>
      </c>
      <c r="I3812" s="77">
        <v>0</v>
      </c>
      <c r="J3812" s="77">
        <v>0</v>
      </c>
      <c r="K3812" s="77">
        <v>0</v>
      </c>
      <c r="L3812" s="80">
        <v>29170</v>
      </c>
      <c r="M3812" s="80"/>
      <c r="N3812" s="80"/>
      <c r="O3812" s="80"/>
      <c r="P3812" s="80"/>
      <c r="Q3812" s="78">
        <v>110010</v>
      </c>
      <c r="R3812" s="79" t="s">
        <v>150</v>
      </c>
      <c r="S3812" s="78">
        <v>10</v>
      </c>
      <c r="T3812" s="79" t="s">
        <v>150</v>
      </c>
      <c r="U3812" s="78">
        <v>11</v>
      </c>
      <c r="V3812" s="80" t="s">
        <v>156</v>
      </c>
      <c r="W3812" s="78">
        <v>61</v>
      </c>
      <c r="X3812" s="78">
        <v>2</v>
      </c>
    </row>
    <row r="3813" spans="1:24" x14ac:dyDescent="0.25">
      <c r="A3813" s="67"/>
      <c r="B3813" s="67">
        <v>3225</v>
      </c>
      <c r="C3813" s="67" t="s">
        <v>793</v>
      </c>
      <c r="D3813" s="109">
        <v>380401</v>
      </c>
      <c r="E3813" s="88" t="s">
        <v>795</v>
      </c>
      <c r="F3813" s="76">
        <v>611455</v>
      </c>
      <c r="G3813" s="75" t="s">
        <v>217</v>
      </c>
      <c r="H3813" s="80">
        <v>0</v>
      </c>
      <c r="I3813" s="80">
        <v>0</v>
      </c>
      <c r="J3813" s="80">
        <v>0</v>
      </c>
      <c r="K3813" s="80">
        <v>0</v>
      </c>
      <c r="L3813" s="80">
        <v>7000</v>
      </c>
      <c r="M3813" s="80"/>
      <c r="N3813" s="80"/>
      <c r="O3813" s="80"/>
      <c r="P3813" s="80"/>
      <c r="Q3813" s="78">
        <v>110010</v>
      </c>
      <c r="R3813" s="79" t="s">
        <v>150</v>
      </c>
      <c r="S3813" s="78">
        <v>10</v>
      </c>
      <c r="T3813" s="79" t="s">
        <v>150</v>
      </c>
      <c r="U3813" s="78">
        <v>11</v>
      </c>
      <c r="V3813" s="80" t="s">
        <v>156</v>
      </c>
      <c r="W3813" s="78">
        <v>61</v>
      </c>
      <c r="X3813" s="78">
        <v>2</v>
      </c>
    </row>
    <row r="3814" spans="1:24" x14ac:dyDescent="0.25">
      <c r="A3814" s="67"/>
      <c r="B3814" s="67">
        <v>3226</v>
      </c>
      <c r="C3814" s="67" t="s">
        <v>793</v>
      </c>
      <c r="D3814" s="109">
        <v>380401</v>
      </c>
      <c r="E3814" s="88" t="s">
        <v>795</v>
      </c>
      <c r="F3814" s="72">
        <v>733110</v>
      </c>
      <c r="G3814" s="86" t="s">
        <v>214</v>
      </c>
      <c r="H3814" s="80">
        <v>0</v>
      </c>
      <c r="I3814" s="80">
        <v>0</v>
      </c>
      <c r="J3814" s="80">
        <v>0</v>
      </c>
      <c r="K3814" s="80">
        <v>0</v>
      </c>
      <c r="L3814" s="80">
        <v>12250</v>
      </c>
      <c r="M3814" s="80">
        <f>+L3814-J3814</f>
        <v>12250</v>
      </c>
      <c r="N3814" s="80"/>
      <c r="O3814" s="80"/>
      <c r="P3814" s="80"/>
      <c r="Q3814" s="78">
        <v>110010</v>
      </c>
      <c r="R3814" s="79" t="s">
        <v>150</v>
      </c>
      <c r="S3814" s="78">
        <v>10</v>
      </c>
      <c r="T3814" s="79" t="s">
        <v>150</v>
      </c>
      <c r="U3814" s="78">
        <v>11</v>
      </c>
      <c r="V3814" s="80" t="s">
        <v>156</v>
      </c>
      <c r="W3814" s="78">
        <v>73</v>
      </c>
      <c r="X3814" s="78">
        <v>5</v>
      </c>
    </row>
    <row r="3815" spans="1:24" x14ac:dyDescent="0.25">
      <c r="A3815" s="67"/>
      <c r="B3815" s="67">
        <v>3227</v>
      </c>
      <c r="C3815" s="67" t="s">
        <v>793</v>
      </c>
      <c r="D3815" s="109">
        <v>380401</v>
      </c>
      <c r="E3815" s="88" t="s">
        <v>795</v>
      </c>
      <c r="F3815" s="72">
        <v>733230</v>
      </c>
      <c r="G3815" s="86" t="s">
        <v>369</v>
      </c>
      <c r="H3815" s="80">
        <v>0</v>
      </c>
      <c r="I3815" s="80">
        <v>0</v>
      </c>
      <c r="J3815" s="80">
        <v>0</v>
      </c>
      <c r="K3815" s="80">
        <v>0</v>
      </c>
      <c r="L3815" s="80">
        <v>1500</v>
      </c>
      <c r="M3815" s="80">
        <f>+L3815-J3815</f>
        <v>1500</v>
      </c>
      <c r="N3815" s="80"/>
      <c r="O3815" s="80"/>
      <c r="P3815" s="80"/>
      <c r="Q3815" s="78">
        <v>110010</v>
      </c>
      <c r="R3815" s="79" t="s">
        <v>150</v>
      </c>
      <c r="S3815" s="78">
        <v>10</v>
      </c>
      <c r="T3815" s="79" t="s">
        <v>150</v>
      </c>
      <c r="U3815" s="78">
        <v>11</v>
      </c>
      <c r="V3815" s="80" t="s">
        <v>156</v>
      </c>
      <c r="W3815" s="78">
        <v>73</v>
      </c>
      <c r="X3815" s="78">
        <v>5</v>
      </c>
    </row>
    <row r="3816" spans="1:24" x14ac:dyDescent="0.25">
      <c r="A3816" s="67"/>
      <c r="B3816" s="67">
        <v>3228</v>
      </c>
      <c r="C3816" s="67" t="s">
        <v>793</v>
      </c>
      <c r="D3816" s="109">
        <v>380401</v>
      </c>
      <c r="E3816" s="88" t="s">
        <v>795</v>
      </c>
      <c r="F3816" s="72">
        <v>744210</v>
      </c>
      <c r="G3816" s="86" t="s">
        <v>190</v>
      </c>
      <c r="H3816" s="80">
        <v>0</v>
      </c>
      <c r="I3816" s="80">
        <v>0</v>
      </c>
      <c r="J3816" s="80">
        <v>0</v>
      </c>
      <c r="K3816" s="80">
        <v>0</v>
      </c>
      <c r="L3816" s="80">
        <v>1800</v>
      </c>
      <c r="M3816" s="80">
        <f>+L3816-J3816</f>
        <v>1800</v>
      </c>
      <c r="N3816" s="80"/>
      <c r="O3816" s="80"/>
      <c r="P3816" s="80"/>
      <c r="Q3816" s="78">
        <v>110010</v>
      </c>
      <c r="R3816" s="79" t="s">
        <v>150</v>
      </c>
      <c r="S3816" s="78">
        <v>10</v>
      </c>
      <c r="T3816" s="79" t="s">
        <v>150</v>
      </c>
      <c r="U3816" s="78">
        <v>11</v>
      </c>
      <c r="V3816" s="80" t="s">
        <v>156</v>
      </c>
      <c r="W3816" s="78">
        <v>74</v>
      </c>
      <c r="X3816" s="78">
        <v>5</v>
      </c>
    </row>
    <row r="3817" spans="1:24" x14ac:dyDescent="0.25">
      <c r="A3817" s="67"/>
      <c r="B3817" s="67"/>
      <c r="C3817" s="67" t="s">
        <v>793</v>
      </c>
      <c r="D3817" s="109">
        <v>380401</v>
      </c>
      <c r="E3817" s="88" t="s">
        <v>795</v>
      </c>
      <c r="F3817" s="66">
        <v>798142</v>
      </c>
      <c r="G3817" s="66" t="s">
        <v>839</v>
      </c>
      <c r="H3817" s="80"/>
      <c r="I3817" s="80"/>
      <c r="J3817" s="80"/>
      <c r="K3817" s="80"/>
      <c r="L3817" s="80">
        <v>-1555</v>
      </c>
      <c r="M3817" s="80">
        <f>+L3817-J3817</f>
        <v>-1555</v>
      </c>
      <c r="N3817" s="80"/>
      <c r="O3817" s="80"/>
      <c r="P3817" s="80"/>
      <c r="Q3817" s="78">
        <v>110010</v>
      </c>
      <c r="R3817" s="79" t="s">
        <v>150</v>
      </c>
      <c r="S3817" s="78">
        <v>10</v>
      </c>
      <c r="T3817" s="79" t="s">
        <v>150</v>
      </c>
      <c r="U3817" s="78">
        <v>11</v>
      </c>
      <c r="V3817" s="80" t="s">
        <v>156</v>
      </c>
      <c r="W3817" s="78">
        <v>79</v>
      </c>
      <c r="X3817" s="78">
        <v>5</v>
      </c>
    </row>
    <row r="3818" spans="1:24" x14ac:dyDescent="0.25">
      <c r="A3818" s="67"/>
      <c r="B3818" s="67">
        <v>3438</v>
      </c>
      <c r="C3818" s="67" t="s">
        <v>793</v>
      </c>
      <c r="D3818" s="109">
        <v>380450</v>
      </c>
      <c r="E3818" s="88" t="s">
        <v>602</v>
      </c>
      <c r="F3818" s="72">
        <v>611110</v>
      </c>
      <c r="G3818" s="86" t="s">
        <v>258</v>
      </c>
      <c r="H3818" s="87">
        <v>142889.81</v>
      </c>
      <c r="I3818" s="87">
        <v>119663.01000000001</v>
      </c>
      <c r="J3818" s="87">
        <v>167160</v>
      </c>
      <c r="K3818" s="87">
        <v>94155.719999999987</v>
      </c>
      <c r="L3818" s="80">
        <v>152877</v>
      </c>
      <c r="M3818" s="80"/>
      <c r="N3818" s="80"/>
      <c r="O3818" s="80"/>
      <c r="P3818" s="80"/>
      <c r="Q3818" s="78">
        <v>110010</v>
      </c>
      <c r="R3818" s="79" t="s">
        <v>150</v>
      </c>
      <c r="S3818" s="78">
        <v>10</v>
      </c>
      <c r="T3818" s="79" t="s">
        <v>150</v>
      </c>
      <c r="U3818" s="78">
        <v>11</v>
      </c>
      <c r="V3818" s="80" t="s">
        <v>156</v>
      </c>
      <c r="W3818" s="78">
        <v>61</v>
      </c>
      <c r="X3818" s="78">
        <v>2</v>
      </c>
    </row>
    <row r="3819" spans="1:24" x14ac:dyDescent="0.25">
      <c r="A3819" s="67"/>
      <c r="B3819" s="67">
        <v>3439</v>
      </c>
      <c r="C3819" s="67" t="s">
        <v>793</v>
      </c>
      <c r="D3819" s="109">
        <v>380450</v>
      </c>
      <c r="E3819" s="88" t="s">
        <v>602</v>
      </c>
      <c r="F3819" s="72">
        <v>611120</v>
      </c>
      <c r="G3819" s="86" t="s">
        <v>229</v>
      </c>
      <c r="H3819" s="87">
        <v>152132</v>
      </c>
      <c r="I3819" s="87">
        <v>158258</v>
      </c>
      <c r="J3819" s="87">
        <v>151314</v>
      </c>
      <c r="K3819" s="87">
        <v>92662.35</v>
      </c>
      <c r="L3819" s="80">
        <v>0</v>
      </c>
      <c r="M3819" s="80"/>
      <c r="N3819" s="80"/>
      <c r="O3819" s="80"/>
      <c r="P3819" s="80"/>
      <c r="Q3819" s="78">
        <v>110010</v>
      </c>
      <c r="R3819" s="79" t="s">
        <v>150</v>
      </c>
      <c r="S3819" s="78">
        <v>10</v>
      </c>
      <c r="T3819" s="79" t="s">
        <v>150</v>
      </c>
      <c r="U3819" s="78">
        <v>11</v>
      </c>
      <c r="V3819" s="80" t="s">
        <v>156</v>
      </c>
      <c r="W3819" s="78">
        <v>61</v>
      </c>
      <c r="X3819" s="78">
        <v>2</v>
      </c>
    </row>
    <row r="3820" spans="1:24" x14ac:dyDescent="0.25">
      <c r="A3820" s="67"/>
      <c r="B3820" s="67">
        <v>3440</v>
      </c>
      <c r="C3820" s="67" t="s">
        <v>793</v>
      </c>
      <c r="D3820" s="109">
        <v>380450</v>
      </c>
      <c r="E3820" s="88" t="s">
        <v>602</v>
      </c>
      <c r="F3820" s="72">
        <v>611130</v>
      </c>
      <c r="G3820" s="86" t="s">
        <v>261</v>
      </c>
      <c r="H3820" s="87">
        <v>2999.97</v>
      </c>
      <c r="I3820" s="87">
        <v>1200</v>
      </c>
      <c r="J3820" s="87">
        <v>7137</v>
      </c>
      <c r="K3820" s="87">
        <v>5352.75</v>
      </c>
      <c r="L3820" s="80">
        <v>4758</v>
      </c>
      <c r="M3820" s="80"/>
      <c r="N3820" s="80"/>
      <c r="O3820" s="80"/>
      <c r="P3820" s="80"/>
      <c r="Q3820" s="78">
        <v>110010</v>
      </c>
      <c r="R3820" s="79" t="s">
        <v>150</v>
      </c>
      <c r="S3820" s="78">
        <v>10</v>
      </c>
      <c r="T3820" s="79" t="s">
        <v>150</v>
      </c>
      <c r="U3820" s="78">
        <v>11</v>
      </c>
      <c r="V3820" s="80" t="s">
        <v>156</v>
      </c>
      <c r="W3820" s="78">
        <v>61</v>
      </c>
      <c r="X3820" s="78">
        <v>2</v>
      </c>
    </row>
    <row r="3821" spans="1:24" x14ac:dyDescent="0.25">
      <c r="A3821" s="67"/>
      <c r="B3821" s="67">
        <v>3441</v>
      </c>
      <c r="C3821" s="67" t="s">
        <v>793</v>
      </c>
      <c r="D3821" s="109">
        <v>380450</v>
      </c>
      <c r="E3821" s="88" t="s">
        <v>602</v>
      </c>
      <c r="F3821" s="72">
        <v>611135</v>
      </c>
      <c r="G3821" s="86" t="s">
        <v>265</v>
      </c>
      <c r="H3821" s="87">
        <v>0</v>
      </c>
      <c r="I3821" s="87">
        <v>13735.739999999996</v>
      </c>
      <c r="J3821" s="87">
        <v>0</v>
      </c>
      <c r="K3821" s="87">
        <v>0</v>
      </c>
      <c r="L3821" s="80">
        <v>0</v>
      </c>
      <c r="M3821" s="80"/>
      <c r="N3821" s="80"/>
      <c r="O3821" s="80"/>
      <c r="P3821" s="80"/>
      <c r="Q3821" s="78">
        <v>110010</v>
      </c>
      <c r="R3821" s="79" t="s">
        <v>150</v>
      </c>
      <c r="S3821" s="78">
        <v>10</v>
      </c>
      <c r="T3821" s="79" t="s">
        <v>150</v>
      </c>
      <c r="U3821" s="78">
        <v>11</v>
      </c>
      <c r="V3821" s="80" t="s">
        <v>156</v>
      </c>
      <c r="W3821" s="78">
        <v>61</v>
      </c>
      <c r="X3821" s="78">
        <v>2</v>
      </c>
    </row>
    <row r="3822" spans="1:24" s="66" customFormat="1" x14ac:dyDescent="0.25">
      <c r="A3822" s="67"/>
      <c r="B3822" s="67">
        <v>3442</v>
      </c>
      <c r="C3822" s="67" t="s">
        <v>793</v>
      </c>
      <c r="D3822" s="109">
        <v>380450</v>
      </c>
      <c r="E3822" s="88" t="s">
        <v>602</v>
      </c>
      <c r="F3822" s="72">
        <v>611140</v>
      </c>
      <c r="G3822" s="86" t="s">
        <v>269</v>
      </c>
      <c r="H3822" s="87">
        <v>0</v>
      </c>
      <c r="I3822" s="87">
        <v>0</v>
      </c>
      <c r="J3822" s="87">
        <v>4758</v>
      </c>
      <c r="K3822" s="87">
        <v>4758</v>
      </c>
      <c r="L3822" s="80">
        <v>0</v>
      </c>
      <c r="M3822" s="80"/>
      <c r="N3822" s="80"/>
      <c r="O3822" s="80"/>
      <c r="P3822" s="80"/>
      <c r="Q3822" s="78">
        <v>110010</v>
      </c>
      <c r="R3822" s="79" t="s">
        <v>150</v>
      </c>
      <c r="S3822" s="78">
        <v>10</v>
      </c>
      <c r="T3822" s="79" t="s">
        <v>150</v>
      </c>
      <c r="U3822" s="78">
        <v>11</v>
      </c>
      <c r="V3822" s="80" t="s">
        <v>156</v>
      </c>
      <c r="W3822" s="78">
        <v>61</v>
      </c>
      <c r="X3822" s="78">
        <v>2</v>
      </c>
    </row>
    <row r="3823" spans="1:24" x14ac:dyDescent="0.25">
      <c r="A3823" s="67"/>
      <c r="B3823" s="67">
        <v>3443</v>
      </c>
      <c r="C3823" s="67" t="s">
        <v>793</v>
      </c>
      <c r="D3823" s="109">
        <v>380450</v>
      </c>
      <c r="E3823" s="88" t="s">
        <v>602</v>
      </c>
      <c r="F3823" s="72">
        <v>611150</v>
      </c>
      <c r="G3823" s="86" t="s">
        <v>262</v>
      </c>
      <c r="H3823" s="87">
        <v>33755.49</v>
      </c>
      <c r="I3823" s="87">
        <v>29949.03</v>
      </c>
      <c r="J3823" s="87">
        <v>13495</v>
      </c>
      <c r="K3823" s="87">
        <v>0</v>
      </c>
      <c r="L3823" s="80">
        <v>21071</v>
      </c>
      <c r="M3823" s="80"/>
      <c r="N3823" s="80"/>
      <c r="O3823" s="80"/>
      <c r="P3823" s="80"/>
      <c r="Q3823" s="78">
        <v>110010</v>
      </c>
      <c r="R3823" s="79" t="s">
        <v>150</v>
      </c>
      <c r="S3823" s="78">
        <v>10</v>
      </c>
      <c r="T3823" s="79" t="s">
        <v>150</v>
      </c>
      <c r="U3823" s="78">
        <v>11</v>
      </c>
      <c r="V3823" s="80" t="s">
        <v>156</v>
      </c>
      <c r="W3823" s="78">
        <v>61</v>
      </c>
      <c r="X3823" s="78">
        <v>2</v>
      </c>
    </row>
    <row r="3824" spans="1:24" x14ac:dyDescent="0.25">
      <c r="A3824" s="67"/>
      <c r="B3824" s="67">
        <v>3445</v>
      </c>
      <c r="C3824" s="67" t="s">
        <v>793</v>
      </c>
      <c r="D3824" s="109">
        <v>380450</v>
      </c>
      <c r="E3824" s="89" t="s">
        <v>602</v>
      </c>
      <c r="F3824" s="72">
        <v>611155</v>
      </c>
      <c r="G3824" s="86" t="s">
        <v>266</v>
      </c>
      <c r="H3824" s="87">
        <v>1500</v>
      </c>
      <c r="I3824" s="87">
        <v>0</v>
      </c>
      <c r="J3824" s="87">
        <v>0</v>
      </c>
      <c r="K3824" s="87">
        <v>0</v>
      </c>
      <c r="L3824" s="80">
        <v>0</v>
      </c>
      <c r="M3824" s="80"/>
      <c r="N3824" s="80"/>
      <c r="O3824" s="80"/>
      <c r="P3824" s="80"/>
      <c r="Q3824" s="78">
        <v>110010</v>
      </c>
      <c r="R3824" s="79" t="s">
        <v>150</v>
      </c>
      <c r="S3824" s="78">
        <v>10</v>
      </c>
      <c r="T3824" s="79" t="s">
        <v>150</v>
      </c>
      <c r="U3824" s="78">
        <v>11</v>
      </c>
      <c r="V3824" s="80" t="s">
        <v>156</v>
      </c>
      <c r="W3824" s="78">
        <v>61</v>
      </c>
      <c r="X3824" s="78">
        <v>2</v>
      </c>
    </row>
    <row r="3825" spans="1:24" x14ac:dyDescent="0.25">
      <c r="A3825" s="67"/>
      <c r="B3825" s="67">
        <v>3446</v>
      </c>
      <c r="C3825" s="67" t="s">
        <v>793</v>
      </c>
      <c r="D3825" s="109">
        <v>380450</v>
      </c>
      <c r="E3825" s="89" t="s">
        <v>602</v>
      </c>
      <c r="F3825" s="72">
        <v>611160</v>
      </c>
      <c r="G3825" s="86" t="s">
        <v>230</v>
      </c>
      <c r="H3825" s="87">
        <v>24588.989999999998</v>
      </c>
      <c r="I3825" s="87">
        <v>18847.98</v>
      </c>
      <c r="J3825" s="87">
        <v>50324</v>
      </c>
      <c r="K3825" s="87">
        <v>0</v>
      </c>
      <c r="L3825" s="80">
        <v>0</v>
      </c>
      <c r="M3825" s="80"/>
      <c r="N3825" s="80"/>
      <c r="O3825" s="80"/>
      <c r="P3825" s="80"/>
      <c r="Q3825" s="78">
        <v>110010</v>
      </c>
      <c r="R3825" s="79" t="s">
        <v>150</v>
      </c>
      <c r="S3825" s="78">
        <v>10</v>
      </c>
      <c r="T3825" s="79" t="s">
        <v>150</v>
      </c>
      <c r="U3825" s="78">
        <v>11</v>
      </c>
      <c r="V3825" s="80" t="s">
        <v>156</v>
      </c>
      <c r="W3825" s="78">
        <v>61</v>
      </c>
      <c r="X3825" s="78">
        <v>2</v>
      </c>
    </row>
    <row r="3826" spans="1:24" x14ac:dyDescent="0.25">
      <c r="A3826" s="67"/>
      <c r="B3826" s="67">
        <v>3447</v>
      </c>
      <c r="C3826" s="67" t="s">
        <v>793</v>
      </c>
      <c r="D3826" s="109">
        <v>380450</v>
      </c>
      <c r="E3826" s="89" t="s">
        <v>602</v>
      </c>
      <c r="F3826" s="72">
        <v>611210</v>
      </c>
      <c r="G3826" s="86" t="s">
        <v>221</v>
      </c>
      <c r="H3826" s="87">
        <v>61845.359999999993</v>
      </c>
      <c r="I3826" s="87">
        <v>64319.16</v>
      </c>
      <c r="J3826" s="87">
        <v>66892</v>
      </c>
      <c r="K3826" s="87">
        <v>33445.980000000003</v>
      </c>
      <c r="L3826" s="80">
        <v>66892</v>
      </c>
      <c r="M3826" s="80"/>
      <c r="N3826" s="80"/>
      <c r="O3826" s="80"/>
      <c r="P3826" s="80"/>
      <c r="Q3826" s="78">
        <v>110010</v>
      </c>
      <c r="R3826" s="79" t="s">
        <v>150</v>
      </c>
      <c r="S3826" s="78">
        <v>10</v>
      </c>
      <c r="T3826" s="79" t="s">
        <v>150</v>
      </c>
      <c r="U3826" s="78">
        <v>11</v>
      </c>
      <c r="V3826" s="80" t="s">
        <v>156</v>
      </c>
      <c r="W3826" s="78">
        <v>61</v>
      </c>
      <c r="X3826" s="78">
        <v>2</v>
      </c>
    </row>
    <row r="3827" spans="1:24" x14ac:dyDescent="0.25">
      <c r="A3827" s="67"/>
      <c r="B3827" s="67">
        <v>3448</v>
      </c>
      <c r="C3827" s="67" t="s">
        <v>793</v>
      </c>
      <c r="D3827" s="109">
        <v>380450</v>
      </c>
      <c r="E3827" s="89" t="s">
        <v>602</v>
      </c>
      <c r="F3827" s="72">
        <v>611476</v>
      </c>
      <c r="G3827" s="86" t="s">
        <v>211</v>
      </c>
      <c r="H3827" s="87">
        <v>0</v>
      </c>
      <c r="I3827" s="87">
        <v>0</v>
      </c>
      <c r="J3827" s="87">
        <v>0</v>
      </c>
      <c r="K3827" s="87">
        <v>0</v>
      </c>
      <c r="L3827" s="80">
        <v>0</v>
      </c>
      <c r="M3827" s="80"/>
      <c r="N3827" s="80"/>
      <c r="O3827" s="80"/>
      <c r="P3827" s="80"/>
      <c r="Q3827" s="78">
        <v>110010</v>
      </c>
      <c r="R3827" s="79" t="s">
        <v>150</v>
      </c>
      <c r="S3827" s="78">
        <v>10</v>
      </c>
      <c r="T3827" s="79" t="s">
        <v>150</v>
      </c>
      <c r="U3827" s="78">
        <v>11</v>
      </c>
      <c r="V3827" s="80" t="s">
        <v>156</v>
      </c>
      <c r="W3827" s="78">
        <v>61</v>
      </c>
      <c r="X3827" s="78">
        <v>2</v>
      </c>
    </row>
    <row r="3828" spans="1:24" x14ac:dyDescent="0.25">
      <c r="A3828" s="67"/>
      <c r="B3828" s="67">
        <v>3449</v>
      </c>
      <c r="C3828" s="67" t="s">
        <v>793</v>
      </c>
      <c r="D3828" s="109">
        <v>380450</v>
      </c>
      <c r="E3828" s="89" t="s">
        <v>602</v>
      </c>
      <c r="F3828" s="72">
        <v>712630</v>
      </c>
      <c r="G3828" s="86" t="s">
        <v>270</v>
      </c>
      <c r="H3828" s="87">
        <v>1850</v>
      </c>
      <c r="I3828" s="87">
        <v>1850</v>
      </c>
      <c r="J3828" s="87">
        <v>2650</v>
      </c>
      <c r="K3828" s="87">
        <v>1667</v>
      </c>
      <c r="L3828" s="80">
        <v>2650</v>
      </c>
      <c r="M3828" s="80">
        <f t="shared" ref="M3828:M3842" si="103">+L3828-J3828</f>
        <v>0</v>
      </c>
      <c r="N3828" s="80"/>
      <c r="O3828" s="80"/>
      <c r="P3828" s="80"/>
      <c r="Q3828" s="78">
        <v>110010</v>
      </c>
      <c r="R3828" s="79" t="s">
        <v>150</v>
      </c>
      <c r="S3828" s="78">
        <v>10</v>
      </c>
      <c r="T3828" s="79" t="s">
        <v>150</v>
      </c>
      <c r="U3828" s="78">
        <v>11</v>
      </c>
      <c r="V3828" s="80" t="s">
        <v>156</v>
      </c>
      <c r="W3828" s="78">
        <v>71</v>
      </c>
      <c r="X3828" s="78">
        <v>5</v>
      </c>
    </row>
    <row r="3829" spans="1:24" x14ac:dyDescent="0.25">
      <c r="A3829" s="67"/>
      <c r="B3829" s="67">
        <v>3450</v>
      </c>
      <c r="C3829" s="67" t="s">
        <v>793</v>
      </c>
      <c r="D3829" s="109">
        <v>380450</v>
      </c>
      <c r="E3829" s="89" t="s">
        <v>602</v>
      </c>
      <c r="F3829" s="72">
        <v>712655</v>
      </c>
      <c r="G3829" s="86" t="s">
        <v>237</v>
      </c>
      <c r="H3829" s="87">
        <v>235</v>
      </c>
      <c r="I3829" s="87">
        <v>238.98</v>
      </c>
      <c r="J3829" s="87">
        <v>500</v>
      </c>
      <c r="K3829" s="87">
        <v>302.75</v>
      </c>
      <c r="L3829" s="80">
        <v>500</v>
      </c>
      <c r="M3829" s="80">
        <f t="shared" si="103"/>
        <v>0</v>
      </c>
      <c r="N3829" s="80"/>
      <c r="O3829" s="80"/>
      <c r="P3829" s="80"/>
      <c r="Q3829" s="78">
        <v>110010</v>
      </c>
      <c r="R3829" s="79" t="s">
        <v>150</v>
      </c>
      <c r="S3829" s="78">
        <v>10</v>
      </c>
      <c r="T3829" s="79" t="s">
        <v>150</v>
      </c>
      <c r="U3829" s="78">
        <v>11</v>
      </c>
      <c r="V3829" s="80" t="s">
        <v>156</v>
      </c>
      <c r="W3829" s="78">
        <v>71</v>
      </c>
      <c r="X3829" s="78">
        <v>5</v>
      </c>
    </row>
    <row r="3830" spans="1:24" x14ac:dyDescent="0.25">
      <c r="A3830" s="67"/>
      <c r="B3830" s="67">
        <v>3451</v>
      </c>
      <c r="C3830" s="67" t="s">
        <v>793</v>
      </c>
      <c r="D3830" s="109">
        <v>380450</v>
      </c>
      <c r="E3830" s="89" t="s">
        <v>602</v>
      </c>
      <c r="F3830" s="72">
        <v>733110</v>
      </c>
      <c r="G3830" s="86" t="s">
        <v>214</v>
      </c>
      <c r="H3830" s="87">
        <v>1726.54</v>
      </c>
      <c r="I3830" s="87">
        <v>2132.5200000000004</v>
      </c>
      <c r="J3830" s="87">
        <v>1912</v>
      </c>
      <c r="K3830" s="87">
        <v>284.32</v>
      </c>
      <c r="L3830" s="80">
        <v>1500</v>
      </c>
      <c r="M3830" s="80">
        <f t="shared" si="103"/>
        <v>-412</v>
      </c>
      <c r="N3830" s="80"/>
      <c r="O3830" s="80"/>
      <c r="P3830" s="80"/>
      <c r="Q3830" s="78">
        <v>110010</v>
      </c>
      <c r="R3830" s="79" t="s">
        <v>150</v>
      </c>
      <c r="S3830" s="78">
        <v>10</v>
      </c>
      <c r="T3830" s="79" t="s">
        <v>150</v>
      </c>
      <c r="U3830" s="78">
        <v>11</v>
      </c>
      <c r="V3830" s="80" t="s">
        <v>156</v>
      </c>
      <c r="W3830" s="78">
        <v>73</v>
      </c>
      <c r="X3830" s="78">
        <v>5</v>
      </c>
    </row>
    <row r="3831" spans="1:24" x14ac:dyDescent="0.25">
      <c r="A3831" s="67"/>
      <c r="B3831" s="67">
        <v>3452</v>
      </c>
      <c r="C3831" s="67" t="s">
        <v>793</v>
      </c>
      <c r="D3831" s="109">
        <v>380450</v>
      </c>
      <c r="E3831" s="89" t="s">
        <v>602</v>
      </c>
      <c r="F3831" s="72">
        <v>733230</v>
      </c>
      <c r="G3831" s="86" t="s">
        <v>369</v>
      </c>
      <c r="H3831" s="87">
        <v>3909.8999999999996</v>
      </c>
      <c r="I3831" s="87">
        <v>3430.7699999999995</v>
      </c>
      <c r="J3831" s="87">
        <v>7940</v>
      </c>
      <c r="K3831" s="87">
        <v>3698.54</v>
      </c>
      <c r="L3831" s="80">
        <v>6830</v>
      </c>
      <c r="M3831" s="80">
        <f t="shared" si="103"/>
        <v>-1110</v>
      </c>
      <c r="N3831" s="80"/>
      <c r="O3831" s="80"/>
      <c r="P3831" s="80"/>
      <c r="Q3831" s="78">
        <v>110010</v>
      </c>
      <c r="R3831" s="79" t="s">
        <v>150</v>
      </c>
      <c r="S3831" s="78">
        <v>10</v>
      </c>
      <c r="T3831" s="79" t="s">
        <v>150</v>
      </c>
      <c r="U3831" s="78">
        <v>11</v>
      </c>
      <c r="V3831" s="80" t="s">
        <v>156</v>
      </c>
      <c r="W3831" s="78">
        <v>73</v>
      </c>
      <c r="X3831" s="78">
        <v>5</v>
      </c>
    </row>
    <row r="3832" spans="1:24" x14ac:dyDescent="0.25">
      <c r="A3832" s="67"/>
      <c r="B3832" s="67">
        <v>3453</v>
      </c>
      <c r="C3832" s="67" t="s">
        <v>793</v>
      </c>
      <c r="D3832" s="109">
        <v>380450</v>
      </c>
      <c r="E3832" s="89" t="s">
        <v>602</v>
      </c>
      <c r="F3832" s="72">
        <v>744210</v>
      </c>
      <c r="G3832" s="86" t="s">
        <v>190</v>
      </c>
      <c r="H3832" s="87">
        <v>244.56</v>
      </c>
      <c r="I3832" s="87">
        <v>364</v>
      </c>
      <c r="J3832" s="87">
        <v>500</v>
      </c>
      <c r="K3832" s="87">
        <v>162.95999999999998</v>
      </c>
      <c r="L3832" s="80">
        <v>300</v>
      </c>
      <c r="M3832" s="80">
        <f t="shared" si="103"/>
        <v>-200</v>
      </c>
      <c r="N3832" s="80"/>
      <c r="O3832" s="80"/>
      <c r="P3832" s="80"/>
      <c r="Q3832" s="78">
        <v>110010</v>
      </c>
      <c r="R3832" s="79" t="s">
        <v>150</v>
      </c>
      <c r="S3832" s="78">
        <v>10</v>
      </c>
      <c r="T3832" s="79" t="s">
        <v>150</v>
      </c>
      <c r="U3832" s="78">
        <v>11</v>
      </c>
      <c r="V3832" s="80" t="s">
        <v>156</v>
      </c>
      <c r="W3832" s="78">
        <v>74</v>
      </c>
      <c r="X3832" s="78">
        <v>5</v>
      </c>
    </row>
    <row r="3833" spans="1:24" x14ac:dyDescent="0.25">
      <c r="A3833" s="67"/>
      <c r="B3833" s="67">
        <v>3454</v>
      </c>
      <c r="C3833" s="67" t="s">
        <v>793</v>
      </c>
      <c r="D3833" s="109">
        <v>380450</v>
      </c>
      <c r="E3833" s="89" t="s">
        <v>602</v>
      </c>
      <c r="F3833" s="72">
        <v>744220</v>
      </c>
      <c r="G3833" s="86" t="s">
        <v>191</v>
      </c>
      <c r="H3833" s="87">
        <v>5712.4699999999993</v>
      </c>
      <c r="I3833" s="87">
        <v>4541.01</v>
      </c>
      <c r="J3833" s="87">
        <v>3500</v>
      </c>
      <c r="K3833" s="87">
        <v>2071.0500000000002</v>
      </c>
      <c r="L3833" s="80">
        <v>3500</v>
      </c>
      <c r="M3833" s="80">
        <f t="shared" si="103"/>
        <v>0</v>
      </c>
      <c r="N3833" s="80"/>
      <c r="O3833" s="80"/>
      <c r="P3833" s="80"/>
      <c r="Q3833" s="78">
        <v>110010</v>
      </c>
      <c r="R3833" s="79" t="s">
        <v>150</v>
      </c>
      <c r="S3833" s="78">
        <v>10</v>
      </c>
      <c r="T3833" s="79" t="s">
        <v>150</v>
      </c>
      <c r="U3833" s="78">
        <v>11</v>
      </c>
      <c r="V3833" s="80" t="s">
        <v>156</v>
      </c>
      <c r="W3833" s="78">
        <v>74</v>
      </c>
      <c r="X3833" s="78">
        <v>5</v>
      </c>
    </row>
    <row r="3834" spans="1:24" x14ac:dyDescent="0.25">
      <c r="A3834" s="67"/>
      <c r="B3834" s="67">
        <v>3455</v>
      </c>
      <c r="C3834" s="67" t="s">
        <v>793</v>
      </c>
      <c r="D3834" s="109">
        <v>380450</v>
      </c>
      <c r="E3834" s="89" t="s">
        <v>602</v>
      </c>
      <c r="F3834" s="72">
        <v>755240</v>
      </c>
      <c r="G3834" s="86" t="s">
        <v>193</v>
      </c>
      <c r="H3834" s="87">
        <v>0</v>
      </c>
      <c r="I3834" s="87">
        <v>5000</v>
      </c>
      <c r="J3834" s="87">
        <v>5000</v>
      </c>
      <c r="K3834" s="87">
        <v>0</v>
      </c>
      <c r="L3834" s="80">
        <v>0</v>
      </c>
      <c r="M3834" s="80">
        <f t="shared" si="103"/>
        <v>-5000</v>
      </c>
      <c r="N3834" s="80"/>
      <c r="O3834" s="80"/>
      <c r="P3834" s="80"/>
      <c r="Q3834" s="78">
        <v>110010</v>
      </c>
      <c r="R3834" s="79" t="s">
        <v>150</v>
      </c>
      <c r="S3834" s="78">
        <v>10</v>
      </c>
      <c r="T3834" s="79" t="s">
        <v>150</v>
      </c>
      <c r="U3834" s="78">
        <v>11</v>
      </c>
      <c r="V3834" s="80" t="s">
        <v>156</v>
      </c>
      <c r="W3834" s="78">
        <v>75</v>
      </c>
      <c r="X3834" s="78">
        <v>5</v>
      </c>
    </row>
    <row r="3835" spans="1:24" x14ac:dyDescent="0.25">
      <c r="A3835" s="67"/>
      <c r="B3835" s="67">
        <v>3456</v>
      </c>
      <c r="C3835" s="67" t="s">
        <v>793</v>
      </c>
      <c r="D3835" s="109">
        <v>380450</v>
      </c>
      <c r="E3835" s="89" t="s">
        <v>602</v>
      </c>
      <c r="F3835" s="72">
        <v>755310</v>
      </c>
      <c r="G3835" s="86" t="s">
        <v>194</v>
      </c>
      <c r="H3835" s="87">
        <v>68.39</v>
      </c>
      <c r="I3835" s="87">
        <v>425.22</v>
      </c>
      <c r="J3835" s="87">
        <v>800</v>
      </c>
      <c r="K3835" s="87">
        <v>12.36</v>
      </c>
      <c r="L3835" s="80">
        <v>150</v>
      </c>
      <c r="M3835" s="80">
        <f t="shared" si="103"/>
        <v>-650</v>
      </c>
      <c r="N3835" s="80"/>
      <c r="O3835" s="80"/>
      <c r="P3835" s="80"/>
      <c r="Q3835" s="78">
        <v>110010</v>
      </c>
      <c r="R3835" s="79" t="s">
        <v>150</v>
      </c>
      <c r="S3835" s="78">
        <v>10</v>
      </c>
      <c r="T3835" s="79" t="s">
        <v>150</v>
      </c>
      <c r="U3835" s="78">
        <v>11</v>
      </c>
      <c r="V3835" s="80" t="s">
        <v>156</v>
      </c>
      <c r="W3835" s="78">
        <v>75</v>
      </c>
      <c r="X3835" s="78">
        <v>5</v>
      </c>
    </row>
    <row r="3836" spans="1:24" x14ac:dyDescent="0.25">
      <c r="A3836" s="67"/>
      <c r="B3836" s="67">
        <v>3457</v>
      </c>
      <c r="C3836" s="67" t="s">
        <v>793</v>
      </c>
      <c r="D3836" s="109">
        <v>380450</v>
      </c>
      <c r="E3836" s="89" t="s">
        <v>602</v>
      </c>
      <c r="F3836" s="72">
        <v>755360</v>
      </c>
      <c r="G3836" s="86" t="s">
        <v>225</v>
      </c>
      <c r="H3836" s="87">
        <v>779.56</v>
      </c>
      <c r="I3836" s="87">
        <v>767.81000000000006</v>
      </c>
      <c r="J3836" s="87">
        <v>900</v>
      </c>
      <c r="K3836" s="87">
        <v>282.94</v>
      </c>
      <c r="L3836" s="80">
        <v>500</v>
      </c>
      <c r="M3836" s="80">
        <f t="shared" si="103"/>
        <v>-400</v>
      </c>
      <c r="N3836" s="80"/>
      <c r="O3836" s="80"/>
      <c r="P3836" s="80"/>
      <c r="Q3836" s="78">
        <v>110010</v>
      </c>
      <c r="R3836" s="79" t="s">
        <v>150</v>
      </c>
      <c r="S3836" s="78">
        <v>10</v>
      </c>
      <c r="T3836" s="79" t="s">
        <v>150</v>
      </c>
      <c r="U3836" s="78">
        <v>11</v>
      </c>
      <c r="V3836" s="80" t="s">
        <v>156</v>
      </c>
      <c r="W3836" s="78">
        <v>75</v>
      </c>
      <c r="X3836" s="78">
        <v>5</v>
      </c>
    </row>
    <row r="3837" spans="1:24" x14ac:dyDescent="0.25">
      <c r="A3837" s="67"/>
      <c r="B3837" s="67">
        <v>3458</v>
      </c>
      <c r="C3837" s="67" t="s">
        <v>793</v>
      </c>
      <c r="D3837" s="109">
        <v>380450</v>
      </c>
      <c r="E3837" s="89" t="s">
        <v>602</v>
      </c>
      <c r="F3837" s="72">
        <v>755705</v>
      </c>
      <c r="G3837" s="86" t="s">
        <v>196</v>
      </c>
      <c r="H3837" s="87">
        <v>134.22999999999999</v>
      </c>
      <c r="I3837" s="87">
        <v>14.13</v>
      </c>
      <c r="J3837" s="87">
        <v>200</v>
      </c>
      <c r="K3837" s="87">
        <v>30.71</v>
      </c>
      <c r="L3837" s="80">
        <v>200</v>
      </c>
      <c r="M3837" s="80">
        <f t="shared" si="103"/>
        <v>0</v>
      </c>
      <c r="N3837" s="80"/>
      <c r="O3837" s="80"/>
      <c r="P3837" s="80"/>
      <c r="Q3837" s="78">
        <v>110010</v>
      </c>
      <c r="R3837" s="79" t="s">
        <v>150</v>
      </c>
      <c r="S3837" s="78">
        <v>10</v>
      </c>
      <c r="T3837" s="79" t="s">
        <v>150</v>
      </c>
      <c r="U3837" s="78">
        <v>11</v>
      </c>
      <c r="V3837" s="80" t="s">
        <v>156</v>
      </c>
      <c r="W3837" s="78">
        <v>75</v>
      </c>
      <c r="X3837" s="78">
        <v>5</v>
      </c>
    </row>
    <row r="3838" spans="1:24" x14ac:dyDescent="0.25">
      <c r="A3838" s="67"/>
      <c r="B3838" s="67">
        <v>3459</v>
      </c>
      <c r="C3838" s="67" t="s">
        <v>793</v>
      </c>
      <c r="D3838" s="109">
        <v>380450</v>
      </c>
      <c r="E3838" s="89" t="s">
        <v>602</v>
      </c>
      <c r="F3838" s="72">
        <v>755730</v>
      </c>
      <c r="G3838" s="86" t="s">
        <v>197</v>
      </c>
      <c r="H3838" s="87">
        <v>453.5</v>
      </c>
      <c r="I3838" s="87">
        <v>0</v>
      </c>
      <c r="J3838" s="87">
        <v>220</v>
      </c>
      <c r="K3838" s="87">
        <v>0</v>
      </c>
      <c r="L3838" s="80">
        <v>0</v>
      </c>
      <c r="M3838" s="80">
        <f t="shared" si="103"/>
        <v>-220</v>
      </c>
      <c r="N3838" s="80"/>
      <c r="O3838" s="80"/>
      <c r="P3838" s="80"/>
      <c r="Q3838" s="78">
        <v>110010</v>
      </c>
      <c r="R3838" s="79" t="s">
        <v>150</v>
      </c>
      <c r="S3838" s="78">
        <v>10</v>
      </c>
      <c r="T3838" s="79" t="s">
        <v>150</v>
      </c>
      <c r="U3838" s="78">
        <v>11</v>
      </c>
      <c r="V3838" s="80" t="s">
        <v>156</v>
      </c>
      <c r="W3838" s="78">
        <v>75</v>
      </c>
      <c r="X3838" s="78">
        <v>5</v>
      </c>
    </row>
    <row r="3839" spans="1:24" x14ac:dyDescent="0.25">
      <c r="A3839" s="67"/>
      <c r="B3839" s="67">
        <v>3460</v>
      </c>
      <c r="C3839" s="67" t="s">
        <v>793</v>
      </c>
      <c r="D3839" s="109">
        <v>380450</v>
      </c>
      <c r="E3839" s="89" t="s">
        <v>602</v>
      </c>
      <c r="F3839" s="72">
        <v>755745</v>
      </c>
      <c r="G3839" s="86" t="s">
        <v>252</v>
      </c>
      <c r="H3839" s="87">
        <v>939.97000000000025</v>
      </c>
      <c r="I3839" s="87">
        <v>0</v>
      </c>
      <c r="J3839" s="87">
        <v>300</v>
      </c>
      <c r="K3839" s="87">
        <v>0</v>
      </c>
      <c r="L3839" s="80">
        <v>300</v>
      </c>
      <c r="M3839" s="80">
        <f t="shared" si="103"/>
        <v>0</v>
      </c>
      <c r="N3839" s="80"/>
      <c r="O3839" s="80"/>
      <c r="P3839" s="80"/>
      <c r="Q3839" s="78">
        <v>110010</v>
      </c>
      <c r="R3839" s="79" t="s">
        <v>150</v>
      </c>
      <c r="S3839" s="78">
        <v>10</v>
      </c>
      <c r="T3839" s="79" t="s">
        <v>150</v>
      </c>
      <c r="U3839" s="78">
        <v>11</v>
      </c>
      <c r="V3839" s="80" t="s">
        <v>156</v>
      </c>
      <c r="W3839" s="78">
        <v>75</v>
      </c>
      <c r="X3839" s="78">
        <v>5</v>
      </c>
    </row>
    <row r="3840" spans="1:24" x14ac:dyDescent="0.25">
      <c r="A3840" s="67"/>
      <c r="B3840" s="67">
        <v>3461</v>
      </c>
      <c r="C3840" s="67" t="s">
        <v>793</v>
      </c>
      <c r="D3840" s="109">
        <v>380450</v>
      </c>
      <c r="E3840" s="89" t="s">
        <v>602</v>
      </c>
      <c r="F3840" s="72">
        <v>755765</v>
      </c>
      <c r="G3840" s="86" t="s">
        <v>239</v>
      </c>
      <c r="H3840" s="87">
        <v>66</v>
      </c>
      <c r="I3840" s="87">
        <v>0</v>
      </c>
      <c r="J3840" s="87">
        <v>100</v>
      </c>
      <c r="K3840" s="87">
        <v>0</v>
      </c>
      <c r="L3840" s="80">
        <v>100</v>
      </c>
      <c r="M3840" s="80">
        <f t="shared" si="103"/>
        <v>0</v>
      </c>
      <c r="N3840" s="80"/>
      <c r="O3840" s="80"/>
      <c r="P3840" s="80"/>
      <c r="Q3840" s="78">
        <v>110010</v>
      </c>
      <c r="R3840" s="79" t="s">
        <v>150</v>
      </c>
      <c r="S3840" s="78">
        <v>10</v>
      </c>
      <c r="T3840" s="79" t="s">
        <v>150</v>
      </c>
      <c r="U3840" s="78">
        <v>11</v>
      </c>
      <c r="V3840" s="80" t="s">
        <v>156</v>
      </c>
      <c r="W3840" s="78">
        <v>75</v>
      </c>
      <c r="X3840" s="78">
        <v>5</v>
      </c>
    </row>
    <row r="3841" spans="1:24" x14ac:dyDescent="0.25">
      <c r="A3841" s="67"/>
      <c r="B3841" s="67">
        <v>3462</v>
      </c>
      <c r="C3841" s="67" t="s">
        <v>793</v>
      </c>
      <c r="D3841" s="109">
        <v>380450</v>
      </c>
      <c r="E3841" s="89" t="s">
        <v>602</v>
      </c>
      <c r="F3841" s="72">
        <v>765430</v>
      </c>
      <c r="G3841" s="86" t="s">
        <v>202</v>
      </c>
      <c r="H3841" s="87">
        <v>20.04</v>
      </c>
      <c r="I3841" s="87">
        <v>0</v>
      </c>
      <c r="J3841" s="87">
        <v>0</v>
      </c>
      <c r="K3841" s="87">
        <v>0</v>
      </c>
      <c r="L3841" s="80">
        <v>0</v>
      </c>
      <c r="M3841" s="80">
        <f t="shared" si="103"/>
        <v>0</v>
      </c>
      <c r="N3841" s="80"/>
      <c r="O3841" s="80"/>
      <c r="P3841" s="80"/>
      <c r="Q3841" s="78">
        <v>110010</v>
      </c>
      <c r="R3841" s="79" t="s">
        <v>150</v>
      </c>
      <c r="S3841" s="78">
        <v>10</v>
      </c>
      <c r="T3841" s="79" t="s">
        <v>150</v>
      </c>
      <c r="U3841" s="78">
        <v>11</v>
      </c>
      <c r="V3841" s="80" t="s">
        <v>156</v>
      </c>
      <c r="W3841" s="78">
        <v>76</v>
      </c>
      <c r="X3841" s="78">
        <v>5</v>
      </c>
    </row>
    <row r="3842" spans="1:24" s="66" customFormat="1" x14ac:dyDescent="0.25">
      <c r="A3842" s="67"/>
      <c r="B3842" s="67"/>
      <c r="C3842" s="67" t="s">
        <v>793</v>
      </c>
      <c r="D3842" s="109">
        <v>380450</v>
      </c>
      <c r="E3842" s="89" t="s">
        <v>602</v>
      </c>
      <c r="F3842" s="66">
        <v>798142</v>
      </c>
      <c r="G3842" s="66" t="s">
        <v>839</v>
      </c>
      <c r="H3842" s="87"/>
      <c r="I3842" s="87"/>
      <c r="J3842" s="87"/>
      <c r="K3842" s="87"/>
      <c r="L3842" s="80">
        <v>-1638</v>
      </c>
      <c r="M3842" s="80">
        <f t="shared" si="103"/>
        <v>-1638</v>
      </c>
      <c r="N3842" s="80"/>
      <c r="O3842" s="80"/>
      <c r="P3842" s="80"/>
      <c r="Q3842" s="78">
        <v>110010</v>
      </c>
      <c r="R3842" s="79" t="s">
        <v>150</v>
      </c>
      <c r="S3842" s="78">
        <v>10</v>
      </c>
      <c r="T3842" s="79" t="s">
        <v>150</v>
      </c>
      <c r="U3842" s="78">
        <v>11</v>
      </c>
      <c r="V3842" s="80" t="s">
        <v>156</v>
      </c>
      <c r="W3842" s="78">
        <v>79</v>
      </c>
      <c r="X3842" s="78">
        <v>5</v>
      </c>
    </row>
    <row r="3843" spans="1:24" x14ac:dyDescent="0.25">
      <c r="A3843" s="67"/>
      <c r="B3843" s="67">
        <v>3463</v>
      </c>
      <c r="C3843" s="67" t="s">
        <v>793</v>
      </c>
      <c r="D3843" s="109">
        <v>380451</v>
      </c>
      <c r="E3843" s="89" t="s">
        <v>797</v>
      </c>
      <c r="F3843" s="72">
        <v>611110</v>
      </c>
      <c r="G3843" s="86" t="s">
        <v>258</v>
      </c>
      <c r="H3843" s="87">
        <v>0</v>
      </c>
      <c r="I3843" s="87">
        <v>0</v>
      </c>
      <c r="J3843" s="87">
        <v>65413</v>
      </c>
      <c r="K3843" s="87">
        <v>20543.219999999998</v>
      </c>
      <c r="L3843" s="80">
        <v>89739</v>
      </c>
      <c r="M3843" s="80"/>
      <c r="N3843" s="80"/>
      <c r="O3843" s="80"/>
      <c r="P3843" s="80"/>
      <c r="Q3843" s="78">
        <v>110010</v>
      </c>
      <c r="R3843" s="79" t="s">
        <v>150</v>
      </c>
      <c r="S3843" s="78">
        <v>10</v>
      </c>
      <c r="T3843" s="79" t="s">
        <v>150</v>
      </c>
      <c r="U3843" s="78">
        <v>11</v>
      </c>
      <c r="V3843" s="80" t="s">
        <v>156</v>
      </c>
      <c r="W3843" s="78">
        <v>61</v>
      </c>
      <c r="X3843" s="78">
        <v>2</v>
      </c>
    </row>
    <row r="3844" spans="1:24" x14ac:dyDescent="0.25">
      <c r="A3844" s="67"/>
      <c r="B3844" s="67">
        <v>3464</v>
      </c>
      <c r="C3844" s="67" t="s">
        <v>793</v>
      </c>
      <c r="D3844" s="109">
        <v>380451</v>
      </c>
      <c r="E3844" s="89" t="s">
        <v>797</v>
      </c>
      <c r="F3844" s="72">
        <v>611120</v>
      </c>
      <c r="G3844" s="86" t="s">
        <v>229</v>
      </c>
      <c r="H3844" s="87">
        <v>0</v>
      </c>
      <c r="I3844" s="87">
        <v>0</v>
      </c>
      <c r="J3844" s="87">
        <v>8273</v>
      </c>
      <c r="K3844" s="87">
        <v>6363.5</v>
      </c>
      <c r="L3844" s="80">
        <v>0</v>
      </c>
      <c r="M3844" s="80"/>
      <c r="N3844" s="80"/>
      <c r="O3844" s="80"/>
      <c r="P3844" s="80"/>
      <c r="Q3844" s="78">
        <v>110010</v>
      </c>
      <c r="R3844" s="79" t="s">
        <v>150</v>
      </c>
      <c r="S3844" s="78">
        <v>10</v>
      </c>
      <c r="T3844" s="79" t="s">
        <v>150</v>
      </c>
      <c r="U3844" s="78">
        <v>11</v>
      </c>
      <c r="V3844" s="80" t="s">
        <v>156</v>
      </c>
      <c r="W3844" s="78">
        <v>61</v>
      </c>
      <c r="X3844" s="78">
        <v>2</v>
      </c>
    </row>
    <row r="3845" spans="1:24" x14ac:dyDescent="0.25">
      <c r="A3845" s="67"/>
      <c r="B3845" s="67">
        <v>3444</v>
      </c>
      <c r="C3845" s="67" t="s">
        <v>793</v>
      </c>
      <c r="D3845" s="109">
        <v>380451</v>
      </c>
      <c r="E3845" s="89" t="s">
        <v>797</v>
      </c>
      <c r="F3845" s="72">
        <v>611150</v>
      </c>
      <c r="G3845" s="86" t="s">
        <v>262</v>
      </c>
      <c r="H3845" s="87">
        <v>0</v>
      </c>
      <c r="I3845" s="87">
        <v>0</v>
      </c>
      <c r="J3845" s="87">
        <v>0</v>
      </c>
      <c r="K3845" s="87">
        <v>0</v>
      </c>
      <c r="L3845" s="80">
        <v>6663</v>
      </c>
      <c r="M3845" s="80"/>
      <c r="N3845" s="80"/>
      <c r="O3845" s="80"/>
      <c r="P3845" s="80"/>
      <c r="Q3845" s="78">
        <v>110010</v>
      </c>
      <c r="R3845" s="79" t="s">
        <v>150</v>
      </c>
      <c r="S3845" s="78">
        <v>10</v>
      </c>
      <c r="T3845" s="79" t="s">
        <v>150</v>
      </c>
      <c r="U3845" s="78">
        <v>11</v>
      </c>
      <c r="V3845" s="80" t="s">
        <v>156</v>
      </c>
      <c r="W3845" s="78">
        <v>61</v>
      </c>
      <c r="X3845" s="78">
        <v>2</v>
      </c>
    </row>
    <row r="3846" spans="1:24" x14ac:dyDescent="0.25">
      <c r="A3846" s="67"/>
      <c r="B3846" s="67">
        <v>3465</v>
      </c>
      <c r="C3846" s="67" t="s">
        <v>793</v>
      </c>
      <c r="D3846" s="109">
        <v>380451</v>
      </c>
      <c r="E3846" s="89" t="s">
        <v>797</v>
      </c>
      <c r="F3846" s="72">
        <v>611455</v>
      </c>
      <c r="G3846" s="86" t="s">
        <v>217</v>
      </c>
      <c r="H3846" s="80">
        <v>0</v>
      </c>
      <c r="I3846" s="80">
        <v>0</v>
      </c>
      <c r="J3846" s="80">
        <v>0</v>
      </c>
      <c r="K3846" s="80">
        <v>0</v>
      </c>
      <c r="L3846" s="80">
        <v>700</v>
      </c>
      <c r="M3846" s="80"/>
      <c r="N3846" s="80"/>
      <c r="O3846" s="80"/>
      <c r="P3846" s="80"/>
      <c r="Q3846" s="78">
        <v>110010</v>
      </c>
      <c r="R3846" s="79" t="s">
        <v>150</v>
      </c>
      <c r="S3846" s="78">
        <v>10</v>
      </c>
      <c r="T3846" s="79" t="s">
        <v>150</v>
      </c>
      <c r="U3846" s="78">
        <v>11</v>
      </c>
      <c r="V3846" s="80" t="s">
        <v>156</v>
      </c>
      <c r="W3846" s="78">
        <v>61</v>
      </c>
      <c r="X3846" s="78">
        <v>2</v>
      </c>
    </row>
    <row r="3847" spans="1:24" x14ac:dyDescent="0.25">
      <c r="A3847" s="67"/>
      <c r="B3847" s="67">
        <v>3466</v>
      </c>
      <c r="C3847" s="67" t="s">
        <v>793</v>
      </c>
      <c r="D3847" s="109">
        <v>380451</v>
      </c>
      <c r="E3847" s="89" t="s">
        <v>797</v>
      </c>
      <c r="F3847" s="72">
        <v>733110</v>
      </c>
      <c r="G3847" s="86" t="s">
        <v>214</v>
      </c>
      <c r="H3847" s="80">
        <v>0</v>
      </c>
      <c r="I3847" s="80">
        <v>0</v>
      </c>
      <c r="J3847" s="80">
        <v>0</v>
      </c>
      <c r="K3847" s="80">
        <v>0</v>
      </c>
      <c r="L3847" s="80">
        <v>500</v>
      </c>
      <c r="M3847" s="80">
        <f>+L3847-J3847</f>
        <v>500</v>
      </c>
      <c r="N3847" s="80"/>
      <c r="O3847" s="80"/>
      <c r="P3847" s="80"/>
      <c r="Q3847" s="78">
        <v>110010</v>
      </c>
      <c r="R3847" s="79" t="s">
        <v>150</v>
      </c>
      <c r="S3847" s="78">
        <v>10</v>
      </c>
      <c r="T3847" s="79" t="s">
        <v>150</v>
      </c>
      <c r="U3847" s="78">
        <v>11</v>
      </c>
      <c r="V3847" s="80" t="s">
        <v>156</v>
      </c>
      <c r="W3847" s="78">
        <v>73</v>
      </c>
      <c r="X3847" s="78">
        <v>5</v>
      </c>
    </row>
    <row r="3848" spans="1:24" x14ac:dyDescent="0.25">
      <c r="A3848" s="67"/>
      <c r="B3848" s="67">
        <v>3467</v>
      </c>
      <c r="C3848" s="67" t="s">
        <v>793</v>
      </c>
      <c r="D3848" s="109">
        <v>380451</v>
      </c>
      <c r="E3848" s="89" t="s">
        <v>797</v>
      </c>
      <c r="F3848" s="72">
        <v>744210</v>
      </c>
      <c r="G3848" s="86" t="s">
        <v>190</v>
      </c>
      <c r="H3848" s="80">
        <v>0</v>
      </c>
      <c r="I3848" s="80">
        <v>0</v>
      </c>
      <c r="J3848" s="80">
        <v>0</v>
      </c>
      <c r="K3848" s="80">
        <v>0</v>
      </c>
      <c r="L3848" s="80">
        <v>300</v>
      </c>
      <c r="M3848" s="80">
        <f>+L3848-J3848</f>
        <v>300</v>
      </c>
      <c r="N3848" s="80"/>
      <c r="O3848" s="80"/>
      <c r="P3848" s="80"/>
      <c r="Q3848" s="78">
        <v>110010</v>
      </c>
      <c r="R3848" s="79" t="s">
        <v>150</v>
      </c>
      <c r="S3848" s="78">
        <v>10</v>
      </c>
      <c r="T3848" s="79" t="s">
        <v>150</v>
      </c>
      <c r="U3848" s="78">
        <v>11</v>
      </c>
      <c r="V3848" s="80" t="s">
        <v>156</v>
      </c>
      <c r="W3848" s="78">
        <v>74</v>
      </c>
      <c r="X3848" s="78">
        <v>5</v>
      </c>
    </row>
    <row r="3849" spans="1:24" x14ac:dyDescent="0.25">
      <c r="A3849" s="67"/>
      <c r="B3849" s="67"/>
      <c r="C3849" s="67" t="s">
        <v>793</v>
      </c>
      <c r="D3849" s="109">
        <v>380451</v>
      </c>
      <c r="E3849" s="89" t="s">
        <v>797</v>
      </c>
      <c r="F3849" s="66">
        <v>798142</v>
      </c>
      <c r="G3849" s="66" t="s">
        <v>839</v>
      </c>
      <c r="H3849" s="80"/>
      <c r="I3849" s="80"/>
      <c r="J3849" s="80"/>
      <c r="K3849" s="80"/>
      <c r="L3849" s="80">
        <v>-80</v>
      </c>
      <c r="M3849" s="80">
        <f>+L3849-J3849</f>
        <v>-80</v>
      </c>
      <c r="N3849" s="80"/>
      <c r="O3849" s="80"/>
      <c r="P3849" s="80"/>
      <c r="Q3849" s="78">
        <v>110010</v>
      </c>
      <c r="R3849" s="79" t="s">
        <v>150</v>
      </c>
      <c r="S3849" s="78">
        <v>10</v>
      </c>
      <c r="T3849" s="79" t="s">
        <v>150</v>
      </c>
      <c r="U3849" s="78">
        <v>11</v>
      </c>
      <c r="V3849" s="80" t="s">
        <v>156</v>
      </c>
      <c r="W3849" s="78">
        <v>79</v>
      </c>
      <c r="X3849" s="78">
        <v>5</v>
      </c>
    </row>
    <row r="3850" spans="1:24" x14ac:dyDescent="0.25">
      <c r="A3850" s="67"/>
      <c r="B3850" s="67">
        <v>3166</v>
      </c>
      <c r="C3850" s="67" t="s">
        <v>793</v>
      </c>
      <c r="D3850" s="109">
        <v>385300</v>
      </c>
      <c r="E3850" s="89" t="s">
        <v>329</v>
      </c>
      <c r="F3850" s="72">
        <v>611110</v>
      </c>
      <c r="G3850" s="86" t="s">
        <v>258</v>
      </c>
      <c r="H3850" s="87">
        <v>25190.660000000003</v>
      </c>
      <c r="I3850" s="87">
        <v>0</v>
      </c>
      <c r="J3850" s="87">
        <v>0</v>
      </c>
      <c r="K3850" s="87">
        <v>0</v>
      </c>
      <c r="L3850" s="80">
        <v>48547</v>
      </c>
      <c r="M3850" s="80"/>
      <c r="N3850" s="80"/>
      <c r="O3850" s="80"/>
      <c r="P3850" s="80"/>
      <c r="Q3850" s="78">
        <v>110010</v>
      </c>
      <c r="R3850" s="79" t="s">
        <v>150</v>
      </c>
      <c r="S3850" s="78">
        <v>10</v>
      </c>
      <c r="T3850" s="79" t="s">
        <v>150</v>
      </c>
      <c r="U3850" s="78">
        <v>11</v>
      </c>
      <c r="V3850" s="80" t="s">
        <v>156</v>
      </c>
      <c r="W3850" s="78">
        <v>61</v>
      </c>
      <c r="X3850" s="78">
        <v>1</v>
      </c>
    </row>
    <row r="3851" spans="1:24" x14ac:dyDescent="0.25">
      <c r="A3851" s="67"/>
      <c r="B3851" s="67">
        <v>3167</v>
      </c>
      <c r="C3851" s="67" t="s">
        <v>793</v>
      </c>
      <c r="D3851" s="109">
        <v>385300</v>
      </c>
      <c r="E3851" s="89" t="s">
        <v>329</v>
      </c>
      <c r="F3851" s="72">
        <v>611115</v>
      </c>
      <c r="G3851" s="86" t="s">
        <v>259</v>
      </c>
      <c r="H3851" s="87">
        <v>0</v>
      </c>
      <c r="I3851" s="87">
        <v>275.73</v>
      </c>
      <c r="J3851" s="87">
        <v>636</v>
      </c>
      <c r="K3851" s="87">
        <v>535.14</v>
      </c>
      <c r="L3851" s="80">
        <v>0</v>
      </c>
      <c r="M3851" s="80"/>
      <c r="N3851" s="80"/>
      <c r="O3851" s="80"/>
      <c r="P3851" s="80"/>
      <c r="Q3851" s="78">
        <v>110010</v>
      </c>
      <c r="R3851" s="79" t="s">
        <v>150</v>
      </c>
      <c r="S3851" s="78">
        <v>10</v>
      </c>
      <c r="T3851" s="79" t="s">
        <v>150</v>
      </c>
      <c r="U3851" s="78">
        <v>11</v>
      </c>
      <c r="V3851" s="80" t="s">
        <v>156</v>
      </c>
      <c r="W3851" s="78">
        <v>61</v>
      </c>
      <c r="X3851" s="78">
        <v>1</v>
      </c>
    </row>
    <row r="3852" spans="1:24" x14ac:dyDescent="0.25">
      <c r="A3852" s="67"/>
      <c r="B3852" s="67">
        <v>3168</v>
      </c>
      <c r="C3852" s="67" t="s">
        <v>793</v>
      </c>
      <c r="D3852" s="109">
        <v>385300</v>
      </c>
      <c r="E3852" s="89" t="s">
        <v>329</v>
      </c>
      <c r="F3852" s="72">
        <v>611120</v>
      </c>
      <c r="G3852" s="86" t="s">
        <v>229</v>
      </c>
      <c r="H3852" s="87">
        <v>9807</v>
      </c>
      <c r="I3852" s="87">
        <v>20558.84</v>
      </c>
      <c r="J3852" s="87">
        <v>36426</v>
      </c>
      <c r="K3852" s="87">
        <v>19495.04</v>
      </c>
      <c r="L3852" s="80">
        <v>0</v>
      </c>
      <c r="M3852" s="80"/>
      <c r="N3852" s="80"/>
      <c r="O3852" s="80"/>
      <c r="P3852" s="80"/>
      <c r="Q3852" s="78">
        <v>110010</v>
      </c>
      <c r="R3852" s="79" t="s">
        <v>150</v>
      </c>
      <c r="S3852" s="78">
        <v>10</v>
      </c>
      <c r="T3852" s="79" t="s">
        <v>150</v>
      </c>
      <c r="U3852" s="78">
        <v>11</v>
      </c>
      <c r="V3852" s="80" t="s">
        <v>156</v>
      </c>
      <c r="W3852" s="78">
        <v>61</v>
      </c>
      <c r="X3852" s="78">
        <v>1</v>
      </c>
    </row>
    <row r="3853" spans="1:24" x14ac:dyDescent="0.25">
      <c r="A3853" s="67"/>
      <c r="B3853" s="67">
        <v>3169</v>
      </c>
      <c r="C3853" s="67" t="s">
        <v>793</v>
      </c>
      <c r="D3853" s="109">
        <v>385300</v>
      </c>
      <c r="E3853" s="89" t="s">
        <v>329</v>
      </c>
      <c r="F3853" s="72">
        <v>611130</v>
      </c>
      <c r="G3853" s="86" t="s">
        <v>261</v>
      </c>
      <c r="H3853" s="87">
        <v>0</v>
      </c>
      <c r="I3853" s="87">
        <v>0</v>
      </c>
      <c r="J3853" s="87">
        <v>-2380</v>
      </c>
      <c r="K3853" s="87">
        <v>0</v>
      </c>
      <c r="L3853" s="80">
        <v>0</v>
      </c>
      <c r="M3853" s="80"/>
      <c r="N3853" s="80"/>
      <c r="O3853" s="80"/>
      <c r="P3853" s="80"/>
      <c r="Q3853" s="78">
        <v>110010</v>
      </c>
      <c r="R3853" s="79" t="s">
        <v>150</v>
      </c>
      <c r="S3853" s="78">
        <v>10</v>
      </c>
      <c r="T3853" s="79" t="s">
        <v>150</v>
      </c>
      <c r="U3853" s="78">
        <v>11</v>
      </c>
      <c r="V3853" s="80" t="s">
        <v>156</v>
      </c>
      <c r="W3853" s="78">
        <v>61</v>
      </c>
      <c r="X3853" s="78">
        <v>1</v>
      </c>
    </row>
    <row r="3854" spans="1:24" x14ac:dyDescent="0.25">
      <c r="A3854" s="67"/>
      <c r="B3854" s="67">
        <v>3170</v>
      </c>
      <c r="C3854" s="67" t="s">
        <v>793</v>
      </c>
      <c r="D3854" s="109">
        <v>385300</v>
      </c>
      <c r="E3854" s="89" t="s">
        <v>329</v>
      </c>
      <c r="F3854" s="76">
        <v>611150</v>
      </c>
      <c r="G3854" s="75" t="s">
        <v>262</v>
      </c>
      <c r="H3854" s="87">
        <v>0</v>
      </c>
      <c r="I3854" s="87">
        <v>0</v>
      </c>
      <c r="J3854" s="87">
        <v>0</v>
      </c>
      <c r="K3854" s="87">
        <v>0</v>
      </c>
      <c r="L3854" s="80">
        <v>6797</v>
      </c>
      <c r="M3854" s="80"/>
      <c r="N3854" s="80"/>
      <c r="O3854" s="80"/>
      <c r="P3854" s="80"/>
      <c r="Q3854" s="78">
        <v>110010</v>
      </c>
      <c r="R3854" s="79" t="s">
        <v>150</v>
      </c>
      <c r="S3854" s="78">
        <v>10</v>
      </c>
      <c r="T3854" s="79" t="s">
        <v>150</v>
      </c>
      <c r="U3854" s="78">
        <v>11</v>
      </c>
      <c r="V3854" s="80" t="s">
        <v>156</v>
      </c>
      <c r="W3854" s="78">
        <v>61</v>
      </c>
      <c r="X3854" s="78">
        <v>1</v>
      </c>
    </row>
    <row r="3855" spans="1:24" s="66" customFormat="1" x14ac:dyDescent="0.25">
      <c r="A3855" s="67"/>
      <c r="B3855" s="67">
        <v>3171</v>
      </c>
      <c r="C3855" s="67" t="s">
        <v>793</v>
      </c>
      <c r="D3855" s="109">
        <v>385300</v>
      </c>
      <c r="E3855" s="89" t="s">
        <v>329</v>
      </c>
      <c r="F3855" s="72">
        <v>611160</v>
      </c>
      <c r="G3855" s="86" t="s">
        <v>230</v>
      </c>
      <c r="H3855" s="87">
        <v>0</v>
      </c>
      <c r="I3855" s="87">
        <v>0</v>
      </c>
      <c r="J3855" s="87">
        <v>4281</v>
      </c>
      <c r="K3855" s="87">
        <v>0</v>
      </c>
      <c r="L3855" s="80">
        <v>0</v>
      </c>
      <c r="M3855" s="80"/>
      <c r="N3855" s="80"/>
      <c r="O3855" s="80"/>
      <c r="P3855" s="80"/>
      <c r="Q3855" s="78">
        <v>110010</v>
      </c>
      <c r="R3855" s="79" t="s">
        <v>150</v>
      </c>
      <c r="S3855" s="78">
        <v>10</v>
      </c>
      <c r="T3855" s="79" t="s">
        <v>150</v>
      </c>
      <c r="U3855" s="78">
        <v>11</v>
      </c>
      <c r="V3855" s="80" t="s">
        <v>156</v>
      </c>
      <c r="W3855" s="78">
        <v>61</v>
      </c>
      <c r="X3855" s="78">
        <v>1</v>
      </c>
    </row>
    <row r="3856" spans="1:24" x14ac:dyDescent="0.25">
      <c r="A3856" s="67"/>
      <c r="B3856" s="67">
        <v>3172</v>
      </c>
      <c r="C3856" s="67" t="s">
        <v>793</v>
      </c>
      <c r="D3856" s="109">
        <v>385300</v>
      </c>
      <c r="E3856" s="89" t="s">
        <v>329</v>
      </c>
      <c r="F3856" s="72">
        <v>733110</v>
      </c>
      <c r="G3856" s="86" t="s">
        <v>214</v>
      </c>
      <c r="H3856" s="87">
        <v>3488.04</v>
      </c>
      <c r="I3856" s="87">
        <v>2722.44</v>
      </c>
      <c r="J3856" s="87">
        <v>3491</v>
      </c>
      <c r="K3856" s="87">
        <v>1092.8500000000001</v>
      </c>
      <c r="L3856" s="80">
        <v>3500</v>
      </c>
      <c r="M3856" s="80">
        <f t="shared" ref="M3856:M3863" si="104">+L3856-J3856</f>
        <v>9</v>
      </c>
      <c r="N3856" s="80"/>
      <c r="O3856" s="80"/>
      <c r="P3856" s="80"/>
      <c r="Q3856" s="78">
        <v>110010</v>
      </c>
      <c r="R3856" s="79" t="s">
        <v>150</v>
      </c>
      <c r="S3856" s="78">
        <v>10</v>
      </c>
      <c r="T3856" s="79" t="s">
        <v>150</v>
      </c>
      <c r="U3856" s="78">
        <v>11</v>
      </c>
      <c r="V3856" s="80" t="s">
        <v>156</v>
      </c>
      <c r="W3856" s="78">
        <v>73</v>
      </c>
      <c r="X3856" s="78">
        <v>4</v>
      </c>
    </row>
    <row r="3857" spans="1:24" x14ac:dyDescent="0.25">
      <c r="A3857" s="67"/>
      <c r="B3857" s="67">
        <v>3173</v>
      </c>
      <c r="C3857" s="67" t="s">
        <v>793</v>
      </c>
      <c r="D3857" s="109">
        <v>385300</v>
      </c>
      <c r="E3857" s="89" t="s">
        <v>329</v>
      </c>
      <c r="F3857" s="72">
        <v>733460</v>
      </c>
      <c r="G3857" s="86" t="s">
        <v>293</v>
      </c>
      <c r="H3857" s="87">
        <v>0</v>
      </c>
      <c r="I3857" s="87">
        <v>0</v>
      </c>
      <c r="J3857" s="87">
        <v>95</v>
      </c>
      <c r="K3857" s="87">
        <v>0</v>
      </c>
      <c r="L3857" s="80">
        <v>95</v>
      </c>
      <c r="M3857" s="80">
        <f t="shared" si="104"/>
        <v>0</v>
      </c>
      <c r="N3857" s="80"/>
      <c r="O3857" s="80"/>
      <c r="P3857" s="80"/>
      <c r="Q3857" s="78">
        <v>110010</v>
      </c>
      <c r="R3857" s="79" t="s">
        <v>150</v>
      </c>
      <c r="S3857" s="78">
        <v>10</v>
      </c>
      <c r="T3857" s="79" t="s">
        <v>150</v>
      </c>
      <c r="U3857" s="78">
        <v>11</v>
      </c>
      <c r="V3857" s="80" t="s">
        <v>156</v>
      </c>
      <c r="W3857" s="78">
        <v>73</v>
      </c>
      <c r="X3857" s="78">
        <v>4</v>
      </c>
    </row>
    <row r="3858" spans="1:24" x14ac:dyDescent="0.25">
      <c r="A3858" s="67"/>
      <c r="B3858" s="67">
        <v>3174</v>
      </c>
      <c r="C3858" s="67" t="s">
        <v>793</v>
      </c>
      <c r="D3858" s="109">
        <v>385300</v>
      </c>
      <c r="E3858" s="89" t="s">
        <v>329</v>
      </c>
      <c r="F3858" s="72">
        <v>744210</v>
      </c>
      <c r="G3858" s="86" t="s">
        <v>190</v>
      </c>
      <c r="H3858" s="87">
        <v>27</v>
      </c>
      <c r="I3858" s="87">
        <v>28</v>
      </c>
      <c r="J3858" s="87">
        <v>50</v>
      </c>
      <c r="K3858" s="87">
        <v>28</v>
      </c>
      <c r="L3858" s="80">
        <v>100</v>
      </c>
      <c r="M3858" s="80">
        <f t="shared" si="104"/>
        <v>50</v>
      </c>
      <c r="N3858" s="80"/>
      <c r="O3858" s="80"/>
      <c r="P3858" s="80"/>
      <c r="Q3858" s="78">
        <v>110010</v>
      </c>
      <c r="R3858" s="79" t="s">
        <v>150</v>
      </c>
      <c r="S3858" s="78">
        <v>10</v>
      </c>
      <c r="T3858" s="79" t="s">
        <v>150</v>
      </c>
      <c r="U3858" s="78">
        <v>11</v>
      </c>
      <c r="V3858" s="80" t="s">
        <v>156</v>
      </c>
      <c r="W3858" s="78">
        <v>74</v>
      </c>
      <c r="X3858" s="78">
        <v>4</v>
      </c>
    </row>
    <row r="3859" spans="1:24" x14ac:dyDescent="0.25">
      <c r="A3859" s="67"/>
      <c r="B3859" s="67">
        <v>3175</v>
      </c>
      <c r="C3859" s="67" t="s">
        <v>793</v>
      </c>
      <c r="D3859" s="109">
        <v>385300</v>
      </c>
      <c r="E3859" s="89" t="s">
        <v>329</v>
      </c>
      <c r="F3859" s="72">
        <v>744220</v>
      </c>
      <c r="G3859" s="86" t="s">
        <v>191</v>
      </c>
      <c r="H3859" s="80">
        <v>0</v>
      </c>
      <c r="I3859" s="80">
        <v>0</v>
      </c>
      <c r="J3859" s="80">
        <v>0</v>
      </c>
      <c r="K3859" s="80">
        <v>0</v>
      </c>
      <c r="L3859" s="80">
        <v>250</v>
      </c>
      <c r="M3859" s="80">
        <f t="shared" si="104"/>
        <v>250</v>
      </c>
      <c r="N3859" s="80"/>
      <c r="O3859" s="80"/>
      <c r="P3859" s="80"/>
      <c r="Q3859" s="78">
        <v>110010</v>
      </c>
      <c r="R3859" s="79" t="s">
        <v>150</v>
      </c>
      <c r="S3859" s="78">
        <v>10</v>
      </c>
      <c r="T3859" s="79" t="s">
        <v>150</v>
      </c>
      <c r="U3859" s="78">
        <v>11</v>
      </c>
      <c r="V3859" s="80" t="s">
        <v>156</v>
      </c>
      <c r="W3859" s="78">
        <v>74</v>
      </c>
      <c r="X3859" s="78">
        <v>4</v>
      </c>
    </row>
    <row r="3860" spans="1:24" x14ac:dyDescent="0.25">
      <c r="A3860" s="67"/>
      <c r="B3860" s="67">
        <v>3176</v>
      </c>
      <c r="C3860" s="67" t="s">
        <v>793</v>
      </c>
      <c r="D3860" s="109">
        <v>385300</v>
      </c>
      <c r="E3860" s="89" t="s">
        <v>329</v>
      </c>
      <c r="F3860" s="72">
        <v>755110</v>
      </c>
      <c r="G3860" s="86" t="s">
        <v>323</v>
      </c>
      <c r="H3860" s="87">
        <v>225</v>
      </c>
      <c r="I3860" s="87">
        <v>0</v>
      </c>
      <c r="J3860" s="87">
        <v>0</v>
      </c>
      <c r="K3860" s="87">
        <v>0</v>
      </c>
      <c r="L3860" s="80">
        <v>0</v>
      </c>
      <c r="M3860" s="80">
        <f t="shared" si="104"/>
        <v>0</v>
      </c>
      <c r="N3860" s="80"/>
      <c r="O3860" s="80"/>
      <c r="P3860" s="80"/>
      <c r="Q3860" s="78">
        <v>110010</v>
      </c>
      <c r="R3860" s="79" t="s">
        <v>150</v>
      </c>
      <c r="S3860" s="78">
        <v>10</v>
      </c>
      <c r="T3860" s="79" t="s">
        <v>150</v>
      </c>
      <c r="U3860" s="78">
        <v>11</v>
      </c>
      <c r="V3860" s="80" t="s">
        <v>156</v>
      </c>
      <c r="W3860" s="78">
        <v>75</v>
      </c>
      <c r="X3860" s="78">
        <v>4</v>
      </c>
    </row>
    <row r="3861" spans="1:24" x14ac:dyDescent="0.25">
      <c r="A3861" s="67"/>
      <c r="B3861" s="67">
        <v>3177</v>
      </c>
      <c r="C3861" s="67" t="s">
        <v>793</v>
      </c>
      <c r="D3861" s="109">
        <v>385300</v>
      </c>
      <c r="E3861" s="89" t="s">
        <v>329</v>
      </c>
      <c r="F3861" s="72">
        <v>755310</v>
      </c>
      <c r="G3861" s="86" t="s">
        <v>194</v>
      </c>
      <c r="H3861" s="87">
        <v>158.26</v>
      </c>
      <c r="I3861" s="87">
        <v>181.98</v>
      </c>
      <c r="J3861" s="87">
        <v>215</v>
      </c>
      <c r="K3861" s="87">
        <v>125.75999999999999</v>
      </c>
      <c r="L3861" s="80">
        <v>350</v>
      </c>
      <c r="M3861" s="80">
        <f t="shared" si="104"/>
        <v>135</v>
      </c>
      <c r="N3861" s="80"/>
      <c r="O3861" s="80"/>
      <c r="P3861" s="80"/>
      <c r="Q3861" s="78">
        <v>110010</v>
      </c>
      <c r="R3861" s="79" t="s">
        <v>150</v>
      </c>
      <c r="S3861" s="78">
        <v>10</v>
      </c>
      <c r="T3861" s="79" t="s">
        <v>150</v>
      </c>
      <c r="U3861" s="78">
        <v>11</v>
      </c>
      <c r="V3861" s="80" t="s">
        <v>156</v>
      </c>
      <c r="W3861" s="78">
        <v>75</v>
      </c>
      <c r="X3861" s="78">
        <v>4</v>
      </c>
    </row>
    <row r="3862" spans="1:24" x14ac:dyDescent="0.25">
      <c r="A3862" s="67"/>
      <c r="B3862" s="67">
        <v>3178</v>
      </c>
      <c r="C3862" s="67" t="s">
        <v>793</v>
      </c>
      <c r="D3862" s="109">
        <v>385300</v>
      </c>
      <c r="E3862" s="89" t="s">
        <v>329</v>
      </c>
      <c r="F3862" s="72">
        <v>755360</v>
      </c>
      <c r="G3862" s="86" t="s">
        <v>225</v>
      </c>
      <c r="H3862" s="87">
        <v>63.68</v>
      </c>
      <c r="I3862" s="87">
        <v>37.97</v>
      </c>
      <c r="J3862" s="87">
        <v>150</v>
      </c>
      <c r="K3862" s="87">
        <v>10.64</v>
      </c>
      <c r="L3862" s="80">
        <v>150</v>
      </c>
      <c r="M3862" s="80">
        <f t="shared" si="104"/>
        <v>0</v>
      </c>
      <c r="N3862" s="80"/>
      <c r="O3862" s="80"/>
      <c r="P3862" s="80"/>
      <c r="Q3862" s="78">
        <v>110010</v>
      </c>
      <c r="R3862" s="79" t="s">
        <v>150</v>
      </c>
      <c r="S3862" s="78">
        <v>10</v>
      </c>
      <c r="T3862" s="79" t="s">
        <v>150</v>
      </c>
      <c r="U3862" s="78">
        <v>11</v>
      </c>
      <c r="V3862" s="80" t="s">
        <v>156</v>
      </c>
      <c r="W3862" s="78">
        <v>75</v>
      </c>
      <c r="X3862" s="78">
        <v>4</v>
      </c>
    </row>
    <row r="3863" spans="1:24" x14ac:dyDescent="0.25">
      <c r="A3863" s="67"/>
      <c r="B3863" s="67"/>
      <c r="C3863" s="67" t="s">
        <v>793</v>
      </c>
      <c r="D3863" s="109">
        <v>385300</v>
      </c>
      <c r="E3863" s="89" t="s">
        <v>329</v>
      </c>
      <c r="F3863" s="66">
        <v>798142</v>
      </c>
      <c r="G3863" s="66" t="s">
        <v>839</v>
      </c>
      <c r="H3863" s="87"/>
      <c r="I3863" s="87"/>
      <c r="J3863" s="87"/>
      <c r="K3863" s="87"/>
      <c r="L3863" s="80">
        <v>-410</v>
      </c>
      <c r="M3863" s="80">
        <f t="shared" si="104"/>
        <v>-410</v>
      </c>
      <c r="N3863" s="80"/>
      <c r="O3863" s="80"/>
      <c r="P3863" s="80"/>
      <c r="Q3863" s="78">
        <v>110010</v>
      </c>
      <c r="R3863" s="79" t="s">
        <v>150</v>
      </c>
      <c r="S3863" s="78">
        <v>10</v>
      </c>
      <c r="T3863" s="79" t="s">
        <v>150</v>
      </c>
      <c r="U3863" s="78">
        <v>11</v>
      </c>
      <c r="V3863" s="80" t="s">
        <v>156</v>
      </c>
      <c r="W3863" s="78">
        <v>79</v>
      </c>
      <c r="X3863" s="78">
        <v>4</v>
      </c>
    </row>
    <row r="3864" spans="1:24" x14ac:dyDescent="0.25">
      <c r="A3864" s="67"/>
      <c r="B3864" s="67">
        <v>3468</v>
      </c>
      <c r="C3864" s="67" t="s">
        <v>793</v>
      </c>
      <c r="D3864" s="109">
        <v>387450</v>
      </c>
      <c r="E3864" s="89" t="s">
        <v>709</v>
      </c>
      <c r="F3864" s="72">
        <v>611115</v>
      </c>
      <c r="G3864" s="86" t="s">
        <v>259</v>
      </c>
      <c r="H3864" s="87">
        <v>0</v>
      </c>
      <c r="I3864" s="87">
        <v>0</v>
      </c>
      <c r="J3864" s="87">
        <v>227</v>
      </c>
      <c r="K3864" s="87">
        <v>226.2</v>
      </c>
      <c r="L3864" s="80">
        <v>0</v>
      </c>
      <c r="M3864" s="80"/>
      <c r="N3864" s="80"/>
      <c r="O3864" s="80"/>
      <c r="P3864" s="80"/>
      <c r="Q3864" s="78">
        <v>110010</v>
      </c>
      <c r="R3864" s="79" t="s">
        <v>150</v>
      </c>
      <c r="S3864" s="78">
        <v>10</v>
      </c>
      <c r="T3864" s="79" t="s">
        <v>150</v>
      </c>
      <c r="U3864" s="78">
        <v>11</v>
      </c>
      <c r="V3864" s="80" t="s">
        <v>156</v>
      </c>
      <c r="W3864" s="78">
        <v>61</v>
      </c>
      <c r="X3864" s="78">
        <v>3</v>
      </c>
    </row>
    <row r="3865" spans="1:24" x14ac:dyDescent="0.25">
      <c r="A3865" s="67"/>
      <c r="B3865" s="67">
        <v>3469</v>
      </c>
      <c r="C3865" s="67" t="s">
        <v>793</v>
      </c>
      <c r="D3865" s="109">
        <v>387450</v>
      </c>
      <c r="E3865" s="89" t="s">
        <v>709</v>
      </c>
      <c r="F3865" s="72">
        <v>611120</v>
      </c>
      <c r="G3865" s="86" t="s">
        <v>229</v>
      </c>
      <c r="H3865" s="87">
        <v>0</v>
      </c>
      <c r="I3865" s="87">
        <v>0</v>
      </c>
      <c r="J3865" s="87">
        <v>176370</v>
      </c>
      <c r="K3865" s="87">
        <v>87231.45</v>
      </c>
      <c r="L3865" s="80">
        <v>0</v>
      </c>
      <c r="M3865" s="80"/>
      <c r="N3865" s="80"/>
      <c r="O3865" s="80"/>
      <c r="P3865" s="80"/>
      <c r="Q3865" s="78">
        <v>110010</v>
      </c>
      <c r="R3865" s="79" t="s">
        <v>150</v>
      </c>
      <c r="S3865" s="78">
        <v>10</v>
      </c>
      <c r="T3865" s="79" t="s">
        <v>150</v>
      </c>
      <c r="U3865" s="78">
        <v>11</v>
      </c>
      <c r="V3865" s="80" t="s">
        <v>156</v>
      </c>
      <c r="W3865" s="78">
        <v>61</v>
      </c>
      <c r="X3865" s="78">
        <v>3</v>
      </c>
    </row>
    <row r="3866" spans="1:24" x14ac:dyDescent="0.25">
      <c r="A3866" s="67"/>
      <c r="B3866" s="67">
        <v>3470</v>
      </c>
      <c r="C3866" s="67" t="s">
        <v>793</v>
      </c>
      <c r="D3866" s="109">
        <v>387450</v>
      </c>
      <c r="E3866" s="89" t="s">
        <v>709</v>
      </c>
      <c r="F3866" s="72">
        <v>611140</v>
      </c>
      <c r="G3866" s="86" t="s">
        <v>269</v>
      </c>
      <c r="H3866" s="87">
        <v>0</v>
      </c>
      <c r="I3866" s="87">
        <v>0</v>
      </c>
      <c r="J3866" s="87">
        <v>423</v>
      </c>
      <c r="K3866" s="87">
        <v>211.12</v>
      </c>
      <c r="L3866" s="80">
        <v>0</v>
      </c>
      <c r="M3866" s="80"/>
      <c r="N3866" s="80"/>
      <c r="O3866" s="80"/>
      <c r="P3866" s="80"/>
      <c r="Q3866" s="78">
        <v>110010</v>
      </c>
      <c r="R3866" s="79" t="s">
        <v>150</v>
      </c>
      <c r="S3866" s="78">
        <v>10</v>
      </c>
      <c r="T3866" s="79" t="s">
        <v>150</v>
      </c>
      <c r="U3866" s="78">
        <v>11</v>
      </c>
      <c r="V3866" s="80" t="s">
        <v>156</v>
      </c>
      <c r="W3866" s="78">
        <v>61</v>
      </c>
      <c r="X3866" s="78">
        <v>3</v>
      </c>
    </row>
    <row r="3867" spans="1:24" x14ac:dyDescent="0.25">
      <c r="A3867" s="67"/>
      <c r="B3867" s="67">
        <v>3471</v>
      </c>
      <c r="C3867" s="67" t="s">
        <v>793</v>
      </c>
      <c r="D3867" s="109">
        <v>387450</v>
      </c>
      <c r="E3867" s="89" t="s">
        <v>709</v>
      </c>
      <c r="F3867" s="72">
        <v>611320</v>
      </c>
      <c r="G3867" s="86" t="s">
        <v>180</v>
      </c>
      <c r="H3867" s="87">
        <v>0</v>
      </c>
      <c r="I3867" s="87">
        <v>0</v>
      </c>
      <c r="J3867" s="87">
        <v>112900</v>
      </c>
      <c r="K3867" s="87">
        <v>51318</v>
      </c>
      <c r="L3867" s="80">
        <v>123163</v>
      </c>
      <c r="M3867" s="80"/>
      <c r="N3867" s="80"/>
      <c r="O3867" s="80"/>
      <c r="P3867" s="80"/>
      <c r="Q3867" s="78">
        <v>110010</v>
      </c>
      <c r="R3867" s="79" t="s">
        <v>150</v>
      </c>
      <c r="S3867" s="78">
        <v>10</v>
      </c>
      <c r="T3867" s="79" t="s">
        <v>150</v>
      </c>
      <c r="U3867" s="78">
        <v>11</v>
      </c>
      <c r="V3867" s="80" t="s">
        <v>156</v>
      </c>
      <c r="W3867" s="78">
        <v>61</v>
      </c>
      <c r="X3867" s="78">
        <v>3</v>
      </c>
    </row>
    <row r="3868" spans="1:24" x14ac:dyDescent="0.25">
      <c r="A3868" s="67"/>
      <c r="B3868" s="67">
        <v>3472</v>
      </c>
      <c r="C3868" s="67" t="s">
        <v>793</v>
      </c>
      <c r="D3868" s="109">
        <v>387450</v>
      </c>
      <c r="E3868" s="89" t="s">
        <v>709</v>
      </c>
      <c r="F3868" s="72">
        <v>611420</v>
      </c>
      <c r="G3868" s="86" t="s">
        <v>181</v>
      </c>
      <c r="H3868" s="87">
        <v>0</v>
      </c>
      <c r="I3868" s="87">
        <v>0</v>
      </c>
      <c r="J3868" s="87">
        <v>39198</v>
      </c>
      <c r="K3868" s="87">
        <v>17816.95</v>
      </c>
      <c r="L3868" s="80">
        <v>42761</v>
      </c>
      <c r="M3868" s="80"/>
      <c r="N3868" s="80"/>
      <c r="O3868" s="80"/>
      <c r="P3868" s="80"/>
      <c r="Q3868" s="78">
        <v>110010</v>
      </c>
      <c r="R3868" s="79" t="s">
        <v>150</v>
      </c>
      <c r="S3868" s="78">
        <v>10</v>
      </c>
      <c r="T3868" s="79" t="s">
        <v>150</v>
      </c>
      <c r="U3868" s="78">
        <v>11</v>
      </c>
      <c r="V3868" s="80" t="s">
        <v>156</v>
      </c>
      <c r="W3868" s="78">
        <v>61</v>
      </c>
      <c r="X3868" s="78">
        <v>3</v>
      </c>
    </row>
    <row r="3869" spans="1:24" x14ac:dyDescent="0.25">
      <c r="A3869" s="67"/>
      <c r="B3869" s="67">
        <v>3473</v>
      </c>
      <c r="C3869" s="67" t="s">
        <v>793</v>
      </c>
      <c r="D3869" s="109">
        <v>387450</v>
      </c>
      <c r="E3869" s="89" t="s">
        <v>709</v>
      </c>
      <c r="F3869" s="72">
        <v>611489</v>
      </c>
      <c r="G3869" s="86" t="s">
        <v>733</v>
      </c>
      <c r="H3869" s="87">
        <v>0</v>
      </c>
      <c r="I3869" s="87">
        <v>0</v>
      </c>
      <c r="J3869" s="87">
        <v>52</v>
      </c>
      <c r="K3869" s="87">
        <v>51.4</v>
      </c>
      <c r="L3869" s="80">
        <v>0</v>
      </c>
      <c r="M3869" s="80"/>
      <c r="N3869" s="80"/>
      <c r="O3869" s="80"/>
      <c r="P3869" s="80"/>
      <c r="Q3869" s="78">
        <v>110010</v>
      </c>
      <c r="R3869" s="79" t="s">
        <v>150</v>
      </c>
      <c r="S3869" s="78">
        <v>10</v>
      </c>
      <c r="T3869" s="79" t="s">
        <v>150</v>
      </c>
      <c r="U3869" s="78">
        <v>11</v>
      </c>
      <c r="V3869" s="80" t="s">
        <v>156</v>
      </c>
      <c r="W3869" s="78">
        <v>61</v>
      </c>
      <c r="X3869" s="78">
        <v>3</v>
      </c>
    </row>
    <row r="3870" spans="1:24" x14ac:dyDescent="0.25">
      <c r="A3870" s="67"/>
      <c r="B3870" s="67">
        <v>3474</v>
      </c>
      <c r="C3870" s="67" t="s">
        <v>793</v>
      </c>
      <c r="D3870" s="109">
        <v>387450</v>
      </c>
      <c r="E3870" s="89" t="s">
        <v>709</v>
      </c>
      <c r="F3870" s="72">
        <v>712372</v>
      </c>
      <c r="G3870" s="86" t="s">
        <v>363</v>
      </c>
      <c r="H3870" s="87">
        <v>0</v>
      </c>
      <c r="I3870" s="87">
        <v>0</v>
      </c>
      <c r="J3870" s="87">
        <v>450000</v>
      </c>
      <c r="K3870" s="87">
        <v>163702.82</v>
      </c>
      <c r="L3870" s="80">
        <v>443000</v>
      </c>
      <c r="M3870" s="80">
        <f t="shared" ref="M3870:M3884" si="105">+L3870-J3870</f>
        <v>-7000</v>
      </c>
      <c r="N3870" s="80"/>
      <c r="O3870" s="80"/>
      <c r="P3870" s="80"/>
      <c r="Q3870" s="78">
        <v>110010</v>
      </c>
      <c r="R3870" s="79" t="s">
        <v>150</v>
      </c>
      <c r="S3870" s="78">
        <v>10</v>
      </c>
      <c r="T3870" s="79" t="s">
        <v>150</v>
      </c>
      <c r="U3870" s="78">
        <v>11</v>
      </c>
      <c r="V3870" s="80" t="s">
        <v>156</v>
      </c>
      <c r="W3870" s="78">
        <v>71</v>
      </c>
      <c r="X3870" s="78">
        <v>6</v>
      </c>
    </row>
    <row r="3871" spans="1:24" x14ac:dyDescent="0.25">
      <c r="A3871" s="67"/>
      <c r="B3871" s="67">
        <v>3475</v>
      </c>
      <c r="C3871" s="67" t="s">
        <v>793</v>
      </c>
      <c r="D3871" s="109">
        <v>387450</v>
      </c>
      <c r="E3871" s="89" t="s">
        <v>709</v>
      </c>
      <c r="F3871" s="72">
        <v>712420</v>
      </c>
      <c r="G3871" s="86" t="s">
        <v>223</v>
      </c>
      <c r="H3871" s="87">
        <v>0</v>
      </c>
      <c r="I3871" s="87">
        <v>0</v>
      </c>
      <c r="J3871" s="87">
        <v>1946</v>
      </c>
      <c r="K3871" s="87">
        <v>425.1</v>
      </c>
      <c r="L3871" s="80">
        <v>2275</v>
      </c>
      <c r="M3871" s="80">
        <f t="shared" si="105"/>
        <v>329</v>
      </c>
      <c r="N3871" s="80"/>
      <c r="O3871" s="80"/>
      <c r="P3871" s="80"/>
      <c r="Q3871" s="78">
        <v>110010</v>
      </c>
      <c r="R3871" s="79" t="s">
        <v>150</v>
      </c>
      <c r="S3871" s="78">
        <v>10</v>
      </c>
      <c r="T3871" s="79" t="s">
        <v>150</v>
      </c>
      <c r="U3871" s="78">
        <v>11</v>
      </c>
      <c r="V3871" s="80" t="s">
        <v>156</v>
      </c>
      <c r="W3871" s="78">
        <v>71</v>
      </c>
      <c r="X3871" s="78">
        <v>6</v>
      </c>
    </row>
    <row r="3872" spans="1:24" s="66" customFormat="1" x14ac:dyDescent="0.25">
      <c r="A3872" s="67"/>
      <c r="B3872" s="67">
        <v>3476</v>
      </c>
      <c r="C3872" s="67" t="s">
        <v>793</v>
      </c>
      <c r="D3872" s="109">
        <v>387450</v>
      </c>
      <c r="E3872" s="89" t="s">
        <v>709</v>
      </c>
      <c r="F3872" s="72">
        <v>712630</v>
      </c>
      <c r="G3872" s="86" t="s">
        <v>270</v>
      </c>
      <c r="H3872" s="87">
        <v>0</v>
      </c>
      <c r="I3872" s="87">
        <v>0</v>
      </c>
      <c r="J3872" s="87">
        <v>0</v>
      </c>
      <c r="K3872" s="87">
        <v>0</v>
      </c>
      <c r="L3872" s="91">
        <v>3902</v>
      </c>
      <c r="M3872" s="80">
        <f t="shared" si="105"/>
        <v>3902</v>
      </c>
      <c r="N3872" s="91"/>
      <c r="O3872" s="91"/>
      <c r="P3872" s="91"/>
      <c r="Q3872" s="78">
        <v>110010</v>
      </c>
      <c r="R3872" s="79" t="s">
        <v>150</v>
      </c>
      <c r="S3872" s="78">
        <v>10</v>
      </c>
      <c r="T3872" s="79" t="s">
        <v>150</v>
      </c>
      <c r="U3872" s="78">
        <v>11</v>
      </c>
      <c r="V3872" s="80" t="s">
        <v>156</v>
      </c>
      <c r="W3872" s="78">
        <v>71</v>
      </c>
      <c r="X3872" s="92">
        <v>6</v>
      </c>
    </row>
    <row r="3873" spans="1:24" x14ac:dyDescent="0.25">
      <c r="A3873" s="67"/>
      <c r="B3873" s="67">
        <v>3477</v>
      </c>
      <c r="C3873" s="67" t="s">
        <v>793</v>
      </c>
      <c r="D3873" s="109">
        <v>387450</v>
      </c>
      <c r="E3873" s="89" t="s">
        <v>709</v>
      </c>
      <c r="F3873" s="72">
        <v>733110</v>
      </c>
      <c r="G3873" s="86" t="s">
        <v>214</v>
      </c>
      <c r="H3873" s="87">
        <v>0</v>
      </c>
      <c r="I3873" s="87">
        <v>0</v>
      </c>
      <c r="J3873" s="87">
        <v>24912</v>
      </c>
      <c r="K3873" s="87">
        <v>14246.400000000001</v>
      </c>
      <c r="L3873" s="80">
        <v>27471</v>
      </c>
      <c r="M3873" s="80">
        <f t="shared" si="105"/>
        <v>2559</v>
      </c>
      <c r="N3873" s="80"/>
      <c r="O3873" s="80"/>
      <c r="P3873" s="80"/>
      <c r="Q3873" s="78">
        <v>110010</v>
      </c>
      <c r="R3873" s="79" t="s">
        <v>150</v>
      </c>
      <c r="S3873" s="78">
        <v>10</v>
      </c>
      <c r="T3873" s="79" t="s">
        <v>150</v>
      </c>
      <c r="U3873" s="78">
        <v>11</v>
      </c>
      <c r="V3873" s="80" t="s">
        <v>156</v>
      </c>
      <c r="W3873" s="78">
        <v>73</v>
      </c>
      <c r="X3873" s="78">
        <v>6</v>
      </c>
    </row>
    <row r="3874" spans="1:24" x14ac:dyDescent="0.25">
      <c r="A3874" s="67"/>
      <c r="B3874" s="67">
        <v>3478</v>
      </c>
      <c r="C3874" s="67" t="s">
        <v>793</v>
      </c>
      <c r="D3874" s="109">
        <v>387450</v>
      </c>
      <c r="E3874" s="89" t="s">
        <v>709</v>
      </c>
      <c r="F3874" s="72">
        <v>733120</v>
      </c>
      <c r="G3874" s="86" t="s">
        <v>188</v>
      </c>
      <c r="H3874" s="87">
        <v>0</v>
      </c>
      <c r="I3874" s="87">
        <v>0</v>
      </c>
      <c r="J3874" s="87">
        <v>455</v>
      </c>
      <c r="K3874" s="87">
        <v>168.85999999999999</v>
      </c>
      <c r="L3874" s="80">
        <v>555</v>
      </c>
      <c r="M3874" s="80">
        <f t="shared" si="105"/>
        <v>100</v>
      </c>
      <c r="N3874" s="80"/>
      <c r="O3874" s="80"/>
      <c r="P3874" s="80"/>
      <c r="Q3874" s="78">
        <v>110010</v>
      </c>
      <c r="R3874" s="79" t="s">
        <v>150</v>
      </c>
      <c r="S3874" s="78">
        <v>10</v>
      </c>
      <c r="T3874" s="79" t="s">
        <v>150</v>
      </c>
      <c r="U3874" s="78">
        <v>11</v>
      </c>
      <c r="V3874" s="80" t="s">
        <v>156</v>
      </c>
      <c r="W3874" s="78">
        <v>73</v>
      </c>
      <c r="X3874" s="78">
        <v>6</v>
      </c>
    </row>
    <row r="3875" spans="1:24" x14ac:dyDescent="0.25">
      <c r="A3875" s="67"/>
      <c r="B3875" s="67">
        <v>3479</v>
      </c>
      <c r="C3875" s="67" t="s">
        <v>793</v>
      </c>
      <c r="D3875" s="109">
        <v>387450</v>
      </c>
      <c r="E3875" s="89" t="s">
        <v>709</v>
      </c>
      <c r="F3875" s="72">
        <v>744210</v>
      </c>
      <c r="G3875" s="86" t="s">
        <v>190</v>
      </c>
      <c r="H3875" s="87">
        <v>0</v>
      </c>
      <c r="I3875" s="87">
        <v>0</v>
      </c>
      <c r="J3875" s="87">
        <v>300</v>
      </c>
      <c r="K3875" s="87">
        <v>213.92</v>
      </c>
      <c r="L3875" s="80">
        <v>1000</v>
      </c>
      <c r="M3875" s="80">
        <f t="shared" si="105"/>
        <v>700</v>
      </c>
      <c r="N3875" s="80"/>
      <c r="O3875" s="80"/>
      <c r="P3875" s="80"/>
      <c r="Q3875" s="78">
        <v>110010</v>
      </c>
      <c r="R3875" s="79" t="s">
        <v>150</v>
      </c>
      <c r="S3875" s="78">
        <v>10</v>
      </c>
      <c r="T3875" s="79" t="s">
        <v>150</v>
      </c>
      <c r="U3875" s="78">
        <v>11</v>
      </c>
      <c r="V3875" s="80" t="s">
        <v>156</v>
      </c>
      <c r="W3875" s="78">
        <v>74</v>
      </c>
      <c r="X3875" s="78">
        <v>6</v>
      </c>
    </row>
    <row r="3876" spans="1:24" s="66" customFormat="1" x14ac:dyDescent="0.25">
      <c r="A3876" s="67"/>
      <c r="B3876" s="67">
        <v>3480</v>
      </c>
      <c r="C3876" s="67" t="s">
        <v>793</v>
      </c>
      <c r="D3876" s="109">
        <v>387450</v>
      </c>
      <c r="E3876" s="89" t="s">
        <v>709</v>
      </c>
      <c r="F3876" s="72">
        <v>744220</v>
      </c>
      <c r="G3876" s="86" t="s">
        <v>191</v>
      </c>
      <c r="H3876" s="87">
        <v>0</v>
      </c>
      <c r="I3876" s="87">
        <v>0</v>
      </c>
      <c r="J3876" s="87">
        <v>726</v>
      </c>
      <c r="K3876" s="87">
        <v>0</v>
      </c>
      <c r="L3876" s="80">
        <v>2000</v>
      </c>
      <c r="M3876" s="80">
        <f t="shared" si="105"/>
        <v>1274</v>
      </c>
      <c r="N3876" s="80"/>
      <c r="O3876" s="80"/>
      <c r="P3876" s="80"/>
      <c r="Q3876" s="78">
        <v>110010</v>
      </c>
      <c r="R3876" s="79" t="s">
        <v>150</v>
      </c>
      <c r="S3876" s="78">
        <v>10</v>
      </c>
      <c r="T3876" s="79" t="s">
        <v>150</v>
      </c>
      <c r="U3876" s="78">
        <v>11</v>
      </c>
      <c r="V3876" s="80" t="s">
        <v>156</v>
      </c>
      <c r="W3876" s="78">
        <v>74</v>
      </c>
      <c r="X3876" s="78">
        <v>6</v>
      </c>
    </row>
    <row r="3877" spans="1:24" x14ac:dyDescent="0.25">
      <c r="A3877" s="67"/>
      <c r="B3877" s="67">
        <v>3481</v>
      </c>
      <c r="C3877" s="67" t="s">
        <v>793</v>
      </c>
      <c r="D3877" s="109">
        <v>387450</v>
      </c>
      <c r="E3877" s="89" t="s">
        <v>709</v>
      </c>
      <c r="F3877" s="72">
        <v>755310</v>
      </c>
      <c r="G3877" s="86" t="s">
        <v>194</v>
      </c>
      <c r="H3877" s="87">
        <v>0</v>
      </c>
      <c r="I3877" s="87">
        <v>0</v>
      </c>
      <c r="J3877" s="87">
        <v>300</v>
      </c>
      <c r="K3877" s="87">
        <v>0</v>
      </c>
      <c r="L3877" s="80">
        <v>0</v>
      </c>
      <c r="M3877" s="80">
        <f t="shared" si="105"/>
        <v>-300</v>
      </c>
      <c r="N3877" s="80"/>
      <c r="O3877" s="80"/>
      <c r="P3877" s="80"/>
      <c r="Q3877" s="78">
        <v>110010</v>
      </c>
      <c r="R3877" s="79" t="s">
        <v>150</v>
      </c>
      <c r="S3877" s="78">
        <v>10</v>
      </c>
      <c r="T3877" s="79" t="s">
        <v>150</v>
      </c>
      <c r="U3877" s="78">
        <v>11</v>
      </c>
      <c r="V3877" s="80" t="s">
        <v>156</v>
      </c>
      <c r="W3877" s="78">
        <v>75</v>
      </c>
      <c r="X3877" s="78">
        <v>6</v>
      </c>
    </row>
    <row r="3878" spans="1:24" x14ac:dyDescent="0.25">
      <c r="A3878" s="67"/>
      <c r="B3878" s="67">
        <v>3482</v>
      </c>
      <c r="C3878" s="67" t="s">
        <v>793</v>
      </c>
      <c r="D3878" s="109">
        <v>387450</v>
      </c>
      <c r="E3878" s="89" t="s">
        <v>709</v>
      </c>
      <c r="F3878" s="72">
        <v>755350</v>
      </c>
      <c r="G3878" s="86" t="s">
        <v>535</v>
      </c>
      <c r="H3878" s="87">
        <v>0</v>
      </c>
      <c r="I3878" s="87">
        <v>0</v>
      </c>
      <c r="J3878" s="87">
        <v>25606</v>
      </c>
      <c r="K3878" s="87">
        <v>8906.2800000000007</v>
      </c>
      <c r="L3878" s="80">
        <v>25606</v>
      </c>
      <c r="M3878" s="80">
        <f t="shared" si="105"/>
        <v>0</v>
      </c>
      <c r="N3878" s="80"/>
      <c r="O3878" s="80"/>
      <c r="P3878" s="80"/>
      <c r="Q3878" s="78">
        <v>110010</v>
      </c>
      <c r="R3878" s="79" t="s">
        <v>150</v>
      </c>
      <c r="S3878" s="78">
        <v>10</v>
      </c>
      <c r="T3878" s="79" t="s">
        <v>150</v>
      </c>
      <c r="U3878" s="78">
        <v>11</v>
      </c>
      <c r="V3878" s="80" t="s">
        <v>156</v>
      </c>
      <c r="W3878" s="78">
        <v>75</v>
      </c>
      <c r="X3878" s="78">
        <v>6</v>
      </c>
    </row>
    <row r="3879" spans="1:24" x14ac:dyDescent="0.25">
      <c r="A3879" s="67"/>
      <c r="B3879" s="67">
        <v>3483</v>
      </c>
      <c r="C3879" s="67" t="s">
        <v>793</v>
      </c>
      <c r="D3879" s="109">
        <v>387450</v>
      </c>
      <c r="E3879" s="89" t="s">
        <v>709</v>
      </c>
      <c r="F3879" s="72">
        <v>755510</v>
      </c>
      <c r="G3879" s="86" t="s">
        <v>195</v>
      </c>
      <c r="H3879" s="87">
        <v>0</v>
      </c>
      <c r="I3879" s="87">
        <v>0</v>
      </c>
      <c r="J3879" s="87">
        <v>329</v>
      </c>
      <c r="K3879" s="87">
        <v>328.54</v>
      </c>
      <c r="L3879" s="80">
        <v>400</v>
      </c>
      <c r="M3879" s="80">
        <f t="shared" si="105"/>
        <v>71</v>
      </c>
      <c r="N3879" s="80"/>
      <c r="O3879" s="80"/>
      <c r="P3879" s="80"/>
      <c r="Q3879" s="78">
        <v>110010</v>
      </c>
      <c r="R3879" s="79" t="s">
        <v>150</v>
      </c>
      <c r="S3879" s="78">
        <v>10</v>
      </c>
      <c r="T3879" s="79" t="s">
        <v>150</v>
      </c>
      <c r="U3879" s="78">
        <v>11</v>
      </c>
      <c r="V3879" s="80" t="s">
        <v>156</v>
      </c>
      <c r="W3879" s="78">
        <v>75</v>
      </c>
      <c r="X3879" s="78">
        <v>6</v>
      </c>
    </row>
    <row r="3880" spans="1:24" x14ac:dyDescent="0.25">
      <c r="A3880" s="67"/>
      <c r="B3880" s="67">
        <v>3484</v>
      </c>
      <c r="C3880" s="67" t="s">
        <v>793</v>
      </c>
      <c r="D3880" s="109">
        <v>387450</v>
      </c>
      <c r="E3880" s="89" t="s">
        <v>709</v>
      </c>
      <c r="F3880" s="72">
        <v>755705</v>
      </c>
      <c r="G3880" s="86" t="s">
        <v>196</v>
      </c>
      <c r="H3880" s="87">
        <v>0</v>
      </c>
      <c r="I3880" s="87">
        <v>0</v>
      </c>
      <c r="J3880" s="87">
        <v>16264</v>
      </c>
      <c r="K3880" s="87">
        <v>10641.5</v>
      </c>
      <c r="L3880" s="80">
        <v>16264</v>
      </c>
      <c r="M3880" s="80">
        <f t="shared" si="105"/>
        <v>0</v>
      </c>
      <c r="N3880" s="80"/>
      <c r="O3880" s="80"/>
      <c r="P3880" s="80"/>
      <c r="Q3880" s="78">
        <v>110010</v>
      </c>
      <c r="R3880" s="79" t="s">
        <v>150</v>
      </c>
      <c r="S3880" s="78">
        <v>10</v>
      </c>
      <c r="T3880" s="79" t="s">
        <v>150</v>
      </c>
      <c r="U3880" s="78">
        <v>11</v>
      </c>
      <c r="V3880" s="80" t="s">
        <v>156</v>
      </c>
      <c r="W3880" s="78">
        <v>75</v>
      </c>
      <c r="X3880" s="78">
        <v>6</v>
      </c>
    </row>
    <row r="3881" spans="1:24" x14ac:dyDescent="0.25">
      <c r="A3881" s="67"/>
      <c r="B3881" s="67">
        <v>3485</v>
      </c>
      <c r="C3881" s="67" t="s">
        <v>793</v>
      </c>
      <c r="D3881" s="109">
        <v>387450</v>
      </c>
      <c r="E3881" s="89" t="s">
        <v>709</v>
      </c>
      <c r="F3881" s="72">
        <v>755730</v>
      </c>
      <c r="G3881" s="86" t="s">
        <v>197</v>
      </c>
      <c r="H3881" s="87">
        <v>0</v>
      </c>
      <c r="I3881" s="87">
        <v>0</v>
      </c>
      <c r="J3881" s="87">
        <v>274</v>
      </c>
      <c r="K3881" s="87">
        <v>274</v>
      </c>
      <c r="L3881" s="80">
        <v>124</v>
      </c>
      <c r="M3881" s="80">
        <f t="shared" si="105"/>
        <v>-150</v>
      </c>
      <c r="N3881" s="80"/>
      <c r="O3881" s="80"/>
      <c r="P3881" s="80"/>
      <c r="Q3881" s="78">
        <v>110010</v>
      </c>
      <c r="R3881" s="79" t="s">
        <v>150</v>
      </c>
      <c r="S3881" s="78">
        <v>10</v>
      </c>
      <c r="T3881" s="79" t="s">
        <v>150</v>
      </c>
      <c r="U3881" s="78">
        <v>11</v>
      </c>
      <c r="V3881" s="80" t="s">
        <v>156</v>
      </c>
      <c r="W3881" s="78">
        <v>75</v>
      </c>
      <c r="X3881" s="78">
        <v>6</v>
      </c>
    </row>
    <row r="3882" spans="1:24" x14ac:dyDescent="0.25">
      <c r="A3882" s="67"/>
      <c r="B3882" s="67">
        <v>3486</v>
      </c>
      <c r="C3882" s="67" t="s">
        <v>793</v>
      </c>
      <c r="D3882" s="109">
        <v>387450</v>
      </c>
      <c r="E3882" s="89" t="s">
        <v>709</v>
      </c>
      <c r="F3882" s="72">
        <v>755740</v>
      </c>
      <c r="G3882" s="86" t="s">
        <v>336</v>
      </c>
      <c r="H3882" s="87">
        <v>0</v>
      </c>
      <c r="I3882" s="87">
        <v>0</v>
      </c>
      <c r="J3882" s="87">
        <v>325</v>
      </c>
      <c r="K3882" s="87">
        <v>249.63</v>
      </c>
      <c r="L3882" s="80">
        <v>600</v>
      </c>
      <c r="M3882" s="80">
        <f t="shared" si="105"/>
        <v>275</v>
      </c>
      <c r="N3882" s="80"/>
      <c r="O3882" s="80"/>
      <c r="P3882" s="80"/>
      <c r="Q3882" s="78">
        <v>110010</v>
      </c>
      <c r="R3882" s="79" t="s">
        <v>150</v>
      </c>
      <c r="S3882" s="78">
        <v>10</v>
      </c>
      <c r="T3882" s="79" t="s">
        <v>150</v>
      </c>
      <c r="U3882" s="78">
        <v>11</v>
      </c>
      <c r="V3882" s="80" t="s">
        <v>156</v>
      </c>
      <c r="W3882" s="78">
        <v>75</v>
      </c>
      <c r="X3882" s="78">
        <v>6</v>
      </c>
    </row>
    <row r="3883" spans="1:24" x14ac:dyDescent="0.25">
      <c r="A3883" s="67"/>
      <c r="B3883" s="67">
        <v>3487</v>
      </c>
      <c r="C3883" s="67" t="s">
        <v>793</v>
      </c>
      <c r="D3883" s="109">
        <v>387450</v>
      </c>
      <c r="E3883" s="89" t="s">
        <v>709</v>
      </c>
      <c r="F3883" s="72">
        <v>755745</v>
      </c>
      <c r="G3883" s="86" t="s">
        <v>252</v>
      </c>
      <c r="H3883" s="87">
        <v>0</v>
      </c>
      <c r="I3883" s="87">
        <v>0</v>
      </c>
      <c r="J3883" s="87">
        <v>639</v>
      </c>
      <c r="K3883" s="87">
        <v>637.94000000000005</v>
      </c>
      <c r="L3883" s="80">
        <v>1000</v>
      </c>
      <c r="M3883" s="80">
        <f t="shared" si="105"/>
        <v>361</v>
      </c>
      <c r="N3883" s="80"/>
      <c r="O3883" s="80"/>
      <c r="P3883" s="80"/>
      <c r="Q3883" s="78">
        <v>110010</v>
      </c>
      <c r="R3883" s="79" t="s">
        <v>150</v>
      </c>
      <c r="S3883" s="78">
        <v>10</v>
      </c>
      <c r="T3883" s="79" t="s">
        <v>150</v>
      </c>
      <c r="U3883" s="78">
        <v>11</v>
      </c>
      <c r="V3883" s="80" t="s">
        <v>156</v>
      </c>
      <c r="W3883" s="78">
        <v>75</v>
      </c>
      <c r="X3883" s="78">
        <v>6</v>
      </c>
    </row>
    <row r="3884" spans="1:24" x14ac:dyDescent="0.25">
      <c r="A3884" s="67"/>
      <c r="B3884" s="67"/>
      <c r="C3884" s="67" t="s">
        <v>793</v>
      </c>
      <c r="D3884" s="109">
        <v>387450</v>
      </c>
      <c r="E3884" s="89" t="s">
        <v>709</v>
      </c>
      <c r="F3884" s="66">
        <v>798142</v>
      </c>
      <c r="G3884" s="66" t="s">
        <v>839</v>
      </c>
      <c r="H3884" s="87"/>
      <c r="I3884" s="87"/>
      <c r="J3884" s="87"/>
      <c r="K3884" s="87"/>
      <c r="L3884" s="80">
        <v>-52420</v>
      </c>
      <c r="M3884" s="80">
        <f t="shared" si="105"/>
        <v>-52420</v>
      </c>
      <c r="N3884" s="80"/>
      <c r="O3884" s="80"/>
      <c r="P3884" s="80"/>
      <c r="Q3884" s="78">
        <v>110010</v>
      </c>
      <c r="R3884" s="79" t="s">
        <v>150</v>
      </c>
      <c r="S3884" s="78">
        <v>10</v>
      </c>
      <c r="T3884" s="79" t="s">
        <v>150</v>
      </c>
      <c r="U3884" s="78">
        <v>11</v>
      </c>
      <c r="V3884" s="80" t="s">
        <v>156</v>
      </c>
      <c r="W3884" s="78">
        <v>79</v>
      </c>
      <c r="X3884" s="78">
        <v>6</v>
      </c>
    </row>
    <row r="3885" spans="1:24" x14ac:dyDescent="0.25">
      <c r="A3885" s="67"/>
      <c r="B3885" s="67">
        <v>3488</v>
      </c>
      <c r="C3885" s="67" t="s">
        <v>798</v>
      </c>
      <c r="D3885" s="109">
        <v>880005</v>
      </c>
      <c r="E3885" s="75" t="s">
        <v>385</v>
      </c>
      <c r="F3885" s="72">
        <v>530501</v>
      </c>
      <c r="G3885" s="86" t="s">
        <v>386</v>
      </c>
      <c r="H3885" s="87">
        <v>240403.15</v>
      </c>
      <c r="I3885" s="87">
        <v>242598.20000000004</v>
      </c>
      <c r="J3885" s="87">
        <v>242600</v>
      </c>
      <c r="K3885" s="87">
        <v>245723.6</v>
      </c>
      <c r="L3885" s="80">
        <v>235000</v>
      </c>
      <c r="M3885" s="80"/>
      <c r="N3885" s="80"/>
      <c r="O3885" s="80"/>
      <c r="P3885" s="80"/>
      <c r="Q3885" s="78">
        <v>380010</v>
      </c>
      <c r="R3885" s="79" t="s">
        <v>687</v>
      </c>
      <c r="S3885" s="78">
        <v>540</v>
      </c>
      <c r="T3885" s="79" t="s">
        <v>687</v>
      </c>
      <c r="U3885" s="78">
        <v>31</v>
      </c>
      <c r="V3885" s="80" t="s">
        <v>716</v>
      </c>
      <c r="W3885" s="78">
        <v>53</v>
      </c>
      <c r="X3885" s="78"/>
    </row>
    <row r="3886" spans="1:24" x14ac:dyDescent="0.25">
      <c r="A3886" s="67"/>
      <c r="B3886" s="67">
        <v>3489</v>
      </c>
      <c r="C3886" s="67" t="s">
        <v>798</v>
      </c>
      <c r="D3886" s="109">
        <v>880005</v>
      </c>
      <c r="E3886" s="75" t="s">
        <v>385</v>
      </c>
      <c r="F3886" s="72">
        <v>530502</v>
      </c>
      <c r="G3886" s="86" t="s">
        <v>387</v>
      </c>
      <c r="H3886" s="87">
        <v>225345.3</v>
      </c>
      <c r="I3886" s="87">
        <v>224402.85</v>
      </c>
      <c r="J3886" s="87">
        <v>224400</v>
      </c>
      <c r="K3886" s="87">
        <v>222994.7</v>
      </c>
      <c r="L3886" s="80">
        <v>220000</v>
      </c>
      <c r="M3886" s="80"/>
      <c r="N3886" s="80"/>
      <c r="O3886" s="80"/>
      <c r="P3886" s="80"/>
      <c r="Q3886" s="78">
        <v>380010</v>
      </c>
      <c r="R3886" s="79" t="s">
        <v>687</v>
      </c>
      <c r="S3886" s="78">
        <v>540</v>
      </c>
      <c r="T3886" s="79" t="s">
        <v>687</v>
      </c>
      <c r="U3886" s="78">
        <v>31</v>
      </c>
      <c r="V3886" s="80" t="s">
        <v>716</v>
      </c>
      <c r="W3886" s="78">
        <v>53</v>
      </c>
      <c r="X3886" s="78"/>
    </row>
    <row r="3887" spans="1:24" x14ac:dyDescent="0.25">
      <c r="A3887" s="67"/>
      <c r="B3887" s="67">
        <v>3490</v>
      </c>
      <c r="C3887" s="67" t="s">
        <v>798</v>
      </c>
      <c r="D3887" s="109">
        <v>880005</v>
      </c>
      <c r="E3887" s="75" t="s">
        <v>385</v>
      </c>
      <c r="F3887" s="72">
        <v>530503</v>
      </c>
      <c r="G3887" s="86" t="s">
        <v>388</v>
      </c>
      <c r="H3887" s="87">
        <v>81479.750000000015</v>
      </c>
      <c r="I3887" s="87">
        <v>77280.650000000009</v>
      </c>
      <c r="J3887" s="87">
        <v>72000</v>
      </c>
      <c r="K3887" s="87">
        <v>6</v>
      </c>
      <c r="L3887" s="80">
        <v>72000</v>
      </c>
      <c r="M3887" s="80"/>
      <c r="N3887" s="80"/>
      <c r="O3887" s="80"/>
      <c r="P3887" s="80"/>
      <c r="Q3887" s="78">
        <v>380010</v>
      </c>
      <c r="R3887" s="79" t="s">
        <v>687</v>
      </c>
      <c r="S3887" s="78">
        <v>540</v>
      </c>
      <c r="T3887" s="79" t="s">
        <v>687</v>
      </c>
      <c r="U3887" s="78">
        <v>31</v>
      </c>
      <c r="V3887" s="80" t="s">
        <v>716</v>
      </c>
      <c r="W3887" s="78">
        <v>53</v>
      </c>
      <c r="X3887" s="78"/>
    </row>
    <row r="3888" spans="1:24" x14ac:dyDescent="0.25">
      <c r="A3888" s="67"/>
      <c r="B3888" s="67">
        <v>3491</v>
      </c>
      <c r="C3888" s="67" t="s">
        <v>798</v>
      </c>
      <c r="D3888" s="109">
        <v>880005</v>
      </c>
      <c r="E3888" s="86" t="s">
        <v>385</v>
      </c>
      <c r="F3888" s="72">
        <v>712320</v>
      </c>
      <c r="G3888" s="86" t="s">
        <v>276</v>
      </c>
      <c r="H3888" s="87">
        <v>0</v>
      </c>
      <c r="I3888" s="87">
        <v>0</v>
      </c>
      <c r="J3888" s="87">
        <v>2000</v>
      </c>
      <c r="K3888" s="87">
        <v>0</v>
      </c>
      <c r="L3888" s="80">
        <v>4000</v>
      </c>
      <c r="M3888" s="80"/>
      <c r="N3888" s="80"/>
      <c r="O3888" s="80"/>
      <c r="P3888" s="80"/>
      <c r="Q3888" s="78">
        <v>380010</v>
      </c>
      <c r="R3888" s="79" t="s">
        <v>687</v>
      </c>
      <c r="S3888" s="78">
        <v>540</v>
      </c>
      <c r="T3888" s="79" t="s">
        <v>687</v>
      </c>
      <c r="U3888" s="78">
        <v>31</v>
      </c>
      <c r="V3888" s="80" t="s">
        <v>716</v>
      </c>
      <c r="W3888" s="78">
        <v>71</v>
      </c>
      <c r="X3888" s="78"/>
    </row>
    <row r="3889" spans="1:24" x14ac:dyDescent="0.25">
      <c r="A3889" s="67"/>
      <c r="B3889" s="67">
        <v>3492</v>
      </c>
      <c r="C3889" s="67" t="s">
        <v>798</v>
      </c>
      <c r="D3889" s="109">
        <v>880005</v>
      </c>
      <c r="E3889" s="86" t="s">
        <v>385</v>
      </c>
      <c r="F3889" s="72">
        <v>712330</v>
      </c>
      <c r="G3889" s="86" t="s">
        <v>334</v>
      </c>
      <c r="H3889" s="87">
        <v>4885</v>
      </c>
      <c r="I3889" s="87">
        <v>4795</v>
      </c>
      <c r="J3889" s="87">
        <v>4550</v>
      </c>
      <c r="K3889" s="87">
        <v>4550</v>
      </c>
      <c r="L3889" s="80">
        <v>7000</v>
      </c>
      <c r="M3889" s="80"/>
      <c r="N3889" s="80"/>
      <c r="O3889" s="80"/>
      <c r="P3889" s="80"/>
      <c r="Q3889" s="78">
        <v>380010</v>
      </c>
      <c r="R3889" s="79" t="s">
        <v>687</v>
      </c>
      <c r="S3889" s="78">
        <v>540</v>
      </c>
      <c r="T3889" s="79" t="s">
        <v>687</v>
      </c>
      <c r="U3889" s="78">
        <v>31</v>
      </c>
      <c r="V3889" s="80" t="s">
        <v>716</v>
      </c>
      <c r="W3889" s="78">
        <v>71</v>
      </c>
      <c r="X3889" s="78"/>
    </row>
    <row r="3890" spans="1:24" x14ac:dyDescent="0.25">
      <c r="A3890" s="67"/>
      <c r="B3890" s="67">
        <v>3493</v>
      </c>
      <c r="C3890" s="67" t="s">
        <v>798</v>
      </c>
      <c r="D3890" s="109">
        <v>880005</v>
      </c>
      <c r="E3890" s="86" t="s">
        <v>385</v>
      </c>
      <c r="F3890" s="72">
        <v>712370</v>
      </c>
      <c r="G3890" s="86" t="s">
        <v>184</v>
      </c>
      <c r="H3890" s="87">
        <v>5100</v>
      </c>
      <c r="I3890" s="87">
        <v>0</v>
      </c>
      <c r="J3890" s="87">
        <v>0</v>
      </c>
      <c r="K3890" s="87">
        <v>0</v>
      </c>
      <c r="L3890" s="80">
        <v>1000</v>
      </c>
      <c r="M3890" s="80"/>
      <c r="N3890" s="80"/>
      <c r="O3890" s="80"/>
      <c r="P3890" s="80"/>
      <c r="Q3890" s="78">
        <v>380010</v>
      </c>
      <c r="R3890" s="79" t="s">
        <v>687</v>
      </c>
      <c r="S3890" s="78">
        <v>540</v>
      </c>
      <c r="T3890" s="79" t="s">
        <v>687</v>
      </c>
      <c r="U3890" s="78">
        <v>31</v>
      </c>
      <c r="V3890" s="80" t="s">
        <v>716</v>
      </c>
      <c r="W3890" s="78">
        <v>71</v>
      </c>
      <c r="X3890" s="78"/>
    </row>
    <row r="3891" spans="1:24" x14ac:dyDescent="0.25">
      <c r="A3891" s="67"/>
      <c r="B3891" s="67">
        <v>3494</v>
      </c>
      <c r="C3891" s="67" t="s">
        <v>798</v>
      </c>
      <c r="D3891" s="109">
        <v>880005</v>
      </c>
      <c r="E3891" s="86" t="s">
        <v>385</v>
      </c>
      <c r="F3891" s="72">
        <v>712420</v>
      </c>
      <c r="G3891" s="86" t="s">
        <v>223</v>
      </c>
      <c r="H3891" s="87">
        <v>14983.789999999999</v>
      </c>
      <c r="I3891" s="87">
        <v>9747.2099999999991</v>
      </c>
      <c r="J3891" s="87">
        <v>9500</v>
      </c>
      <c r="K3891" s="87">
        <v>2559.3999999999996</v>
      </c>
      <c r="L3891" s="80">
        <v>9000</v>
      </c>
      <c r="M3891" s="80"/>
      <c r="N3891" s="80"/>
      <c r="O3891" s="80"/>
      <c r="P3891" s="80"/>
      <c r="Q3891" s="78">
        <v>380010</v>
      </c>
      <c r="R3891" s="79" t="s">
        <v>687</v>
      </c>
      <c r="S3891" s="78">
        <v>540</v>
      </c>
      <c r="T3891" s="79" t="s">
        <v>687</v>
      </c>
      <c r="U3891" s="78">
        <v>31</v>
      </c>
      <c r="V3891" s="80" t="s">
        <v>716</v>
      </c>
      <c r="W3891" s="78">
        <v>71</v>
      </c>
      <c r="X3891" s="78"/>
    </row>
    <row r="3892" spans="1:24" x14ac:dyDescent="0.25">
      <c r="A3892" s="67"/>
      <c r="B3892" s="67">
        <v>3495</v>
      </c>
      <c r="C3892" s="67" t="s">
        <v>798</v>
      </c>
      <c r="D3892" s="109">
        <v>880005</v>
      </c>
      <c r="E3892" s="86" t="s">
        <v>385</v>
      </c>
      <c r="F3892" s="72">
        <v>712430</v>
      </c>
      <c r="G3892" s="86" t="s">
        <v>696</v>
      </c>
      <c r="H3892" s="87">
        <v>1.1368683772161603E-13</v>
      </c>
      <c r="I3892" s="87">
        <v>55.42</v>
      </c>
      <c r="J3892" s="87">
        <v>500</v>
      </c>
      <c r="K3892" s="87">
        <v>5.2</v>
      </c>
      <c r="L3892" s="80">
        <v>500</v>
      </c>
      <c r="M3892" s="80"/>
      <c r="N3892" s="80"/>
      <c r="O3892" s="80"/>
      <c r="P3892" s="80"/>
      <c r="Q3892" s="78">
        <v>380010</v>
      </c>
      <c r="R3892" s="79" t="s">
        <v>687</v>
      </c>
      <c r="S3892" s="78">
        <v>540</v>
      </c>
      <c r="T3892" s="79" t="s">
        <v>687</v>
      </c>
      <c r="U3892" s="78">
        <v>31</v>
      </c>
      <c r="V3892" s="80" t="s">
        <v>716</v>
      </c>
      <c r="W3892" s="78">
        <v>71</v>
      </c>
      <c r="X3892" s="78"/>
    </row>
    <row r="3893" spans="1:24" x14ac:dyDescent="0.25">
      <c r="A3893" s="67"/>
      <c r="B3893" s="67">
        <v>3496</v>
      </c>
      <c r="C3893" s="67" t="s">
        <v>798</v>
      </c>
      <c r="D3893" s="109">
        <v>880005</v>
      </c>
      <c r="E3893" s="86" t="s">
        <v>385</v>
      </c>
      <c r="F3893" s="72">
        <v>712490</v>
      </c>
      <c r="G3893" s="86" t="s">
        <v>185</v>
      </c>
      <c r="H3893" s="87">
        <v>570.6</v>
      </c>
      <c r="I3893" s="87">
        <v>1218.06</v>
      </c>
      <c r="J3893" s="87">
        <v>2000</v>
      </c>
      <c r="K3893" s="87">
        <v>0</v>
      </c>
      <c r="L3893" s="80">
        <v>0</v>
      </c>
      <c r="M3893" s="80"/>
      <c r="N3893" s="80"/>
      <c r="O3893" s="80"/>
      <c r="P3893" s="80"/>
      <c r="Q3893" s="78">
        <v>380010</v>
      </c>
      <c r="R3893" s="79" t="s">
        <v>687</v>
      </c>
      <c r="S3893" s="78">
        <v>540</v>
      </c>
      <c r="T3893" s="79" t="s">
        <v>687</v>
      </c>
      <c r="U3893" s="78">
        <v>31</v>
      </c>
      <c r="V3893" s="80" t="s">
        <v>716</v>
      </c>
      <c r="W3893" s="78">
        <v>71</v>
      </c>
      <c r="X3893" s="78"/>
    </row>
    <row r="3894" spans="1:24" x14ac:dyDescent="0.25">
      <c r="A3894" s="67"/>
      <c r="B3894" s="67">
        <v>3497</v>
      </c>
      <c r="C3894" s="67" t="s">
        <v>798</v>
      </c>
      <c r="D3894" s="109">
        <v>880005</v>
      </c>
      <c r="E3894" s="86" t="s">
        <v>385</v>
      </c>
      <c r="F3894" s="72">
        <v>712620</v>
      </c>
      <c r="G3894" s="86" t="s">
        <v>331</v>
      </c>
      <c r="H3894" s="87">
        <v>550</v>
      </c>
      <c r="I3894" s="87">
        <v>0</v>
      </c>
      <c r="J3894" s="87">
        <v>1000</v>
      </c>
      <c r="K3894" s="87">
        <v>0</v>
      </c>
      <c r="L3894" s="80">
        <v>2000</v>
      </c>
      <c r="M3894" s="80"/>
      <c r="N3894" s="80"/>
      <c r="O3894" s="80"/>
      <c r="P3894" s="80"/>
      <c r="Q3894" s="78">
        <v>380010</v>
      </c>
      <c r="R3894" s="79" t="s">
        <v>687</v>
      </c>
      <c r="S3894" s="78">
        <v>540</v>
      </c>
      <c r="T3894" s="79" t="s">
        <v>687</v>
      </c>
      <c r="U3894" s="78">
        <v>31</v>
      </c>
      <c r="V3894" s="80" t="s">
        <v>716</v>
      </c>
      <c r="W3894" s="78">
        <v>71</v>
      </c>
      <c r="X3894" s="78"/>
    </row>
    <row r="3895" spans="1:24" x14ac:dyDescent="0.25">
      <c r="A3895" s="67"/>
      <c r="B3895" s="67">
        <v>3498</v>
      </c>
      <c r="C3895" s="67" t="s">
        <v>798</v>
      </c>
      <c r="D3895" s="109">
        <v>880005</v>
      </c>
      <c r="E3895" s="86" t="s">
        <v>385</v>
      </c>
      <c r="F3895" s="72">
        <v>733120</v>
      </c>
      <c r="G3895" s="86" t="s">
        <v>188</v>
      </c>
      <c r="H3895" s="87">
        <v>4548.579999999999</v>
      </c>
      <c r="I3895" s="87">
        <v>5826.5399999999991</v>
      </c>
      <c r="J3895" s="87">
        <v>5400</v>
      </c>
      <c r="K3895" s="87">
        <v>2013.1100000000001</v>
      </c>
      <c r="L3895" s="80">
        <v>5000</v>
      </c>
      <c r="M3895" s="80"/>
      <c r="N3895" s="80"/>
      <c r="O3895" s="80"/>
      <c r="P3895" s="80"/>
      <c r="Q3895" s="78">
        <v>380010</v>
      </c>
      <c r="R3895" s="79" t="s">
        <v>687</v>
      </c>
      <c r="S3895" s="78">
        <v>540</v>
      </c>
      <c r="T3895" s="79" t="s">
        <v>687</v>
      </c>
      <c r="U3895" s="78">
        <v>31</v>
      </c>
      <c r="V3895" s="80" t="s">
        <v>716</v>
      </c>
      <c r="W3895" s="78">
        <v>73</v>
      </c>
      <c r="X3895" s="78"/>
    </row>
    <row r="3896" spans="1:24" x14ac:dyDescent="0.25">
      <c r="A3896" s="67"/>
      <c r="B3896" s="67">
        <v>3499</v>
      </c>
      <c r="C3896" s="67" t="s">
        <v>798</v>
      </c>
      <c r="D3896" s="109">
        <v>880005</v>
      </c>
      <c r="E3896" s="86" t="s">
        <v>385</v>
      </c>
      <c r="F3896" s="72">
        <v>733210</v>
      </c>
      <c r="G3896" s="86" t="s">
        <v>251</v>
      </c>
      <c r="H3896" s="87">
        <v>0</v>
      </c>
      <c r="I3896" s="87">
        <v>0</v>
      </c>
      <c r="J3896" s="87">
        <v>400</v>
      </c>
      <c r="K3896" s="87">
        <v>0</v>
      </c>
      <c r="L3896" s="80">
        <v>500</v>
      </c>
      <c r="M3896" s="80"/>
      <c r="N3896" s="80"/>
      <c r="O3896" s="80"/>
      <c r="P3896" s="80"/>
      <c r="Q3896" s="78">
        <v>380010</v>
      </c>
      <c r="R3896" s="79" t="s">
        <v>687</v>
      </c>
      <c r="S3896" s="78">
        <v>540</v>
      </c>
      <c r="T3896" s="79" t="s">
        <v>687</v>
      </c>
      <c r="U3896" s="78">
        <v>31</v>
      </c>
      <c r="V3896" s="80" t="s">
        <v>716</v>
      </c>
      <c r="W3896" s="78">
        <v>73</v>
      </c>
      <c r="X3896" s="78"/>
    </row>
    <row r="3897" spans="1:24" x14ac:dyDescent="0.25">
      <c r="A3897" s="67"/>
      <c r="B3897" s="67">
        <v>3500</v>
      </c>
      <c r="C3897" s="67" t="s">
        <v>798</v>
      </c>
      <c r="D3897" s="109">
        <v>880005</v>
      </c>
      <c r="E3897" s="86" t="s">
        <v>385</v>
      </c>
      <c r="F3897" s="72">
        <v>755110</v>
      </c>
      <c r="G3897" s="86" t="s">
        <v>323</v>
      </c>
      <c r="H3897" s="87">
        <v>6688.01</v>
      </c>
      <c r="I3897" s="87">
        <v>1619.57</v>
      </c>
      <c r="J3897" s="87">
        <v>8000</v>
      </c>
      <c r="K3897" s="87">
        <v>730</v>
      </c>
      <c r="L3897" s="80">
        <v>2000</v>
      </c>
      <c r="M3897" s="80"/>
      <c r="N3897" s="80"/>
      <c r="O3897" s="80"/>
      <c r="P3897" s="80"/>
      <c r="Q3897" s="78">
        <v>380010</v>
      </c>
      <c r="R3897" s="79" t="s">
        <v>687</v>
      </c>
      <c r="S3897" s="78">
        <v>540</v>
      </c>
      <c r="T3897" s="79" t="s">
        <v>687</v>
      </c>
      <c r="U3897" s="78">
        <v>31</v>
      </c>
      <c r="V3897" s="80" t="s">
        <v>716</v>
      </c>
      <c r="W3897" s="78">
        <v>75</v>
      </c>
      <c r="X3897" s="78"/>
    </row>
    <row r="3898" spans="1:24" x14ac:dyDescent="0.25">
      <c r="A3898" s="67"/>
      <c r="B3898" s="67">
        <v>3501</v>
      </c>
      <c r="C3898" s="67" t="s">
        <v>798</v>
      </c>
      <c r="D3898" s="109">
        <v>880005</v>
      </c>
      <c r="E3898" s="86" t="s">
        <v>385</v>
      </c>
      <c r="F3898" s="72">
        <v>755240</v>
      </c>
      <c r="G3898" s="86" t="s">
        <v>193</v>
      </c>
      <c r="H3898" s="87">
        <v>0</v>
      </c>
      <c r="I3898" s="87">
        <v>5625</v>
      </c>
      <c r="J3898" s="87">
        <v>20125</v>
      </c>
      <c r="K3898" s="87">
        <v>7875</v>
      </c>
      <c r="L3898" s="80">
        <v>19000</v>
      </c>
      <c r="M3898" s="80"/>
      <c r="N3898" s="80"/>
      <c r="O3898" s="80"/>
      <c r="P3898" s="80"/>
      <c r="Q3898" s="78">
        <v>380010</v>
      </c>
      <c r="R3898" s="79" t="s">
        <v>687</v>
      </c>
      <c r="S3898" s="78">
        <v>540</v>
      </c>
      <c r="T3898" s="79" t="s">
        <v>687</v>
      </c>
      <c r="U3898" s="78">
        <v>31</v>
      </c>
      <c r="V3898" s="80" t="s">
        <v>716</v>
      </c>
      <c r="W3898" s="78">
        <v>75</v>
      </c>
      <c r="X3898" s="78"/>
    </row>
    <row r="3899" spans="1:24" x14ac:dyDescent="0.25">
      <c r="A3899" s="67"/>
      <c r="B3899" s="67">
        <v>3502</v>
      </c>
      <c r="C3899" s="67" t="s">
        <v>798</v>
      </c>
      <c r="D3899" s="109">
        <v>880005</v>
      </c>
      <c r="E3899" s="86" t="s">
        <v>385</v>
      </c>
      <c r="F3899" s="72">
        <v>755360</v>
      </c>
      <c r="G3899" s="86" t="s">
        <v>225</v>
      </c>
      <c r="H3899" s="87">
        <v>3713.84</v>
      </c>
      <c r="I3899" s="87">
        <v>4393.4399999999996</v>
      </c>
      <c r="J3899" s="87">
        <v>4500</v>
      </c>
      <c r="K3899" s="87">
        <v>1340.46</v>
      </c>
      <c r="L3899" s="80">
        <v>5000</v>
      </c>
      <c r="M3899" s="80"/>
      <c r="N3899" s="80"/>
      <c r="O3899" s="80"/>
      <c r="P3899" s="80"/>
      <c r="Q3899" s="78">
        <v>380010</v>
      </c>
      <c r="R3899" s="79" t="s">
        <v>687</v>
      </c>
      <c r="S3899" s="78">
        <v>540</v>
      </c>
      <c r="T3899" s="79" t="s">
        <v>687</v>
      </c>
      <c r="U3899" s="78">
        <v>31</v>
      </c>
      <c r="V3899" s="80" t="s">
        <v>716</v>
      </c>
      <c r="W3899" s="78">
        <v>75</v>
      </c>
      <c r="X3899" s="78"/>
    </row>
    <row r="3900" spans="1:24" x14ac:dyDescent="0.25">
      <c r="A3900" s="67"/>
      <c r="B3900" s="67">
        <v>3503</v>
      </c>
      <c r="C3900" s="67" t="s">
        <v>798</v>
      </c>
      <c r="D3900" s="109">
        <v>880005</v>
      </c>
      <c r="E3900" s="86" t="s">
        <v>385</v>
      </c>
      <c r="F3900" s="72">
        <v>755510</v>
      </c>
      <c r="G3900" s="86" t="s">
        <v>195</v>
      </c>
      <c r="H3900" s="87">
        <v>28.75</v>
      </c>
      <c r="I3900" s="87">
        <v>0</v>
      </c>
      <c r="J3900" s="87">
        <v>500</v>
      </c>
      <c r="K3900" s="87">
        <v>0</v>
      </c>
      <c r="L3900" s="80">
        <v>550</v>
      </c>
      <c r="M3900" s="80"/>
      <c r="N3900" s="80"/>
      <c r="O3900" s="80"/>
      <c r="P3900" s="80"/>
      <c r="Q3900" s="78">
        <v>380010</v>
      </c>
      <c r="R3900" s="79" t="s">
        <v>687</v>
      </c>
      <c r="S3900" s="78">
        <v>540</v>
      </c>
      <c r="T3900" s="79" t="s">
        <v>687</v>
      </c>
      <c r="U3900" s="78">
        <v>31</v>
      </c>
      <c r="V3900" s="80" t="s">
        <v>716</v>
      </c>
      <c r="W3900" s="78">
        <v>75</v>
      </c>
      <c r="X3900" s="78"/>
    </row>
    <row r="3901" spans="1:24" s="66" customFormat="1" x14ac:dyDescent="0.25">
      <c r="A3901" s="67"/>
      <c r="B3901" s="67">
        <v>3504</v>
      </c>
      <c r="C3901" s="67" t="s">
        <v>798</v>
      </c>
      <c r="D3901" s="109">
        <v>880005</v>
      </c>
      <c r="E3901" s="86" t="s">
        <v>385</v>
      </c>
      <c r="F3901" s="72">
        <v>755705</v>
      </c>
      <c r="G3901" s="86" t="s">
        <v>196</v>
      </c>
      <c r="H3901" s="87">
        <v>0</v>
      </c>
      <c r="I3901" s="87">
        <v>0</v>
      </c>
      <c r="J3901" s="87">
        <v>50</v>
      </c>
      <c r="K3901" s="87">
        <v>25.009999999999998</v>
      </c>
      <c r="L3901" s="80">
        <v>50</v>
      </c>
      <c r="M3901" s="80"/>
      <c r="N3901" s="80"/>
      <c r="O3901" s="80"/>
      <c r="P3901" s="80"/>
      <c r="Q3901" s="78">
        <v>380010</v>
      </c>
      <c r="R3901" s="79" t="s">
        <v>687</v>
      </c>
      <c r="S3901" s="78">
        <v>540</v>
      </c>
      <c r="T3901" s="79" t="s">
        <v>687</v>
      </c>
      <c r="U3901" s="78">
        <v>31</v>
      </c>
      <c r="V3901" s="80" t="s">
        <v>716</v>
      </c>
      <c r="W3901" s="78">
        <v>75</v>
      </c>
      <c r="X3901" s="78"/>
    </row>
    <row r="3902" spans="1:24" x14ac:dyDescent="0.25">
      <c r="A3902" s="67"/>
      <c r="B3902" s="67">
        <v>3505</v>
      </c>
      <c r="C3902" s="67" t="s">
        <v>798</v>
      </c>
      <c r="D3902" s="109">
        <v>880005</v>
      </c>
      <c r="E3902" s="86" t="s">
        <v>385</v>
      </c>
      <c r="F3902" s="72">
        <v>755730</v>
      </c>
      <c r="G3902" s="86" t="s">
        <v>197</v>
      </c>
      <c r="H3902" s="87">
        <v>90</v>
      </c>
      <c r="I3902" s="87">
        <v>105</v>
      </c>
      <c r="J3902" s="87">
        <v>1500</v>
      </c>
      <c r="K3902" s="87">
        <v>170</v>
      </c>
      <c r="L3902" s="80">
        <v>400</v>
      </c>
      <c r="M3902" s="80"/>
      <c r="N3902" s="80"/>
      <c r="O3902" s="80"/>
      <c r="P3902" s="80"/>
      <c r="Q3902" s="78">
        <v>380010</v>
      </c>
      <c r="R3902" s="79" t="s">
        <v>687</v>
      </c>
      <c r="S3902" s="78">
        <v>540</v>
      </c>
      <c r="T3902" s="79" t="s">
        <v>687</v>
      </c>
      <c r="U3902" s="78">
        <v>31</v>
      </c>
      <c r="V3902" s="80" t="s">
        <v>716</v>
      </c>
      <c r="W3902" s="78">
        <v>75</v>
      </c>
      <c r="X3902" s="78"/>
    </row>
    <row r="3903" spans="1:24" x14ac:dyDescent="0.25">
      <c r="A3903" s="67"/>
      <c r="B3903" s="67">
        <v>3506</v>
      </c>
      <c r="C3903" s="67" t="s">
        <v>798</v>
      </c>
      <c r="D3903" s="109">
        <v>880005</v>
      </c>
      <c r="E3903" s="86" t="s">
        <v>385</v>
      </c>
      <c r="F3903" s="72">
        <v>755735</v>
      </c>
      <c r="G3903" s="86" t="s">
        <v>364</v>
      </c>
      <c r="H3903" s="87">
        <v>0</v>
      </c>
      <c r="I3903" s="87">
        <v>0</v>
      </c>
      <c r="J3903" s="87">
        <v>250</v>
      </c>
      <c r="K3903" s="87">
        <v>0</v>
      </c>
      <c r="L3903" s="80">
        <v>0</v>
      </c>
      <c r="M3903" s="80"/>
      <c r="N3903" s="80"/>
      <c r="O3903" s="80"/>
      <c r="P3903" s="80"/>
      <c r="Q3903" s="78">
        <v>380010</v>
      </c>
      <c r="R3903" s="79" t="s">
        <v>687</v>
      </c>
      <c r="S3903" s="78">
        <v>540</v>
      </c>
      <c r="T3903" s="79" t="s">
        <v>687</v>
      </c>
      <c r="U3903" s="78">
        <v>31</v>
      </c>
      <c r="V3903" s="80" t="s">
        <v>716</v>
      </c>
      <c r="W3903" s="78">
        <v>75</v>
      </c>
      <c r="X3903" s="78"/>
    </row>
    <row r="3904" spans="1:24" x14ac:dyDescent="0.25">
      <c r="A3904" s="67"/>
      <c r="B3904" s="67">
        <v>3507</v>
      </c>
      <c r="C3904" s="67" t="s">
        <v>798</v>
      </c>
      <c r="D3904" s="109">
        <v>880005</v>
      </c>
      <c r="E3904" s="86" t="s">
        <v>385</v>
      </c>
      <c r="F3904" s="72">
        <v>755745</v>
      </c>
      <c r="G3904" s="86" t="s">
        <v>252</v>
      </c>
      <c r="H3904" s="87">
        <v>22490.1</v>
      </c>
      <c r="I3904" s="87">
        <v>45057.97</v>
      </c>
      <c r="J3904" s="87">
        <v>29950</v>
      </c>
      <c r="K3904" s="87">
        <v>2860.92</v>
      </c>
      <c r="L3904" s="80">
        <v>28000</v>
      </c>
      <c r="M3904" s="80"/>
      <c r="N3904" s="80"/>
      <c r="O3904" s="80"/>
      <c r="P3904" s="80"/>
      <c r="Q3904" s="78">
        <v>380010</v>
      </c>
      <c r="R3904" s="79" t="s">
        <v>687</v>
      </c>
      <c r="S3904" s="78">
        <v>540</v>
      </c>
      <c r="T3904" s="79" t="s">
        <v>687</v>
      </c>
      <c r="U3904" s="78">
        <v>31</v>
      </c>
      <c r="V3904" s="80" t="s">
        <v>716</v>
      </c>
      <c r="W3904" s="78">
        <v>75</v>
      </c>
      <c r="X3904" s="78"/>
    </row>
    <row r="3905" spans="1:24" x14ac:dyDescent="0.25">
      <c r="A3905" s="67"/>
      <c r="B3905" s="67">
        <v>3508</v>
      </c>
      <c r="C3905" s="67" t="s">
        <v>798</v>
      </c>
      <c r="D3905" s="109">
        <v>880005</v>
      </c>
      <c r="E3905" s="86" t="s">
        <v>385</v>
      </c>
      <c r="F3905" s="72">
        <v>755755</v>
      </c>
      <c r="G3905" s="86" t="s">
        <v>373</v>
      </c>
      <c r="H3905" s="87">
        <v>53710.619999999995</v>
      </c>
      <c r="I3905" s="87">
        <v>61784.69</v>
      </c>
      <c r="J3905" s="87">
        <v>62275</v>
      </c>
      <c r="K3905" s="87">
        <v>33221.370000000003</v>
      </c>
      <c r="L3905" s="80">
        <v>70000</v>
      </c>
      <c r="M3905" s="80"/>
      <c r="N3905" s="80"/>
      <c r="O3905" s="80"/>
      <c r="P3905" s="80"/>
      <c r="Q3905" s="78">
        <v>380010</v>
      </c>
      <c r="R3905" s="79" t="s">
        <v>687</v>
      </c>
      <c r="S3905" s="78">
        <v>540</v>
      </c>
      <c r="T3905" s="79" t="s">
        <v>687</v>
      </c>
      <c r="U3905" s="78">
        <v>31</v>
      </c>
      <c r="V3905" s="80" t="s">
        <v>716</v>
      </c>
      <c r="W3905" s="78">
        <v>75</v>
      </c>
      <c r="X3905" s="78"/>
    </row>
    <row r="3906" spans="1:24" x14ac:dyDescent="0.25">
      <c r="A3906" s="67"/>
      <c r="B3906" s="67">
        <v>3509</v>
      </c>
      <c r="C3906" s="67" t="s">
        <v>798</v>
      </c>
      <c r="D3906" s="109">
        <v>880005</v>
      </c>
      <c r="E3906" s="86" t="s">
        <v>385</v>
      </c>
      <c r="F3906" s="72">
        <v>755761</v>
      </c>
      <c r="G3906" s="86" t="s">
        <v>286</v>
      </c>
      <c r="H3906" s="87">
        <v>0</v>
      </c>
      <c r="I3906" s="87">
        <v>359</v>
      </c>
      <c r="J3906" s="87">
        <v>0</v>
      </c>
      <c r="K3906" s="87">
        <v>0</v>
      </c>
      <c r="L3906" s="80">
        <v>0</v>
      </c>
      <c r="M3906" s="80"/>
      <c r="N3906" s="80"/>
      <c r="O3906" s="80"/>
      <c r="P3906" s="80"/>
      <c r="Q3906" s="78">
        <v>380010</v>
      </c>
      <c r="R3906" s="79" t="s">
        <v>687</v>
      </c>
      <c r="S3906" s="78">
        <v>540</v>
      </c>
      <c r="T3906" s="79" t="s">
        <v>687</v>
      </c>
      <c r="U3906" s="78">
        <v>31</v>
      </c>
      <c r="V3906" s="80" t="s">
        <v>716</v>
      </c>
      <c r="W3906" s="78">
        <v>75</v>
      </c>
      <c r="X3906" s="78"/>
    </row>
    <row r="3907" spans="1:24" x14ac:dyDescent="0.25">
      <c r="A3907" s="67"/>
      <c r="B3907" s="67">
        <v>3510</v>
      </c>
      <c r="C3907" s="67" t="s">
        <v>798</v>
      </c>
      <c r="D3907" s="109">
        <v>880005</v>
      </c>
      <c r="E3907" s="86" t="s">
        <v>385</v>
      </c>
      <c r="F3907" s="72">
        <v>755765</v>
      </c>
      <c r="G3907" s="86" t="s">
        <v>239</v>
      </c>
      <c r="H3907" s="87">
        <v>0</v>
      </c>
      <c r="I3907" s="87">
        <v>0</v>
      </c>
      <c r="J3907" s="87">
        <v>5000</v>
      </c>
      <c r="K3907" s="87">
        <v>13.96</v>
      </c>
      <c r="L3907" s="80">
        <v>2000</v>
      </c>
      <c r="M3907" s="80"/>
      <c r="N3907" s="80"/>
      <c r="O3907" s="80"/>
      <c r="P3907" s="80"/>
      <c r="Q3907" s="78">
        <v>380010</v>
      </c>
      <c r="R3907" s="79" t="s">
        <v>687</v>
      </c>
      <c r="S3907" s="78">
        <v>540</v>
      </c>
      <c r="T3907" s="79" t="s">
        <v>687</v>
      </c>
      <c r="U3907" s="78">
        <v>31</v>
      </c>
      <c r="V3907" s="80" t="s">
        <v>716</v>
      </c>
      <c r="W3907" s="78">
        <v>75</v>
      </c>
      <c r="X3907" s="78"/>
    </row>
    <row r="3908" spans="1:24" x14ac:dyDescent="0.25">
      <c r="A3908" s="67"/>
      <c r="B3908" s="67">
        <v>3511</v>
      </c>
      <c r="C3908" s="67" t="s">
        <v>798</v>
      </c>
      <c r="D3908" s="109">
        <v>880005</v>
      </c>
      <c r="E3908" s="86" t="s">
        <v>385</v>
      </c>
      <c r="F3908" s="72">
        <v>755961</v>
      </c>
      <c r="G3908" s="86" t="s">
        <v>389</v>
      </c>
      <c r="H3908" s="87">
        <v>119205.90000000001</v>
      </c>
      <c r="I3908" s="87">
        <v>173169.19</v>
      </c>
      <c r="J3908" s="87">
        <v>121411</v>
      </c>
      <c r="K3908" s="87">
        <v>99784.810000000012</v>
      </c>
      <c r="L3908" s="80">
        <v>125000</v>
      </c>
      <c r="M3908" s="80"/>
      <c r="N3908" s="80"/>
      <c r="O3908" s="80"/>
      <c r="P3908" s="80"/>
      <c r="Q3908" s="78">
        <v>380010</v>
      </c>
      <c r="R3908" s="79" t="s">
        <v>687</v>
      </c>
      <c r="S3908" s="78">
        <v>540</v>
      </c>
      <c r="T3908" s="79" t="s">
        <v>687</v>
      </c>
      <c r="U3908" s="78">
        <v>31</v>
      </c>
      <c r="V3908" s="80" t="s">
        <v>716</v>
      </c>
      <c r="W3908" s="78">
        <v>75</v>
      </c>
      <c r="X3908" s="78"/>
    </row>
    <row r="3909" spans="1:24" x14ac:dyDescent="0.25">
      <c r="A3909" s="67"/>
      <c r="B3909" s="67">
        <v>3512</v>
      </c>
      <c r="C3909" s="67" t="s">
        <v>798</v>
      </c>
      <c r="D3909" s="109">
        <v>880005</v>
      </c>
      <c r="E3909" s="86" t="s">
        <v>385</v>
      </c>
      <c r="F3909" s="72">
        <v>755963</v>
      </c>
      <c r="G3909" s="86" t="s">
        <v>390</v>
      </c>
      <c r="H3909" s="87">
        <v>13387.329999999998</v>
      </c>
      <c r="I3909" s="87">
        <v>12370.76</v>
      </c>
      <c r="J3909" s="87">
        <v>21000</v>
      </c>
      <c r="K3909" s="87">
        <v>6795.27</v>
      </c>
      <c r="L3909" s="80">
        <v>18000</v>
      </c>
      <c r="M3909" s="80"/>
      <c r="N3909" s="80"/>
      <c r="O3909" s="80"/>
      <c r="P3909" s="80"/>
      <c r="Q3909" s="78">
        <v>380010</v>
      </c>
      <c r="R3909" s="79" t="s">
        <v>687</v>
      </c>
      <c r="S3909" s="78">
        <v>540</v>
      </c>
      <c r="T3909" s="79" t="s">
        <v>687</v>
      </c>
      <c r="U3909" s="78">
        <v>31</v>
      </c>
      <c r="V3909" s="80" t="s">
        <v>716</v>
      </c>
      <c r="W3909" s="78">
        <v>75</v>
      </c>
      <c r="X3909" s="78"/>
    </row>
    <row r="3910" spans="1:24" x14ac:dyDescent="0.25">
      <c r="A3910" s="67"/>
      <c r="B3910" s="67">
        <v>3513</v>
      </c>
      <c r="C3910" s="67" t="s">
        <v>798</v>
      </c>
      <c r="D3910" s="109">
        <v>880005</v>
      </c>
      <c r="E3910" s="86" t="s">
        <v>385</v>
      </c>
      <c r="F3910" s="72">
        <v>787410</v>
      </c>
      <c r="G3910" s="86" t="s">
        <v>227</v>
      </c>
      <c r="H3910" s="87">
        <v>0</v>
      </c>
      <c r="I3910" s="87">
        <v>0</v>
      </c>
      <c r="J3910" s="87">
        <v>1500</v>
      </c>
      <c r="K3910" s="87">
        <v>0</v>
      </c>
      <c r="L3910" s="80">
        <v>1000</v>
      </c>
      <c r="M3910" s="80"/>
      <c r="N3910" s="80"/>
      <c r="O3910" s="80"/>
      <c r="P3910" s="80"/>
      <c r="Q3910" s="78">
        <v>380010</v>
      </c>
      <c r="R3910" s="79" t="s">
        <v>687</v>
      </c>
      <c r="S3910" s="78">
        <v>540</v>
      </c>
      <c r="T3910" s="79" t="s">
        <v>687</v>
      </c>
      <c r="U3910" s="78">
        <v>31</v>
      </c>
      <c r="V3910" s="80" t="s">
        <v>716</v>
      </c>
      <c r="W3910" s="78">
        <v>78</v>
      </c>
      <c r="X3910" s="78"/>
    </row>
    <row r="3911" spans="1:24" x14ac:dyDescent="0.25">
      <c r="A3911" s="67"/>
      <c r="B3911" s="67">
        <v>3514</v>
      </c>
      <c r="C3911" s="67" t="s">
        <v>798</v>
      </c>
      <c r="D3911" s="109">
        <v>880005</v>
      </c>
      <c r="E3911" s="86" t="s">
        <v>385</v>
      </c>
      <c r="F3911" s="72">
        <v>787430</v>
      </c>
      <c r="G3911" s="86" t="s">
        <v>207</v>
      </c>
      <c r="H3911" s="87">
        <v>0</v>
      </c>
      <c r="I3911" s="87">
        <v>3271.26</v>
      </c>
      <c r="J3911" s="87">
        <v>0</v>
      </c>
      <c r="K3911" s="87">
        <v>0</v>
      </c>
      <c r="L3911" s="80">
        <v>0</v>
      </c>
      <c r="M3911" s="80"/>
      <c r="N3911" s="80"/>
      <c r="O3911" s="80"/>
      <c r="P3911" s="80"/>
      <c r="Q3911" s="78">
        <v>380010</v>
      </c>
      <c r="R3911" s="79" t="s">
        <v>687</v>
      </c>
      <c r="S3911" s="78">
        <v>540</v>
      </c>
      <c r="T3911" s="79" t="s">
        <v>687</v>
      </c>
      <c r="U3911" s="78">
        <v>31</v>
      </c>
      <c r="V3911" s="80" t="s">
        <v>716</v>
      </c>
      <c r="W3911" s="78">
        <v>78</v>
      </c>
      <c r="X3911" s="78"/>
    </row>
    <row r="3912" spans="1:24" x14ac:dyDescent="0.25">
      <c r="A3912" s="67"/>
      <c r="B3912" s="67">
        <v>3515</v>
      </c>
      <c r="C3912" s="67" t="s">
        <v>798</v>
      </c>
      <c r="D3912" s="109">
        <v>880005</v>
      </c>
      <c r="E3912" s="86" t="s">
        <v>385</v>
      </c>
      <c r="F3912" s="72">
        <v>810992</v>
      </c>
      <c r="G3912" s="86" t="s">
        <v>353</v>
      </c>
      <c r="H3912" s="87">
        <v>0</v>
      </c>
      <c r="I3912" s="87">
        <v>0</v>
      </c>
      <c r="J3912" s="87">
        <v>0</v>
      </c>
      <c r="K3912" s="87">
        <v>0</v>
      </c>
      <c r="L3912" s="80">
        <v>0</v>
      </c>
      <c r="M3912" s="80"/>
      <c r="N3912" s="80"/>
      <c r="O3912" s="80"/>
      <c r="P3912" s="80"/>
      <c r="Q3912" s="78">
        <v>380010</v>
      </c>
      <c r="R3912" s="79" t="s">
        <v>687</v>
      </c>
      <c r="S3912" s="78">
        <v>540</v>
      </c>
      <c r="T3912" s="79" t="s">
        <v>687</v>
      </c>
      <c r="U3912" s="78">
        <v>31</v>
      </c>
      <c r="V3912" s="80" t="s">
        <v>716</v>
      </c>
      <c r="W3912" s="78">
        <v>81</v>
      </c>
      <c r="X3912" s="78"/>
    </row>
    <row r="3913" spans="1:24" x14ac:dyDescent="0.25">
      <c r="A3913" s="67"/>
      <c r="B3913" s="67">
        <v>3516</v>
      </c>
      <c r="C3913" s="67" t="s">
        <v>799</v>
      </c>
      <c r="D3913" s="107">
        <v>300006</v>
      </c>
      <c r="E3913" s="75" t="s">
        <v>604</v>
      </c>
      <c r="F3913" s="76">
        <v>611120</v>
      </c>
      <c r="G3913" s="75" t="s">
        <v>229</v>
      </c>
      <c r="H3913" s="77">
        <v>0</v>
      </c>
      <c r="I3913" s="77">
        <v>208</v>
      </c>
      <c r="J3913" s="77">
        <v>0</v>
      </c>
      <c r="K3913" s="77">
        <v>0</v>
      </c>
      <c r="L3913" s="80">
        <v>0</v>
      </c>
      <c r="M3913" s="80"/>
      <c r="N3913" s="80"/>
      <c r="O3913" s="80"/>
      <c r="P3913" s="80"/>
      <c r="Q3913" s="78">
        <v>110010</v>
      </c>
      <c r="R3913" s="79" t="s">
        <v>45</v>
      </c>
      <c r="S3913" s="78">
        <v>25</v>
      </c>
      <c r="T3913" s="79" t="s">
        <v>45</v>
      </c>
      <c r="U3913" s="78">
        <v>11</v>
      </c>
      <c r="V3913" s="80" t="s">
        <v>156</v>
      </c>
      <c r="W3913" s="78">
        <v>61</v>
      </c>
      <c r="X3913" s="78">
        <v>9</v>
      </c>
    </row>
    <row r="3914" spans="1:24" x14ac:dyDescent="0.25">
      <c r="A3914" s="67"/>
      <c r="B3914" s="67">
        <v>3517</v>
      </c>
      <c r="C3914" s="67" t="s">
        <v>799</v>
      </c>
      <c r="D3914" s="107">
        <v>300006</v>
      </c>
      <c r="E3914" s="75" t="s">
        <v>604</v>
      </c>
      <c r="F3914" s="76">
        <v>611210</v>
      </c>
      <c r="G3914" s="75" t="s">
        <v>221</v>
      </c>
      <c r="H3914" s="77">
        <v>138358.56000000003</v>
      </c>
      <c r="I3914" s="77">
        <v>143873.69</v>
      </c>
      <c r="J3914" s="77">
        <v>147690</v>
      </c>
      <c r="K3914" s="77">
        <v>73819.539999999994</v>
      </c>
      <c r="L3914" s="80">
        <f>147697+8900</f>
        <v>156597</v>
      </c>
      <c r="M3914" s="80"/>
      <c r="N3914" s="80"/>
      <c r="O3914" s="80"/>
      <c r="P3914" s="80">
        <v>8900</v>
      </c>
      <c r="Q3914" s="78">
        <v>110010</v>
      </c>
      <c r="R3914" s="79" t="s">
        <v>45</v>
      </c>
      <c r="S3914" s="78">
        <v>25</v>
      </c>
      <c r="T3914" s="79" t="s">
        <v>45</v>
      </c>
      <c r="U3914" s="78">
        <v>11</v>
      </c>
      <c r="V3914" s="80" t="s">
        <v>156</v>
      </c>
      <c r="W3914" s="78">
        <v>61</v>
      </c>
      <c r="X3914" s="78">
        <v>9</v>
      </c>
    </row>
    <row r="3915" spans="1:24" s="66" customFormat="1" x14ac:dyDescent="0.25">
      <c r="A3915" s="67"/>
      <c r="B3915" s="67">
        <v>3518</v>
      </c>
      <c r="C3915" s="67" t="s">
        <v>799</v>
      </c>
      <c r="D3915" s="107">
        <v>300006</v>
      </c>
      <c r="E3915" s="75" t="s">
        <v>604</v>
      </c>
      <c r="F3915" s="76">
        <v>611214</v>
      </c>
      <c r="G3915" s="75" t="s">
        <v>357</v>
      </c>
      <c r="H3915" s="77">
        <v>12000</v>
      </c>
      <c r="I3915" s="77">
        <v>12000</v>
      </c>
      <c r="J3915" s="77">
        <v>12000</v>
      </c>
      <c r="K3915" s="77">
        <v>6000</v>
      </c>
      <c r="L3915" s="80">
        <v>12000</v>
      </c>
      <c r="M3915" s="80"/>
      <c r="N3915" s="80"/>
      <c r="O3915" s="80"/>
      <c r="P3915" s="80"/>
      <c r="Q3915" s="78">
        <v>110010</v>
      </c>
      <c r="R3915" s="79" t="s">
        <v>45</v>
      </c>
      <c r="S3915" s="78">
        <v>25</v>
      </c>
      <c r="T3915" s="79" t="s">
        <v>45</v>
      </c>
      <c r="U3915" s="78">
        <v>11</v>
      </c>
      <c r="V3915" s="80" t="s">
        <v>156</v>
      </c>
      <c r="W3915" s="78">
        <v>61</v>
      </c>
      <c r="X3915" s="78">
        <v>9</v>
      </c>
    </row>
    <row r="3916" spans="1:24" x14ac:dyDescent="0.25">
      <c r="A3916" s="67"/>
      <c r="B3916" s="67">
        <v>3519</v>
      </c>
      <c r="C3916" s="67" t="s">
        <v>799</v>
      </c>
      <c r="D3916" s="107">
        <v>300006</v>
      </c>
      <c r="E3916" s="75" t="s">
        <v>604</v>
      </c>
      <c r="F3916" s="76">
        <v>611215</v>
      </c>
      <c r="G3916" s="75" t="s">
        <v>358</v>
      </c>
      <c r="H3916" s="77">
        <v>11989.440000000002</v>
      </c>
      <c r="I3916" s="77">
        <v>12469.03</v>
      </c>
      <c r="J3916" s="77">
        <v>14910</v>
      </c>
      <c r="K3916" s="77">
        <v>7469.06</v>
      </c>
      <c r="L3916" s="80">
        <v>14910</v>
      </c>
      <c r="M3916" s="80"/>
      <c r="N3916" s="80"/>
      <c r="O3916" s="80"/>
      <c r="P3916" s="80"/>
      <c r="Q3916" s="78">
        <v>110010</v>
      </c>
      <c r="R3916" s="79" t="s">
        <v>45</v>
      </c>
      <c r="S3916" s="78">
        <v>25</v>
      </c>
      <c r="T3916" s="79" t="s">
        <v>45</v>
      </c>
      <c r="U3916" s="78">
        <v>11</v>
      </c>
      <c r="V3916" s="80" t="s">
        <v>156</v>
      </c>
      <c r="W3916" s="78">
        <v>61</v>
      </c>
      <c r="X3916" s="78">
        <v>9</v>
      </c>
    </row>
    <row r="3917" spans="1:24" x14ac:dyDescent="0.25">
      <c r="A3917" s="67"/>
      <c r="B3917" s="67"/>
      <c r="C3917" s="67" t="s">
        <v>799</v>
      </c>
      <c r="D3917" s="107">
        <v>300006</v>
      </c>
      <c r="E3917" s="75" t="s">
        <v>604</v>
      </c>
      <c r="F3917" s="76">
        <v>611310</v>
      </c>
      <c r="G3917" s="75" t="s">
        <v>179</v>
      </c>
      <c r="H3917" s="77"/>
      <c r="I3917" s="77"/>
      <c r="J3917" s="77"/>
      <c r="K3917" s="77"/>
      <c r="L3917" s="80">
        <v>12100</v>
      </c>
      <c r="M3917" s="80"/>
      <c r="N3917" s="80"/>
      <c r="O3917" s="80"/>
      <c r="P3917" s="80">
        <v>12100</v>
      </c>
      <c r="Q3917" s="78">
        <v>110010</v>
      </c>
      <c r="R3917" s="79" t="s">
        <v>45</v>
      </c>
      <c r="S3917" s="78">
        <v>25</v>
      </c>
      <c r="T3917" s="79" t="s">
        <v>45</v>
      </c>
      <c r="U3917" s="78">
        <v>11</v>
      </c>
      <c r="V3917" s="80" t="s">
        <v>156</v>
      </c>
      <c r="W3917" s="78">
        <v>61</v>
      </c>
      <c r="X3917" s="78">
        <v>9</v>
      </c>
    </row>
    <row r="3918" spans="1:24" x14ac:dyDescent="0.25">
      <c r="A3918" s="67"/>
      <c r="B3918" s="67"/>
      <c r="C3918" s="67" t="s">
        <v>799</v>
      </c>
      <c r="D3918" s="107">
        <v>300006</v>
      </c>
      <c r="E3918" s="75" t="s">
        <v>604</v>
      </c>
      <c r="F3918" s="76">
        <v>611320</v>
      </c>
      <c r="G3918" s="75" t="s">
        <v>845</v>
      </c>
      <c r="H3918" s="77"/>
      <c r="I3918" s="77"/>
      <c r="J3918" s="77"/>
      <c r="K3918" s="77"/>
      <c r="L3918" s="80">
        <f>9100+10600</f>
        <v>19700</v>
      </c>
      <c r="M3918" s="80"/>
      <c r="N3918" s="80"/>
      <c r="O3918" s="80"/>
      <c r="P3918" s="80">
        <v>19700</v>
      </c>
      <c r="Q3918" s="78">
        <v>110010</v>
      </c>
      <c r="R3918" s="79" t="s">
        <v>45</v>
      </c>
      <c r="S3918" s="78">
        <v>25</v>
      </c>
      <c r="T3918" s="79" t="s">
        <v>45</v>
      </c>
      <c r="U3918" s="78">
        <v>11</v>
      </c>
      <c r="V3918" s="80" t="s">
        <v>156</v>
      </c>
      <c r="W3918" s="78">
        <v>61</v>
      </c>
      <c r="X3918" s="78">
        <v>9</v>
      </c>
    </row>
    <row r="3919" spans="1:24" s="66" customFormat="1" x14ac:dyDescent="0.25">
      <c r="A3919" s="67"/>
      <c r="B3919" s="67">
        <v>3520</v>
      </c>
      <c r="C3919" s="67" t="s">
        <v>799</v>
      </c>
      <c r="D3919" s="107">
        <v>300006</v>
      </c>
      <c r="E3919" s="75" t="s">
        <v>604</v>
      </c>
      <c r="F3919" s="76">
        <v>611410</v>
      </c>
      <c r="G3919" s="75" t="s">
        <v>209</v>
      </c>
      <c r="H3919" s="77">
        <v>44352.840000000004</v>
      </c>
      <c r="I3919" s="77">
        <v>46126.920000000013</v>
      </c>
      <c r="J3919" s="77">
        <v>45609</v>
      </c>
      <c r="K3919" s="77">
        <v>25235.89</v>
      </c>
      <c r="L3919" s="80">
        <v>40746</v>
      </c>
      <c r="M3919" s="80"/>
      <c r="N3919" s="80"/>
      <c r="O3919" s="80"/>
      <c r="P3919" s="80"/>
      <c r="Q3919" s="78">
        <v>110010</v>
      </c>
      <c r="R3919" s="79" t="s">
        <v>45</v>
      </c>
      <c r="S3919" s="78">
        <v>25</v>
      </c>
      <c r="T3919" s="79" t="s">
        <v>45</v>
      </c>
      <c r="U3919" s="78">
        <v>11</v>
      </c>
      <c r="V3919" s="80" t="s">
        <v>156</v>
      </c>
      <c r="W3919" s="78">
        <v>61</v>
      </c>
      <c r="X3919" s="78">
        <v>9</v>
      </c>
    </row>
    <row r="3920" spans="1:24" s="66" customFormat="1" x14ac:dyDescent="0.25">
      <c r="A3920" s="67"/>
      <c r="B3920" s="67">
        <v>3521</v>
      </c>
      <c r="C3920" s="67" t="s">
        <v>799</v>
      </c>
      <c r="D3920" s="107">
        <v>300006</v>
      </c>
      <c r="E3920" s="75" t="s">
        <v>604</v>
      </c>
      <c r="F3920" s="76">
        <v>611420</v>
      </c>
      <c r="G3920" s="75" t="s">
        <v>181</v>
      </c>
      <c r="H3920" s="77">
        <v>29987.279999999995</v>
      </c>
      <c r="I3920" s="77">
        <v>31186.679999999997</v>
      </c>
      <c r="J3920" s="77">
        <v>32435</v>
      </c>
      <c r="K3920" s="77">
        <v>16217.1</v>
      </c>
      <c r="L3920" s="80">
        <v>32434</v>
      </c>
      <c r="M3920" s="80"/>
      <c r="N3920" s="80"/>
      <c r="O3920" s="80"/>
      <c r="P3920" s="80"/>
      <c r="Q3920" s="78">
        <v>110010</v>
      </c>
      <c r="R3920" s="79" t="s">
        <v>45</v>
      </c>
      <c r="S3920" s="78">
        <v>25</v>
      </c>
      <c r="T3920" s="79" t="s">
        <v>45</v>
      </c>
      <c r="U3920" s="78">
        <v>11</v>
      </c>
      <c r="V3920" s="80" t="s">
        <v>156</v>
      </c>
      <c r="W3920" s="78">
        <v>61</v>
      </c>
      <c r="X3920" s="78">
        <v>9</v>
      </c>
    </row>
    <row r="3921" spans="1:24" x14ac:dyDescent="0.25">
      <c r="A3921" s="67"/>
      <c r="B3921" s="67">
        <v>3522</v>
      </c>
      <c r="C3921" s="67" t="s">
        <v>799</v>
      </c>
      <c r="D3921" s="107">
        <v>300006</v>
      </c>
      <c r="E3921" s="75" t="s">
        <v>604</v>
      </c>
      <c r="F3921" s="76">
        <v>611460</v>
      </c>
      <c r="G3921" s="75" t="s">
        <v>182</v>
      </c>
      <c r="H3921" s="77">
        <v>8592.02</v>
      </c>
      <c r="I3921" s="77">
        <v>8463.1299999999992</v>
      </c>
      <c r="J3921" s="77">
        <v>12500</v>
      </c>
      <c r="K3921" s="77">
        <v>4454.8100000000004</v>
      </c>
      <c r="L3921" s="80">
        <v>12500</v>
      </c>
      <c r="M3921" s="80"/>
      <c r="N3921" s="80"/>
      <c r="O3921" s="80"/>
      <c r="P3921" s="80"/>
      <c r="Q3921" s="78">
        <v>110010</v>
      </c>
      <c r="R3921" s="79" t="s">
        <v>45</v>
      </c>
      <c r="S3921" s="78">
        <v>25</v>
      </c>
      <c r="T3921" s="79" t="s">
        <v>45</v>
      </c>
      <c r="U3921" s="78">
        <v>11</v>
      </c>
      <c r="V3921" s="80" t="s">
        <v>156</v>
      </c>
      <c r="W3921" s="78">
        <v>61</v>
      </c>
      <c r="X3921" s="78">
        <v>9</v>
      </c>
    </row>
    <row r="3922" spans="1:24" s="66" customFormat="1" x14ac:dyDescent="0.25">
      <c r="A3922" s="67"/>
      <c r="B3922" s="67">
        <v>3523</v>
      </c>
      <c r="C3922" s="67" t="s">
        <v>799</v>
      </c>
      <c r="D3922" s="107">
        <v>300006</v>
      </c>
      <c r="E3922" s="75" t="s">
        <v>604</v>
      </c>
      <c r="F3922" s="76">
        <v>611489</v>
      </c>
      <c r="G3922" s="75" t="s">
        <v>733</v>
      </c>
      <c r="H3922" s="77">
        <v>0</v>
      </c>
      <c r="I3922" s="77">
        <v>0</v>
      </c>
      <c r="J3922" s="77">
        <v>200</v>
      </c>
      <c r="K3922" s="77">
        <v>46.78</v>
      </c>
      <c r="L3922" s="80">
        <v>200</v>
      </c>
      <c r="M3922" s="80"/>
      <c r="N3922" s="80"/>
      <c r="O3922" s="80"/>
      <c r="P3922" s="80"/>
      <c r="Q3922" s="78">
        <v>110010</v>
      </c>
      <c r="R3922" s="79" t="s">
        <v>45</v>
      </c>
      <c r="S3922" s="78">
        <v>25</v>
      </c>
      <c r="T3922" s="79" t="s">
        <v>45</v>
      </c>
      <c r="U3922" s="78">
        <v>11</v>
      </c>
      <c r="V3922" s="80" t="s">
        <v>156</v>
      </c>
      <c r="W3922" s="78">
        <v>61</v>
      </c>
      <c r="X3922" s="78">
        <v>9</v>
      </c>
    </row>
    <row r="3923" spans="1:24" x14ac:dyDescent="0.25">
      <c r="A3923" s="67"/>
      <c r="B3923" s="67">
        <v>3524</v>
      </c>
      <c r="C3923" s="67" t="s">
        <v>799</v>
      </c>
      <c r="D3923" s="107">
        <v>300006</v>
      </c>
      <c r="E3923" s="75" t="s">
        <v>604</v>
      </c>
      <c r="F3923" s="76">
        <v>611491</v>
      </c>
      <c r="G3923" s="75" t="s">
        <v>233</v>
      </c>
      <c r="H3923" s="77">
        <v>686.65</v>
      </c>
      <c r="I3923" s="77">
        <v>141.96</v>
      </c>
      <c r="J3923" s="77">
        <v>120</v>
      </c>
      <c r="K3923" s="77">
        <v>0</v>
      </c>
      <c r="L3923" s="80">
        <v>0</v>
      </c>
      <c r="M3923" s="80"/>
      <c r="N3923" s="80"/>
      <c r="O3923" s="80"/>
      <c r="P3923" s="80"/>
      <c r="Q3923" s="78">
        <v>110010</v>
      </c>
      <c r="R3923" s="79" t="s">
        <v>45</v>
      </c>
      <c r="S3923" s="78">
        <v>25</v>
      </c>
      <c r="T3923" s="79" t="s">
        <v>45</v>
      </c>
      <c r="U3923" s="78">
        <v>11</v>
      </c>
      <c r="V3923" s="80" t="s">
        <v>156</v>
      </c>
      <c r="W3923" s="78">
        <v>61</v>
      </c>
      <c r="X3923" s="78">
        <v>9</v>
      </c>
    </row>
    <row r="3924" spans="1:24" x14ac:dyDescent="0.25">
      <c r="A3924" s="67"/>
      <c r="B3924" s="67">
        <v>3525</v>
      </c>
      <c r="C3924" s="67" t="s">
        <v>799</v>
      </c>
      <c r="D3924" s="107">
        <v>300006</v>
      </c>
      <c r="E3924" s="75" t="s">
        <v>604</v>
      </c>
      <c r="F3924" s="76">
        <v>611492</v>
      </c>
      <c r="G3924" s="75" t="s">
        <v>183</v>
      </c>
      <c r="H3924" s="77">
        <v>0</v>
      </c>
      <c r="I3924" s="77">
        <v>540.37</v>
      </c>
      <c r="J3924" s="77">
        <v>424</v>
      </c>
      <c r="K3924" s="77">
        <v>79.009999999999991</v>
      </c>
      <c r="L3924" s="80">
        <v>500</v>
      </c>
      <c r="M3924" s="80"/>
      <c r="N3924" s="80"/>
      <c r="O3924" s="80"/>
      <c r="P3924" s="80"/>
      <c r="Q3924" s="78">
        <v>110010</v>
      </c>
      <c r="R3924" s="79" t="s">
        <v>45</v>
      </c>
      <c r="S3924" s="78">
        <v>25</v>
      </c>
      <c r="T3924" s="79" t="s">
        <v>45</v>
      </c>
      <c r="U3924" s="78">
        <v>11</v>
      </c>
      <c r="V3924" s="80" t="s">
        <v>156</v>
      </c>
      <c r="W3924" s="78">
        <v>61</v>
      </c>
      <c r="X3924" s="78">
        <v>9</v>
      </c>
    </row>
    <row r="3925" spans="1:24" x14ac:dyDescent="0.25">
      <c r="A3925" s="67"/>
      <c r="B3925" s="67">
        <v>3526</v>
      </c>
      <c r="C3925" s="67" t="s">
        <v>799</v>
      </c>
      <c r="D3925" s="107">
        <v>300006</v>
      </c>
      <c r="E3925" s="75" t="s">
        <v>604</v>
      </c>
      <c r="F3925" s="76">
        <v>611493</v>
      </c>
      <c r="G3925" s="75" t="s">
        <v>218</v>
      </c>
      <c r="H3925" s="77">
        <v>0</v>
      </c>
      <c r="I3925" s="77">
        <v>0</v>
      </c>
      <c r="J3925" s="77">
        <v>0</v>
      </c>
      <c r="K3925" s="77">
        <v>807.24</v>
      </c>
      <c r="L3925" s="80">
        <v>0</v>
      </c>
      <c r="M3925" s="80"/>
      <c r="N3925" s="80"/>
      <c r="O3925" s="80"/>
      <c r="P3925" s="80"/>
      <c r="Q3925" s="78">
        <v>110010</v>
      </c>
      <c r="R3925" s="79" t="s">
        <v>45</v>
      </c>
      <c r="S3925" s="78">
        <v>25</v>
      </c>
      <c r="T3925" s="79" t="s">
        <v>45</v>
      </c>
      <c r="U3925" s="78">
        <v>11</v>
      </c>
      <c r="V3925" s="80" t="s">
        <v>156</v>
      </c>
      <c r="W3925" s="78">
        <v>61</v>
      </c>
      <c r="X3925" s="78">
        <v>9</v>
      </c>
    </row>
    <row r="3926" spans="1:24" x14ac:dyDescent="0.25">
      <c r="A3926" s="67"/>
      <c r="B3926" s="67">
        <v>3527</v>
      </c>
      <c r="C3926" s="67" t="s">
        <v>799</v>
      </c>
      <c r="D3926" s="107">
        <v>300006</v>
      </c>
      <c r="E3926" s="75" t="s">
        <v>604</v>
      </c>
      <c r="F3926" s="76">
        <v>712310</v>
      </c>
      <c r="G3926" s="75" t="s">
        <v>222</v>
      </c>
      <c r="H3926" s="77">
        <v>0</v>
      </c>
      <c r="I3926" s="77">
        <v>0</v>
      </c>
      <c r="J3926" s="77">
        <v>2000</v>
      </c>
      <c r="K3926" s="77">
        <v>0</v>
      </c>
      <c r="L3926" s="80">
        <v>2000</v>
      </c>
      <c r="M3926" s="80"/>
      <c r="N3926" s="80"/>
      <c r="O3926" s="80"/>
      <c r="P3926" s="80"/>
      <c r="Q3926" s="78">
        <v>110010</v>
      </c>
      <c r="R3926" s="79" t="s">
        <v>45</v>
      </c>
      <c r="S3926" s="78">
        <v>25</v>
      </c>
      <c r="T3926" s="79" t="s">
        <v>45</v>
      </c>
      <c r="U3926" s="78">
        <v>11</v>
      </c>
      <c r="V3926" s="80" t="s">
        <v>156</v>
      </c>
      <c r="W3926" s="78">
        <v>71</v>
      </c>
      <c r="X3926" s="78">
        <v>9</v>
      </c>
    </row>
    <row r="3927" spans="1:24" x14ac:dyDescent="0.25">
      <c r="A3927" s="67"/>
      <c r="B3927" s="67">
        <v>3528</v>
      </c>
      <c r="C3927" s="67" t="s">
        <v>799</v>
      </c>
      <c r="D3927" s="107">
        <v>300006</v>
      </c>
      <c r="E3927" s="75" t="s">
        <v>604</v>
      </c>
      <c r="F3927" s="76">
        <v>712330</v>
      </c>
      <c r="G3927" s="75" t="s">
        <v>334</v>
      </c>
      <c r="H3927" s="77">
        <v>500</v>
      </c>
      <c r="I3927" s="77">
        <v>500</v>
      </c>
      <c r="J3927" s="77">
        <v>500</v>
      </c>
      <c r="K3927" s="77">
        <v>500</v>
      </c>
      <c r="L3927" s="80">
        <v>500</v>
      </c>
      <c r="M3927" s="80"/>
      <c r="N3927" s="80"/>
      <c r="O3927" s="80"/>
      <c r="P3927" s="80"/>
      <c r="Q3927" s="78">
        <v>110010</v>
      </c>
      <c r="R3927" s="79" t="s">
        <v>45</v>
      </c>
      <c r="S3927" s="78">
        <v>25</v>
      </c>
      <c r="T3927" s="79" t="s">
        <v>45</v>
      </c>
      <c r="U3927" s="78">
        <v>11</v>
      </c>
      <c r="V3927" s="80" t="s">
        <v>156</v>
      </c>
      <c r="W3927" s="78">
        <v>71</v>
      </c>
      <c r="X3927" s="78">
        <v>9</v>
      </c>
    </row>
    <row r="3928" spans="1:24" s="66" customFormat="1" x14ac:dyDescent="0.25">
      <c r="A3928" s="67"/>
      <c r="B3928" s="67">
        <v>3529</v>
      </c>
      <c r="C3928" s="67" t="s">
        <v>799</v>
      </c>
      <c r="D3928" s="107">
        <v>300006</v>
      </c>
      <c r="E3928" s="75" t="s">
        <v>604</v>
      </c>
      <c r="F3928" s="76">
        <v>712370</v>
      </c>
      <c r="G3928" s="75" t="s">
        <v>184</v>
      </c>
      <c r="H3928" s="77">
        <v>0</v>
      </c>
      <c r="I3928" s="77">
        <v>15004.95</v>
      </c>
      <c r="J3928" s="77">
        <v>0</v>
      </c>
      <c r="K3928" s="77">
        <v>0</v>
      </c>
      <c r="L3928" s="80">
        <v>55500</v>
      </c>
      <c r="M3928" s="80"/>
      <c r="N3928" s="80"/>
      <c r="O3928" s="80">
        <v>55500</v>
      </c>
      <c r="P3928" s="80"/>
      <c r="Q3928" s="78">
        <v>110010</v>
      </c>
      <c r="R3928" s="79" t="s">
        <v>45</v>
      </c>
      <c r="S3928" s="78">
        <v>25</v>
      </c>
      <c r="T3928" s="79" t="s">
        <v>45</v>
      </c>
      <c r="U3928" s="78">
        <v>11</v>
      </c>
      <c r="V3928" s="80" t="s">
        <v>156</v>
      </c>
      <c r="W3928" s="78">
        <v>71</v>
      </c>
      <c r="X3928" s="78">
        <v>9</v>
      </c>
    </row>
    <row r="3929" spans="1:24" x14ac:dyDescent="0.25">
      <c r="A3929" s="67"/>
      <c r="B3929" s="67">
        <v>3530</v>
      </c>
      <c r="C3929" s="67" t="s">
        <v>799</v>
      </c>
      <c r="D3929" s="107">
        <v>300006</v>
      </c>
      <c r="E3929" s="75" t="s">
        <v>604</v>
      </c>
      <c r="F3929" s="76">
        <v>712655</v>
      </c>
      <c r="G3929" s="75" t="s">
        <v>237</v>
      </c>
      <c r="H3929" s="77">
        <v>5193.84</v>
      </c>
      <c r="I3929" s="77">
        <v>6830.53</v>
      </c>
      <c r="J3929" s="77">
        <v>8000</v>
      </c>
      <c r="K3929" s="77">
        <v>176.47</v>
      </c>
      <c r="L3929" s="80">
        <v>8000</v>
      </c>
      <c r="M3929" s="80"/>
      <c r="N3929" s="80"/>
      <c r="O3929" s="80"/>
      <c r="P3929" s="80"/>
      <c r="Q3929" s="78">
        <v>110010</v>
      </c>
      <c r="R3929" s="79" t="s">
        <v>45</v>
      </c>
      <c r="S3929" s="78">
        <v>25</v>
      </c>
      <c r="T3929" s="79" t="s">
        <v>45</v>
      </c>
      <c r="U3929" s="78">
        <v>11</v>
      </c>
      <c r="V3929" s="80" t="s">
        <v>156</v>
      </c>
      <c r="W3929" s="78">
        <v>71</v>
      </c>
      <c r="X3929" s="78">
        <v>9</v>
      </c>
    </row>
    <row r="3930" spans="1:24" x14ac:dyDescent="0.25">
      <c r="A3930" s="67"/>
      <c r="B3930" s="67">
        <v>3531</v>
      </c>
      <c r="C3930" s="67" t="s">
        <v>799</v>
      </c>
      <c r="D3930" s="107">
        <v>300006</v>
      </c>
      <c r="E3930" s="75" t="s">
        <v>604</v>
      </c>
      <c r="F3930" s="76">
        <v>733120</v>
      </c>
      <c r="G3930" s="75" t="s">
        <v>188</v>
      </c>
      <c r="H3930" s="77">
        <v>23625.15</v>
      </c>
      <c r="I3930" s="77">
        <v>13049.42</v>
      </c>
      <c r="J3930" s="77">
        <v>30881</v>
      </c>
      <c r="K3930" s="77">
        <v>11571.109999999999</v>
      </c>
      <c r="L3930" s="80">
        <v>40000</v>
      </c>
      <c r="M3930" s="80"/>
      <c r="N3930" s="80"/>
      <c r="O3930" s="80">
        <v>18000</v>
      </c>
      <c r="P3930" s="80"/>
      <c r="Q3930" s="78">
        <v>110010</v>
      </c>
      <c r="R3930" s="79" t="s">
        <v>45</v>
      </c>
      <c r="S3930" s="78">
        <v>25</v>
      </c>
      <c r="T3930" s="79" t="s">
        <v>45</v>
      </c>
      <c r="U3930" s="78">
        <v>11</v>
      </c>
      <c r="V3930" s="80" t="s">
        <v>156</v>
      </c>
      <c r="W3930" s="78">
        <v>73</v>
      </c>
      <c r="X3930" s="78">
        <v>9</v>
      </c>
    </row>
    <row r="3931" spans="1:24" x14ac:dyDescent="0.25">
      <c r="A3931" s="67"/>
      <c r="B3931" s="67">
        <v>3532</v>
      </c>
      <c r="C3931" s="67" t="s">
        <v>799</v>
      </c>
      <c r="D3931" s="107">
        <v>300006</v>
      </c>
      <c r="E3931" s="75" t="s">
        <v>604</v>
      </c>
      <c r="F3931" s="76">
        <v>733210</v>
      </c>
      <c r="G3931" s="75" t="s">
        <v>251</v>
      </c>
      <c r="H3931" s="77">
        <v>79.319999999999993</v>
      </c>
      <c r="I3931" s="77">
        <v>344.58</v>
      </c>
      <c r="J3931" s="77">
        <v>500</v>
      </c>
      <c r="K3931" s="77">
        <v>0</v>
      </c>
      <c r="L3931" s="80">
        <v>250</v>
      </c>
      <c r="M3931" s="80"/>
      <c r="N3931" s="80"/>
      <c r="O3931" s="80"/>
      <c r="P3931" s="80"/>
      <c r="Q3931" s="78">
        <v>110010</v>
      </c>
      <c r="R3931" s="79" t="s">
        <v>45</v>
      </c>
      <c r="S3931" s="78">
        <v>25</v>
      </c>
      <c r="T3931" s="79" t="s">
        <v>45</v>
      </c>
      <c r="U3931" s="78">
        <v>11</v>
      </c>
      <c r="V3931" s="80" t="s">
        <v>156</v>
      </c>
      <c r="W3931" s="78">
        <v>73</v>
      </c>
      <c r="X3931" s="78">
        <v>9</v>
      </c>
    </row>
    <row r="3932" spans="1:24" x14ac:dyDescent="0.25">
      <c r="A3932" s="67"/>
      <c r="B3932" s="67">
        <v>3533</v>
      </c>
      <c r="C3932" s="67" t="s">
        <v>799</v>
      </c>
      <c r="D3932" s="107">
        <v>300006</v>
      </c>
      <c r="E3932" s="75" t="s">
        <v>604</v>
      </c>
      <c r="F3932" s="76">
        <v>733220</v>
      </c>
      <c r="G3932" s="75" t="s">
        <v>256</v>
      </c>
      <c r="H3932" s="77">
        <v>52</v>
      </c>
      <c r="I3932" s="77">
        <v>0</v>
      </c>
      <c r="J3932" s="77">
        <v>200</v>
      </c>
      <c r="K3932" s="77">
        <v>0</v>
      </c>
      <c r="L3932" s="80">
        <v>0</v>
      </c>
      <c r="M3932" s="80"/>
      <c r="N3932" s="80"/>
      <c r="O3932" s="80"/>
      <c r="P3932" s="80"/>
      <c r="Q3932" s="78">
        <v>110010</v>
      </c>
      <c r="R3932" s="79" t="s">
        <v>45</v>
      </c>
      <c r="S3932" s="78">
        <v>25</v>
      </c>
      <c r="T3932" s="79" t="s">
        <v>45</v>
      </c>
      <c r="U3932" s="78">
        <v>11</v>
      </c>
      <c r="V3932" s="80" t="s">
        <v>156</v>
      </c>
      <c r="W3932" s="78">
        <v>73</v>
      </c>
      <c r="X3932" s="78">
        <v>9</v>
      </c>
    </row>
    <row r="3933" spans="1:24" x14ac:dyDescent="0.25">
      <c r="A3933" s="67"/>
      <c r="B3933" s="67">
        <v>3534</v>
      </c>
      <c r="C3933" s="67" t="s">
        <v>799</v>
      </c>
      <c r="D3933" s="107">
        <v>300006</v>
      </c>
      <c r="E3933" s="75" t="s">
        <v>604</v>
      </c>
      <c r="F3933" s="76">
        <v>733460</v>
      </c>
      <c r="G3933" s="75" t="s">
        <v>293</v>
      </c>
      <c r="H3933" s="77">
        <v>2184</v>
      </c>
      <c r="I3933" s="77">
        <v>0</v>
      </c>
      <c r="J3933" s="77">
        <v>0</v>
      </c>
      <c r="K3933" s="77">
        <v>0</v>
      </c>
      <c r="L3933" s="80">
        <v>0</v>
      </c>
      <c r="M3933" s="80"/>
      <c r="N3933" s="80"/>
      <c r="O3933" s="80"/>
      <c r="P3933" s="80"/>
      <c r="Q3933" s="78">
        <v>110010</v>
      </c>
      <c r="R3933" s="79" t="s">
        <v>45</v>
      </c>
      <c r="S3933" s="78">
        <v>25</v>
      </c>
      <c r="T3933" s="79" t="s">
        <v>45</v>
      </c>
      <c r="U3933" s="78">
        <v>11</v>
      </c>
      <c r="V3933" s="80" t="s">
        <v>156</v>
      </c>
      <c r="W3933" s="78">
        <v>73</v>
      </c>
      <c r="X3933" s="78">
        <v>9</v>
      </c>
    </row>
    <row r="3934" spans="1:24" x14ac:dyDescent="0.25">
      <c r="A3934" s="67"/>
      <c r="B3934" s="67">
        <v>3535</v>
      </c>
      <c r="C3934" s="67" t="s">
        <v>799</v>
      </c>
      <c r="D3934" s="107">
        <v>300006</v>
      </c>
      <c r="E3934" s="75" t="s">
        <v>604</v>
      </c>
      <c r="F3934" s="76">
        <v>744210</v>
      </c>
      <c r="G3934" s="75" t="s">
        <v>190</v>
      </c>
      <c r="H3934" s="77">
        <v>14.56</v>
      </c>
      <c r="I3934" s="77">
        <v>0</v>
      </c>
      <c r="J3934" s="77">
        <v>50</v>
      </c>
      <c r="K3934" s="77">
        <v>0</v>
      </c>
      <c r="L3934" s="80">
        <v>50</v>
      </c>
      <c r="M3934" s="80"/>
      <c r="N3934" s="80"/>
      <c r="O3934" s="80"/>
      <c r="P3934" s="80"/>
      <c r="Q3934" s="78">
        <v>110010</v>
      </c>
      <c r="R3934" s="79" t="s">
        <v>45</v>
      </c>
      <c r="S3934" s="78">
        <v>25</v>
      </c>
      <c r="T3934" s="79" t="s">
        <v>45</v>
      </c>
      <c r="U3934" s="78">
        <v>11</v>
      </c>
      <c r="V3934" s="80" t="s">
        <v>156</v>
      </c>
      <c r="W3934" s="78">
        <v>74</v>
      </c>
      <c r="X3934" s="78">
        <v>9</v>
      </c>
    </row>
    <row r="3935" spans="1:24" x14ac:dyDescent="0.25">
      <c r="A3935" s="67"/>
      <c r="B3935" s="67">
        <v>3536</v>
      </c>
      <c r="C3935" s="67" t="s">
        <v>799</v>
      </c>
      <c r="D3935" s="107">
        <v>300006</v>
      </c>
      <c r="E3935" s="75" t="s">
        <v>604</v>
      </c>
      <c r="F3935" s="76">
        <v>744220</v>
      </c>
      <c r="G3935" s="75" t="s">
        <v>191</v>
      </c>
      <c r="H3935" s="77">
        <v>2179.2900000000004</v>
      </c>
      <c r="I3935" s="77">
        <v>667.8</v>
      </c>
      <c r="J3935" s="77">
        <v>3000</v>
      </c>
      <c r="K3935" s="77">
        <v>1717.4</v>
      </c>
      <c r="L3935" s="80">
        <v>3000</v>
      </c>
      <c r="M3935" s="80"/>
      <c r="N3935" s="80"/>
      <c r="O3935" s="80"/>
      <c r="P3935" s="80"/>
      <c r="Q3935" s="78">
        <v>110010</v>
      </c>
      <c r="R3935" s="79" t="s">
        <v>45</v>
      </c>
      <c r="S3935" s="78">
        <v>25</v>
      </c>
      <c r="T3935" s="79" t="s">
        <v>45</v>
      </c>
      <c r="U3935" s="78">
        <v>11</v>
      </c>
      <c r="V3935" s="80" t="s">
        <v>156</v>
      </c>
      <c r="W3935" s="78">
        <v>74</v>
      </c>
      <c r="X3935" s="78">
        <v>9</v>
      </c>
    </row>
    <row r="3936" spans="1:24" s="66" customFormat="1" x14ac:dyDescent="0.25">
      <c r="A3936" s="67"/>
      <c r="B3936" s="67">
        <v>3537</v>
      </c>
      <c r="C3936" s="67" t="s">
        <v>799</v>
      </c>
      <c r="D3936" s="107">
        <v>300006</v>
      </c>
      <c r="E3936" s="75" t="s">
        <v>604</v>
      </c>
      <c r="F3936" s="76">
        <v>744230</v>
      </c>
      <c r="G3936" s="75" t="s">
        <v>234</v>
      </c>
      <c r="H3936" s="77">
        <v>0</v>
      </c>
      <c r="I3936" s="77">
        <v>810</v>
      </c>
      <c r="J3936" s="77">
        <v>250</v>
      </c>
      <c r="K3936" s="77">
        <v>0</v>
      </c>
      <c r="L3936" s="80">
        <v>250</v>
      </c>
      <c r="M3936" s="80"/>
      <c r="N3936" s="80"/>
      <c r="O3936" s="80"/>
      <c r="P3936" s="80"/>
      <c r="Q3936" s="78">
        <v>110010</v>
      </c>
      <c r="R3936" s="79" t="s">
        <v>45</v>
      </c>
      <c r="S3936" s="78">
        <v>25</v>
      </c>
      <c r="T3936" s="79" t="s">
        <v>45</v>
      </c>
      <c r="U3936" s="78">
        <v>11</v>
      </c>
      <c r="V3936" s="80" t="s">
        <v>156</v>
      </c>
      <c r="W3936" s="78">
        <v>74</v>
      </c>
      <c r="X3936" s="78">
        <v>9</v>
      </c>
    </row>
    <row r="3937" spans="1:24" x14ac:dyDescent="0.25">
      <c r="A3937" s="67"/>
      <c r="B3937" s="67">
        <v>3538</v>
      </c>
      <c r="C3937" s="67" t="s">
        <v>799</v>
      </c>
      <c r="D3937" s="107">
        <v>300006</v>
      </c>
      <c r="E3937" s="75" t="s">
        <v>604</v>
      </c>
      <c r="F3937" s="76">
        <v>755310</v>
      </c>
      <c r="G3937" s="75" t="s">
        <v>194</v>
      </c>
      <c r="H3937" s="77">
        <v>119.73</v>
      </c>
      <c r="I3937" s="77">
        <v>366.42</v>
      </c>
      <c r="J3937" s="77">
        <v>200</v>
      </c>
      <c r="K3937" s="77">
        <v>164.4</v>
      </c>
      <c r="L3937" s="80">
        <v>300</v>
      </c>
      <c r="M3937" s="80"/>
      <c r="N3937" s="80"/>
      <c r="O3937" s="80"/>
      <c r="P3937" s="80"/>
      <c r="Q3937" s="78">
        <v>110010</v>
      </c>
      <c r="R3937" s="79" t="s">
        <v>45</v>
      </c>
      <c r="S3937" s="78">
        <v>25</v>
      </c>
      <c r="T3937" s="79" t="s">
        <v>45</v>
      </c>
      <c r="U3937" s="78">
        <v>11</v>
      </c>
      <c r="V3937" s="80" t="s">
        <v>156</v>
      </c>
      <c r="W3937" s="78">
        <v>75</v>
      </c>
      <c r="X3937" s="78">
        <v>9</v>
      </c>
    </row>
    <row r="3938" spans="1:24" x14ac:dyDescent="0.25">
      <c r="A3938" s="67"/>
      <c r="B3938" s="67">
        <v>3539</v>
      </c>
      <c r="C3938" s="67" t="s">
        <v>799</v>
      </c>
      <c r="D3938" s="107">
        <v>300006</v>
      </c>
      <c r="E3938" s="75" t="s">
        <v>604</v>
      </c>
      <c r="F3938" s="76">
        <v>755360</v>
      </c>
      <c r="G3938" s="75" t="s">
        <v>225</v>
      </c>
      <c r="H3938" s="77">
        <v>576.95000000000005</v>
      </c>
      <c r="I3938" s="77">
        <v>1469.69</v>
      </c>
      <c r="J3938" s="77">
        <v>1000</v>
      </c>
      <c r="K3938" s="77">
        <v>221.38</v>
      </c>
      <c r="L3938" s="80">
        <v>1000</v>
      </c>
      <c r="M3938" s="80"/>
      <c r="N3938" s="80"/>
      <c r="O3938" s="80"/>
      <c r="P3938" s="80"/>
      <c r="Q3938" s="78">
        <v>110010</v>
      </c>
      <c r="R3938" s="79" t="s">
        <v>45</v>
      </c>
      <c r="S3938" s="78">
        <v>25</v>
      </c>
      <c r="T3938" s="79" t="s">
        <v>45</v>
      </c>
      <c r="U3938" s="78">
        <v>11</v>
      </c>
      <c r="V3938" s="80" t="s">
        <v>156</v>
      </c>
      <c r="W3938" s="78">
        <v>75</v>
      </c>
      <c r="X3938" s="78">
        <v>9</v>
      </c>
    </row>
    <row r="3939" spans="1:24" x14ac:dyDescent="0.25">
      <c r="A3939" s="67"/>
      <c r="B3939" s="67">
        <v>3540</v>
      </c>
      <c r="C3939" s="67" t="s">
        <v>799</v>
      </c>
      <c r="D3939" s="107">
        <v>300006</v>
      </c>
      <c r="E3939" s="75" t="s">
        <v>604</v>
      </c>
      <c r="F3939" s="76">
        <v>755510</v>
      </c>
      <c r="G3939" s="75" t="s">
        <v>195</v>
      </c>
      <c r="H3939" s="77">
        <v>0</v>
      </c>
      <c r="I3939" s="77">
        <v>0</v>
      </c>
      <c r="J3939" s="77">
        <v>100</v>
      </c>
      <c r="K3939" s="77">
        <v>0</v>
      </c>
      <c r="L3939" s="80">
        <v>100</v>
      </c>
      <c r="M3939" s="80"/>
      <c r="N3939" s="80"/>
      <c r="O3939" s="80"/>
      <c r="P3939" s="80"/>
      <c r="Q3939" s="78">
        <v>110010</v>
      </c>
      <c r="R3939" s="79" t="s">
        <v>45</v>
      </c>
      <c r="S3939" s="78">
        <v>25</v>
      </c>
      <c r="T3939" s="79" t="s">
        <v>45</v>
      </c>
      <c r="U3939" s="78">
        <v>11</v>
      </c>
      <c r="V3939" s="80" t="s">
        <v>156</v>
      </c>
      <c r="W3939" s="78">
        <v>75</v>
      </c>
      <c r="X3939" s="78">
        <v>9</v>
      </c>
    </row>
    <row r="3940" spans="1:24" x14ac:dyDescent="0.25">
      <c r="A3940" s="67"/>
      <c r="B3940" s="67">
        <v>3541</v>
      </c>
      <c r="C3940" s="67" t="s">
        <v>799</v>
      </c>
      <c r="D3940" s="107">
        <v>300006</v>
      </c>
      <c r="E3940" s="75" t="s">
        <v>604</v>
      </c>
      <c r="F3940" s="76">
        <v>755630</v>
      </c>
      <c r="G3940" s="75" t="s">
        <v>800</v>
      </c>
      <c r="H3940" s="77">
        <v>0</v>
      </c>
      <c r="I3940" s="77">
        <v>80.94</v>
      </c>
      <c r="J3940" s="77">
        <v>0</v>
      </c>
      <c r="K3940" s="77">
        <v>0</v>
      </c>
      <c r="L3940" s="80">
        <v>0</v>
      </c>
      <c r="M3940" s="80"/>
      <c r="N3940" s="80"/>
      <c r="O3940" s="80"/>
      <c r="P3940" s="80"/>
      <c r="Q3940" s="78">
        <v>110010</v>
      </c>
      <c r="R3940" s="79" t="s">
        <v>45</v>
      </c>
      <c r="S3940" s="78">
        <v>25</v>
      </c>
      <c r="T3940" s="79" t="s">
        <v>45</v>
      </c>
      <c r="U3940" s="78">
        <v>11</v>
      </c>
      <c r="V3940" s="80" t="s">
        <v>156</v>
      </c>
      <c r="W3940" s="78">
        <v>75</v>
      </c>
      <c r="X3940" s="78">
        <v>9</v>
      </c>
    </row>
    <row r="3941" spans="1:24" x14ac:dyDescent="0.25">
      <c r="A3941" s="67"/>
      <c r="B3941" s="67">
        <v>3542</v>
      </c>
      <c r="C3941" s="67" t="s">
        <v>799</v>
      </c>
      <c r="D3941" s="107">
        <v>300006</v>
      </c>
      <c r="E3941" s="75" t="s">
        <v>604</v>
      </c>
      <c r="F3941" s="76">
        <v>755705</v>
      </c>
      <c r="G3941" s="75" t="s">
        <v>196</v>
      </c>
      <c r="H3941" s="77">
        <v>483.57</v>
      </c>
      <c r="I3941" s="77">
        <v>0.96</v>
      </c>
      <c r="J3941" s="77">
        <v>50</v>
      </c>
      <c r="K3941" s="77">
        <v>8.26</v>
      </c>
      <c r="L3941" s="80">
        <v>50</v>
      </c>
      <c r="M3941" s="80"/>
      <c r="N3941" s="80"/>
      <c r="O3941" s="80"/>
      <c r="P3941" s="80"/>
      <c r="Q3941" s="78">
        <v>110010</v>
      </c>
      <c r="R3941" s="79" t="s">
        <v>45</v>
      </c>
      <c r="S3941" s="78">
        <v>25</v>
      </c>
      <c r="T3941" s="79" t="s">
        <v>45</v>
      </c>
      <c r="U3941" s="78">
        <v>11</v>
      </c>
      <c r="V3941" s="80" t="s">
        <v>156</v>
      </c>
      <c r="W3941" s="78">
        <v>75</v>
      </c>
      <c r="X3941" s="78">
        <v>9</v>
      </c>
    </row>
    <row r="3942" spans="1:24" x14ac:dyDescent="0.25">
      <c r="A3942" s="67"/>
      <c r="B3942" s="67">
        <v>3543</v>
      </c>
      <c r="C3942" s="67" t="s">
        <v>799</v>
      </c>
      <c r="D3942" s="107">
        <v>300006</v>
      </c>
      <c r="E3942" s="75" t="s">
        <v>604</v>
      </c>
      <c r="F3942" s="76">
        <v>755738</v>
      </c>
      <c r="G3942" s="75" t="s">
        <v>372</v>
      </c>
      <c r="H3942" s="77">
        <v>2071.83</v>
      </c>
      <c r="I3942" s="77">
        <v>0</v>
      </c>
      <c r="J3942" s="77">
        <v>5000</v>
      </c>
      <c r="K3942" s="77">
        <v>0</v>
      </c>
      <c r="L3942" s="80">
        <v>0</v>
      </c>
      <c r="M3942" s="80"/>
      <c r="N3942" s="80"/>
      <c r="O3942" s="80"/>
      <c r="P3942" s="80"/>
      <c r="Q3942" s="78">
        <v>110010</v>
      </c>
      <c r="R3942" s="79" t="s">
        <v>45</v>
      </c>
      <c r="S3942" s="78">
        <v>25</v>
      </c>
      <c r="T3942" s="79" t="s">
        <v>45</v>
      </c>
      <c r="U3942" s="78">
        <v>11</v>
      </c>
      <c r="V3942" s="80" t="s">
        <v>156</v>
      </c>
      <c r="W3942" s="78">
        <v>75</v>
      </c>
      <c r="X3942" s="78">
        <v>9</v>
      </c>
    </row>
    <row r="3943" spans="1:24" x14ac:dyDescent="0.25">
      <c r="A3943" s="67"/>
      <c r="B3943" s="67">
        <v>3544</v>
      </c>
      <c r="C3943" s="67" t="s">
        <v>799</v>
      </c>
      <c r="D3943" s="107">
        <v>300006</v>
      </c>
      <c r="E3943" s="75" t="s">
        <v>604</v>
      </c>
      <c r="F3943" s="76">
        <v>755745</v>
      </c>
      <c r="G3943" s="75" t="s">
        <v>252</v>
      </c>
      <c r="H3943" s="77">
        <v>670</v>
      </c>
      <c r="I3943" s="77">
        <v>0</v>
      </c>
      <c r="J3943" s="77">
        <v>3000</v>
      </c>
      <c r="K3943" s="77">
        <v>533</v>
      </c>
      <c r="L3943" s="80">
        <v>3000</v>
      </c>
      <c r="M3943" s="80"/>
      <c r="N3943" s="80"/>
      <c r="O3943" s="80"/>
      <c r="P3943" s="80"/>
      <c r="Q3943" s="78">
        <v>110010</v>
      </c>
      <c r="R3943" s="79" t="s">
        <v>45</v>
      </c>
      <c r="S3943" s="78">
        <v>25</v>
      </c>
      <c r="T3943" s="79" t="s">
        <v>45</v>
      </c>
      <c r="U3943" s="78">
        <v>11</v>
      </c>
      <c r="V3943" s="80" t="s">
        <v>156</v>
      </c>
      <c r="W3943" s="78">
        <v>75</v>
      </c>
      <c r="X3943" s="78">
        <v>9</v>
      </c>
    </row>
    <row r="3944" spans="1:24" x14ac:dyDescent="0.25">
      <c r="A3944" s="67"/>
      <c r="B3944" s="67">
        <v>3545</v>
      </c>
      <c r="C3944" s="67" t="s">
        <v>799</v>
      </c>
      <c r="D3944" s="107">
        <v>300006</v>
      </c>
      <c r="E3944" s="75" t="s">
        <v>604</v>
      </c>
      <c r="F3944" s="76">
        <v>777416</v>
      </c>
      <c r="G3944" s="75" t="s">
        <v>226</v>
      </c>
      <c r="H3944" s="77">
        <v>0</v>
      </c>
      <c r="I3944" s="77">
        <v>0</v>
      </c>
      <c r="J3944" s="77">
        <v>3276</v>
      </c>
      <c r="K3944" s="77">
        <v>0</v>
      </c>
      <c r="L3944" s="80">
        <v>4500</v>
      </c>
      <c r="M3944" s="80"/>
      <c r="N3944" s="80"/>
      <c r="O3944" s="80"/>
      <c r="P3944" s="80"/>
      <c r="Q3944" s="78">
        <v>110010</v>
      </c>
      <c r="R3944" s="79" t="s">
        <v>45</v>
      </c>
      <c r="S3944" s="78">
        <v>25</v>
      </c>
      <c r="T3944" s="79" t="s">
        <v>45</v>
      </c>
      <c r="U3944" s="78">
        <v>11</v>
      </c>
      <c r="V3944" s="80" t="s">
        <v>156</v>
      </c>
      <c r="W3944" s="78">
        <v>77</v>
      </c>
      <c r="X3944" s="78">
        <v>9</v>
      </c>
    </row>
    <row r="3945" spans="1:24" x14ac:dyDescent="0.25">
      <c r="A3945" s="67"/>
      <c r="B3945" s="67">
        <v>3546</v>
      </c>
      <c r="C3945" s="67" t="s">
        <v>799</v>
      </c>
      <c r="D3945" s="107">
        <v>300006</v>
      </c>
      <c r="E3945" s="75" t="s">
        <v>604</v>
      </c>
      <c r="F3945" s="76">
        <v>787410</v>
      </c>
      <c r="G3945" s="75" t="s">
        <v>227</v>
      </c>
      <c r="H3945" s="77">
        <v>39004.68</v>
      </c>
      <c r="I3945" s="77">
        <v>2144.46</v>
      </c>
      <c r="J3945" s="77">
        <v>19536</v>
      </c>
      <c r="K3945" s="77">
        <v>5086.46</v>
      </c>
      <c r="L3945" s="80">
        <v>19170</v>
      </c>
      <c r="M3945" s="80"/>
      <c r="N3945" s="80"/>
      <c r="O3945" s="80"/>
      <c r="P3945" s="80"/>
      <c r="Q3945" s="78">
        <v>110010</v>
      </c>
      <c r="R3945" s="79" t="s">
        <v>45</v>
      </c>
      <c r="S3945" s="78">
        <v>25</v>
      </c>
      <c r="T3945" s="79" t="s">
        <v>45</v>
      </c>
      <c r="U3945" s="78">
        <v>11</v>
      </c>
      <c r="V3945" s="80" t="s">
        <v>156</v>
      </c>
      <c r="W3945" s="78">
        <v>78</v>
      </c>
      <c r="X3945" s="78">
        <v>9</v>
      </c>
    </row>
    <row r="3946" spans="1:24" x14ac:dyDescent="0.25">
      <c r="A3946" s="67"/>
      <c r="B3946" s="67">
        <v>3547</v>
      </c>
      <c r="C3946" s="67" t="s">
        <v>799</v>
      </c>
      <c r="D3946" s="107">
        <v>300006</v>
      </c>
      <c r="E3946" s="75" t="s">
        <v>604</v>
      </c>
      <c r="F3946" s="76">
        <v>787430</v>
      </c>
      <c r="G3946" s="75" t="s">
        <v>207</v>
      </c>
      <c r="H3946" s="77">
        <v>0</v>
      </c>
      <c r="I3946" s="77">
        <v>1581.99</v>
      </c>
      <c r="J3946" s="77">
        <v>2000</v>
      </c>
      <c r="K3946" s="77">
        <v>0</v>
      </c>
      <c r="L3946" s="80">
        <v>0</v>
      </c>
      <c r="M3946" s="80"/>
      <c r="N3946" s="80"/>
      <c r="O3946" s="80"/>
      <c r="P3946" s="80"/>
      <c r="Q3946" s="78">
        <v>110010</v>
      </c>
      <c r="R3946" s="79" t="s">
        <v>45</v>
      </c>
      <c r="S3946" s="78">
        <v>25</v>
      </c>
      <c r="T3946" s="79" t="s">
        <v>45</v>
      </c>
      <c r="U3946" s="78">
        <v>11</v>
      </c>
      <c r="V3946" s="80" t="s">
        <v>156</v>
      </c>
      <c r="W3946" s="78">
        <v>78</v>
      </c>
      <c r="X3946" s="78">
        <v>9</v>
      </c>
    </row>
    <row r="3947" spans="1:24" x14ac:dyDescent="0.25">
      <c r="A3947" s="67"/>
      <c r="B3947" s="67"/>
      <c r="C3947" s="67" t="s">
        <v>799</v>
      </c>
      <c r="D3947" s="107">
        <v>300006</v>
      </c>
      <c r="E3947" s="75" t="s">
        <v>604</v>
      </c>
      <c r="F3947" s="66">
        <v>798142</v>
      </c>
      <c r="G3947" s="66" t="s">
        <v>839</v>
      </c>
      <c r="H3947" s="77"/>
      <c r="I3947" s="77"/>
      <c r="J3947" s="77"/>
      <c r="K3947" s="77"/>
      <c r="L3947" s="80">
        <v>-6387</v>
      </c>
      <c r="M3947" s="80"/>
      <c r="N3947" s="80"/>
      <c r="O3947" s="80"/>
      <c r="P3947" s="80"/>
      <c r="Q3947" s="78">
        <v>110010</v>
      </c>
      <c r="R3947" s="79" t="s">
        <v>45</v>
      </c>
      <c r="S3947" s="78">
        <v>25</v>
      </c>
      <c r="T3947" s="79" t="s">
        <v>45</v>
      </c>
      <c r="U3947" s="78">
        <v>11</v>
      </c>
      <c r="V3947" s="80" t="s">
        <v>156</v>
      </c>
      <c r="W3947" s="78">
        <v>79</v>
      </c>
      <c r="X3947" s="78">
        <v>9</v>
      </c>
    </row>
    <row r="3948" spans="1:24" x14ac:dyDescent="0.25">
      <c r="A3948" s="67"/>
      <c r="B3948" s="67">
        <v>3548</v>
      </c>
      <c r="C3948" s="67" t="s">
        <v>799</v>
      </c>
      <c r="D3948" s="109">
        <v>300016</v>
      </c>
      <c r="E3948" s="75" t="s">
        <v>605</v>
      </c>
      <c r="F3948" s="72">
        <v>611430</v>
      </c>
      <c r="G3948" s="75" t="s">
        <v>255</v>
      </c>
      <c r="H3948" s="77">
        <v>63580.44000000001</v>
      </c>
      <c r="I3948" s="77">
        <v>66123.60000000002</v>
      </c>
      <c r="J3948" s="77">
        <v>68769</v>
      </c>
      <c r="K3948" s="77">
        <v>34384.26</v>
      </c>
      <c r="L3948" s="80">
        <v>68769</v>
      </c>
      <c r="M3948" s="80"/>
      <c r="N3948" s="80"/>
      <c r="O3948" s="80"/>
      <c r="P3948" s="80"/>
      <c r="Q3948" s="78">
        <v>110010</v>
      </c>
      <c r="R3948" s="79" t="s">
        <v>45</v>
      </c>
      <c r="S3948" s="78">
        <v>25</v>
      </c>
      <c r="T3948" s="79" t="s">
        <v>45</v>
      </c>
      <c r="U3948" s="78">
        <v>11</v>
      </c>
      <c r="V3948" s="80" t="s">
        <v>156</v>
      </c>
      <c r="W3948" s="78">
        <v>61</v>
      </c>
      <c r="X3948" s="78">
        <v>9</v>
      </c>
    </row>
    <row r="3949" spans="1:24" x14ac:dyDescent="0.25">
      <c r="A3949" s="67"/>
      <c r="B3949" s="67">
        <v>3549</v>
      </c>
      <c r="C3949" s="67" t="s">
        <v>799</v>
      </c>
      <c r="D3949" s="109">
        <v>300016</v>
      </c>
      <c r="E3949" s="75" t="s">
        <v>605</v>
      </c>
      <c r="F3949" s="72">
        <v>611460</v>
      </c>
      <c r="G3949" s="75" t="s">
        <v>182</v>
      </c>
      <c r="H3949" s="77">
        <v>19024.22</v>
      </c>
      <c r="I3949" s="77">
        <v>16518.71</v>
      </c>
      <c r="J3949" s="77">
        <v>29409</v>
      </c>
      <c r="K3949" s="77">
        <v>9542.7200000000012</v>
      </c>
      <c r="L3949" s="80">
        <v>29409</v>
      </c>
      <c r="M3949" s="80"/>
      <c r="N3949" s="80"/>
      <c r="O3949" s="80"/>
      <c r="P3949" s="80"/>
      <c r="Q3949" s="78">
        <v>110010</v>
      </c>
      <c r="R3949" s="79" t="s">
        <v>45</v>
      </c>
      <c r="S3949" s="78">
        <v>25</v>
      </c>
      <c r="T3949" s="79" t="s">
        <v>45</v>
      </c>
      <c r="U3949" s="78">
        <v>11</v>
      </c>
      <c r="V3949" s="80" t="s">
        <v>156</v>
      </c>
      <c r="W3949" s="78">
        <v>61</v>
      </c>
      <c r="X3949" s="78">
        <v>9</v>
      </c>
    </row>
    <row r="3950" spans="1:24" x14ac:dyDescent="0.25">
      <c r="A3950" s="67"/>
      <c r="B3950" s="67">
        <v>3550</v>
      </c>
      <c r="C3950" s="67" t="s">
        <v>799</v>
      </c>
      <c r="D3950" s="109">
        <v>300016</v>
      </c>
      <c r="E3950" s="75" t="s">
        <v>605</v>
      </c>
      <c r="F3950" s="72">
        <v>611489</v>
      </c>
      <c r="G3950" s="75" t="s">
        <v>733</v>
      </c>
      <c r="H3950" s="77">
        <v>0</v>
      </c>
      <c r="I3950" s="77">
        <v>4.12</v>
      </c>
      <c r="J3950" s="77">
        <v>100</v>
      </c>
      <c r="K3950" s="77">
        <v>12.850000000000001</v>
      </c>
      <c r="L3950" s="80">
        <v>100</v>
      </c>
      <c r="M3950" s="80"/>
      <c r="N3950" s="80"/>
      <c r="O3950" s="80"/>
      <c r="P3950" s="80"/>
      <c r="Q3950" s="78">
        <v>110010</v>
      </c>
      <c r="R3950" s="79" t="s">
        <v>45</v>
      </c>
      <c r="S3950" s="78">
        <v>25</v>
      </c>
      <c r="T3950" s="79" t="s">
        <v>45</v>
      </c>
      <c r="U3950" s="78">
        <v>11</v>
      </c>
      <c r="V3950" s="80" t="s">
        <v>156</v>
      </c>
      <c r="W3950" s="78">
        <v>61</v>
      </c>
      <c r="X3950" s="78">
        <v>9</v>
      </c>
    </row>
    <row r="3951" spans="1:24" x14ac:dyDescent="0.25">
      <c r="A3951" s="67"/>
      <c r="B3951" s="67">
        <v>3551</v>
      </c>
      <c r="C3951" s="67" t="s">
        <v>799</v>
      </c>
      <c r="D3951" s="109">
        <v>300016</v>
      </c>
      <c r="E3951" s="75" t="s">
        <v>605</v>
      </c>
      <c r="F3951" s="72">
        <v>611491</v>
      </c>
      <c r="G3951" s="75" t="s">
        <v>233</v>
      </c>
      <c r="H3951" s="77">
        <v>0</v>
      </c>
      <c r="I3951" s="77">
        <v>28.8</v>
      </c>
      <c r="J3951" s="77">
        <v>104</v>
      </c>
      <c r="K3951" s="77">
        <v>0</v>
      </c>
      <c r="L3951" s="80">
        <v>100</v>
      </c>
      <c r="M3951" s="80"/>
      <c r="N3951" s="80"/>
      <c r="O3951" s="80"/>
      <c r="P3951" s="80"/>
      <c r="Q3951" s="78">
        <v>110010</v>
      </c>
      <c r="R3951" s="79" t="s">
        <v>45</v>
      </c>
      <c r="S3951" s="78">
        <v>25</v>
      </c>
      <c r="T3951" s="79" t="s">
        <v>45</v>
      </c>
      <c r="U3951" s="78">
        <v>11</v>
      </c>
      <c r="V3951" s="80" t="s">
        <v>156</v>
      </c>
      <c r="W3951" s="78">
        <v>61</v>
      </c>
      <c r="X3951" s="78">
        <v>9</v>
      </c>
    </row>
    <row r="3952" spans="1:24" x14ac:dyDescent="0.25">
      <c r="A3952" s="67"/>
      <c r="B3952" s="67">
        <v>3552</v>
      </c>
      <c r="C3952" s="67" t="s">
        <v>799</v>
      </c>
      <c r="D3952" s="109">
        <v>300016</v>
      </c>
      <c r="E3952" s="75" t="s">
        <v>605</v>
      </c>
      <c r="F3952" s="72">
        <v>611492</v>
      </c>
      <c r="G3952" s="75" t="s">
        <v>183</v>
      </c>
      <c r="H3952" s="77">
        <v>0</v>
      </c>
      <c r="I3952" s="77">
        <v>76.84</v>
      </c>
      <c r="J3952" s="77">
        <v>212</v>
      </c>
      <c r="K3952" s="77">
        <v>79.47</v>
      </c>
      <c r="L3952" s="80">
        <v>250</v>
      </c>
      <c r="M3952" s="80"/>
      <c r="N3952" s="80"/>
      <c r="O3952" s="80"/>
      <c r="P3952" s="80"/>
      <c r="Q3952" s="78">
        <v>110010</v>
      </c>
      <c r="R3952" s="79" t="s">
        <v>45</v>
      </c>
      <c r="S3952" s="78">
        <v>25</v>
      </c>
      <c r="T3952" s="79" t="s">
        <v>45</v>
      </c>
      <c r="U3952" s="78">
        <v>11</v>
      </c>
      <c r="V3952" s="80" t="s">
        <v>156</v>
      </c>
      <c r="W3952" s="78">
        <v>61</v>
      </c>
      <c r="X3952" s="78">
        <v>9</v>
      </c>
    </row>
    <row r="3953" spans="1:24" x14ac:dyDescent="0.25">
      <c r="A3953" s="67"/>
      <c r="B3953" s="67">
        <v>3553</v>
      </c>
      <c r="C3953" s="67" t="s">
        <v>799</v>
      </c>
      <c r="D3953" s="109">
        <v>300016</v>
      </c>
      <c r="E3953" s="75" t="s">
        <v>605</v>
      </c>
      <c r="F3953" s="72">
        <v>733120</v>
      </c>
      <c r="G3953" s="75" t="s">
        <v>188</v>
      </c>
      <c r="H3953" s="77">
        <v>5909.21</v>
      </c>
      <c r="I3953" s="77">
        <v>5162.9299999999994</v>
      </c>
      <c r="J3953" s="77">
        <v>9388</v>
      </c>
      <c r="K3953" s="77">
        <v>2511.7799999999997</v>
      </c>
      <c r="L3953" s="80">
        <v>9354</v>
      </c>
      <c r="M3953" s="80"/>
      <c r="N3953" s="80"/>
      <c r="O3953" s="80"/>
      <c r="P3953" s="80"/>
      <c r="Q3953" s="78">
        <v>110010</v>
      </c>
      <c r="R3953" s="79" t="s">
        <v>45</v>
      </c>
      <c r="S3953" s="78">
        <v>25</v>
      </c>
      <c r="T3953" s="79" t="s">
        <v>45</v>
      </c>
      <c r="U3953" s="78">
        <v>11</v>
      </c>
      <c r="V3953" s="80" t="s">
        <v>156</v>
      </c>
      <c r="W3953" s="78">
        <v>73</v>
      </c>
      <c r="X3953" s="78">
        <v>9</v>
      </c>
    </row>
    <row r="3954" spans="1:24" x14ac:dyDescent="0.25">
      <c r="A3954" s="67"/>
      <c r="B3954" s="67">
        <v>3554</v>
      </c>
      <c r="C3954" s="67" t="s">
        <v>799</v>
      </c>
      <c r="D3954" s="109">
        <v>300016</v>
      </c>
      <c r="E3954" s="75" t="s">
        <v>605</v>
      </c>
      <c r="F3954" s="72">
        <v>744210</v>
      </c>
      <c r="G3954" s="75" t="s">
        <v>190</v>
      </c>
      <c r="H3954" s="77">
        <v>0</v>
      </c>
      <c r="I3954" s="77">
        <v>0</v>
      </c>
      <c r="J3954" s="77">
        <v>100</v>
      </c>
      <c r="K3954" s="77">
        <v>0</v>
      </c>
      <c r="L3954" s="80">
        <v>100</v>
      </c>
      <c r="M3954" s="80"/>
      <c r="N3954" s="80"/>
      <c r="O3954" s="80"/>
      <c r="P3954" s="80"/>
      <c r="Q3954" s="78">
        <v>110010</v>
      </c>
      <c r="R3954" s="79" t="s">
        <v>45</v>
      </c>
      <c r="S3954" s="78">
        <v>25</v>
      </c>
      <c r="T3954" s="79" t="s">
        <v>45</v>
      </c>
      <c r="U3954" s="78">
        <v>11</v>
      </c>
      <c r="V3954" s="80" t="s">
        <v>156</v>
      </c>
      <c r="W3954" s="78">
        <v>74</v>
      </c>
      <c r="X3954" s="78">
        <v>9</v>
      </c>
    </row>
    <row r="3955" spans="1:24" x14ac:dyDescent="0.25">
      <c r="A3955" s="67"/>
      <c r="B3955" s="67">
        <v>3555</v>
      </c>
      <c r="C3955" s="67" t="s">
        <v>799</v>
      </c>
      <c r="D3955" s="109">
        <v>300016</v>
      </c>
      <c r="E3955" s="75" t="s">
        <v>605</v>
      </c>
      <c r="F3955" s="72">
        <v>755310</v>
      </c>
      <c r="G3955" s="75" t="s">
        <v>194</v>
      </c>
      <c r="H3955" s="77">
        <v>175.76</v>
      </c>
      <c r="I3955" s="77">
        <v>239.94</v>
      </c>
      <c r="J3955" s="77">
        <v>200</v>
      </c>
      <c r="K3955" s="77">
        <v>65.820000000000007</v>
      </c>
      <c r="L3955" s="80">
        <v>200</v>
      </c>
      <c r="M3955" s="80"/>
      <c r="N3955" s="80"/>
      <c r="O3955" s="80"/>
      <c r="P3955" s="80"/>
      <c r="Q3955" s="78">
        <v>110010</v>
      </c>
      <c r="R3955" s="79" t="s">
        <v>45</v>
      </c>
      <c r="S3955" s="78">
        <v>25</v>
      </c>
      <c r="T3955" s="79" t="s">
        <v>45</v>
      </c>
      <c r="U3955" s="78">
        <v>11</v>
      </c>
      <c r="V3955" s="80" t="s">
        <v>156</v>
      </c>
      <c r="W3955" s="78">
        <v>75</v>
      </c>
      <c r="X3955" s="78">
        <v>9</v>
      </c>
    </row>
    <row r="3956" spans="1:24" s="66" customFormat="1" x14ac:dyDescent="0.25">
      <c r="A3956" s="67"/>
      <c r="B3956" s="67">
        <v>3556</v>
      </c>
      <c r="C3956" s="67" t="s">
        <v>799</v>
      </c>
      <c r="D3956" s="109">
        <v>300016</v>
      </c>
      <c r="E3956" s="75" t="s">
        <v>605</v>
      </c>
      <c r="F3956" s="72">
        <v>755360</v>
      </c>
      <c r="G3956" s="75" t="s">
        <v>225</v>
      </c>
      <c r="H3956" s="77">
        <v>0</v>
      </c>
      <c r="I3956" s="77">
        <v>13.14</v>
      </c>
      <c r="J3956" s="77">
        <v>450</v>
      </c>
      <c r="K3956" s="77">
        <v>301.76</v>
      </c>
      <c r="L3956" s="80">
        <v>450</v>
      </c>
      <c r="M3956" s="80"/>
      <c r="N3956" s="80"/>
      <c r="O3956" s="80"/>
      <c r="P3956" s="80"/>
      <c r="Q3956" s="78">
        <v>110010</v>
      </c>
      <c r="R3956" s="79" t="s">
        <v>45</v>
      </c>
      <c r="S3956" s="78">
        <v>25</v>
      </c>
      <c r="T3956" s="79" t="s">
        <v>45</v>
      </c>
      <c r="U3956" s="78">
        <v>11</v>
      </c>
      <c r="V3956" s="80" t="s">
        <v>156</v>
      </c>
      <c r="W3956" s="78">
        <v>75</v>
      </c>
      <c r="X3956" s="78">
        <v>9</v>
      </c>
    </row>
    <row r="3957" spans="1:24" x14ac:dyDescent="0.25">
      <c r="A3957" s="67"/>
      <c r="B3957" s="67">
        <v>3557</v>
      </c>
      <c r="C3957" s="67" t="s">
        <v>799</v>
      </c>
      <c r="D3957" s="109">
        <v>300016</v>
      </c>
      <c r="E3957" s="75" t="s">
        <v>605</v>
      </c>
      <c r="F3957" s="72">
        <v>755705</v>
      </c>
      <c r="G3957" s="75" t="s">
        <v>196</v>
      </c>
      <c r="H3957" s="77">
        <v>0</v>
      </c>
      <c r="I3957" s="77">
        <v>0</v>
      </c>
      <c r="J3957" s="77">
        <v>10</v>
      </c>
      <c r="K3957" s="77">
        <v>0</v>
      </c>
      <c r="L3957" s="80">
        <v>10</v>
      </c>
      <c r="M3957" s="80"/>
      <c r="N3957" s="80"/>
      <c r="O3957" s="80"/>
      <c r="P3957" s="80"/>
      <c r="Q3957" s="78">
        <v>110010</v>
      </c>
      <c r="R3957" s="79" t="s">
        <v>45</v>
      </c>
      <c r="S3957" s="78">
        <v>25</v>
      </c>
      <c r="T3957" s="79" t="s">
        <v>45</v>
      </c>
      <c r="U3957" s="78">
        <v>11</v>
      </c>
      <c r="V3957" s="80" t="s">
        <v>156</v>
      </c>
      <c r="W3957" s="78">
        <v>75</v>
      </c>
      <c r="X3957" s="78">
        <v>9</v>
      </c>
    </row>
    <row r="3958" spans="1:24" x14ac:dyDescent="0.25">
      <c r="A3958" s="67"/>
      <c r="B3958" s="67">
        <v>3558</v>
      </c>
      <c r="C3958" s="67" t="s">
        <v>799</v>
      </c>
      <c r="D3958" s="109">
        <v>300016</v>
      </c>
      <c r="E3958" s="75" t="s">
        <v>605</v>
      </c>
      <c r="F3958" s="72">
        <v>765425</v>
      </c>
      <c r="G3958" s="75" t="s">
        <v>201</v>
      </c>
      <c r="H3958" s="77">
        <v>130.44</v>
      </c>
      <c r="I3958" s="77">
        <v>94.98</v>
      </c>
      <c r="J3958" s="77">
        <v>150</v>
      </c>
      <c r="K3958" s="77">
        <v>39.65</v>
      </c>
      <c r="L3958" s="80">
        <v>150</v>
      </c>
      <c r="M3958" s="80"/>
      <c r="N3958" s="80"/>
      <c r="O3958" s="80"/>
      <c r="P3958" s="80"/>
      <c r="Q3958" s="78">
        <v>110010</v>
      </c>
      <c r="R3958" s="79" t="s">
        <v>45</v>
      </c>
      <c r="S3958" s="78">
        <v>25</v>
      </c>
      <c r="T3958" s="79" t="s">
        <v>45</v>
      </c>
      <c r="U3958" s="78">
        <v>11</v>
      </c>
      <c r="V3958" s="80" t="s">
        <v>156</v>
      </c>
      <c r="W3958" s="78">
        <v>76</v>
      </c>
      <c r="X3958" s="78">
        <v>9</v>
      </c>
    </row>
    <row r="3959" spans="1:24" x14ac:dyDescent="0.25">
      <c r="A3959" s="67"/>
      <c r="B3959" s="67"/>
      <c r="C3959" s="67" t="s">
        <v>799</v>
      </c>
      <c r="D3959" s="109">
        <v>300016</v>
      </c>
      <c r="E3959" s="75" t="s">
        <v>605</v>
      </c>
      <c r="F3959" s="66">
        <v>798142</v>
      </c>
      <c r="G3959" s="66" t="s">
        <v>839</v>
      </c>
      <c r="H3959" s="77"/>
      <c r="I3959" s="77"/>
      <c r="J3959" s="77"/>
      <c r="K3959" s="77"/>
      <c r="L3959" s="80">
        <v>-1006</v>
      </c>
      <c r="M3959" s="80"/>
      <c r="N3959" s="80"/>
      <c r="O3959" s="80"/>
      <c r="P3959" s="80"/>
      <c r="Q3959" s="78">
        <v>110010</v>
      </c>
      <c r="R3959" s="79" t="s">
        <v>45</v>
      </c>
      <c r="S3959" s="78">
        <v>25</v>
      </c>
      <c r="T3959" s="79" t="s">
        <v>45</v>
      </c>
      <c r="U3959" s="78">
        <v>11</v>
      </c>
      <c r="V3959" s="80" t="s">
        <v>156</v>
      </c>
      <c r="W3959" s="78">
        <v>79</v>
      </c>
      <c r="X3959" s="78">
        <v>9</v>
      </c>
    </row>
    <row r="3960" spans="1:24" x14ac:dyDescent="0.25">
      <c r="A3960" s="67"/>
      <c r="B3960" s="67">
        <v>3559</v>
      </c>
      <c r="C3960" s="67" t="s">
        <v>799</v>
      </c>
      <c r="D3960" s="109">
        <v>880013</v>
      </c>
      <c r="E3960" s="86" t="s">
        <v>719</v>
      </c>
      <c r="F3960" s="72">
        <v>712330</v>
      </c>
      <c r="G3960" s="86" t="s">
        <v>334</v>
      </c>
      <c r="H3960" s="87">
        <v>0</v>
      </c>
      <c r="I3960" s="87">
        <v>0</v>
      </c>
      <c r="J3960" s="87">
        <v>525</v>
      </c>
      <c r="K3960" s="87">
        <v>550</v>
      </c>
      <c r="L3960" s="80">
        <v>0</v>
      </c>
      <c r="M3960" s="80"/>
      <c r="N3960" s="80"/>
      <c r="O3960" s="80"/>
      <c r="P3960" s="80"/>
      <c r="Q3960" s="78">
        <v>380010</v>
      </c>
      <c r="R3960" s="79" t="s">
        <v>687</v>
      </c>
      <c r="S3960" s="78">
        <v>540</v>
      </c>
      <c r="T3960" s="79" t="s">
        <v>687</v>
      </c>
      <c r="U3960" s="78">
        <v>31</v>
      </c>
      <c r="V3960" s="80" t="s">
        <v>716</v>
      </c>
      <c r="W3960" s="78">
        <v>71</v>
      </c>
      <c r="X3960" s="78"/>
    </row>
    <row r="3961" spans="1:24" x14ac:dyDescent="0.25">
      <c r="A3961" s="67"/>
      <c r="B3961" s="67">
        <v>3560</v>
      </c>
      <c r="C3961" s="67" t="s">
        <v>799</v>
      </c>
      <c r="D3961" s="109">
        <v>880013</v>
      </c>
      <c r="E3961" s="86" t="s">
        <v>719</v>
      </c>
      <c r="F3961" s="72">
        <v>712620</v>
      </c>
      <c r="G3961" s="86" t="s">
        <v>331</v>
      </c>
      <c r="H3961" s="87">
        <v>0</v>
      </c>
      <c r="I3961" s="87">
        <v>0</v>
      </c>
      <c r="J3961" s="87">
        <v>1000</v>
      </c>
      <c r="K3961" s="87">
        <v>925</v>
      </c>
      <c r="L3961" s="80">
        <v>800</v>
      </c>
      <c r="M3961" s="80"/>
      <c r="N3961" s="80"/>
      <c r="O3961" s="80"/>
      <c r="P3961" s="80"/>
      <c r="Q3961" s="78">
        <v>380010</v>
      </c>
      <c r="R3961" s="79" t="s">
        <v>687</v>
      </c>
      <c r="S3961" s="78">
        <v>540</v>
      </c>
      <c r="T3961" s="79" t="s">
        <v>687</v>
      </c>
      <c r="U3961" s="78">
        <v>31</v>
      </c>
      <c r="V3961" s="80" t="s">
        <v>716</v>
      </c>
      <c r="W3961" s="78">
        <v>71</v>
      </c>
      <c r="X3961" s="78"/>
    </row>
    <row r="3962" spans="1:24" x14ac:dyDescent="0.25">
      <c r="A3962" s="67"/>
      <c r="B3962" s="67">
        <v>3561</v>
      </c>
      <c r="C3962" s="67" t="s">
        <v>799</v>
      </c>
      <c r="D3962" s="109">
        <v>880013</v>
      </c>
      <c r="E3962" s="86" t="s">
        <v>719</v>
      </c>
      <c r="F3962" s="72">
        <v>712655</v>
      </c>
      <c r="G3962" s="86" t="s">
        <v>237</v>
      </c>
      <c r="H3962" s="87">
        <v>0</v>
      </c>
      <c r="I3962" s="87">
        <v>0</v>
      </c>
      <c r="J3962" s="87">
        <v>525</v>
      </c>
      <c r="K3962" s="87">
        <v>525</v>
      </c>
      <c r="L3962" s="80">
        <v>0</v>
      </c>
      <c r="M3962" s="80"/>
      <c r="N3962" s="80"/>
      <c r="O3962" s="80"/>
      <c r="P3962" s="80"/>
      <c r="Q3962" s="78">
        <v>380010</v>
      </c>
      <c r="R3962" s="79" t="s">
        <v>687</v>
      </c>
      <c r="S3962" s="78">
        <v>540</v>
      </c>
      <c r="T3962" s="79" t="s">
        <v>687</v>
      </c>
      <c r="U3962" s="78">
        <v>31</v>
      </c>
      <c r="V3962" s="80" t="s">
        <v>716</v>
      </c>
      <c r="W3962" s="78">
        <v>71</v>
      </c>
      <c r="X3962" s="78"/>
    </row>
    <row r="3963" spans="1:24" x14ac:dyDescent="0.25">
      <c r="A3963" s="67"/>
      <c r="B3963" s="67">
        <v>3562</v>
      </c>
      <c r="C3963" s="67" t="s">
        <v>799</v>
      </c>
      <c r="D3963" s="109">
        <v>880013</v>
      </c>
      <c r="E3963" s="86" t="s">
        <v>719</v>
      </c>
      <c r="F3963" s="72">
        <v>755360</v>
      </c>
      <c r="G3963" s="86" t="s">
        <v>225</v>
      </c>
      <c r="H3963" s="87">
        <v>0</v>
      </c>
      <c r="I3963" s="87">
        <v>0</v>
      </c>
      <c r="J3963" s="87">
        <v>250</v>
      </c>
      <c r="K3963" s="87">
        <v>128</v>
      </c>
      <c r="L3963" s="80">
        <v>100</v>
      </c>
      <c r="M3963" s="80"/>
      <c r="N3963" s="80"/>
      <c r="O3963" s="80"/>
      <c r="P3963" s="80"/>
      <c r="Q3963" s="78">
        <v>380010</v>
      </c>
      <c r="R3963" s="79" t="s">
        <v>687</v>
      </c>
      <c r="S3963" s="78">
        <v>540</v>
      </c>
      <c r="T3963" s="79" t="s">
        <v>687</v>
      </c>
      <c r="U3963" s="78">
        <v>31</v>
      </c>
      <c r="V3963" s="80" t="s">
        <v>716</v>
      </c>
      <c r="W3963" s="78">
        <v>75</v>
      </c>
      <c r="X3963" s="78"/>
    </row>
    <row r="3964" spans="1:24" x14ac:dyDescent="0.25">
      <c r="A3964" s="67"/>
      <c r="B3964" s="67">
        <v>3563</v>
      </c>
      <c r="C3964" s="67" t="s">
        <v>799</v>
      </c>
      <c r="D3964" s="109">
        <v>880013</v>
      </c>
      <c r="E3964" s="86" t="s">
        <v>719</v>
      </c>
      <c r="F3964" s="72">
        <v>755738</v>
      </c>
      <c r="G3964" s="86" t="s">
        <v>372</v>
      </c>
      <c r="H3964" s="87">
        <v>0</v>
      </c>
      <c r="I3964" s="87">
        <v>0</v>
      </c>
      <c r="J3964" s="87">
        <v>11800</v>
      </c>
      <c r="K3964" s="87">
        <v>11663.05</v>
      </c>
      <c r="L3964" s="80">
        <v>15400</v>
      </c>
      <c r="M3964" s="80"/>
      <c r="N3964" s="80"/>
      <c r="O3964" s="80"/>
      <c r="P3964" s="80"/>
      <c r="Q3964" s="78">
        <v>380010</v>
      </c>
      <c r="R3964" s="79" t="s">
        <v>687</v>
      </c>
      <c r="S3964" s="78">
        <v>540</v>
      </c>
      <c r="T3964" s="79" t="s">
        <v>687</v>
      </c>
      <c r="U3964" s="78">
        <v>31</v>
      </c>
      <c r="V3964" s="80" t="s">
        <v>716</v>
      </c>
      <c r="W3964" s="78">
        <v>75</v>
      </c>
      <c r="X3964" s="78"/>
    </row>
    <row r="3965" spans="1:24" x14ac:dyDescent="0.25">
      <c r="A3965" s="67"/>
      <c r="B3965" s="67">
        <v>3564</v>
      </c>
      <c r="C3965" s="67" t="s">
        <v>799</v>
      </c>
      <c r="D3965" s="109">
        <v>880013</v>
      </c>
      <c r="E3965" s="86" t="s">
        <v>719</v>
      </c>
      <c r="F3965" s="72">
        <v>755745</v>
      </c>
      <c r="G3965" s="86" t="s">
        <v>252</v>
      </c>
      <c r="H3965" s="87">
        <v>0</v>
      </c>
      <c r="I3965" s="87">
        <v>0</v>
      </c>
      <c r="J3965" s="87">
        <v>2000</v>
      </c>
      <c r="K3965" s="87">
        <v>1570</v>
      </c>
      <c r="L3965" s="80">
        <v>1700</v>
      </c>
      <c r="M3965" s="80"/>
      <c r="N3965" s="80"/>
      <c r="O3965" s="80"/>
      <c r="P3965" s="80"/>
      <c r="Q3965" s="78">
        <v>380010</v>
      </c>
      <c r="R3965" s="79" t="s">
        <v>687</v>
      </c>
      <c r="S3965" s="78">
        <v>540</v>
      </c>
      <c r="T3965" s="79" t="s">
        <v>687</v>
      </c>
      <c r="U3965" s="78">
        <v>31</v>
      </c>
      <c r="V3965" s="80" t="s">
        <v>716</v>
      </c>
      <c r="W3965" s="78">
        <v>75</v>
      </c>
      <c r="X3965" s="78"/>
    </row>
    <row r="3966" spans="1:24" x14ac:dyDescent="0.25">
      <c r="A3966" s="67"/>
      <c r="B3966" s="67">
        <v>3565</v>
      </c>
      <c r="C3966" s="67" t="s">
        <v>801</v>
      </c>
      <c r="D3966" s="109">
        <v>392002</v>
      </c>
      <c r="E3966" s="86" t="s">
        <v>519</v>
      </c>
      <c r="F3966" s="72">
        <v>611210</v>
      </c>
      <c r="G3966" s="86" t="s">
        <v>221</v>
      </c>
      <c r="H3966" s="87">
        <v>81678.12</v>
      </c>
      <c r="I3966" s="87">
        <v>84945.240000000034</v>
      </c>
      <c r="J3966" s="87">
        <v>88344</v>
      </c>
      <c r="K3966" s="87">
        <v>44171.58</v>
      </c>
      <c r="L3966" s="80">
        <v>88343</v>
      </c>
      <c r="M3966" s="80"/>
      <c r="N3966" s="80"/>
      <c r="O3966" s="80"/>
      <c r="P3966" s="80"/>
      <c r="Q3966" s="78">
        <v>110010</v>
      </c>
      <c r="R3966" s="79" t="s">
        <v>45</v>
      </c>
      <c r="S3966" s="78">
        <v>25</v>
      </c>
      <c r="T3966" s="79" t="s">
        <v>45</v>
      </c>
      <c r="U3966" s="78">
        <v>11</v>
      </c>
      <c r="V3966" s="80" t="s">
        <v>156</v>
      </c>
      <c r="W3966" s="78">
        <v>61</v>
      </c>
      <c r="X3966" s="78">
        <v>9</v>
      </c>
    </row>
    <row r="3967" spans="1:24" x14ac:dyDescent="0.25">
      <c r="A3967" s="67"/>
      <c r="B3967" s="67">
        <v>3566</v>
      </c>
      <c r="C3967" s="67" t="s">
        <v>801</v>
      </c>
      <c r="D3967" s="109">
        <v>392002</v>
      </c>
      <c r="E3967" s="86" t="s">
        <v>519</v>
      </c>
      <c r="F3967" s="72">
        <v>611320</v>
      </c>
      <c r="G3967" s="86" t="s">
        <v>180</v>
      </c>
      <c r="H3967" s="87">
        <v>269838.39999999997</v>
      </c>
      <c r="I3967" s="87">
        <v>312110.32</v>
      </c>
      <c r="J3967" s="87">
        <v>368502</v>
      </c>
      <c r="K3967" s="87">
        <v>161110.76999999999</v>
      </c>
      <c r="L3967" s="80">
        <v>320010</v>
      </c>
      <c r="M3967" s="80"/>
      <c r="N3967" s="80"/>
      <c r="O3967" s="80"/>
      <c r="P3967" s="80"/>
      <c r="Q3967" s="78">
        <v>110010</v>
      </c>
      <c r="R3967" s="79" t="s">
        <v>45</v>
      </c>
      <c r="S3967" s="78">
        <v>25</v>
      </c>
      <c r="T3967" s="79" t="s">
        <v>45</v>
      </c>
      <c r="U3967" s="78">
        <v>11</v>
      </c>
      <c r="V3967" s="80" t="s">
        <v>156</v>
      </c>
      <c r="W3967" s="78">
        <v>61</v>
      </c>
      <c r="X3967" s="78">
        <v>9</v>
      </c>
    </row>
    <row r="3968" spans="1:24" x14ac:dyDescent="0.25">
      <c r="A3968" s="67"/>
      <c r="B3968" s="67">
        <v>3567</v>
      </c>
      <c r="C3968" s="67" t="s">
        <v>801</v>
      </c>
      <c r="D3968" s="109">
        <v>392002</v>
      </c>
      <c r="E3968" s="86" t="s">
        <v>519</v>
      </c>
      <c r="F3968" s="72">
        <v>611410</v>
      </c>
      <c r="G3968" s="86" t="s">
        <v>209</v>
      </c>
      <c r="H3968" s="87">
        <v>55548.239999999991</v>
      </c>
      <c r="I3968" s="87">
        <v>31207.17</v>
      </c>
      <c r="J3968" s="87">
        <v>32444</v>
      </c>
      <c r="K3968" s="87">
        <v>16221.9</v>
      </c>
      <c r="L3968" s="80">
        <v>32444</v>
      </c>
      <c r="M3968" s="80"/>
      <c r="N3968" s="80"/>
      <c r="O3968" s="80"/>
      <c r="P3968" s="80"/>
      <c r="Q3968" s="78">
        <v>110010</v>
      </c>
      <c r="R3968" s="79" t="s">
        <v>45</v>
      </c>
      <c r="S3968" s="78">
        <v>25</v>
      </c>
      <c r="T3968" s="79" t="s">
        <v>45</v>
      </c>
      <c r="U3968" s="78">
        <v>11</v>
      </c>
      <c r="V3968" s="80" t="s">
        <v>156</v>
      </c>
      <c r="W3968" s="78">
        <v>61</v>
      </c>
      <c r="X3968" s="78">
        <v>9</v>
      </c>
    </row>
    <row r="3969" spans="1:24" x14ac:dyDescent="0.25">
      <c r="A3969" s="67"/>
      <c r="B3969" s="67">
        <v>3568</v>
      </c>
      <c r="C3969" s="67" t="s">
        <v>801</v>
      </c>
      <c r="D3969" s="109">
        <v>392002</v>
      </c>
      <c r="E3969" s="86" t="s">
        <v>519</v>
      </c>
      <c r="F3969" s="72">
        <v>611420</v>
      </c>
      <c r="G3969" s="86" t="s">
        <v>181</v>
      </c>
      <c r="H3969" s="87">
        <v>118274.64</v>
      </c>
      <c r="I3969" s="87">
        <v>123009.84000000001</v>
      </c>
      <c r="J3969" s="87">
        <v>127926</v>
      </c>
      <c r="K3969" s="87">
        <v>63962.87999999999</v>
      </c>
      <c r="L3969" s="80">
        <v>127926</v>
      </c>
      <c r="M3969" s="80"/>
      <c r="N3969" s="80"/>
      <c r="O3969" s="80"/>
      <c r="P3969" s="80"/>
      <c r="Q3969" s="78">
        <v>110010</v>
      </c>
      <c r="R3969" s="79" t="s">
        <v>45</v>
      </c>
      <c r="S3969" s="78">
        <v>25</v>
      </c>
      <c r="T3969" s="79" t="s">
        <v>45</v>
      </c>
      <c r="U3969" s="78">
        <v>11</v>
      </c>
      <c r="V3969" s="80" t="s">
        <v>156</v>
      </c>
      <c r="W3969" s="78">
        <v>61</v>
      </c>
      <c r="X3969" s="78">
        <v>9</v>
      </c>
    </row>
    <row r="3970" spans="1:24" x14ac:dyDescent="0.25">
      <c r="A3970" s="67"/>
      <c r="B3970" s="67">
        <v>3569</v>
      </c>
      <c r="C3970" s="67" t="s">
        <v>801</v>
      </c>
      <c r="D3970" s="109">
        <v>392002</v>
      </c>
      <c r="E3970" s="86" t="s">
        <v>519</v>
      </c>
      <c r="F3970" s="72">
        <v>611455</v>
      </c>
      <c r="G3970" s="86" t="s">
        <v>217</v>
      </c>
      <c r="H3970" s="87">
        <v>58096.68</v>
      </c>
      <c r="I3970" s="87">
        <v>62712.32</v>
      </c>
      <c r="J3970" s="87">
        <v>65520</v>
      </c>
      <c r="K3970" s="87">
        <v>34174.550000000003</v>
      </c>
      <c r="L3970" s="80">
        <v>64000</v>
      </c>
      <c r="M3970" s="80"/>
      <c r="N3970" s="80"/>
      <c r="O3970" s="80"/>
      <c r="P3970" s="80"/>
      <c r="Q3970" s="78">
        <v>110010</v>
      </c>
      <c r="R3970" s="79" t="s">
        <v>45</v>
      </c>
      <c r="S3970" s="78">
        <v>25</v>
      </c>
      <c r="T3970" s="79" t="s">
        <v>45</v>
      </c>
      <c r="U3970" s="78">
        <v>11</v>
      </c>
      <c r="V3970" s="80" t="s">
        <v>156</v>
      </c>
      <c r="W3970" s="78">
        <v>61</v>
      </c>
      <c r="X3970" s="78">
        <v>9</v>
      </c>
    </row>
    <row r="3971" spans="1:24" x14ac:dyDescent="0.25">
      <c r="A3971" s="67"/>
      <c r="B3971" s="67">
        <v>3570</v>
      </c>
      <c r="C3971" s="67" t="s">
        <v>801</v>
      </c>
      <c r="D3971" s="109">
        <v>392002</v>
      </c>
      <c r="E3971" s="86" t="s">
        <v>519</v>
      </c>
      <c r="F3971" s="72">
        <v>611460</v>
      </c>
      <c r="G3971" s="86" t="s">
        <v>182</v>
      </c>
      <c r="H3971" s="87">
        <v>38393.279999999999</v>
      </c>
      <c r="I3971" s="87">
        <v>31959.839999999997</v>
      </c>
      <c r="J3971" s="87">
        <v>50460</v>
      </c>
      <c r="K3971" s="87">
        <v>17449.760000000002</v>
      </c>
      <c r="L3971" s="80">
        <v>40000</v>
      </c>
      <c r="M3971" s="80"/>
      <c r="N3971" s="80"/>
      <c r="O3971" s="80"/>
      <c r="P3971" s="80"/>
      <c r="Q3971" s="78">
        <v>110010</v>
      </c>
      <c r="R3971" s="79" t="s">
        <v>45</v>
      </c>
      <c r="S3971" s="78">
        <v>25</v>
      </c>
      <c r="T3971" s="79" t="s">
        <v>45</v>
      </c>
      <c r="U3971" s="78">
        <v>11</v>
      </c>
      <c r="V3971" s="80" t="s">
        <v>156</v>
      </c>
      <c r="W3971" s="78">
        <v>61</v>
      </c>
      <c r="X3971" s="78">
        <v>9</v>
      </c>
    </row>
    <row r="3972" spans="1:24" x14ac:dyDescent="0.25">
      <c r="A3972" s="67"/>
      <c r="B3972" s="67">
        <v>3571</v>
      </c>
      <c r="C3972" s="67" t="s">
        <v>801</v>
      </c>
      <c r="D3972" s="109">
        <v>392002</v>
      </c>
      <c r="E3972" s="86" t="s">
        <v>519</v>
      </c>
      <c r="F3972" s="72">
        <v>611489</v>
      </c>
      <c r="G3972" s="86" t="s">
        <v>733</v>
      </c>
      <c r="H3972" s="87">
        <v>0</v>
      </c>
      <c r="I3972" s="87">
        <v>11.25</v>
      </c>
      <c r="J3972" s="87">
        <v>500</v>
      </c>
      <c r="K3972" s="87">
        <v>51.260000000000005</v>
      </c>
      <c r="L3972" s="80">
        <v>100</v>
      </c>
      <c r="M3972" s="80"/>
      <c r="N3972" s="80"/>
      <c r="O3972" s="80"/>
      <c r="P3972" s="80"/>
      <c r="Q3972" s="78">
        <v>110010</v>
      </c>
      <c r="R3972" s="79" t="s">
        <v>45</v>
      </c>
      <c r="S3972" s="78">
        <v>25</v>
      </c>
      <c r="T3972" s="79" t="s">
        <v>45</v>
      </c>
      <c r="U3972" s="78">
        <v>11</v>
      </c>
      <c r="V3972" s="80" t="s">
        <v>156</v>
      </c>
      <c r="W3972" s="78">
        <v>61</v>
      </c>
      <c r="X3972" s="78">
        <v>9</v>
      </c>
    </row>
    <row r="3973" spans="1:24" x14ac:dyDescent="0.25">
      <c r="A3973" s="67"/>
      <c r="B3973" s="67">
        <v>3572</v>
      </c>
      <c r="C3973" s="67" t="s">
        <v>801</v>
      </c>
      <c r="D3973" s="109">
        <v>392002</v>
      </c>
      <c r="E3973" s="86" t="s">
        <v>519</v>
      </c>
      <c r="F3973" s="72">
        <v>611491</v>
      </c>
      <c r="G3973" s="86" t="s">
        <v>233</v>
      </c>
      <c r="H3973" s="87">
        <v>1895.53</v>
      </c>
      <c r="I3973" s="87">
        <v>67.58</v>
      </c>
      <c r="J3973" s="87">
        <v>520</v>
      </c>
      <c r="K3973" s="87">
        <v>0</v>
      </c>
      <c r="L3973" s="80">
        <v>100</v>
      </c>
      <c r="M3973" s="80"/>
      <c r="N3973" s="80"/>
      <c r="O3973" s="80"/>
      <c r="P3973" s="80"/>
      <c r="Q3973" s="78">
        <v>110010</v>
      </c>
      <c r="R3973" s="79" t="s">
        <v>45</v>
      </c>
      <c r="S3973" s="78">
        <v>25</v>
      </c>
      <c r="T3973" s="79" t="s">
        <v>45</v>
      </c>
      <c r="U3973" s="78">
        <v>11</v>
      </c>
      <c r="V3973" s="80" t="s">
        <v>156</v>
      </c>
      <c r="W3973" s="78">
        <v>61</v>
      </c>
      <c r="X3973" s="78">
        <v>9</v>
      </c>
    </row>
    <row r="3974" spans="1:24" x14ac:dyDescent="0.25">
      <c r="A3974" s="67"/>
      <c r="B3974" s="67">
        <v>3573</v>
      </c>
      <c r="C3974" s="67" t="s">
        <v>801</v>
      </c>
      <c r="D3974" s="109">
        <v>392002</v>
      </c>
      <c r="E3974" s="86" t="s">
        <v>519</v>
      </c>
      <c r="F3974" s="72">
        <v>611492</v>
      </c>
      <c r="G3974" s="86" t="s">
        <v>183</v>
      </c>
      <c r="H3974" s="87">
        <v>0</v>
      </c>
      <c r="I3974" s="87">
        <v>450.32</v>
      </c>
      <c r="J3974" s="87">
        <v>1040</v>
      </c>
      <c r="K3974" s="87">
        <v>709.5</v>
      </c>
      <c r="L3974" s="80">
        <v>100</v>
      </c>
      <c r="M3974" s="80"/>
      <c r="N3974" s="80"/>
      <c r="O3974" s="80"/>
      <c r="P3974" s="80"/>
      <c r="Q3974" s="78">
        <v>110010</v>
      </c>
      <c r="R3974" s="79" t="s">
        <v>45</v>
      </c>
      <c r="S3974" s="78">
        <v>25</v>
      </c>
      <c r="T3974" s="79" t="s">
        <v>45</v>
      </c>
      <c r="U3974" s="78">
        <v>11</v>
      </c>
      <c r="V3974" s="80" t="s">
        <v>156</v>
      </c>
      <c r="W3974" s="78">
        <v>61</v>
      </c>
      <c r="X3974" s="78">
        <v>9</v>
      </c>
    </row>
    <row r="3975" spans="1:24" s="66" customFormat="1" x14ac:dyDescent="0.25">
      <c r="A3975" s="67"/>
      <c r="B3975" s="67">
        <v>3574</v>
      </c>
      <c r="C3975" s="67" t="s">
        <v>801</v>
      </c>
      <c r="D3975" s="109">
        <v>392002</v>
      </c>
      <c r="E3975" s="86" t="s">
        <v>519</v>
      </c>
      <c r="F3975" s="72">
        <v>611493</v>
      </c>
      <c r="G3975" s="86" t="s">
        <v>218</v>
      </c>
      <c r="H3975" s="87">
        <v>2167.06</v>
      </c>
      <c r="I3975" s="87">
        <v>0</v>
      </c>
      <c r="J3975" s="87">
        <v>406</v>
      </c>
      <c r="K3975" s="87">
        <v>405.25</v>
      </c>
      <c r="L3975" s="80">
        <v>0</v>
      </c>
      <c r="M3975" s="80"/>
      <c r="N3975" s="80"/>
      <c r="O3975" s="80"/>
      <c r="P3975" s="80"/>
      <c r="Q3975" s="78">
        <v>110010</v>
      </c>
      <c r="R3975" s="79" t="s">
        <v>45</v>
      </c>
      <c r="S3975" s="78">
        <v>25</v>
      </c>
      <c r="T3975" s="79" t="s">
        <v>45</v>
      </c>
      <c r="U3975" s="78">
        <v>11</v>
      </c>
      <c r="V3975" s="80" t="s">
        <v>156</v>
      </c>
      <c r="W3975" s="78">
        <v>61</v>
      </c>
      <c r="X3975" s="78">
        <v>9</v>
      </c>
    </row>
    <row r="3976" spans="1:24" x14ac:dyDescent="0.25">
      <c r="A3976" s="67"/>
      <c r="B3976" s="67">
        <v>3575</v>
      </c>
      <c r="C3976" s="67" t="s">
        <v>801</v>
      </c>
      <c r="D3976" s="109">
        <v>392002</v>
      </c>
      <c r="E3976" s="86" t="s">
        <v>519</v>
      </c>
      <c r="F3976" s="72">
        <v>611510</v>
      </c>
      <c r="G3976" s="86" t="s">
        <v>212</v>
      </c>
      <c r="H3976" s="87">
        <v>92301.859999999986</v>
      </c>
      <c r="I3976" s="87">
        <v>100327.10999999999</v>
      </c>
      <c r="J3976" s="87">
        <v>95680</v>
      </c>
      <c r="K3976" s="87">
        <v>49527.26</v>
      </c>
      <c r="L3976" s="80">
        <v>96000</v>
      </c>
      <c r="M3976" s="80"/>
      <c r="N3976" s="80"/>
      <c r="O3976" s="80"/>
      <c r="P3976" s="80"/>
      <c r="Q3976" s="78">
        <v>110010</v>
      </c>
      <c r="R3976" s="79" t="s">
        <v>45</v>
      </c>
      <c r="S3976" s="78">
        <v>25</v>
      </c>
      <c r="T3976" s="79" t="s">
        <v>45</v>
      </c>
      <c r="U3976" s="78">
        <v>11</v>
      </c>
      <c r="V3976" s="80" t="s">
        <v>156</v>
      </c>
      <c r="W3976" s="78">
        <v>61</v>
      </c>
      <c r="X3976" s="78">
        <v>9</v>
      </c>
    </row>
    <row r="3977" spans="1:24" x14ac:dyDescent="0.25">
      <c r="A3977" s="67"/>
      <c r="B3977" s="67">
        <v>3576</v>
      </c>
      <c r="C3977" s="67" t="s">
        <v>801</v>
      </c>
      <c r="D3977" s="109">
        <v>392002</v>
      </c>
      <c r="E3977" s="86" t="s">
        <v>519</v>
      </c>
      <c r="F3977" s="72">
        <v>712385</v>
      </c>
      <c r="G3977" s="86" t="s">
        <v>607</v>
      </c>
      <c r="H3977" s="87">
        <v>134753.56</v>
      </c>
      <c r="I3977" s="87">
        <v>150536.57999999999</v>
      </c>
      <c r="J3977" s="87">
        <v>155000</v>
      </c>
      <c r="K3977" s="87">
        <v>144142.71</v>
      </c>
      <c r="L3977" s="80">
        <v>165000</v>
      </c>
      <c r="M3977" s="80"/>
      <c r="N3977" s="80"/>
      <c r="O3977" s="80"/>
      <c r="P3977" s="80"/>
      <c r="Q3977" s="78">
        <v>110010</v>
      </c>
      <c r="R3977" s="79" t="s">
        <v>45</v>
      </c>
      <c r="S3977" s="78">
        <v>25</v>
      </c>
      <c r="T3977" s="79" t="s">
        <v>45</v>
      </c>
      <c r="U3977" s="78">
        <v>11</v>
      </c>
      <c r="V3977" s="80" t="s">
        <v>156</v>
      </c>
      <c r="W3977" s="78">
        <v>71</v>
      </c>
      <c r="X3977" s="78">
        <v>9</v>
      </c>
    </row>
    <row r="3978" spans="1:24" x14ac:dyDescent="0.25">
      <c r="A3978" s="67"/>
      <c r="B3978" s="67">
        <v>3577</v>
      </c>
      <c r="C3978" s="67" t="s">
        <v>801</v>
      </c>
      <c r="D3978" s="109">
        <v>392002</v>
      </c>
      <c r="E3978" s="86" t="s">
        <v>519</v>
      </c>
      <c r="F3978" s="72">
        <v>712510</v>
      </c>
      <c r="G3978" s="86" t="s">
        <v>186</v>
      </c>
      <c r="H3978" s="87">
        <v>3930</v>
      </c>
      <c r="I3978" s="87">
        <v>7468.22</v>
      </c>
      <c r="J3978" s="87">
        <v>18500</v>
      </c>
      <c r="K3978" s="87">
        <v>4986.78</v>
      </c>
      <c r="L3978" s="80">
        <v>15000</v>
      </c>
      <c r="M3978" s="80"/>
      <c r="N3978" s="80"/>
      <c r="O3978" s="80"/>
      <c r="P3978" s="80"/>
      <c r="Q3978" s="78">
        <v>110010</v>
      </c>
      <c r="R3978" s="79" t="s">
        <v>45</v>
      </c>
      <c r="S3978" s="78">
        <v>25</v>
      </c>
      <c r="T3978" s="79" t="s">
        <v>45</v>
      </c>
      <c r="U3978" s="78">
        <v>11</v>
      </c>
      <c r="V3978" s="80" t="s">
        <v>156</v>
      </c>
      <c r="W3978" s="78">
        <v>71</v>
      </c>
      <c r="X3978" s="78">
        <v>9</v>
      </c>
    </row>
    <row r="3979" spans="1:24" x14ac:dyDescent="0.25">
      <c r="A3979" s="67"/>
      <c r="B3979" s="67">
        <v>3578</v>
      </c>
      <c r="C3979" s="67" t="s">
        <v>801</v>
      </c>
      <c r="D3979" s="109">
        <v>392002</v>
      </c>
      <c r="E3979" s="86" t="s">
        <v>519</v>
      </c>
      <c r="F3979" s="72">
        <v>712655</v>
      </c>
      <c r="G3979" s="86" t="s">
        <v>237</v>
      </c>
      <c r="H3979" s="87">
        <v>332.5</v>
      </c>
      <c r="I3979" s="87">
        <v>294.48</v>
      </c>
      <c r="J3979" s="87">
        <v>500</v>
      </c>
      <c r="K3979" s="87">
        <v>0</v>
      </c>
      <c r="L3979" s="80">
        <v>500</v>
      </c>
      <c r="M3979" s="80"/>
      <c r="N3979" s="80"/>
      <c r="O3979" s="80"/>
      <c r="P3979" s="80"/>
      <c r="Q3979" s="78">
        <v>110010</v>
      </c>
      <c r="R3979" s="79" t="s">
        <v>45</v>
      </c>
      <c r="S3979" s="78">
        <v>25</v>
      </c>
      <c r="T3979" s="79" t="s">
        <v>45</v>
      </c>
      <c r="U3979" s="78">
        <v>11</v>
      </c>
      <c r="V3979" s="80" t="s">
        <v>156</v>
      </c>
      <c r="W3979" s="78">
        <v>71</v>
      </c>
      <c r="X3979" s="78">
        <v>9</v>
      </c>
    </row>
    <row r="3980" spans="1:24" x14ac:dyDescent="0.25">
      <c r="A3980" s="67"/>
      <c r="B3980" s="67">
        <v>3579</v>
      </c>
      <c r="C3980" s="67" t="s">
        <v>801</v>
      </c>
      <c r="D3980" s="109">
        <v>392002</v>
      </c>
      <c r="E3980" s="86" t="s">
        <v>519</v>
      </c>
      <c r="F3980" s="72">
        <v>733220</v>
      </c>
      <c r="G3980" s="86" t="s">
        <v>256</v>
      </c>
      <c r="H3980" s="87">
        <v>95240.540000000008</v>
      </c>
      <c r="I3980" s="87">
        <v>86762.64</v>
      </c>
      <c r="J3980" s="87">
        <v>93000</v>
      </c>
      <c r="K3980" s="87">
        <v>70622.099999999991</v>
      </c>
      <c r="L3980" s="80">
        <v>106000</v>
      </c>
      <c r="M3980" s="80"/>
      <c r="N3980" s="80"/>
      <c r="O3980" s="80"/>
      <c r="P3980" s="80"/>
      <c r="Q3980" s="78">
        <v>110010</v>
      </c>
      <c r="R3980" s="79" t="s">
        <v>45</v>
      </c>
      <c r="S3980" s="78">
        <v>25</v>
      </c>
      <c r="T3980" s="79" t="s">
        <v>45</v>
      </c>
      <c r="U3980" s="78">
        <v>11</v>
      </c>
      <c r="V3980" s="80" t="s">
        <v>156</v>
      </c>
      <c r="W3980" s="78">
        <v>73</v>
      </c>
      <c r="X3980" s="78">
        <v>9</v>
      </c>
    </row>
    <row r="3981" spans="1:24" x14ac:dyDescent="0.25">
      <c r="A3981" s="67"/>
      <c r="B3981" s="67">
        <v>3580</v>
      </c>
      <c r="C3981" s="67" t="s">
        <v>801</v>
      </c>
      <c r="D3981" s="109">
        <v>392002</v>
      </c>
      <c r="E3981" s="86" t="s">
        <v>519</v>
      </c>
      <c r="F3981" s="72">
        <v>733320</v>
      </c>
      <c r="G3981" s="86" t="s">
        <v>520</v>
      </c>
      <c r="H3981" s="87">
        <v>15698.18</v>
      </c>
      <c r="I3981" s="87">
        <v>21438.69</v>
      </c>
      <c r="J3981" s="87">
        <v>21565</v>
      </c>
      <c r="K3981" s="87">
        <v>13209.08</v>
      </c>
      <c r="L3981" s="80">
        <v>17735</v>
      </c>
      <c r="M3981" s="80"/>
      <c r="N3981" s="80"/>
      <c r="O3981" s="80"/>
      <c r="P3981" s="80"/>
      <c r="Q3981" s="78">
        <v>110010</v>
      </c>
      <c r="R3981" s="79" t="s">
        <v>45</v>
      </c>
      <c r="S3981" s="78">
        <v>25</v>
      </c>
      <c r="T3981" s="79" t="s">
        <v>45</v>
      </c>
      <c r="U3981" s="78">
        <v>11</v>
      </c>
      <c r="V3981" s="80" t="s">
        <v>156</v>
      </c>
      <c r="W3981" s="78">
        <v>73</v>
      </c>
      <c r="X3981" s="78">
        <v>9</v>
      </c>
    </row>
    <row r="3982" spans="1:24" x14ac:dyDescent="0.25">
      <c r="A3982" s="67"/>
      <c r="B3982" s="67">
        <v>3581</v>
      </c>
      <c r="C3982" s="67" t="s">
        <v>801</v>
      </c>
      <c r="D3982" s="109">
        <v>392002</v>
      </c>
      <c r="E3982" s="86" t="s">
        <v>519</v>
      </c>
      <c r="F3982" s="72">
        <v>744210</v>
      </c>
      <c r="G3982" s="86" t="s">
        <v>190</v>
      </c>
      <c r="H3982" s="87">
        <v>572.28</v>
      </c>
      <c r="I3982" s="87">
        <v>533.67999999999995</v>
      </c>
      <c r="J3982" s="87">
        <v>700</v>
      </c>
      <c r="K3982" s="87">
        <v>652.14</v>
      </c>
      <c r="L3982" s="80">
        <v>700</v>
      </c>
      <c r="M3982" s="80"/>
      <c r="N3982" s="80"/>
      <c r="O3982" s="80"/>
      <c r="P3982" s="80"/>
      <c r="Q3982" s="78">
        <v>110010</v>
      </c>
      <c r="R3982" s="79" t="s">
        <v>45</v>
      </c>
      <c r="S3982" s="78">
        <v>25</v>
      </c>
      <c r="T3982" s="79" t="s">
        <v>45</v>
      </c>
      <c r="U3982" s="78">
        <v>11</v>
      </c>
      <c r="V3982" s="80" t="s">
        <v>156</v>
      </c>
      <c r="W3982" s="78">
        <v>74</v>
      </c>
      <c r="X3982" s="78">
        <v>9</v>
      </c>
    </row>
    <row r="3983" spans="1:24" x14ac:dyDescent="0.25">
      <c r="A3983" s="67"/>
      <c r="B3983" s="67">
        <v>3582</v>
      </c>
      <c r="C3983" s="67" t="s">
        <v>801</v>
      </c>
      <c r="D3983" s="109">
        <v>392002</v>
      </c>
      <c r="E3983" s="86" t="s">
        <v>519</v>
      </c>
      <c r="F3983" s="72">
        <v>744220</v>
      </c>
      <c r="G3983" s="86" t="s">
        <v>191</v>
      </c>
      <c r="H3983" s="87">
        <v>3164.6900000000005</v>
      </c>
      <c r="I3983" s="87">
        <v>5823.7099999999991</v>
      </c>
      <c r="J3983" s="87">
        <v>3100</v>
      </c>
      <c r="K3983" s="87">
        <v>2056.5</v>
      </c>
      <c r="L3983" s="80">
        <v>5000</v>
      </c>
      <c r="M3983" s="80"/>
      <c r="N3983" s="80"/>
      <c r="O3983" s="80"/>
      <c r="P3983" s="80"/>
      <c r="Q3983" s="78">
        <v>110010</v>
      </c>
      <c r="R3983" s="79" t="s">
        <v>45</v>
      </c>
      <c r="S3983" s="78">
        <v>25</v>
      </c>
      <c r="T3983" s="79" t="s">
        <v>45</v>
      </c>
      <c r="U3983" s="78">
        <v>11</v>
      </c>
      <c r="V3983" s="80" t="s">
        <v>156</v>
      </c>
      <c r="W3983" s="78">
        <v>74</v>
      </c>
      <c r="X3983" s="78">
        <v>9</v>
      </c>
    </row>
    <row r="3984" spans="1:24" x14ac:dyDescent="0.25">
      <c r="A3984" s="67"/>
      <c r="B3984" s="67">
        <v>3583</v>
      </c>
      <c r="C3984" s="67" t="s">
        <v>801</v>
      </c>
      <c r="D3984" s="109">
        <v>392002</v>
      </c>
      <c r="E3984" s="86" t="s">
        <v>519</v>
      </c>
      <c r="F3984" s="72">
        <v>744230</v>
      </c>
      <c r="G3984" s="86" t="s">
        <v>234</v>
      </c>
      <c r="H3984" s="87">
        <v>0</v>
      </c>
      <c r="I3984" s="87">
        <v>0</v>
      </c>
      <c r="J3984" s="87">
        <v>900</v>
      </c>
      <c r="K3984" s="87">
        <v>600</v>
      </c>
      <c r="L3984" s="80">
        <v>0</v>
      </c>
      <c r="M3984" s="80"/>
      <c r="N3984" s="80"/>
      <c r="O3984" s="80"/>
      <c r="P3984" s="80"/>
      <c r="Q3984" s="78">
        <v>110010</v>
      </c>
      <c r="R3984" s="79" t="s">
        <v>45</v>
      </c>
      <c r="S3984" s="78">
        <v>25</v>
      </c>
      <c r="T3984" s="79" t="s">
        <v>45</v>
      </c>
      <c r="U3984" s="78">
        <v>11</v>
      </c>
      <c r="V3984" s="80" t="s">
        <v>156</v>
      </c>
      <c r="W3984" s="78">
        <v>74</v>
      </c>
      <c r="X3984" s="78">
        <v>9</v>
      </c>
    </row>
    <row r="3985" spans="1:24" x14ac:dyDescent="0.25">
      <c r="A3985" s="67"/>
      <c r="B3985" s="67">
        <v>3584</v>
      </c>
      <c r="C3985" s="67" t="s">
        <v>801</v>
      </c>
      <c r="D3985" s="109">
        <v>392002</v>
      </c>
      <c r="E3985" s="86" t="s">
        <v>519</v>
      </c>
      <c r="F3985" s="72">
        <v>755310</v>
      </c>
      <c r="G3985" s="86" t="s">
        <v>194</v>
      </c>
      <c r="H3985" s="87">
        <v>1275.04</v>
      </c>
      <c r="I3985" s="87">
        <v>1230.1199999999999</v>
      </c>
      <c r="J3985" s="87">
        <v>3000</v>
      </c>
      <c r="K3985" s="87">
        <v>557.81999999999994</v>
      </c>
      <c r="L3985" s="80">
        <v>1500</v>
      </c>
      <c r="M3985" s="80"/>
      <c r="N3985" s="80"/>
      <c r="O3985" s="80"/>
      <c r="P3985" s="80"/>
      <c r="Q3985" s="78">
        <v>110010</v>
      </c>
      <c r="R3985" s="79" t="s">
        <v>45</v>
      </c>
      <c r="S3985" s="78">
        <v>25</v>
      </c>
      <c r="T3985" s="79" t="s">
        <v>45</v>
      </c>
      <c r="U3985" s="78">
        <v>11</v>
      </c>
      <c r="V3985" s="80" t="s">
        <v>156</v>
      </c>
      <c r="W3985" s="78">
        <v>75</v>
      </c>
      <c r="X3985" s="78">
        <v>9</v>
      </c>
    </row>
    <row r="3986" spans="1:24" x14ac:dyDescent="0.25">
      <c r="A3986" s="67"/>
      <c r="B3986" s="67">
        <v>3585</v>
      </c>
      <c r="C3986" s="67" t="s">
        <v>801</v>
      </c>
      <c r="D3986" s="109">
        <v>392002</v>
      </c>
      <c r="E3986" s="86" t="s">
        <v>519</v>
      </c>
      <c r="F3986" s="72">
        <v>755330</v>
      </c>
      <c r="G3986" s="86" t="s">
        <v>238</v>
      </c>
      <c r="H3986" s="87">
        <v>563</v>
      </c>
      <c r="I3986" s="87">
        <v>520</v>
      </c>
      <c r="J3986" s="87">
        <v>0</v>
      </c>
      <c r="K3986" s="87">
        <v>0</v>
      </c>
      <c r="L3986" s="80">
        <v>0</v>
      </c>
      <c r="M3986" s="80"/>
      <c r="N3986" s="80"/>
      <c r="O3986" s="80"/>
      <c r="P3986" s="80"/>
      <c r="Q3986" s="78">
        <v>110010</v>
      </c>
      <c r="R3986" s="79" t="s">
        <v>45</v>
      </c>
      <c r="S3986" s="78">
        <v>25</v>
      </c>
      <c r="T3986" s="79" t="s">
        <v>45</v>
      </c>
      <c r="U3986" s="78">
        <v>11</v>
      </c>
      <c r="V3986" s="80" t="s">
        <v>156</v>
      </c>
      <c r="W3986" s="78">
        <v>75</v>
      </c>
      <c r="X3986" s="78">
        <v>9</v>
      </c>
    </row>
    <row r="3987" spans="1:24" x14ac:dyDescent="0.25">
      <c r="A3987" s="67"/>
      <c r="B3987" s="67">
        <v>3586</v>
      </c>
      <c r="C3987" s="67" t="s">
        <v>801</v>
      </c>
      <c r="D3987" s="109">
        <v>392002</v>
      </c>
      <c r="E3987" s="86" t="s">
        <v>519</v>
      </c>
      <c r="F3987" s="72">
        <v>755360</v>
      </c>
      <c r="G3987" s="86" t="s">
        <v>225</v>
      </c>
      <c r="H3987" s="87">
        <v>1320.54</v>
      </c>
      <c r="I3987" s="87">
        <v>2497.25</v>
      </c>
      <c r="J3987" s="87">
        <v>4000</v>
      </c>
      <c r="K3987" s="87">
        <v>816.55</v>
      </c>
      <c r="L3987" s="80">
        <v>2500</v>
      </c>
      <c r="M3987" s="80"/>
      <c r="N3987" s="80"/>
      <c r="O3987" s="80"/>
      <c r="P3987" s="80"/>
      <c r="Q3987" s="78">
        <v>110010</v>
      </c>
      <c r="R3987" s="79" t="s">
        <v>45</v>
      </c>
      <c r="S3987" s="78">
        <v>25</v>
      </c>
      <c r="T3987" s="79" t="s">
        <v>45</v>
      </c>
      <c r="U3987" s="78">
        <v>11</v>
      </c>
      <c r="V3987" s="80" t="s">
        <v>156</v>
      </c>
      <c r="W3987" s="78">
        <v>75</v>
      </c>
      <c r="X3987" s="78">
        <v>9</v>
      </c>
    </row>
    <row r="3988" spans="1:24" x14ac:dyDescent="0.25">
      <c r="A3988" s="67"/>
      <c r="B3988" s="67">
        <v>3587</v>
      </c>
      <c r="C3988" s="67" t="s">
        <v>801</v>
      </c>
      <c r="D3988" s="109">
        <v>392002</v>
      </c>
      <c r="E3988" s="86" t="s">
        <v>519</v>
      </c>
      <c r="F3988" s="72">
        <v>755705</v>
      </c>
      <c r="G3988" s="86" t="s">
        <v>196</v>
      </c>
      <c r="H3988" s="87">
        <v>0</v>
      </c>
      <c r="I3988" s="87">
        <v>6.9600000000000009</v>
      </c>
      <c r="J3988" s="87">
        <v>300</v>
      </c>
      <c r="K3988" s="87">
        <v>0</v>
      </c>
      <c r="L3988" s="80">
        <v>50</v>
      </c>
      <c r="M3988" s="80"/>
      <c r="N3988" s="80"/>
      <c r="O3988" s="80"/>
      <c r="P3988" s="80"/>
      <c r="Q3988" s="78">
        <v>110010</v>
      </c>
      <c r="R3988" s="79" t="s">
        <v>45</v>
      </c>
      <c r="S3988" s="78">
        <v>25</v>
      </c>
      <c r="T3988" s="79" t="s">
        <v>45</v>
      </c>
      <c r="U3988" s="78">
        <v>11</v>
      </c>
      <c r="V3988" s="80" t="s">
        <v>156</v>
      </c>
      <c r="W3988" s="78">
        <v>75</v>
      </c>
      <c r="X3988" s="78">
        <v>9</v>
      </c>
    </row>
    <row r="3989" spans="1:24" x14ac:dyDescent="0.25">
      <c r="A3989" s="67"/>
      <c r="B3989" s="67">
        <v>3588</v>
      </c>
      <c r="C3989" s="67" t="s">
        <v>801</v>
      </c>
      <c r="D3989" s="109">
        <v>392002</v>
      </c>
      <c r="E3989" s="86" t="s">
        <v>519</v>
      </c>
      <c r="F3989" s="72">
        <v>777710</v>
      </c>
      <c r="G3989" s="86" t="s">
        <v>521</v>
      </c>
      <c r="H3989" s="87">
        <v>0</v>
      </c>
      <c r="I3989" s="87">
        <v>179393.49</v>
      </c>
      <c r="J3989" s="87">
        <v>170000</v>
      </c>
      <c r="K3989" s="87">
        <v>76006.499999999985</v>
      </c>
      <c r="L3989" s="80">
        <v>170000</v>
      </c>
      <c r="M3989" s="80"/>
      <c r="N3989" s="80"/>
      <c r="O3989" s="80"/>
      <c r="P3989" s="80"/>
      <c r="Q3989" s="78">
        <v>110010</v>
      </c>
      <c r="R3989" s="79" t="s">
        <v>45</v>
      </c>
      <c r="S3989" s="78">
        <v>25</v>
      </c>
      <c r="T3989" s="79" t="s">
        <v>45</v>
      </c>
      <c r="U3989" s="78">
        <v>11</v>
      </c>
      <c r="V3989" s="80" t="s">
        <v>156</v>
      </c>
      <c r="W3989" s="78">
        <v>77</v>
      </c>
      <c r="X3989" s="78">
        <v>9</v>
      </c>
    </row>
    <row r="3990" spans="1:24" x14ac:dyDescent="0.25">
      <c r="A3990" s="67"/>
      <c r="B3990" s="67">
        <v>3589</v>
      </c>
      <c r="C3990" s="67" t="s">
        <v>801</v>
      </c>
      <c r="D3990" s="109">
        <v>392002</v>
      </c>
      <c r="E3990" s="86" t="s">
        <v>519</v>
      </c>
      <c r="F3990" s="72">
        <v>777730</v>
      </c>
      <c r="G3990" s="86" t="s">
        <v>608</v>
      </c>
      <c r="H3990" s="87">
        <v>74675.5</v>
      </c>
      <c r="I3990" s="87">
        <v>63643.11</v>
      </c>
      <c r="J3990" s="87">
        <v>70000</v>
      </c>
      <c r="K3990" s="87">
        <v>29175.300000000003</v>
      </c>
      <c r="L3990" s="80">
        <v>70000</v>
      </c>
      <c r="M3990" s="80"/>
      <c r="N3990" s="80"/>
      <c r="O3990" s="80"/>
      <c r="P3990" s="80"/>
      <c r="Q3990" s="78">
        <v>110010</v>
      </c>
      <c r="R3990" s="79" t="s">
        <v>45</v>
      </c>
      <c r="S3990" s="78">
        <v>25</v>
      </c>
      <c r="T3990" s="79" t="s">
        <v>45</v>
      </c>
      <c r="U3990" s="78">
        <v>11</v>
      </c>
      <c r="V3990" s="80" t="s">
        <v>156</v>
      </c>
      <c r="W3990" s="78">
        <v>77</v>
      </c>
      <c r="X3990" s="78">
        <v>9</v>
      </c>
    </row>
    <row r="3991" spans="1:24" x14ac:dyDescent="0.25">
      <c r="A3991" s="67"/>
      <c r="B3991" s="67">
        <v>3590</v>
      </c>
      <c r="C3991" s="67" t="s">
        <v>801</v>
      </c>
      <c r="D3991" s="109">
        <v>392002</v>
      </c>
      <c r="E3991" s="86" t="s">
        <v>519</v>
      </c>
      <c r="F3991" s="72">
        <v>787410</v>
      </c>
      <c r="G3991" s="86" t="s">
        <v>227</v>
      </c>
      <c r="H3991" s="87">
        <v>693.15</v>
      </c>
      <c r="I3991" s="87">
        <v>7212.23</v>
      </c>
      <c r="J3991" s="87">
        <v>15000</v>
      </c>
      <c r="K3991" s="87">
        <v>2131.71</v>
      </c>
      <c r="L3991" s="80">
        <v>15000</v>
      </c>
      <c r="M3991" s="80"/>
      <c r="N3991" s="80"/>
      <c r="O3991" s="80"/>
      <c r="P3991" s="80"/>
      <c r="Q3991" s="78">
        <v>110010</v>
      </c>
      <c r="R3991" s="79" t="s">
        <v>45</v>
      </c>
      <c r="S3991" s="78">
        <v>25</v>
      </c>
      <c r="T3991" s="79" t="s">
        <v>45</v>
      </c>
      <c r="U3991" s="78">
        <v>11</v>
      </c>
      <c r="V3991" s="80" t="s">
        <v>156</v>
      </c>
      <c r="W3991" s="78">
        <v>78</v>
      </c>
      <c r="X3991" s="78">
        <v>9</v>
      </c>
    </row>
    <row r="3992" spans="1:24" x14ac:dyDescent="0.25">
      <c r="A3992" s="67"/>
      <c r="B3992" s="67">
        <v>3591</v>
      </c>
      <c r="C3992" s="67" t="s">
        <v>801</v>
      </c>
      <c r="D3992" s="109">
        <v>392002</v>
      </c>
      <c r="E3992" s="86" t="s">
        <v>519</v>
      </c>
      <c r="F3992" s="72">
        <v>787430</v>
      </c>
      <c r="G3992" s="86" t="s">
        <v>207</v>
      </c>
      <c r="H3992" s="87">
        <v>0</v>
      </c>
      <c r="I3992" s="87">
        <v>825</v>
      </c>
      <c r="J3992" s="87">
        <v>0</v>
      </c>
      <c r="K3992" s="87">
        <v>0</v>
      </c>
      <c r="L3992" s="80">
        <v>0</v>
      </c>
      <c r="M3992" s="80"/>
      <c r="N3992" s="80"/>
      <c r="O3992" s="80"/>
      <c r="P3992" s="80"/>
      <c r="Q3992" s="78">
        <v>110010</v>
      </c>
      <c r="R3992" s="79" t="s">
        <v>45</v>
      </c>
      <c r="S3992" s="78">
        <v>25</v>
      </c>
      <c r="T3992" s="79" t="s">
        <v>45</v>
      </c>
      <c r="U3992" s="78">
        <v>11</v>
      </c>
      <c r="V3992" s="80" t="s">
        <v>156</v>
      </c>
      <c r="W3992" s="78">
        <v>78</v>
      </c>
      <c r="X3992" s="78">
        <v>9</v>
      </c>
    </row>
    <row r="3993" spans="1:24" x14ac:dyDescent="0.25">
      <c r="A3993" s="67"/>
      <c r="B3993" s="67"/>
      <c r="C3993" s="67" t="s">
        <v>801</v>
      </c>
      <c r="D3993" s="109">
        <v>392002</v>
      </c>
      <c r="E3993" s="86" t="s">
        <v>519</v>
      </c>
      <c r="F3993" s="66">
        <v>798142</v>
      </c>
      <c r="G3993" s="66" t="s">
        <v>839</v>
      </c>
      <c r="H3993" s="87"/>
      <c r="I3993" s="87"/>
      <c r="J3993" s="87"/>
      <c r="K3993" s="87"/>
      <c r="L3993" s="80">
        <v>-66349</v>
      </c>
      <c r="M3993" s="80"/>
      <c r="N3993" s="80"/>
      <c r="O3993" s="80"/>
      <c r="P3993" s="80"/>
      <c r="Q3993" s="78">
        <v>110010</v>
      </c>
      <c r="R3993" s="79" t="s">
        <v>45</v>
      </c>
      <c r="S3993" s="78">
        <v>25</v>
      </c>
      <c r="T3993" s="79" t="s">
        <v>45</v>
      </c>
      <c r="U3993" s="78">
        <v>11</v>
      </c>
      <c r="V3993" s="80" t="s">
        <v>156</v>
      </c>
      <c r="W3993" s="78">
        <v>79</v>
      </c>
      <c r="X3993" s="78">
        <v>9</v>
      </c>
    </row>
    <row r="3994" spans="1:24" x14ac:dyDescent="0.25">
      <c r="A3994" s="67"/>
      <c r="B3994" s="67">
        <v>3592</v>
      </c>
      <c r="C3994" s="67" t="s">
        <v>801</v>
      </c>
      <c r="D3994" s="109">
        <v>394025</v>
      </c>
      <c r="E3994" s="75" t="s">
        <v>609</v>
      </c>
      <c r="F3994" s="72">
        <v>611310</v>
      </c>
      <c r="G3994" s="86" t="s">
        <v>179</v>
      </c>
      <c r="H3994" s="87">
        <v>58853.399999999987</v>
      </c>
      <c r="I3994" s="87">
        <v>61207.55999999999</v>
      </c>
      <c r="J3994" s="87">
        <v>63656</v>
      </c>
      <c r="K3994" s="87">
        <v>31827.9</v>
      </c>
      <c r="L3994" s="80">
        <v>63656</v>
      </c>
      <c r="M3994" s="80"/>
      <c r="N3994" s="80"/>
      <c r="O3994" s="80"/>
      <c r="P3994" s="80"/>
      <c r="Q3994" s="78">
        <v>110010</v>
      </c>
      <c r="R3994" s="79" t="s">
        <v>45</v>
      </c>
      <c r="S3994" s="78">
        <v>25</v>
      </c>
      <c r="T3994" s="79" t="s">
        <v>45</v>
      </c>
      <c r="U3994" s="78">
        <v>11</v>
      </c>
      <c r="V3994" s="80" t="s">
        <v>156</v>
      </c>
      <c r="W3994" s="78">
        <v>61</v>
      </c>
      <c r="X3994" s="78">
        <v>9</v>
      </c>
    </row>
    <row r="3995" spans="1:24" x14ac:dyDescent="0.25">
      <c r="A3995" s="67"/>
      <c r="B3995" s="67">
        <v>3593</v>
      </c>
      <c r="C3995" s="67" t="s">
        <v>801</v>
      </c>
      <c r="D3995" s="109">
        <v>394025</v>
      </c>
      <c r="E3995" s="75" t="s">
        <v>609</v>
      </c>
      <c r="F3995" s="72">
        <v>611420</v>
      </c>
      <c r="G3995" s="86" t="s">
        <v>181</v>
      </c>
      <c r="H3995" s="87">
        <v>174333.59999999998</v>
      </c>
      <c r="I3995" s="87">
        <v>179567.87999999998</v>
      </c>
      <c r="J3995" s="87">
        <v>185012</v>
      </c>
      <c r="K3995" s="87">
        <v>92505.72</v>
      </c>
      <c r="L3995" s="80">
        <v>185011</v>
      </c>
      <c r="M3995" s="80"/>
      <c r="N3995" s="80"/>
      <c r="O3995" s="80"/>
      <c r="P3995" s="80"/>
      <c r="Q3995" s="78">
        <v>110010</v>
      </c>
      <c r="R3995" s="79" t="s">
        <v>45</v>
      </c>
      <c r="S3995" s="78">
        <v>25</v>
      </c>
      <c r="T3995" s="79" t="s">
        <v>45</v>
      </c>
      <c r="U3995" s="78">
        <v>11</v>
      </c>
      <c r="V3995" s="80" t="s">
        <v>156</v>
      </c>
      <c r="W3995" s="78">
        <v>61</v>
      </c>
      <c r="X3995" s="78">
        <v>9</v>
      </c>
    </row>
    <row r="3996" spans="1:24" x14ac:dyDescent="0.25">
      <c r="A3996" s="67"/>
      <c r="B3996" s="67">
        <v>3594</v>
      </c>
      <c r="C3996" s="67" t="s">
        <v>801</v>
      </c>
      <c r="D3996" s="109">
        <v>394025</v>
      </c>
      <c r="E3996" s="75" t="s">
        <v>609</v>
      </c>
      <c r="F3996" s="72">
        <v>611460</v>
      </c>
      <c r="G3996" s="86" t="s">
        <v>182</v>
      </c>
      <c r="H3996" s="87">
        <v>370.8</v>
      </c>
      <c r="I3996" s="87">
        <v>0</v>
      </c>
      <c r="J3996" s="87">
        <v>1456</v>
      </c>
      <c r="K3996" s="87">
        <v>0</v>
      </c>
      <c r="L3996" s="80">
        <v>0</v>
      </c>
      <c r="M3996" s="80"/>
      <c r="N3996" s="80"/>
      <c r="O3996" s="80"/>
      <c r="P3996" s="80"/>
      <c r="Q3996" s="78">
        <v>110010</v>
      </c>
      <c r="R3996" s="79" t="s">
        <v>45</v>
      </c>
      <c r="S3996" s="78">
        <v>25</v>
      </c>
      <c r="T3996" s="79" t="s">
        <v>45</v>
      </c>
      <c r="U3996" s="78">
        <v>11</v>
      </c>
      <c r="V3996" s="80" t="s">
        <v>156</v>
      </c>
      <c r="W3996" s="78">
        <v>61</v>
      </c>
      <c r="X3996" s="78">
        <v>9</v>
      </c>
    </row>
    <row r="3997" spans="1:24" x14ac:dyDescent="0.25">
      <c r="A3997" s="67"/>
      <c r="B3997" s="67">
        <v>3595</v>
      </c>
      <c r="C3997" s="67" t="s">
        <v>801</v>
      </c>
      <c r="D3997" s="109">
        <v>394025</v>
      </c>
      <c r="E3997" s="75" t="s">
        <v>609</v>
      </c>
      <c r="F3997" s="72">
        <v>611489</v>
      </c>
      <c r="G3997" s="86" t="s">
        <v>733</v>
      </c>
      <c r="H3997" s="87">
        <v>0</v>
      </c>
      <c r="I3997" s="87">
        <v>0</v>
      </c>
      <c r="J3997" s="87">
        <v>50</v>
      </c>
      <c r="K3997" s="87">
        <v>4.3899999999999997</v>
      </c>
      <c r="L3997" s="80">
        <v>50</v>
      </c>
      <c r="M3997" s="80"/>
      <c r="N3997" s="80"/>
      <c r="O3997" s="80"/>
      <c r="P3997" s="80"/>
      <c r="Q3997" s="78">
        <v>110010</v>
      </c>
      <c r="R3997" s="79" t="s">
        <v>45</v>
      </c>
      <c r="S3997" s="78">
        <v>25</v>
      </c>
      <c r="T3997" s="79" t="s">
        <v>45</v>
      </c>
      <c r="U3997" s="78">
        <v>11</v>
      </c>
      <c r="V3997" s="80" t="s">
        <v>156</v>
      </c>
      <c r="W3997" s="78">
        <v>61</v>
      </c>
      <c r="X3997" s="78">
        <v>9</v>
      </c>
    </row>
    <row r="3998" spans="1:24" x14ac:dyDescent="0.25">
      <c r="A3998" s="67"/>
      <c r="B3998" s="67">
        <v>3596</v>
      </c>
      <c r="C3998" s="67" t="s">
        <v>801</v>
      </c>
      <c r="D3998" s="109">
        <v>394025</v>
      </c>
      <c r="E3998" s="75" t="s">
        <v>609</v>
      </c>
      <c r="F3998" s="72">
        <v>611492</v>
      </c>
      <c r="G3998" s="86" t="s">
        <v>183</v>
      </c>
      <c r="H3998" s="87">
        <v>0</v>
      </c>
      <c r="I3998" s="87">
        <v>23.57</v>
      </c>
      <c r="J3998" s="87">
        <v>54</v>
      </c>
      <c r="K3998" s="87">
        <v>18.34</v>
      </c>
      <c r="L3998" s="80">
        <v>0</v>
      </c>
      <c r="M3998" s="80"/>
      <c r="N3998" s="80"/>
      <c r="O3998" s="80"/>
      <c r="P3998" s="80"/>
      <c r="Q3998" s="78">
        <v>110010</v>
      </c>
      <c r="R3998" s="79" t="s">
        <v>45</v>
      </c>
      <c r="S3998" s="78">
        <v>25</v>
      </c>
      <c r="T3998" s="79" t="s">
        <v>45</v>
      </c>
      <c r="U3998" s="78">
        <v>11</v>
      </c>
      <c r="V3998" s="80" t="s">
        <v>156</v>
      </c>
      <c r="W3998" s="78">
        <v>61</v>
      </c>
      <c r="X3998" s="78">
        <v>9</v>
      </c>
    </row>
    <row r="3999" spans="1:24" x14ac:dyDescent="0.25">
      <c r="A3999" s="67"/>
      <c r="B3999" s="67">
        <v>3597</v>
      </c>
      <c r="C3999" s="67" t="s">
        <v>801</v>
      </c>
      <c r="D3999" s="109">
        <v>394025</v>
      </c>
      <c r="E3999" s="75" t="s">
        <v>609</v>
      </c>
      <c r="F3999" s="72">
        <v>611510</v>
      </c>
      <c r="G3999" s="86" t="s">
        <v>212</v>
      </c>
      <c r="H3999" s="87">
        <v>14699.869999999999</v>
      </c>
      <c r="I3999" s="87">
        <v>16028.55</v>
      </c>
      <c r="J3999" s="87">
        <v>21320</v>
      </c>
      <c r="K3999" s="87">
        <v>9020.83</v>
      </c>
      <c r="L3999" s="80">
        <v>18000</v>
      </c>
      <c r="M3999" s="80"/>
      <c r="N3999" s="80"/>
      <c r="O3999" s="80"/>
      <c r="P3999" s="80"/>
      <c r="Q3999" s="78">
        <v>110010</v>
      </c>
      <c r="R3999" s="79" t="s">
        <v>45</v>
      </c>
      <c r="S3999" s="78">
        <v>25</v>
      </c>
      <c r="T3999" s="79" t="s">
        <v>45</v>
      </c>
      <c r="U3999" s="78">
        <v>11</v>
      </c>
      <c r="V3999" s="80" t="s">
        <v>156</v>
      </c>
      <c r="W3999" s="78">
        <v>61</v>
      </c>
      <c r="X3999" s="78">
        <v>9</v>
      </c>
    </row>
    <row r="4000" spans="1:24" s="66" customFormat="1" x14ac:dyDescent="0.25">
      <c r="A4000" s="67"/>
      <c r="B4000" s="67">
        <v>3598</v>
      </c>
      <c r="C4000" s="67" t="s">
        <v>801</v>
      </c>
      <c r="D4000" s="109">
        <v>394025</v>
      </c>
      <c r="E4000" s="75" t="s">
        <v>609</v>
      </c>
      <c r="F4000" s="72">
        <v>611520</v>
      </c>
      <c r="G4000" s="86" t="s">
        <v>275</v>
      </c>
      <c r="H4000" s="87">
        <v>0</v>
      </c>
      <c r="I4000" s="87">
        <v>553.28</v>
      </c>
      <c r="J4000" s="87">
        <v>0</v>
      </c>
      <c r="K4000" s="87">
        <v>0</v>
      </c>
      <c r="L4000" s="80">
        <v>0</v>
      </c>
      <c r="M4000" s="80"/>
      <c r="N4000" s="80"/>
      <c r="O4000" s="80"/>
      <c r="P4000" s="80"/>
      <c r="Q4000" s="78">
        <v>110010</v>
      </c>
      <c r="R4000" s="79" t="s">
        <v>45</v>
      </c>
      <c r="S4000" s="78">
        <v>25</v>
      </c>
      <c r="T4000" s="79" t="s">
        <v>45</v>
      </c>
      <c r="U4000" s="78">
        <v>11</v>
      </c>
      <c r="V4000" s="80" t="s">
        <v>156</v>
      </c>
      <c r="W4000" s="78">
        <v>61</v>
      </c>
      <c r="X4000" s="78">
        <v>9</v>
      </c>
    </row>
    <row r="4001" spans="1:24" x14ac:dyDescent="0.25">
      <c r="A4001" s="67"/>
      <c r="B4001" s="67">
        <v>3599</v>
      </c>
      <c r="C4001" s="67" t="s">
        <v>801</v>
      </c>
      <c r="D4001" s="109">
        <v>394025</v>
      </c>
      <c r="E4001" s="75" t="s">
        <v>609</v>
      </c>
      <c r="F4001" s="72">
        <v>712385</v>
      </c>
      <c r="G4001" s="86" t="s">
        <v>607</v>
      </c>
      <c r="H4001" s="87">
        <v>69898.3</v>
      </c>
      <c r="I4001" s="87">
        <v>72958.28</v>
      </c>
      <c r="J4001" s="87">
        <v>82500</v>
      </c>
      <c r="K4001" s="87">
        <v>71911.77</v>
      </c>
      <c r="L4001" s="80">
        <v>92500</v>
      </c>
      <c r="M4001" s="80"/>
      <c r="N4001" s="80"/>
      <c r="O4001" s="80"/>
      <c r="P4001" s="80"/>
      <c r="Q4001" s="78">
        <v>110010</v>
      </c>
      <c r="R4001" s="79" t="s">
        <v>45</v>
      </c>
      <c r="S4001" s="78">
        <v>25</v>
      </c>
      <c r="T4001" s="79" t="s">
        <v>45</v>
      </c>
      <c r="U4001" s="78">
        <v>11</v>
      </c>
      <c r="V4001" s="80" t="s">
        <v>156</v>
      </c>
      <c r="W4001" s="78">
        <v>71</v>
      </c>
      <c r="X4001" s="78">
        <v>9</v>
      </c>
    </row>
    <row r="4002" spans="1:24" x14ac:dyDescent="0.25">
      <c r="A4002" s="67"/>
      <c r="B4002" s="67">
        <v>3600</v>
      </c>
      <c r="C4002" s="67" t="s">
        <v>801</v>
      </c>
      <c r="D4002" s="109">
        <v>394025</v>
      </c>
      <c r="E4002" s="75" t="s">
        <v>609</v>
      </c>
      <c r="F4002" s="72">
        <v>712510</v>
      </c>
      <c r="G4002" s="86" t="s">
        <v>186</v>
      </c>
      <c r="H4002" s="87">
        <v>0</v>
      </c>
      <c r="I4002" s="87">
        <v>243</v>
      </c>
      <c r="J4002" s="87">
        <v>0</v>
      </c>
      <c r="K4002" s="87">
        <v>0</v>
      </c>
      <c r="L4002" s="80">
        <v>0</v>
      </c>
      <c r="M4002" s="80"/>
      <c r="N4002" s="80"/>
      <c r="O4002" s="80"/>
      <c r="P4002" s="80"/>
      <c r="Q4002" s="78">
        <v>110010</v>
      </c>
      <c r="R4002" s="79" t="s">
        <v>45</v>
      </c>
      <c r="S4002" s="78">
        <v>25</v>
      </c>
      <c r="T4002" s="79" t="s">
        <v>45</v>
      </c>
      <c r="U4002" s="78">
        <v>11</v>
      </c>
      <c r="V4002" s="80" t="s">
        <v>156</v>
      </c>
      <c r="W4002" s="78">
        <v>71</v>
      </c>
      <c r="X4002" s="78">
        <v>9</v>
      </c>
    </row>
    <row r="4003" spans="1:24" x14ac:dyDescent="0.25">
      <c r="A4003" s="67"/>
      <c r="B4003" s="67">
        <v>3601</v>
      </c>
      <c r="C4003" s="67" t="s">
        <v>801</v>
      </c>
      <c r="D4003" s="109">
        <v>394025</v>
      </c>
      <c r="E4003" s="86" t="s">
        <v>609</v>
      </c>
      <c r="F4003" s="72">
        <v>712655</v>
      </c>
      <c r="G4003" s="86" t="s">
        <v>237</v>
      </c>
      <c r="H4003" s="87">
        <v>150</v>
      </c>
      <c r="I4003" s="87">
        <v>0</v>
      </c>
      <c r="J4003" s="87">
        <v>250</v>
      </c>
      <c r="K4003" s="87">
        <v>0</v>
      </c>
      <c r="L4003" s="80">
        <v>150</v>
      </c>
      <c r="M4003" s="80"/>
      <c r="N4003" s="80"/>
      <c r="O4003" s="80"/>
      <c r="P4003" s="80"/>
      <c r="Q4003" s="78">
        <v>110010</v>
      </c>
      <c r="R4003" s="79" t="s">
        <v>45</v>
      </c>
      <c r="S4003" s="78">
        <v>25</v>
      </c>
      <c r="T4003" s="79" t="s">
        <v>45</v>
      </c>
      <c r="U4003" s="78">
        <v>11</v>
      </c>
      <c r="V4003" s="80" t="s">
        <v>156</v>
      </c>
      <c r="W4003" s="78">
        <v>71</v>
      </c>
      <c r="X4003" s="78">
        <v>9</v>
      </c>
    </row>
    <row r="4004" spans="1:24" x14ac:dyDescent="0.25">
      <c r="A4004" s="67"/>
      <c r="B4004" s="67">
        <v>3602</v>
      </c>
      <c r="C4004" s="67" t="s">
        <v>801</v>
      </c>
      <c r="D4004" s="109">
        <v>394025</v>
      </c>
      <c r="E4004" s="86" t="s">
        <v>609</v>
      </c>
      <c r="F4004" s="72">
        <v>733320</v>
      </c>
      <c r="G4004" s="86" t="s">
        <v>520</v>
      </c>
      <c r="H4004" s="87">
        <v>24387.09</v>
      </c>
      <c r="I4004" s="87">
        <v>21187.010000000002</v>
      </c>
      <c r="J4004" s="87">
        <v>23393</v>
      </c>
      <c r="K4004" s="87">
        <v>2764.29</v>
      </c>
      <c r="L4004" s="80">
        <v>23923</v>
      </c>
      <c r="M4004" s="80"/>
      <c r="N4004" s="80"/>
      <c r="O4004" s="80"/>
      <c r="P4004" s="80"/>
      <c r="Q4004" s="78">
        <v>110010</v>
      </c>
      <c r="R4004" s="79" t="s">
        <v>45</v>
      </c>
      <c r="S4004" s="78">
        <v>25</v>
      </c>
      <c r="T4004" s="79" t="s">
        <v>45</v>
      </c>
      <c r="U4004" s="78">
        <v>11</v>
      </c>
      <c r="V4004" s="80" t="s">
        <v>156</v>
      </c>
      <c r="W4004" s="78">
        <v>73</v>
      </c>
      <c r="X4004" s="78">
        <v>9</v>
      </c>
    </row>
    <row r="4005" spans="1:24" x14ac:dyDescent="0.25">
      <c r="A4005" s="67"/>
      <c r="B4005" s="67">
        <v>3603</v>
      </c>
      <c r="C4005" s="67" t="s">
        <v>801</v>
      </c>
      <c r="D4005" s="109">
        <v>394025</v>
      </c>
      <c r="E4005" s="86" t="s">
        <v>609</v>
      </c>
      <c r="F4005" s="72">
        <v>744210</v>
      </c>
      <c r="G4005" s="86" t="s">
        <v>190</v>
      </c>
      <c r="H4005" s="87">
        <v>0</v>
      </c>
      <c r="I4005" s="87">
        <v>81.2</v>
      </c>
      <c r="J4005" s="87">
        <v>250</v>
      </c>
      <c r="K4005" s="87">
        <v>0</v>
      </c>
      <c r="L4005" s="80">
        <v>150</v>
      </c>
      <c r="M4005" s="80"/>
      <c r="N4005" s="80"/>
      <c r="O4005" s="80"/>
      <c r="P4005" s="80"/>
      <c r="Q4005" s="78">
        <v>110010</v>
      </c>
      <c r="R4005" s="79" t="s">
        <v>45</v>
      </c>
      <c r="S4005" s="78">
        <v>25</v>
      </c>
      <c r="T4005" s="79" t="s">
        <v>45</v>
      </c>
      <c r="U4005" s="78">
        <v>11</v>
      </c>
      <c r="V4005" s="80" t="s">
        <v>156</v>
      </c>
      <c r="W4005" s="78">
        <v>74</v>
      </c>
      <c r="X4005" s="78">
        <v>9</v>
      </c>
    </row>
    <row r="4006" spans="1:24" x14ac:dyDescent="0.25">
      <c r="A4006" s="67"/>
      <c r="B4006" s="67">
        <v>3604</v>
      </c>
      <c r="C4006" s="67" t="s">
        <v>801</v>
      </c>
      <c r="D4006" s="109">
        <v>394025</v>
      </c>
      <c r="E4006" s="86" t="s">
        <v>609</v>
      </c>
      <c r="F4006" s="72">
        <v>744220</v>
      </c>
      <c r="G4006" s="86" t="s">
        <v>191</v>
      </c>
      <c r="H4006" s="87">
        <v>1702.49</v>
      </c>
      <c r="I4006" s="87">
        <v>1353.1</v>
      </c>
      <c r="J4006" s="87">
        <v>2801</v>
      </c>
      <c r="K4006" s="87">
        <v>1757.44</v>
      </c>
      <c r="L4006" s="80">
        <v>3000</v>
      </c>
      <c r="M4006" s="80"/>
      <c r="N4006" s="80"/>
      <c r="O4006" s="80"/>
      <c r="P4006" s="80"/>
      <c r="Q4006" s="78">
        <v>110010</v>
      </c>
      <c r="R4006" s="79" t="s">
        <v>45</v>
      </c>
      <c r="S4006" s="78">
        <v>25</v>
      </c>
      <c r="T4006" s="79" t="s">
        <v>45</v>
      </c>
      <c r="U4006" s="78">
        <v>11</v>
      </c>
      <c r="V4006" s="80" t="s">
        <v>156</v>
      </c>
      <c r="W4006" s="78">
        <v>74</v>
      </c>
      <c r="X4006" s="78">
        <v>9</v>
      </c>
    </row>
    <row r="4007" spans="1:24" x14ac:dyDescent="0.25">
      <c r="A4007" s="67"/>
      <c r="B4007" s="67">
        <v>3605</v>
      </c>
      <c r="C4007" s="67" t="s">
        <v>801</v>
      </c>
      <c r="D4007" s="109">
        <v>394025</v>
      </c>
      <c r="E4007" s="86" t="s">
        <v>609</v>
      </c>
      <c r="F4007" s="72">
        <v>744230</v>
      </c>
      <c r="G4007" s="86" t="s">
        <v>234</v>
      </c>
      <c r="H4007" s="87">
        <v>370</v>
      </c>
      <c r="I4007" s="87">
        <v>750</v>
      </c>
      <c r="J4007" s="87">
        <v>199</v>
      </c>
      <c r="K4007" s="87">
        <v>199</v>
      </c>
      <c r="L4007" s="80">
        <v>0</v>
      </c>
      <c r="M4007" s="80"/>
      <c r="N4007" s="80"/>
      <c r="O4007" s="80"/>
      <c r="P4007" s="80"/>
      <c r="Q4007" s="78">
        <v>110010</v>
      </c>
      <c r="R4007" s="79" t="s">
        <v>45</v>
      </c>
      <c r="S4007" s="78">
        <v>25</v>
      </c>
      <c r="T4007" s="79" t="s">
        <v>45</v>
      </c>
      <c r="U4007" s="78">
        <v>11</v>
      </c>
      <c r="V4007" s="80" t="s">
        <v>156</v>
      </c>
      <c r="W4007" s="78">
        <v>74</v>
      </c>
      <c r="X4007" s="78">
        <v>9</v>
      </c>
    </row>
    <row r="4008" spans="1:24" x14ac:dyDescent="0.25">
      <c r="A4008" s="67"/>
      <c r="B4008" s="67">
        <v>3606</v>
      </c>
      <c r="C4008" s="67" t="s">
        <v>801</v>
      </c>
      <c r="D4008" s="109">
        <v>394025</v>
      </c>
      <c r="E4008" s="86" t="s">
        <v>609</v>
      </c>
      <c r="F4008" s="72">
        <v>755310</v>
      </c>
      <c r="G4008" s="86" t="s">
        <v>194</v>
      </c>
      <c r="H4008" s="87">
        <v>0.36</v>
      </c>
      <c r="I4008" s="87">
        <v>0</v>
      </c>
      <c r="J4008" s="87">
        <v>250</v>
      </c>
      <c r="K4008" s="87">
        <v>0</v>
      </c>
      <c r="L4008" s="80">
        <v>0</v>
      </c>
      <c r="M4008" s="80"/>
      <c r="N4008" s="80"/>
      <c r="O4008" s="80"/>
      <c r="P4008" s="80"/>
      <c r="Q4008" s="78">
        <v>110010</v>
      </c>
      <c r="R4008" s="79" t="s">
        <v>45</v>
      </c>
      <c r="S4008" s="78">
        <v>25</v>
      </c>
      <c r="T4008" s="79" t="s">
        <v>45</v>
      </c>
      <c r="U4008" s="78">
        <v>11</v>
      </c>
      <c r="V4008" s="80" t="s">
        <v>156</v>
      </c>
      <c r="W4008" s="78">
        <v>75</v>
      </c>
      <c r="X4008" s="78">
        <v>9</v>
      </c>
    </row>
    <row r="4009" spans="1:24" x14ac:dyDescent="0.25">
      <c r="A4009" s="67"/>
      <c r="B4009" s="67">
        <v>3607</v>
      </c>
      <c r="C4009" s="67" t="s">
        <v>801</v>
      </c>
      <c r="D4009" s="109">
        <v>394025</v>
      </c>
      <c r="E4009" s="86" t="s">
        <v>609</v>
      </c>
      <c r="F4009" s="72">
        <v>755360</v>
      </c>
      <c r="G4009" s="86" t="s">
        <v>225</v>
      </c>
      <c r="H4009" s="87">
        <v>12</v>
      </c>
      <c r="I4009" s="87">
        <v>0</v>
      </c>
      <c r="J4009" s="87">
        <v>250</v>
      </c>
      <c r="K4009" s="87">
        <v>0</v>
      </c>
      <c r="L4009" s="80">
        <v>0</v>
      </c>
      <c r="M4009" s="80"/>
      <c r="N4009" s="80"/>
      <c r="O4009" s="80"/>
      <c r="P4009" s="80"/>
      <c r="Q4009" s="78">
        <v>110010</v>
      </c>
      <c r="R4009" s="79" t="s">
        <v>45</v>
      </c>
      <c r="S4009" s="78">
        <v>25</v>
      </c>
      <c r="T4009" s="79" t="s">
        <v>45</v>
      </c>
      <c r="U4009" s="78">
        <v>11</v>
      </c>
      <c r="V4009" s="80" t="s">
        <v>156</v>
      </c>
      <c r="W4009" s="78">
        <v>75</v>
      </c>
      <c r="X4009" s="78">
        <v>9</v>
      </c>
    </row>
    <row r="4010" spans="1:24" x14ac:dyDescent="0.25">
      <c r="A4010" s="67"/>
      <c r="B4010" s="67">
        <v>3608</v>
      </c>
      <c r="C4010" s="67" t="s">
        <v>801</v>
      </c>
      <c r="D4010" s="109">
        <v>394025</v>
      </c>
      <c r="E4010" s="86" t="s">
        <v>609</v>
      </c>
      <c r="F4010" s="72">
        <v>755705</v>
      </c>
      <c r="G4010" s="86" t="s">
        <v>196</v>
      </c>
      <c r="H4010" s="87">
        <v>231.89000000000004</v>
      </c>
      <c r="I4010" s="87">
        <v>294.90000000000003</v>
      </c>
      <c r="J4010" s="87">
        <v>500</v>
      </c>
      <c r="K4010" s="87">
        <v>67.62</v>
      </c>
      <c r="L4010" s="80">
        <v>500</v>
      </c>
      <c r="M4010" s="80"/>
      <c r="N4010" s="80"/>
      <c r="O4010" s="80"/>
      <c r="P4010" s="80"/>
      <c r="Q4010" s="78">
        <v>110010</v>
      </c>
      <c r="R4010" s="79" t="s">
        <v>45</v>
      </c>
      <c r="S4010" s="78">
        <v>25</v>
      </c>
      <c r="T4010" s="79" t="s">
        <v>45</v>
      </c>
      <c r="U4010" s="78">
        <v>11</v>
      </c>
      <c r="V4010" s="80" t="s">
        <v>156</v>
      </c>
      <c r="W4010" s="78">
        <v>75</v>
      </c>
      <c r="X4010" s="78">
        <v>9</v>
      </c>
    </row>
    <row r="4011" spans="1:24" x14ac:dyDescent="0.25">
      <c r="A4011" s="67"/>
      <c r="B4011" s="67">
        <v>3609</v>
      </c>
      <c r="C4011" s="67" t="s">
        <v>801</v>
      </c>
      <c r="D4011" s="109">
        <v>394025</v>
      </c>
      <c r="E4011" s="86" t="s">
        <v>609</v>
      </c>
      <c r="F4011" s="72">
        <v>777412</v>
      </c>
      <c r="G4011" s="86" t="s">
        <v>205</v>
      </c>
      <c r="H4011" s="87">
        <v>0</v>
      </c>
      <c r="I4011" s="87">
        <v>0</v>
      </c>
      <c r="J4011" s="87">
        <v>15000</v>
      </c>
      <c r="K4011" s="87">
        <v>0</v>
      </c>
      <c r="L4011" s="80">
        <v>0</v>
      </c>
      <c r="M4011" s="80"/>
      <c r="N4011" s="80"/>
      <c r="O4011" s="80"/>
      <c r="P4011" s="80"/>
      <c r="Q4011" s="78">
        <v>110010</v>
      </c>
      <c r="R4011" s="79" t="s">
        <v>45</v>
      </c>
      <c r="S4011" s="78">
        <v>25</v>
      </c>
      <c r="T4011" s="79" t="s">
        <v>45</v>
      </c>
      <c r="U4011" s="78">
        <v>11</v>
      </c>
      <c r="V4011" s="80" t="s">
        <v>156</v>
      </c>
      <c r="W4011" s="78">
        <v>77</v>
      </c>
      <c r="X4011" s="78">
        <v>9</v>
      </c>
    </row>
    <row r="4012" spans="1:24" x14ac:dyDescent="0.25">
      <c r="A4012" s="67"/>
      <c r="B4012" s="67">
        <v>3610</v>
      </c>
      <c r="C4012" s="67" t="s">
        <v>801</v>
      </c>
      <c r="D4012" s="109">
        <v>394025</v>
      </c>
      <c r="E4012" s="86" t="s">
        <v>609</v>
      </c>
      <c r="F4012" s="72">
        <v>787410</v>
      </c>
      <c r="G4012" s="86" t="s">
        <v>227</v>
      </c>
      <c r="H4012" s="87">
        <v>0</v>
      </c>
      <c r="I4012" s="87">
        <v>3425.75</v>
      </c>
      <c r="J4012" s="87">
        <v>1000</v>
      </c>
      <c r="K4012" s="87">
        <v>0</v>
      </c>
      <c r="L4012" s="80">
        <v>1000</v>
      </c>
      <c r="M4012" s="80"/>
      <c r="N4012" s="80"/>
      <c r="O4012" s="80"/>
      <c r="P4012" s="80"/>
      <c r="Q4012" s="78">
        <v>110010</v>
      </c>
      <c r="R4012" s="79" t="s">
        <v>45</v>
      </c>
      <c r="S4012" s="78">
        <v>25</v>
      </c>
      <c r="T4012" s="79" t="s">
        <v>45</v>
      </c>
      <c r="U4012" s="78">
        <v>11</v>
      </c>
      <c r="V4012" s="80" t="s">
        <v>156</v>
      </c>
      <c r="W4012" s="78">
        <v>78</v>
      </c>
      <c r="X4012" s="78">
        <v>9</v>
      </c>
    </row>
    <row r="4013" spans="1:24" x14ac:dyDescent="0.25">
      <c r="A4013" s="67"/>
      <c r="B4013" s="67"/>
      <c r="C4013" s="67" t="s">
        <v>801</v>
      </c>
      <c r="D4013" s="109">
        <v>394025</v>
      </c>
      <c r="E4013" s="86" t="s">
        <v>609</v>
      </c>
      <c r="F4013" s="66">
        <v>798142</v>
      </c>
      <c r="G4013" s="66" t="s">
        <v>839</v>
      </c>
      <c r="H4013" s="87"/>
      <c r="I4013" s="87"/>
      <c r="J4013" s="87"/>
      <c r="K4013" s="87"/>
      <c r="L4013" s="80">
        <v>-13922</v>
      </c>
      <c r="M4013" s="80"/>
      <c r="N4013" s="80"/>
      <c r="O4013" s="80"/>
      <c r="P4013" s="80"/>
      <c r="Q4013" s="78">
        <v>110010</v>
      </c>
      <c r="R4013" s="79" t="s">
        <v>45</v>
      </c>
      <c r="S4013" s="78">
        <v>25</v>
      </c>
      <c r="T4013" s="79" t="s">
        <v>45</v>
      </c>
      <c r="U4013" s="78">
        <v>11</v>
      </c>
      <c r="V4013" s="80" t="s">
        <v>156</v>
      </c>
      <c r="W4013" s="78">
        <v>79</v>
      </c>
      <c r="X4013" s="78">
        <v>9</v>
      </c>
    </row>
    <row r="4014" spans="1:24" x14ac:dyDescent="0.25">
      <c r="A4014" s="67"/>
      <c r="B4014" s="67">
        <v>3611</v>
      </c>
      <c r="C4014" s="67" t="s">
        <v>802</v>
      </c>
      <c r="D4014" s="109">
        <v>230615</v>
      </c>
      <c r="E4014" s="75" t="s">
        <v>610</v>
      </c>
      <c r="F4014" s="72">
        <v>611420</v>
      </c>
      <c r="G4014" s="75" t="s">
        <v>181</v>
      </c>
      <c r="H4014" s="77">
        <v>56256.100000000006</v>
      </c>
      <c r="I4014" s="77">
        <v>64729.44000000001</v>
      </c>
      <c r="J4014" s="77">
        <v>67231</v>
      </c>
      <c r="K4014" s="77">
        <v>33615.360000000001</v>
      </c>
      <c r="L4014" s="80">
        <v>67231</v>
      </c>
      <c r="M4014" s="80"/>
      <c r="N4014" s="80"/>
      <c r="O4014" s="80"/>
      <c r="P4014" s="80"/>
      <c r="Q4014" s="78">
        <v>110010</v>
      </c>
      <c r="R4014" s="79" t="s">
        <v>44</v>
      </c>
      <c r="S4014" s="78">
        <v>35</v>
      </c>
      <c r="T4014" s="79" t="s">
        <v>44</v>
      </c>
      <c r="U4014" s="78">
        <v>11</v>
      </c>
      <c r="V4014" s="80" t="s">
        <v>156</v>
      </c>
      <c r="W4014" s="78">
        <v>61</v>
      </c>
      <c r="X4014" s="78">
        <v>9</v>
      </c>
    </row>
    <row r="4015" spans="1:24" x14ac:dyDescent="0.25">
      <c r="A4015" s="67"/>
      <c r="B4015" s="67">
        <v>3612</v>
      </c>
      <c r="C4015" s="67" t="s">
        <v>802</v>
      </c>
      <c r="D4015" s="109">
        <v>230615</v>
      </c>
      <c r="E4015" s="75" t="s">
        <v>610</v>
      </c>
      <c r="F4015" s="72">
        <v>611489</v>
      </c>
      <c r="G4015" s="75" t="s">
        <v>733</v>
      </c>
      <c r="H4015" s="77">
        <v>0</v>
      </c>
      <c r="I4015" s="77">
        <v>145.66999999999999</v>
      </c>
      <c r="J4015" s="77">
        <v>204</v>
      </c>
      <c r="K4015" s="77">
        <v>105.05</v>
      </c>
      <c r="L4015" s="80">
        <v>100</v>
      </c>
      <c r="M4015" s="80"/>
      <c r="N4015" s="80"/>
      <c r="O4015" s="80"/>
      <c r="P4015" s="80"/>
      <c r="Q4015" s="78">
        <v>110010</v>
      </c>
      <c r="R4015" s="79" t="s">
        <v>44</v>
      </c>
      <c r="S4015" s="78">
        <v>35</v>
      </c>
      <c r="T4015" s="79" t="s">
        <v>44</v>
      </c>
      <c r="U4015" s="78">
        <v>11</v>
      </c>
      <c r="V4015" s="80" t="s">
        <v>156</v>
      </c>
      <c r="W4015" s="78">
        <v>61</v>
      </c>
      <c r="X4015" s="78">
        <v>9</v>
      </c>
    </row>
    <row r="4016" spans="1:24" x14ac:dyDescent="0.25">
      <c r="A4016" s="67"/>
      <c r="B4016" s="67">
        <v>3613</v>
      </c>
      <c r="C4016" s="67" t="s">
        <v>802</v>
      </c>
      <c r="D4016" s="109">
        <v>230615</v>
      </c>
      <c r="E4016" s="75" t="s">
        <v>610</v>
      </c>
      <c r="F4016" s="72">
        <v>611491</v>
      </c>
      <c r="G4016" s="75" t="s">
        <v>233</v>
      </c>
      <c r="H4016" s="77">
        <v>12.6</v>
      </c>
      <c r="I4016" s="77">
        <v>0</v>
      </c>
      <c r="J4016" s="77">
        <v>192</v>
      </c>
      <c r="K4016" s="77">
        <v>0</v>
      </c>
      <c r="L4016" s="80">
        <v>0</v>
      </c>
      <c r="M4016" s="80"/>
      <c r="N4016" s="80"/>
      <c r="O4016" s="80"/>
      <c r="P4016" s="80"/>
      <c r="Q4016" s="78">
        <v>110010</v>
      </c>
      <c r="R4016" s="79" t="s">
        <v>44</v>
      </c>
      <c r="S4016" s="78">
        <v>35</v>
      </c>
      <c r="T4016" s="79" t="s">
        <v>44</v>
      </c>
      <c r="U4016" s="78">
        <v>11</v>
      </c>
      <c r="V4016" s="80" t="s">
        <v>156</v>
      </c>
      <c r="W4016" s="78">
        <v>61</v>
      </c>
      <c r="X4016" s="78">
        <v>9</v>
      </c>
    </row>
    <row r="4017" spans="1:24" s="66" customFormat="1" x14ac:dyDescent="0.25">
      <c r="A4017" s="67"/>
      <c r="B4017" s="67">
        <v>3614</v>
      </c>
      <c r="C4017" s="67" t="s">
        <v>802</v>
      </c>
      <c r="D4017" s="109">
        <v>230615</v>
      </c>
      <c r="E4017" s="75" t="s">
        <v>610</v>
      </c>
      <c r="F4017" s="72">
        <v>611492</v>
      </c>
      <c r="G4017" s="75" t="s">
        <v>183</v>
      </c>
      <c r="H4017" s="77">
        <v>0</v>
      </c>
      <c r="I4017" s="77">
        <v>425.15</v>
      </c>
      <c r="J4017" s="77">
        <v>404</v>
      </c>
      <c r="K4017" s="77">
        <v>369.35</v>
      </c>
      <c r="L4017" s="80">
        <v>100</v>
      </c>
      <c r="M4017" s="80"/>
      <c r="N4017" s="80"/>
      <c r="O4017" s="80"/>
      <c r="P4017" s="80"/>
      <c r="Q4017" s="78">
        <v>110010</v>
      </c>
      <c r="R4017" s="79" t="s">
        <v>44</v>
      </c>
      <c r="S4017" s="78">
        <v>35</v>
      </c>
      <c r="T4017" s="79" t="s">
        <v>44</v>
      </c>
      <c r="U4017" s="78">
        <v>11</v>
      </c>
      <c r="V4017" s="80" t="s">
        <v>156</v>
      </c>
      <c r="W4017" s="78">
        <v>61</v>
      </c>
      <c r="X4017" s="78">
        <v>9</v>
      </c>
    </row>
    <row r="4018" spans="1:24" x14ac:dyDescent="0.25">
      <c r="A4018" s="67"/>
      <c r="B4018" s="67">
        <v>3615</v>
      </c>
      <c r="C4018" s="67" t="s">
        <v>802</v>
      </c>
      <c r="D4018" s="109">
        <v>230615</v>
      </c>
      <c r="E4018" s="75" t="s">
        <v>610</v>
      </c>
      <c r="F4018" s="72">
        <v>611493</v>
      </c>
      <c r="G4018" s="75" t="s">
        <v>218</v>
      </c>
      <c r="H4018" s="77">
        <v>472.33</v>
      </c>
      <c r="I4018" s="77">
        <v>0</v>
      </c>
      <c r="J4018" s="77">
        <v>0</v>
      </c>
      <c r="K4018" s="77">
        <v>0</v>
      </c>
      <c r="L4018" s="80">
        <v>0</v>
      </c>
      <c r="M4018" s="80"/>
      <c r="N4018" s="80"/>
      <c r="O4018" s="80"/>
      <c r="P4018" s="80"/>
      <c r="Q4018" s="78">
        <v>110010</v>
      </c>
      <c r="R4018" s="79" t="s">
        <v>44</v>
      </c>
      <c r="S4018" s="78">
        <v>35</v>
      </c>
      <c r="T4018" s="79" t="s">
        <v>44</v>
      </c>
      <c r="U4018" s="78">
        <v>11</v>
      </c>
      <c r="V4018" s="80" t="s">
        <v>156</v>
      </c>
      <c r="W4018" s="78">
        <v>61</v>
      </c>
      <c r="X4018" s="78">
        <v>9</v>
      </c>
    </row>
    <row r="4019" spans="1:24" x14ac:dyDescent="0.25">
      <c r="A4019" s="67"/>
      <c r="B4019" s="67">
        <v>3616</v>
      </c>
      <c r="C4019" s="67" t="s">
        <v>802</v>
      </c>
      <c r="D4019" s="109">
        <v>230615</v>
      </c>
      <c r="E4019" s="75" t="s">
        <v>610</v>
      </c>
      <c r="F4019" s="72">
        <v>712420</v>
      </c>
      <c r="G4019" s="75" t="s">
        <v>223</v>
      </c>
      <c r="H4019" s="77">
        <v>1183.92</v>
      </c>
      <c r="I4019" s="77">
        <v>2048</v>
      </c>
      <c r="J4019" s="77">
        <v>4000</v>
      </c>
      <c r="K4019" s="77">
        <v>2067</v>
      </c>
      <c r="L4019" s="80">
        <v>4000</v>
      </c>
      <c r="M4019" s="80"/>
      <c r="N4019" s="80"/>
      <c r="O4019" s="80"/>
      <c r="P4019" s="80"/>
      <c r="Q4019" s="78">
        <v>110010</v>
      </c>
      <c r="R4019" s="79" t="s">
        <v>44</v>
      </c>
      <c r="S4019" s="78">
        <v>35</v>
      </c>
      <c r="T4019" s="79" t="s">
        <v>44</v>
      </c>
      <c r="U4019" s="78">
        <v>11</v>
      </c>
      <c r="V4019" s="80" t="s">
        <v>156</v>
      </c>
      <c r="W4019" s="78">
        <v>71</v>
      </c>
      <c r="X4019" s="78">
        <v>9</v>
      </c>
    </row>
    <row r="4020" spans="1:24" x14ac:dyDescent="0.25">
      <c r="A4020" s="67"/>
      <c r="B4020" s="67">
        <v>3617</v>
      </c>
      <c r="C4020" s="67" t="s">
        <v>802</v>
      </c>
      <c r="D4020" s="109">
        <v>230615</v>
      </c>
      <c r="E4020" s="75" t="s">
        <v>610</v>
      </c>
      <c r="F4020" s="72">
        <v>712490</v>
      </c>
      <c r="G4020" s="75" t="s">
        <v>185</v>
      </c>
      <c r="H4020" s="77">
        <v>4610</v>
      </c>
      <c r="I4020" s="77">
        <v>4958</v>
      </c>
      <c r="J4020" s="77">
        <v>5900</v>
      </c>
      <c r="K4020" s="77">
        <v>3898</v>
      </c>
      <c r="L4020" s="80">
        <v>6000</v>
      </c>
      <c r="M4020" s="80"/>
      <c r="N4020" s="80"/>
      <c r="O4020" s="80"/>
      <c r="P4020" s="80"/>
      <c r="Q4020" s="78">
        <v>110010</v>
      </c>
      <c r="R4020" s="79" t="s">
        <v>44</v>
      </c>
      <c r="S4020" s="78">
        <v>35</v>
      </c>
      <c r="T4020" s="79" t="s">
        <v>44</v>
      </c>
      <c r="U4020" s="78">
        <v>11</v>
      </c>
      <c r="V4020" s="80" t="s">
        <v>156</v>
      </c>
      <c r="W4020" s="78">
        <v>71</v>
      </c>
      <c r="X4020" s="78">
        <v>9</v>
      </c>
    </row>
    <row r="4021" spans="1:24" x14ac:dyDescent="0.25">
      <c r="A4021" s="67"/>
      <c r="B4021" s="67">
        <v>3618</v>
      </c>
      <c r="C4021" s="67" t="s">
        <v>802</v>
      </c>
      <c r="D4021" s="109">
        <v>230615</v>
      </c>
      <c r="E4021" s="75" t="s">
        <v>610</v>
      </c>
      <c r="F4021" s="72">
        <v>712510</v>
      </c>
      <c r="G4021" s="75" t="s">
        <v>186</v>
      </c>
      <c r="H4021" s="77">
        <v>4544.47</v>
      </c>
      <c r="I4021" s="77">
        <v>0</v>
      </c>
      <c r="J4021" s="77">
        <v>6500</v>
      </c>
      <c r="K4021" s="77">
        <v>0</v>
      </c>
      <c r="L4021" s="80">
        <v>7000</v>
      </c>
      <c r="M4021" s="80"/>
      <c r="N4021" s="80"/>
      <c r="O4021" s="80"/>
      <c r="P4021" s="80"/>
      <c r="Q4021" s="78">
        <v>110010</v>
      </c>
      <c r="R4021" s="79" t="s">
        <v>44</v>
      </c>
      <c r="S4021" s="78">
        <v>35</v>
      </c>
      <c r="T4021" s="79" t="s">
        <v>44</v>
      </c>
      <c r="U4021" s="78">
        <v>11</v>
      </c>
      <c r="V4021" s="80" t="s">
        <v>156</v>
      </c>
      <c r="W4021" s="78">
        <v>71</v>
      </c>
      <c r="X4021" s="78">
        <v>9</v>
      </c>
    </row>
    <row r="4022" spans="1:24" x14ac:dyDescent="0.25">
      <c r="A4022" s="67"/>
      <c r="B4022" s="67">
        <v>3619</v>
      </c>
      <c r="C4022" s="67" t="s">
        <v>802</v>
      </c>
      <c r="D4022" s="109">
        <v>230615</v>
      </c>
      <c r="E4022" s="75" t="s">
        <v>610</v>
      </c>
      <c r="F4022" s="72">
        <v>733120</v>
      </c>
      <c r="G4022" s="75" t="s">
        <v>188</v>
      </c>
      <c r="H4022" s="77">
        <v>944.49</v>
      </c>
      <c r="I4022" s="77">
        <v>576</v>
      </c>
      <c r="J4022" s="77">
        <v>2000</v>
      </c>
      <c r="K4022" s="77">
        <v>469.49</v>
      </c>
      <c r="L4022" s="80">
        <v>2000</v>
      </c>
      <c r="M4022" s="80"/>
      <c r="N4022" s="80"/>
      <c r="O4022" s="80"/>
      <c r="P4022" s="80"/>
      <c r="Q4022" s="78">
        <v>110010</v>
      </c>
      <c r="R4022" s="79" t="s">
        <v>44</v>
      </c>
      <c r="S4022" s="78">
        <v>35</v>
      </c>
      <c r="T4022" s="79" t="s">
        <v>44</v>
      </c>
      <c r="U4022" s="78">
        <v>11</v>
      </c>
      <c r="V4022" s="80" t="s">
        <v>156</v>
      </c>
      <c r="W4022" s="78">
        <v>73</v>
      </c>
      <c r="X4022" s="78">
        <v>9</v>
      </c>
    </row>
    <row r="4023" spans="1:24" x14ac:dyDescent="0.25">
      <c r="A4023" s="67"/>
      <c r="B4023" s="67">
        <v>3620</v>
      </c>
      <c r="C4023" s="67" t="s">
        <v>802</v>
      </c>
      <c r="D4023" s="109">
        <v>230615</v>
      </c>
      <c r="E4023" s="75" t="s">
        <v>610</v>
      </c>
      <c r="F4023" s="72">
        <v>744370</v>
      </c>
      <c r="G4023" s="75" t="s">
        <v>192</v>
      </c>
      <c r="H4023" s="77">
        <v>5256.5399999999991</v>
      </c>
      <c r="I4023" s="77">
        <v>5048.5200000000004</v>
      </c>
      <c r="J4023" s="77">
        <v>6000</v>
      </c>
      <c r="K4023" s="77">
        <v>587.56999999999994</v>
      </c>
      <c r="L4023" s="80">
        <v>6000</v>
      </c>
      <c r="M4023" s="80"/>
      <c r="N4023" s="80"/>
      <c r="O4023" s="80"/>
      <c r="P4023" s="80"/>
      <c r="Q4023" s="78">
        <v>110010</v>
      </c>
      <c r="R4023" s="79" t="s">
        <v>44</v>
      </c>
      <c r="S4023" s="78">
        <v>35</v>
      </c>
      <c r="T4023" s="79" t="s">
        <v>44</v>
      </c>
      <c r="U4023" s="78">
        <v>11</v>
      </c>
      <c r="V4023" s="80" t="s">
        <v>156</v>
      </c>
      <c r="W4023" s="78">
        <v>74</v>
      </c>
      <c r="X4023" s="78">
        <v>9</v>
      </c>
    </row>
    <row r="4024" spans="1:24" x14ac:dyDescent="0.25">
      <c r="A4024" s="67"/>
      <c r="B4024" s="67">
        <v>3621</v>
      </c>
      <c r="C4024" s="67" t="s">
        <v>802</v>
      </c>
      <c r="D4024" s="109">
        <v>230615</v>
      </c>
      <c r="E4024" s="75" t="s">
        <v>610</v>
      </c>
      <c r="F4024" s="72">
        <v>755540</v>
      </c>
      <c r="G4024" s="75" t="s">
        <v>294</v>
      </c>
      <c r="H4024" s="77">
        <v>2020.29</v>
      </c>
      <c r="I4024" s="77">
        <v>0</v>
      </c>
      <c r="J4024" s="77">
        <v>6000</v>
      </c>
      <c r="K4024" s="77">
        <v>-457.3</v>
      </c>
      <c r="L4024" s="80">
        <v>6000</v>
      </c>
      <c r="M4024" s="80"/>
      <c r="N4024" s="80"/>
      <c r="O4024" s="80"/>
      <c r="P4024" s="80"/>
      <c r="Q4024" s="78">
        <v>110010</v>
      </c>
      <c r="R4024" s="79" t="s">
        <v>44</v>
      </c>
      <c r="S4024" s="78">
        <v>35</v>
      </c>
      <c r="T4024" s="79" t="s">
        <v>44</v>
      </c>
      <c r="U4024" s="78">
        <v>11</v>
      </c>
      <c r="V4024" s="80" t="s">
        <v>156</v>
      </c>
      <c r="W4024" s="78">
        <v>75</v>
      </c>
      <c r="X4024" s="78">
        <v>9</v>
      </c>
    </row>
    <row r="4025" spans="1:24" x14ac:dyDescent="0.25">
      <c r="A4025" s="67"/>
      <c r="B4025" s="67">
        <v>3622</v>
      </c>
      <c r="C4025" s="67" t="s">
        <v>802</v>
      </c>
      <c r="D4025" s="109">
        <v>230615</v>
      </c>
      <c r="E4025" s="75" t="s">
        <v>610</v>
      </c>
      <c r="F4025" s="72">
        <v>777412</v>
      </c>
      <c r="G4025" s="75" t="s">
        <v>205</v>
      </c>
      <c r="H4025" s="77">
        <v>19326.600000000002</v>
      </c>
      <c r="I4025" s="77">
        <v>0</v>
      </c>
      <c r="J4025" s="77">
        <v>0</v>
      </c>
      <c r="K4025" s="77">
        <v>0</v>
      </c>
      <c r="L4025" s="80">
        <v>0</v>
      </c>
      <c r="M4025" s="80"/>
      <c r="N4025" s="80"/>
      <c r="O4025" s="80"/>
      <c r="P4025" s="80"/>
      <c r="Q4025" s="78">
        <v>110010</v>
      </c>
      <c r="R4025" s="79" t="s">
        <v>44</v>
      </c>
      <c r="S4025" s="78">
        <v>35</v>
      </c>
      <c r="T4025" s="79" t="s">
        <v>44</v>
      </c>
      <c r="U4025" s="78">
        <v>11</v>
      </c>
      <c r="V4025" s="80" t="s">
        <v>156</v>
      </c>
      <c r="W4025" s="78">
        <v>77</v>
      </c>
      <c r="X4025" s="78">
        <v>9</v>
      </c>
    </row>
    <row r="4026" spans="1:24" x14ac:dyDescent="0.25">
      <c r="A4026" s="67"/>
      <c r="B4026" s="67"/>
      <c r="C4026" s="67" t="s">
        <v>802</v>
      </c>
      <c r="D4026" s="109">
        <v>230615</v>
      </c>
      <c r="E4026" s="75" t="s">
        <v>610</v>
      </c>
      <c r="F4026" s="66">
        <v>798142</v>
      </c>
      <c r="G4026" s="66" t="s">
        <v>839</v>
      </c>
      <c r="H4026" s="77"/>
      <c r="I4026" s="77"/>
      <c r="J4026" s="77"/>
      <c r="K4026" s="77"/>
      <c r="L4026" s="80">
        <v>-3100</v>
      </c>
      <c r="M4026" s="80"/>
      <c r="N4026" s="80"/>
      <c r="O4026" s="80"/>
      <c r="P4026" s="80"/>
      <c r="Q4026" s="78">
        <v>110010</v>
      </c>
      <c r="R4026" s="79" t="s">
        <v>44</v>
      </c>
      <c r="S4026" s="78">
        <v>35</v>
      </c>
      <c r="T4026" s="79" t="s">
        <v>44</v>
      </c>
      <c r="U4026" s="78">
        <v>11</v>
      </c>
      <c r="V4026" s="80" t="s">
        <v>156</v>
      </c>
      <c r="W4026" s="78">
        <v>79</v>
      </c>
      <c r="X4026" s="78">
        <v>9</v>
      </c>
    </row>
    <row r="4027" spans="1:24" x14ac:dyDescent="0.25">
      <c r="A4027" s="67"/>
      <c r="B4027" s="67">
        <v>3623</v>
      </c>
      <c r="C4027" s="67" t="s">
        <v>802</v>
      </c>
      <c r="D4027" s="107">
        <v>280102</v>
      </c>
      <c r="E4027" s="75" t="s">
        <v>290</v>
      </c>
      <c r="F4027" s="76">
        <v>611310</v>
      </c>
      <c r="G4027" s="75" t="s">
        <v>179</v>
      </c>
      <c r="H4027" s="77">
        <v>63727.68</v>
      </c>
      <c r="I4027" s="77">
        <v>66257.64</v>
      </c>
      <c r="J4027" s="77">
        <v>68889</v>
      </c>
      <c r="K4027" s="77">
        <v>34444.379999999997</v>
      </c>
      <c r="L4027" s="80">
        <v>68889</v>
      </c>
      <c r="M4027" s="80"/>
      <c r="N4027" s="80"/>
      <c r="O4027" s="80"/>
      <c r="P4027" s="80"/>
      <c r="Q4027" s="78">
        <v>110010</v>
      </c>
      <c r="R4027" s="79" t="s">
        <v>715</v>
      </c>
      <c r="S4027" s="78">
        <v>40</v>
      </c>
      <c r="T4027" s="79" t="s">
        <v>715</v>
      </c>
      <c r="U4027" s="78">
        <v>11</v>
      </c>
      <c r="V4027" s="80" t="s">
        <v>156</v>
      </c>
      <c r="W4027" s="78">
        <v>61</v>
      </c>
      <c r="X4027" s="78">
        <v>9</v>
      </c>
    </row>
    <row r="4028" spans="1:24" x14ac:dyDescent="0.25">
      <c r="A4028" s="67"/>
      <c r="B4028" s="67">
        <v>3624</v>
      </c>
      <c r="C4028" s="67" t="s">
        <v>802</v>
      </c>
      <c r="D4028" s="107">
        <v>280102</v>
      </c>
      <c r="E4028" s="75" t="s">
        <v>290</v>
      </c>
      <c r="F4028" s="76">
        <v>611410</v>
      </c>
      <c r="G4028" s="75" t="s">
        <v>209</v>
      </c>
      <c r="H4028" s="77">
        <v>39648.840000000004</v>
      </c>
      <c r="I4028" s="77">
        <v>41234.760000000009</v>
      </c>
      <c r="J4028" s="77">
        <v>42885</v>
      </c>
      <c r="K4028" s="77">
        <v>21442.079999999998</v>
      </c>
      <c r="L4028" s="80">
        <v>42884</v>
      </c>
      <c r="M4028" s="80"/>
      <c r="N4028" s="80"/>
      <c r="O4028" s="80"/>
      <c r="P4028" s="80"/>
      <c r="Q4028" s="78">
        <v>110010</v>
      </c>
      <c r="R4028" s="79" t="s">
        <v>715</v>
      </c>
      <c r="S4028" s="78">
        <v>40</v>
      </c>
      <c r="T4028" s="79" t="s">
        <v>715</v>
      </c>
      <c r="U4028" s="78">
        <v>11</v>
      </c>
      <c r="V4028" s="80" t="s">
        <v>156</v>
      </c>
      <c r="W4028" s="78">
        <v>61</v>
      </c>
      <c r="X4028" s="78">
        <v>9</v>
      </c>
    </row>
    <row r="4029" spans="1:24" x14ac:dyDescent="0.25">
      <c r="A4029" s="67"/>
      <c r="B4029" s="67">
        <v>3625</v>
      </c>
      <c r="C4029" s="67" t="s">
        <v>802</v>
      </c>
      <c r="D4029" s="107">
        <v>280102</v>
      </c>
      <c r="E4029" s="75" t="s">
        <v>290</v>
      </c>
      <c r="F4029" s="76">
        <v>611420</v>
      </c>
      <c r="G4029" s="75" t="s">
        <v>181</v>
      </c>
      <c r="H4029" s="77">
        <v>1209.6600000000001</v>
      </c>
      <c r="I4029" s="77">
        <v>36074.520000000004</v>
      </c>
      <c r="J4029" s="77">
        <v>50879</v>
      </c>
      <c r="K4029" s="77">
        <v>21158.79</v>
      </c>
      <c r="L4029" s="80">
        <v>0</v>
      </c>
      <c r="M4029" s="80"/>
      <c r="N4029" s="80"/>
      <c r="O4029" s="80"/>
      <c r="P4029" s="80"/>
      <c r="Q4029" s="78">
        <v>110010</v>
      </c>
      <c r="R4029" s="79" t="s">
        <v>715</v>
      </c>
      <c r="S4029" s="78">
        <v>40</v>
      </c>
      <c r="T4029" s="79" t="s">
        <v>715</v>
      </c>
      <c r="U4029" s="78">
        <v>11</v>
      </c>
      <c r="V4029" s="80" t="s">
        <v>156</v>
      </c>
      <c r="W4029" s="78">
        <v>61</v>
      </c>
      <c r="X4029" s="78">
        <v>9</v>
      </c>
    </row>
    <row r="4030" spans="1:24" x14ac:dyDescent="0.25">
      <c r="A4030" s="67"/>
      <c r="B4030" s="67">
        <v>3626</v>
      </c>
      <c r="C4030" s="67" t="s">
        <v>802</v>
      </c>
      <c r="D4030" s="107">
        <v>280102</v>
      </c>
      <c r="E4030" s="75" t="s">
        <v>290</v>
      </c>
      <c r="F4030" s="76">
        <v>611430</v>
      </c>
      <c r="G4030" s="75" t="s">
        <v>255</v>
      </c>
      <c r="H4030" s="77">
        <v>31800.599999999995</v>
      </c>
      <c r="I4030" s="77">
        <v>33072.720000000008</v>
      </c>
      <c r="J4030" s="77">
        <v>34396</v>
      </c>
      <c r="K4030" s="77">
        <v>17197.8</v>
      </c>
      <c r="L4030" s="80">
        <v>34396</v>
      </c>
      <c r="M4030" s="80"/>
      <c r="N4030" s="80"/>
      <c r="O4030" s="80"/>
      <c r="P4030" s="80"/>
      <c r="Q4030" s="78">
        <v>110010</v>
      </c>
      <c r="R4030" s="79" t="s">
        <v>715</v>
      </c>
      <c r="S4030" s="78">
        <v>40</v>
      </c>
      <c r="T4030" s="79" t="s">
        <v>715</v>
      </c>
      <c r="U4030" s="78">
        <v>11</v>
      </c>
      <c r="V4030" s="80" t="s">
        <v>156</v>
      </c>
      <c r="W4030" s="78">
        <v>61</v>
      </c>
      <c r="X4030" s="78">
        <v>9</v>
      </c>
    </row>
    <row r="4031" spans="1:24" x14ac:dyDescent="0.25">
      <c r="A4031" s="67"/>
      <c r="B4031" s="67">
        <v>3627</v>
      </c>
      <c r="C4031" s="67" t="s">
        <v>802</v>
      </c>
      <c r="D4031" s="107">
        <v>280102</v>
      </c>
      <c r="E4031" s="75" t="s">
        <v>290</v>
      </c>
      <c r="F4031" s="76">
        <v>611489</v>
      </c>
      <c r="G4031" s="75" t="s">
        <v>733</v>
      </c>
      <c r="H4031" s="77">
        <v>0</v>
      </c>
      <c r="I4031" s="77">
        <v>11.93</v>
      </c>
      <c r="J4031" s="77">
        <v>100</v>
      </c>
      <c r="K4031" s="77">
        <v>28.83</v>
      </c>
      <c r="L4031" s="80">
        <v>100</v>
      </c>
      <c r="M4031" s="80"/>
      <c r="N4031" s="80"/>
      <c r="O4031" s="80"/>
      <c r="P4031" s="80"/>
      <c r="Q4031" s="78">
        <v>110010</v>
      </c>
      <c r="R4031" s="79" t="s">
        <v>715</v>
      </c>
      <c r="S4031" s="78">
        <v>40</v>
      </c>
      <c r="T4031" s="79" t="s">
        <v>715</v>
      </c>
      <c r="U4031" s="78">
        <v>11</v>
      </c>
      <c r="V4031" s="80" t="s">
        <v>156</v>
      </c>
      <c r="W4031" s="78">
        <v>61</v>
      </c>
      <c r="X4031" s="78">
        <v>9</v>
      </c>
    </row>
    <row r="4032" spans="1:24" x14ac:dyDescent="0.25">
      <c r="A4032" s="67"/>
      <c r="B4032" s="67">
        <v>3628</v>
      </c>
      <c r="C4032" s="67" t="s">
        <v>802</v>
      </c>
      <c r="D4032" s="107">
        <v>280102</v>
      </c>
      <c r="E4032" s="75" t="s">
        <v>290</v>
      </c>
      <c r="F4032" s="76">
        <v>611492</v>
      </c>
      <c r="G4032" s="75" t="s">
        <v>183</v>
      </c>
      <c r="H4032" s="77">
        <v>466.2299999999999</v>
      </c>
      <c r="I4032" s="77">
        <v>845.68000000000006</v>
      </c>
      <c r="J4032" s="77">
        <v>520</v>
      </c>
      <c r="K4032" s="77">
        <v>174.27</v>
      </c>
      <c r="L4032" s="80">
        <v>400</v>
      </c>
      <c r="M4032" s="80"/>
      <c r="N4032" s="80"/>
      <c r="O4032" s="80"/>
      <c r="P4032" s="80"/>
      <c r="Q4032" s="78">
        <v>110010</v>
      </c>
      <c r="R4032" s="79" t="s">
        <v>715</v>
      </c>
      <c r="S4032" s="78">
        <v>40</v>
      </c>
      <c r="T4032" s="79" t="s">
        <v>715</v>
      </c>
      <c r="U4032" s="78">
        <v>11</v>
      </c>
      <c r="V4032" s="80" t="s">
        <v>156</v>
      </c>
      <c r="W4032" s="78">
        <v>61</v>
      </c>
      <c r="X4032" s="78">
        <v>9</v>
      </c>
    </row>
    <row r="4033" spans="1:24" x14ac:dyDescent="0.25">
      <c r="A4033" s="67"/>
      <c r="B4033" s="67">
        <v>3629</v>
      </c>
      <c r="C4033" s="67" t="s">
        <v>802</v>
      </c>
      <c r="D4033" s="107">
        <v>280102</v>
      </c>
      <c r="E4033" s="75" t="s">
        <v>290</v>
      </c>
      <c r="F4033" s="76">
        <v>712370</v>
      </c>
      <c r="G4033" s="75" t="s">
        <v>184</v>
      </c>
      <c r="H4033" s="77">
        <v>2905</v>
      </c>
      <c r="I4033" s="77">
        <v>0</v>
      </c>
      <c r="J4033" s="77">
        <v>0</v>
      </c>
      <c r="K4033" s="77">
        <v>0</v>
      </c>
      <c r="L4033" s="80">
        <v>4000</v>
      </c>
      <c r="M4033" s="80"/>
      <c r="N4033" s="80"/>
      <c r="O4033" s="80"/>
      <c r="P4033" s="80"/>
      <c r="Q4033" s="78">
        <v>110010</v>
      </c>
      <c r="R4033" s="79" t="s">
        <v>715</v>
      </c>
      <c r="S4033" s="78">
        <v>40</v>
      </c>
      <c r="T4033" s="79" t="s">
        <v>715</v>
      </c>
      <c r="U4033" s="78">
        <v>11</v>
      </c>
      <c r="V4033" s="80" t="s">
        <v>156</v>
      </c>
      <c r="W4033" s="78">
        <v>71</v>
      </c>
      <c r="X4033" s="78">
        <v>9</v>
      </c>
    </row>
    <row r="4034" spans="1:24" x14ac:dyDescent="0.25">
      <c r="A4034" s="67"/>
      <c r="B4034" s="67">
        <v>3630</v>
      </c>
      <c r="C4034" s="67" t="s">
        <v>802</v>
      </c>
      <c r="D4034" s="107">
        <v>280102</v>
      </c>
      <c r="E4034" s="75" t="s">
        <v>290</v>
      </c>
      <c r="F4034" s="76">
        <v>712490</v>
      </c>
      <c r="G4034" s="75" t="s">
        <v>185</v>
      </c>
      <c r="H4034" s="77">
        <v>4118.6499999999996</v>
      </c>
      <c r="I4034" s="77">
        <v>4403.3599999999997</v>
      </c>
      <c r="J4034" s="77">
        <v>5489</v>
      </c>
      <c r="K4034" s="77">
        <v>1901.84</v>
      </c>
      <c r="L4034" s="80">
        <v>6378</v>
      </c>
      <c r="M4034" s="80"/>
      <c r="N4034" s="80"/>
      <c r="O4034" s="80"/>
      <c r="P4034" s="80"/>
      <c r="Q4034" s="78">
        <v>110010</v>
      </c>
      <c r="R4034" s="79" t="s">
        <v>715</v>
      </c>
      <c r="S4034" s="78">
        <v>40</v>
      </c>
      <c r="T4034" s="79" t="s">
        <v>715</v>
      </c>
      <c r="U4034" s="78">
        <v>11</v>
      </c>
      <c r="V4034" s="80" t="s">
        <v>156</v>
      </c>
      <c r="W4034" s="78">
        <v>71</v>
      </c>
      <c r="X4034" s="78">
        <v>9</v>
      </c>
    </row>
    <row r="4035" spans="1:24" s="66" customFormat="1" x14ac:dyDescent="0.25">
      <c r="A4035" s="67"/>
      <c r="B4035" s="67">
        <v>3631</v>
      </c>
      <c r="C4035" s="67" t="s">
        <v>802</v>
      </c>
      <c r="D4035" s="107">
        <v>280102</v>
      </c>
      <c r="E4035" s="75" t="s">
        <v>290</v>
      </c>
      <c r="F4035" s="76">
        <v>733110</v>
      </c>
      <c r="G4035" s="75" t="s">
        <v>214</v>
      </c>
      <c r="H4035" s="77">
        <v>0</v>
      </c>
      <c r="I4035" s="77">
        <v>1933.93</v>
      </c>
      <c r="J4035" s="77">
        <v>5296</v>
      </c>
      <c r="K4035" s="77">
        <v>0</v>
      </c>
      <c r="L4035" s="80">
        <v>5420</v>
      </c>
      <c r="M4035" s="80"/>
      <c r="N4035" s="80"/>
      <c r="O4035" s="80"/>
      <c r="P4035" s="80"/>
      <c r="Q4035" s="78">
        <v>110010</v>
      </c>
      <c r="R4035" s="79" t="s">
        <v>715</v>
      </c>
      <c r="S4035" s="78">
        <v>40</v>
      </c>
      <c r="T4035" s="79" t="s">
        <v>715</v>
      </c>
      <c r="U4035" s="78">
        <v>11</v>
      </c>
      <c r="V4035" s="80" t="s">
        <v>156</v>
      </c>
      <c r="W4035" s="78">
        <v>73</v>
      </c>
      <c r="X4035" s="78">
        <v>9</v>
      </c>
    </row>
    <row r="4036" spans="1:24" x14ac:dyDescent="0.25">
      <c r="A4036" s="67"/>
      <c r="B4036" s="67">
        <v>3632</v>
      </c>
      <c r="C4036" s="67" t="s">
        <v>802</v>
      </c>
      <c r="D4036" s="107">
        <v>280102</v>
      </c>
      <c r="E4036" s="75" t="s">
        <v>290</v>
      </c>
      <c r="F4036" s="76">
        <v>733120</v>
      </c>
      <c r="G4036" s="75" t="s">
        <v>188</v>
      </c>
      <c r="H4036" s="77">
        <v>5830.3899999999994</v>
      </c>
      <c r="I4036" s="77">
        <v>9434.2899999999991</v>
      </c>
      <c r="J4036" s="77">
        <v>7227</v>
      </c>
      <c r="K4036" s="77">
        <v>7300.33</v>
      </c>
      <c r="L4036" s="80">
        <v>7227</v>
      </c>
      <c r="M4036" s="80"/>
      <c r="N4036" s="80"/>
      <c r="O4036" s="80"/>
      <c r="P4036" s="80"/>
      <c r="Q4036" s="78">
        <v>110010</v>
      </c>
      <c r="R4036" s="79" t="s">
        <v>715</v>
      </c>
      <c r="S4036" s="78">
        <v>40</v>
      </c>
      <c r="T4036" s="79" t="s">
        <v>715</v>
      </c>
      <c r="U4036" s="78">
        <v>11</v>
      </c>
      <c r="V4036" s="80" t="s">
        <v>156</v>
      </c>
      <c r="W4036" s="78">
        <v>73</v>
      </c>
      <c r="X4036" s="78">
        <v>9</v>
      </c>
    </row>
    <row r="4037" spans="1:24" x14ac:dyDescent="0.25">
      <c r="A4037" s="67"/>
      <c r="B4037" s="67">
        <v>3633</v>
      </c>
      <c r="C4037" s="67" t="s">
        <v>802</v>
      </c>
      <c r="D4037" s="107">
        <v>280102</v>
      </c>
      <c r="E4037" s="75" t="s">
        <v>290</v>
      </c>
      <c r="F4037" s="76">
        <v>755360</v>
      </c>
      <c r="G4037" s="75" t="s">
        <v>225</v>
      </c>
      <c r="H4037" s="77">
        <v>97.68</v>
      </c>
      <c r="I4037" s="77">
        <v>577.91999999999996</v>
      </c>
      <c r="J4037" s="77">
        <v>0</v>
      </c>
      <c r="K4037" s="77">
        <v>0</v>
      </c>
      <c r="L4037" s="80">
        <v>0</v>
      </c>
      <c r="M4037" s="80"/>
      <c r="N4037" s="80"/>
      <c r="O4037" s="80"/>
      <c r="P4037" s="80"/>
      <c r="Q4037" s="78">
        <v>110010</v>
      </c>
      <c r="R4037" s="79" t="s">
        <v>715</v>
      </c>
      <c r="S4037" s="78">
        <v>40</v>
      </c>
      <c r="T4037" s="79" t="s">
        <v>715</v>
      </c>
      <c r="U4037" s="78">
        <v>11</v>
      </c>
      <c r="V4037" s="80" t="s">
        <v>156</v>
      </c>
      <c r="W4037" s="78">
        <v>75</v>
      </c>
      <c r="X4037" s="78">
        <v>9</v>
      </c>
    </row>
    <row r="4038" spans="1:24" x14ac:dyDescent="0.25">
      <c r="A4038" s="67"/>
      <c r="B4038" s="67">
        <v>3634</v>
      </c>
      <c r="C4038" s="67" t="s">
        <v>802</v>
      </c>
      <c r="D4038" s="107">
        <v>280102</v>
      </c>
      <c r="E4038" s="75" t="s">
        <v>290</v>
      </c>
      <c r="F4038" s="76">
        <v>755510</v>
      </c>
      <c r="G4038" s="75" t="s">
        <v>195</v>
      </c>
      <c r="H4038" s="77">
        <v>1833.03</v>
      </c>
      <c r="I4038" s="77">
        <v>3046.3299999999995</v>
      </c>
      <c r="J4038" s="77">
        <v>2000</v>
      </c>
      <c r="K4038" s="77">
        <v>530.39</v>
      </c>
      <c r="L4038" s="80">
        <v>2000</v>
      </c>
      <c r="M4038" s="80"/>
      <c r="N4038" s="80"/>
      <c r="O4038" s="80"/>
      <c r="P4038" s="80"/>
      <c r="Q4038" s="78">
        <v>110010</v>
      </c>
      <c r="R4038" s="79" t="s">
        <v>715</v>
      </c>
      <c r="S4038" s="78">
        <v>40</v>
      </c>
      <c r="T4038" s="79" t="s">
        <v>715</v>
      </c>
      <c r="U4038" s="78">
        <v>11</v>
      </c>
      <c r="V4038" s="80" t="s">
        <v>156</v>
      </c>
      <c r="W4038" s="78">
        <v>75</v>
      </c>
      <c r="X4038" s="78">
        <v>9</v>
      </c>
    </row>
    <row r="4039" spans="1:24" x14ac:dyDescent="0.25">
      <c r="A4039" s="67"/>
      <c r="B4039" s="67">
        <v>3635</v>
      </c>
      <c r="C4039" s="67" t="s">
        <v>802</v>
      </c>
      <c r="D4039" s="107">
        <v>280102</v>
      </c>
      <c r="E4039" s="75" t="s">
        <v>290</v>
      </c>
      <c r="F4039" s="76">
        <v>755610</v>
      </c>
      <c r="G4039" s="75" t="s">
        <v>249</v>
      </c>
      <c r="H4039" s="77">
        <v>49111.22</v>
      </c>
      <c r="I4039" s="77">
        <v>52640.67</v>
      </c>
      <c r="J4039" s="77">
        <v>54423</v>
      </c>
      <c r="K4039" s="77">
        <v>54422.61</v>
      </c>
      <c r="L4039" s="80">
        <v>60000</v>
      </c>
      <c r="M4039" s="80"/>
      <c r="N4039" s="80"/>
      <c r="O4039" s="80"/>
      <c r="P4039" s="80"/>
      <c r="Q4039" s="78">
        <v>110010</v>
      </c>
      <c r="R4039" s="79" t="s">
        <v>715</v>
      </c>
      <c r="S4039" s="78">
        <v>40</v>
      </c>
      <c r="T4039" s="79" t="s">
        <v>715</v>
      </c>
      <c r="U4039" s="78">
        <v>11</v>
      </c>
      <c r="V4039" s="80" t="s">
        <v>156</v>
      </c>
      <c r="W4039" s="78">
        <v>75</v>
      </c>
      <c r="X4039" s="78">
        <v>9</v>
      </c>
    </row>
    <row r="4040" spans="1:24" x14ac:dyDescent="0.25">
      <c r="A4040" s="67"/>
      <c r="B4040" s="67">
        <v>3636</v>
      </c>
      <c r="C4040" s="67" t="s">
        <v>802</v>
      </c>
      <c r="D4040" s="107">
        <v>280102</v>
      </c>
      <c r="E4040" s="75" t="s">
        <v>290</v>
      </c>
      <c r="F4040" s="76">
        <v>755705</v>
      </c>
      <c r="G4040" s="75" t="s">
        <v>196</v>
      </c>
      <c r="H4040" s="77">
        <v>28.009999999999998</v>
      </c>
      <c r="I4040" s="77">
        <v>46.19</v>
      </c>
      <c r="J4040" s="77">
        <v>50</v>
      </c>
      <c r="K4040" s="77">
        <v>33.94</v>
      </c>
      <c r="L4040" s="80">
        <v>50</v>
      </c>
      <c r="M4040" s="80"/>
      <c r="N4040" s="80"/>
      <c r="O4040" s="80"/>
      <c r="P4040" s="80"/>
      <c r="Q4040" s="78">
        <v>110010</v>
      </c>
      <c r="R4040" s="79" t="s">
        <v>715</v>
      </c>
      <c r="S4040" s="78">
        <v>40</v>
      </c>
      <c r="T4040" s="79" t="s">
        <v>715</v>
      </c>
      <c r="U4040" s="78">
        <v>11</v>
      </c>
      <c r="V4040" s="80" t="s">
        <v>156</v>
      </c>
      <c r="W4040" s="78">
        <v>75</v>
      </c>
      <c r="X4040" s="78">
        <v>9</v>
      </c>
    </row>
    <row r="4041" spans="1:24" x14ac:dyDescent="0.25">
      <c r="A4041" s="67"/>
      <c r="B4041" s="67">
        <v>3637</v>
      </c>
      <c r="C4041" s="67" t="s">
        <v>802</v>
      </c>
      <c r="D4041" s="107">
        <v>280102</v>
      </c>
      <c r="E4041" s="75" t="s">
        <v>290</v>
      </c>
      <c r="F4041" s="76">
        <v>755725</v>
      </c>
      <c r="G4041" s="75" t="s">
        <v>296</v>
      </c>
      <c r="H4041" s="77">
        <v>879.7</v>
      </c>
      <c r="I4041" s="77">
        <v>493.24</v>
      </c>
      <c r="J4041" s="77">
        <v>500</v>
      </c>
      <c r="K4041" s="77">
        <v>0</v>
      </c>
      <c r="L4041" s="80">
        <v>500</v>
      </c>
      <c r="M4041" s="80"/>
      <c r="N4041" s="80"/>
      <c r="O4041" s="80"/>
      <c r="P4041" s="80"/>
      <c r="Q4041" s="78">
        <v>110010</v>
      </c>
      <c r="R4041" s="79" t="s">
        <v>715</v>
      </c>
      <c r="S4041" s="78">
        <v>40</v>
      </c>
      <c r="T4041" s="79" t="s">
        <v>715</v>
      </c>
      <c r="U4041" s="78">
        <v>11</v>
      </c>
      <c r="V4041" s="80" t="s">
        <v>156</v>
      </c>
      <c r="W4041" s="78">
        <v>75</v>
      </c>
      <c r="X4041" s="78">
        <v>9</v>
      </c>
    </row>
    <row r="4042" spans="1:24" x14ac:dyDescent="0.25">
      <c r="A4042" s="67"/>
      <c r="B4042" s="67">
        <v>3638</v>
      </c>
      <c r="C4042" s="67" t="s">
        <v>802</v>
      </c>
      <c r="D4042" s="107">
        <v>280102</v>
      </c>
      <c r="E4042" s="75" t="s">
        <v>290</v>
      </c>
      <c r="F4042" s="76">
        <v>765425</v>
      </c>
      <c r="G4042" s="75" t="s">
        <v>201</v>
      </c>
      <c r="H4042" s="77">
        <v>451.71000000000009</v>
      </c>
      <c r="I4042" s="77">
        <v>416.71999999999997</v>
      </c>
      <c r="J4042" s="77">
        <v>500</v>
      </c>
      <c r="K4042" s="77">
        <v>226.5</v>
      </c>
      <c r="L4042" s="80">
        <v>500</v>
      </c>
      <c r="M4042" s="80"/>
      <c r="N4042" s="80"/>
      <c r="O4042" s="80"/>
      <c r="P4042" s="80"/>
      <c r="Q4042" s="78">
        <v>110010</v>
      </c>
      <c r="R4042" s="79" t="s">
        <v>715</v>
      </c>
      <c r="S4042" s="78">
        <v>40</v>
      </c>
      <c r="T4042" s="79" t="s">
        <v>715</v>
      </c>
      <c r="U4042" s="78">
        <v>11</v>
      </c>
      <c r="V4042" s="80" t="s">
        <v>156</v>
      </c>
      <c r="W4042" s="78">
        <v>76</v>
      </c>
      <c r="X4042" s="78">
        <v>9</v>
      </c>
    </row>
    <row r="4043" spans="1:24" x14ac:dyDescent="0.25">
      <c r="A4043" s="67"/>
      <c r="B4043" s="67"/>
      <c r="C4043" s="67" t="s">
        <v>802</v>
      </c>
      <c r="D4043" s="107">
        <v>280102</v>
      </c>
      <c r="E4043" s="75" t="s">
        <v>290</v>
      </c>
      <c r="F4043" s="66">
        <v>798142</v>
      </c>
      <c r="G4043" s="66" t="s">
        <v>839</v>
      </c>
      <c r="H4043" s="77"/>
      <c r="I4043" s="77"/>
      <c r="J4043" s="77"/>
      <c r="K4043" s="77"/>
      <c r="L4043" s="80">
        <v>-2608</v>
      </c>
      <c r="M4043" s="80"/>
      <c r="N4043" s="80"/>
      <c r="O4043" s="80"/>
      <c r="P4043" s="80"/>
      <c r="Q4043" s="78">
        <v>110010</v>
      </c>
      <c r="R4043" s="79" t="s">
        <v>715</v>
      </c>
      <c r="S4043" s="78">
        <v>40</v>
      </c>
      <c r="T4043" s="79" t="s">
        <v>715</v>
      </c>
      <c r="U4043" s="78">
        <v>11</v>
      </c>
      <c r="V4043" s="80" t="s">
        <v>156</v>
      </c>
      <c r="W4043" s="78">
        <v>79</v>
      </c>
      <c r="X4043" s="78">
        <v>9</v>
      </c>
    </row>
    <row r="4044" spans="1:24" x14ac:dyDescent="0.25">
      <c r="A4044" s="67"/>
      <c r="B4044" s="67">
        <v>3639</v>
      </c>
      <c r="C4044" s="67" t="s">
        <v>802</v>
      </c>
      <c r="D4044" s="107">
        <v>280112</v>
      </c>
      <c r="E4044" s="75" t="s">
        <v>378</v>
      </c>
      <c r="F4044" s="76">
        <v>611470</v>
      </c>
      <c r="G4044" s="75" t="s">
        <v>291</v>
      </c>
      <c r="H4044" s="77">
        <v>25764.7</v>
      </c>
      <c r="I4044" s="77">
        <v>26857.170000000006</v>
      </c>
      <c r="J4044" s="77">
        <v>25642</v>
      </c>
      <c r="K4044" s="77">
        <v>11954.51</v>
      </c>
      <c r="L4044" s="80">
        <v>27374</v>
      </c>
      <c r="M4044" s="80"/>
      <c r="N4044" s="80"/>
      <c r="O4044" s="80"/>
      <c r="P4044" s="80"/>
      <c r="Q4044" s="78">
        <v>110010</v>
      </c>
      <c r="R4044" s="79" t="s">
        <v>715</v>
      </c>
      <c r="S4044" s="78">
        <v>40</v>
      </c>
      <c r="T4044" s="79" t="s">
        <v>715</v>
      </c>
      <c r="U4044" s="78">
        <v>11</v>
      </c>
      <c r="V4044" s="80" t="s">
        <v>156</v>
      </c>
      <c r="W4044" s="78">
        <v>61</v>
      </c>
      <c r="X4044" s="78">
        <v>9</v>
      </c>
    </row>
    <row r="4045" spans="1:24" x14ac:dyDescent="0.25">
      <c r="A4045" s="67"/>
      <c r="B4045" s="67">
        <v>3640</v>
      </c>
      <c r="C4045" s="67" t="s">
        <v>802</v>
      </c>
      <c r="D4045" s="107">
        <v>280112</v>
      </c>
      <c r="E4045" s="75" t="s">
        <v>378</v>
      </c>
      <c r="F4045" s="76">
        <v>611489</v>
      </c>
      <c r="G4045" s="75" t="s">
        <v>733</v>
      </c>
      <c r="H4045" s="77">
        <v>0</v>
      </c>
      <c r="I4045" s="77">
        <v>38.729999999999997</v>
      </c>
      <c r="J4045" s="77">
        <v>10</v>
      </c>
      <c r="K4045" s="77">
        <v>9.8699999999999992</v>
      </c>
      <c r="L4045" s="80">
        <v>0</v>
      </c>
      <c r="M4045" s="80"/>
      <c r="N4045" s="80"/>
      <c r="O4045" s="80"/>
      <c r="P4045" s="80"/>
      <c r="Q4045" s="78">
        <v>110010</v>
      </c>
      <c r="R4045" s="79" t="s">
        <v>715</v>
      </c>
      <c r="S4045" s="78">
        <v>40</v>
      </c>
      <c r="T4045" s="79" t="s">
        <v>715</v>
      </c>
      <c r="U4045" s="78">
        <v>11</v>
      </c>
      <c r="V4045" s="80" t="s">
        <v>156</v>
      </c>
      <c r="W4045" s="78">
        <v>61</v>
      </c>
      <c r="X4045" s="78">
        <v>9</v>
      </c>
    </row>
    <row r="4046" spans="1:24" x14ac:dyDescent="0.25">
      <c r="A4046" s="67"/>
      <c r="B4046" s="67">
        <v>3641</v>
      </c>
      <c r="C4046" s="67" t="s">
        <v>802</v>
      </c>
      <c r="D4046" s="107">
        <v>280112</v>
      </c>
      <c r="E4046" s="75" t="s">
        <v>378</v>
      </c>
      <c r="F4046" s="76">
        <v>611492</v>
      </c>
      <c r="G4046" s="75" t="s">
        <v>183</v>
      </c>
      <c r="H4046" s="77">
        <v>0</v>
      </c>
      <c r="I4046" s="77">
        <v>832.64</v>
      </c>
      <c r="J4046" s="77">
        <v>241</v>
      </c>
      <c r="K4046" s="77">
        <v>0</v>
      </c>
      <c r="L4046" s="80">
        <v>251</v>
      </c>
      <c r="M4046" s="80"/>
      <c r="N4046" s="80"/>
      <c r="O4046" s="80"/>
      <c r="P4046" s="80"/>
      <c r="Q4046" s="78">
        <v>110010</v>
      </c>
      <c r="R4046" s="79" t="s">
        <v>715</v>
      </c>
      <c r="S4046" s="78">
        <v>40</v>
      </c>
      <c r="T4046" s="79" t="s">
        <v>715</v>
      </c>
      <c r="U4046" s="78">
        <v>11</v>
      </c>
      <c r="V4046" s="80" t="s">
        <v>156</v>
      </c>
      <c r="W4046" s="78">
        <v>61</v>
      </c>
      <c r="X4046" s="78">
        <v>9</v>
      </c>
    </row>
    <row r="4047" spans="1:24" x14ac:dyDescent="0.25">
      <c r="A4047" s="67"/>
      <c r="B4047" s="67"/>
      <c r="C4047" s="67" t="s">
        <v>802</v>
      </c>
      <c r="D4047" s="107">
        <v>280112</v>
      </c>
      <c r="E4047" s="75" t="s">
        <v>378</v>
      </c>
      <c r="F4047" s="66">
        <v>798142</v>
      </c>
      <c r="G4047" s="66" t="s">
        <v>839</v>
      </c>
      <c r="H4047" s="77"/>
      <c r="I4047" s="77"/>
      <c r="J4047" s="77"/>
      <c r="K4047" s="77"/>
      <c r="L4047" s="80">
        <v>0</v>
      </c>
      <c r="M4047" s="80"/>
      <c r="N4047" s="80"/>
      <c r="O4047" s="80"/>
      <c r="P4047" s="80"/>
      <c r="Q4047" s="78">
        <v>110010</v>
      </c>
      <c r="R4047" s="79" t="s">
        <v>715</v>
      </c>
      <c r="S4047" s="78">
        <v>40</v>
      </c>
      <c r="T4047" s="79" t="s">
        <v>715</v>
      </c>
      <c r="U4047" s="78">
        <v>11</v>
      </c>
      <c r="V4047" s="80" t="s">
        <v>156</v>
      </c>
      <c r="W4047" s="78">
        <v>79</v>
      </c>
      <c r="X4047" s="78">
        <v>9</v>
      </c>
    </row>
    <row r="4048" spans="1:24" x14ac:dyDescent="0.25">
      <c r="A4048" s="67"/>
      <c r="B4048" s="67">
        <v>3642</v>
      </c>
      <c r="C4048" s="67" t="s">
        <v>802</v>
      </c>
      <c r="D4048" s="107">
        <v>280302</v>
      </c>
      <c r="E4048" s="75" t="s">
        <v>297</v>
      </c>
      <c r="F4048" s="76">
        <v>611420</v>
      </c>
      <c r="G4048" s="75" t="s">
        <v>181</v>
      </c>
      <c r="H4048" s="77">
        <v>0</v>
      </c>
      <c r="I4048" s="77">
        <v>0</v>
      </c>
      <c r="J4048" s="77">
        <v>0</v>
      </c>
      <c r="K4048" s="77">
        <v>0</v>
      </c>
      <c r="L4048" s="80">
        <v>25195</v>
      </c>
      <c r="M4048" s="80"/>
      <c r="N4048" s="80"/>
      <c r="O4048" s="80"/>
      <c r="P4048" s="80"/>
      <c r="Q4048" s="78">
        <v>110010</v>
      </c>
      <c r="R4048" s="79" t="s">
        <v>715</v>
      </c>
      <c r="S4048" s="78">
        <v>40</v>
      </c>
      <c r="T4048" s="79" t="s">
        <v>715</v>
      </c>
      <c r="U4048" s="78">
        <v>11</v>
      </c>
      <c r="V4048" s="80" t="s">
        <v>156</v>
      </c>
      <c r="W4048" s="78">
        <v>61</v>
      </c>
      <c r="X4048" s="78">
        <v>9</v>
      </c>
    </row>
    <row r="4049" spans="1:24" x14ac:dyDescent="0.25">
      <c r="A4049" s="67"/>
      <c r="B4049" s="67">
        <v>3643</v>
      </c>
      <c r="C4049" s="67" t="s">
        <v>802</v>
      </c>
      <c r="D4049" s="107">
        <v>280302</v>
      </c>
      <c r="E4049" s="75" t="s">
        <v>297</v>
      </c>
      <c r="F4049" s="76">
        <v>611470</v>
      </c>
      <c r="G4049" s="75" t="s">
        <v>291</v>
      </c>
      <c r="H4049" s="77">
        <v>119771.5</v>
      </c>
      <c r="I4049" s="77">
        <v>110632.03999999998</v>
      </c>
      <c r="J4049" s="77">
        <v>115711</v>
      </c>
      <c r="K4049" s="77">
        <v>56403.32</v>
      </c>
      <c r="L4049" s="80">
        <v>118614</v>
      </c>
      <c r="M4049" s="80"/>
      <c r="N4049" s="80"/>
      <c r="O4049" s="80"/>
      <c r="P4049" s="80"/>
      <c r="Q4049" s="78">
        <v>110010</v>
      </c>
      <c r="R4049" s="79" t="s">
        <v>715</v>
      </c>
      <c r="S4049" s="78">
        <v>40</v>
      </c>
      <c r="T4049" s="79" t="s">
        <v>715</v>
      </c>
      <c r="U4049" s="78">
        <v>11</v>
      </c>
      <c r="V4049" s="80" t="s">
        <v>156</v>
      </c>
      <c r="W4049" s="78">
        <v>61</v>
      </c>
      <c r="X4049" s="78">
        <v>9</v>
      </c>
    </row>
    <row r="4050" spans="1:24" x14ac:dyDescent="0.25">
      <c r="A4050" s="67"/>
      <c r="B4050" s="67">
        <v>3644</v>
      </c>
      <c r="C4050" s="67" t="s">
        <v>802</v>
      </c>
      <c r="D4050" s="107">
        <v>280302</v>
      </c>
      <c r="E4050" s="75" t="s">
        <v>297</v>
      </c>
      <c r="F4050" s="76">
        <v>611489</v>
      </c>
      <c r="G4050" s="75" t="s">
        <v>733</v>
      </c>
      <c r="H4050" s="77">
        <v>0</v>
      </c>
      <c r="I4050" s="77">
        <v>426.72999999999996</v>
      </c>
      <c r="J4050" s="77">
        <v>1040</v>
      </c>
      <c r="K4050" s="77">
        <v>85.83</v>
      </c>
      <c r="L4050" s="80">
        <v>1372</v>
      </c>
      <c r="M4050" s="80"/>
      <c r="N4050" s="80"/>
      <c r="O4050" s="80"/>
      <c r="P4050" s="80"/>
      <c r="Q4050" s="78">
        <v>110010</v>
      </c>
      <c r="R4050" s="79" t="s">
        <v>715</v>
      </c>
      <c r="S4050" s="78">
        <v>40</v>
      </c>
      <c r="T4050" s="79" t="s">
        <v>715</v>
      </c>
      <c r="U4050" s="78">
        <v>11</v>
      </c>
      <c r="V4050" s="80" t="s">
        <v>156</v>
      </c>
      <c r="W4050" s="78">
        <v>61</v>
      </c>
      <c r="X4050" s="78">
        <v>9</v>
      </c>
    </row>
    <row r="4051" spans="1:24" x14ac:dyDescent="0.25">
      <c r="A4051" s="67"/>
      <c r="B4051" s="67">
        <v>3645</v>
      </c>
      <c r="C4051" s="67" t="s">
        <v>802</v>
      </c>
      <c r="D4051" s="107">
        <v>280302</v>
      </c>
      <c r="E4051" s="75" t="s">
        <v>297</v>
      </c>
      <c r="F4051" s="76">
        <v>611491</v>
      </c>
      <c r="G4051" s="75" t="s">
        <v>233</v>
      </c>
      <c r="H4051" s="77">
        <v>373.82</v>
      </c>
      <c r="I4051" s="77">
        <v>512.54</v>
      </c>
      <c r="J4051" s="77">
        <v>0</v>
      </c>
      <c r="K4051" s="77">
        <v>0</v>
      </c>
      <c r="L4051" s="80">
        <v>0</v>
      </c>
      <c r="M4051" s="80"/>
      <c r="N4051" s="80"/>
      <c r="O4051" s="80"/>
      <c r="P4051" s="80"/>
      <c r="Q4051" s="78">
        <v>110010</v>
      </c>
      <c r="R4051" s="79" t="s">
        <v>715</v>
      </c>
      <c r="S4051" s="78">
        <v>40</v>
      </c>
      <c r="T4051" s="79" t="s">
        <v>715</v>
      </c>
      <c r="U4051" s="78">
        <v>11</v>
      </c>
      <c r="V4051" s="80" t="s">
        <v>156</v>
      </c>
      <c r="W4051" s="78">
        <v>61</v>
      </c>
      <c r="X4051" s="78">
        <v>9</v>
      </c>
    </row>
    <row r="4052" spans="1:24" x14ac:dyDescent="0.25">
      <c r="A4052" s="67"/>
      <c r="B4052" s="67">
        <v>3646</v>
      </c>
      <c r="C4052" s="67" t="s">
        <v>802</v>
      </c>
      <c r="D4052" s="107">
        <v>280302</v>
      </c>
      <c r="E4052" s="75" t="s">
        <v>297</v>
      </c>
      <c r="F4052" s="76">
        <v>611492</v>
      </c>
      <c r="G4052" s="75" t="s">
        <v>183</v>
      </c>
      <c r="H4052" s="77">
        <v>560.45999999999992</v>
      </c>
      <c r="I4052" s="77">
        <v>2386.4300000000003</v>
      </c>
      <c r="J4052" s="77">
        <v>3120</v>
      </c>
      <c r="K4052" s="77">
        <v>847.56</v>
      </c>
      <c r="L4052" s="80">
        <v>1000</v>
      </c>
      <c r="M4052" s="80"/>
      <c r="N4052" s="80"/>
      <c r="O4052" s="80"/>
      <c r="P4052" s="80"/>
      <c r="Q4052" s="78">
        <v>110010</v>
      </c>
      <c r="R4052" s="79" t="s">
        <v>715</v>
      </c>
      <c r="S4052" s="78">
        <v>40</v>
      </c>
      <c r="T4052" s="79" t="s">
        <v>715</v>
      </c>
      <c r="U4052" s="78">
        <v>11</v>
      </c>
      <c r="V4052" s="80" t="s">
        <v>156</v>
      </c>
      <c r="W4052" s="78">
        <v>61</v>
      </c>
      <c r="X4052" s="78">
        <v>9</v>
      </c>
    </row>
    <row r="4053" spans="1:24" x14ac:dyDescent="0.25">
      <c r="A4053" s="67"/>
      <c r="B4053" s="67">
        <v>3647</v>
      </c>
      <c r="C4053" s="67" t="s">
        <v>802</v>
      </c>
      <c r="D4053" s="107">
        <v>280302</v>
      </c>
      <c r="E4053" s="75" t="s">
        <v>297</v>
      </c>
      <c r="F4053" s="76">
        <v>712370</v>
      </c>
      <c r="G4053" s="75" t="s">
        <v>184</v>
      </c>
      <c r="H4053" s="77">
        <v>79762.60000000002</v>
      </c>
      <c r="I4053" s="77">
        <v>89113.99</v>
      </c>
      <c r="J4053" s="77">
        <v>64000</v>
      </c>
      <c r="K4053" s="77">
        <v>43811.05</v>
      </c>
      <c r="L4053" s="80">
        <v>71000</v>
      </c>
      <c r="M4053" s="80"/>
      <c r="N4053" s="80"/>
      <c r="O4053" s="80"/>
      <c r="P4053" s="80"/>
      <c r="Q4053" s="78">
        <v>110010</v>
      </c>
      <c r="R4053" s="79" t="s">
        <v>715</v>
      </c>
      <c r="S4053" s="78">
        <v>40</v>
      </c>
      <c r="T4053" s="79" t="s">
        <v>715</v>
      </c>
      <c r="U4053" s="78">
        <v>11</v>
      </c>
      <c r="V4053" s="80" t="s">
        <v>156</v>
      </c>
      <c r="W4053" s="78">
        <v>71</v>
      </c>
      <c r="X4053" s="78">
        <v>9</v>
      </c>
    </row>
    <row r="4054" spans="1:24" x14ac:dyDescent="0.25">
      <c r="A4054" s="67"/>
      <c r="B4054" s="67">
        <v>3648</v>
      </c>
      <c r="C4054" s="67" t="s">
        <v>802</v>
      </c>
      <c r="D4054" s="107">
        <v>280302</v>
      </c>
      <c r="E4054" s="75" t="s">
        <v>297</v>
      </c>
      <c r="F4054" s="76">
        <v>712510</v>
      </c>
      <c r="G4054" s="75" t="s">
        <v>186</v>
      </c>
      <c r="H4054" s="77">
        <v>57529.240000000005</v>
      </c>
      <c r="I4054" s="77">
        <v>44258.060000000005</v>
      </c>
      <c r="J4054" s="77">
        <v>35000</v>
      </c>
      <c r="K4054" s="77">
        <v>25712.66</v>
      </c>
      <c r="L4054" s="80">
        <v>42000</v>
      </c>
      <c r="M4054" s="80"/>
      <c r="N4054" s="80"/>
      <c r="O4054" s="80"/>
      <c r="P4054" s="80"/>
      <c r="Q4054" s="78">
        <v>110010</v>
      </c>
      <c r="R4054" s="79" t="s">
        <v>715</v>
      </c>
      <c r="S4054" s="78">
        <v>40</v>
      </c>
      <c r="T4054" s="79" t="s">
        <v>715</v>
      </c>
      <c r="U4054" s="78">
        <v>11</v>
      </c>
      <c r="V4054" s="80" t="s">
        <v>156</v>
      </c>
      <c r="W4054" s="78">
        <v>71</v>
      </c>
      <c r="X4054" s="78">
        <v>9</v>
      </c>
    </row>
    <row r="4055" spans="1:24" x14ac:dyDescent="0.25">
      <c r="A4055" s="67"/>
      <c r="B4055" s="67">
        <v>3649</v>
      </c>
      <c r="C4055" s="67" t="s">
        <v>802</v>
      </c>
      <c r="D4055" s="107">
        <v>280302</v>
      </c>
      <c r="E4055" s="75" t="s">
        <v>297</v>
      </c>
      <c r="F4055" s="76">
        <v>712520</v>
      </c>
      <c r="G4055" s="75" t="s">
        <v>292</v>
      </c>
      <c r="H4055" s="77">
        <v>40358.61</v>
      </c>
      <c r="I4055" s="77">
        <v>40030.019999999997</v>
      </c>
      <c r="J4055" s="77">
        <v>41000</v>
      </c>
      <c r="K4055" s="77">
        <v>22669</v>
      </c>
      <c r="L4055" s="80">
        <v>39000</v>
      </c>
      <c r="M4055" s="80"/>
      <c r="N4055" s="80"/>
      <c r="O4055" s="80"/>
      <c r="P4055" s="80"/>
      <c r="Q4055" s="78">
        <v>110010</v>
      </c>
      <c r="R4055" s="79" t="s">
        <v>715</v>
      </c>
      <c r="S4055" s="78">
        <v>40</v>
      </c>
      <c r="T4055" s="79" t="s">
        <v>715</v>
      </c>
      <c r="U4055" s="78">
        <v>11</v>
      </c>
      <c r="V4055" s="80" t="s">
        <v>156</v>
      </c>
      <c r="W4055" s="78">
        <v>71</v>
      </c>
      <c r="X4055" s="78">
        <v>9</v>
      </c>
    </row>
    <row r="4056" spans="1:24" x14ac:dyDescent="0.25">
      <c r="A4056" s="67"/>
      <c r="B4056" s="67">
        <v>3650</v>
      </c>
      <c r="C4056" s="67" t="s">
        <v>802</v>
      </c>
      <c r="D4056" s="107">
        <v>280302</v>
      </c>
      <c r="E4056" s="75" t="s">
        <v>297</v>
      </c>
      <c r="F4056" s="76">
        <v>733110</v>
      </c>
      <c r="G4056" s="75" t="s">
        <v>214</v>
      </c>
      <c r="H4056" s="77">
        <v>0</v>
      </c>
      <c r="I4056" s="77">
        <v>360.64</v>
      </c>
      <c r="J4056" s="77">
        <v>8700</v>
      </c>
      <c r="K4056" s="77">
        <v>5268</v>
      </c>
      <c r="L4056" s="80">
        <f>13000+50025</f>
        <v>63025</v>
      </c>
      <c r="M4056" s="80"/>
      <c r="N4056" s="80"/>
      <c r="O4056" s="80">
        <v>50025</v>
      </c>
      <c r="P4056" s="80"/>
      <c r="Q4056" s="78">
        <v>110010</v>
      </c>
      <c r="R4056" s="79" t="s">
        <v>715</v>
      </c>
      <c r="S4056" s="78">
        <v>40</v>
      </c>
      <c r="T4056" s="79" t="s">
        <v>715</v>
      </c>
      <c r="U4056" s="78">
        <v>11</v>
      </c>
      <c r="V4056" s="80" t="s">
        <v>156</v>
      </c>
      <c r="W4056" s="78">
        <v>73</v>
      </c>
      <c r="X4056" s="78">
        <v>9</v>
      </c>
    </row>
    <row r="4057" spans="1:24" x14ac:dyDescent="0.25">
      <c r="A4057" s="67"/>
      <c r="B4057" s="67">
        <v>3651</v>
      </c>
      <c r="C4057" s="67" t="s">
        <v>802</v>
      </c>
      <c r="D4057" s="107">
        <v>280302</v>
      </c>
      <c r="E4057" s="75" t="s">
        <v>297</v>
      </c>
      <c r="F4057" s="76">
        <v>733120</v>
      </c>
      <c r="G4057" s="75" t="s">
        <v>188</v>
      </c>
      <c r="H4057" s="77">
        <v>4.0199999999999996</v>
      </c>
      <c r="I4057" s="77">
        <v>0</v>
      </c>
      <c r="J4057" s="77">
        <v>0</v>
      </c>
      <c r="K4057" s="77">
        <v>0</v>
      </c>
      <c r="L4057" s="80">
        <v>0</v>
      </c>
      <c r="M4057" s="80"/>
      <c r="N4057" s="80"/>
      <c r="O4057" s="80"/>
      <c r="P4057" s="80"/>
      <c r="Q4057" s="78">
        <v>110010</v>
      </c>
      <c r="R4057" s="79" t="s">
        <v>715</v>
      </c>
      <c r="S4057" s="78">
        <v>40</v>
      </c>
      <c r="T4057" s="79" t="s">
        <v>715</v>
      </c>
      <c r="U4057" s="78">
        <v>11</v>
      </c>
      <c r="V4057" s="80" t="s">
        <v>156</v>
      </c>
      <c r="W4057" s="78">
        <v>73</v>
      </c>
      <c r="X4057" s="78">
        <v>9</v>
      </c>
    </row>
    <row r="4058" spans="1:24" x14ac:dyDescent="0.25">
      <c r="A4058" s="67"/>
      <c r="B4058" s="67">
        <v>3652</v>
      </c>
      <c r="C4058" s="67" t="s">
        <v>802</v>
      </c>
      <c r="D4058" s="107">
        <v>280302</v>
      </c>
      <c r="E4058" s="75" t="s">
        <v>297</v>
      </c>
      <c r="F4058" s="76">
        <v>733420</v>
      </c>
      <c r="G4058" s="75" t="s">
        <v>298</v>
      </c>
      <c r="H4058" s="77">
        <v>20631.87</v>
      </c>
      <c r="I4058" s="77">
        <v>27884.050000000003</v>
      </c>
      <c r="J4058" s="77">
        <v>26000</v>
      </c>
      <c r="K4058" s="77">
        <v>14960.740000000002</v>
      </c>
      <c r="L4058" s="80">
        <v>26000</v>
      </c>
      <c r="M4058" s="80"/>
      <c r="N4058" s="80"/>
      <c r="O4058" s="80"/>
      <c r="P4058" s="80"/>
      <c r="Q4058" s="78">
        <v>110010</v>
      </c>
      <c r="R4058" s="79" t="s">
        <v>715</v>
      </c>
      <c r="S4058" s="78">
        <v>40</v>
      </c>
      <c r="T4058" s="79" t="s">
        <v>715</v>
      </c>
      <c r="U4058" s="78">
        <v>11</v>
      </c>
      <c r="V4058" s="80" t="s">
        <v>156</v>
      </c>
      <c r="W4058" s="78">
        <v>73</v>
      </c>
      <c r="X4058" s="78">
        <v>9</v>
      </c>
    </row>
    <row r="4059" spans="1:24" x14ac:dyDescent="0.25">
      <c r="A4059" s="67"/>
      <c r="B4059" s="67">
        <v>3653</v>
      </c>
      <c r="C4059" s="67" t="s">
        <v>802</v>
      </c>
      <c r="D4059" s="107">
        <v>280302</v>
      </c>
      <c r="E4059" s="75" t="s">
        <v>297</v>
      </c>
      <c r="F4059" s="76">
        <v>733430</v>
      </c>
      <c r="G4059" s="75" t="s">
        <v>299</v>
      </c>
      <c r="H4059" s="77">
        <v>6875.4799999999977</v>
      </c>
      <c r="I4059" s="77">
        <v>4042.0899999999997</v>
      </c>
      <c r="J4059" s="77">
        <v>8000</v>
      </c>
      <c r="K4059" s="77">
        <v>4633.41</v>
      </c>
      <c r="L4059" s="80">
        <v>8000</v>
      </c>
      <c r="M4059" s="80"/>
      <c r="N4059" s="80"/>
      <c r="O4059" s="80"/>
      <c r="P4059" s="80"/>
      <c r="Q4059" s="78">
        <v>110010</v>
      </c>
      <c r="R4059" s="79" t="s">
        <v>715</v>
      </c>
      <c r="S4059" s="78">
        <v>40</v>
      </c>
      <c r="T4059" s="79" t="s">
        <v>715</v>
      </c>
      <c r="U4059" s="78">
        <v>11</v>
      </c>
      <c r="V4059" s="80" t="s">
        <v>156</v>
      </c>
      <c r="W4059" s="78">
        <v>73</v>
      </c>
      <c r="X4059" s="78">
        <v>9</v>
      </c>
    </row>
    <row r="4060" spans="1:24" x14ac:dyDescent="0.25">
      <c r="A4060" s="67"/>
      <c r="B4060" s="67">
        <v>3654</v>
      </c>
      <c r="C4060" s="67" t="s">
        <v>802</v>
      </c>
      <c r="D4060" s="107">
        <v>280302</v>
      </c>
      <c r="E4060" s="75" t="s">
        <v>297</v>
      </c>
      <c r="F4060" s="76">
        <v>733450</v>
      </c>
      <c r="G4060" s="75" t="s">
        <v>300</v>
      </c>
      <c r="H4060" s="77">
        <v>3712.02</v>
      </c>
      <c r="I4060" s="77">
        <v>3642.03</v>
      </c>
      <c r="J4060" s="77">
        <v>10000</v>
      </c>
      <c r="K4060" s="77">
        <v>831.22</v>
      </c>
      <c r="L4060" s="80">
        <v>10000</v>
      </c>
      <c r="M4060" s="80"/>
      <c r="N4060" s="80"/>
      <c r="O4060" s="80"/>
      <c r="P4060" s="80"/>
      <c r="Q4060" s="78">
        <v>110010</v>
      </c>
      <c r="R4060" s="79" t="s">
        <v>715</v>
      </c>
      <c r="S4060" s="78">
        <v>40</v>
      </c>
      <c r="T4060" s="79" t="s">
        <v>715</v>
      </c>
      <c r="U4060" s="78">
        <v>11</v>
      </c>
      <c r="V4060" s="80" t="s">
        <v>156</v>
      </c>
      <c r="W4060" s="78">
        <v>73</v>
      </c>
      <c r="X4060" s="78">
        <v>9</v>
      </c>
    </row>
    <row r="4061" spans="1:24" x14ac:dyDescent="0.25">
      <c r="A4061" s="67"/>
      <c r="B4061" s="67">
        <v>3655</v>
      </c>
      <c r="C4061" s="67" t="s">
        <v>802</v>
      </c>
      <c r="D4061" s="107">
        <v>280302</v>
      </c>
      <c r="E4061" s="75" t="s">
        <v>297</v>
      </c>
      <c r="F4061" s="76">
        <v>733460</v>
      </c>
      <c r="G4061" s="75" t="s">
        <v>293</v>
      </c>
      <c r="H4061" s="77">
        <v>7759.369999999999</v>
      </c>
      <c r="I4061" s="77">
        <v>6916.1100000000006</v>
      </c>
      <c r="J4061" s="77">
        <v>6614</v>
      </c>
      <c r="K4061" s="77">
        <v>5853.3099999999995</v>
      </c>
      <c r="L4061" s="80">
        <v>0</v>
      </c>
      <c r="M4061" s="80"/>
      <c r="N4061" s="80"/>
      <c r="O4061" s="80"/>
      <c r="P4061" s="80"/>
      <c r="Q4061" s="78">
        <v>110010</v>
      </c>
      <c r="R4061" s="79" t="s">
        <v>715</v>
      </c>
      <c r="S4061" s="78">
        <v>40</v>
      </c>
      <c r="T4061" s="79" t="s">
        <v>715</v>
      </c>
      <c r="U4061" s="78">
        <v>11</v>
      </c>
      <c r="V4061" s="80" t="s">
        <v>156</v>
      </c>
      <c r="W4061" s="78">
        <v>73</v>
      </c>
      <c r="X4061" s="78">
        <v>9</v>
      </c>
    </row>
    <row r="4062" spans="1:24" s="66" customFormat="1" x14ac:dyDescent="0.25">
      <c r="A4062" s="67"/>
      <c r="B4062" s="67">
        <v>3656</v>
      </c>
      <c r="C4062" s="67" t="s">
        <v>802</v>
      </c>
      <c r="D4062" s="107">
        <v>280302</v>
      </c>
      <c r="E4062" s="75" t="s">
        <v>297</v>
      </c>
      <c r="F4062" s="76">
        <v>733470</v>
      </c>
      <c r="G4062" s="75" t="s">
        <v>301</v>
      </c>
      <c r="H4062" s="77">
        <v>30050.81</v>
      </c>
      <c r="I4062" s="77">
        <v>30257.879999999994</v>
      </c>
      <c r="J4062" s="77">
        <v>27000</v>
      </c>
      <c r="K4062" s="77">
        <v>15385.190000000002</v>
      </c>
      <c r="L4062" s="80">
        <v>27000</v>
      </c>
      <c r="M4062" s="80"/>
      <c r="N4062" s="80"/>
      <c r="O4062" s="80"/>
      <c r="P4062" s="80"/>
      <c r="Q4062" s="78">
        <v>110010</v>
      </c>
      <c r="R4062" s="79" t="s">
        <v>715</v>
      </c>
      <c r="S4062" s="78">
        <v>40</v>
      </c>
      <c r="T4062" s="79" t="s">
        <v>715</v>
      </c>
      <c r="U4062" s="78">
        <v>11</v>
      </c>
      <c r="V4062" s="80" t="s">
        <v>156</v>
      </c>
      <c r="W4062" s="78">
        <v>73</v>
      </c>
      <c r="X4062" s="78">
        <v>9</v>
      </c>
    </row>
    <row r="4063" spans="1:24" x14ac:dyDescent="0.25">
      <c r="A4063" s="67"/>
      <c r="B4063" s="67">
        <v>3657</v>
      </c>
      <c r="C4063" s="67" t="s">
        <v>802</v>
      </c>
      <c r="D4063" s="107">
        <v>280302</v>
      </c>
      <c r="E4063" s="75" t="s">
        <v>297</v>
      </c>
      <c r="F4063" s="76">
        <v>733480</v>
      </c>
      <c r="G4063" s="75" t="s">
        <v>380</v>
      </c>
      <c r="H4063" s="77">
        <v>8435.58</v>
      </c>
      <c r="I4063" s="77">
        <v>1353.12</v>
      </c>
      <c r="J4063" s="77">
        <v>900</v>
      </c>
      <c r="K4063" s="77">
        <v>0</v>
      </c>
      <c r="L4063" s="80">
        <v>5000</v>
      </c>
      <c r="M4063" s="80"/>
      <c r="N4063" s="80"/>
      <c r="O4063" s="80"/>
      <c r="P4063" s="80"/>
      <c r="Q4063" s="78">
        <v>110010</v>
      </c>
      <c r="R4063" s="79" t="s">
        <v>715</v>
      </c>
      <c r="S4063" s="78">
        <v>40</v>
      </c>
      <c r="T4063" s="79" t="s">
        <v>715</v>
      </c>
      <c r="U4063" s="78">
        <v>11</v>
      </c>
      <c r="V4063" s="80" t="s">
        <v>156</v>
      </c>
      <c r="W4063" s="78">
        <v>73</v>
      </c>
      <c r="X4063" s="78">
        <v>9</v>
      </c>
    </row>
    <row r="4064" spans="1:24" x14ac:dyDescent="0.25">
      <c r="A4064" s="67"/>
      <c r="B4064" s="67">
        <v>3658</v>
      </c>
      <c r="C4064" s="67" t="s">
        <v>802</v>
      </c>
      <c r="D4064" s="107">
        <v>280302</v>
      </c>
      <c r="E4064" s="75" t="s">
        <v>297</v>
      </c>
      <c r="F4064" s="76">
        <v>744370</v>
      </c>
      <c r="G4064" s="75" t="s">
        <v>192</v>
      </c>
      <c r="H4064" s="77">
        <v>1635.8</v>
      </c>
      <c r="I4064" s="77">
        <v>1732.8899999999999</v>
      </c>
      <c r="J4064" s="77">
        <v>2322</v>
      </c>
      <c r="K4064" s="77">
        <v>1604.7700000000002</v>
      </c>
      <c r="L4064" s="80">
        <v>2322</v>
      </c>
      <c r="M4064" s="80"/>
      <c r="N4064" s="80"/>
      <c r="O4064" s="80"/>
      <c r="P4064" s="80"/>
      <c r="Q4064" s="78">
        <v>110010</v>
      </c>
      <c r="R4064" s="79" t="s">
        <v>715</v>
      </c>
      <c r="S4064" s="78">
        <v>40</v>
      </c>
      <c r="T4064" s="79" t="s">
        <v>715</v>
      </c>
      <c r="U4064" s="78">
        <v>11</v>
      </c>
      <c r="V4064" s="80" t="s">
        <v>156</v>
      </c>
      <c r="W4064" s="78">
        <v>74</v>
      </c>
      <c r="X4064" s="78">
        <v>9</v>
      </c>
    </row>
    <row r="4065" spans="1:24" x14ac:dyDescent="0.25">
      <c r="A4065" s="67"/>
      <c r="B4065" s="67">
        <v>3659</v>
      </c>
      <c r="C4065" s="67" t="s">
        <v>802</v>
      </c>
      <c r="D4065" s="107">
        <v>280302</v>
      </c>
      <c r="E4065" s="75" t="s">
        <v>297</v>
      </c>
      <c r="F4065" s="76">
        <v>755360</v>
      </c>
      <c r="G4065" s="75" t="s">
        <v>225</v>
      </c>
      <c r="H4065" s="77">
        <v>10.9</v>
      </c>
      <c r="I4065" s="77">
        <v>0</v>
      </c>
      <c r="J4065" s="77">
        <v>0</v>
      </c>
      <c r="K4065" s="77">
        <v>0</v>
      </c>
      <c r="L4065" s="80">
        <v>0</v>
      </c>
      <c r="M4065" s="80"/>
      <c r="N4065" s="80"/>
      <c r="O4065" s="80"/>
      <c r="P4065" s="80"/>
      <c r="Q4065" s="78">
        <v>110010</v>
      </c>
      <c r="R4065" s="79" t="s">
        <v>715</v>
      </c>
      <c r="S4065" s="78">
        <v>40</v>
      </c>
      <c r="T4065" s="79" t="s">
        <v>715</v>
      </c>
      <c r="U4065" s="78">
        <v>11</v>
      </c>
      <c r="V4065" s="80" t="s">
        <v>156</v>
      </c>
      <c r="W4065" s="78">
        <v>75</v>
      </c>
      <c r="X4065" s="78">
        <v>9</v>
      </c>
    </row>
    <row r="4066" spans="1:24" x14ac:dyDescent="0.25">
      <c r="A4066" s="67"/>
      <c r="B4066" s="67">
        <v>3660</v>
      </c>
      <c r="C4066" s="67" t="s">
        <v>802</v>
      </c>
      <c r="D4066" s="107">
        <v>280302</v>
      </c>
      <c r="E4066" s="75" t="s">
        <v>297</v>
      </c>
      <c r="F4066" s="76">
        <v>755545</v>
      </c>
      <c r="G4066" s="75" t="s">
        <v>244</v>
      </c>
      <c r="H4066" s="77">
        <v>5780</v>
      </c>
      <c r="I4066" s="77">
        <v>1987</v>
      </c>
      <c r="J4066" s="77">
        <v>0</v>
      </c>
      <c r="K4066" s="77">
        <v>0</v>
      </c>
      <c r="L4066" s="80">
        <v>5000</v>
      </c>
      <c r="M4066" s="80"/>
      <c r="N4066" s="80"/>
      <c r="O4066" s="80"/>
      <c r="P4066" s="80"/>
      <c r="Q4066" s="78">
        <v>110010</v>
      </c>
      <c r="R4066" s="79" t="s">
        <v>715</v>
      </c>
      <c r="S4066" s="78">
        <v>40</v>
      </c>
      <c r="T4066" s="79" t="s">
        <v>715</v>
      </c>
      <c r="U4066" s="78">
        <v>11</v>
      </c>
      <c r="V4066" s="80" t="s">
        <v>156</v>
      </c>
      <c r="W4066" s="78">
        <v>75</v>
      </c>
      <c r="X4066" s="78">
        <v>9</v>
      </c>
    </row>
    <row r="4067" spans="1:24" x14ac:dyDescent="0.25">
      <c r="A4067" s="67"/>
      <c r="B4067" s="67">
        <v>3661</v>
      </c>
      <c r="C4067" s="67" t="s">
        <v>802</v>
      </c>
      <c r="D4067" s="107">
        <v>280302</v>
      </c>
      <c r="E4067" s="75" t="s">
        <v>297</v>
      </c>
      <c r="F4067" s="76">
        <v>755550</v>
      </c>
      <c r="G4067" s="75" t="s">
        <v>295</v>
      </c>
      <c r="H4067" s="77">
        <v>65480.35</v>
      </c>
      <c r="I4067" s="77">
        <v>42794.520000000004</v>
      </c>
      <c r="J4067" s="77">
        <v>48718</v>
      </c>
      <c r="K4067" s="77">
        <v>33803.960000000006</v>
      </c>
      <c r="L4067" s="80">
        <v>40000</v>
      </c>
      <c r="M4067" s="80"/>
      <c r="N4067" s="80"/>
      <c r="O4067" s="80"/>
      <c r="P4067" s="80"/>
      <c r="Q4067" s="78">
        <v>110010</v>
      </c>
      <c r="R4067" s="79" t="s">
        <v>715</v>
      </c>
      <c r="S4067" s="78">
        <v>40</v>
      </c>
      <c r="T4067" s="79" t="s">
        <v>715</v>
      </c>
      <c r="U4067" s="78">
        <v>11</v>
      </c>
      <c r="V4067" s="80" t="s">
        <v>156</v>
      </c>
      <c r="W4067" s="78">
        <v>75</v>
      </c>
      <c r="X4067" s="78">
        <v>9</v>
      </c>
    </row>
    <row r="4068" spans="1:24" x14ac:dyDescent="0.25">
      <c r="A4068" s="67"/>
      <c r="B4068" s="67">
        <v>3662</v>
      </c>
      <c r="C4068" s="67" t="s">
        <v>802</v>
      </c>
      <c r="D4068" s="107">
        <v>280302</v>
      </c>
      <c r="E4068" s="75" t="s">
        <v>297</v>
      </c>
      <c r="F4068" s="76">
        <v>755555</v>
      </c>
      <c r="G4068" s="75" t="s">
        <v>302</v>
      </c>
      <c r="H4068" s="77">
        <v>13066</v>
      </c>
      <c r="I4068" s="77">
        <v>11650</v>
      </c>
      <c r="J4068" s="77">
        <v>10000</v>
      </c>
      <c r="K4068" s="77">
        <v>0</v>
      </c>
      <c r="L4068" s="80">
        <v>15000</v>
      </c>
      <c r="M4068" s="80"/>
      <c r="N4068" s="80"/>
      <c r="O4068" s="80"/>
      <c r="P4068" s="80"/>
      <c r="Q4068" s="78">
        <v>110010</v>
      </c>
      <c r="R4068" s="79" t="s">
        <v>715</v>
      </c>
      <c r="S4068" s="78">
        <v>40</v>
      </c>
      <c r="T4068" s="79" t="s">
        <v>715</v>
      </c>
      <c r="U4068" s="78">
        <v>11</v>
      </c>
      <c r="V4068" s="80" t="s">
        <v>156</v>
      </c>
      <c r="W4068" s="78">
        <v>75</v>
      </c>
      <c r="X4068" s="78">
        <v>9</v>
      </c>
    </row>
    <row r="4069" spans="1:24" x14ac:dyDescent="0.25">
      <c r="A4069" s="67"/>
      <c r="B4069" s="67">
        <v>3663</v>
      </c>
      <c r="C4069" s="67" t="s">
        <v>802</v>
      </c>
      <c r="D4069" s="107">
        <v>280302</v>
      </c>
      <c r="E4069" s="75" t="s">
        <v>297</v>
      </c>
      <c r="F4069" s="76">
        <v>755560</v>
      </c>
      <c r="G4069" s="75" t="s">
        <v>339</v>
      </c>
      <c r="H4069" s="77">
        <v>4772.5600000000004</v>
      </c>
      <c r="I4069" s="77">
        <v>2241.08</v>
      </c>
      <c r="J4069" s="77">
        <v>5250</v>
      </c>
      <c r="K4069" s="77">
        <v>4704.49</v>
      </c>
      <c r="L4069" s="80">
        <v>0</v>
      </c>
      <c r="M4069" s="80"/>
      <c r="N4069" s="80"/>
      <c r="O4069" s="80"/>
      <c r="P4069" s="80"/>
      <c r="Q4069" s="78">
        <v>110010</v>
      </c>
      <c r="R4069" s="79" t="s">
        <v>715</v>
      </c>
      <c r="S4069" s="78">
        <v>40</v>
      </c>
      <c r="T4069" s="79" t="s">
        <v>715</v>
      </c>
      <c r="U4069" s="78">
        <v>11</v>
      </c>
      <c r="V4069" s="80" t="s">
        <v>156</v>
      </c>
      <c r="W4069" s="78">
        <v>75</v>
      </c>
      <c r="X4069" s="78">
        <v>9</v>
      </c>
    </row>
    <row r="4070" spans="1:24" x14ac:dyDescent="0.25">
      <c r="A4070" s="67"/>
      <c r="B4070" s="67">
        <v>3664</v>
      </c>
      <c r="C4070" s="67" t="s">
        <v>802</v>
      </c>
      <c r="D4070" s="107">
        <v>280302</v>
      </c>
      <c r="E4070" s="75" t="s">
        <v>297</v>
      </c>
      <c r="F4070" s="76">
        <v>777412</v>
      </c>
      <c r="G4070" s="75" t="s">
        <v>205</v>
      </c>
      <c r="H4070" s="77">
        <v>6612.98</v>
      </c>
      <c r="I4070" s="77">
        <v>23903.71</v>
      </c>
      <c r="J4070" s="77">
        <v>6635</v>
      </c>
      <c r="K4070" s="77">
        <v>6634.46</v>
      </c>
      <c r="L4070" s="80">
        <v>0</v>
      </c>
      <c r="M4070" s="80"/>
      <c r="N4070" s="80"/>
      <c r="O4070" s="80"/>
      <c r="P4070" s="80"/>
      <c r="Q4070" s="78">
        <v>110010</v>
      </c>
      <c r="R4070" s="79" t="s">
        <v>715</v>
      </c>
      <c r="S4070" s="78">
        <v>40</v>
      </c>
      <c r="T4070" s="79" t="s">
        <v>715</v>
      </c>
      <c r="U4070" s="78">
        <v>11</v>
      </c>
      <c r="V4070" s="80" t="s">
        <v>156</v>
      </c>
      <c r="W4070" s="78">
        <v>77</v>
      </c>
      <c r="X4070" s="78">
        <v>9</v>
      </c>
    </row>
    <row r="4071" spans="1:24" x14ac:dyDescent="0.25">
      <c r="A4071" s="67"/>
      <c r="B4071" s="67">
        <v>3665</v>
      </c>
      <c r="C4071" s="67" t="s">
        <v>802</v>
      </c>
      <c r="D4071" s="107">
        <v>280302</v>
      </c>
      <c r="E4071" s="75" t="s">
        <v>297</v>
      </c>
      <c r="F4071" s="76">
        <v>787410</v>
      </c>
      <c r="G4071" s="75" t="s">
        <v>227</v>
      </c>
      <c r="H4071" s="77">
        <v>824.98</v>
      </c>
      <c r="I4071" s="77">
        <v>15200.39</v>
      </c>
      <c r="J4071" s="77">
        <v>1395</v>
      </c>
      <c r="K4071" s="77">
        <v>1394.3400000000001</v>
      </c>
      <c r="L4071" s="80">
        <f>9800+3999</f>
        <v>13799</v>
      </c>
      <c r="M4071" s="80"/>
      <c r="N4071" s="80"/>
      <c r="O4071" s="80">
        <v>13799</v>
      </c>
      <c r="P4071" s="80"/>
      <c r="Q4071" s="78">
        <v>110010</v>
      </c>
      <c r="R4071" s="79" t="s">
        <v>715</v>
      </c>
      <c r="S4071" s="78">
        <v>40</v>
      </c>
      <c r="T4071" s="79" t="s">
        <v>715</v>
      </c>
      <c r="U4071" s="78">
        <v>11</v>
      </c>
      <c r="V4071" s="80" t="s">
        <v>156</v>
      </c>
      <c r="W4071" s="78">
        <v>78</v>
      </c>
      <c r="X4071" s="78">
        <v>9</v>
      </c>
    </row>
    <row r="4072" spans="1:24" x14ac:dyDescent="0.25">
      <c r="A4072" s="67"/>
      <c r="B4072" s="67"/>
      <c r="C4072" s="67" t="s">
        <v>802</v>
      </c>
      <c r="D4072" s="107">
        <v>280302</v>
      </c>
      <c r="E4072" s="75" t="s">
        <v>297</v>
      </c>
      <c r="F4072" s="66">
        <v>798142</v>
      </c>
      <c r="G4072" s="66" t="s">
        <v>839</v>
      </c>
      <c r="H4072" s="77"/>
      <c r="I4072" s="77"/>
      <c r="J4072" s="77"/>
      <c r="K4072" s="77"/>
      <c r="L4072" s="80">
        <v>-30332</v>
      </c>
      <c r="M4072" s="80"/>
      <c r="N4072" s="80"/>
      <c r="O4072" s="80"/>
      <c r="P4072" s="80"/>
      <c r="Q4072" s="78">
        <v>110010</v>
      </c>
      <c r="R4072" s="79" t="s">
        <v>715</v>
      </c>
      <c r="S4072" s="78">
        <v>40</v>
      </c>
      <c r="T4072" s="79" t="s">
        <v>715</v>
      </c>
      <c r="U4072" s="78">
        <v>11</v>
      </c>
      <c r="V4072" s="80" t="s">
        <v>156</v>
      </c>
      <c r="W4072" s="78">
        <v>79</v>
      </c>
      <c r="X4072" s="78">
        <v>9</v>
      </c>
    </row>
    <row r="4073" spans="1:24" x14ac:dyDescent="0.25">
      <c r="A4073" s="67"/>
      <c r="B4073" s="67">
        <v>3666</v>
      </c>
      <c r="C4073" s="67" t="s">
        <v>802</v>
      </c>
      <c r="D4073" s="107">
        <v>280312</v>
      </c>
      <c r="E4073" s="75" t="s">
        <v>303</v>
      </c>
      <c r="F4073" s="76">
        <v>611310</v>
      </c>
      <c r="G4073" s="75" t="s">
        <v>179</v>
      </c>
      <c r="H4073" s="77">
        <v>56343.24000000002</v>
      </c>
      <c r="I4073" s="77">
        <v>58466.039999999986</v>
      </c>
      <c r="J4073" s="77">
        <v>48356</v>
      </c>
      <c r="K4073" s="77">
        <v>24182.399999999998</v>
      </c>
      <c r="L4073" s="80">
        <v>48346</v>
      </c>
      <c r="M4073" s="80"/>
      <c r="N4073" s="80"/>
      <c r="O4073" s="80"/>
      <c r="P4073" s="80"/>
      <c r="Q4073" s="78">
        <v>110010</v>
      </c>
      <c r="R4073" s="79" t="s">
        <v>715</v>
      </c>
      <c r="S4073" s="78">
        <v>40</v>
      </c>
      <c r="T4073" s="79" t="s">
        <v>715</v>
      </c>
      <c r="U4073" s="78">
        <v>11</v>
      </c>
      <c r="V4073" s="80" t="s">
        <v>156</v>
      </c>
      <c r="W4073" s="78">
        <v>61</v>
      </c>
      <c r="X4073" s="78">
        <v>9</v>
      </c>
    </row>
    <row r="4074" spans="1:24" x14ac:dyDescent="0.25">
      <c r="A4074" s="67"/>
      <c r="B4074" s="67">
        <v>3667</v>
      </c>
      <c r="C4074" s="67" t="s">
        <v>802</v>
      </c>
      <c r="D4074" s="107">
        <v>280312</v>
      </c>
      <c r="E4074" s="75" t="s">
        <v>303</v>
      </c>
      <c r="F4074" s="76">
        <v>611420</v>
      </c>
      <c r="G4074" s="75" t="s">
        <v>181</v>
      </c>
      <c r="H4074" s="77">
        <v>0</v>
      </c>
      <c r="I4074" s="77">
        <v>9386.32</v>
      </c>
      <c r="J4074" s="77">
        <v>29286</v>
      </c>
      <c r="K4074" s="77">
        <v>7321.3499999999995</v>
      </c>
      <c r="L4074" s="80">
        <v>34245</v>
      </c>
      <c r="M4074" s="80"/>
      <c r="N4074" s="80"/>
      <c r="O4074" s="80"/>
      <c r="P4074" s="80"/>
      <c r="Q4074" s="78">
        <v>110010</v>
      </c>
      <c r="R4074" s="79" t="s">
        <v>715</v>
      </c>
      <c r="S4074" s="78">
        <v>40</v>
      </c>
      <c r="T4074" s="79" t="s">
        <v>715</v>
      </c>
      <c r="U4074" s="78">
        <v>11</v>
      </c>
      <c r="V4074" s="80" t="s">
        <v>156</v>
      </c>
      <c r="W4074" s="78">
        <v>61</v>
      </c>
      <c r="X4074" s="78">
        <v>9</v>
      </c>
    </row>
    <row r="4075" spans="1:24" x14ac:dyDescent="0.25">
      <c r="A4075" s="67"/>
      <c r="B4075" s="67">
        <v>3668</v>
      </c>
      <c r="C4075" s="67" t="s">
        <v>802</v>
      </c>
      <c r="D4075" s="107">
        <v>280312</v>
      </c>
      <c r="E4075" s="75" t="s">
        <v>303</v>
      </c>
      <c r="F4075" s="76">
        <v>611470</v>
      </c>
      <c r="G4075" s="75" t="s">
        <v>291</v>
      </c>
      <c r="H4075" s="77">
        <v>200908.20000000004</v>
      </c>
      <c r="I4075" s="77">
        <v>206904.23999999996</v>
      </c>
      <c r="J4075" s="77">
        <v>210570</v>
      </c>
      <c r="K4075" s="77">
        <v>104728.00999999998</v>
      </c>
      <c r="L4075" s="80">
        <v>211683</v>
      </c>
      <c r="M4075" s="80"/>
      <c r="N4075" s="80"/>
      <c r="O4075" s="80"/>
      <c r="P4075" s="80"/>
      <c r="Q4075" s="78">
        <v>110010</v>
      </c>
      <c r="R4075" s="79" t="s">
        <v>715</v>
      </c>
      <c r="S4075" s="78">
        <v>40</v>
      </c>
      <c r="T4075" s="79" t="s">
        <v>715</v>
      </c>
      <c r="U4075" s="78">
        <v>11</v>
      </c>
      <c r="V4075" s="80" t="s">
        <v>156</v>
      </c>
      <c r="W4075" s="78">
        <v>61</v>
      </c>
      <c r="X4075" s="78">
        <v>9</v>
      </c>
    </row>
    <row r="4076" spans="1:24" x14ac:dyDescent="0.25">
      <c r="A4076" s="67"/>
      <c r="B4076" s="67">
        <v>3669</v>
      </c>
      <c r="C4076" s="67" t="s">
        <v>802</v>
      </c>
      <c r="D4076" s="107">
        <v>280312</v>
      </c>
      <c r="E4076" s="75" t="s">
        <v>303</v>
      </c>
      <c r="F4076" s="76">
        <v>611489</v>
      </c>
      <c r="G4076" s="75" t="s">
        <v>733</v>
      </c>
      <c r="H4076" s="77">
        <v>0</v>
      </c>
      <c r="I4076" s="77">
        <v>169.22</v>
      </c>
      <c r="J4076" s="77">
        <v>1040</v>
      </c>
      <c r="K4076" s="77">
        <v>81.239999999999995</v>
      </c>
      <c r="L4076" s="80">
        <v>500</v>
      </c>
      <c r="M4076" s="80"/>
      <c r="N4076" s="80"/>
      <c r="O4076" s="80"/>
      <c r="P4076" s="80"/>
      <c r="Q4076" s="78">
        <v>110010</v>
      </c>
      <c r="R4076" s="79" t="s">
        <v>715</v>
      </c>
      <c r="S4076" s="78">
        <v>40</v>
      </c>
      <c r="T4076" s="79" t="s">
        <v>715</v>
      </c>
      <c r="U4076" s="78">
        <v>11</v>
      </c>
      <c r="V4076" s="80" t="s">
        <v>156</v>
      </c>
      <c r="W4076" s="78">
        <v>61</v>
      </c>
      <c r="X4076" s="78">
        <v>9</v>
      </c>
    </row>
    <row r="4077" spans="1:24" x14ac:dyDescent="0.25">
      <c r="A4077" s="67"/>
      <c r="B4077" s="67">
        <v>3670</v>
      </c>
      <c r="C4077" s="67" t="s">
        <v>802</v>
      </c>
      <c r="D4077" s="107">
        <v>280312</v>
      </c>
      <c r="E4077" s="75" t="s">
        <v>303</v>
      </c>
      <c r="F4077" s="76">
        <v>611491</v>
      </c>
      <c r="G4077" s="75" t="s">
        <v>233</v>
      </c>
      <c r="H4077" s="77">
        <v>1771.25</v>
      </c>
      <c r="I4077" s="77">
        <v>325.95999999999998</v>
      </c>
      <c r="J4077" s="77">
        <v>208</v>
      </c>
      <c r="K4077" s="77">
        <v>0</v>
      </c>
      <c r="L4077" s="80">
        <v>0</v>
      </c>
      <c r="M4077" s="80"/>
      <c r="N4077" s="80"/>
      <c r="O4077" s="80"/>
      <c r="P4077" s="80"/>
      <c r="Q4077" s="78">
        <v>110010</v>
      </c>
      <c r="R4077" s="79" t="s">
        <v>715</v>
      </c>
      <c r="S4077" s="78">
        <v>40</v>
      </c>
      <c r="T4077" s="79" t="s">
        <v>715</v>
      </c>
      <c r="U4077" s="78">
        <v>11</v>
      </c>
      <c r="V4077" s="80" t="s">
        <v>156</v>
      </c>
      <c r="W4077" s="78">
        <v>61</v>
      </c>
      <c r="X4077" s="78">
        <v>9</v>
      </c>
    </row>
    <row r="4078" spans="1:24" s="66" customFormat="1" x14ac:dyDescent="0.25">
      <c r="A4078" s="67"/>
      <c r="B4078" s="67">
        <v>3671</v>
      </c>
      <c r="C4078" s="67" t="s">
        <v>802</v>
      </c>
      <c r="D4078" s="107">
        <v>280312</v>
      </c>
      <c r="E4078" s="75" t="s">
        <v>303</v>
      </c>
      <c r="F4078" s="76">
        <v>611492</v>
      </c>
      <c r="G4078" s="75" t="s">
        <v>183</v>
      </c>
      <c r="H4078" s="77">
        <v>4759.17</v>
      </c>
      <c r="I4078" s="77">
        <v>6537.2000000000007</v>
      </c>
      <c r="J4078" s="77">
        <v>1040</v>
      </c>
      <c r="K4078" s="77">
        <v>960.41</v>
      </c>
      <c r="L4078" s="80">
        <v>588</v>
      </c>
      <c r="M4078" s="80"/>
      <c r="N4078" s="80"/>
      <c r="O4078" s="80"/>
      <c r="P4078" s="80"/>
      <c r="Q4078" s="78">
        <v>110010</v>
      </c>
      <c r="R4078" s="79" t="s">
        <v>715</v>
      </c>
      <c r="S4078" s="78">
        <v>40</v>
      </c>
      <c r="T4078" s="79" t="s">
        <v>715</v>
      </c>
      <c r="U4078" s="78">
        <v>11</v>
      </c>
      <c r="V4078" s="80" t="s">
        <v>156</v>
      </c>
      <c r="W4078" s="78">
        <v>61</v>
      </c>
      <c r="X4078" s="78">
        <v>9</v>
      </c>
    </row>
    <row r="4079" spans="1:24" x14ac:dyDescent="0.25">
      <c r="A4079" s="67"/>
      <c r="B4079" s="67">
        <v>3672</v>
      </c>
      <c r="C4079" s="67" t="s">
        <v>802</v>
      </c>
      <c r="D4079" s="107">
        <v>280312</v>
      </c>
      <c r="E4079" s="75" t="s">
        <v>303</v>
      </c>
      <c r="F4079" s="76">
        <v>611493</v>
      </c>
      <c r="G4079" s="75" t="s">
        <v>218</v>
      </c>
      <c r="H4079" s="77">
        <v>0</v>
      </c>
      <c r="I4079" s="77">
        <v>6858.64</v>
      </c>
      <c r="J4079" s="77">
        <v>0</v>
      </c>
      <c r="K4079" s="77">
        <v>0</v>
      </c>
      <c r="L4079" s="80">
        <v>0</v>
      </c>
      <c r="M4079" s="80"/>
      <c r="N4079" s="80"/>
      <c r="O4079" s="80"/>
      <c r="P4079" s="80"/>
      <c r="Q4079" s="78">
        <v>110010</v>
      </c>
      <c r="R4079" s="79" t="s">
        <v>715</v>
      </c>
      <c r="S4079" s="78">
        <v>40</v>
      </c>
      <c r="T4079" s="79" t="s">
        <v>715</v>
      </c>
      <c r="U4079" s="78">
        <v>11</v>
      </c>
      <c r="V4079" s="80" t="s">
        <v>156</v>
      </c>
      <c r="W4079" s="78">
        <v>61</v>
      </c>
      <c r="X4079" s="78">
        <v>9</v>
      </c>
    </row>
    <row r="4080" spans="1:24" x14ac:dyDescent="0.25">
      <c r="A4080" s="67"/>
      <c r="B4080" s="67">
        <v>3673</v>
      </c>
      <c r="C4080" s="67" t="s">
        <v>802</v>
      </c>
      <c r="D4080" s="107">
        <v>280312</v>
      </c>
      <c r="E4080" s="75" t="s">
        <v>303</v>
      </c>
      <c r="F4080" s="76">
        <v>712510</v>
      </c>
      <c r="G4080" s="75" t="s">
        <v>186</v>
      </c>
      <c r="H4080" s="77">
        <v>15336.829999999998</v>
      </c>
      <c r="I4080" s="77">
        <v>65864.429999999993</v>
      </c>
      <c r="J4080" s="77">
        <v>57000</v>
      </c>
      <c r="K4080" s="77">
        <v>21272.71</v>
      </c>
      <c r="L4080" s="80">
        <v>27000</v>
      </c>
      <c r="M4080" s="80"/>
      <c r="N4080" s="80"/>
      <c r="O4080" s="80"/>
      <c r="P4080" s="80"/>
      <c r="Q4080" s="78">
        <v>110010</v>
      </c>
      <c r="R4080" s="79" t="s">
        <v>715</v>
      </c>
      <c r="S4080" s="78">
        <v>40</v>
      </c>
      <c r="T4080" s="79" t="s">
        <v>715</v>
      </c>
      <c r="U4080" s="78">
        <v>11</v>
      </c>
      <c r="V4080" s="80" t="s">
        <v>156</v>
      </c>
      <c r="W4080" s="78">
        <v>71</v>
      </c>
      <c r="X4080" s="78">
        <v>9</v>
      </c>
    </row>
    <row r="4081" spans="1:24" x14ac:dyDescent="0.25">
      <c r="A4081" s="67"/>
      <c r="B4081" s="67">
        <v>3674</v>
      </c>
      <c r="C4081" s="67" t="s">
        <v>802</v>
      </c>
      <c r="D4081" s="107">
        <v>280312</v>
      </c>
      <c r="E4081" s="75" t="s">
        <v>303</v>
      </c>
      <c r="F4081" s="76">
        <v>712520</v>
      </c>
      <c r="G4081" s="75" t="s">
        <v>292</v>
      </c>
      <c r="H4081" s="77">
        <v>17124.39</v>
      </c>
      <c r="I4081" s="77">
        <v>0</v>
      </c>
      <c r="J4081" s="77">
        <v>0</v>
      </c>
      <c r="K4081" s="77">
        <v>0</v>
      </c>
      <c r="L4081" s="80">
        <v>20000</v>
      </c>
      <c r="M4081" s="80"/>
      <c r="N4081" s="80"/>
      <c r="O4081" s="80"/>
      <c r="P4081" s="80"/>
      <c r="Q4081" s="78">
        <v>110010</v>
      </c>
      <c r="R4081" s="79" t="s">
        <v>715</v>
      </c>
      <c r="S4081" s="78">
        <v>40</v>
      </c>
      <c r="T4081" s="79" t="s">
        <v>715</v>
      </c>
      <c r="U4081" s="78">
        <v>11</v>
      </c>
      <c r="V4081" s="80" t="s">
        <v>156</v>
      </c>
      <c r="W4081" s="78">
        <v>71</v>
      </c>
      <c r="X4081" s="78">
        <v>9</v>
      </c>
    </row>
    <row r="4082" spans="1:24" x14ac:dyDescent="0.25">
      <c r="A4082" s="67"/>
      <c r="B4082" s="67">
        <v>3675</v>
      </c>
      <c r="C4082" s="67" t="s">
        <v>802</v>
      </c>
      <c r="D4082" s="107">
        <v>280312</v>
      </c>
      <c r="E4082" s="75" t="s">
        <v>303</v>
      </c>
      <c r="F4082" s="76">
        <v>733440</v>
      </c>
      <c r="G4082" s="75" t="s">
        <v>304</v>
      </c>
      <c r="H4082" s="77">
        <v>13990.09</v>
      </c>
      <c r="I4082" s="77">
        <v>15925.45</v>
      </c>
      <c r="J4082" s="77">
        <v>16000</v>
      </c>
      <c r="K4082" s="77">
        <v>9754.5399999999991</v>
      </c>
      <c r="L4082" s="80">
        <v>16000</v>
      </c>
      <c r="M4082" s="80"/>
      <c r="N4082" s="80"/>
      <c r="O4082" s="80"/>
      <c r="P4082" s="80"/>
      <c r="Q4082" s="78">
        <v>110010</v>
      </c>
      <c r="R4082" s="79" t="s">
        <v>715</v>
      </c>
      <c r="S4082" s="78">
        <v>40</v>
      </c>
      <c r="T4082" s="79" t="s">
        <v>715</v>
      </c>
      <c r="U4082" s="78">
        <v>11</v>
      </c>
      <c r="V4082" s="80" t="s">
        <v>156</v>
      </c>
      <c r="W4082" s="78">
        <v>73</v>
      </c>
      <c r="X4082" s="78">
        <v>9</v>
      </c>
    </row>
    <row r="4083" spans="1:24" x14ac:dyDescent="0.25">
      <c r="A4083" s="67"/>
      <c r="B4083" s="67">
        <v>3676</v>
      </c>
      <c r="C4083" s="67" t="s">
        <v>802</v>
      </c>
      <c r="D4083" s="107">
        <v>280312</v>
      </c>
      <c r="E4083" s="75" t="s">
        <v>303</v>
      </c>
      <c r="F4083" s="76">
        <v>755240</v>
      </c>
      <c r="G4083" s="75" t="s">
        <v>193</v>
      </c>
      <c r="H4083" s="77">
        <v>0</v>
      </c>
      <c r="I4083" s="77">
        <v>0</v>
      </c>
      <c r="J4083" s="77">
        <v>1341</v>
      </c>
      <c r="K4083" s="77">
        <v>0</v>
      </c>
      <c r="L4083" s="80">
        <v>1341</v>
      </c>
      <c r="M4083" s="80"/>
      <c r="N4083" s="80"/>
      <c r="O4083" s="80"/>
      <c r="P4083" s="80"/>
      <c r="Q4083" s="78">
        <v>110010</v>
      </c>
      <c r="R4083" s="79" t="s">
        <v>715</v>
      </c>
      <c r="S4083" s="78">
        <v>40</v>
      </c>
      <c r="T4083" s="79" t="s">
        <v>715</v>
      </c>
      <c r="U4083" s="78">
        <v>11</v>
      </c>
      <c r="V4083" s="80" t="s">
        <v>156</v>
      </c>
      <c r="W4083" s="78">
        <v>75</v>
      </c>
      <c r="X4083" s="78">
        <v>9</v>
      </c>
    </row>
    <row r="4084" spans="1:24" x14ac:dyDescent="0.25">
      <c r="A4084" s="67"/>
      <c r="B4084" s="67">
        <v>3677</v>
      </c>
      <c r="C4084" s="67" t="s">
        <v>802</v>
      </c>
      <c r="D4084" s="107">
        <v>280312</v>
      </c>
      <c r="E4084" s="75" t="s">
        <v>303</v>
      </c>
      <c r="F4084" s="76">
        <v>755530</v>
      </c>
      <c r="G4084" s="75" t="s">
        <v>284</v>
      </c>
      <c r="H4084" s="77">
        <v>5543</v>
      </c>
      <c r="I4084" s="77">
        <v>1379.44</v>
      </c>
      <c r="J4084" s="77">
        <v>2800</v>
      </c>
      <c r="K4084" s="77">
        <v>0</v>
      </c>
      <c r="L4084" s="80">
        <v>14000</v>
      </c>
      <c r="M4084" s="80"/>
      <c r="N4084" s="80"/>
      <c r="O4084" s="80"/>
      <c r="P4084" s="80"/>
      <c r="Q4084" s="78">
        <v>110010</v>
      </c>
      <c r="R4084" s="79" t="s">
        <v>715</v>
      </c>
      <c r="S4084" s="78">
        <v>40</v>
      </c>
      <c r="T4084" s="79" t="s">
        <v>715</v>
      </c>
      <c r="U4084" s="78">
        <v>11</v>
      </c>
      <c r="V4084" s="80" t="s">
        <v>156</v>
      </c>
      <c r="W4084" s="78">
        <v>75</v>
      </c>
      <c r="X4084" s="78">
        <v>9</v>
      </c>
    </row>
    <row r="4085" spans="1:24" x14ac:dyDescent="0.25">
      <c r="A4085" s="67"/>
      <c r="B4085" s="67">
        <v>3678</v>
      </c>
      <c r="C4085" s="67" t="s">
        <v>802</v>
      </c>
      <c r="D4085" s="107">
        <v>280312</v>
      </c>
      <c r="E4085" s="75" t="s">
        <v>303</v>
      </c>
      <c r="F4085" s="76">
        <v>755550</v>
      </c>
      <c r="G4085" s="75" t="s">
        <v>295</v>
      </c>
      <c r="H4085" s="77">
        <v>21864.639999999999</v>
      </c>
      <c r="I4085" s="77">
        <v>22936.83</v>
      </c>
      <c r="J4085" s="77">
        <v>27000</v>
      </c>
      <c r="K4085" s="77">
        <v>14220.83</v>
      </c>
      <c r="L4085" s="80">
        <v>27000</v>
      </c>
      <c r="M4085" s="80"/>
      <c r="N4085" s="80"/>
      <c r="O4085" s="80"/>
      <c r="P4085" s="80"/>
      <c r="Q4085" s="78">
        <v>110010</v>
      </c>
      <c r="R4085" s="79" t="s">
        <v>715</v>
      </c>
      <c r="S4085" s="78">
        <v>40</v>
      </c>
      <c r="T4085" s="79" t="s">
        <v>715</v>
      </c>
      <c r="U4085" s="78">
        <v>11</v>
      </c>
      <c r="V4085" s="80" t="s">
        <v>156</v>
      </c>
      <c r="W4085" s="78">
        <v>75</v>
      </c>
      <c r="X4085" s="78">
        <v>9</v>
      </c>
    </row>
    <row r="4086" spans="1:24" x14ac:dyDescent="0.25">
      <c r="A4086" s="67"/>
      <c r="B4086" s="67"/>
      <c r="C4086" s="67" t="s">
        <v>802</v>
      </c>
      <c r="D4086" s="107">
        <v>280312</v>
      </c>
      <c r="E4086" s="75" t="s">
        <v>303</v>
      </c>
      <c r="F4086" s="66">
        <v>798142</v>
      </c>
      <c r="G4086" s="66" t="s">
        <v>839</v>
      </c>
      <c r="H4086" s="77"/>
      <c r="I4086" s="77"/>
      <c r="J4086" s="77"/>
      <c r="K4086" s="77"/>
      <c r="L4086" s="80">
        <v>-10534</v>
      </c>
      <c r="M4086" s="80"/>
      <c r="N4086" s="80"/>
      <c r="O4086" s="80"/>
      <c r="P4086" s="80"/>
      <c r="Q4086" s="78">
        <v>110010</v>
      </c>
      <c r="R4086" s="79" t="s">
        <v>715</v>
      </c>
      <c r="S4086" s="78">
        <v>40</v>
      </c>
      <c r="T4086" s="79" t="s">
        <v>715</v>
      </c>
      <c r="U4086" s="78">
        <v>11</v>
      </c>
      <c r="V4086" s="80" t="s">
        <v>156</v>
      </c>
      <c r="W4086" s="78">
        <v>79</v>
      </c>
      <c r="X4086" s="78">
        <v>9</v>
      </c>
    </row>
    <row r="4087" spans="1:24" x14ac:dyDescent="0.25">
      <c r="A4087" s="67"/>
      <c r="B4087" s="67">
        <v>3679</v>
      </c>
      <c r="C4087" s="67" t="s">
        <v>802</v>
      </c>
      <c r="D4087" s="107">
        <v>280402</v>
      </c>
      <c r="E4087" s="75" t="s">
        <v>164</v>
      </c>
      <c r="F4087" s="76">
        <v>611470</v>
      </c>
      <c r="G4087" s="75" t="s">
        <v>291</v>
      </c>
      <c r="H4087" s="77">
        <v>31977.960000000006</v>
      </c>
      <c r="I4087" s="77">
        <v>31977.960000000006</v>
      </c>
      <c r="J4087" s="77">
        <v>33258</v>
      </c>
      <c r="K4087" s="77">
        <v>16628.579999999998</v>
      </c>
      <c r="L4087" s="80">
        <v>33257</v>
      </c>
      <c r="M4087" s="80"/>
      <c r="N4087" s="80"/>
      <c r="O4087" s="80"/>
      <c r="P4087" s="80"/>
      <c r="Q4087" s="78">
        <v>110010</v>
      </c>
      <c r="R4087" s="79" t="s">
        <v>715</v>
      </c>
      <c r="S4087" s="78">
        <v>40</v>
      </c>
      <c r="T4087" s="79" t="s">
        <v>715</v>
      </c>
      <c r="U4087" s="78">
        <v>11</v>
      </c>
      <c r="V4087" s="80" t="s">
        <v>156</v>
      </c>
      <c r="W4087" s="78">
        <v>61</v>
      </c>
      <c r="X4087" s="78">
        <v>9</v>
      </c>
    </row>
    <row r="4088" spans="1:24" x14ac:dyDescent="0.25">
      <c r="A4088" s="67"/>
      <c r="B4088" s="67">
        <v>3680</v>
      </c>
      <c r="C4088" s="67" t="s">
        <v>802</v>
      </c>
      <c r="D4088" s="107">
        <v>280402</v>
      </c>
      <c r="E4088" s="75" t="s">
        <v>164</v>
      </c>
      <c r="F4088" s="76">
        <v>611489</v>
      </c>
      <c r="G4088" s="75" t="s">
        <v>733</v>
      </c>
      <c r="H4088" s="77">
        <v>0</v>
      </c>
      <c r="I4088" s="77">
        <v>15.370000000000001</v>
      </c>
      <c r="J4088" s="77">
        <v>104</v>
      </c>
      <c r="K4088" s="77">
        <v>4</v>
      </c>
      <c r="L4088" s="80">
        <v>0</v>
      </c>
      <c r="M4088" s="80"/>
      <c r="N4088" s="80"/>
      <c r="O4088" s="80"/>
      <c r="P4088" s="80"/>
      <c r="Q4088" s="78">
        <v>110010</v>
      </c>
      <c r="R4088" s="79" t="s">
        <v>715</v>
      </c>
      <c r="S4088" s="78">
        <v>40</v>
      </c>
      <c r="T4088" s="79" t="s">
        <v>715</v>
      </c>
      <c r="U4088" s="78">
        <v>11</v>
      </c>
      <c r="V4088" s="80" t="s">
        <v>156</v>
      </c>
      <c r="W4088" s="78">
        <v>61</v>
      </c>
      <c r="X4088" s="78">
        <v>9</v>
      </c>
    </row>
    <row r="4089" spans="1:24" x14ac:dyDescent="0.25">
      <c r="A4089" s="67"/>
      <c r="B4089" s="67">
        <v>3681</v>
      </c>
      <c r="C4089" s="67" t="s">
        <v>802</v>
      </c>
      <c r="D4089" s="107">
        <v>280402</v>
      </c>
      <c r="E4089" s="75" t="s">
        <v>164</v>
      </c>
      <c r="F4089" s="76">
        <v>611492</v>
      </c>
      <c r="G4089" s="75" t="s">
        <v>183</v>
      </c>
      <c r="H4089" s="77">
        <v>0</v>
      </c>
      <c r="I4089" s="77">
        <v>40.36</v>
      </c>
      <c r="J4089" s="77">
        <v>104</v>
      </c>
      <c r="K4089" s="77">
        <v>23.990000000000002</v>
      </c>
      <c r="L4089" s="80">
        <v>0</v>
      </c>
      <c r="M4089" s="80"/>
      <c r="N4089" s="80"/>
      <c r="O4089" s="80"/>
      <c r="P4089" s="80"/>
      <c r="Q4089" s="78">
        <v>110010</v>
      </c>
      <c r="R4089" s="79" t="s">
        <v>715</v>
      </c>
      <c r="S4089" s="78">
        <v>40</v>
      </c>
      <c r="T4089" s="79" t="s">
        <v>715</v>
      </c>
      <c r="U4089" s="78">
        <v>11</v>
      </c>
      <c r="V4089" s="80" t="s">
        <v>156</v>
      </c>
      <c r="W4089" s="78">
        <v>61</v>
      </c>
      <c r="X4089" s="78">
        <v>9</v>
      </c>
    </row>
    <row r="4090" spans="1:24" x14ac:dyDescent="0.25">
      <c r="A4090" s="67"/>
      <c r="B4090" s="67">
        <v>3682</v>
      </c>
      <c r="C4090" s="67" t="s">
        <v>802</v>
      </c>
      <c r="D4090" s="107">
        <v>280402</v>
      </c>
      <c r="E4090" s="75" t="s">
        <v>164</v>
      </c>
      <c r="F4090" s="76">
        <v>712540</v>
      </c>
      <c r="G4090" s="75" t="s">
        <v>248</v>
      </c>
      <c r="H4090" s="77">
        <v>790357.09000000008</v>
      </c>
      <c r="I4090" s="77">
        <v>857815.58</v>
      </c>
      <c r="J4090" s="77">
        <v>812770</v>
      </c>
      <c r="K4090" s="77">
        <v>307408.06</v>
      </c>
      <c r="L4090" s="80">
        <v>812978</v>
      </c>
      <c r="M4090" s="80"/>
      <c r="N4090" s="80"/>
      <c r="O4090" s="80"/>
      <c r="P4090" s="80"/>
      <c r="Q4090" s="78">
        <v>110010</v>
      </c>
      <c r="R4090" s="79" t="s">
        <v>715</v>
      </c>
      <c r="S4090" s="78">
        <v>40</v>
      </c>
      <c r="T4090" s="79" t="s">
        <v>715</v>
      </c>
      <c r="U4090" s="78">
        <v>11</v>
      </c>
      <c r="V4090" s="80" t="s">
        <v>156</v>
      </c>
      <c r="W4090" s="78">
        <v>71</v>
      </c>
      <c r="X4090" s="78">
        <v>9</v>
      </c>
    </row>
    <row r="4091" spans="1:24" x14ac:dyDescent="0.25">
      <c r="A4091" s="67"/>
      <c r="B4091" s="67"/>
      <c r="C4091" s="67" t="s">
        <v>802</v>
      </c>
      <c r="D4091" s="107">
        <v>280402</v>
      </c>
      <c r="E4091" s="75" t="s">
        <v>164</v>
      </c>
      <c r="F4091" s="66">
        <v>798142</v>
      </c>
      <c r="G4091" s="66" t="s">
        <v>839</v>
      </c>
      <c r="H4091" s="77"/>
      <c r="I4091" s="77"/>
      <c r="J4091" s="77"/>
      <c r="K4091" s="77"/>
      <c r="L4091" s="80">
        <v>-81298</v>
      </c>
      <c r="M4091" s="80"/>
      <c r="N4091" s="80"/>
      <c r="O4091" s="80"/>
      <c r="P4091" s="80"/>
      <c r="Q4091" s="78">
        <v>110010</v>
      </c>
      <c r="R4091" s="79" t="s">
        <v>715</v>
      </c>
      <c r="S4091" s="78">
        <v>40</v>
      </c>
      <c r="T4091" s="79" t="s">
        <v>715</v>
      </c>
      <c r="U4091" s="78">
        <v>11</v>
      </c>
      <c r="V4091" s="80" t="s">
        <v>156</v>
      </c>
      <c r="W4091" s="78">
        <v>79</v>
      </c>
      <c r="X4091" s="78">
        <v>9</v>
      </c>
    </row>
    <row r="4092" spans="1:24" x14ac:dyDescent="0.25">
      <c r="A4092" s="67"/>
      <c r="B4092" s="67">
        <v>3683</v>
      </c>
      <c r="C4092" s="67" t="s">
        <v>802</v>
      </c>
      <c r="D4092" s="107">
        <v>280602</v>
      </c>
      <c r="E4092" s="75" t="s">
        <v>166</v>
      </c>
      <c r="F4092" s="76">
        <v>712310</v>
      </c>
      <c r="G4092" s="75" t="s">
        <v>222</v>
      </c>
      <c r="H4092" s="77">
        <v>18597.599999999999</v>
      </c>
      <c r="I4092" s="77">
        <v>9298.7999999999993</v>
      </c>
      <c r="J4092" s="77">
        <v>19000</v>
      </c>
      <c r="K4092" s="77">
        <v>0</v>
      </c>
      <c r="L4092" s="80">
        <v>19000</v>
      </c>
      <c r="M4092" s="80"/>
      <c r="N4092" s="80"/>
      <c r="O4092" s="80"/>
      <c r="P4092" s="80"/>
      <c r="Q4092" s="78">
        <v>110010</v>
      </c>
      <c r="R4092" s="79" t="s">
        <v>715</v>
      </c>
      <c r="S4092" s="78">
        <v>40</v>
      </c>
      <c r="T4092" s="79" t="s">
        <v>715</v>
      </c>
      <c r="U4092" s="78">
        <v>11</v>
      </c>
      <c r="V4092" s="80" t="s">
        <v>156</v>
      </c>
      <c r="W4092" s="78">
        <v>71</v>
      </c>
      <c r="X4092" s="78">
        <v>9</v>
      </c>
    </row>
    <row r="4093" spans="1:24" x14ac:dyDescent="0.25">
      <c r="A4093" s="67"/>
      <c r="B4093" s="67">
        <v>3684</v>
      </c>
      <c r="C4093" s="67" t="s">
        <v>802</v>
      </c>
      <c r="D4093" s="107">
        <v>280602</v>
      </c>
      <c r="E4093" s="75" t="s">
        <v>166</v>
      </c>
      <c r="F4093" s="76">
        <v>765440</v>
      </c>
      <c r="G4093" s="75" t="s">
        <v>305</v>
      </c>
      <c r="H4093" s="77">
        <v>177280.84000000003</v>
      </c>
      <c r="I4093" s="77">
        <v>227889.65</v>
      </c>
      <c r="J4093" s="77">
        <v>175000</v>
      </c>
      <c r="K4093" s="77">
        <v>53391.360000000001</v>
      </c>
      <c r="L4093" s="80">
        <v>175000</v>
      </c>
      <c r="M4093" s="80"/>
      <c r="N4093" s="80"/>
      <c r="O4093" s="80"/>
      <c r="P4093" s="80"/>
      <c r="Q4093" s="78">
        <v>110010</v>
      </c>
      <c r="R4093" s="79" t="s">
        <v>715</v>
      </c>
      <c r="S4093" s="78">
        <v>40</v>
      </c>
      <c r="T4093" s="79" t="s">
        <v>715</v>
      </c>
      <c r="U4093" s="78">
        <v>11</v>
      </c>
      <c r="V4093" s="80" t="s">
        <v>156</v>
      </c>
      <c r="W4093" s="78">
        <v>76</v>
      </c>
      <c r="X4093" s="78">
        <v>9</v>
      </c>
    </row>
    <row r="4094" spans="1:24" x14ac:dyDescent="0.25">
      <c r="A4094" s="67"/>
      <c r="B4094" s="67">
        <v>3685</v>
      </c>
      <c r="C4094" s="67" t="s">
        <v>802</v>
      </c>
      <c r="D4094" s="107">
        <v>280602</v>
      </c>
      <c r="E4094" s="75" t="s">
        <v>166</v>
      </c>
      <c r="F4094" s="76">
        <v>765450</v>
      </c>
      <c r="G4094" s="75" t="s">
        <v>306</v>
      </c>
      <c r="H4094" s="77">
        <v>134076.41999999998</v>
      </c>
      <c r="I4094" s="77">
        <v>114851.44</v>
      </c>
      <c r="J4094" s="77">
        <v>200000</v>
      </c>
      <c r="K4094" s="77">
        <v>46706.54</v>
      </c>
      <c r="L4094" s="80">
        <v>200000</v>
      </c>
      <c r="M4094" s="80"/>
      <c r="N4094" s="80"/>
      <c r="O4094" s="80"/>
      <c r="P4094" s="80"/>
      <c r="Q4094" s="78">
        <v>110010</v>
      </c>
      <c r="R4094" s="79" t="s">
        <v>715</v>
      </c>
      <c r="S4094" s="78">
        <v>40</v>
      </c>
      <c r="T4094" s="79" t="s">
        <v>715</v>
      </c>
      <c r="U4094" s="78">
        <v>11</v>
      </c>
      <c r="V4094" s="80" t="s">
        <v>156</v>
      </c>
      <c r="W4094" s="78">
        <v>76</v>
      </c>
      <c r="X4094" s="78">
        <v>9</v>
      </c>
    </row>
    <row r="4095" spans="1:24" x14ac:dyDescent="0.25">
      <c r="A4095" s="67"/>
      <c r="B4095" s="67">
        <v>3686</v>
      </c>
      <c r="C4095" s="67" t="s">
        <v>802</v>
      </c>
      <c r="D4095" s="107">
        <v>280602</v>
      </c>
      <c r="E4095" s="75" t="s">
        <v>166</v>
      </c>
      <c r="F4095" s="76">
        <v>765460</v>
      </c>
      <c r="G4095" s="75" t="s">
        <v>307</v>
      </c>
      <c r="H4095" s="77">
        <v>852722.01</v>
      </c>
      <c r="I4095" s="77">
        <v>804508.21</v>
      </c>
      <c r="J4095" s="77">
        <v>977000</v>
      </c>
      <c r="K4095" s="77">
        <v>313690.94</v>
      </c>
      <c r="L4095" s="80">
        <v>977000</v>
      </c>
      <c r="M4095" s="80"/>
      <c r="N4095" s="80"/>
      <c r="O4095" s="80"/>
      <c r="P4095" s="80"/>
      <c r="Q4095" s="78">
        <v>110010</v>
      </c>
      <c r="R4095" s="79" t="s">
        <v>715</v>
      </c>
      <c r="S4095" s="78">
        <v>40</v>
      </c>
      <c r="T4095" s="79" t="s">
        <v>715</v>
      </c>
      <c r="U4095" s="78">
        <v>11</v>
      </c>
      <c r="V4095" s="80" t="s">
        <v>156</v>
      </c>
      <c r="W4095" s="78">
        <v>76</v>
      </c>
      <c r="X4095" s="78">
        <v>9</v>
      </c>
    </row>
    <row r="4096" spans="1:24" x14ac:dyDescent="0.25">
      <c r="A4096" s="67"/>
      <c r="B4096" s="67">
        <v>3687</v>
      </c>
      <c r="C4096" s="67" t="s">
        <v>802</v>
      </c>
      <c r="D4096" s="107">
        <v>280602</v>
      </c>
      <c r="E4096" s="75" t="s">
        <v>166</v>
      </c>
      <c r="F4096" s="76">
        <v>765490</v>
      </c>
      <c r="G4096" s="75" t="s">
        <v>381</v>
      </c>
      <c r="H4096" s="77">
        <v>-39793.040000000001</v>
      </c>
      <c r="I4096" s="77">
        <v>-32706.58</v>
      </c>
      <c r="J4096" s="77">
        <v>-60000</v>
      </c>
      <c r="K4096" s="77">
        <v>-12827.460000000001</v>
      </c>
      <c r="L4096" s="80">
        <v>-60000</v>
      </c>
      <c r="M4096" s="80"/>
      <c r="N4096" s="80"/>
      <c r="O4096" s="80"/>
      <c r="P4096" s="80"/>
      <c r="Q4096" s="78">
        <v>110010</v>
      </c>
      <c r="R4096" s="79" t="s">
        <v>715</v>
      </c>
      <c r="S4096" s="78">
        <v>40</v>
      </c>
      <c r="T4096" s="79" t="s">
        <v>715</v>
      </c>
      <c r="U4096" s="78">
        <v>11</v>
      </c>
      <c r="V4096" s="80" t="s">
        <v>156</v>
      </c>
      <c r="W4096" s="78">
        <v>76</v>
      </c>
      <c r="X4096" s="78">
        <v>9</v>
      </c>
    </row>
    <row r="4097" spans="1:24" x14ac:dyDescent="0.25">
      <c r="A4097" s="67"/>
      <c r="B4097" s="67"/>
      <c r="C4097" s="67" t="s">
        <v>802</v>
      </c>
      <c r="D4097" s="107">
        <v>280602</v>
      </c>
      <c r="E4097" s="75" t="s">
        <v>166</v>
      </c>
      <c r="F4097" s="66">
        <v>798142</v>
      </c>
      <c r="G4097" s="66" t="s">
        <v>839</v>
      </c>
      <c r="H4097" s="77">
        <v>0</v>
      </c>
      <c r="I4097" s="77"/>
      <c r="J4097" s="77"/>
      <c r="K4097" s="77"/>
      <c r="L4097" s="80">
        <f>-70000-172000</f>
        <v>-242000</v>
      </c>
      <c r="M4097" s="80"/>
      <c r="N4097" s="80"/>
      <c r="O4097" s="80"/>
      <c r="P4097" s="80"/>
      <c r="Q4097" s="78">
        <v>110010</v>
      </c>
      <c r="R4097" s="79" t="s">
        <v>715</v>
      </c>
      <c r="S4097" s="78">
        <v>40</v>
      </c>
      <c r="T4097" s="79" t="s">
        <v>715</v>
      </c>
      <c r="U4097" s="78">
        <v>11</v>
      </c>
      <c r="V4097" s="80" t="s">
        <v>156</v>
      </c>
      <c r="W4097" s="78">
        <v>79</v>
      </c>
      <c r="X4097" s="78">
        <v>9</v>
      </c>
    </row>
    <row r="4098" spans="1:24" x14ac:dyDescent="0.25">
      <c r="A4098" s="67"/>
      <c r="B4098" s="67">
        <v>3688</v>
      </c>
      <c r="C4098" s="67" t="s">
        <v>803</v>
      </c>
      <c r="D4098" s="107">
        <v>270100</v>
      </c>
      <c r="E4098" s="75" t="s">
        <v>616</v>
      </c>
      <c r="F4098" s="76">
        <v>611210</v>
      </c>
      <c r="G4098" s="75" t="s">
        <v>221</v>
      </c>
      <c r="H4098" s="77">
        <v>0</v>
      </c>
      <c r="I4098" s="77">
        <v>0</v>
      </c>
      <c r="J4098" s="77">
        <v>91778</v>
      </c>
      <c r="K4098" s="77">
        <v>43026.049999999996</v>
      </c>
      <c r="L4098" s="80">
        <v>97503</v>
      </c>
      <c r="M4098" s="80"/>
      <c r="N4098" s="80"/>
      <c r="O4098" s="80"/>
      <c r="P4098" s="80"/>
      <c r="Q4098" s="78">
        <v>110010</v>
      </c>
      <c r="R4098" s="79" t="s">
        <v>715</v>
      </c>
      <c r="S4098" s="78">
        <v>40</v>
      </c>
      <c r="T4098" s="79" t="s">
        <v>715</v>
      </c>
      <c r="U4098" s="78">
        <v>11</v>
      </c>
      <c r="V4098" s="80" t="s">
        <v>156</v>
      </c>
      <c r="W4098" s="78">
        <v>61</v>
      </c>
      <c r="X4098" s="78">
        <v>9</v>
      </c>
    </row>
    <row r="4099" spans="1:24" x14ac:dyDescent="0.25">
      <c r="A4099" s="67"/>
      <c r="B4099" s="67">
        <v>3689</v>
      </c>
      <c r="C4099" s="67" t="s">
        <v>803</v>
      </c>
      <c r="D4099" s="107">
        <v>270100</v>
      </c>
      <c r="E4099" s="75" t="s">
        <v>616</v>
      </c>
      <c r="F4099" s="76">
        <v>611214</v>
      </c>
      <c r="G4099" s="75" t="s">
        <v>357</v>
      </c>
      <c r="H4099" s="77">
        <v>0</v>
      </c>
      <c r="I4099" s="77">
        <v>0</v>
      </c>
      <c r="J4099" s="77">
        <v>0</v>
      </c>
      <c r="K4099" s="77">
        <v>0</v>
      </c>
      <c r="L4099" s="80">
        <v>6000</v>
      </c>
      <c r="M4099" s="80"/>
      <c r="N4099" s="80"/>
      <c r="O4099" s="80"/>
      <c r="P4099" s="80"/>
      <c r="Q4099" s="78">
        <v>110010</v>
      </c>
      <c r="R4099" s="79" t="s">
        <v>715</v>
      </c>
      <c r="S4099" s="78">
        <v>40</v>
      </c>
      <c r="T4099" s="79" t="s">
        <v>715</v>
      </c>
      <c r="U4099" s="78">
        <v>11</v>
      </c>
      <c r="V4099" s="80" t="s">
        <v>156</v>
      </c>
      <c r="W4099" s="78">
        <v>61</v>
      </c>
      <c r="X4099" s="78">
        <v>9</v>
      </c>
    </row>
    <row r="4100" spans="1:24" x14ac:dyDescent="0.25">
      <c r="A4100" s="67"/>
      <c r="B4100" s="67">
        <v>3690</v>
      </c>
      <c r="C4100" s="67" t="s">
        <v>803</v>
      </c>
      <c r="D4100" s="107">
        <v>270100</v>
      </c>
      <c r="E4100" s="75" t="s">
        <v>616</v>
      </c>
      <c r="F4100" s="76">
        <v>712370</v>
      </c>
      <c r="G4100" s="75" t="s">
        <v>184</v>
      </c>
      <c r="H4100" s="77">
        <v>0</v>
      </c>
      <c r="I4100" s="77">
        <v>265</v>
      </c>
      <c r="J4100" s="77">
        <v>500</v>
      </c>
      <c r="K4100" s="77">
        <v>0</v>
      </c>
      <c r="L4100" s="80">
        <v>500</v>
      </c>
      <c r="M4100" s="80"/>
      <c r="N4100" s="80"/>
      <c r="O4100" s="80"/>
      <c r="P4100" s="80"/>
      <c r="Q4100" s="78">
        <v>110010</v>
      </c>
      <c r="R4100" s="79" t="s">
        <v>715</v>
      </c>
      <c r="S4100" s="78">
        <v>40</v>
      </c>
      <c r="T4100" s="79" t="s">
        <v>715</v>
      </c>
      <c r="U4100" s="78">
        <v>11</v>
      </c>
      <c r="V4100" s="80" t="s">
        <v>156</v>
      </c>
      <c r="W4100" s="78">
        <v>71</v>
      </c>
      <c r="X4100" s="78">
        <v>9</v>
      </c>
    </row>
    <row r="4101" spans="1:24" x14ac:dyDescent="0.25">
      <c r="A4101" s="67"/>
      <c r="B4101" s="67">
        <v>3691</v>
      </c>
      <c r="C4101" s="67" t="s">
        <v>803</v>
      </c>
      <c r="D4101" s="107">
        <v>270100</v>
      </c>
      <c r="E4101" s="75" t="s">
        <v>616</v>
      </c>
      <c r="F4101" s="76">
        <v>733120</v>
      </c>
      <c r="G4101" s="75" t="s">
        <v>188</v>
      </c>
      <c r="H4101" s="77">
        <v>0</v>
      </c>
      <c r="I4101" s="77">
        <v>126.44</v>
      </c>
      <c r="J4101" s="77">
        <v>200</v>
      </c>
      <c r="K4101" s="77">
        <v>0</v>
      </c>
      <c r="L4101" s="80">
        <v>200</v>
      </c>
      <c r="M4101" s="80"/>
      <c r="N4101" s="80"/>
      <c r="O4101" s="80"/>
      <c r="P4101" s="80"/>
      <c r="Q4101" s="78">
        <v>110010</v>
      </c>
      <c r="R4101" s="79" t="s">
        <v>715</v>
      </c>
      <c r="S4101" s="78">
        <v>40</v>
      </c>
      <c r="T4101" s="79" t="s">
        <v>715</v>
      </c>
      <c r="U4101" s="78">
        <v>11</v>
      </c>
      <c r="V4101" s="80" t="s">
        <v>156</v>
      </c>
      <c r="W4101" s="78">
        <v>73</v>
      </c>
      <c r="X4101" s="78">
        <v>9</v>
      </c>
    </row>
    <row r="4102" spans="1:24" x14ac:dyDescent="0.25">
      <c r="A4102" s="67"/>
      <c r="B4102" s="67">
        <v>3692</v>
      </c>
      <c r="C4102" s="67" t="s">
        <v>803</v>
      </c>
      <c r="D4102" s="107">
        <v>270100</v>
      </c>
      <c r="E4102" s="75" t="s">
        <v>616</v>
      </c>
      <c r="F4102" s="76">
        <v>733460</v>
      </c>
      <c r="G4102" s="75" t="s">
        <v>293</v>
      </c>
      <c r="H4102" s="77">
        <v>0</v>
      </c>
      <c r="I4102" s="77">
        <v>0</v>
      </c>
      <c r="J4102" s="77">
        <v>700</v>
      </c>
      <c r="K4102" s="77">
        <v>0</v>
      </c>
      <c r="L4102" s="80">
        <v>700</v>
      </c>
      <c r="M4102" s="80"/>
      <c r="N4102" s="80"/>
      <c r="O4102" s="80"/>
      <c r="P4102" s="80"/>
      <c r="Q4102" s="78">
        <v>110010</v>
      </c>
      <c r="R4102" s="79" t="s">
        <v>715</v>
      </c>
      <c r="S4102" s="78">
        <v>40</v>
      </c>
      <c r="T4102" s="79" t="s">
        <v>715</v>
      </c>
      <c r="U4102" s="78">
        <v>11</v>
      </c>
      <c r="V4102" s="80" t="s">
        <v>156</v>
      </c>
      <c r="W4102" s="78">
        <v>73</v>
      </c>
      <c r="X4102" s="78">
        <v>9</v>
      </c>
    </row>
    <row r="4103" spans="1:24" x14ac:dyDescent="0.25">
      <c r="A4103" s="67"/>
      <c r="B4103" s="67">
        <v>3693</v>
      </c>
      <c r="C4103" s="67" t="s">
        <v>803</v>
      </c>
      <c r="D4103" s="107">
        <v>270100</v>
      </c>
      <c r="E4103" s="75" t="s">
        <v>616</v>
      </c>
      <c r="F4103" s="76">
        <v>744220</v>
      </c>
      <c r="G4103" s="75" t="s">
        <v>191</v>
      </c>
      <c r="H4103" s="77">
        <v>0</v>
      </c>
      <c r="I4103" s="77">
        <v>0</v>
      </c>
      <c r="J4103" s="77">
        <v>800</v>
      </c>
      <c r="K4103" s="77">
        <v>0</v>
      </c>
      <c r="L4103" s="80">
        <v>800</v>
      </c>
      <c r="M4103" s="80"/>
      <c r="N4103" s="80"/>
      <c r="O4103" s="80"/>
      <c r="P4103" s="80"/>
      <c r="Q4103" s="78">
        <v>110010</v>
      </c>
      <c r="R4103" s="79" t="s">
        <v>715</v>
      </c>
      <c r="S4103" s="78">
        <v>40</v>
      </c>
      <c r="T4103" s="79" t="s">
        <v>715</v>
      </c>
      <c r="U4103" s="78">
        <v>11</v>
      </c>
      <c r="V4103" s="80" t="s">
        <v>156</v>
      </c>
      <c r="W4103" s="78">
        <v>74</v>
      </c>
      <c r="X4103" s="78">
        <v>9</v>
      </c>
    </row>
    <row r="4104" spans="1:24" x14ac:dyDescent="0.25">
      <c r="A4104" s="67"/>
      <c r="B4104" s="67">
        <v>3694</v>
      </c>
      <c r="C4104" s="67" t="s">
        <v>803</v>
      </c>
      <c r="D4104" s="107">
        <v>270100</v>
      </c>
      <c r="E4104" s="75" t="s">
        <v>616</v>
      </c>
      <c r="F4104" s="76">
        <v>755310</v>
      </c>
      <c r="G4104" s="75" t="s">
        <v>194</v>
      </c>
      <c r="H4104" s="77">
        <v>0</v>
      </c>
      <c r="I4104" s="77">
        <v>0</v>
      </c>
      <c r="J4104" s="77">
        <v>15</v>
      </c>
      <c r="K4104" s="77">
        <v>0</v>
      </c>
      <c r="L4104" s="80">
        <v>15</v>
      </c>
      <c r="M4104" s="80"/>
      <c r="N4104" s="80"/>
      <c r="O4104" s="80"/>
      <c r="P4104" s="80"/>
      <c r="Q4104" s="78">
        <v>110010</v>
      </c>
      <c r="R4104" s="79" t="s">
        <v>715</v>
      </c>
      <c r="S4104" s="78">
        <v>40</v>
      </c>
      <c r="T4104" s="79" t="s">
        <v>715</v>
      </c>
      <c r="U4104" s="78">
        <v>11</v>
      </c>
      <c r="V4104" s="80" t="s">
        <v>156</v>
      </c>
      <c r="W4104" s="78">
        <v>75</v>
      </c>
      <c r="X4104" s="78">
        <v>9</v>
      </c>
    </row>
    <row r="4105" spans="1:24" x14ac:dyDescent="0.25">
      <c r="A4105" s="67"/>
      <c r="B4105" s="67"/>
      <c r="C4105" s="67" t="s">
        <v>803</v>
      </c>
      <c r="D4105" s="107">
        <v>270100</v>
      </c>
      <c r="E4105" s="75" t="s">
        <v>616</v>
      </c>
      <c r="F4105" s="66">
        <v>798142</v>
      </c>
      <c r="G4105" s="66" t="s">
        <v>839</v>
      </c>
      <c r="H4105" s="77"/>
      <c r="I4105" s="77"/>
      <c r="J4105" s="77"/>
      <c r="K4105" s="77"/>
      <c r="L4105" s="80">
        <v>-220</v>
      </c>
      <c r="M4105" s="80"/>
      <c r="N4105" s="80"/>
      <c r="O4105" s="80"/>
      <c r="P4105" s="80"/>
      <c r="Q4105" s="78">
        <v>110010</v>
      </c>
      <c r="R4105" s="79" t="s">
        <v>715</v>
      </c>
      <c r="S4105" s="78">
        <v>40</v>
      </c>
      <c r="T4105" s="79" t="s">
        <v>715</v>
      </c>
      <c r="U4105" s="78">
        <v>11</v>
      </c>
      <c r="V4105" s="80" t="s">
        <v>156</v>
      </c>
      <c r="W4105" s="78">
        <v>79</v>
      </c>
      <c r="X4105" s="78">
        <v>9</v>
      </c>
    </row>
    <row r="4106" spans="1:24" x14ac:dyDescent="0.25">
      <c r="A4106" s="67"/>
      <c r="B4106" s="67">
        <v>3695</v>
      </c>
      <c r="C4106" s="67" t="s">
        <v>803</v>
      </c>
      <c r="D4106" s="109">
        <v>890001</v>
      </c>
      <c r="E4106" s="86" t="s">
        <v>153</v>
      </c>
      <c r="F4106" s="72">
        <v>744370</v>
      </c>
      <c r="G4106" s="86" t="s">
        <v>192</v>
      </c>
      <c r="H4106" s="87">
        <v>5370.6600000000008</v>
      </c>
      <c r="I4106" s="87">
        <v>4564.5600000000004</v>
      </c>
      <c r="J4106" s="87">
        <v>7850</v>
      </c>
      <c r="K4106" s="87">
        <v>3165.04</v>
      </c>
      <c r="L4106" s="91">
        <v>7850</v>
      </c>
      <c r="M4106" s="91"/>
      <c r="N4106" s="91"/>
      <c r="O4106" s="91"/>
      <c r="P4106" s="91"/>
      <c r="Q4106" s="78">
        <v>310010</v>
      </c>
      <c r="R4106" s="94" t="s">
        <v>686</v>
      </c>
      <c r="S4106" s="92">
        <v>590</v>
      </c>
      <c r="T4106" s="94" t="s">
        <v>686</v>
      </c>
      <c r="U4106" s="92">
        <v>31</v>
      </c>
      <c r="V4106" s="91" t="s">
        <v>716</v>
      </c>
      <c r="W4106" s="92">
        <v>74</v>
      </c>
      <c r="X4106" s="78"/>
    </row>
    <row r="4107" spans="1:24" x14ac:dyDescent="0.25">
      <c r="A4107" s="67"/>
      <c r="B4107" s="67">
        <v>3696</v>
      </c>
      <c r="C4107" s="67" t="s">
        <v>803</v>
      </c>
      <c r="D4107" s="109">
        <v>890001</v>
      </c>
      <c r="E4107" s="86" t="s">
        <v>153</v>
      </c>
      <c r="F4107" s="72">
        <v>744390</v>
      </c>
      <c r="G4107" s="86" t="s">
        <v>617</v>
      </c>
      <c r="H4107" s="87">
        <v>-6076.0000000000009</v>
      </c>
      <c r="I4107" s="87">
        <v>-4564.5600000000004</v>
      </c>
      <c r="J4107" s="87">
        <v>-10450</v>
      </c>
      <c r="K4107" s="87">
        <v>-3028.55</v>
      </c>
      <c r="L4107" s="91">
        <v>-10450</v>
      </c>
      <c r="M4107" s="91"/>
      <c r="N4107" s="91"/>
      <c r="O4107" s="91"/>
      <c r="P4107" s="91"/>
      <c r="Q4107" s="78">
        <v>310010</v>
      </c>
      <c r="R4107" s="94" t="s">
        <v>686</v>
      </c>
      <c r="S4107" s="92">
        <v>590</v>
      </c>
      <c r="T4107" s="94" t="s">
        <v>686</v>
      </c>
      <c r="U4107" s="92">
        <v>31</v>
      </c>
      <c r="V4107" s="91" t="s">
        <v>716</v>
      </c>
      <c r="W4107" s="92">
        <v>74</v>
      </c>
      <c r="X4107" s="78"/>
    </row>
    <row r="4108" spans="1:24" x14ac:dyDescent="0.25">
      <c r="A4108" s="67"/>
      <c r="B4108" s="67">
        <v>3697</v>
      </c>
      <c r="C4108" s="67" t="s">
        <v>803</v>
      </c>
      <c r="D4108" s="109">
        <v>890001</v>
      </c>
      <c r="E4108" s="86" t="s">
        <v>153</v>
      </c>
      <c r="F4108" s="72">
        <v>755115</v>
      </c>
      <c r="G4108" s="86" t="s">
        <v>392</v>
      </c>
      <c r="H4108" s="87">
        <v>0</v>
      </c>
      <c r="I4108" s="87">
        <v>0</v>
      </c>
      <c r="J4108" s="87">
        <v>0</v>
      </c>
      <c r="K4108" s="87">
        <v>12.34</v>
      </c>
      <c r="L4108" s="80">
        <v>0</v>
      </c>
      <c r="M4108" s="80"/>
      <c r="N4108" s="80"/>
      <c r="O4108" s="80"/>
      <c r="P4108" s="80"/>
      <c r="Q4108" s="78">
        <v>310010</v>
      </c>
      <c r="R4108" s="94" t="s">
        <v>686</v>
      </c>
      <c r="S4108" s="92">
        <v>590</v>
      </c>
      <c r="T4108" s="94" t="s">
        <v>686</v>
      </c>
      <c r="U4108" s="92">
        <v>31</v>
      </c>
      <c r="V4108" s="91" t="s">
        <v>716</v>
      </c>
      <c r="W4108" s="78">
        <v>75</v>
      </c>
      <c r="X4108" s="78"/>
    </row>
    <row r="4109" spans="1:24" x14ac:dyDescent="0.25">
      <c r="A4109" s="67"/>
      <c r="B4109" s="67">
        <v>3698</v>
      </c>
      <c r="C4109" s="67" t="s">
        <v>803</v>
      </c>
      <c r="D4109" s="109">
        <v>890001</v>
      </c>
      <c r="E4109" s="86" t="s">
        <v>153</v>
      </c>
      <c r="F4109" s="72">
        <v>755540</v>
      </c>
      <c r="G4109" s="86" t="s">
        <v>294</v>
      </c>
      <c r="H4109" s="87">
        <v>705.33999999999992</v>
      </c>
      <c r="I4109" s="87">
        <v>0</v>
      </c>
      <c r="J4109" s="87">
        <v>2600</v>
      </c>
      <c r="K4109" s="87">
        <v>0</v>
      </c>
      <c r="L4109" s="91">
        <v>2600</v>
      </c>
      <c r="M4109" s="91"/>
      <c r="N4109" s="91"/>
      <c r="O4109" s="91"/>
      <c r="P4109" s="91"/>
      <c r="Q4109" s="78">
        <v>310010</v>
      </c>
      <c r="R4109" s="94" t="s">
        <v>686</v>
      </c>
      <c r="S4109" s="92">
        <v>590</v>
      </c>
      <c r="T4109" s="94" t="s">
        <v>686</v>
      </c>
      <c r="U4109" s="92">
        <v>31</v>
      </c>
      <c r="V4109" s="91" t="s">
        <v>716</v>
      </c>
      <c r="W4109" s="92">
        <v>75</v>
      </c>
      <c r="X4109" s="78"/>
    </row>
    <row r="4110" spans="1:24" x14ac:dyDescent="0.25">
      <c r="A4110" s="67"/>
      <c r="B4110" s="67">
        <v>3699</v>
      </c>
      <c r="C4110" s="67" t="s">
        <v>710</v>
      </c>
      <c r="D4110" s="109">
        <v>300095</v>
      </c>
      <c r="E4110" s="75" t="s">
        <v>393</v>
      </c>
      <c r="F4110" s="72">
        <v>611210</v>
      </c>
      <c r="G4110" s="75" t="s">
        <v>221</v>
      </c>
      <c r="H4110" s="77">
        <v>67336.079999999987</v>
      </c>
      <c r="I4110" s="77">
        <v>63011.140000000014</v>
      </c>
      <c r="J4110" s="77">
        <v>68454</v>
      </c>
      <c r="K4110" s="77">
        <v>34226.939999999995</v>
      </c>
      <c r="L4110" s="80">
        <v>68454</v>
      </c>
      <c r="M4110" s="80"/>
      <c r="N4110" s="80"/>
      <c r="O4110" s="80"/>
      <c r="P4110" s="80"/>
      <c r="Q4110" s="78">
        <v>110010</v>
      </c>
      <c r="R4110" s="79" t="s">
        <v>45</v>
      </c>
      <c r="S4110" s="78">
        <v>25</v>
      </c>
      <c r="T4110" s="79" t="s">
        <v>45</v>
      </c>
      <c r="U4110" s="78">
        <v>11</v>
      </c>
      <c r="V4110" s="80" t="s">
        <v>156</v>
      </c>
      <c r="W4110" s="78">
        <v>61</v>
      </c>
      <c r="X4110" s="78">
        <v>9</v>
      </c>
    </row>
    <row r="4111" spans="1:24" x14ac:dyDescent="0.25">
      <c r="A4111" s="67"/>
      <c r="B4111" s="67">
        <v>3700</v>
      </c>
      <c r="C4111" s="67" t="s">
        <v>710</v>
      </c>
      <c r="D4111" s="109">
        <v>300095</v>
      </c>
      <c r="E4111" s="75" t="s">
        <v>393</v>
      </c>
      <c r="F4111" s="72">
        <v>611460</v>
      </c>
      <c r="G4111" s="75" t="s">
        <v>182</v>
      </c>
      <c r="H4111" s="77">
        <v>15364.64</v>
      </c>
      <c r="I4111" s="77">
        <v>12145.470000000001</v>
      </c>
      <c r="J4111" s="77">
        <v>14565</v>
      </c>
      <c r="K4111" s="77">
        <v>7771.93</v>
      </c>
      <c r="L4111" s="80">
        <v>15665</v>
      </c>
      <c r="M4111" s="80"/>
      <c r="N4111" s="80"/>
      <c r="O4111" s="80"/>
      <c r="P4111" s="80"/>
      <c r="Q4111" s="78">
        <v>110010</v>
      </c>
      <c r="R4111" s="79" t="s">
        <v>45</v>
      </c>
      <c r="S4111" s="78">
        <v>25</v>
      </c>
      <c r="T4111" s="79" t="s">
        <v>45</v>
      </c>
      <c r="U4111" s="78">
        <v>11</v>
      </c>
      <c r="V4111" s="80" t="s">
        <v>156</v>
      </c>
      <c r="W4111" s="78">
        <v>61</v>
      </c>
      <c r="X4111" s="78">
        <v>9</v>
      </c>
    </row>
    <row r="4112" spans="1:24" x14ac:dyDescent="0.25">
      <c r="A4112" s="67"/>
      <c r="B4112" s="67">
        <v>3701</v>
      </c>
      <c r="C4112" s="67" t="s">
        <v>710</v>
      </c>
      <c r="D4112" s="109">
        <v>300095</v>
      </c>
      <c r="E4112" s="75" t="s">
        <v>393</v>
      </c>
      <c r="F4112" s="72">
        <v>611492</v>
      </c>
      <c r="G4112" s="75" t="s">
        <v>183</v>
      </c>
      <c r="H4112" s="77">
        <v>39.840000000000003</v>
      </c>
      <c r="I4112" s="77">
        <v>0</v>
      </c>
      <c r="J4112" s="77">
        <v>27</v>
      </c>
      <c r="K4112" s="77">
        <v>26.81</v>
      </c>
      <c r="L4112" s="80">
        <v>100</v>
      </c>
      <c r="M4112" s="80"/>
      <c r="N4112" s="80"/>
      <c r="O4112" s="80"/>
      <c r="P4112" s="80"/>
      <c r="Q4112" s="78">
        <v>110010</v>
      </c>
      <c r="R4112" s="79" t="s">
        <v>45</v>
      </c>
      <c r="S4112" s="78">
        <v>25</v>
      </c>
      <c r="T4112" s="79" t="s">
        <v>45</v>
      </c>
      <c r="U4112" s="78">
        <v>11</v>
      </c>
      <c r="V4112" s="80" t="s">
        <v>156</v>
      </c>
      <c r="W4112" s="78">
        <v>61</v>
      </c>
      <c r="X4112" s="78">
        <v>9</v>
      </c>
    </row>
    <row r="4113" spans="1:24" x14ac:dyDescent="0.25">
      <c r="A4113" s="67"/>
      <c r="B4113" s="67">
        <v>3702</v>
      </c>
      <c r="C4113" s="67" t="s">
        <v>710</v>
      </c>
      <c r="D4113" s="109">
        <v>300095</v>
      </c>
      <c r="E4113" s="75" t="s">
        <v>393</v>
      </c>
      <c r="F4113" s="72">
        <v>611493</v>
      </c>
      <c r="G4113" s="75" t="s">
        <v>218</v>
      </c>
      <c r="H4113" s="77">
        <v>0</v>
      </c>
      <c r="I4113" s="77">
        <v>2693.49</v>
      </c>
      <c r="J4113" s="77">
        <v>0</v>
      </c>
      <c r="K4113" s="77">
        <v>0</v>
      </c>
      <c r="L4113" s="80">
        <v>0</v>
      </c>
      <c r="M4113" s="80"/>
      <c r="N4113" s="80"/>
      <c r="O4113" s="80"/>
      <c r="P4113" s="80"/>
      <c r="Q4113" s="78">
        <v>110010</v>
      </c>
      <c r="R4113" s="79" t="s">
        <v>45</v>
      </c>
      <c r="S4113" s="78">
        <v>25</v>
      </c>
      <c r="T4113" s="79" t="s">
        <v>45</v>
      </c>
      <c r="U4113" s="78">
        <v>11</v>
      </c>
      <c r="V4113" s="80" t="s">
        <v>156</v>
      </c>
      <c r="W4113" s="78">
        <v>61</v>
      </c>
      <c r="X4113" s="78">
        <v>9</v>
      </c>
    </row>
    <row r="4114" spans="1:24" x14ac:dyDescent="0.25">
      <c r="A4114" s="67"/>
      <c r="B4114" s="67">
        <v>3703</v>
      </c>
      <c r="C4114" s="67" t="s">
        <v>710</v>
      </c>
      <c r="D4114" s="109">
        <v>300095</v>
      </c>
      <c r="E4114" s="75" t="s">
        <v>393</v>
      </c>
      <c r="F4114" s="72">
        <v>712655</v>
      </c>
      <c r="G4114" s="75" t="s">
        <v>237</v>
      </c>
      <c r="H4114" s="77">
        <v>0</v>
      </c>
      <c r="I4114" s="77">
        <v>0</v>
      </c>
      <c r="J4114" s="77">
        <v>150</v>
      </c>
      <c r="K4114" s="77">
        <v>0</v>
      </c>
      <c r="L4114" s="80">
        <v>200</v>
      </c>
      <c r="M4114" s="80"/>
      <c r="N4114" s="80"/>
      <c r="O4114" s="80"/>
      <c r="P4114" s="80"/>
      <c r="Q4114" s="78">
        <v>110010</v>
      </c>
      <c r="R4114" s="79" t="s">
        <v>45</v>
      </c>
      <c r="S4114" s="78">
        <v>25</v>
      </c>
      <c r="T4114" s="79" t="s">
        <v>45</v>
      </c>
      <c r="U4114" s="78">
        <v>11</v>
      </c>
      <c r="V4114" s="80" t="s">
        <v>156</v>
      </c>
      <c r="W4114" s="78">
        <v>71</v>
      </c>
      <c r="X4114" s="78">
        <v>9</v>
      </c>
    </row>
    <row r="4115" spans="1:24" x14ac:dyDescent="0.25">
      <c r="A4115" s="67"/>
      <c r="B4115" s="67">
        <v>3704</v>
      </c>
      <c r="C4115" s="67" t="s">
        <v>710</v>
      </c>
      <c r="D4115" s="109">
        <v>300095</v>
      </c>
      <c r="E4115" s="75" t="s">
        <v>393</v>
      </c>
      <c r="F4115" s="72">
        <v>733120</v>
      </c>
      <c r="G4115" s="75" t="s">
        <v>188</v>
      </c>
      <c r="H4115" s="77">
        <v>506.84000000000003</v>
      </c>
      <c r="I4115" s="77">
        <v>294.83</v>
      </c>
      <c r="J4115" s="77">
        <v>473</v>
      </c>
      <c r="K4115" s="77">
        <v>17.899999999999999</v>
      </c>
      <c r="L4115" s="80">
        <v>537</v>
      </c>
      <c r="M4115" s="80"/>
      <c r="N4115" s="80"/>
      <c r="O4115" s="80"/>
      <c r="P4115" s="80"/>
      <c r="Q4115" s="78">
        <v>110010</v>
      </c>
      <c r="R4115" s="79" t="s">
        <v>45</v>
      </c>
      <c r="S4115" s="78">
        <v>25</v>
      </c>
      <c r="T4115" s="79" t="s">
        <v>45</v>
      </c>
      <c r="U4115" s="78">
        <v>11</v>
      </c>
      <c r="V4115" s="80" t="s">
        <v>156</v>
      </c>
      <c r="W4115" s="78">
        <v>73</v>
      </c>
      <c r="X4115" s="78">
        <v>9</v>
      </c>
    </row>
    <row r="4116" spans="1:24" x14ac:dyDescent="0.25">
      <c r="A4116" s="67"/>
      <c r="B4116" s="67">
        <v>3705</v>
      </c>
      <c r="C4116" s="67" t="s">
        <v>710</v>
      </c>
      <c r="D4116" s="107">
        <v>300095</v>
      </c>
      <c r="E4116" s="75" t="s">
        <v>393</v>
      </c>
      <c r="F4116" s="76">
        <v>744210</v>
      </c>
      <c r="G4116" s="75" t="s">
        <v>190</v>
      </c>
      <c r="H4116" s="77">
        <v>157.6</v>
      </c>
      <c r="I4116" s="77">
        <v>254.24</v>
      </c>
      <c r="J4116" s="77">
        <v>450</v>
      </c>
      <c r="K4116" s="77">
        <v>174.55</v>
      </c>
      <c r="L4116" s="80">
        <v>500</v>
      </c>
      <c r="M4116" s="80"/>
      <c r="N4116" s="80"/>
      <c r="O4116" s="80"/>
      <c r="P4116" s="80"/>
      <c r="Q4116" s="78">
        <v>110010</v>
      </c>
      <c r="R4116" s="79" t="s">
        <v>45</v>
      </c>
      <c r="S4116" s="78">
        <v>25</v>
      </c>
      <c r="T4116" s="79" t="s">
        <v>45</v>
      </c>
      <c r="U4116" s="78">
        <v>11</v>
      </c>
      <c r="V4116" s="80" t="s">
        <v>156</v>
      </c>
      <c r="W4116" s="78">
        <v>74</v>
      </c>
      <c r="X4116" s="78">
        <v>9</v>
      </c>
    </row>
    <row r="4117" spans="1:24" x14ac:dyDescent="0.25">
      <c r="A4117" s="67"/>
      <c r="B4117" s="67">
        <v>3706</v>
      </c>
      <c r="C4117" s="67" t="s">
        <v>710</v>
      </c>
      <c r="D4117" s="107">
        <v>300095</v>
      </c>
      <c r="E4117" s="75" t="s">
        <v>393</v>
      </c>
      <c r="F4117" s="76">
        <v>744220</v>
      </c>
      <c r="G4117" s="75" t="s">
        <v>191</v>
      </c>
      <c r="H4117" s="77">
        <v>586.5</v>
      </c>
      <c r="I4117" s="77">
        <v>475.72</v>
      </c>
      <c r="J4117" s="77">
        <v>700</v>
      </c>
      <c r="K4117" s="77">
        <v>0</v>
      </c>
      <c r="L4117" s="80">
        <v>700</v>
      </c>
      <c r="M4117" s="80"/>
      <c r="N4117" s="80"/>
      <c r="O4117" s="80"/>
      <c r="P4117" s="80"/>
      <c r="Q4117" s="78">
        <v>110010</v>
      </c>
      <c r="R4117" s="79" t="s">
        <v>45</v>
      </c>
      <c r="S4117" s="78">
        <v>25</v>
      </c>
      <c r="T4117" s="79" t="s">
        <v>45</v>
      </c>
      <c r="U4117" s="78">
        <v>11</v>
      </c>
      <c r="V4117" s="80" t="s">
        <v>156</v>
      </c>
      <c r="W4117" s="78">
        <v>74</v>
      </c>
      <c r="X4117" s="78">
        <v>9</v>
      </c>
    </row>
    <row r="4118" spans="1:24" x14ac:dyDescent="0.25">
      <c r="A4118" s="67"/>
      <c r="B4118" s="67">
        <v>3707</v>
      </c>
      <c r="C4118" s="67" t="s">
        <v>710</v>
      </c>
      <c r="D4118" s="107">
        <v>300095</v>
      </c>
      <c r="E4118" s="75" t="s">
        <v>393</v>
      </c>
      <c r="F4118" s="76">
        <v>755330</v>
      </c>
      <c r="G4118" s="75" t="s">
        <v>238</v>
      </c>
      <c r="H4118" s="77">
        <v>1190</v>
      </c>
      <c r="I4118" s="77">
        <v>595</v>
      </c>
      <c r="J4118" s="77">
        <v>1000</v>
      </c>
      <c r="K4118" s="77">
        <v>0</v>
      </c>
      <c r="L4118" s="80">
        <v>500</v>
      </c>
      <c r="M4118" s="80"/>
      <c r="N4118" s="80"/>
      <c r="O4118" s="80"/>
      <c r="P4118" s="80"/>
      <c r="Q4118" s="78">
        <v>110010</v>
      </c>
      <c r="R4118" s="79" t="s">
        <v>45</v>
      </c>
      <c r="S4118" s="78">
        <v>25</v>
      </c>
      <c r="T4118" s="79" t="s">
        <v>45</v>
      </c>
      <c r="U4118" s="78">
        <v>11</v>
      </c>
      <c r="V4118" s="80" t="s">
        <v>156</v>
      </c>
      <c r="W4118" s="78">
        <v>75</v>
      </c>
      <c r="X4118" s="78">
        <v>9</v>
      </c>
    </row>
    <row r="4119" spans="1:24" s="66" customFormat="1" x14ac:dyDescent="0.25">
      <c r="A4119" s="67"/>
      <c r="B4119" s="67">
        <v>3708</v>
      </c>
      <c r="C4119" s="67" t="s">
        <v>710</v>
      </c>
      <c r="D4119" s="107">
        <v>300095</v>
      </c>
      <c r="E4119" s="75" t="s">
        <v>393</v>
      </c>
      <c r="F4119" s="76">
        <v>755360</v>
      </c>
      <c r="G4119" s="75" t="s">
        <v>225</v>
      </c>
      <c r="H4119" s="77">
        <v>1484.78</v>
      </c>
      <c r="I4119" s="77">
        <v>902.4</v>
      </c>
      <c r="J4119" s="77">
        <v>1000</v>
      </c>
      <c r="K4119" s="77">
        <v>42.99</v>
      </c>
      <c r="L4119" s="80">
        <v>500</v>
      </c>
      <c r="M4119" s="80"/>
      <c r="N4119" s="80"/>
      <c r="O4119" s="80"/>
      <c r="P4119" s="80"/>
      <c r="Q4119" s="78">
        <v>110010</v>
      </c>
      <c r="R4119" s="79" t="s">
        <v>45</v>
      </c>
      <c r="S4119" s="78">
        <v>25</v>
      </c>
      <c r="T4119" s="79" t="s">
        <v>45</v>
      </c>
      <c r="U4119" s="78">
        <v>11</v>
      </c>
      <c r="V4119" s="80" t="s">
        <v>156</v>
      </c>
      <c r="W4119" s="78">
        <v>75</v>
      </c>
      <c r="X4119" s="78">
        <v>9</v>
      </c>
    </row>
    <row r="4120" spans="1:24" x14ac:dyDescent="0.25">
      <c r="A4120" s="67"/>
      <c r="B4120" s="67">
        <v>3709</v>
      </c>
      <c r="C4120" s="67" t="s">
        <v>710</v>
      </c>
      <c r="D4120" s="107">
        <v>300095</v>
      </c>
      <c r="E4120" s="75" t="s">
        <v>393</v>
      </c>
      <c r="F4120" s="76">
        <v>755510</v>
      </c>
      <c r="G4120" s="75" t="s">
        <v>195</v>
      </c>
      <c r="H4120" s="77">
        <v>0</v>
      </c>
      <c r="I4120" s="77">
        <v>0</v>
      </c>
      <c r="J4120" s="77">
        <v>250</v>
      </c>
      <c r="K4120" s="77">
        <v>0</v>
      </c>
      <c r="L4120" s="80">
        <v>100</v>
      </c>
      <c r="M4120" s="80"/>
      <c r="N4120" s="80"/>
      <c r="O4120" s="80"/>
      <c r="P4120" s="80"/>
      <c r="Q4120" s="78">
        <v>110010</v>
      </c>
      <c r="R4120" s="79" t="s">
        <v>45</v>
      </c>
      <c r="S4120" s="78">
        <v>25</v>
      </c>
      <c r="T4120" s="79" t="s">
        <v>45</v>
      </c>
      <c r="U4120" s="78">
        <v>11</v>
      </c>
      <c r="V4120" s="80" t="s">
        <v>156</v>
      </c>
      <c r="W4120" s="78">
        <v>75</v>
      </c>
      <c r="X4120" s="78">
        <v>9</v>
      </c>
    </row>
    <row r="4121" spans="1:24" x14ac:dyDescent="0.25">
      <c r="A4121" s="67"/>
      <c r="B4121" s="67">
        <v>3710</v>
      </c>
      <c r="C4121" s="67" t="s">
        <v>710</v>
      </c>
      <c r="D4121" s="107">
        <v>300095</v>
      </c>
      <c r="E4121" s="75" t="s">
        <v>393</v>
      </c>
      <c r="F4121" s="76">
        <v>755705</v>
      </c>
      <c r="G4121" s="75" t="s">
        <v>196</v>
      </c>
      <c r="H4121" s="77">
        <v>1.58</v>
      </c>
      <c r="I4121" s="77">
        <v>0</v>
      </c>
      <c r="J4121" s="77">
        <v>200</v>
      </c>
      <c r="K4121" s="77">
        <v>1.61</v>
      </c>
      <c r="L4121" s="80">
        <v>250</v>
      </c>
      <c r="M4121" s="80"/>
      <c r="N4121" s="80"/>
      <c r="O4121" s="80"/>
      <c r="P4121" s="80"/>
      <c r="Q4121" s="78">
        <v>110010</v>
      </c>
      <c r="R4121" s="79" t="s">
        <v>45</v>
      </c>
      <c r="S4121" s="78">
        <v>25</v>
      </c>
      <c r="T4121" s="79" t="s">
        <v>45</v>
      </c>
      <c r="U4121" s="78">
        <v>11</v>
      </c>
      <c r="V4121" s="80" t="s">
        <v>156</v>
      </c>
      <c r="W4121" s="78">
        <v>75</v>
      </c>
      <c r="X4121" s="78">
        <v>9</v>
      </c>
    </row>
    <row r="4122" spans="1:24" x14ac:dyDescent="0.25">
      <c r="A4122" s="67"/>
      <c r="B4122" s="67">
        <v>3711</v>
      </c>
      <c r="C4122" s="67" t="s">
        <v>710</v>
      </c>
      <c r="D4122" s="107">
        <v>300095</v>
      </c>
      <c r="E4122" s="75" t="s">
        <v>393</v>
      </c>
      <c r="F4122" s="76">
        <v>755745</v>
      </c>
      <c r="G4122" s="75" t="s">
        <v>252</v>
      </c>
      <c r="H4122" s="77">
        <v>366.76</v>
      </c>
      <c r="I4122" s="77">
        <v>480.34999999999997</v>
      </c>
      <c r="J4122" s="77">
        <v>500</v>
      </c>
      <c r="K4122" s="77">
        <v>0</v>
      </c>
      <c r="L4122" s="80">
        <v>200</v>
      </c>
      <c r="M4122" s="80"/>
      <c r="N4122" s="80"/>
      <c r="O4122" s="80"/>
      <c r="P4122" s="80"/>
      <c r="Q4122" s="78">
        <v>110010</v>
      </c>
      <c r="R4122" s="79" t="s">
        <v>45</v>
      </c>
      <c r="S4122" s="78">
        <v>25</v>
      </c>
      <c r="T4122" s="79" t="s">
        <v>45</v>
      </c>
      <c r="U4122" s="78">
        <v>11</v>
      </c>
      <c r="V4122" s="80" t="s">
        <v>156</v>
      </c>
      <c r="W4122" s="78">
        <v>75</v>
      </c>
      <c r="X4122" s="78">
        <v>9</v>
      </c>
    </row>
    <row r="4123" spans="1:24" x14ac:dyDescent="0.25">
      <c r="A4123" s="67"/>
      <c r="B4123" s="67">
        <v>3712</v>
      </c>
      <c r="C4123" s="67" t="s">
        <v>710</v>
      </c>
      <c r="D4123" s="107">
        <v>300095</v>
      </c>
      <c r="E4123" s="75" t="s">
        <v>393</v>
      </c>
      <c r="F4123" s="76">
        <v>765425</v>
      </c>
      <c r="G4123" s="75" t="s">
        <v>201</v>
      </c>
      <c r="H4123" s="77">
        <v>488.7</v>
      </c>
      <c r="I4123" s="77">
        <v>414.63</v>
      </c>
      <c r="J4123" s="77">
        <v>427</v>
      </c>
      <c r="K4123" s="77">
        <v>226.51</v>
      </c>
      <c r="L4123" s="80">
        <v>490</v>
      </c>
      <c r="M4123" s="80"/>
      <c r="N4123" s="80"/>
      <c r="O4123" s="80"/>
      <c r="P4123" s="80"/>
      <c r="Q4123" s="78">
        <v>110010</v>
      </c>
      <c r="R4123" s="79" t="s">
        <v>45</v>
      </c>
      <c r="S4123" s="78">
        <v>25</v>
      </c>
      <c r="T4123" s="79" t="s">
        <v>45</v>
      </c>
      <c r="U4123" s="78">
        <v>11</v>
      </c>
      <c r="V4123" s="80" t="s">
        <v>156</v>
      </c>
      <c r="W4123" s="78">
        <v>76</v>
      </c>
      <c r="X4123" s="78">
        <v>9</v>
      </c>
    </row>
    <row r="4124" spans="1:24" x14ac:dyDescent="0.25">
      <c r="A4124" s="67"/>
      <c r="B4124" s="67">
        <v>3713</v>
      </c>
      <c r="C4124" s="67" t="s">
        <v>710</v>
      </c>
      <c r="D4124" s="107">
        <v>300095</v>
      </c>
      <c r="E4124" s="75" t="s">
        <v>393</v>
      </c>
      <c r="F4124" s="76">
        <v>787430</v>
      </c>
      <c r="G4124" s="75" t="s">
        <v>207</v>
      </c>
      <c r="H4124" s="77">
        <v>0</v>
      </c>
      <c r="I4124" s="77">
        <v>806.02</v>
      </c>
      <c r="J4124" s="77">
        <v>0</v>
      </c>
      <c r="K4124" s="77">
        <v>0</v>
      </c>
      <c r="L4124" s="80">
        <v>0</v>
      </c>
      <c r="M4124" s="80"/>
      <c r="N4124" s="80"/>
      <c r="O4124" s="80"/>
      <c r="P4124" s="80"/>
      <c r="Q4124" s="78">
        <v>110010</v>
      </c>
      <c r="R4124" s="79" t="s">
        <v>45</v>
      </c>
      <c r="S4124" s="78">
        <v>25</v>
      </c>
      <c r="T4124" s="79" t="s">
        <v>45</v>
      </c>
      <c r="U4124" s="78">
        <v>11</v>
      </c>
      <c r="V4124" s="80" t="s">
        <v>156</v>
      </c>
      <c r="W4124" s="78">
        <v>78</v>
      </c>
      <c r="X4124" s="78">
        <v>9</v>
      </c>
    </row>
    <row r="4125" spans="1:24" x14ac:dyDescent="0.25">
      <c r="A4125" s="67"/>
      <c r="B4125" s="67"/>
      <c r="C4125" s="67" t="s">
        <v>710</v>
      </c>
      <c r="D4125" s="107">
        <v>300095</v>
      </c>
      <c r="E4125" s="75" t="s">
        <v>393</v>
      </c>
      <c r="F4125" s="66">
        <v>798142</v>
      </c>
      <c r="G4125" s="66" t="s">
        <v>839</v>
      </c>
      <c r="H4125" s="77"/>
      <c r="I4125" s="77"/>
      <c r="J4125" s="77"/>
      <c r="K4125" s="77"/>
      <c r="L4125" s="80">
        <v>-398</v>
      </c>
      <c r="M4125" s="80"/>
      <c r="N4125" s="80"/>
      <c r="O4125" s="80"/>
      <c r="P4125" s="80"/>
      <c r="Q4125" s="78">
        <v>110010</v>
      </c>
      <c r="R4125" s="79" t="s">
        <v>45</v>
      </c>
      <c r="S4125" s="78">
        <v>25</v>
      </c>
      <c r="T4125" s="79" t="s">
        <v>45</v>
      </c>
      <c r="U4125" s="78">
        <v>11</v>
      </c>
      <c r="V4125" s="80" t="s">
        <v>156</v>
      </c>
      <c r="W4125" s="78">
        <v>79</v>
      </c>
      <c r="X4125" s="78">
        <v>9</v>
      </c>
    </row>
    <row r="4126" spans="1:24" x14ac:dyDescent="0.25">
      <c r="A4126" s="67"/>
      <c r="B4126" s="67">
        <v>3714</v>
      </c>
      <c r="C4126" s="67" t="s">
        <v>804</v>
      </c>
      <c r="D4126" s="107">
        <v>230725</v>
      </c>
      <c r="E4126" s="88" t="s">
        <v>697</v>
      </c>
      <c r="F4126" s="76">
        <v>611310</v>
      </c>
      <c r="G4126" s="75" t="s">
        <v>179</v>
      </c>
      <c r="H4126" s="77">
        <v>0</v>
      </c>
      <c r="I4126" s="77">
        <v>0</v>
      </c>
      <c r="J4126" s="77">
        <v>59658</v>
      </c>
      <c r="K4126" s="77">
        <v>23863.200000000001</v>
      </c>
      <c r="L4126" s="80">
        <v>71590</v>
      </c>
      <c r="M4126" s="80"/>
      <c r="N4126" s="80"/>
      <c r="O4126" s="80"/>
      <c r="P4126" s="80"/>
      <c r="Q4126" s="78">
        <v>110010</v>
      </c>
      <c r="R4126" s="79" t="s">
        <v>44</v>
      </c>
      <c r="S4126" s="78">
        <v>35</v>
      </c>
      <c r="T4126" s="79" t="s">
        <v>44</v>
      </c>
      <c r="U4126" s="78">
        <v>11</v>
      </c>
      <c r="V4126" s="80" t="s">
        <v>156</v>
      </c>
      <c r="W4126" s="78">
        <v>61</v>
      </c>
      <c r="X4126" s="78">
        <v>9</v>
      </c>
    </row>
    <row r="4127" spans="1:24" x14ac:dyDescent="0.25">
      <c r="A4127" s="67"/>
      <c r="B4127" s="67">
        <v>3715</v>
      </c>
      <c r="C4127" s="67" t="s">
        <v>804</v>
      </c>
      <c r="D4127" s="107">
        <v>230725</v>
      </c>
      <c r="E4127" s="88" t="s">
        <v>697</v>
      </c>
      <c r="F4127" s="76">
        <v>611492</v>
      </c>
      <c r="G4127" s="75" t="s">
        <v>183</v>
      </c>
      <c r="H4127" s="77">
        <v>0</v>
      </c>
      <c r="I4127" s="77">
        <v>0</v>
      </c>
      <c r="J4127" s="77">
        <v>3120</v>
      </c>
      <c r="K4127" s="77">
        <v>0</v>
      </c>
      <c r="L4127" s="80">
        <v>2000</v>
      </c>
      <c r="M4127" s="80"/>
      <c r="N4127" s="80"/>
      <c r="O4127" s="80"/>
      <c r="P4127" s="80"/>
      <c r="Q4127" s="78">
        <v>110010</v>
      </c>
      <c r="R4127" s="79" t="s">
        <v>44</v>
      </c>
      <c r="S4127" s="78">
        <v>35</v>
      </c>
      <c r="T4127" s="79" t="s">
        <v>44</v>
      </c>
      <c r="U4127" s="78">
        <v>11</v>
      </c>
      <c r="V4127" s="80" t="s">
        <v>156</v>
      </c>
      <c r="W4127" s="78">
        <v>61</v>
      </c>
      <c r="X4127" s="78">
        <v>9</v>
      </c>
    </row>
    <row r="4128" spans="1:24" x14ac:dyDescent="0.25">
      <c r="A4128" s="67"/>
      <c r="B4128" s="67">
        <v>3716</v>
      </c>
      <c r="C4128" s="67" t="s">
        <v>804</v>
      </c>
      <c r="D4128" s="107">
        <v>230725</v>
      </c>
      <c r="E4128" s="88" t="s">
        <v>697</v>
      </c>
      <c r="F4128" s="76">
        <v>712320</v>
      </c>
      <c r="G4128" s="75" t="s">
        <v>276</v>
      </c>
      <c r="H4128" s="77">
        <v>0</v>
      </c>
      <c r="I4128" s="77">
        <v>0</v>
      </c>
      <c r="J4128" s="77">
        <v>5000</v>
      </c>
      <c r="K4128" s="77">
        <v>0</v>
      </c>
      <c r="L4128" s="80">
        <v>5000</v>
      </c>
      <c r="M4128" s="80"/>
      <c r="N4128" s="80"/>
      <c r="O4128" s="80"/>
      <c r="P4128" s="80"/>
      <c r="Q4128" s="78">
        <v>110010</v>
      </c>
      <c r="R4128" s="79" t="s">
        <v>44</v>
      </c>
      <c r="S4128" s="78">
        <v>35</v>
      </c>
      <c r="T4128" s="79" t="s">
        <v>44</v>
      </c>
      <c r="U4128" s="78">
        <v>11</v>
      </c>
      <c r="V4128" s="80" t="s">
        <v>156</v>
      </c>
      <c r="W4128" s="78">
        <v>71</v>
      </c>
      <c r="X4128" s="78">
        <v>9</v>
      </c>
    </row>
    <row r="4129" spans="1:24" x14ac:dyDescent="0.25">
      <c r="A4129" s="67"/>
      <c r="B4129" s="67">
        <v>3717</v>
      </c>
      <c r="C4129" s="67" t="s">
        <v>804</v>
      </c>
      <c r="D4129" s="107">
        <v>230725</v>
      </c>
      <c r="E4129" s="88" t="s">
        <v>697</v>
      </c>
      <c r="F4129" s="76">
        <v>712370</v>
      </c>
      <c r="G4129" s="75" t="s">
        <v>184</v>
      </c>
      <c r="H4129" s="77">
        <v>0</v>
      </c>
      <c r="I4129" s="77">
        <v>0</v>
      </c>
      <c r="J4129" s="77">
        <v>1000</v>
      </c>
      <c r="K4129" s="77">
        <v>0</v>
      </c>
      <c r="L4129" s="80">
        <v>8000</v>
      </c>
      <c r="M4129" s="80"/>
      <c r="N4129" s="80"/>
      <c r="O4129" s="80">
        <v>8000</v>
      </c>
      <c r="P4129" s="80"/>
      <c r="Q4129" s="78">
        <v>110010</v>
      </c>
      <c r="R4129" s="79" t="s">
        <v>44</v>
      </c>
      <c r="S4129" s="78">
        <v>35</v>
      </c>
      <c r="T4129" s="79" t="s">
        <v>44</v>
      </c>
      <c r="U4129" s="78">
        <v>11</v>
      </c>
      <c r="V4129" s="80" t="s">
        <v>156</v>
      </c>
      <c r="W4129" s="78">
        <v>71</v>
      </c>
      <c r="X4129" s="78">
        <v>9</v>
      </c>
    </row>
    <row r="4130" spans="1:24" x14ac:dyDescent="0.25">
      <c r="A4130" s="67"/>
      <c r="B4130" s="67">
        <v>3718</v>
      </c>
      <c r="C4130" s="67" t="s">
        <v>804</v>
      </c>
      <c r="D4130" s="107">
        <v>230725</v>
      </c>
      <c r="E4130" s="88" t="s">
        <v>697</v>
      </c>
      <c r="F4130" s="76">
        <v>712655</v>
      </c>
      <c r="G4130" s="75" t="s">
        <v>237</v>
      </c>
      <c r="H4130" s="77">
        <v>0</v>
      </c>
      <c r="I4130" s="77">
        <v>3.98</v>
      </c>
      <c r="J4130" s="77">
        <v>2487</v>
      </c>
      <c r="K4130" s="77">
        <v>553.28</v>
      </c>
      <c r="L4130" s="80">
        <f>4000+2000</f>
        <v>6000</v>
      </c>
      <c r="M4130" s="80"/>
      <c r="N4130" s="80"/>
      <c r="O4130" s="80">
        <v>2000</v>
      </c>
      <c r="P4130" s="80"/>
      <c r="Q4130" s="78">
        <v>110010</v>
      </c>
      <c r="R4130" s="79" t="s">
        <v>44</v>
      </c>
      <c r="S4130" s="78">
        <v>35</v>
      </c>
      <c r="T4130" s="79" t="s">
        <v>44</v>
      </c>
      <c r="U4130" s="78">
        <v>11</v>
      </c>
      <c r="V4130" s="80" t="s">
        <v>156</v>
      </c>
      <c r="W4130" s="78">
        <v>71</v>
      </c>
      <c r="X4130" s="78">
        <v>9</v>
      </c>
    </row>
    <row r="4131" spans="1:24" x14ac:dyDescent="0.25">
      <c r="A4131" s="67"/>
      <c r="B4131" s="67">
        <v>3719</v>
      </c>
      <c r="C4131" s="67" t="s">
        <v>804</v>
      </c>
      <c r="D4131" s="107">
        <v>230725</v>
      </c>
      <c r="E4131" s="88" t="s">
        <v>697</v>
      </c>
      <c r="F4131" s="76">
        <v>733120</v>
      </c>
      <c r="G4131" s="75" t="s">
        <v>188</v>
      </c>
      <c r="H4131" s="77">
        <v>0</v>
      </c>
      <c r="I4131" s="77">
        <v>360.37</v>
      </c>
      <c r="J4131" s="77">
        <v>1300</v>
      </c>
      <c r="K4131" s="77">
        <v>1234.4000000000001</v>
      </c>
      <c r="L4131" s="80">
        <v>1455</v>
      </c>
      <c r="M4131" s="80"/>
      <c r="N4131" s="80"/>
      <c r="O4131" s="80"/>
      <c r="P4131" s="80"/>
      <c r="Q4131" s="78">
        <v>110010</v>
      </c>
      <c r="R4131" s="79" t="s">
        <v>44</v>
      </c>
      <c r="S4131" s="78">
        <v>35</v>
      </c>
      <c r="T4131" s="79" t="s">
        <v>44</v>
      </c>
      <c r="U4131" s="78">
        <v>11</v>
      </c>
      <c r="V4131" s="80" t="s">
        <v>156</v>
      </c>
      <c r="W4131" s="78">
        <v>73</v>
      </c>
      <c r="X4131" s="78">
        <v>9</v>
      </c>
    </row>
    <row r="4132" spans="1:24" x14ac:dyDescent="0.25">
      <c r="A4132" s="67"/>
      <c r="B4132" s="67">
        <v>3720</v>
      </c>
      <c r="C4132" s="67" t="s">
        <v>804</v>
      </c>
      <c r="D4132" s="107">
        <v>230725</v>
      </c>
      <c r="E4132" s="88" t="s">
        <v>697</v>
      </c>
      <c r="F4132" s="76">
        <v>744210</v>
      </c>
      <c r="G4132" s="75" t="s">
        <v>190</v>
      </c>
      <c r="H4132" s="77">
        <v>0</v>
      </c>
      <c r="I4132" s="77">
        <v>0</v>
      </c>
      <c r="J4132" s="77">
        <v>2200</v>
      </c>
      <c r="K4132" s="77">
        <v>362.96000000000004</v>
      </c>
      <c r="L4132" s="80">
        <v>700</v>
      </c>
      <c r="M4132" s="80"/>
      <c r="N4132" s="80"/>
      <c r="O4132" s="80"/>
      <c r="P4132" s="80"/>
      <c r="Q4132" s="78">
        <v>110010</v>
      </c>
      <c r="R4132" s="79" t="s">
        <v>44</v>
      </c>
      <c r="S4132" s="78">
        <v>35</v>
      </c>
      <c r="T4132" s="79" t="s">
        <v>44</v>
      </c>
      <c r="U4132" s="78">
        <v>11</v>
      </c>
      <c r="V4132" s="80" t="s">
        <v>156</v>
      </c>
      <c r="W4132" s="78">
        <v>74</v>
      </c>
      <c r="X4132" s="78">
        <v>9</v>
      </c>
    </row>
    <row r="4133" spans="1:24" x14ac:dyDescent="0.25">
      <c r="A4133" s="67"/>
      <c r="B4133" s="67">
        <v>3721</v>
      </c>
      <c r="C4133" s="67" t="s">
        <v>804</v>
      </c>
      <c r="D4133" s="107">
        <v>230725</v>
      </c>
      <c r="E4133" s="88" t="s">
        <v>697</v>
      </c>
      <c r="F4133" s="76">
        <v>744220</v>
      </c>
      <c r="G4133" s="75" t="s">
        <v>191</v>
      </c>
      <c r="H4133" s="77">
        <v>0</v>
      </c>
      <c r="I4133" s="77">
        <v>6089.39</v>
      </c>
      <c r="J4133" s="77">
        <v>11250</v>
      </c>
      <c r="K4133" s="77">
        <v>6384.66</v>
      </c>
      <c r="L4133" s="80">
        <f>11250+11000</f>
        <v>22250</v>
      </c>
      <c r="M4133" s="80"/>
      <c r="N4133" s="80"/>
      <c r="O4133" s="80">
        <v>11000</v>
      </c>
      <c r="P4133" s="80"/>
      <c r="Q4133" s="78">
        <v>110010</v>
      </c>
      <c r="R4133" s="79" t="s">
        <v>44</v>
      </c>
      <c r="S4133" s="78">
        <v>35</v>
      </c>
      <c r="T4133" s="79" t="s">
        <v>44</v>
      </c>
      <c r="U4133" s="78">
        <v>11</v>
      </c>
      <c r="V4133" s="80" t="s">
        <v>156</v>
      </c>
      <c r="W4133" s="78">
        <v>74</v>
      </c>
      <c r="X4133" s="78">
        <v>9</v>
      </c>
    </row>
    <row r="4134" spans="1:24" x14ac:dyDescent="0.25">
      <c r="A4134" s="67"/>
      <c r="B4134" s="67">
        <v>3722</v>
      </c>
      <c r="C4134" s="67" t="s">
        <v>804</v>
      </c>
      <c r="D4134" s="107">
        <v>230725</v>
      </c>
      <c r="E4134" s="88" t="s">
        <v>697</v>
      </c>
      <c r="F4134" s="76">
        <v>744230</v>
      </c>
      <c r="G4134" s="75" t="s">
        <v>234</v>
      </c>
      <c r="H4134" s="77">
        <v>0</v>
      </c>
      <c r="I4134" s="77">
        <v>0</v>
      </c>
      <c r="J4134" s="77">
        <v>1013</v>
      </c>
      <c r="K4134" s="77">
        <v>412.58</v>
      </c>
      <c r="L4134" s="80">
        <v>600</v>
      </c>
      <c r="M4134" s="80"/>
      <c r="N4134" s="80"/>
      <c r="O4134" s="80"/>
      <c r="P4134" s="80"/>
      <c r="Q4134" s="78">
        <v>110010</v>
      </c>
      <c r="R4134" s="79" t="s">
        <v>44</v>
      </c>
      <c r="S4134" s="78">
        <v>35</v>
      </c>
      <c r="T4134" s="79" t="s">
        <v>44</v>
      </c>
      <c r="U4134" s="78">
        <v>11</v>
      </c>
      <c r="V4134" s="80" t="s">
        <v>156</v>
      </c>
      <c r="W4134" s="78">
        <v>74</v>
      </c>
      <c r="X4134" s="78">
        <v>9</v>
      </c>
    </row>
    <row r="4135" spans="1:24" x14ac:dyDescent="0.25">
      <c r="A4135" s="67"/>
      <c r="B4135" s="67">
        <v>3723</v>
      </c>
      <c r="C4135" s="67" t="s">
        <v>804</v>
      </c>
      <c r="D4135" s="107">
        <v>230725</v>
      </c>
      <c r="E4135" s="88" t="s">
        <v>697</v>
      </c>
      <c r="F4135" s="76">
        <v>755240</v>
      </c>
      <c r="G4135" s="75" t="s">
        <v>193</v>
      </c>
      <c r="H4135" s="77">
        <v>0</v>
      </c>
      <c r="I4135" s="77">
        <v>0</v>
      </c>
      <c r="J4135" s="77">
        <v>137027</v>
      </c>
      <c r="K4135" s="77">
        <v>0</v>
      </c>
      <c r="L4135" s="80">
        <f>240+108653</f>
        <v>108893</v>
      </c>
      <c r="M4135" s="80"/>
      <c r="N4135" s="80"/>
      <c r="O4135" s="80">
        <v>108653</v>
      </c>
      <c r="P4135" s="80"/>
      <c r="Q4135" s="78">
        <v>110010</v>
      </c>
      <c r="R4135" s="79" t="s">
        <v>44</v>
      </c>
      <c r="S4135" s="78">
        <v>35</v>
      </c>
      <c r="T4135" s="79" t="s">
        <v>44</v>
      </c>
      <c r="U4135" s="78">
        <v>11</v>
      </c>
      <c r="V4135" s="80" t="s">
        <v>156</v>
      </c>
      <c r="W4135" s="78">
        <v>75</v>
      </c>
      <c r="X4135" s="78">
        <v>9</v>
      </c>
    </row>
    <row r="4136" spans="1:24" x14ac:dyDescent="0.25">
      <c r="A4136" s="67"/>
      <c r="B4136" s="67">
        <v>3724</v>
      </c>
      <c r="C4136" s="67" t="s">
        <v>804</v>
      </c>
      <c r="D4136" s="107">
        <v>230725</v>
      </c>
      <c r="E4136" s="88" t="s">
        <v>697</v>
      </c>
      <c r="F4136" s="76">
        <v>755310</v>
      </c>
      <c r="G4136" s="75" t="s">
        <v>194</v>
      </c>
      <c r="H4136" s="77">
        <v>0</v>
      </c>
      <c r="I4136" s="77">
        <v>0</v>
      </c>
      <c r="J4136" s="77">
        <v>1000</v>
      </c>
      <c r="K4136" s="77">
        <v>554.58000000000004</v>
      </c>
      <c r="L4136" s="80">
        <v>1000</v>
      </c>
      <c r="M4136" s="80"/>
      <c r="N4136" s="80"/>
      <c r="O4136" s="80"/>
      <c r="P4136" s="80"/>
      <c r="Q4136" s="78">
        <v>110010</v>
      </c>
      <c r="R4136" s="79" t="s">
        <v>44</v>
      </c>
      <c r="S4136" s="78">
        <v>35</v>
      </c>
      <c r="T4136" s="79" t="s">
        <v>44</v>
      </c>
      <c r="U4136" s="78">
        <v>11</v>
      </c>
      <c r="V4136" s="80" t="s">
        <v>156</v>
      </c>
      <c r="W4136" s="78">
        <v>75</v>
      </c>
      <c r="X4136" s="78">
        <v>9</v>
      </c>
    </row>
    <row r="4137" spans="1:24" x14ac:dyDescent="0.25">
      <c r="A4137" s="67"/>
      <c r="B4137" s="67">
        <v>3725</v>
      </c>
      <c r="C4137" s="67" t="s">
        <v>804</v>
      </c>
      <c r="D4137" s="107">
        <v>230725</v>
      </c>
      <c r="E4137" s="88" t="s">
        <v>697</v>
      </c>
      <c r="F4137" s="76">
        <v>755330</v>
      </c>
      <c r="G4137" s="75" t="s">
        <v>238</v>
      </c>
      <c r="H4137" s="77">
        <v>0</v>
      </c>
      <c r="I4137" s="77">
        <v>1054.81</v>
      </c>
      <c r="J4137" s="77">
        <v>1100</v>
      </c>
      <c r="K4137" s="77">
        <v>1069.4000000000001</v>
      </c>
      <c r="L4137" s="80">
        <v>1485</v>
      </c>
      <c r="M4137" s="80"/>
      <c r="N4137" s="80"/>
      <c r="O4137" s="80"/>
      <c r="P4137" s="80"/>
      <c r="Q4137" s="78">
        <v>110010</v>
      </c>
      <c r="R4137" s="79" t="s">
        <v>44</v>
      </c>
      <c r="S4137" s="78">
        <v>35</v>
      </c>
      <c r="T4137" s="79" t="s">
        <v>44</v>
      </c>
      <c r="U4137" s="78">
        <v>11</v>
      </c>
      <c r="V4137" s="80" t="s">
        <v>156</v>
      </c>
      <c r="W4137" s="78">
        <v>75</v>
      </c>
      <c r="X4137" s="78">
        <v>9</v>
      </c>
    </row>
    <row r="4138" spans="1:24" x14ac:dyDescent="0.25">
      <c r="A4138" s="67"/>
      <c r="B4138" s="67">
        <v>3726</v>
      </c>
      <c r="C4138" s="67" t="s">
        <v>804</v>
      </c>
      <c r="D4138" s="107">
        <v>230725</v>
      </c>
      <c r="E4138" s="88" t="s">
        <v>697</v>
      </c>
      <c r="F4138" s="76">
        <v>755360</v>
      </c>
      <c r="G4138" s="75" t="s">
        <v>225</v>
      </c>
      <c r="H4138" s="77">
        <v>0</v>
      </c>
      <c r="I4138" s="77">
        <v>0</v>
      </c>
      <c r="J4138" s="77">
        <v>4300</v>
      </c>
      <c r="K4138" s="77">
        <v>3189.92</v>
      </c>
      <c r="L4138" s="80">
        <v>1365</v>
      </c>
      <c r="M4138" s="80"/>
      <c r="N4138" s="80"/>
      <c r="O4138" s="80"/>
      <c r="P4138" s="80"/>
      <c r="Q4138" s="78">
        <v>110010</v>
      </c>
      <c r="R4138" s="79" t="s">
        <v>44</v>
      </c>
      <c r="S4138" s="78">
        <v>35</v>
      </c>
      <c r="T4138" s="79" t="s">
        <v>44</v>
      </c>
      <c r="U4138" s="78">
        <v>11</v>
      </c>
      <c r="V4138" s="80" t="s">
        <v>156</v>
      </c>
      <c r="W4138" s="78">
        <v>75</v>
      </c>
      <c r="X4138" s="78">
        <v>9</v>
      </c>
    </row>
    <row r="4139" spans="1:24" x14ac:dyDescent="0.25">
      <c r="A4139" s="67"/>
      <c r="B4139" s="67">
        <v>3727</v>
      </c>
      <c r="C4139" s="67" t="s">
        <v>804</v>
      </c>
      <c r="D4139" s="107">
        <v>230725</v>
      </c>
      <c r="E4139" s="88" t="s">
        <v>697</v>
      </c>
      <c r="F4139" s="76">
        <v>755705</v>
      </c>
      <c r="G4139" s="75" t="s">
        <v>196</v>
      </c>
      <c r="H4139" s="77">
        <v>0</v>
      </c>
      <c r="I4139" s="77">
        <v>0</v>
      </c>
      <c r="J4139" s="77">
        <v>100</v>
      </c>
      <c r="K4139" s="77">
        <v>0.96</v>
      </c>
      <c r="L4139" s="80">
        <v>100</v>
      </c>
      <c r="M4139" s="80"/>
      <c r="N4139" s="80"/>
      <c r="O4139" s="80"/>
      <c r="P4139" s="80"/>
      <c r="Q4139" s="78">
        <v>110010</v>
      </c>
      <c r="R4139" s="79" t="s">
        <v>44</v>
      </c>
      <c r="S4139" s="78">
        <v>35</v>
      </c>
      <c r="T4139" s="79" t="s">
        <v>44</v>
      </c>
      <c r="U4139" s="78">
        <v>11</v>
      </c>
      <c r="V4139" s="80" t="s">
        <v>156</v>
      </c>
      <c r="W4139" s="78">
        <v>75</v>
      </c>
      <c r="X4139" s="78">
        <v>9</v>
      </c>
    </row>
    <row r="4140" spans="1:24" x14ac:dyDescent="0.25">
      <c r="A4140" s="67"/>
      <c r="B4140" s="67">
        <v>3728</v>
      </c>
      <c r="C4140" s="67" t="s">
        <v>804</v>
      </c>
      <c r="D4140" s="107">
        <v>230725</v>
      </c>
      <c r="E4140" s="88" t="s">
        <v>697</v>
      </c>
      <c r="F4140" s="76">
        <v>755745</v>
      </c>
      <c r="G4140" s="75" t="s">
        <v>252</v>
      </c>
      <c r="H4140" s="77">
        <v>0</v>
      </c>
      <c r="I4140" s="77">
        <v>3977.68</v>
      </c>
      <c r="J4140" s="77">
        <v>4000</v>
      </c>
      <c r="K4140" s="77">
        <v>0</v>
      </c>
      <c r="L4140" s="80">
        <v>5325</v>
      </c>
      <c r="M4140" s="80"/>
      <c r="N4140" s="80"/>
      <c r="O4140" s="80"/>
      <c r="P4140" s="80"/>
      <c r="Q4140" s="78">
        <v>110010</v>
      </c>
      <c r="R4140" s="79" t="s">
        <v>44</v>
      </c>
      <c r="S4140" s="78">
        <v>35</v>
      </c>
      <c r="T4140" s="79" t="s">
        <v>44</v>
      </c>
      <c r="U4140" s="78">
        <v>11</v>
      </c>
      <c r="V4140" s="80" t="s">
        <v>156</v>
      </c>
      <c r="W4140" s="78">
        <v>75</v>
      </c>
      <c r="X4140" s="78">
        <v>9</v>
      </c>
    </row>
    <row r="4141" spans="1:24" x14ac:dyDescent="0.25">
      <c r="A4141" s="67"/>
      <c r="B4141" s="67">
        <v>3729</v>
      </c>
      <c r="C4141" s="67" t="s">
        <v>804</v>
      </c>
      <c r="D4141" s="107">
        <v>230725</v>
      </c>
      <c r="E4141" s="88" t="s">
        <v>697</v>
      </c>
      <c r="F4141" s="76">
        <v>755755</v>
      </c>
      <c r="G4141" s="75" t="s">
        <v>373</v>
      </c>
      <c r="H4141" s="77">
        <v>0</v>
      </c>
      <c r="I4141" s="77">
        <v>0</v>
      </c>
      <c r="J4141" s="77">
        <v>500</v>
      </c>
      <c r="K4141" s="77">
        <v>0</v>
      </c>
      <c r="L4141" s="80">
        <v>250</v>
      </c>
      <c r="M4141" s="80"/>
      <c r="N4141" s="80"/>
      <c r="O4141" s="80"/>
      <c r="P4141" s="80"/>
      <c r="Q4141" s="78">
        <v>110010</v>
      </c>
      <c r="R4141" s="79" t="s">
        <v>44</v>
      </c>
      <c r="S4141" s="78">
        <v>35</v>
      </c>
      <c r="T4141" s="79" t="s">
        <v>44</v>
      </c>
      <c r="U4141" s="78">
        <v>11</v>
      </c>
      <c r="V4141" s="80" t="s">
        <v>156</v>
      </c>
      <c r="W4141" s="78">
        <v>75</v>
      </c>
      <c r="X4141" s="78">
        <v>9</v>
      </c>
    </row>
    <row r="4142" spans="1:24" x14ac:dyDescent="0.25">
      <c r="A4142" s="67"/>
      <c r="B4142" s="67">
        <v>3730</v>
      </c>
      <c r="C4142" s="67" t="s">
        <v>804</v>
      </c>
      <c r="D4142" s="107">
        <v>230725</v>
      </c>
      <c r="E4142" s="88" t="s">
        <v>697</v>
      </c>
      <c r="F4142" s="76">
        <v>755765</v>
      </c>
      <c r="G4142" s="75" t="s">
        <v>239</v>
      </c>
      <c r="H4142" s="77">
        <v>0</v>
      </c>
      <c r="I4142" s="77">
        <v>0</v>
      </c>
      <c r="J4142" s="77">
        <v>500</v>
      </c>
      <c r="K4142" s="77">
        <v>0</v>
      </c>
      <c r="L4142" s="80">
        <v>500</v>
      </c>
      <c r="M4142" s="80"/>
      <c r="N4142" s="80"/>
      <c r="O4142" s="80"/>
      <c r="P4142" s="80"/>
      <c r="Q4142" s="78">
        <v>110010</v>
      </c>
      <c r="R4142" s="79" t="s">
        <v>44</v>
      </c>
      <c r="S4142" s="78">
        <v>35</v>
      </c>
      <c r="T4142" s="79" t="s">
        <v>44</v>
      </c>
      <c r="U4142" s="78">
        <v>11</v>
      </c>
      <c r="V4142" s="80" t="s">
        <v>156</v>
      </c>
      <c r="W4142" s="78">
        <v>75</v>
      </c>
      <c r="X4142" s="78">
        <v>9</v>
      </c>
    </row>
    <row r="4143" spans="1:24" x14ac:dyDescent="0.25">
      <c r="A4143" s="67"/>
      <c r="B4143" s="67">
        <v>3731</v>
      </c>
      <c r="C4143" s="67" t="s">
        <v>804</v>
      </c>
      <c r="D4143" s="107">
        <v>230725</v>
      </c>
      <c r="E4143" s="88" t="s">
        <v>697</v>
      </c>
      <c r="F4143" s="76">
        <v>787430</v>
      </c>
      <c r="G4143" s="75" t="s">
        <v>207</v>
      </c>
      <c r="H4143" s="77">
        <v>0</v>
      </c>
      <c r="I4143" s="77">
        <v>2068.1999999999998</v>
      </c>
      <c r="J4143" s="77">
        <v>0</v>
      </c>
      <c r="K4143" s="77">
        <v>0</v>
      </c>
      <c r="L4143" s="80">
        <v>0</v>
      </c>
      <c r="M4143" s="80"/>
      <c r="N4143" s="80"/>
      <c r="O4143" s="80"/>
      <c r="P4143" s="80"/>
      <c r="Q4143" s="78">
        <v>110010</v>
      </c>
      <c r="R4143" s="79" t="s">
        <v>44</v>
      </c>
      <c r="S4143" s="78">
        <v>35</v>
      </c>
      <c r="T4143" s="79" t="s">
        <v>44</v>
      </c>
      <c r="U4143" s="78">
        <v>11</v>
      </c>
      <c r="V4143" s="80" t="s">
        <v>156</v>
      </c>
      <c r="W4143" s="78">
        <v>78</v>
      </c>
      <c r="X4143" s="78">
        <v>9</v>
      </c>
    </row>
    <row r="4144" spans="1:24" x14ac:dyDescent="0.25">
      <c r="A4144" s="67"/>
      <c r="B4144" s="67"/>
      <c r="C4144" s="67" t="s">
        <v>804</v>
      </c>
      <c r="D4144" s="107">
        <v>230725</v>
      </c>
      <c r="E4144" s="88" t="s">
        <v>697</v>
      </c>
      <c r="F4144" s="66">
        <v>798142</v>
      </c>
      <c r="G4144" s="66" t="s">
        <v>839</v>
      </c>
      <c r="H4144" s="77"/>
      <c r="I4144" s="77"/>
      <c r="J4144" s="77"/>
      <c r="K4144" s="77"/>
      <c r="L4144" s="80">
        <v>-3227</v>
      </c>
      <c r="M4144" s="80"/>
      <c r="N4144" s="80"/>
      <c r="O4144" s="80"/>
      <c r="P4144" s="80"/>
      <c r="Q4144" s="78">
        <v>110010</v>
      </c>
      <c r="R4144" s="79" t="s">
        <v>44</v>
      </c>
      <c r="S4144" s="78">
        <v>35</v>
      </c>
      <c r="T4144" s="79" t="s">
        <v>44</v>
      </c>
      <c r="U4144" s="78">
        <v>11</v>
      </c>
      <c r="V4144" s="80" t="s">
        <v>156</v>
      </c>
      <c r="W4144" s="78">
        <v>79</v>
      </c>
      <c r="X4144" s="78">
        <v>9</v>
      </c>
    </row>
    <row r="4145" spans="1:24" x14ac:dyDescent="0.25">
      <c r="A4145" s="67"/>
      <c r="B4145" s="67">
        <v>3732</v>
      </c>
      <c r="C4145" s="67" t="s">
        <v>805</v>
      </c>
      <c r="D4145" s="109">
        <v>230075</v>
      </c>
      <c r="E4145" s="75" t="s">
        <v>618</v>
      </c>
      <c r="F4145" s="72">
        <v>611210</v>
      </c>
      <c r="G4145" s="75" t="s">
        <v>221</v>
      </c>
      <c r="H4145" s="77">
        <v>98001</v>
      </c>
      <c r="I4145" s="77">
        <v>101040.83</v>
      </c>
      <c r="J4145" s="77">
        <v>108906</v>
      </c>
      <c r="K4145" s="77">
        <v>53690.3</v>
      </c>
      <c r="L4145" s="80">
        <v>110430</v>
      </c>
      <c r="M4145" s="80"/>
      <c r="N4145" s="80"/>
      <c r="O4145" s="80"/>
      <c r="P4145" s="80"/>
      <c r="Q4145" s="78">
        <v>110010</v>
      </c>
      <c r="R4145" s="79" t="s">
        <v>44</v>
      </c>
      <c r="S4145" s="78">
        <v>35</v>
      </c>
      <c r="T4145" s="79" t="s">
        <v>44</v>
      </c>
      <c r="U4145" s="78">
        <v>11</v>
      </c>
      <c r="V4145" s="80" t="s">
        <v>156</v>
      </c>
      <c r="W4145" s="78">
        <v>61</v>
      </c>
      <c r="X4145" s="78">
        <v>9</v>
      </c>
    </row>
    <row r="4146" spans="1:24" x14ac:dyDescent="0.25">
      <c r="A4146" s="67"/>
      <c r="B4146" s="67">
        <v>3733</v>
      </c>
      <c r="C4146" s="67" t="s">
        <v>805</v>
      </c>
      <c r="D4146" s="109">
        <v>230075</v>
      </c>
      <c r="E4146" s="75" t="s">
        <v>618</v>
      </c>
      <c r="F4146" s="72">
        <v>611310</v>
      </c>
      <c r="G4146" s="75" t="s">
        <v>179</v>
      </c>
      <c r="H4146" s="77">
        <v>50621.119999999988</v>
      </c>
      <c r="I4146" s="77">
        <v>60455.039999999986</v>
      </c>
      <c r="J4146" s="77">
        <v>62874</v>
      </c>
      <c r="K4146" s="77">
        <v>31436.58</v>
      </c>
      <c r="L4146" s="80">
        <f>62873</f>
        <v>62873</v>
      </c>
      <c r="M4146" s="80"/>
      <c r="N4146" s="80"/>
      <c r="O4146" s="80"/>
      <c r="P4146" s="80"/>
      <c r="Q4146" s="78">
        <v>110010</v>
      </c>
      <c r="R4146" s="79" t="s">
        <v>44</v>
      </c>
      <c r="S4146" s="78">
        <v>35</v>
      </c>
      <c r="T4146" s="79" t="s">
        <v>44</v>
      </c>
      <c r="U4146" s="78">
        <v>11</v>
      </c>
      <c r="V4146" s="80" t="s">
        <v>156</v>
      </c>
      <c r="W4146" s="78">
        <v>61</v>
      </c>
      <c r="X4146" s="78">
        <v>9</v>
      </c>
    </row>
    <row r="4147" spans="1:24" x14ac:dyDescent="0.25">
      <c r="A4147" s="67"/>
      <c r="B4147" s="67">
        <v>3734</v>
      </c>
      <c r="C4147" s="67" t="s">
        <v>805</v>
      </c>
      <c r="D4147" s="109">
        <v>230075</v>
      </c>
      <c r="E4147" s="75" t="s">
        <v>618</v>
      </c>
      <c r="F4147" s="72">
        <v>611320</v>
      </c>
      <c r="G4147" s="75" t="s">
        <v>180</v>
      </c>
      <c r="H4147" s="77">
        <v>48892.32</v>
      </c>
      <c r="I4147" s="77">
        <v>50848.079999999987</v>
      </c>
      <c r="J4147" s="77">
        <v>52882</v>
      </c>
      <c r="K4147" s="77">
        <v>26440.980000000003</v>
      </c>
      <c r="L4147" s="80">
        <v>52882</v>
      </c>
      <c r="M4147" s="80"/>
      <c r="N4147" s="80"/>
      <c r="O4147" s="80"/>
      <c r="P4147" s="80"/>
      <c r="Q4147" s="78">
        <v>110010</v>
      </c>
      <c r="R4147" s="79" t="s">
        <v>44</v>
      </c>
      <c r="S4147" s="78">
        <v>35</v>
      </c>
      <c r="T4147" s="79" t="s">
        <v>44</v>
      </c>
      <c r="U4147" s="78">
        <v>11</v>
      </c>
      <c r="V4147" s="80" t="s">
        <v>156</v>
      </c>
      <c r="W4147" s="78">
        <v>61</v>
      </c>
      <c r="X4147" s="78">
        <v>9</v>
      </c>
    </row>
    <row r="4148" spans="1:24" x14ac:dyDescent="0.25">
      <c r="A4148" s="67"/>
      <c r="B4148" s="67">
        <v>3735</v>
      </c>
      <c r="C4148" s="67" t="s">
        <v>805</v>
      </c>
      <c r="D4148" s="109">
        <v>230075</v>
      </c>
      <c r="E4148" s="75" t="s">
        <v>618</v>
      </c>
      <c r="F4148" s="72">
        <v>611420</v>
      </c>
      <c r="G4148" s="75" t="s">
        <v>181</v>
      </c>
      <c r="H4148" s="77">
        <v>81976.969999999987</v>
      </c>
      <c r="I4148" s="77">
        <v>91270.560000000012</v>
      </c>
      <c r="J4148" s="77">
        <v>82451</v>
      </c>
      <c r="K4148" s="77">
        <v>34367.370000000003</v>
      </c>
      <c r="L4148" s="80">
        <v>96166</v>
      </c>
      <c r="M4148" s="80"/>
      <c r="N4148" s="80"/>
      <c r="O4148" s="80"/>
      <c r="P4148" s="80"/>
      <c r="Q4148" s="78">
        <v>110010</v>
      </c>
      <c r="R4148" s="79" t="s">
        <v>44</v>
      </c>
      <c r="S4148" s="78">
        <v>35</v>
      </c>
      <c r="T4148" s="79" t="s">
        <v>44</v>
      </c>
      <c r="U4148" s="78">
        <v>11</v>
      </c>
      <c r="V4148" s="80" t="s">
        <v>156</v>
      </c>
      <c r="W4148" s="78">
        <v>61</v>
      </c>
      <c r="X4148" s="78">
        <v>9</v>
      </c>
    </row>
    <row r="4149" spans="1:24" x14ac:dyDescent="0.25">
      <c r="A4149" s="67"/>
      <c r="B4149" s="67">
        <v>3736</v>
      </c>
      <c r="C4149" s="67" t="s">
        <v>805</v>
      </c>
      <c r="D4149" s="109">
        <v>230075</v>
      </c>
      <c r="E4149" s="75" t="s">
        <v>618</v>
      </c>
      <c r="F4149" s="72">
        <v>611460</v>
      </c>
      <c r="G4149" s="75" t="s">
        <v>182</v>
      </c>
      <c r="H4149" s="77">
        <v>18596.320000000003</v>
      </c>
      <c r="I4149" s="77">
        <v>30003.889999999992</v>
      </c>
      <c r="J4149" s="77">
        <v>32767</v>
      </c>
      <c r="K4149" s="77">
        <v>13114.58</v>
      </c>
      <c r="L4149" s="80">
        <v>32767</v>
      </c>
      <c r="M4149" s="80"/>
      <c r="N4149" s="80"/>
      <c r="O4149" s="80"/>
      <c r="P4149" s="80"/>
      <c r="Q4149" s="78">
        <v>110010</v>
      </c>
      <c r="R4149" s="79" t="s">
        <v>44</v>
      </c>
      <c r="S4149" s="78">
        <v>35</v>
      </c>
      <c r="T4149" s="79" t="s">
        <v>44</v>
      </c>
      <c r="U4149" s="78">
        <v>11</v>
      </c>
      <c r="V4149" s="80" t="s">
        <v>156</v>
      </c>
      <c r="W4149" s="78">
        <v>61</v>
      </c>
      <c r="X4149" s="78">
        <v>9</v>
      </c>
    </row>
    <row r="4150" spans="1:24" x14ac:dyDescent="0.25">
      <c r="A4150" s="67"/>
      <c r="B4150" s="67">
        <v>3737</v>
      </c>
      <c r="C4150" s="67" t="s">
        <v>805</v>
      </c>
      <c r="D4150" s="109">
        <v>230075</v>
      </c>
      <c r="E4150" s="75" t="s">
        <v>618</v>
      </c>
      <c r="F4150" s="72">
        <v>611489</v>
      </c>
      <c r="G4150" s="75" t="s">
        <v>733</v>
      </c>
      <c r="H4150" s="77">
        <v>0</v>
      </c>
      <c r="I4150" s="77">
        <v>147.49</v>
      </c>
      <c r="J4150" s="77">
        <v>0</v>
      </c>
      <c r="K4150" s="77">
        <v>0</v>
      </c>
      <c r="L4150" s="80">
        <v>0</v>
      </c>
      <c r="M4150" s="80"/>
      <c r="N4150" s="80"/>
      <c r="O4150" s="80"/>
      <c r="P4150" s="80"/>
      <c r="Q4150" s="78">
        <v>110010</v>
      </c>
      <c r="R4150" s="79" t="s">
        <v>44</v>
      </c>
      <c r="S4150" s="78">
        <v>35</v>
      </c>
      <c r="T4150" s="79" t="s">
        <v>44</v>
      </c>
      <c r="U4150" s="78">
        <v>11</v>
      </c>
      <c r="V4150" s="80" t="s">
        <v>156</v>
      </c>
      <c r="W4150" s="78">
        <v>61</v>
      </c>
      <c r="X4150" s="78">
        <v>9</v>
      </c>
    </row>
    <row r="4151" spans="1:24" x14ac:dyDescent="0.25">
      <c r="A4151" s="67"/>
      <c r="B4151" s="67">
        <v>3738</v>
      </c>
      <c r="C4151" s="67" t="s">
        <v>805</v>
      </c>
      <c r="D4151" s="109">
        <v>230075</v>
      </c>
      <c r="E4151" s="75" t="s">
        <v>618</v>
      </c>
      <c r="F4151" s="72">
        <v>611491</v>
      </c>
      <c r="G4151" s="75" t="s">
        <v>233</v>
      </c>
      <c r="H4151" s="77">
        <v>222.69</v>
      </c>
      <c r="I4151" s="77">
        <v>120.2</v>
      </c>
      <c r="J4151" s="77">
        <v>0</v>
      </c>
      <c r="K4151" s="77">
        <v>0</v>
      </c>
      <c r="L4151" s="80">
        <v>0</v>
      </c>
      <c r="M4151" s="80"/>
      <c r="N4151" s="80"/>
      <c r="O4151" s="80"/>
      <c r="P4151" s="80"/>
      <c r="Q4151" s="78">
        <v>110010</v>
      </c>
      <c r="R4151" s="79" t="s">
        <v>44</v>
      </c>
      <c r="S4151" s="78">
        <v>35</v>
      </c>
      <c r="T4151" s="79" t="s">
        <v>44</v>
      </c>
      <c r="U4151" s="78">
        <v>11</v>
      </c>
      <c r="V4151" s="80" t="s">
        <v>156</v>
      </c>
      <c r="W4151" s="78">
        <v>61</v>
      </c>
      <c r="X4151" s="78">
        <v>9</v>
      </c>
    </row>
    <row r="4152" spans="1:24" x14ac:dyDescent="0.25">
      <c r="A4152" s="67"/>
      <c r="B4152" s="67">
        <v>3739</v>
      </c>
      <c r="C4152" s="67" t="s">
        <v>805</v>
      </c>
      <c r="D4152" s="109">
        <v>230075</v>
      </c>
      <c r="E4152" s="75" t="s">
        <v>618</v>
      </c>
      <c r="F4152" s="72">
        <v>611492</v>
      </c>
      <c r="G4152" s="75" t="s">
        <v>183</v>
      </c>
      <c r="H4152" s="77">
        <v>829.52</v>
      </c>
      <c r="I4152" s="77">
        <v>653.72</v>
      </c>
      <c r="J4152" s="77">
        <v>1560</v>
      </c>
      <c r="K4152" s="77">
        <v>226.73000000000002</v>
      </c>
      <c r="L4152" s="80">
        <v>1000</v>
      </c>
      <c r="M4152" s="80"/>
      <c r="N4152" s="80"/>
      <c r="O4152" s="80"/>
      <c r="P4152" s="80"/>
      <c r="Q4152" s="78">
        <v>110010</v>
      </c>
      <c r="R4152" s="79" t="s">
        <v>44</v>
      </c>
      <c r="S4152" s="78">
        <v>35</v>
      </c>
      <c r="T4152" s="79" t="s">
        <v>44</v>
      </c>
      <c r="U4152" s="78">
        <v>11</v>
      </c>
      <c r="V4152" s="80" t="s">
        <v>156</v>
      </c>
      <c r="W4152" s="78">
        <v>61</v>
      </c>
      <c r="X4152" s="78">
        <v>9</v>
      </c>
    </row>
    <row r="4153" spans="1:24" x14ac:dyDescent="0.25">
      <c r="A4153" s="67"/>
      <c r="B4153" s="67">
        <v>3740</v>
      </c>
      <c r="C4153" s="67" t="s">
        <v>805</v>
      </c>
      <c r="D4153" s="109">
        <v>230075</v>
      </c>
      <c r="E4153" s="75" t="s">
        <v>618</v>
      </c>
      <c r="F4153" s="72">
        <v>611493</v>
      </c>
      <c r="G4153" s="75" t="s">
        <v>218</v>
      </c>
      <c r="H4153" s="77">
        <v>0</v>
      </c>
      <c r="I4153" s="77">
        <v>0</v>
      </c>
      <c r="J4153" s="77">
        <v>536</v>
      </c>
      <c r="K4153" s="77">
        <v>535.57000000000005</v>
      </c>
      <c r="L4153" s="80">
        <v>0</v>
      </c>
      <c r="M4153" s="80"/>
      <c r="N4153" s="80"/>
      <c r="O4153" s="80"/>
      <c r="P4153" s="80"/>
      <c r="Q4153" s="78">
        <v>110010</v>
      </c>
      <c r="R4153" s="79" t="s">
        <v>44</v>
      </c>
      <c r="S4153" s="78">
        <v>35</v>
      </c>
      <c r="T4153" s="79" t="s">
        <v>44</v>
      </c>
      <c r="U4153" s="78">
        <v>11</v>
      </c>
      <c r="V4153" s="80" t="s">
        <v>156</v>
      </c>
      <c r="W4153" s="78">
        <v>61</v>
      </c>
      <c r="X4153" s="78">
        <v>9</v>
      </c>
    </row>
    <row r="4154" spans="1:24" s="66" customFormat="1" x14ac:dyDescent="0.25">
      <c r="A4154" s="67"/>
      <c r="B4154" s="67">
        <v>3741</v>
      </c>
      <c r="C4154" s="67" t="s">
        <v>805</v>
      </c>
      <c r="D4154" s="109">
        <v>230075</v>
      </c>
      <c r="E4154" s="75" t="s">
        <v>618</v>
      </c>
      <c r="F4154" s="72">
        <v>712370</v>
      </c>
      <c r="G4154" s="75" t="s">
        <v>184</v>
      </c>
      <c r="H4154" s="77">
        <v>56146.27</v>
      </c>
      <c r="I4154" s="77">
        <v>51406.490000000005</v>
      </c>
      <c r="J4154" s="77">
        <v>88875</v>
      </c>
      <c r="K4154" s="77">
        <v>35532.33</v>
      </c>
      <c r="L4154" s="80">
        <v>78500</v>
      </c>
      <c r="M4154" s="80"/>
      <c r="N4154" s="80"/>
      <c r="O4154" s="80"/>
      <c r="P4154" s="80"/>
      <c r="Q4154" s="78">
        <v>110010</v>
      </c>
      <c r="R4154" s="79" t="s">
        <v>44</v>
      </c>
      <c r="S4154" s="78">
        <v>35</v>
      </c>
      <c r="T4154" s="79" t="s">
        <v>44</v>
      </c>
      <c r="U4154" s="78">
        <v>11</v>
      </c>
      <c r="V4154" s="80" t="s">
        <v>156</v>
      </c>
      <c r="W4154" s="78">
        <v>71</v>
      </c>
      <c r="X4154" s="78">
        <v>9</v>
      </c>
    </row>
    <row r="4155" spans="1:24" x14ac:dyDescent="0.25">
      <c r="A4155" s="67"/>
      <c r="B4155" s="67">
        <v>3742</v>
      </c>
      <c r="C4155" s="67" t="s">
        <v>805</v>
      </c>
      <c r="D4155" s="109">
        <v>230075</v>
      </c>
      <c r="E4155" s="75" t="s">
        <v>618</v>
      </c>
      <c r="F4155" s="72">
        <v>712655</v>
      </c>
      <c r="G4155" s="75" t="s">
        <v>237</v>
      </c>
      <c r="H4155" s="77">
        <v>401.02</v>
      </c>
      <c r="I4155" s="77">
        <v>68.5</v>
      </c>
      <c r="J4155" s="77">
        <v>0</v>
      </c>
      <c r="K4155" s="77">
        <v>0</v>
      </c>
      <c r="L4155" s="80">
        <v>250</v>
      </c>
      <c r="M4155" s="80"/>
      <c r="N4155" s="80"/>
      <c r="O4155" s="80"/>
      <c r="P4155" s="80"/>
      <c r="Q4155" s="78">
        <v>110010</v>
      </c>
      <c r="R4155" s="79" t="s">
        <v>44</v>
      </c>
      <c r="S4155" s="78">
        <v>35</v>
      </c>
      <c r="T4155" s="79" t="s">
        <v>44</v>
      </c>
      <c r="U4155" s="78">
        <v>11</v>
      </c>
      <c r="V4155" s="80" t="s">
        <v>156</v>
      </c>
      <c r="W4155" s="78">
        <v>71</v>
      </c>
      <c r="X4155" s="78">
        <v>9</v>
      </c>
    </row>
    <row r="4156" spans="1:24" x14ac:dyDescent="0.25">
      <c r="A4156" s="67"/>
      <c r="B4156" s="67">
        <v>3743</v>
      </c>
      <c r="C4156" s="67" t="s">
        <v>805</v>
      </c>
      <c r="D4156" s="109">
        <v>230075</v>
      </c>
      <c r="E4156" s="75" t="s">
        <v>618</v>
      </c>
      <c r="F4156" s="72">
        <v>733120</v>
      </c>
      <c r="G4156" s="75" t="s">
        <v>188</v>
      </c>
      <c r="H4156" s="77">
        <v>1633.1</v>
      </c>
      <c r="I4156" s="77">
        <v>2384.87</v>
      </c>
      <c r="J4156" s="77">
        <v>1075</v>
      </c>
      <c r="K4156" s="77">
        <v>234.19</v>
      </c>
      <c r="L4156" s="80">
        <v>1000</v>
      </c>
      <c r="M4156" s="80"/>
      <c r="N4156" s="80"/>
      <c r="O4156" s="80"/>
      <c r="P4156" s="80"/>
      <c r="Q4156" s="78">
        <v>110010</v>
      </c>
      <c r="R4156" s="79" t="s">
        <v>44</v>
      </c>
      <c r="S4156" s="78">
        <v>35</v>
      </c>
      <c r="T4156" s="79" t="s">
        <v>44</v>
      </c>
      <c r="U4156" s="78">
        <v>11</v>
      </c>
      <c r="V4156" s="80" t="s">
        <v>156</v>
      </c>
      <c r="W4156" s="78">
        <v>73</v>
      </c>
      <c r="X4156" s="78">
        <v>9</v>
      </c>
    </row>
    <row r="4157" spans="1:24" x14ac:dyDescent="0.25">
      <c r="A4157" s="67"/>
      <c r="B4157" s="67">
        <v>3744</v>
      </c>
      <c r="C4157" s="67" t="s">
        <v>805</v>
      </c>
      <c r="D4157" s="109">
        <v>230075</v>
      </c>
      <c r="E4157" s="75" t="s">
        <v>618</v>
      </c>
      <c r="F4157" s="72">
        <v>733210</v>
      </c>
      <c r="G4157" s="75" t="s">
        <v>251</v>
      </c>
      <c r="H4157" s="77">
        <v>494.69</v>
      </c>
      <c r="I4157" s="77">
        <v>513.79</v>
      </c>
      <c r="J4157" s="77">
        <v>400</v>
      </c>
      <c r="K4157" s="77">
        <v>107</v>
      </c>
      <c r="L4157" s="80">
        <v>500</v>
      </c>
      <c r="M4157" s="80"/>
      <c r="N4157" s="80"/>
      <c r="O4157" s="80"/>
      <c r="P4157" s="80"/>
      <c r="Q4157" s="78">
        <v>110010</v>
      </c>
      <c r="R4157" s="79" t="s">
        <v>44</v>
      </c>
      <c r="S4157" s="78">
        <v>35</v>
      </c>
      <c r="T4157" s="79" t="s">
        <v>44</v>
      </c>
      <c r="U4157" s="78">
        <v>11</v>
      </c>
      <c r="V4157" s="80" t="s">
        <v>156</v>
      </c>
      <c r="W4157" s="78">
        <v>73</v>
      </c>
      <c r="X4157" s="78">
        <v>9</v>
      </c>
    </row>
    <row r="4158" spans="1:24" x14ac:dyDescent="0.25">
      <c r="A4158" s="67"/>
      <c r="B4158" s="67">
        <v>3745</v>
      </c>
      <c r="C4158" s="67" t="s">
        <v>805</v>
      </c>
      <c r="D4158" s="109">
        <v>230075</v>
      </c>
      <c r="E4158" s="75" t="s">
        <v>618</v>
      </c>
      <c r="F4158" s="72">
        <v>733220</v>
      </c>
      <c r="G4158" s="75" t="s">
        <v>256</v>
      </c>
      <c r="H4158" s="77">
        <v>893.19</v>
      </c>
      <c r="I4158" s="77">
        <v>671</v>
      </c>
      <c r="J4158" s="77">
        <v>225</v>
      </c>
      <c r="K4158" s="77">
        <v>155</v>
      </c>
      <c r="L4158" s="80">
        <v>600</v>
      </c>
      <c r="M4158" s="80"/>
      <c r="N4158" s="80"/>
      <c r="O4158" s="80"/>
      <c r="P4158" s="80"/>
      <c r="Q4158" s="78">
        <v>110010</v>
      </c>
      <c r="R4158" s="79" t="s">
        <v>44</v>
      </c>
      <c r="S4158" s="78">
        <v>35</v>
      </c>
      <c r="T4158" s="79" t="s">
        <v>44</v>
      </c>
      <c r="U4158" s="78">
        <v>11</v>
      </c>
      <c r="V4158" s="80" t="s">
        <v>156</v>
      </c>
      <c r="W4158" s="78">
        <v>73</v>
      </c>
      <c r="X4158" s="78">
        <v>9</v>
      </c>
    </row>
    <row r="4159" spans="1:24" x14ac:dyDescent="0.25">
      <c r="A4159" s="67"/>
      <c r="B4159" s="67">
        <v>3746</v>
      </c>
      <c r="C4159" s="67" t="s">
        <v>805</v>
      </c>
      <c r="D4159" s="109">
        <v>230075</v>
      </c>
      <c r="E4159" s="75" t="s">
        <v>618</v>
      </c>
      <c r="F4159" s="72">
        <v>744210</v>
      </c>
      <c r="G4159" s="75" t="s">
        <v>190</v>
      </c>
      <c r="H4159" s="77">
        <v>649.29999999999995</v>
      </c>
      <c r="I4159" s="77">
        <v>815.36</v>
      </c>
      <c r="J4159" s="77">
        <v>846</v>
      </c>
      <c r="K4159" s="77">
        <v>377.44</v>
      </c>
      <c r="L4159" s="80">
        <v>1000</v>
      </c>
      <c r="M4159" s="80"/>
      <c r="N4159" s="80"/>
      <c r="O4159" s="80"/>
      <c r="P4159" s="80"/>
      <c r="Q4159" s="78">
        <v>110010</v>
      </c>
      <c r="R4159" s="79" t="s">
        <v>44</v>
      </c>
      <c r="S4159" s="78">
        <v>35</v>
      </c>
      <c r="T4159" s="79" t="s">
        <v>44</v>
      </c>
      <c r="U4159" s="78">
        <v>11</v>
      </c>
      <c r="V4159" s="80" t="s">
        <v>156</v>
      </c>
      <c r="W4159" s="78">
        <v>74</v>
      </c>
      <c r="X4159" s="78">
        <v>9</v>
      </c>
    </row>
    <row r="4160" spans="1:24" x14ac:dyDescent="0.25">
      <c r="A4160" s="67"/>
      <c r="B4160" s="67">
        <v>3747</v>
      </c>
      <c r="C4160" s="67" t="s">
        <v>805</v>
      </c>
      <c r="D4160" s="109">
        <v>230075</v>
      </c>
      <c r="E4160" s="75" t="s">
        <v>618</v>
      </c>
      <c r="F4160" s="72">
        <v>744220</v>
      </c>
      <c r="G4160" s="75" t="s">
        <v>191</v>
      </c>
      <c r="H4160" s="77">
        <v>11199.489999999998</v>
      </c>
      <c r="I4160" s="77">
        <v>11457.67</v>
      </c>
      <c r="J4160" s="77">
        <v>12000</v>
      </c>
      <c r="K4160" s="77">
        <v>1605.2</v>
      </c>
      <c r="L4160" s="80">
        <v>12000</v>
      </c>
      <c r="M4160" s="80"/>
      <c r="N4160" s="80"/>
      <c r="O4160" s="80"/>
      <c r="P4160" s="80"/>
      <c r="Q4160" s="78">
        <v>110010</v>
      </c>
      <c r="R4160" s="79" t="s">
        <v>44</v>
      </c>
      <c r="S4160" s="78">
        <v>35</v>
      </c>
      <c r="T4160" s="79" t="s">
        <v>44</v>
      </c>
      <c r="U4160" s="78">
        <v>11</v>
      </c>
      <c r="V4160" s="80" t="s">
        <v>156</v>
      </c>
      <c r="W4160" s="78">
        <v>74</v>
      </c>
      <c r="X4160" s="78">
        <v>9</v>
      </c>
    </row>
    <row r="4161" spans="1:24" x14ac:dyDescent="0.25">
      <c r="A4161" s="67"/>
      <c r="B4161" s="67">
        <v>3748</v>
      </c>
      <c r="C4161" s="67" t="s">
        <v>805</v>
      </c>
      <c r="D4161" s="109">
        <v>230075</v>
      </c>
      <c r="E4161" s="75" t="s">
        <v>618</v>
      </c>
      <c r="F4161" s="72">
        <v>755240</v>
      </c>
      <c r="G4161" s="75" t="s">
        <v>193</v>
      </c>
      <c r="H4161" s="77">
        <v>10616.630000000001</v>
      </c>
      <c r="I4161" s="77">
        <v>7277.26</v>
      </c>
      <c r="J4161" s="77">
        <v>8500</v>
      </c>
      <c r="K4161" s="77">
        <v>3997</v>
      </c>
      <c r="L4161" s="80">
        <f>17217</f>
        <v>17217</v>
      </c>
      <c r="M4161" s="80"/>
      <c r="N4161" s="80"/>
      <c r="O4161" s="80"/>
      <c r="P4161" s="80"/>
      <c r="Q4161" s="78">
        <v>110010</v>
      </c>
      <c r="R4161" s="79" t="s">
        <v>44</v>
      </c>
      <c r="S4161" s="78">
        <v>35</v>
      </c>
      <c r="T4161" s="79" t="s">
        <v>44</v>
      </c>
      <c r="U4161" s="78">
        <v>11</v>
      </c>
      <c r="V4161" s="80" t="s">
        <v>156</v>
      </c>
      <c r="W4161" s="78">
        <v>75</v>
      </c>
      <c r="X4161" s="78">
        <v>9</v>
      </c>
    </row>
    <row r="4162" spans="1:24" x14ac:dyDescent="0.25">
      <c r="A4162" s="67"/>
      <c r="B4162" s="67">
        <v>3749</v>
      </c>
      <c r="C4162" s="67" t="s">
        <v>805</v>
      </c>
      <c r="D4162" s="109">
        <v>230075</v>
      </c>
      <c r="E4162" s="75" t="s">
        <v>618</v>
      </c>
      <c r="F4162" s="72">
        <v>755310</v>
      </c>
      <c r="G4162" s="75" t="s">
        <v>194</v>
      </c>
      <c r="H4162" s="77">
        <v>43.379999999999995</v>
      </c>
      <c r="I4162" s="77">
        <v>101.7</v>
      </c>
      <c r="J4162" s="77">
        <v>100</v>
      </c>
      <c r="K4162" s="77">
        <v>26.52</v>
      </c>
      <c r="L4162" s="80">
        <v>100</v>
      </c>
      <c r="M4162" s="80"/>
      <c r="N4162" s="80"/>
      <c r="O4162" s="80"/>
      <c r="P4162" s="80"/>
      <c r="Q4162" s="78">
        <v>110010</v>
      </c>
      <c r="R4162" s="79" t="s">
        <v>44</v>
      </c>
      <c r="S4162" s="78">
        <v>35</v>
      </c>
      <c r="T4162" s="79" t="s">
        <v>44</v>
      </c>
      <c r="U4162" s="78">
        <v>11</v>
      </c>
      <c r="V4162" s="80" t="s">
        <v>156</v>
      </c>
      <c r="W4162" s="78">
        <v>75</v>
      </c>
      <c r="X4162" s="78">
        <v>9</v>
      </c>
    </row>
    <row r="4163" spans="1:24" x14ac:dyDescent="0.25">
      <c r="A4163" s="67"/>
      <c r="B4163" s="67">
        <v>3750</v>
      </c>
      <c r="C4163" s="67" t="s">
        <v>805</v>
      </c>
      <c r="D4163" s="109">
        <v>230075</v>
      </c>
      <c r="E4163" s="75" t="s">
        <v>618</v>
      </c>
      <c r="F4163" s="72">
        <v>755360</v>
      </c>
      <c r="G4163" s="75" t="s">
        <v>225</v>
      </c>
      <c r="H4163" s="77">
        <v>44.25</v>
      </c>
      <c r="I4163" s="77">
        <v>288.8</v>
      </c>
      <c r="J4163" s="77">
        <v>150</v>
      </c>
      <c r="K4163" s="77">
        <v>17.899999999999999</v>
      </c>
      <c r="L4163" s="80">
        <v>100</v>
      </c>
      <c r="M4163" s="80"/>
      <c r="N4163" s="80"/>
      <c r="O4163" s="80"/>
      <c r="P4163" s="80"/>
      <c r="Q4163" s="78">
        <v>110010</v>
      </c>
      <c r="R4163" s="79" t="s">
        <v>44</v>
      </c>
      <c r="S4163" s="78">
        <v>35</v>
      </c>
      <c r="T4163" s="79" t="s">
        <v>44</v>
      </c>
      <c r="U4163" s="78">
        <v>11</v>
      </c>
      <c r="V4163" s="80" t="s">
        <v>156</v>
      </c>
      <c r="W4163" s="78">
        <v>75</v>
      </c>
      <c r="X4163" s="78">
        <v>9</v>
      </c>
    </row>
    <row r="4164" spans="1:24" x14ac:dyDescent="0.25">
      <c r="A4164" s="67"/>
      <c r="B4164" s="67">
        <v>3751</v>
      </c>
      <c r="C4164" s="67" t="s">
        <v>805</v>
      </c>
      <c r="D4164" s="109">
        <v>230075</v>
      </c>
      <c r="E4164" s="75" t="s">
        <v>618</v>
      </c>
      <c r="F4164" s="72">
        <v>755705</v>
      </c>
      <c r="G4164" s="75" t="s">
        <v>196</v>
      </c>
      <c r="H4164" s="77">
        <v>190</v>
      </c>
      <c r="I4164" s="77">
        <v>214.37</v>
      </c>
      <c r="J4164" s="77">
        <v>1036</v>
      </c>
      <c r="K4164" s="77">
        <v>511</v>
      </c>
      <c r="L4164" s="80">
        <v>2000</v>
      </c>
      <c r="M4164" s="80"/>
      <c r="N4164" s="80"/>
      <c r="O4164" s="80"/>
      <c r="P4164" s="80"/>
      <c r="Q4164" s="78">
        <v>110010</v>
      </c>
      <c r="R4164" s="79" t="s">
        <v>44</v>
      </c>
      <c r="S4164" s="78">
        <v>35</v>
      </c>
      <c r="T4164" s="79" t="s">
        <v>44</v>
      </c>
      <c r="U4164" s="78">
        <v>11</v>
      </c>
      <c r="V4164" s="80" t="s">
        <v>156</v>
      </c>
      <c r="W4164" s="78">
        <v>75</v>
      </c>
      <c r="X4164" s="78">
        <v>9</v>
      </c>
    </row>
    <row r="4165" spans="1:24" x14ac:dyDescent="0.25">
      <c r="A4165" s="67"/>
      <c r="B4165" s="67">
        <v>3752</v>
      </c>
      <c r="C4165" s="67" t="s">
        <v>805</v>
      </c>
      <c r="D4165" s="109">
        <v>230075</v>
      </c>
      <c r="E4165" s="75" t="s">
        <v>618</v>
      </c>
      <c r="F4165" s="72">
        <v>755730</v>
      </c>
      <c r="G4165" s="75" t="s">
        <v>197</v>
      </c>
      <c r="H4165" s="77">
        <v>1249.96</v>
      </c>
      <c r="I4165" s="77">
        <v>3200</v>
      </c>
      <c r="J4165" s="77">
        <v>3200</v>
      </c>
      <c r="K4165" s="77">
        <v>1249.68</v>
      </c>
      <c r="L4165" s="80">
        <v>3200</v>
      </c>
      <c r="M4165" s="80"/>
      <c r="N4165" s="80"/>
      <c r="O4165" s="80"/>
      <c r="P4165" s="80"/>
      <c r="Q4165" s="78">
        <v>110010</v>
      </c>
      <c r="R4165" s="79" t="s">
        <v>44</v>
      </c>
      <c r="S4165" s="78">
        <v>35</v>
      </c>
      <c r="T4165" s="79" t="s">
        <v>44</v>
      </c>
      <c r="U4165" s="78">
        <v>11</v>
      </c>
      <c r="V4165" s="80" t="s">
        <v>156</v>
      </c>
      <c r="W4165" s="78">
        <v>75</v>
      </c>
      <c r="X4165" s="78">
        <v>9</v>
      </c>
    </row>
    <row r="4166" spans="1:24" x14ac:dyDescent="0.25">
      <c r="A4166" s="67"/>
      <c r="B4166" s="67">
        <v>3753</v>
      </c>
      <c r="C4166" s="67" t="s">
        <v>805</v>
      </c>
      <c r="D4166" s="109">
        <v>230075</v>
      </c>
      <c r="E4166" s="75" t="s">
        <v>618</v>
      </c>
      <c r="F4166" s="72">
        <v>755765</v>
      </c>
      <c r="G4166" s="75" t="s">
        <v>239</v>
      </c>
      <c r="H4166" s="77">
        <v>759.89</v>
      </c>
      <c r="I4166" s="77">
        <v>0</v>
      </c>
      <c r="J4166" s="77">
        <v>0</v>
      </c>
      <c r="K4166" s="77">
        <v>0</v>
      </c>
      <c r="L4166" s="80">
        <v>500</v>
      </c>
      <c r="M4166" s="80"/>
      <c r="N4166" s="80"/>
      <c r="O4166" s="80"/>
      <c r="P4166" s="80"/>
      <c r="Q4166" s="78">
        <v>110010</v>
      </c>
      <c r="R4166" s="79" t="s">
        <v>44</v>
      </c>
      <c r="S4166" s="78">
        <v>35</v>
      </c>
      <c r="T4166" s="79" t="s">
        <v>44</v>
      </c>
      <c r="U4166" s="78">
        <v>11</v>
      </c>
      <c r="V4166" s="80" t="s">
        <v>156</v>
      </c>
      <c r="W4166" s="78">
        <v>75</v>
      </c>
      <c r="X4166" s="78">
        <v>9</v>
      </c>
    </row>
    <row r="4167" spans="1:24" x14ac:dyDescent="0.25">
      <c r="A4167" s="67"/>
      <c r="B4167" s="67">
        <v>3754</v>
      </c>
      <c r="C4167" s="67" t="s">
        <v>805</v>
      </c>
      <c r="D4167" s="109">
        <v>230075</v>
      </c>
      <c r="E4167" s="75" t="s">
        <v>618</v>
      </c>
      <c r="F4167" s="72">
        <v>777417</v>
      </c>
      <c r="G4167" s="75" t="s">
        <v>219</v>
      </c>
      <c r="H4167" s="77">
        <v>11999</v>
      </c>
      <c r="I4167" s="77">
        <v>0</v>
      </c>
      <c r="J4167" s="77">
        <v>0</v>
      </c>
      <c r="K4167" s="77">
        <v>0</v>
      </c>
      <c r="L4167" s="80">
        <v>0</v>
      </c>
      <c r="M4167" s="80"/>
      <c r="N4167" s="80"/>
      <c r="O4167" s="80"/>
      <c r="P4167" s="80"/>
      <c r="Q4167" s="78">
        <v>110010</v>
      </c>
      <c r="R4167" s="79" t="s">
        <v>44</v>
      </c>
      <c r="S4167" s="78">
        <v>35</v>
      </c>
      <c r="T4167" s="79" t="s">
        <v>44</v>
      </c>
      <c r="U4167" s="78">
        <v>11</v>
      </c>
      <c r="V4167" s="80" t="s">
        <v>156</v>
      </c>
      <c r="W4167" s="78">
        <v>77</v>
      </c>
      <c r="X4167" s="78">
        <v>9</v>
      </c>
    </row>
    <row r="4168" spans="1:24" x14ac:dyDescent="0.25">
      <c r="A4168" s="67"/>
      <c r="B4168" s="67">
        <v>3755</v>
      </c>
      <c r="C4168" s="67" t="s">
        <v>805</v>
      </c>
      <c r="D4168" s="109">
        <v>230075</v>
      </c>
      <c r="E4168" s="75" t="s">
        <v>618</v>
      </c>
      <c r="F4168" s="72">
        <v>787430</v>
      </c>
      <c r="G4168" s="75" t="s">
        <v>207</v>
      </c>
      <c r="H4168" s="77">
        <v>0</v>
      </c>
      <c r="I4168" s="77">
        <v>4361.68</v>
      </c>
      <c r="J4168" s="77">
        <v>0</v>
      </c>
      <c r="K4168" s="77">
        <v>0</v>
      </c>
      <c r="L4168" s="80">
        <v>0</v>
      </c>
      <c r="M4168" s="80"/>
      <c r="N4168" s="80"/>
      <c r="O4168" s="80"/>
      <c r="P4168" s="80"/>
      <c r="Q4168" s="78">
        <v>110010</v>
      </c>
      <c r="R4168" s="79" t="s">
        <v>44</v>
      </c>
      <c r="S4168" s="78">
        <v>35</v>
      </c>
      <c r="T4168" s="79" t="s">
        <v>44</v>
      </c>
      <c r="U4168" s="78">
        <v>11</v>
      </c>
      <c r="V4168" s="80" t="s">
        <v>156</v>
      </c>
      <c r="W4168" s="78">
        <v>78</v>
      </c>
      <c r="X4168" s="78">
        <v>9</v>
      </c>
    </row>
    <row r="4169" spans="1:24" x14ac:dyDescent="0.25">
      <c r="A4169" s="67"/>
      <c r="B4169" s="67"/>
      <c r="C4169" s="67" t="s">
        <v>805</v>
      </c>
      <c r="D4169" s="109">
        <v>230075</v>
      </c>
      <c r="E4169" s="75" t="s">
        <v>618</v>
      </c>
      <c r="F4169" s="66">
        <v>798142</v>
      </c>
      <c r="G4169" s="66" t="s">
        <v>839</v>
      </c>
      <c r="H4169" s="77"/>
      <c r="I4169" s="77"/>
      <c r="J4169" s="77"/>
      <c r="K4169" s="77"/>
      <c r="L4169" s="80">
        <v>-11687</v>
      </c>
      <c r="M4169" s="80"/>
      <c r="N4169" s="80"/>
      <c r="O4169" s="80"/>
      <c r="P4169" s="80"/>
      <c r="Q4169" s="78">
        <v>110010</v>
      </c>
      <c r="R4169" s="79" t="s">
        <v>44</v>
      </c>
      <c r="S4169" s="78">
        <v>35</v>
      </c>
      <c r="T4169" s="79" t="s">
        <v>44</v>
      </c>
      <c r="U4169" s="78">
        <v>11</v>
      </c>
      <c r="V4169" s="80" t="s">
        <v>156</v>
      </c>
      <c r="W4169" s="78">
        <v>79</v>
      </c>
      <c r="X4169" s="78">
        <v>9</v>
      </c>
    </row>
    <row r="4170" spans="1:24" x14ac:dyDescent="0.25">
      <c r="A4170" s="67"/>
      <c r="B4170" s="67">
        <v>3772</v>
      </c>
      <c r="C4170" s="67" t="s">
        <v>711</v>
      </c>
      <c r="D4170" s="107">
        <v>313130</v>
      </c>
      <c r="E4170" s="88" t="s">
        <v>592</v>
      </c>
      <c r="F4170" s="76">
        <v>611110</v>
      </c>
      <c r="G4170" s="75" t="s">
        <v>258</v>
      </c>
      <c r="H4170" s="77">
        <v>142111.43999999997</v>
      </c>
      <c r="I4170" s="77">
        <v>140867.39000000001</v>
      </c>
      <c r="J4170" s="77">
        <v>155708</v>
      </c>
      <c r="K4170" s="77">
        <v>77853.899999999994</v>
      </c>
      <c r="L4170" s="80">
        <v>155708</v>
      </c>
      <c r="M4170" s="80"/>
      <c r="N4170" s="80"/>
      <c r="O4170" s="80"/>
      <c r="P4170" s="80"/>
      <c r="Q4170" s="78">
        <v>110010</v>
      </c>
      <c r="R4170" s="79" t="s">
        <v>150</v>
      </c>
      <c r="S4170" s="78">
        <v>10</v>
      </c>
      <c r="T4170" s="79" t="s">
        <v>150</v>
      </c>
      <c r="U4170" s="78">
        <v>11</v>
      </c>
      <c r="V4170" s="80" t="s">
        <v>156</v>
      </c>
      <c r="W4170" s="78">
        <v>61</v>
      </c>
      <c r="X4170" s="78">
        <v>1</v>
      </c>
    </row>
    <row r="4171" spans="1:24" x14ac:dyDescent="0.25">
      <c r="A4171" s="67"/>
      <c r="B4171" s="67">
        <v>3773</v>
      </c>
      <c r="C4171" s="67" t="s">
        <v>711</v>
      </c>
      <c r="D4171" s="107">
        <v>313130</v>
      </c>
      <c r="E4171" s="88" t="s">
        <v>592</v>
      </c>
      <c r="F4171" s="76">
        <v>611115</v>
      </c>
      <c r="G4171" s="75" t="s">
        <v>259</v>
      </c>
      <c r="H4171" s="77">
        <v>116.82</v>
      </c>
      <c r="I4171" s="77">
        <v>612.18000000000006</v>
      </c>
      <c r="J4171" s="77">
        <v>0</v>
      </c>
      <c r="K4171" s="77">
        <v>0</v>
      </c>
      <c r="L4171" s="80">
        <v>0</v>
      </c>
      <c r="M4171" s="80"/>
      <c r="N4171" s="80"/>
      <c r="O4171" s="80"/>
      <c r="P4171" s="80"/>
      <c r="Q4171" s="78">
        <v>110010</v>
      </c>
      <c r="R4171" s="79" t="s">
        <v>150</v>
      </c>
      <c r="S4171" s="78">
        <v>10</v>
      </c>
      <c r="T4171" s="79" t="s">
        <v>150</v>
      </c>
      <c r="U4171" s="78">
        <v>11</v>
      </c>
      <c r="V4171" s="80" t="s">
        <v>156</v>
      </c>
      <c r="W4171" s="78">
        <v>61</v>
      </c>
      <c r="X4171" s="78">
        <v>1</v>
      </c>
    </row>
    <row r="4172" spans="1:24" x14ac:dyDescent="0.25">
      <c r="A4172" s="67"/>
      <c r="B4172" s="67">
        <v>3774</v>
      </c>
      <c r="C4172" s="67" t="s">
        <v>711</v>
      </c>
      <c r="D4172" s="107">
        <v>313130</v>
      </c>
      <c r="E4172" s="88" t="s">
        <v>592</v>
      </c>
      <c r="F4172" s="76">
        <v>611120</v>
      </c>
      <c r="G4172" s="75" t="s">
        <v>229</v>
      </c>
      <c r="H4172" s="77">
        <v>45718</v>
      </c>
      <c r="I4172" s="77">
        <v>43512</v>
      </c>
      <c r="J4172" s="77">
        <v>48834</v>
      </c>
      <c r="K4172" s="77">
        <v>24183.15</v>
      </c>
      <c r="L4172" s="80">
        <v>0</v>
      </c>
      <c r="M4172" s="80"/>
      <c r="N4172" s="80"/>
      <c r="O4172" s="80"/>
      <c r="P4172" s="80"/>
      <c r="Q4172" s="78">
        <v>110010</v>
      </c>
      <c r="R4172" s="79" t="s">
        <v>150</v>
      </c>
      <c r="S4172" s="78">
        <v>10</v>
      </c>
      <c r="T4172" s="79" t="s">
        <v>150</v>
      </c>
      <c r="U4172" s="78">
        <v>11</v>
      </c>
      <c r="V4172" s="80" t="s">
        <v>156</v>
      </c>
      <c r="W4172" s="78">
        <v>61</v>
      </c>
      <c r="X4172" s="78">
        <v>1</v>
      </c>
    </row>
    <row r="4173" spans="1:24" x14ac:dyDescent="0.25">
      <c r="A4173" s="67"/>
      <c r="B4173" s="67">
        <v>3775</v>
      </c>
      <c r="C4173" s="67" t="s">
        <v>711</v>
      </c>
      <c r="D4173" s="107">
        <v>313130</v>
      </c>
      <c r="E4173" s="88" t="s">
        <v>592</v>
      </c>
      <c r="F4173" s="76">
        <v>611150</v>
      </c>
      <c r="G4173" s="75" t="s">
        <v>262</v>
      </c>
      <c r="H4173" s="77">
        <v>8236.92</v>
      </c>
      <c r="I4173" s="77">
        <v>16872.91</v>
      </c>
      <c r="J4173" s="77">
        <v>21520</v>
      </c>
      <c r="K4173" s="77">
        <v>21799</v>
      </c>
      <c r="L4173" s="80">
        <v>21799</v>
      </c>
      <c r="M4173" s="80"/>
      <c r="N4173" s="80"/>
      <c r="O4173" s="80"/>
      <c r="P4173" s="80"/>
      <c r="Q4173" s="78">
        <v>110010</v>
      </c>
      <c r="R4173" s="79" t="s">
        <v>150</v>
      </c>
      <c r="S4173" s="78">
        <v>10</v>
      </c>
      <c r="T4173" s="79" t="s">
        <v>150</v>
      </c>
      <c r="U4173" s="78">
        <v>11</v>
      </c>
      <c r="V4173" s="80" t="s">
        <v>156</v>
      </c>
      <c r="W4173" s="78">
        <v>61</v>
      </c>
      <c r="X4173" s="78">
        <v>1</v>
      </c>
    </row>
    <row r="4174" spans="1:24" x14ac:dyDescent="0.25">
      <c r="A4174" s="67"/>
      <c r="B4174" s="67">
        <v>3776</v>
      </c>
      <c r="C4174" s="67" t="s">
        <v>711</v>
      </c>
      <c r="D4174" s="107">
        <v>313130</v>
      </c>
      <c r="E4174" s="88" t="s">
        <v>592</v>
      </c>
      <c r="F4174" s="76">
        <v>611160</v>
      </c>
      <c r="G4174" s="75" t="s">
        <v>230</v>
      </c>
      <c r="H4174" s="77">
        <v>1725</v>
      </c>
      <c r="I4174" s="77">
        <v>1794</v>
      </c>
      <c r="J4174" s="77">
        <v>1903</v>
      </c>
      <c r="K4174" s="77">
        <v>0</v>
      </c>
      <c r="L4174" s="80">
        <v>0</v>
      </c>
      <c r="M4174" s="80"/>
      <c r="N4174" s="80"/>
      <c r="O4174" s="80"/>
      <c r="P4174" s="80"/>
      <c r="Q4174" s="78">
        <v>110010</v>
      </c>
      <c r="R4174" s="79" t="s">
        <v>150</v>
      </c>
      <c r="S4174" s="78">
        <v>10</v>
      </c>
      <c r="T4174" s="79" t="s">
        <v>150</v>
      </c>
      <c r="U4174" s="78">
        <v>11</v>
      </c>
      <c r="V4174" s="80" t="s">
        <v>156</v>
      </c>
      <c r="W4174" s="78">
        <v>61</v>
      </c>
      <c r="X4174" s="78">
        <v>1</v>
      </c>
    </row>
    <row r="4175" spans="1:24" x14ac:dyDescent="0.25">
      <c r="A4175" s="67"/>
      <c r="B4175" s="67">
        <v>3777</v>
      </c>
      <c r="C4175" s="67" t="s">
        <v>711</v>
      </c>
      <c r="D4175" s="107">
        <v>313130</v>
      </c>
      <c r="E4175" s="88" t="s">
        <v>592</v>
      </c>
      <c r="F4175" s="76">
        <v>611455</v>
      </c>
      <c r="G4175" s="75" t="s">
        <v>217</v>
      </c>
      <c r="H4175" s="77">
        <v>0</v>
      </c>
      <c r="I4175" s="77">
        <v>3875.06</v>
      </c>
      <c r="J4175" s="77">
        <v>8063</v>
      </c>
      <c r="K4175" s="77">
        <v>0</v>
      </c>
      <c r="L4175" s="80">
        <v>8063</v>
      </c>
      <c r="M4175" s="80"/>
      <c r="N4175" s="80"/>
      <c r="O4175" s="80"/>
      <c r="P4175" s="80"/>
      <c r="Q4175" s="78">
        <v>110010</v>
      </c>
      <c r="R4175" s="79" t="s">
        <v>150</v>
      </c>
      <c r="S4175" s="78">
        <v>10</v>
      </c>
      <c r="T4175" s="79" t="s">
        <v>150</v>
      </c>
      <c r="U4175" s="78">
        <v>11</v>
      </c>
      <c r="V4175" s="80" t="s">
        <v>156</v>
      </c>
      <c r="W4175" s="78">
        <v>61</v>
      </c>
      <c r="X4175" s="78">
        <v>1</v>
      </c>
    </row>
    <row r="4176" spans="1:24" x14ac:dyDescent="0.25">
      <c r="A4176" s="67"/>
      <c r="B4176" s="67">
        <v>3778</v>
      </c>
      <c r="C4176" s="67" t="s">
        <v>711</v>
      </c>
      <c r="D4176" s="107">
        <v>313130</v>
      </c>
      <c r="E4176" s="88" t="s">
        <v>592</v>
      </c>
      <c r="F4176" s="76">
        <v>611460</v>
      </c>
      <c r="G4176" s="75" t="s">
        <v>182</v>
      </c>
      <c r="H4176" s="77">
        <v>36416.69</v>
      </c>
      <c r="I4176" s="77">
        <v>23824.820000000003</v>
      </c>
      <c r="J4176" s="77">
        <v>29563</v>
      </c>
      <c r="K4176" s="77">
        <v>14344.629999999997</v>
      </c>
      <c r="L4176" s="80">
        <v>29563</v>
      </c>
      <c r="M4176" s="80"/>
      <c r="N4176" s="80"/>
      <c r="O4176" s="80"/>
      <c r="P4176" s="80"/>
      <c r="Q4176" s="78">
        <v>110010</v>
      </c>
      <c r="R4176" s="79" t="s">
        <v>150</v>
      </c>
      <c r="S4176" s="78">
        <v>10</v>
      </c>
      <c r="T4176" s="79" t="s">
        <v>150</v>
      </c>
      <c r="U4176" s="78">
        <v>11</v>
      </c>
      <c r="V4176" s="80" t="s">
        <v>156</v>
      </c>
      <c r="W4176" s="78">
        <v>61</v>
      </c>
      <c r="X4176" s="78">
        <v>1</v>
      </c>
    </row>
    <row r="4177" spans="1:24" x14ac:dyDescent="0.25">
      <c r="A4177" s="67"/>
      <c r="B4177" s="67">
        <v>3779</v>
      </c>
      <c r="C4177" s="67" t="s">
        <v>711</v>
      </c>
      <c r="D4177" s="107">
        <v>313130</v>
      </c>
      <c r="E4177" s="88" t="s">
        <v>592</v>
      </c>
      <c r="F4177" s="76">
        <v>611510</v>
      </c>
      <c r="G4177" s="75" t="s">
        <v>212</v>
      </c>
      <c r="H4177" s="77">
        <v>28577.870000000003</v>
      </c>
      <c r="I4177" s="77">
        <v>32162.05</v>
      </c>
      <c r="J4177" s="77">
        <v>29120</v>
      </c>
      <c r="K4177" s="77">
        <v>16839.82</v>
      </c>
      <c r="L4177" s="80">
        <v>29120</v>
      </c>
      <c r="M4177" s="80"/>
      <c r="N4177" s="80"/>
      <c r="O4177" s="80"/>
      <c r="P4177" s="80"/>
      <c r="Q4177" s="78">
        <v>110010</v>
      </c>
      <c r="R4177" s="79" t="s">
        <v>150</v>
      </c>
      <c r="S4177" s="78">
        <v>10</v>
      </c>
      <c r="T4177" s="79" t="s">
        <v>150</v>
      </c>
      <c r="U4177" s="78">
        <v>11</v>
      </c>
      <c r="V4177" s="80" t="s">
        <v>156</v>
      </c>
      <c r="W4177" s="78">
        <v>61</v>
      </c>
      <c r="X4177" s="78">
        <v>1</v>
      </c>
    </row>
    <row r="4178" spans="1:24" x14ac:dyDescent="0.25">
      <c r="A4178" s="67"/>
      <c r="B4178" s="67">
        <v>3780</v>
      </c>
      <c r="C4178" s="67" t="s">
        <v>711</v>
      </c>
      <c r="D4178" s="107">
        <v>313130</v>
      </c>
      <c r="E4178" s="88" t="s">
        <v>592</v>
      </c>
      <c r="F4178" s="76">
        <v>611520</v>
      </c>
      <c r="G4178" s="75" t="s">
        <v>275</v>
      </c>
      <c r="H4178" s="77">
        <v>6506.33</v>
      </c>
      <c r="I4178" s="77">
        <v>0</v>
      </c>
      <c r="J4178" s="77">
        <v>0</v>
      </c>
      <c r="K4178" s="77">
        <v>0</v>
      </c>
      <c r="L4178" s="80">
        <v>0</v>
      </c>
      <c r="M4178" s="80"/>
      <c r="N4178" s="80"/>
      <c r="O4178" s="80"/>
      <c r="P4178" s="80"/>
      <c r="Q4178" s="78">
        <v>110010</v>
      </c>
      <c r="R4178" s="79" t="s">
        <v>150</v>
      </c>
      <c r="S4178" s="78">
        <v>10</v>
      </c>
      <c r="T4178" s="79" t="s">
        <v>150</v>
      </c>
      <c r="U4178" s="78">
        <v>11</v>
      </c>
      <c r="V4178" s="80" t="s">
        <v>156</v>
      </c>
      <c r="W4178" s="78">
        <v>61</v>
      </c>
      <c r="X4178" s="78">
        <v>1</v>
      </c>
    </row>
    <row r="4179" spans="1:24" x14ac:dyDescent="0.25">
      <c r="A4179" s="67"/>
      <c r="B4179" s="67">
        <v>3781</v>
      </c>
      <c r="C4179" s="67" t="s">
        <v>711</v>
      </c>
      <c r="D4179" s="107">
        <v>313130</v>
      </c>
      <c r="E4179" s="88" t="s">
        <v>592</v>
      </c>
      <c r="F4179" s="76">
        <v>712410</v>
      </c>
      <c r="G4179" s="75" t="s">
        <v>246</v>
      </c>
      <c r="H4179" s="77">
        <v>1425</v>
      </c>
      <c r="I4179" s="77">
        <v>1500</v>
      </c>
      <c r="J4179" s="77">
        <v>1500</v>
      </c>
      <c r="K4179" s="77">
        <v>0</v>
      </c>
      <c r="L4179" s="80">
        <v>0</v>
      </c>
      <c r="M4179" s="80">
        <f t="shared" ref="M4179:M4187" si="106">+L4179-J4179</f>
        <v>-1500</v>
      </c>
      <c r="N4179" s="80"/>
      <c r="O4179" s="80"/>
      <c r="P4179" s="80"/>
      <c r="Q4179" s="78">
        <v>110010</v>
      </c>
      <c r="R4179" s="79" t="s">
        <v>150</v>
      </c>
      <c r="S4179" s="78">
        <v>10</v>
      </c>
      <c r="T4179" s="79" t="s">
        <v>150</v>
      </c>
      <c r="U4179" s="78">
        <v>11</v>
      </c>
      <c r="V4179" s="80" t="s">
        <v>156</v>
      </c>
      <c r="W4179" s="78">
        <v>71</v>
      </c>
      <c r="X4179" s="78">
        <v>4</v>
      </c>
    </row>
    <row r="4180" spans="1:24" x14ac:dyDescent="0.25">
      <c r="A4180" s="67"/>
      <c r="B4180" s="67">
        <v>3782</v>
      </c>
      <c r="C4180" s="67" t="s">
        <v>711</v>
      </c>
      <c r="D4180" s="107">
        <v>313130</v>
      </c>
      <c r="E4180" s="88" t="s">
        <v>592</v>
      </c>
      <c r="F4180" s="76">
        <v>733110</v>
      </c>
      <c r="G4180" s="75" t="s">
        <v>214</v>
      </c>
      <c r="H4180" s="77">
        <v>5975.02</v>
      </c>
      <c r="I4180" s="77">
        <v>4977.3900000000003</v>
      </c>
      <c r="J4180" s="77">
        <v>4781</v>
      </c>
      <c r="K4180" s="77">
        <v>1925.6599999999999</v>
      </c>
      <c r="L4180" s="80">
        <v>6000</v>
      </c>
      <c r="M4180" s="80">
        <f t="shared" si="106"/>
        <v>1219</v>
      </c>
      <c r="N4180" s="80"/>
      <c r="O4180" s="80"/>
      <c r="P4180" s="80"/>
      <c r="Q4180" s="78">
        <v>110010</v>
      </c>
      <c r="R4180" s="79" t="s">
        <v>150</v>
      </c>
      <c r="S4180" s="78">
        <v>10</v>
      </c>
      <c r="T4180" s="79" t="s">
        <v>150</v>
      </c>
      <c r="U4180" s="78">
        <v>11</v>
      </c>
      <c r="V4180" s="80" t="s">
        <v>156</v>
      </c>
      <c r="W4180" s="78">
        <v>73</v>
      </c>
      <c r="X4180" s="78">
        <v>4</v>
      </c>
    </row>
    <row r="4181" spans="1:24" x14ac:dyDescent="0.25">
      <c r="A4181" s="67"/>
      <c r="B4181" s="67">
        <v>3783</v>
      </c>
      <c r="C4181" s="67" t="s">
        <v>711</v>
      </c>
      <c r="D4181" s="107">
        <v>313130</v>
      </c>
      <c r="E4181" s="88" t="s">
        <v>592</v>
      </c>
      <c r="F4181" s="76">
        <v>744220</v>
      </c>
      <c r="G4181" s="75" t="s">
        <v>191</v>
      </c>
      <c r="H4181" s="77">
        <v>1400</v>
      </c>
      <c r="I4181" s="77">
        <v>1500</v>
      </c>
      <c r="J4181" s="77">
        <v>0</v>
      </c>
      <c r="K4181" s="77">
        <v>0</v>
      </c>
      <c r="L4181" s="80">
        <v>0</v>
      </c>
      <c r="M4181" s="80">
        <f t="shared" si="106"/>
        <v>0</v>
      </c>
      <c r="N4181" s="80"/>
      <c r="O4181" s="80"/>
      <c r="P4181" s="80"/>
      <c r="Q4181" s="78">
        <v>110010</v>
      </c>
      <c r="R4181" s="79" t="s">
        <v>150</v>
      </c>
      <c r="S4181" s="78">
        <v>10</v>
      </c>
      <c r="T4181" s="79" t="s">
        <v>150</v>
      </c>
      <c r="U4181" s="78">
        <v>11</v>
      </c>
      <c r="V4181" s="80" t="s">
        <v>156</v>
      </c>
      <c r="W4181" s="78">
        <v>74</v>
      </c>
      <c r="X4181" s="78">
        <v>4</v>
      </c>
    </row>
    <row r="4182" spans="1:24" s="66" customFormat="1" x14ac:dyDescent="0.25">
      <c r="A4182" s="67"/>
      <c r="B4182" s="67">
        <v>3784</v>
      </c>
      <c r="C4182" s="67" t="s">
        <v>711</v>
      </c>
      <c r="D4182" s="107">
        <v>313130</v>
      </c>
      <c r="E4182" s="88" t="s">
        <v>592</v>
      </c>
      <c r="F4182" s="76">
        <v>755310</v>
      </c>
      <c r="G4182" s="75" t="s">
        <v>194</v>
      </c>
      <c r="H4182" s="77">
        <v>1026.21</v>
      </c>
      <c r="I4182" s="77">
        <v>639.30000000000007</v>
      </c>
      <c r="J4182" s="77">
        <v>600</v>
      </c>
      <c r="K4182" s="77">
        <v>225.05999999999997</v>
      </c>
      <c r="L4182" s="80">
        <v>600</v>
      </c>
      <c r="M4182" s="80">
        <f t="shared" si="106"/>
        <v>0</v>
      </c>
      <c r="N4182" s="80"/>
      <c r="O4182" s="80"/>
      <c r="P4182" s="80"/>
      <c r="Q4182" s="78">
        <v>110010</v>
      </c>
      <c r="R4182" s="79" t="s">
        <v>150</v>
      </c>
      <c r="S4182" s="78">
        <v>10</v>
      </c>
      <c r="T4182" s="79" t="s">
        <v>150</v>
      </c>
      <c r="U4182" s="78">
        <v>11</v>
      </c>
      <c r="V4182" s="80" t="s">
        <v>156</v>
      </c>
      <c r="W4182" s="78">
        <v>75</v>
      </c>
      <c r="X4182" s="78">
        <v>4</v>
      </c>
    </row>
    <row r="4183" spans="1:24" x14ac:dyDescent="0.25">
      <c r="A4183" s="67"/>
      <c r="B4183" s="67">
        <v>3785</v>
      </c>
      <c r="C4183" s="67" t="s">
        <v>711</v>
      </c>
      <c r="D4183" s="107">
        <v>313130</v>
      </c>
      <c r="E4183" s="88" t="s">
        <v>592</v>
      </c>
      <c r="F4183" s="76">
        <v>755360</v>
      </c>
      <c r="G4183" s="75" t="s">
        <v>225</v>
      </c>
      <c r="H4183" s="77">
        <v>40</v>
      </c>
      <c r="I4183" s="77">
        <v>118.9</v>
      </c>
      <c r="J4183" s="77">
        <v>0</v>
      </c>
      <c r="K4183" s="77">
        <v>0</v>
      </c>
      <c r="L4183" s="80">
        <v>0</v>
      </c>
      <c r="M4183" s="80">
        <f t="shared" si="106"/>
        <v>0</v>
      </c>
      <c r="N4183" s="80"/>
      <c r="O4183" s="80"/>
      <c r="P4183" s="80"/>
      <c r="Q4183" s="78">
        <v>110010</v>
      </c>
      <c r="R4183" s="79" t="s">
        <v>150</v>
      </c>
      <c r="S4183" s="78">
        <v>10</v>
      </c>
      <c r="T4183" s="79" t="s">
        <v>150</v>
      </c>
      <c r="U4183" s="78">
        <v>11</v>
      </c>
      <c r="V4183" s="80" t="s">
        <v>156</v>
      </c>
      <c r="W4183" s="78">
        <v>75</v>
      </c>
      <c r="X4183" s="78">
        <v>4</v>
      </c>
    </row>
    <row r="4184" spans="1:24" x14ac:dyDescent="0.25">
      <c r="A4184" s="67"/>
      <c r="B4184" s="67">
        <v>3786</v>
      </c>
      <c r="C4184" s="67" t="s">
        <v>711</v>
      </c>
      <c r="D4184" s="107">
        <v>313130</v>
      </c>
      <c r="E4184" s="88" t="s">
        <v>592</v>
      </c>
      <c r="F4184" s="76">
        <v>755705</v>
      </c>
      <c r="G4184" s="75" t="s">
        <v>196</v>
      </c>
      <c r="H4184" s="77">
        <v>21.92</v>
      </c>
      <c r="I4184" s="77">
        <v>0</v>
      </c>
      <c r="J4184" s="77">
        <v>50</v>
      </c>
      <c r="K4184" s="77">
        <v>0</v>
      </c>
      <c r="L4184" s="80">
        <v>50</v>
      </c>
      <c r="M4184" s="80">
        <f t="shared" si="106"/>
        <v>0</v>
      </c>
      <c r="N4184" s="80"/>
      <c r="O4184" s="80"/>
      <c r="P4184" s="80"/>
      <c r="Q4184" s="78">
        <v>110010</v>
      </c>
      <c r="R4184" s="79" t="s">
        <v>150</v>
      </c>
      <c r="S4184" s="78">
        <v>10</v>
      </c>
      <c r="T4184" s="79" t="s">
        <v>150</v>
      </c>
      <c r="U4184" s="78">
        <v>11</v>
      </c>
      <c r="V4184" s="80" t="s">
        <v>156</v>
      </c>
      <c r="W4184" s="78">
        <v>75</v>
      </c>
      <c r="X4184" s="78">
        <v>4</v>
      </c>
    </row>
    <row r="4185" spans="1:24" x14ac:dyDescent="0.25">
      <c r="A4185" s="67"/>
      <c r="B4185" s="67">
        <v>3787</v>
      </c>
      <c r="C4185" s="67" t="s">
        <v>711</v>
      </c>
      <c r="D4185" s="107">
        <v>313130</v>
      </c>
      <c r="E4185" s="88" t="s">
        <v>592</v>
      </c>
      <c r="F4185" s="76">
        <v>777410</v>
      </c>
      <c r="G4185" s="75" t="s">
        <v>204</v>
      </c>
      <c r="H4185" s="77">
        <v>0</v>
      </c>
      <c r="I4185" s="77">
        <v>6729.8399999999992</v>
      </c>
      <c r="J4185" s="77">
        <v>0</v>
      </c>
      <c r="K4185" s="77">
        <v>0</v>
      </c>
      <c r="L4185" s="80">
        <v>0</v>
      </c>
      <c r="M4185" s="80">
        <f t="shared" si="106"/>
        <v>0</v>
      </c>
      <c r="N4185" s="80"/>
      <c r="O4185" s="80"/>
      <c r="P4185" s="80"/>
      <c r="Q4185" s="78">
        <v>110010</v>
      </c>
      <c r="R4185" s="79" t="s">
        <v>150</v>
      </c>
      <c r="S4185" s="78">
        <v>10</v>
      </c>
      <c r="T4185" s="79" t="s">
        <v>150</v>
      </c>
      <c r="U4185" s="78">
        <v>11</v>
      </c>
      <c r="V4185" s="80" t="s">
        <v>156</v>
      </c>
      <c r="W4185" s="78">
        <v>77</v>
      </c>
      <c r="X4185" s="78">
        <v>4</v>
      </c>
    </row>
    <row r="4186" spans="1:24" s="66" customFormat="1" x14ac:dyDescent="0.25">
      <c r="A4186" s="67"/>
      <c r="B4186" s="67">
        <v>3788</v>
      </c>
      <c r="C4186" s="67" t="s">
        <v>711</v>
      </c>
      <c r="D4186" s="107">
        <v>313130</v>
      </c>
      <c r="E4186" s="88" t="s">
        <v>592</v>
      </c>
      <c r="F4186" s="76">
        <v>787410</v>
      </c>
      <c r="G4186" s="75" t="s">
        <v>227</v>
      </c>
      <c r="H4186" s="77">
        <v>0</v>
      </c>
      <c r="I4186" s="77">
        <v>7771.85</v>
      </c>
      <c r="J4186" s="77">
        <v>0</v>
      </c>
      <c r="K4186" s="77">
        <v>0</v>
      </c>
      <c r="L4186" s="80">
        <v>0</v>
      </c>
      <c r="M4186" s="80">
        <f t="shared" si="106"/>
        <v>0</v>
      </c>
      <c r="N4186" s="80"/>
      <c r="O4186" s="80"/>
      <c r="P4186" s="80"/>
      <c r="Q4186" s="78">
        <v>110010</v>
      </c>
      <c r="R4186" s="79" t="s">
        <v>150</v>
      </c>
      <c r="S4186" s="78">
        <v>10</v>
      </c>
      <c r="T4186" s="79" t="s">
        <v>150</v>
      </c>
      <c r="U4186" s="78">
        <v>11</v>
      </c>
      <c r="V4186" s="80" t="s">
        <v>156</v>
      </c>
      <c r="W4186" s="78">
        <v>78</v>
      </c>
      <c r="X4186" s="78">
        <v>4</v>
      </c>
    </row>
    <row r="4187" spans="1:24" x14ac:dyDescent="0.25">
      <c r="A4187" s="67"/>
      <c r="B4187" s="67"/>
      <c r="C4187" s="67" t="s">
        <v>711</v>
      </c>
      <c r="D4187" s="107">
        <v>313130</v>
      </c>
      <c r="E4187" s="88" t="s">
        <v>592</v>
      </c>
      <c r="F4187" s="66">
        <v>798142</v>
      </c>
      <c r="G4187" s="66" t="s">
        <v>839</v>
      </c>
      <c r="H4187" s="77"/>
      <c r="I4187" s="77"/>
      <c r="J4187" s="77"/>
      <c r="K4187" s="77"/>
      <c r="L4187" s="80">
        <v>-3517</v>
      </c>
      <c r="M4187" s="80">
        <f t="shared" si="106"/>
        <v>-3517</v>
      </c>
      <c r="N4187" s="80"/>
      <c r="O4187" s="80"/>
      <c r="P4187" s="80"/>
      <c r="Q4187" s="78">
        <v>110010</v>
      </c>
      <c r="R4187" s="79" t="s">
        <v>150</v>
      </c>
      <c r="S4187" s="78">
        <v>10</v>
      </c>
      <c r="T4187" s="79" t="s">
        <v>150</v>
      </c>
      <c r="U4187" s="78">
        <v>11</v>
      </c>
      <c r="V4187" s="80" t="s">
        <v>156</v>
      </c>
      <c r="W4187" s="78">
        <v>79</v>
      </c>
      <c r="X4187" s="78">
        <v>4</v>
      </c>
    </row>
    <row r="4188" spans="1:24" x14ac:dyDescent="0.25">
      <c r="A4188" s="67"/>
      <c r="B4188" s="67">
        <v>3789</v>
      </c>
      <c r="C4188" s="67" t="s">
        <v>711</v>
      </c>
      <c r="D4188" s="107">
        <v>313132</v>
      </c>
      <c r="E4188" s="88" t="s">
        <v>592</v>
      </c>
      <c r="F4188" s="76">
        <v>611110</v>
      </c>
      <c r="G4188" s="75" t="s">
        <v>258</v>
      </c>
      <c r="H4188" s="77">
        <v>287867.23000000004</v>
      </c>
      <c r="I4188" s="77">
        <v>365002.44000000006</v>
      </c>
      <c r="J4188" s="77">
        <v>375067</v>
      </c>
      <c r="K4188" s="77">
        <v>187364.37</v>
      </c>
      <c r="L4188" s="80">
        <v>393416</v>
      </c>
      <c r="M4188" s="80"/>
      <c r="N4188" s="80"/>
      <c r="O4188" s="80"/>
      <c r="P4188" s="80"/>
      <c r="Q4188" s="78">
        <v>110010</v>
      </c>
      <c r="R4188" s="79" t="s">
        <v>150</v>
      </c>
      <c r="S4188" s="78">
        <v>10</v>
      </c>
      <c r="T4188" s="79" t="s">
        <v>150</v>
      </c>
      <c r="U4188" s="78">
        <v>11</v>
      </c>
      <c r="V4188" s="80" t="s">
        <v>156</v>
      </c>
      <c r="W4188" s="78">
        <v>61</v>
      </c>
      <c r="X4188" s="78">
        <v>1</v>
      </c>
    </row>
    <row r="4189" spans="1:24" x14ac:dyDescent="0.25">
      <c r="A4189" s="67"/>
      <c r="B4189" s="67">
        <v>3790</v>
      </c>
      <c r="C4189" s="67" t="s">
        <v>711</v>
      </c>
      <c r="D4189" s="107">
        <v>313132</v>
      </c>
      <c r="E4189" s="88" t="s">
        <v>592</v>
      </c>
      <c r="F4189" s="76">
        <v>611115</v>
      </c>
      <c r="G4189" s="75" t="s">
        <v>259</v>
      </c>
      <c r="H4189" s="77">
        <v>350.42999999999995</v>
      </c>
      <c r="I4189" s="77">
        <v>392.49</v>
      </c>
      <c r="J4189" s="77">
        <v>60</v>
      </c>
      <c r="K4189" s="77">
        <v>59.45</v>
      </c>
      <c r="L4189" s="80">
        <v>0</v>
      </c>
      <c r="M4189" s="80"/>
      <c r="N4189" s="80"/>
      <c r="O4189" s="80"/>
      <c r="P4189" s="80"/>
      <c r="Q4189" s="78">
        <v>110010</v>
      </c>
      <c r="R4189" s="79" t="s">
        <v>150</v>
      </c>
      <c r="S4189" s="78">
        <v>10</v>
      </c>
      <c r="T4189" s="79" t="s">
        <v>150</v>
      </c>
      <c r="U4189" s="78">
        <v>11</v>
      </c>
      <c r="V4189" s="80" t="s">
        <v>156</v>
      </c>
      <c r="W4189" s="78">
        <v>61</v>
      </c>
      <c r="X4189" s="78">
        <v>1</v>
      </c>
    </row>
    <row r="4190" spans="1:24" x14ac:dyDescent="0.25">
      <c r="A4190" s="67"/>
      <c r="B4190" s="67">
        <v>3791</v>
      </c>
      <c r="C4190" s="67" t="s">
        <v>711</v>
      </c>
      <c r="D4190" s="107">
        <v>313132</v>
      </c>
      <c r="E4190" s="88" t="s">
        <v>592</v>
      </c>
      <c r="F4190" s="76">
        <v>611120</v>
      </c>
      <c r="G4190" s="75" t="s">
        <v>229</v>
      </c>
      <c r="H4190" s="77">
        <v>129655.27</v>
      </c>
      <c r="I4190" s="77">
        <v>118426.13</v>
      </c>
      <c r="J4190" s="77">
        <v>140576</v>
      </c>
      <c r="K4190" s="77">
        <v>73968.540000000008</v>
      </c>
      <c r="L4190" s="80">
        <v>0</v>
      </c>
      <c r="M4190" s="80"/>
      <c r="N4190" s="80"/>
      <c r="O4190" s="80"/>
      <c r="P4190" s="80"/>
      <c r="Q4190" s="78">
        <v>110010</v>
      </c>
      <c r="R4190" s="79" t="s">
        <v>150</v>
      </c>
      <c r="S4190" s="78">
        <v>10</v>
      </c>
      <c r="T4190" s="79" t="s">
        <v>150</v>
      </c>
      <c r="U4190" s="78">
        <v>11</v>
      </c>
      <c r="V4190" s="80" t="s">
        <v>156</v>
      </c>
      <c r="W4190" s="78">
        <v>61</v>
      </c>
      <c r="X4190" s="78">
        <v>1</v>
      </c>
    </row>
    <row r="4191" spans="1:24" x14ac:dyDescent="0.25">
      <c r="A4191" s="67"/>
      <c r="B4191" s="67">
        <v>3792</v>
      </c>
      <c r="C4191" s="67" t="s">
        <v>711</v>
      </c>
      <c r="D4191" s="107">
        <v>313132</v>
      </c>
      <c r="E4191" s="88" t="s">
        <v>592</v>
      </c>
      <c r="F4191" s="76">
        <v>611125</v>
      </c>
      <c r="G4191" s="75" t="s">
        <v>260</v>
      </c>
      <c r="H4191" s="77">
        <v>16969.02</v>
      </c>
      <c r="I4191" s="77">
        <v>12499.91</v>
      </c>
      <c r="J4191" s="77">
        <v>15804</v>
      </c>
      <c r="K4191" s="77">
        <v>15803.939999999999</v>
      </c>
      <c r="L4191" s="80">
        <v>15904</v>
      </c>
      <c r="M4191" s="80"/>
      <c r="N4191" s="80"/>
      <c r="O4191" s="80"/>
      <c r="P4191" s="80"/>
      <c r="Q4191" s="78">
        <v>110010</v>
      </c>
      <c r="R4191" s="79" t="s">
        <v>150</v>
      </c>
      <c r="S4191" s="78">
        <v>10</v>
      </c>
      <c r="T4191" s="79" t="s">
        <v>150</v>
      </c>
      <c r="U4191" s="78">
        <v>11</v>
      </c>
      <c r="V4191" s="80" t="s">
        <v>156</v>
      </c>
      <c r="W4191" s="78">
        <v>61</v>
      </c>
      <c r="X4191" s="78">
        <v>1</v>
      </c>
    </row>
    <row r="4192" spans="1:24" x14ac:dyDescent="0.25">
      <c r="A4192" s="67"/>
      <c r="B4192" s="67">
        <v>3793</v>
      </c>
      <c r="C4192" s="67" t="s">
        <v>711</v>
      </c>
      <c r="D4192" s="107">
        <v>313132</v>
      </c>
      <c r="E4192" s="88" t="s">
        <v>592</v>
      </c>
      <c r="F4192" s="76">
        <v>611130</v>
      </c>
      <c r="G4192" s="75" t="s">
        <v>261</v>
      </c>
      <c r="H4192" s="77">
        <v>8319.9600000000028</v>
      </c>
      <c r="I4192" s="77">
        <v>22239.960000000006</v>
      </c>
      <c r="J4192" s="77">
        <v>7253</v>
      </c>
      <c r="K4192" s="77">
        <v>5623.75</v>
      </c>
      <c r="L4192" s="80">
        <v>23130</v>
      </c>
      <c r="M4192" s="80"/>
      <c r="N4192" s="80"/>
      <c r="O4192" s="80"/>
      <c r="P4192" s="80"/>
      <c r="Q4192" s="78">
        <v>110010</v>
      </c>
      <c r="R4192" s="79" t="s">
        <v>150</v>
      </c>
      <c r="S4192" s="78">
        <v>10</v>
      </c>
      <c r="T4192" s="79" t="s">
        <v>150</v>
      </c>
      <c r="U4192" s="78">
        <v>11</v>
      </c>
      <c r="V4192" s="80" t="s">
        <v>156</v>
      </c>
      <c r="W4192" s="78">
        <v>61</v>
      </c>
      <c r="X4192" s="78">
        <v>1</v>
      </c>
    </row>
    <row r="4193" spans="1:24" x14ac:dyDescent="0.25">
      <c r="A4193" s="67"/>
      <c r="B4193" s="67">
        <v>3794</v>
      </c>
      <c r="C4193" s="67" t="s">
        <v>711</v>
      </c>
      <c r="D4193" s="107">
        <v>313132</v>
      </c>
      <c r="E4193" s="88" t="s">
        <v>592</v>
      </c>
      <c r="F4193" s="76">
        <v>611135</v>
      </c>
      <c r="G4193" s="75" t="s">
        <v>265</v>
      </c>
      <c r="H4193" s="77">
        <v>9135.32</v>
      </c>
      <c r="I4193" s="77">
        <v>9448.9599999999991</v>
      </c>
      <c r="J4193" s="77">
        <v>4309</v>
      </c>
      <c r="K4193" s="77">
        <v>4308.6500000000005</v>
      </c>
      <c r="L4193" s="80">
        <v>0</v>
      </c>
      <c r="M4193" s="80"/>
      <c r="N4193" s="80"/>
      <c r="O4193" s="80"/>
      <c r="P4193" s="80"/>
      <c r="Q4193" s="78">
        <v>110010</v>
      </c>
      <c r="R4193" s="79" t="s">
        <v>150</v>
      </c>
      <c r="S4193" s="78">
        <v>10</v>
      </c>
      <c r="T4193" s="79" t="s">
        <v>150</v>
      </c>
      <c r="U4193" s="78">
        <v>11</v>
      </c>
      <c r="V4193" s="80" t="s">
        <v>156</v>
      </c>
      <c r="W4193" s="78">
        <v>61</v>
      </c>
      <c r="X4193" s="78">
        <v>1</v>
      </c>
    </row>
    <row r="4194" spans="1:24" x14ac:dyDescent="0.25">
      <c r="A4194" s="67"/>
      <c r="B4194" s="67">
        <v>3795</v>
      </c>
      <c r="C4194" s="67" t="s">
        <v>711</v>
      </c>
      <c r="D4194" s="107">
        <v>313132</v>
      </c>
      <c r="E4194" s="88" t="s">
        <v>592</v>
      </c>
      <c r="F4194" s="76">
        <v>611140</v>
      </c>
      <c r="G4194" s="75" t="s">
        <v>269</v>
      </c>
      <c r="H4194" s="77">
        <v>0</v>
      </c>
      <c r="I4194" s="77">
        <v>0</v>
      </c>
      <c r="J4194" s="77">
        <v>2379</v>
      </c>
      <c r="K4194" s="77">
        <v>2379</v>
      </c>
      <c r="L4194" s="80">
        <v>0</v>
      </c>
      <c r="M4194" s="80"/>
      <c r="N4194" s="80"/>
      <c r="O4194" s="80"/>
      <c r="P4194" s="80"/>
      <c r="Q4194" s="78">
        <v>110010</v>
      </c>
      <c r="R4194" s="79" t="s">
        <v>150</v>
      </c>
      <c r="S4194" s="78">
        <v>10</v>
      </c>
      <c r="T4194" s="79" t="s">
        <v>150</v>
      </c>
      <c r="U4194" s="78">
        <v>11</v>
      </c>
      <c r="V4194" s="80" t="s">
        <v>156</v>
      </c>
      <c r="W4194" s="78">
        <v>61</v>
      </c>
      <c r="X4194" s="78">
        <v>1</v>
      </c>
    </row>
    <row r="4195" spans="1:24" x14ac:dyDescent="0.25">
      <c r="A4195" s="67"/>
      <c r="B4195" s="67">
        <v>3796</v>
      </c>
      <c r="C4195" s="67" t="s">
        <v>711</v>
      </c>
      <c r="D4195" s="107">
        <v>313132</v>
      </c>
      <c r="E4195" s="88" t="s">
        <v>592</v>
      </c>
      <c r="F4195" s="76">
        <v>611150</v>
      </c>
      <c r="G4195" s="75" t="s">
        <v>262</v>
      </c>
      <c r="H4195" s="77">
        <v>61657.52</v>
      </c>
      <c r="I4195" s="77">
        <v>65710.47</v>
      </c>
      <c r="J4195" s="77">
        <v>63124</v>
      </c>
      <c r="K4195" s="77">
        <v>0</v>
      </c>
      <c r="L4195" s="80">
        <v>64103</v>
      </c>
      <c r="M4195" s="80"/>
      <c r="N4195" s="80"/>
      <c r="O4195" s="80"/>
      <c r="P4195" s="80"/>
      <c r="Q4195" s="78">
        <v>110010</v>
      </c>
      <c r="R4195" s="79" t="s">
        <v>150</v>
      </c>
      <c r="S4195" s="78">
        <v>10</v>
      </c>
      <c r="T4195" s="79" t="s">
        <v>150</v>
      </c>
      <c r="U4195" s="78">
        <v>11</v>
      </c>
      <c r="V4195" s="80" t="s">
        <v>156</v>
      </c>
      <c r="W4195" s="78">
        <v>61</v>
      </c>
      <c r="X4195" s="78">
        <v>1</v>
      </c>
    </row>
    <row r="4196" spans="1:24" x14ac:dyDescent="0.25">
      <c r="A4196" s="67"/>
      <c r="B4196" s="67">
        <v>3797</v>
      </c>
      <c r="C4196" s="67" t="s">
        <v>711</v>
      </c>
      <c r="D4196" s="107">
        <v>313132</v>
      </c>
      <c r="E4196" s="88" t="s">
        <v>592</v>
      </c>
      <c r="F4196" s="76">
        <v>611160</v>
      </c>
      <c r="G4196" s="75" t="s">
        <v>230</v>
      </c>
      <c r="H4196" s="77">
        <v>24115.050000000003</v>
      </c>
      <c r="I4196" s="77">
        <v>17827.86</v>
      </c>
      <c r="J4196" s="77">
        <v>32354</v>
      </c>
      <c r="K4196" s="77">
        <v>0</v>
      </c>
      <c r="L4196" s="80">
        <v>0</v>
      </c>
      <c r="M4196" s="80"/>
      <c r="N4196" s="80"/>
      <c r="O4196" s="80"/>
      <c r="P4196" s="80"/>
      <c r="Q4196" s="78">
        <v>110010</v>
      </c>
      <c r="R4196" s="79" t="s">
        <v>150</v>
      </c>
      <c r="S4196" s="78">
        <v>10</v>
      </c>
      <c r="T4196" s="79" t="s">
        <v>150</v>
      </c>
      <c r="U4196" s="78">
        <v>11</v>
      </c>
      <c r="V4196" s="80" t="s">
        <v>156</v>
      </c>
      <c r="W4196" s="78">
        <v>61</v>
      </c>
      <c r="X4196" s="78">
        <v>1</v>
      </c>
    </row>
    <row r="4197" spans="1:24" x14ac:dyDescent="0.25">
      <c r="A4197" s="67"/>
      <c r="B4197" s="67">
        <v>3798</v>
      </c>
      <c r="C4197" s="67" t="s">
        <v>711</v>
      </c>
      <c r="D4197" s="107">
        <v>313132</v>
      </c>
      <c r="E4197" s="88" t="s">
        <v>592</v>
      </c>
      <c r="F4197" s="76">
        <v>611310</v>
      </c>
      <c r="G4197" s="75" t="s">
        <v>179</v>
      </c>
      <c r="H4197" s="77">
        <v>39289.80000000001</v>
      </c>
      <c r="I4197" s="77">
        <v>40861.32</v>
      </c>
      <c r="J4197" s="77">
        <v>42496</v>
      </c>
      <c r="K4197" s="77">
        <v>21247.920000000002</v>
      </c>
      <c r="L4197" s="80">
        <v>42496</v>
      </c>
      <c r="M4197" s="80"/>
      <c r="N4197" s="80"/>
      <c r="O4197" s="80"/>
      <c r="P4197" s="80"/>
      <c r="Q4197" s="78">
        <v>110010</v>
      </c>
      <c r="R4197" s="79" t="s">
        <v>150</v>
      </c>
      <c r="S4197" s="78">
        <v>10</v>
      </c>
      <c r="T4197" s="79" t="s">
        <v>150</v>
      </c>
      <c r="U4197" s="78">
        <v>11</v>
      </c>
      <c r="V4197" s="80" t="s">
        <v>156</v>
      </c>
      <c r="W4197" s="78">
        <v>61</v>
      </c>
      <c r="X4197" s="78">
        <v>1</v>
      </c>
    </row>
    <row r="4198" spans="1:24" s="66" customFormat="1" x14ac:dyDescent="0.25">
      <c r="A4198" s="67"/>
      <c r="B4198" s="67">
        <v>3799</v>
      </c>
      <c r="C4198" s="67" t="s">
        <v>711</v>
      </c>
      <c r="D4198" s="107">
        <v>313132</v>
      </c>
      <c r="E4198" s="88" t="s">
        <v>592</v>
      </c>
      <c r="F4198" s="76">
        <v>611340</v>
      </c>
      <c r="G4198" s="75" t="s">
        <v>333</v>
      </c>
      <c r="H4198" s="77">
        <v>0</v>
      </c>
      <c r="I4198" s="77">
        <v>0</v>
      </c>
      <c r="J4198" s="77">
        <v>1632</v>
      </c>
      <c r="K4198" s="77">
        <v>0</v>
      </c>
      <c r="L4198" s="80">
        <v>0</v>
      </c>
      <c r="M4198" s="80"/>
      <c r="N4198" s="80"/>
      <c r="O4198" s="80"/>
      <c r="P4198" s="80"/>
      <c r="Q4198" s="78">
        <v>110010</v>
      </c>
      <c r="R4198" s="79" t="s">
        <v>150</v>
      </c>
      <c r="S4198" s="78">
        <v>10</v>
      </c>
      <c r="T4198" s="79" t="s">
        <v>150</v>
      </c>
      <c r="U4198" s="78">
        <v>11</v>
      </c>
      <c r="V4198" s="80" t="s">
        <v>156</v>
      </c>
      <c r="W4198" s="78">
        <v>61</v>
      </c>
      <c r="X4198" s="78">
        <v>1</v>
      </c>
    </row>
    <row r="4199" spans="1:24" x14ac:dyDescent="0.25">
      <c r="A4199" s="67"/>
      <c r="B4199" s="67">
        <v>3800</v>
      </c>
      <c r="C4199" s="67" t="s">
        <v>711</v>
      </c>
      <c r="D4199" s="107">
        <v>313132</v>
      </c>
      <c r="E4199" s="88" t="s">
        <v>592</v>
      </c>
      <c r="F4199" s="76">
        <v>611455</v>
      </c>
      <c r="G4199" s="75" t="s">
        <v>217</v>
      </c>
      <c r="H4199" s="77">
        <v>0</v>
      </c>
      <c r="I4199" s="77">
        <v>4534.0599999999995</v>
      </c>
      <c r="J4199" s="77">
        <v>3212</v>
      </c>
      <c r="K4199" s="77">
        <v>1231.03</v>
      </c>
      <c r="L4199" s="80">
        <v>3212</v>
      </c>
      <c r="M4199" s="80"/>
      <c r="N4199" s="80"/>
      <c r="O4199" s="80"/>
      <c r="P4199" s="80"/>
      <c r="Q4199" s="78">
        <v>110010</v>
      </c>
      <c r="R4199" s="79" t="s">
        <v>150</v>
      </c>
      <c r="S4199" s="78">
        <v>10</v>
      </c>
      <c r="T4199" s="79" t="s">
        <v>150</v>
      </c>
      <c r="U4199" s="78">
        <v>11</v>
      </c>
      <c r="V4199" s="80" t="s">
        <v>156</v>
      </c>
      <c r="W4199" s="78">
        <v>61</v>
      </c>
      <c r="X4199" s="78">
        <v>1</v>
      </c>
    </row>
    <row r="4200" spans="1:24" x14ac:dyDescent="0.25">
      <c r="A4200" s="67"/>
      <c r="B4200" s="67">
        <v>3801</v>
      </c>
      <c r="C4200" s="67" t="s">
        <v>711</v>
      </c>
      <c r="D4200" s="107">
        <v>313132</v>
      </c>
      <c r="E4200" s="88" t="s">
        <v>592</v>
      </c>
      <c r="F4200" s="76">
        <v>611460</v>
      </c>
      <c r="G4200" s="75" t="s">
        <v>182</v>
      </c>
      <c r="H4200" s="77">
        <v>34831.899999999994</v>
      </c>
      <c r="I4200" s="77">
        <v>25592.250000000004</v>
      </c>
      <c r="J4200" s="77">
        <v>27600</v>
      </c>
      <c r="K4200" s="77">
        <v>10309.790000000001</v>
      </c>
      <c r="L4200" s="80">
        <v>23435</v>
      </c>
      <c r="M4200" s="80"/>
      <c r="N4200" s="80"/>
      <c r="O4200" s="80"/>
      <c r="P4200" s="80"/>
      <c r="Q4200" s="78">
        <v>110010</v>
      </c>
      <c r="R4200" s="79" t="s">
        <v>150</v>
      </c>
      <c r="S4200" s="78">
        <v>10</v>
      </c>
      <c r="T4200" s="79" t="s">
        <v>150</v>
      </c>
      <c r="U4200" s="78">
        <v>11</v>
      </c>
      <c r="V4200" s="80" t="s">
        <v>156</v>
      </c>
      <c r="W4200" s="78">
        <v>61</v>
      </c>
      <c r="X4200" s="78">
        <v>1</v>
      </c>
    </row>
    <row r="4201" spans="1:24" x14ac:dyDescent="0.25">
      <c r="A4201" s="67"/>
      <c r="B4201" s="67">
        <v>3802</v>
      </c>
      <c r="C4201" s="67" t="s">
        <v>711</v>
      </c>
      <c r="D4201" s="107">
        <v>313132</v>
      </c>
      <c r="E4201" s="88" t="s">
        <v>592</v>
      </c>
      <c r="F4201" s="76">
        <v>611510</v>
      </c>
      <c r="G4201" s="75" t="s">
        <v>212</v>
      </c>
      <c r="H4201" s="77">
        <v>39212.350000000006</v>
      </c>
      <c r="I4201" s="77">
        <v>27014.629999999994</v>
      </c>
      <c r="J4201" s="77">
        <v>29120</v>
      </c>
      <c r="K4201" s="77">
        <v>14200.759999999998</v>
      </c>
      <c r="L4201" s="80">
        <v>29120</v>
      </c>
      <c r="M4201" s="80"/>
      <c r="N4201" s="80"/>
      <c r="O4201" s="80"/>
      <c r="P4201" s="80"/>
      <c r="Q4201" s="78">
        <v>110010</v>
      </c>
      <c r="R4201" s="79" t="s">
        <v>150</v>
      </c>
      <c r="S4201" s="78">
        <v>10</v>
      </c>
      <c r="T4201" s="79" t="s">
        <v>150</v>
      </c>
      <c r="U4201" s="78">
        <v>11</v>
      </c>
      <c r="V4201" s="80" t="s">
        <v>156</v>
      </c>
      <c r="W4201" s="78">
        <v>61</v>
      </c>
      <c r="X4201" s="78">
        <v>1</v>
      </c>
    </row>
    <row r="4202" spans="1:24" x14ac:dyDescent="0.25">
      <c r="A4202" s="67"/>
      <c r="B4202" s="67">
        <v>3803</v>
      </c>
      <c r="C4202" s="67" t="s">
        <v>711</v>
      </c>
      <c r="D4202" s="107">
        <v>313132</v>
      </c>
      <c r="E4202" s="88" t="s">
        <v>592</v>
      </c>
      <c r="F4202" s="76">
        <v>712410</v>
      </c>
      <c r="G4202" s="75" t="s">
        <v>246</v>
      </c>
      <c r="H4202" s="77">
        <v>18260</v>
      </c>
      <c r="I4202" s="77">
        <v>17976</v>
      </c>
      <c r="J4202" s="77">
        <v>18000</v>
      </c>
      <c r="K4202" s="77">
        <v>7566</v>
      </c>
      <c r="L4202" s="80">
        <v>18000</v>
      </c>
      <c r="M4202" s="80">
        <f t="shared" ref="M4202:M4214" si="107">+L4202-J4202</f>
        <v>0</v>
      </c>
      <c r="N4202" s="80"/>
      <c r="O4202" s="80"/>
      <c r="P4202" s="80"/>
      <c r="Q4202" s="78">
        <v>110010</v>
      </c>
      <c r="R4202" s="79" t="s">
        <v>150</v>
      </c>
      <c r="S4202" s="78">
        <v>10</v>
      </c>
      <c r="T4202" s="79" t="s">
        <v>150</v>
      </c>
      <c r="U4202" s="78">
        <v>11</v>
      </c>
      <c r="V4202" s="80" t="s">
        <v>156</v>
      </c>
      <c r="W4202" s="78">
        <v>71</v>
      </c>
      <c r="X4202" s="78">
        <v>4</v>
      </c>
    </row>
    <row r="4203" spans="1:24" x14ac:dyDescent="0.25">
      <c r="A4203" s="67"/>
      <c r="B4203" s="67">
        <v>3804</v>
      </c>
      <c r="C4203" s="67" t="s">
        <v>711</v>
      </c>
      <c r="D4203" s="107">
        <v>313132</v>
      </c>
      <c r="E4203" s="88" t="s">
        <v>592</v>
      </c>
      <c r="F4203" s="76">
        <v>712420</v>
      </c>
      <c r="G4203" s="75" t="s">
        <v>223</v>
      </c>
      <c r="H4203" s="77">
        <v>1105</v>
      </c>
      <c r="I4203" s="77">
        <v>1105</v>
      </c>
      <c r="J4203" s="77">
        <v>1273</v>
      </c>
      <c r="K4203" s="77">
        <v>510</v>
      </c>
      <c r="L4203" s="80">
        <v>1273</v>
      </c>
      <c r="M4203" s="80">
        <f t="shared" si="107"/>
        <v>0</v>
      </c>
      <c r="N4203" s="80"/>
      <c r="O4203" s="80"/>
      <c r="P4203" s="80"/>
      <c r="Q4203" s="78">
        <v>110010</v>
      </c>
      <c r="R4203" s="79" t="s">
        <v>150</v>
      </c>
      <c r="S4203" s="78">
        <v>10</v>
      </c>
      <c r="T4203" s="79" t="s">
        <v>150</v>
      </c>
      <c r="U4203" s="78">
        <v>11</v>
      </c>
      <c r="V4203" s="80" t="s">
        <v>156</v>
      </c>
      <c r="W4203" s="78">
        <v>71</v>
      </c>
      <c r="X4203" s="78">
        <v>4</v>
      </c>
    </row>
    <row r="4204" spans="1:24" x14ac:dyDescent="0.25">
      <c r="A4204" s="67"/>
      <c r="B4204" s="67">
        <v>3805</v>
      </c>
      <c r="C4204" s="67" t="s">
        <v>711</v>
      </c>
      <c r="D4204" s="107">
        <v>313132</v>
      </c>
      <c r="E4204" s="88" t="s">
        <v>592</v>
      </c>
      <c r="F4204" s="76">
        <v>712510</v>
      </c>
      <c r="G4204" s="75" t="s">
        <v>186</v>
      </c>
      <c r="H4204" s="77">
        <v>8940</v>
      </c>
      <c r="I4204" s="77">
        <v>8690</v>
      </c>
      <c r="J4204" s="77">
        <v>15000</v>
      </c>
      <c r="K4204" s="77">
        <v>4740</v>
      </c>
      <c r="L4204" s="80">
        <v>11000</v>
      </c>
      <c r="M4204" s="80">
        <f t="shared" si="107"/>
        <v>-4000</v>
      </c>
      <c r="N4204" s="80"/>
      <c r="O4204" s="80"/>
      <c r="P4204" s="80"/>
      <c r="Q4204" s="78">
        <v>110010</v>
      </c>
      <c r="R4204" s="79" t="s">
        <v>150</v>
      </c>
      <c r="S4204" s="78">
        <v>10</v>
      </c>
      <c r="T4204" s="79" t="s">
        <v>150</v>
      </c>
      <c r="U4204" s="78">
        <v>11</v>
      </c>
      <c r="V4204" s="80" t="s">
        <v>156</v>
      </c>
      <c r="W4204" s="78">
        <v>71</v>
      </c>
      <c r="X4204" s="78">
        <v>4</v>
      </c>
    </row>
    <row r="4205" spans="1:24" x14ac:dyDescent="0.25">
      <c r="A4205" s="67"/>
      <c r="B4205" s="67">
        <v>3806</v>
      </c>
      <c r="C4205" s="67" t="s">
        <v>711</v>
      </c>
      <c r="D4205" s="107">
        <v>313132</v>
      </c>
      <c r="E4205" s="88" t="s">
        <v>592</v>
      </c>
      <c r="F4205" s="76">
        <v>733110</v>
      </c>
      <c r="G4205" s="75" t="s">
        <v>214</v>
      </c>
      <c r="H4205" s="77">
        <v>9911.1800000000021</v>
      </c>
      <c r="I4205" s="77">
        <v>8138.67</v>
      </c>
      <c r="J4205" s="77">
        <v>12367</v>
      </c>
      <c r="K4205" s="77">
        <v>5922.46</v>
      </c>
      <c r="L4205" s="80">
        <v>13500</v>
      </c>
      <c r="M4205" s="80">
        <f t="shared" si="107"/>
        <v>1133</v>
      </c>
      <c r="N4205" s="80"/>
      <c r="O4205" s="80"/>
      <c r="P4205" s="80"/>
      <c r="Q4205" s="78">
        <v>110010</v>
      </c>
      <c r="R4205" s="79" t="s">
        <v>150</v>
      </c>
      <c r="S4205" s="78">
        <v>10</v>
      </c>
      <c r="T4205" s="79" t="s">
        <v>150</v>
      </c>
      <c r="U4205" s="78">
        <v>11</v>
      </c>
      <c r="V4205" s="80" t="s">
        <v>156</v>
      </c>
      <c r="W4205" s="78">
        <v>73</v>
      </c>
      <c r="X4205" s="78">
        <v>4</v>
      </c>
    </row>
    <row r="4206" spans="1:24" x14ac:dyDescent="0.25">
      <c r="A4206" s="67"/>
      <c r="B4206" s="67">
        <v>3807</v>
      </c>
      <c r="C4206" s="67" t="s">
        <v>711</v>
      </c>
      <c r="D4206" s="107">
        <v>313132</v>
      </c>
      <c r="E4206" s="88" t="s">
        <v>592</v>
      </c>
      <c r="F4206" s="76">
        <v>744220</v>
      </c>
      <c r="G4206" s="75" t="s">
        <v>191</v>
      </c>
      <c r="H4206" s="77">
        <v>3218.32</v>
      </c>
      <c r="I4206" s="77">
        <v>975.93</v>
      </c>
      <c r="J4206" s="77">
        <v>1000</v>
      </c>
      <c r="K4206" s="77">
        <v>0</v>
      </c>
      <c r="L4206" s="80">
        <v>500</v>
      </c>
      <c r="M4206" s="80">
        <f t="shared" si="107"/>
        <v>-500</v>
      </c>
      <c r="N4206" s="80"/>
      <c r="O4206" s="80"/>
      <c r="P4206" s="80"/>
      <c r="Q4206" s="78">
        <v>110010</v>
      </c>
      <c r="R4206" s="79" t="s">
        <v>150</v>
      </c>
      <c r="S4206" s="78">
        <v>10</v>
      </c>
      <c r="T4206" s="79" t="s">
        <v>150</v>
      </c>
      <c r="U4206" s="78">
        <v>11</v>
      </c>
      <c r="V4206" s="80" t="s">
        <v>156</v>
      </c>
      <c r="W4206" s="78">
        <v>74</v>
      </c>
      <c r="X4206" s="78">
        <v>4</v>
      </c>
    </row>
    <row r="4207" spans="1:24" x14ac:dyDescent="0.25">
      <c r="A4207" s="67"/>
      <c r="B4207" s="67">
        <v>3808</v>
      </c>
      <c r="C4207" s="67" t="s">
        <v>711</v>
      </c>
      <c r="D4207" s="107">
        <v>313132</v>
      </c>
      <c r="E4207" s="88" t="s">
        <v>592</v>
      </c>
      <c r="F4207" s="76">
        <v>755310</v>
      </c>
      <c r="G4207" s="75" t="s">
        <v>194</v>
      </c>
      <c r="H4207" s="77">
        <v>2784.0099999999998</v>
      </c>
      <c r="I4207" s="77">
        <v>3874.8</v>
      </c>
      <c r="J4207" s="77">
        <v>2800</v>
      </c>
      <c r="K4207" s="77">
        <v>1918.08</v>
      </c>
      <c r="L4207" s="80">
        <v>3000</v>
      </c>
      <c r="M4207" s="80">
        <f t="shared" si="107"/>
        <v>200</v>
      </c>
      <c r="N4207" s="80"/>
      <c r="O4207" s="80"/>
      <c r="P4207" s="80"/>
      <c r="Q4207" s="78">
        <v>110010</v>
      </c>
      <c r="R4207" s="79" t="s">
        <v>150</v>
      </c>
      <c r="S4207" s="78">
        <v>10</v>
      </c>
      <c r="T4207" s="79" t="s">
        <v>150</v>
      </c>
      <c r="U4207" s="78">
        <v>11</v>
      </c>
      <c r="V4207" s="80" t="s">
        <v>156</v>
      </c>
      <c r="W4207" s="78">
        <v>75</v>
      </c>
      <c r="X4207" s="78">
        <v>4</v>
      </c>
    </row>
    <row r="4208" spans="1:24" x14ac:dyDescent="0.25">
      <c r="A4208" s="67"/>
      <c r="B4208" s="67">
        <v>3809</v>
      </c>
      <c r="C4208" s="67" t="s">
        <v>711</v>
      </c>
      <c r="D4208" s="107">
        <v>313132</v>
      </c>
      <c r="E4208" s="88" t="s">
        <v>592</v>
      </c>
      <c r="F4208" s="76">
        <v>755360</v>
      </c>
      <c r="G4208" s="75" t="s">
        <v>225</v>
      </c>
      <c r="H4208" s="77">
        <v>336.8</v>
      </c>
      <c r="I4208" s="77">
        <v>661.65</v>
      </c>
      <c r="J4208" s="77">
        <v>800</v>
      </c>
      <c r="K4208" s="77">
        <v>145</v>
      </c>
      <c r="L4208" s="80">
        <v>400</v>
      </c>
      <c r="M4208" s="80">
        <f t="shared" si="107"/>
        <v>-400</v>
      </c>
      <c r="N4208" s="80"/>
      <c r="O4208" s="80"/>
      <c r="P4208" s="80"/>
      <c r="Q4208" s="78">
        <v>110010</v>
      </c>
      <c r="R4208" s="79" t="s">
        <v>150</v>
      </c>
      <c r="S4208" s="78">
        <v>10</v>
      </c>
      <c r="T4208" s="79" t="s">
        <v>150</v>
      </c>
      <c r="U4208" s="78">
        <v>11</v>
      </c>
      <c r="V4208" s="80" t="s">
        <v>156</v>
      </c>
      <c r="W4208" s="78">
        <v>75</v>
      </c>
      <c r="X4208" s="78">
        <v>4</v>
      </c>
    </row>
    <row r="4209" spans="1:24" x14ac:dyDescent="0.25">
      <c r="A4209" s="67"/>
      <c r="B4209" s="67">
        <v>3810</v>
      </c>
      <c r="C4209" s="67" t="s">
        <v>711</v>
      </c>
      <c r="D4209" s="107">
        <v>313132</v>
      </c>
      <c r="E4209" s="88" t="s">
        <v>592</v>
      </c>
      <c r="F4209" s="76">
        <v>755510</v>
      </c>
      <c r="G4209" s="75" t="s">
        <v>195</v>
      </c>
      <c r="H4209" s="77">
        <v>2798.1</v>
      </c>
      <c r="I4209" s="77">
        <v>4836.8200000000006</v>
      </c>
      <c r="J4209" s="77">
        <v>4900</v>
      </c>
      <c r="K4209" s="77">
        <v>705.24</v>
      </c>
      <c r="L4209" s="80">
        <v>4900</v>
      </c>
      <c r="M4209" s="80">
        <f t="shared" si="107"/>
        <v>0</v>
      </c>
      <c r="N4209" s="80"/>
      <c r="O4209" s="80"/>
      <c r="P4209" s="80"/>
      <c r="Q4209" s="78">
        <v>110010</v>
      </c>
      <c r="R4209" s="79" t="s">
        <v>150</v>
      </c>
      <c r="S4209" s="78">
        <v>10</v>
      </c>
      <c r="T4209" s="79" t="s">
        <v>150</v>
      </c>
      <c r="U4209" s="78">
        <v>11</v>
      </c>
      <c r="V4209" s="80" t="s">
        <v>156</v>
      </c>
      <c r="W4209" s="78">
        <v>75</v>
      </c>
      <c r="X4209" s="78">
        <v>4</v>
      </c>
    </row>
    <row r="4210" spans="1:24" x14ac:dyDescent="0.25">
      <c r="A4210" s="67"/>
      <c r="B4210" s="67">
        <v>3811</v>
      </c>
      <c r="C4210" s="67" t="s">
        <v>711</v>
      </c>
      <c r="D4210" s="107">
        <v>313132</v>
      </c>
      <c r="E4210" s="88" t="s">
        <v>592</v>
      </c>
      <c r="F4210" s="76">
        <v>755705</v>
      </c>
      <c r="G4210" s="75" t="s">
        <v>196</v>
      </c>
      <c r="H4210" s="77">
        <v>10.07</v>
      </c>
      <c r="I4210" s="77">
        <v>42.099999999999994</v>
      </c>
      <c r="J4210" s="77">
        <v>100</v>
      </c>
      <c r="K4210" s="77">
        <v>11</v>
      </c>
      <c r="L4210" s="80">
        <v>100</v>
      </c>
      <c r="M4210" s="80">
        <f t="shared" si="107"/>
        <v>0</v>
      </c>
      <c r="N4210" s="80"/>
      <c r="O4210" s="80"/>
      <c r="P4210" s="80"/>
      <c r="Q4210" s="78">
        <v>110010</v>
      </c>
      <c r="R4210" s="79" t="s">
        <v>150</v>
      </c>
      <c r="S4210" s="78">
        <v>10</v>
      </c>
      <c r="T4210" s="79" t="s">
        <v>150</v>
      </c>
      <c r="U4210" s="78">
        <v>11</v>
      </c>
      <c r="V4210" s="80" t="s">
        <v>156</v>
      </c>
      <c r="W4210" s="78">
        <v>75</v>
      </c>
      <c r="X4210" s="78">
        <v>4</v>
      </c>
    </row>
    <row r="4211" spans="1:24" x14ac:dyDescent="0.25">
      <c r="A4211" s="67"/>
      <c r="B4211" s="67">
        <v>3812</v>
      </c>
      <c r="C4211" s="67" t="s">
        <v>711</v>
      </c>
      <c r="D4211" s="107">
        <v>313132</v>
      </c>
      <c r="E4211" s="88" t="s">
        <v>592</v>
      </c>
      <c r="F4211" s="76">
        <v>777410</v>
      </c>
      <c r="G4211" s="75" t="s">
        <v>204</v>
      </c>
      <c r="H4211" s="77">
        <v>0</v>
      </c>
      <c r="I4211" s="77">
        <v>0</v>
      </c>
      <c r="J4211" s="77">
        <v>0</v>
      </c>
      <c r="K4211" s="77">
        <v>0</v>
      </c>
      <c r="L4211" s="80">
        <v>0</v>
      </c>
      <c r="M4211" s="80">
        <f t="shared" si="107"/>
        <v>0</v>
      </c>
      <c r="N4211" s="80"/>
      <c r="O4211" s="80"/>
      <c r="P4211" s="80"/>
      <c r="Q4211" s="78">
        <v>110010</v>
      </c>
      <c r="R4211" s="79" t="s">
        <v>150</v>
      </c>
      <c r="S4211" s="78">
        <v>10</v>
      </c>
      <c r="T4211" s="79" t="s">
        <v>150</v>
      </c>
      <c r="U4211" s="78">
        <v>11</v>
      </c>
      <c r="V4211" s="80" t="s">
        <v>156</v>
      </c>
      <c r="W4211" s="78">
        <v>77</v>
      </c>
      <c r="X4211" s="78">
        <v>4</v>
      </c>
    </row>
    <row r="4212" spans="1:24" x14ac:dyDescent="0.25">
      <c r="A4212" s="67"/>
      <c r="B4212" s="67">
        <v>3813</v>
      </c>
      <c r="C4212" s="67" t="s">
        <v>711</v>
      </c>
      <c r="D4212" s="107">
        <v>313132</v>
      </c>
      <c r="E4212" s="88" t="s">
        <v>592</v>
      </c>
      <c r="F4212" s="76">
        <v>777412</v>
      </c>
      <c r="G4212" s="75" t="s">
        <v>205</v>
      </c>
      <c r="H4212" s="77">
        <v>0</v>
      </c>
      <c r="I4212" s="77">
        <v>43940</v>
      </c>
      <c r="J4212" s="77">
        <v>5820</v>
      </c>
      <c r="K4212" s="77">
        <v>5820</v>
      </c>
      <c r="L4212" s="80">
        <v>0</v>
      </c>
      <c r="M4212" s="80">
        <f t="shared" si="107"/>
        <v>-5820</v>
      </c>
      <c r="N4212" s="80"/>
      <c r="O4212" s="80"/>
      <c r="P4212" s="80"/>
      <c r="Q4212" s="78">
        <v>110010</v>
      </c>
      <c r="R4212" s="79" t="s">
        <v>150</v>
      </c>
      <c r="S4212" s="78">
        <v>10</v>
      </c>
      <c r="T4212" s="79" t="s">
        <v>150</v>
      </c>
      <c r="U4212" s="78">
        <v>11</v>
      </c>
      <c r="V4212" s="80" t="s">
        <v>156</v>
      </c>
      <c r="W4212" s="78">
        <v>77</v>
      </c>
      <c r="X4212" s="78">
        <v>4</v>
      </c>
    </row>
    <row r="4213" spans="1:24" x14ac:dyDescent="0.25">
      <c r="A4213" s="67"/>
      <c r="B4213" s="67">
        <v>3814</v>
      </c>
      <c r="C4213" s="67" t="s">
        <v>711</v>
      </c>
      <c r="D4213" s="107">
        <v>313132</v>
      </c>
      <c r="E4213" s="88" t="s">
        <v>592</v>
      </c>
      <c r="F4213" s="76">
        <v>787410</v>
      </c>
      <c r="G4213" s="75" t="s">
        <v>227</v>
      </c>
      <c r="H4213" s="77">
        <v>1737</v>
      </c>
      <c r="I4213" s="77">
        <v>21485.99</v>
      </c>
      <c r="J4213" s="77">
        <v>7028</v>
      </c>
      <c r="K4213" s="77">
        <v>4733.37</v>
      </c>
      <c r="L4213" s="80">
        <v>0</v>
      </c>
      <c r="M4213" s="80">
        <f t="shared" si="107"/>
        <v>-7028</v>
      </c>
      <c r="N4213" s="80"/>
      <c r="O4213" s="80"/>
      <c r="P4213" s="80"/>
      <c r="Q4213" s="78">
        <v>110010</v>
      </c>
      <c r="R4213" s="79" t="s">
        <v>150</v>
      </c>
      <c r="S4213" s="78">
        <v>10</v>
      </c>
      <c r="T4213" s="79" t="s">
        <v>150</v>
      </c>
      <c r="U4213" s="78">
        <v>11</v>
      </c>
      <c r="V4213" s="80" t="s">
        <v>156</v>
      </c>
      <c r="W4213" s="78">
        <v>78</v>
      </c>
      <c r="X4213" s="78">
        <v>4</v>
      </c>
    </row>
    <row r="4214" spans="1:24" x14ac:dyDescent="0.25">
      <c r="A4214" s="67"/>
      <c r="B4214" s="67"/>
      <c r="C4214" s="67" t="s">
        <v>711</v>
      </c>
      <c r="D4214" s="107">
        <v>313132</v>
      </c>
      <c r="E4214" s="88" t="s">
        <v>592</v>
      </c>
      <c r="F4214" s="66">
        <v>798142</v>
      </c>
      <c r="G4214" s="66" t="s">
        <v>839</v>
      </c>
      <c r="H4214" s="77"/>
      <c r="I4214" s="77"/>
      <c r="J4214" s="77"/>
      <c r="K4214" s="77"/>
      <c r="L4214" s="80">
        <v>-7879</v>
      </c>
      <c r="M4214" s="80">
        <f t="shared" si="107"/>
        <v>-7879</v>
      </c>
      <c r="N4214" s="80"/>
      <c r="O4214" s="80"/>
      <c r="P4214" s="80"/>
      <c r="Q4214" s="78">
        <v>110010</v>
      </c>
      <c r="R4214" s="79" t="s">
        <v>150</v>
      </c>
      <c r="S4214" s="78">
        <v>10</v>
      </c>
      <c r="T4214" s="79" t="s">
        <v>150</v>
      </c>
      <c r="U4214" s="78">
        <v>11</v>
      </c>
      <c r="V4214" s="80" t="s">
        <v>156</v>
      </c>
      <c r="W4214" s="78">
        <v>79</v>
      </c>
      <c r="X4214" s="78">
        <v>4</v>
      </c>
    </row>
    <row r="4215" spans="1:24" x14ac:dyDescent="0.25">
      <c r="A4215" s="67"/>
      <c r="B4215" s="67">
        <v>3756</v>
      </c>
      <c r="C4215" s="67" t="s">
        <v>711</v>
      </c>
      <c r="D4215" s="107">
        <v>313136</v>
      </c>
      <c r="E4215" s="88" t="s">
        <v>592</v>
      </c>
      <c r="F4215" s="76">
        <v>611110</v>
      </c>
      <c r="G4215" s="75" t="s">
        <v>258</v>
      </c>
      <c r="H4215" s="77">
        <v>78517.52</v>
      </c>
      <c r="I4215" s="77">
        <v>59822.879999999983</v>
      </c>
      <c r="J4215" s="77">
        <v>66803</v>
      </c>
      <c r="K4215" s="77">
        <v>35194.68</v>
      </c>
      <c r="L4215" s="80">
        <v>63216</v>
      </c>
      <c r="M4215" s="80"/>
      <c r="N4215" s="80"/>
      <c r="O4215" s="80"/>
      <c r="P4215" s="80"/>
      <c r="Q4215" s="78">
        <v>110010</v>
      </c>
      <c r="R4215" s="79" t="s">
        <v>150</v>
      </c>
      <c r="S4215" s="78">
        <v>10</v>
      </c>
      <c r="T4215" s="79" t="s">
        <v>150</v>
      </c>
      <c r="U4215" s="78">
        <v>11</v>
      </c>
      <c r="V4215" s="80" t="s">
        <v>156</v>
      </c>
      <c r="W4215" s="78">
        <v>61</v>
      </c>
      <c r="X4215" s="78">
        <v>1</v>
      </c>
    </row>
    <row r="4216" spans="1:24" x14ac:dyDescent="0.25">
      <c r="A4216" s="67"/>
      <c r="B4216" s="67">
        <v>3757</v>
      </c>
      <c r="C4216" s="67" t="s">
        <v>711</v>
      </c>
      <c r="D4216" s="107">
        <v>313136</v>
      </c>
      <c r="E4216" s="88" t="s">
        <v>592</v>
      </c>
      <c r="F4216" s="76">
        <v>611120</v>
      </c>
      <c r="G4216" s="75" t="s">
        <v>229</v>
      </c>
      <c r="H4216" s="77">
        <v>88410</v>
      </c>
      <c r="I4216" s="77">
        <v>82982.02</v>
      </c>
      <c r="J4216" s="77">
        <v>94610</v>
      </c>
      <c r="K4216" s="77">
        <v>50050.75</v>
      </c>
      <c r="L4216" s="80">
        <v>0</v>
      </c>
      <c r="M4216" s="80"/>
      <c r="N4216" s="80"/>
      <c r="O4216" s="80"/>
      <c r="P4216" s="80"/>
      <c r="Q4216" s="78">
        <v>110010</v>
      </c>
      <c r="R4216" s="79" t="s">
        <v>150</v>
      </c>
      <c r="S4216" s="78">
        <v>10</v>
      </c>
      <c r="T4216" s="79" t="s">
        <v>150</v>
      </c>
      <c r="U4216" s="78">
        <v>11</v>
      </c>
      <c r="V4216" s="80" t="s">
        <v>156</v>
      </c>
      <c r="W4216" s="78">
        <v>61</v>
      </c>
      <c r="X4216" s="78">
        <v>1</v>
      </c>
    </row>
    <row r="4217" spans="1:24" x14ac:dyDescent="0.25">
      <c r="A4217" s="67"/>
      <c r="B4217" s="67">
        <v>3758</v>
      </c>
      <c r="C4217" s="67" t="s">
        <v>711</v>
      </c>
      <c r="D4217" s="107">
        <v>313136</v>
      </c>
      <c r="E4217" s="88" t="s">
        <v>592</v>
      </c>
      <c r="F4217" s="76">
        <v>611150</v>
      </c>
      <c r="G4217" s="75" t="s">
        <v>262</v>
      </c>
      <c r="H4217" s="77">
        <v>12366.079999999998</v>
      </c>
      <c r="I4217" s="77">
        <v>11067.2</v>
      </c>
      <c r="J4217" s="77">
        <v>8711</v>
      </c>
      <c r="K4217" s="77">
        <v>0</v>
      </c>
      <c r="L4217" s="80">
        <v>8850</v>
      </c>
      <c r="M4217" s="80"/>
      <c r="N4217" s="80"/>
      <c r="O4217" s="80"/>
      <c r="P4217" s="80"/>
      <c r="Q4217" s="78">
        <v>110010</v>
      </c>
      <c r="R4217" s="79" t="s">
        <v>150</v>
      </c>
      <c r="S4217" s="78">
        <v>10</v>
      </c>
      <c r="T4217" s="79" t="s">
        <v>150</v>
      </c>
      <c r="U4217" s="78">
        <v>11</v>
      </c>
      <c r="V4217" s="80" t="s">
        <v>156</v>
      </c>
      <c r="W4217" s="78">
        <v>61</v>
      </c>
      <c r="X4217" s="78">
        <v>1</v>
      </c>
    </row>
    <row r="4218" spans="1:24" x14ac:dyDescent="0.25">
      <c r="A4218" s="67"/>
      <c r="B4218" s="67">
        <v>3759</v>
      </c>
      <c r="C4218" s="67" t="s">
        <v>711</v>
      </c>
      <c r="D4218" s="107">
        <v>313136</v>
      </c>
      <c r="E4218" s="88" t="s">
        <v>592</v>
      </c>
      <c r="F4218" s="76">
        <v>611160</v>
      </c>
      <c r="G4218" s="75" t="s">
        <v>230</v>
      </c>
      <c r="H4218" s="77">
        <v>13801</v>
      </c>
      <c r="I4218" s="77">
        <v>9868</v>
      </c>
      <c r="J4218" s="77">
        <v>10114</v>
      </c>
      <c r="K4218" s="77">
        <v>0</v>
      </c>
      <c r="L4218" s="80">
        <v>0</v>
      </c>
      <c r="M4218" s="80"/>
      <c r="N4218" s="80"/>
      <c r="O4218" s="80"/>
      <c r="P4218" s="80"/>
      <c r="Q4218" s="78">
        <v>110010</v>
      </c>
      <c r="R4218" s="79" t="s">
        <v>150</v>
      </c>
      <c r="S4218" s="78">
        <v>10</v>
      </c>
      <c r="T4218" s="79" t="s">
        <v>150</v>
      </c>
      <c r="U4218" s="78">
        <v>11</v>
      </c>
      <c r="V4218" s="80" t="s">
        <v>156</v>
      </c>
      <c r="W4218" s="78">
        <v>61</v>
      </c>
      <c r="X4218" s="78">
        <v>1</v>
      </c>
    </row>
    <row r="4219" spans="1:24" x14ac:dyDescent="0.25">
      <c r="A4219" s="67"/>
      <c r="B4219" s="67">
        <v>3760</v>
      </c>
      <c r="C4219" s="67" t="s">
        <v>711</v>
      </c>
      <c r="D4219" s="107">
        <v>313136</v>
      </c>
      <c r="E4219" s="88" t="s">
        <v>592</v>
      </c>
      <c r="F4219" s="76">
        <v>611320</v>
      </c>
      <c r="G4219" s="75" t="s">
        <v>180</v>
      </c>
      <c r="H4219" s="77">
        <v>38912.039999999994</v>
      </c>
      <c r="I4219" s="77">
        <v>40468.559999999998</v>
      </c>
      <c r="J4219" s="77">
        <v>42088</v>
      </c>
      <c r="K4219" s="77">
        <v>21043.62</v>
      </c>
      <c r="L4219" s="80">
        <v>42087</v>
      </c>
      <c r="M4219" s="80"/>
      <c r="N4219" s="80"/>
      <c r="O4219" s="80"/>
      <c r="P4219" s="80"/>
      <c r="Q4219" s="78">
        <v>110010</v>
      </c>
      <c r="R4219" s="79" t="s">
        <v>150</v>
      </c>
      <c r="S4219" s="78">
        <v>10</v>
      </c>
      <c r="T4219" s="79" t="s">
        <v>150</v>
      </c>
      <c r="U4219" s="78">
        <v>11</v>
      </c>
      <c r="V4219" s="80" t="s">
        <v>156</v>
      </c>
      <c r="W4219" s="78">
        <v>61</v>
      </c>
      <c r="X4219" s="78">
        <v>1</v>
      </c>
    </row>
    <row r="4220" spans="1:24" x14ac:dyDescent="0.25">
      <c r="A4220" s="67"/>
      <c r="B4220" s="67">
        <v>3761</v>
      </c>
      <c r="C4220" s="67" t="s">
        <v>711</v>
      </c>
      <c r="D4220" s="107">
        <v>313136</v>
      </c>
      <c r="E4220" s="88" t="s">
        <v>592</v>
      </c>
      <c r="F4220" s="76">
        <v>611430</v>
      </c>
      <c r="G4220" s="75" t="s">
        <v>255</v>
      </c>
      <c r="H4220" s="77">
        <v>0</v>
      </c>
      <c r="I4220" s="77">
        <v>0</v>
      </c>
      <c r="J4220" s="77">
        <v>459</v>
      </c>
      <c r="K4220" s="77">
        <v>0</v>
      </c>
      <c r="L4220" s="80">
        <v>0</v>
      </c>
      <c r="M4220" s="80"/>
      <c r="N4220" s="80"/>
      <c r="O4220" s="80"/>
      <c r="P4220" s="80"/>
      <c r="Q4220" s="78">
        <v>110010</v>
      </c>
      <c r="R4220" s="79" t="s">
        <v>150</v>
      </c>
      <c r="S4220" s="78">
        <v>10</v>
      </c>
      <c r="T4220" s="79" t="s">
        <v>150</v>
      </c>
      <c r="U4220" s="78">
        <v>11</v>
      </c>
      <c r="V4220" s="80" t="s">
        <v>156</v>
      </c>
      <c r="W4220" s="78">
        <v>61</v>
      </c>
      <c r="X4220" s="78">
        <v>1</v>
      </c>
    </row>
    <row r="4221" spans="1:24" x14ac:dyDescent="0.25">
      <c r="A4221" s="67"/>
      <c r="B4221" s="67">
        <v>3762</v>
      </c>
      <c r="C4221" s="67" t="s">
        <v>711</v>
      </c>
      <c r="D4221" s="107">
        <v>313136</v>
      </c>
      <c r="E4221" s="88" t="s">
        <v>592</v>
      </c>
      <c r="F4221" s="76">
        <v>611460</v>
      </c>
      <c r="G4221" s="75" t="s">
        <v>182</v>
      </c>
      <c r="H4221" s="77">
        <v>23642.85</v>
      </c>
      <c r="I4221" s="77">
        <v>20189.579999999994</v>
      </c>
      <c r="J4221" s="77">
        <v>33773</v>
      </c>
      <c r="K4221" s="77">
        <v>11284.81</v>
      </c>
      <c r="L4221" s="80">
        <v>23773</v>
      </c>
      <c r="M4221" s="80"/>
      <c r="N4221" s="80"/>
      <c r="O4221" s="80"/>
      <c r="P4221" s="80"/>
      <c r="Q4221" s="78">
        <v>110010</v>
      </c>
      <c r="R4221" s="79" t="s">
        <v>150</v>
      </c>
      <c r="S4221" s="78">
        <v>10</v>
      </c>
      <c r="T4221" s="79" t="s">
        <v>150</v>
      </c>
      <c r="U4221" s="78">
        <v>11</v>
      </c>
      <c r="V4221" s="80" t="s">
        <v>156</v>
      </c>
      <c r="W4221" s="78">
        <v>61</v>
      </c>
      <c r="X4221" s="78">
        <v>1</v>
      </c>
    </row>
    <row r="4222" spans="1:24" x14ac:dyDescent="0.25">
      <c r="A4222" s="67"/>
      <c r="B4222" s="67">
        <v>3763</v>
      </c>
      <c r="C4222" s="67" t="s">
        <v>711</v>
      </c>
      <c r="D4222" s="107">
        <v>313136</v>
      </c>
      <c r="E4222" s="88" t="s">
        <v>592</v>
      </c>
      <c r="F4222" s="76">
        <v>611510</v>
      </c>
      <c r="G4222" s="75" t="s">
        <v>212</v>
      </c>
      <c r="H4222" s="77">
        <v>19800.189999999999</v>
      </c>
      <c r="I4222" s="77">
        <v>37762.600000000006</v>
      </c>
      <c r="J4222" s="77">
        <v>28288</v>
      </c>
      <c r="K4222" s="77">
        <v>17941.760000000002</v>
      </c>
      <c r="L4222" s="80">
        <v>32288</v>
      </c>
      <c r="M4222" s="80"/>
      <c r="N4222" s="80"/>
      <c r="O4222" s="80"/>
      <c r="P4222" s="80"/>
      <c r="Q4222" s="78">
        <v>110010</v>
      </c>
      <c r="R4222" s="79" t="s">
        <v>150</v>
      </c>
      <c r="S4222" s="78">
        <v>10</v>
      </c>
      <c r="T4222" s="79" t="s">
        <v>150</v>
      </c>
      <c r="U4222" s="78">
        <v>11</v>
      </c>
      <c r="V4222" s="80" t="s">
        <v>156</v>
      </c>
      <c r="W4222" s="78">
        <v>61</v>
      </c>
      <c r="X4222" s="78">
        <v>1</v>
      </c>
    </row>
    <row r="4223" spans="1:24" x14ac:dyDescent="0.25">
      <c r="A4223" s="67"/>
      <c r="B4223" s="67">
        <v>3764</v>
      </c>
      <c r="C4223" s="67" t="s">
        <v>711</v>
      </c>
      <c r="D4223" s="107">
        <v>313136</v>
      </c>
      <c r="E4223" s="88" t="s">
        <v>592</v>
      </c>
      <c r="F4223" s="76">
        <v>712370</v>
      </c>
      <c r="G4223" s="75" t="s">
        <v>184</v>
      </c>
      <c r="H4223" s="77">
        <v>0</v>
      </c>
      <c r="I4223" s="77">
        <v>0</v>
      </c>
      <c r="J4223" s="77">
        <v>350</v>
      </c>
      <c r="K4223" s="77">
        <v>0</v>
      </c>
      <c r="L4223" s="80">
        <v>200</v>
      </c>
      <c r="M4223" s="80">
        <f t="shared" ref="M4223:M4231" si="108">+L4223-J4223</f>
        <v>-150</v>
      </c>
      <c r="N4223" s="80"/>
      <c r="O4223" s="80"/>
      <c r="P4223" s="80"/>
      <c r="Q4223" s="78">
        <v>110010</v>
      </c>
      <c r="R4223" s="79" t="s">
        <v>150</v>
      </c>
      <c r="S4223" s="78">
        <v>10</v>
      </c>
      <c r="T4223" s="79" t="s">
        <v>150</v>
      </c>
      <c r="U4223" s="78">
        <v>11</v>
      </c>
      <c r="V4223" s="80" t="s">
        <v>156</v>
      </c>
      <c r="W4223" s="78">
        <v>71</v>
      </c>
      <c r="X4223" s="78">
        <v>4</v>
      </c>
    </row>
    <row r="4224" spans="1:24" s="66" customFormat="1" x14ac:dyDescent="0.25">
      <c r="A4224" s="67"/>
      <c r="B4224" s="67">
        <v>3765</v>
      </c>
      <c r="C4224" s="67" t="s">
        <v>711</v>
      </c>
      <c r="D4224" s="107">
        <v>313136</v>
      </c>
      <c r="E4224" s="88" t="s">
        <v>592</v>
      </c>
      <c r="F4224" s="76">
        <v>712410</v>
      </c>
      <c r="G4224" s="75" t="s">
        <v>246</v>
      </c>
      <c r="H4224" s="77">
        <v>6000</v>
      </c>
      <c r="I4224" s="77">
        <v>7920</v>
      </c>
      <c r="J4224" s="77">
        <v>9000</v>
      </c>
      <c r="K4224" s="77">
        <v>4065</v>
      </c>
      <c r="L4224" s="80">
        <v>9000</v>
      </c>
      <c r="M4224" s="80">
        <f t="shared" si="108"/>
        <v>0</v>
      </c>
      <c r="N4224" s="80"/>
      <c r="O4224" s="80"/>
      <c r="P4224" s="80"/>
      <c r="Q4224" s="78">
        <v>110010</v>
      </c>
      <c r="R4224" s="79" t="s">
        <v>150</v>
      </c>
      <c r="S4224" s="78">
        <v>10</v>
      </c>
      <c r="T4224" s="79" t="s">
        <v>150</v>
      </c>
      <c r="U4224" s="78">
        <v>11</v>
      </c>
      <c r="V4224" s="80" t="s">
        <v>156</v>
      </c>
      <c r="W4224" s="78">
        <v>71</v>
      </c>
      <c r="X4224" s="78">
        <v>4</v>
      </c>
    </row>
    <row r="4225" spans="1:24" x14ac:dyDescent="0.25">
      <c r="A4225" s="67"/>
      <c r="B4225" s="67">
        <v>3766</v>
      </c>
      <c r="C4225" s="67" t="s">
        <v>711</v>
      </c>
      <c r="D4225" s="107">
        <v>313136</v>
      </c>
      <c r="E4225" s="88" t="s">
        <v>592</v>
      </c>
      <c r="F4225" s="76">
        <v>733110</v>
      </c>
      <c r="G4225" s="75" t="s">
        <v>214</v>
      </c>
      <c r="H4225" s="77">
        <v>4244.49</v>
      </c>
      <c r="I4225" s="77">
        <v>5148.1100000000006</v>
      </c>
      <c r="J4225" s="77">
        <v>4189</v>
      </c>
      <c r="K4225" s="77">
        <v>1038.1399999999999</v>
      </c>
      <c r="L4225" s="80">
        <v>5489</v>
      </c>
      <c r="M4225" s="80">
        <f t="shared" si="108"/>
        <v>1300</v>
      </c>
      <c r="N4225" s="80"/>
      <c r="O4225" s="80"/>
      <c r="P4225" s="80"/>
      <c r="Q4225" s="78">
        <v>110010</v>
      </c>
      <c r="R4225" s="79" t="s">
        <v>150</v>
      </c>
      <c r="S4225" s="78">
        <v>10</v>
      </c>
      <c r="T4225" s="79" t="s">
        <v>150</v>
      </c>
      <c r="U4225" s="78">
        <v>11</v>
      </c>
      <c r="V4225" s="80" t="s">
        <v>156</v>
      </c>
      <c r="W4225" s="78">
        <v>73</v>
      </c>
      <c r="X4225" s="78">
        <v>4</v>
      </c>
    </row>
    <row r="4226" spans="1:24" x14ac:dyDescent="0.25">
      <c r="A4226" s="67"/>
      <c r="B4226" s="67">
        <v>3767</v>
      </c>
      <c r="C4226" s="67" t="s">
        <v>711</v>
      </c>
      <c r="D4226" s="107">
        <v>313136</v>
      </c>
      <c r="E4226" s="88" t="s">
        <v>592</v>
      </c>
      <c r="F4226" s="76">
        <v>744220</v>
      </c>
      <c r="G4226" s="75" t="s">
        <v>191</v>
      </c>
      <c r="H4226" s="77">
        <v>890.44</v>
      </c>
      <c r="I4226" s="77">
        <v>0</v>
      </c>
      <c r="J4226" s="77">
        <v>0</v>
      </c>
      <c r="K4226" s="77">
        <v>0</v>
      </c>
      <c r="L4226" s="80">
        <v>0</v>
      </c>
      <c r="M4226" s="80">
        <f t="shared" si="108"/>
        <v>0</v>
      </c>
      <c r="N4226" s="80"/>
      <c r="O4226" s="80"/>
      <c r="P4226" s="80"/>
      <c r="Q4226" s="78">
        <v>110010</v>
      </c>
      <c r="R4226" s="79" t="s">
        <v>150</v>
      </c>
      <c r="S4226" s="78">
        <v>10</v>
      </c>
      <c r="T4226" s="79" t="s">
        <v>150</v>
      </c>
      <c r="U4226" s="78">
        <v>11</v>
      </c>
      <c r="V4226" s="80" t="s">
        <v>156</v>
      </c>
      <c r="W4226" s="78">
        <v>74</v>
      </c>
      <c r="X4226" s="78">
        <v>4</v>
      </c>
    </row>
    <row r="4227" spans="1:24" x14ac:dyDescent="0.25">
      <c r="A4227" s="67"/>
      <c r="B4227" s="67">
        <v>3768</v>
      </c>
      <c r="C4227" s="67" t="s">
        <v>711</v>
      </c>
      <c r="D4227" s="107">
        <v>313136</v>
      </c>
      <c r="E4227" s="88" t="s">
        <v>592</v>
      </c>
      <c r="F4227" s="76">
        <v>755310</v>
      </c>
      <c r="G4227" s="75" t="s">
        <v>194</v>
      </c>
      <c r="H4227" s="77">
        <v>978.25</v>
      </c>
      <c r="I4227" s="77">
        <v>1446.7799999999997</v>
      </c>
      <c r="J4227" s="77">
        <v>1800</v>
      </c>
      <c r="K4227" s="77">
        <v>1020.3599999999999</v>
      </c>
      <c r="L4227" s="80">
        <v>1800</v>
      </c>
      <c r="M4227" s="80">
        <f t="shared" si="108"/>
        <v>0</v>
      </c>
      <c r="N4227" s="80"/>
      <c r="O4227" s="80"/>
      <c r="P4227" s="80"/>
      <c r="Q4227" s="78">
        <v>110010</v>
      </c>
      <c r="R4227" s="79" t="s">
        <v>150</v>
      </c>
      <c r="S4227" s="78">
        <v>10</v>
      </c>
      <c r="T4227" s="79" t="s">
        <v>150</v>
      </c>
      <c r="U4227" s="78">
        <v>11</v>
      </c>
      <c r="V4227" s="80" t="s">
        <v>156</v>
      </c>
      <c r="W4227" s="78">
        <v>75</v>
      </c>
      <c r="X4227" s="78">
        <v>4</v>
      </c>
    </row>
    <row r="4228" spans="1:24" x14ac:dyDescent="0.25">
      <c r="A4228" s="67"/>
      <c r="B4228" s="67">
        <v>3769</v>
      </c>
      <c r="C4228" s="67" t="s">
        <v>711</v>
      </c>
      <c r="D4228" s="107">
        <v>313136</v>
      </c>
      <c r="E4228" s="88" t="s">
        <v>592</v>
      </c>
      <c r="F4228" s="76">
        <v>755360</v>
      </c>
      <c r="G4228" s="75" t="s">
        <v>225</v>
      </c>
      <c r="H4228" s="77">
        <v>233</v>
      </c>
      <c r="I4228" s="77">
        <v>136.16</v>
      </c>
      <c r="J4228" s="77">
        <v>600</v>
      </c>
      <c r="K4228" s="77">
        <v>0</v>
      </c>
      <c r="L4228" s="80">
        <v>250</v>
      </c>
      <c r="M4228" s="80">
        <f t="shared" si="108"/>
        <v>-350</v>
      </c>
      <c r="N4228" s="80"/>
      <c r="O4228" s="80"/>
      <c r="P4228" s="80"/>
      <c r="Q4228" s="78">
        <v>110010</v>
      </c>
      <c r="R4228" s="79" t="s">
        <v>150</v>
      </c>
      <c r="S4228" s="78">
        <v>10</v>
      </c>
      <c r="T4228" s="79" t="s">
        <v>150</v>
      </c>
      <c r="U4228" s="78">
        <v>11</v>
      </c>
      <c r="V4228" s="80" t="s">
        <v>156</v>
      </c>
      <c r="W4228" s="78">
        <v>75</v>
      </c>
      <c r="X4228" s="78">
        <v>4</v>
      </c>
    </row>
    <row r="4229" spans="1:24" x14ac:dyDescent="0.25">
      <c r="A4229" s="67"/>
      <c r="B4229" s="67">
        <v>3770</v>
      </c>
      <c r="C4229" s="67" t="s">
        <v>711</v>
      </c>
      <c r="D4229" s="107">
        <v>313136</v>
      </c>
      <c r="E4229" s="88" t="s">
        <v>592</v>
      </c>
      <c r="F4229" s="76">
        <v>755510</v>
      </c>
      <c r="G4229" s="75" t="s">
        <v>195</v>
      </c>
      <c r="H4229" s="77">
        <v>0</v>
      </c>
      <c r="I4229" s="77">
        <v>0</v>
      </c>
      <c r="J4229" s="77">
        <v>850</v>
      </c>
      <c r="K4229" s="77">
        <v>0</v>
      </c>
      <c r="L4229" s="80">
        <v>750</v>
      </c>
      <c r="M4229" s="80">
        <f t="shared" si="108"/>
        <v>-100</v>
      </c>
      <c r="N4229" s="80"/>
      <c r="O4229" s="80"/>
      <c r="P4229" s="80"/>
      <c r="Q4229" s="78">
        <v>110010</v>
      </c>
      <c r="R4229" s="79" t="s">
        <v>150</v>
      </c>
      <c r="S4229" s="78">
        <v>10</v>
      </c>
      <c r="T4229" s="79" t="s">
        <v>150</v>
      </c>
      <c r="U4229" s="78">
        <v>11</v>
      </c>
      <c r="V4229" s="80" t="s">
        <v>156</v>
      </c>
      <c r="W4229" s="78">
        <v>75</v>
      </c>
      <c r="X4229" s="78">
        <v>4</v>
      </c>
    </row>
    <row r="4230" spans="1:24" x14ac:dyDescent="0.25">
      <c r="A4230" s="67"/>
      <c r="B4230" s="67">
        <v>3771</v>
      </c>
      <c r="C4230" s="67" t="s">
        <v>711</v>
      </c>
      <c r="D4230" s="107">
        <v>313136</v>
      </c>
      <c r="E4230" s="88" t="s">
        <v>592</v>
      </c>
      <c r="F4230" s="76">
        <v>755705</v>
      </c>
      <c r="G4230" s="75" t="s">
        <v>196</v>
      </c>
      <c r="H4230" s="77">
        <v>1.36</v>
      </c>
      <c r="I4230" s="77">
        <v>10.29</v>
      </c>
      <c r="J4230" s="77">
        <v>50</v>
      </c>
      <c r="K4230" s="77">
        <v>0.48</v>
      </c>
      <c r="L4230" s="80">
        <v>50</v>
      </c>
      <c r="M4230" s="80">
        <f t="shared" si="108"/>
        <v>0</v>
      </c>
      <c r="N4230" s="80"/>
      <c r="O4230" s="80"/>
      <c r="P4230" s="80"/>
      <c r="Q4230" s="78">
        <v>110010</v>
      </c>
      <c r="R4230" s="79" t="s">
        <v>150</v>
      </c>
      <c r="S4230" s="78">
        <v>10</v>
      </c>
      <c r="T4230" s="79" t="s">
        <v>150</v>
      </c>
      <c r="U4230" s="78">
        <v>11</v>
      </c>
      <c r="V4230" s="80" t="s">
        <v>156</v>
      </c>
      <c r="W4230" s="78">
        <v>75</v>
      </c>
      <c r="X4230" s="78">
        <v>4</v>
      </c>
    </row>
    <row r="4231" spans="1:24" x14ac:dyDescent="0.25">
      <c r="A4231" s="67"/>
      <c r="B4231" s="67"/>
      <c r="C4231" s="67" t="s">
        <v>711</v>
      </c>
      <c r="D4231" s="107">
        <v>313136</v>
      </c>
      <c r="E4231" s="88" t="s">
        <v>592</v>
      </c>
      <c r="F4231" s="66">
        <v>798142</v>
      </c>
      <c r="G4231" s="66" t="s">
        <v>839</v>
      </c>
      <c r="H4231" s="77"/>
      <c r="I4231" s="77"/>
      <c r="J4231" s="77"/>
      <c r="K4231" s="77"/>
      <c r="L4231" s="80">
        <v>-4803</v>
      </c>
      <c r="M4231" s="80">
        <f t="shared" si="108"/>
        <v>-4803</v>
      </c>
      <c r="N4231" s="80"/>
      <c r="O4231" s="80"/>
      <c r="P4231" s="80"/>
      <c r="Q4231" s="78">
        <v>110010</v>
      </c>
      <c r="R4231" s="79" t="s">
        <v>150</v>
      </c>
      <c r="S4231" s="78">
        <v>10</v>
      </c>
      <c r="T4231" s="79" t="s">
        <v>150</v>
      </c>
      <c r="U4231" s="78">
        <v>11</v>
      </c>
      <c r="V4231" s="80" t="s">
        <v>156</v>
      </c>
      <c r="W4231" s="78">
        <v>79</v>
      </c>
      <c r="X4231" s="78">
        <v>4</v>
      </c>
    </row>
    <row r="4232" spans="1:24" x14ac:dyDescent="0.25">
      <c r="A4232" s="67"/>
      <c r="B4232" s="67">
        <v>3815</v>
      </c>
      <c r="C4232" s="67" t="s">
        <v>711</v>
      </c>
      <c r="D4232" s="109">
        <v>343020</v>
      </c>
      <c r="E4232" s="88" t="s">
        <v>593</v>
      </c>
      <c r="F4232" s="72">
        <v>611120</v>
      </c>
      <c r="G4232" s="75" t="s">
        <v>229</v>
      </c>
      <c r="H4232" s="77">
        <v>88809.68</v>
      </c>
      <c r="I4232" s="77">
        <v>63319.02</v>
      </c>
      <c r="J4232" s="77">
        <v>66367</v>
      </c>
      <c r="K4232" s="77">
        <v>21546.38</v>
      </c>
      <c r="L4232" s="80">
        <v>0</v>
      </c>
      <c r="M4232" s="80"/>
      <c r="N4232" s="80"/>
      <c r="O4232" s="80"/>
      <c r="P4232" s="80"/>
      <c r="Q4232" s="78">
        <v>110010</v>
      </c>
      <c r="R4232" s="79" t="s">
        <v>150</v>
      </c>
      <c r="S4232" s="78">
        <v>10</v>
      </c>
      <c r="T4232" s="79" t="s">
        <v>150</v>
      </c>
      <c r="U4232" s="78">
        <v>11</v>
      </c>
      <c r="V4232" s="80" t="s">
        <v>156</v>
      </c>
      <c r="W4232" s="78">
        <v>61</v>
      </c>
      <c r="X4232" s="78">
        <v>3</v>
      </c>
    </row>
    <row r="4233" spans="1:24" x14ac:dyDescent="0.25">
      <c r="A4233" s="67"/>
      <c r="B4233" s="67">
        <v>3816</v>
      </c>
      <c r="C4233" s="67" t="s">
        <v>711</v>
      </c>
      <c r="D4233" s="109">
        <v>343020</v>
      </c>
      <c r="E4233" s="88" t="s">
        <v>593</v>
      </c>
      <c r="F4233" s="72">
        <v>611320</v>
      </c>
      <c r="G4233" s="75" t="s">
        <v>180</v>
      </c>
      <c r="H4233" s="77">
        <v>50153.640000000007</v>
      </c>
      <c r="I4233" s="77">
        <v>52159.80000000001</v>
      </c>
      <c r="J4233" s="77">
        <v>54247</v>
      </c>
      <c r="K4233" s="77">
        <v>27123.120000000003</v>
      </c>
      <c r="L4233" s="80">
        <v>54246</v>
      </c>
      <c r="M4233" s="80"/>
      <c r="N4233" s="80"/>
      <c r="O4233" s="80"/>
      <c r="P4233" s="80"/>
      <c r="Q4233" s="78">
        <v>110010</v>
      </c>
      <c r="R4233" s="79" t="s">
        <v>150</v>
      </c>
      <c r="S4233" s="78">
        <v>10</v>
      </c>
      <c r="T4233" s="79" t="s">
        <v>150</v>
      </c>
      <c r="U4233" s="78">
        <v>11</v>
      </c>
      <c r="V4233" s="80" t="s">
        <v>156</v>
      </c>
      <c r="W4233" s="78">
        <v>61</v>
      </c>
      <c r="X4233" s="78">
        <v>3</v>
      </c>
    </row>
    <row r="4234" spans="1:24" x14ac:dyDescent="0.25">
      <c r="A4234" s="67"/>
      <c r="B4234" s="67">
        <v>3817</v>
      </c>
      <c r="C4234" s="67" t="s">
        <v>711</v>
      </c>
      <c r="D4234" s="109">
        <v>343020</v>
      </c>
      <c r="E4234" s="88" t="s">
        <v>593</v>
      </c>
      <c r="F4234" s="72">
        <v>611460</v>
      </c>
      <c r="G4234" s="75" t="s">
        <v>182</v>
      </c>
      <c r="H4234" s="77">
        <v>13590.64</v>
      </c>
      <c r="I4234" s="77">
        <v>13146.55</v>
      </c>
      <c r="J4234" s="77">
        <v>15960</v>
      </c>
      <c r="K4234" s="77">
        <v>244.08</v>
      </c>
      <c r="L4234" s="80">
        <v>15960</v>
      </c>
      <c r="M4234" s="80"/>
      <c r="N4234" s="80"/>
      <c r="O4234" s="80"/>
      <c r="P4234" s="80"/>
      <c r="Q4234" s="78">
        <v>110010</v>
      </c>
      <c r="R4234" s="79" t="s">
        <v>150</v>
      </c>
      <c r="S4234" s="78">
        <v>10</v>
      </c>
      <c r="T4234" s="79" t="s">
        <v>150</v>
      </c>
      <c r="U4234" s="78">
        <v>11</v>
      </c>
      <c r="V4234" s="80" t="s">
        <v>156</v>
      </c>
      <c r="W4234" s="78">
        <v>61</v>
      </c>
      <c r="X4234" s="78">
        <v>3</v>
      </c>
    </row>
    <row r="4235" spans="1:24" s="66" customFormat="1" x14ac:dyDescent="0.25">
      <c r="A4235" s="67"/>
      <c r="B4235" s="67">
        <v>3818</v>
      </c>
      <c r="C4235" s="67" t="s">
        <v>711</v>
      </c>
      <c r="D4235" s="109">
        <v>343020</v>
      </c>
      <c r="E4235" s="88" t="s">
        <v>593</v>
      </c>
      <c r="F4235" s="72">
        <v>712410</v>
      </c>
      <c r="G4235" s="75" t="s">
        <v>246</v>
      </c>
      <c r="H4235" s="77">
        <v>0</v>
      </c>
      <c r="I4235" s="77">
        <v>0</v>
      </c>
      <c r="J4235" s="77">
        <v>8000</v>
      </c>
      <c r="K4235" s="77">
        <v>0</v>
      </c>
      <c r="L4235" s="80">
        <v>4000</v>
      </c>
      <c r="M4235" s="80">
        <f t="shared" ref="M4235:M4247" si="109">+L4235-J4235</f>
        <v>-4000</v>
      </c>
      <c r="N4235" s="80"/>
      <c r="O4235" s="80"/>
      <c r="P4235" s="80"/>
      <c r="Q4235" s="78">
        <v>110010</v>
      </c>
      <c r="R4235" s="79" t="s">
        <v>150</v>
      </c>
      <c r="S4235" s="78">
        <v>10</v>
      </c>
      <c r="T4235" s="79" t="s">
        <v>150</v>
      </c>
      <c r="U4235" s="78">
        <v>11</v>
      </c>
      <c r="V4235" s="80" t="s">
        <v>156</v>
      </c>
      <c r="W4235" s="78">
        <v>71</v>
      </c>
      <c r="X4235" s="78">
        <v>6</v>
      </c>
    </row>
    <row r="4236" spans="1:24" x14ac:dyDescent="0.25">
      <c r="A4236" s="67"/>
      <c r="B4236" s="67">
        <v>3819</v>
      </c>
      <c r="C4236" s="67" t="s">
        <v>711</v>
      </c>
      <c r="D4236" s="109">
        <v>343020</v>
      </c>
      <c r="E4236" s="88" t="s">
        <v>593</v>
      </c>
      <c r="F4236" s="72">
        <v>712510</v>
      </c>
      <c r="G4236" s="75" t="s">
        <v>186</v>
      </c>
      <c r="H4236" s="77">
        <v>0</v>
      </c>
      <c r="I4236" s="77">
        <v>0</v>
      </c>
      <c r="J4236" s="77">
        <v>1200</v>
      </c>
      <c r="K4236" s="77">
        <v>0</v>
      </c>
      <c r="L4236" s="80">
        <v>1200</v>
      </c>
      <c r="M4236" s="80">
        <f t="shared" si="109"/>
        <v>0</v>
      </c>
      <c r="N4236" s="80"/>
      <c r="O4236" s="80"/>
      <c r="P4236" s="80"/>
      <c r="Q4236" s="78">
        <v>110010</v>
      </c>
      <c r="R4236" s="79" t="s">
        <v>150</v>
      </c>
      <c r="S4236" s="78">
        <v>10</v>
      </c>
      <c r="T4236" s="79" t="s">
        <v>150</v>
      </c>
      <c r="U4236" s="78">
        <v>11</v>
      </c>
      <c r="V4236" s="80" t="s">
        <v>156</v>
      </c>
      <c r="W4236" s="78">
        <v>71</v>
      </c>
      <c r="X4236" s="78">
        <v>6</v>
      </c>
    </row>
    <row r="4237" spans="1:24" x14ac:dyDescent="0.25">
      <c r="A4237" s="67"/>
      <c r="B4237" s="67">
        <v>3820</v>
      </c>
      <c r="C4237" s="67" t="s">
        <v>711</v>
      </c>
      <c r="D4237" s="109">
        <v>343020</v>
      </c>
      <c r="E4237" s="88" t="s">
        <v>593</v>
      </c>
      <c r="F4237" s="72">
        <v>733110</v>
      </c>
      <c r="G4237" s="75" t="s">
        <v>214</v>
      </c>
      <c r="H4237" s="77">
        <v>10106.799999999999</v>
      </c>
      <c r="I4237" s="77">
        <v>5208.8100000000004</v>
      </c>
      <c r="J4237" s="77">
        <v>4169</v>
      </c>
      <c r="K4237" s="77">
        <v>1230</v>
      </c>
      <c r="L4237" s="80">
        <v>3000</v>
      </c>
      <c r="M4237" s="80">
        <f t="shared" si="109"/>
        <v>-1169</v>
      </c>
      <c r="N4237" s="80"/>
      <c r="O4237" s="80"/>
      <c r="P4237" s="80"/>
      <c r="Q4237" s="78">
        <v>110010</v>
      </c>
      <c r="R4237" s="79" t="s">
        <v>150</v>
      </c>
      <c r="S4237" s="78">
        <v>10</v>
      </c>
      <c r="T4237" s="79" t="s">
        <v>150</v>
      </c>
      <c r="U4237" s="78">
        <v>11</v>
      </c>
      <c r="V4237" s="80" t="s">
        <v>156</v>
      </c>
      <c r="W4237" s="78">
        <v>73</v>
      </c>
      <c r="X4237" s="78">
        <v>6</v>
      </c>
    </row>
    <row r="4238" spans="1:24" x14ac:dyDescent="0.25">
      <c r="A4238" s="67"/>
      <c r="B4238" s="67">
        <v>3821</v>
      </c>
      <c r="C4238" s="67" t="s">
        <v>711</v>
      </c>
      <c r="D4238" s="109">
        <v>343020</v>
      </c>
      <c r="E4238" s="88" t="s">
        <v>593</v>
      </c>
      <c r="F4238" s="72">
        <v>733230</v>
      </c>
      <c r="G4238" s="75" t="s">
        <v>369</v>
      </c>
      <c r="H4238" s="77">
        <v>4250</v>
      </c>
      <c r="I4238" s="77">
        <v>1615</v>
      </c>
      <c r="J4238" s="77">
        <v>6800</v>
      </c>
      <c r="K4238" s="77">
        <v>340</v>
      </c>
      <c r="L4238" s="80">
        <v>6800</v>
      </c>
      <c r="M4238" s="80">
        <f t="shared" si="109"/>
        <v>0</v>
      </c>
      <c r="N4238" s="80"/>
      <c r="O4238" s="80"/>
      <c r="P4238" s="80"/>
      <c r="Q4238" s="78">
        <v>110010</v>
      </c>
      <c r="R4238" s="79" t="s">
        <v>150</v>
      </c>
      <c r="S4238" s="78">
        <v>10</v>
      </c>
      <c r="T4238" s="79" t="s">
        <v>150</v>
      </c>
      <c r="U4238" s="78">
        <v>11</v>
      </c>
      <c r="V4238" s="80" t="s">
        <v>156</v>
      </c>
      <c r="W4238" s="78">
        <v>73</v>
      </c>
      <c r="X4238" s="78">
        <v>6</v>
      </c>
    </row>
    <row r="4239" spans="1:24" x14ac:dyDescent="0.25">
      <c r="A4239" s="67"/>
      <c r="B4239" s="67">
        <v>3822</v>
      </c>
      <c r="C4239" s="67" t="s">
        <v>711</v>
      </c>
      <c r="D4239" s="109">
        <v>343020</v>
      </c>
      <c r="E4239" s="88" t="s">
        <v>593</v>
      </c>
      <c r="F4239" s="72">
        <v>744210</v>
      </c>
      <c r="G4239" s="75" t="s">
        <v>190</v>
      </c>
      <c r="H4239" s="77">
        <v>0</v>
      </c>
      <c r="I4239" s="77">
        <v>0</v>
      </c>
      <c r="J4239" s="77">
        <v>300</v>
      </c>
      <c r="K4239" s="77">
        <v>0</v>
      </c>
      <c r="L4239" s="80">
        <v>300</v>
      </c>
      <c r="M4239" s="80">
        <f t="shared" si="109"/>
        <v>0</v>
      </c>
      <c r="N4239" s="80"/>
      <c r="O4239" s="80"/>
      <c r="P4239" s="80"/>
      <c r="Q4239" s="78">
        <v>110010</v>
      </c>
      <c r="R4239" s="79" t="s">
        <v>150</v>
      </c>
      <c r="S4239" s="78">
        <v>10</v>
      </c>
      <c r="T4239" s="79" t="s">
        <v>150</v>
      </c>
      <c r="U4239" s="78">
        <v>11</v>
      </c>
      <c r="V4239" s="80" t="s">
        <v>156</v>
      </c>
      <c r="W4239" s="78">
        <v>74</v>
      </c>
      <c r="X4239" s="78">
        <v>6</v>
      </c>
    </row>
    <row r="4240" spans="1:24" x14ac:dyDescent="0.25">
      <c r="A4240" s="67"/>
      <c r="B4240" s="67">
        <v>3823</v>
      </c>
      <c r="C4240" s="67" t="s">
        <v>711</v>
      </c>
      <c r="D4240" s="109">
        <v>343020</v>
      </c>
      <c r="E4240" s="88" t="s">
        <v>593</v>
      </c>
      <c r="F4240" s="72">
        <v>744220</v>
      </c>
      <c r="G4240" s="75" t="s">
        <v>191</v>
      </c>
      <c r="H4240" s="77">
        <v>423.36</v>
      </c>
      <c r="I4240" s="77">
        <v>0</v>
      </c>
      <c r="J4240" s="77">
        <v>500</v>
      </c>
      <c r="K4240" s="77">
        <v>0</v>
      </c>
      <c r="L4240" s="80">
        <v>500</v>
      </c>
      <c r="M4240" s="80">
        <f t="shared" si="109"/>
        <v>0</v>
      </c>
      <c r="N4240" s="80"/>
      <c r="O4240" s="80"/>
      <c r="P4240" s="80"/>
      <c r="Q4240" s="78">
        <v>110010</v>
      </c>
      <c r="R4240" s="79" t="s">
        <v>150</v>
      </c>
      <c r="S4240" s="78">
        <v>10</v>
      </c>
      <c r="T4240" s="79" t="s">
        <v>150</v>
      </c>
      <c r="U4240" s="78">
        <v>11</v>
      </c>
      <c r="V4240" s="80" t="s">
        <v>156</v>
      </c>
      <c r="W4240" s="78">
        <v>74</v>
      </c>
      <c r="X4240" s="78">
        <v>6</v>
      </c>
    </row>
    <row r="4241" spans="1:24" x14ac:dyDescent="0.25">
      <c r="A4241" s="67"/>
      <c r="B4241" s="67">
        <v>3824</v>
      </c>
      <c r="C4241" s="67" t="s">
        <v>711</v>
      </c>
      <c r="D4241" s="109">
        <v>343020</v>
      </c>
      <c r="E4241" s="88" t="s">
        <v>593</v>
      </c>
      <c r="F4241" s="72">
        <v>744370</v>
      </c>
      <c r="G4241" s="75" t="s">
        <v>192</v>
      </c>
      <c r="H4241" s="77">
        <v>0</v>
      </c>
      <c r="I4241" s="77">
        <v>0</v>
      </c>
      <c r="J4241" s="77">
        <v>3000</v>
      </c>
      <c r="K4241" s="77">
        <v>0</v>
      </c>
      <c r="L4241" s="80">
        <v>3000</v>
      </c>
      <c r="M4241" s="80">
        <f t="shared" si="109"/>
        <v>0</v>
      </c>
      <c r="N4241" s="80"/>
      <c r="O4241" s="80"/>
      <c r="P4241" s="80"/>
      <c r="Q4241" s="78">
        <v>110010</v>
      </c>
      <c r="R4241" s="79" t="s">
        <v>150</v>
      </c>
      <c r="S4241" s="78">
        <v>10</v>
      </c>
      <c r="T4241" s="79" t="s">
        <v>150</v>
      </c>
      <c r="U4241" s="78">
        <v>11</v>
      </c>
      <c r="V4241" s="80" t="s">
        <v>156</v>
      </c>
      <c r="W4241" s="78">
        <v>74</v>
      </c>
      <c r="X4241" s="78">
        <v>6</v>
      </c>
    </row>
    <row r="4242" spans="1:24" s="66" customFormat="1" x14ac:dyDescent="0.25">
      <c r="A4242" s="67"/>
      <c r="B4242" s="67">
        <v>3825</v>
      </c>
      <c r="C4242" s="67" t="s">
        <v>711</v>
      </c>
      <c r="D4242" s="109">
        <v>343020</v>
      </c>
      <c r="E4242" s="88" t="s">
        <v>593</v>
      </c>
      <c r="F4242" s="72">
        <v>755310</v>
      </c>
      <c r="G4242" s="75" t="s">
        <v>194</v>
      </c>
      <c r="H4242" s="77">
        <v>0</v>
      </c>
      <c r="I4242" s="77">
        <v>0</v>
      </c>
      <c r="J4242" s="77">
        <v>150</v>
      </c>
      <c r="K4242" s="77">
        <v>0</v>
      </c>
      <c r="L4242" s="80">
        <v>150</v>
      </c>
      <c r="M4242" s="80">
        <f t="shared" si="109"/>
        <v>0</v>
      </c>
      <c r="N4242" s="80"/>
      <c r="O4242" s="80"/>
      <c r="P4242" s="80"/>
      <c r="Q4242" s="78">
        <v>110010</v>
      </c>
      <c r="R4242" s="79" t="s">
        <v>150</v>
      </c>
      <c r="S4242" s="78">
        <v>10</v>
      </c>
      <c r="T4242" s="79" t="s">
        <v>150</v>
      </c>
      <c r="U4242" s="78">
        <v>11</v>
      </c>
      <c r="V4242" s="80" t="s">
        <v>156</v>
      </c>
      <c r="W4242" s="78">
        <v>75</v>
      </c>
      <c r="X4242" s="78">
        <v>6</v>
      </c>
    </row>
    <row r="4243" spans="1:24" x14ac:dyDescent="0.25">
      <c r="A4243" s="67"/>
      <c r="B4243" s="67">
        <v>3826</v>
      </c>
      <c r="C4243" s="67" t="s">
        <v>711</v>
      </c>
      <c r="D4243" s="109">
        <v>343020</v>
      </c>
      <c r="E4243" s="88" t="s">
        <v>593</v>
      </c>
      <c r="F4243" s="72">
        <v>755360</v>
      </c>
      <c r="G4243" s="75" t="s">
        <v>225</v>
      </c>
      <c r="H4243" s="77">
        <v>0</v>
      </c>
      <c r="I4243" s="77">
        <v>0</v>
      </c>
      <c r="J4243" s="77">
        <v>100</v>
      </c>
      <c r="K4243" s="77">
        <v>0</v>
      </c>
      <c r="L4243" s="80">
        <v>100</v>
      </c>
      <c r="M4243" s="80">
        <f t="shared" si="109"/>
        <v>0</v>
      </c>
      <c r="N4243" s="80"/>
      <c r="O4243" s="80"/>
      <c r="P4243" s="80"/>
      <c r="Q4243" s="78">
        <v>110010</v>
      </c>
      <c r="R4243" s="79" t="s">
        <v>150</v>
      </c>
      <c r="S4243" s="78">
        <v>10</v>
      </c>
      <c r="T4243" s="79" t="s">
        <v>150</v>
      </c>
      <c r="U4243" s="78">
        <v>11</v>
      </c>
      <c r="V4243" s="80" t="s">
        <v>156</v>
      </c>
      <c r="W4243" s="78">
        <v>75</v>
      </c>
      <c r="X4243" s="78">
        <v>6</v>
      </c>
    </row>
    <row r="4244" spans="1:24" x14ac:dyDescent="0.25">
      <c r="A4244" s="67"/>
      <c r="B4244" s="67">
        <v>3827</v>
      </c>
      <c r="C4244" s="67" t="s">
        <v>711</v>
      </c>
      <c r="D4244" s="109">
        <v>343020</v>
      </c>
      <c r="E4244" s="88" t="s">
        <v>593</v>
      </c>
      <c r="F4244" s="72">
        <v>755510</v>
      </c>
      <c r="G4244" s="75" t="s">
        <v>195</v>
      </c>
      <c r="H4244" s="77">
        <v>126.81</v>
      </c>
      <c r="I4244" s="77">
        <v>2735</v>
      </c>
      <c r="J4244" s="77">
        <v>1800</v>
      </c>
      <c r="K4244" s="77">
        <v>0</v>
      </c>
      <c r="L4244" s="80">
        <v>1800</v>
      </c>
      <c r="M4244" s="80">
        <f t="shared" si="109"/>
        <v>0</v>
      </c>
      <c r="N4244" s="80"/>
      <c r="O4244" s="80"/>
      <c r="P4244" s="80"/>
      <c r="Q4244" s="78">
        <v>110010</v>
      </c>
      <c r="R4244" s="79" t="s">
        <v>150</v>
      </c>
      <c r="S4244" s="78">
        <v>10</v>
      </c>
      <c r="T4244" s="79" t="s">
        <v>150</v>
      </c>
      <c r="U4244" s="78">
        <v>11</v>
      </c>
      <c r="V4244" s="80" t="s">
        <v>156</v>
      </c>
      <c r="W4244" s="78">
        <v>75</v>
      </c>
      <c r="X4244" s="78">
        <v>6</v>
      </c>
    </row>
    <row r="4245" spans="1:24" x14ac:dyDescent="0.25">
      <c r="A4245" s="67"/>
      <c r="B4245" s="67">
        <v>3828</v>
      </c>
      <c r="C4245" s="67" t="s">
        <v>711</v>
      </c>
      <c r="D4245" s="109">
        <v>343020</v>
      </c>
      <c r="E4245" s="88" t="s">
        <v>593</v>
      </c>
      <c r="F4245" s="72">
        <v>755730</v>
      </c>
      <c r="G4245" s="75" t="s">
        <v>197</v>
      </c>
      <c r="H4245" s="77">
        <v>0</v>
      </c>
      <c r="I4245" s="77">
        <v>0</v>
      </c>
      <c r="J4245" s="77">
        <v>120</v>
      </c>
      <c r="K4245" s="77">
        <v>120</v>
      </c>
      <c r="L4245" s="80">
        <v>100</v>
      </c>
      <c r="M4245" s="80">
        <f t="shared" si="109"/>
        <v>-20</v>
      </c>
      <c r="N4245" s="80"/>
      <c r="O4245" s="80"/>
      <c r="P4245" s="80"/>
      <c r="Q4245" s="78">
        <v>110010</v>
      </c>
      <c r="R4245" s="79" t="s">
        <v>150</v>
      </c>
      <c r="S4245" s="78">
        <v>10</v>
      </c>
      <c r="T4245" s="79" t="s">
        <v>150</v>
      </c>
      <c r="U4245" s="78">
        <v>11</v>
      </c>
      <c r="V4245" s="80" t="s">
        <v>156</v>
      </c>
      <c r="W4245" s="78">
        <v>75</v>
      </c>
      <c r="X4245" s="78">
        <v>6</v>
      </c>
    </row>
    <row r="4246" spans="1:24" x14ac:dyDescent="0.25">
      <c r="A4246" s="67"/>
      <c r="B4246" s="67">
        <v>3829</v>
      </c>
      <c r="C4246" s="67" t="s">
        <v>711</v>
      </c>
      <c r="D4246" s="109">
        <v>343020</v>
      </c>
      <c r="E4246" s="88" t="s">
        <v>593</v>
      </c>
      <c r="F4246" s="72">
        <v>755765</v>
      </c>
      <c r="G4246" s="75" t="s">
        <v>239</v>
      </c>
      <c r="H4246" s="77">
        <v>0</v>
      </c>
      <c r="I4246" s="77">
        <v>85</v>
      </c>
      <c r="J4246" s="77">
        <v>150</v>
      </c>
      <c r="K4246" s="77">
        <v>0</v>
      </c>
      <c r="L4246" s="80">
        <v>150</v>
      </c>
      <c r="M4246" s="80">
        <f t="shared" si="109"/>
        <v>0</v>
      </c>
      <c r="N4246" s="80"/>
      <c r="O4246" s="80"/>
      <c r="P4246" s="80"/>
      <c r="Q4246" s="78">
        <v>110010</v>
      </c>
      <c r="R4246" s="79" t="s">
        <v>150</v>
      </c>
      <c r="S4246" s="78">
        <v>10</v>
      </c>
      <c r="T4246" s="79" t="s">
        <v>150</v>
      </c>
      <c r="U4246" s="78">
        <v>11</v>
      </c>
      <c r="V4246" s="80" t="s">
        <v>156</v>
      </c>
      <c r="W4246" s="78">
        <v>75</v>
      </c>
      <c r="X4246" s="78">
        <v>6</v>
      </c>
    </row>
    <row r="4247" spans="1:24" x14ac:dyDescent="0.25">
      <c r="A4247" s="67"/>
      <c r="B4247" s="67"/>
      <c r="C4247" s="67" t="s">
        <v>711</v>
      </c>
      <c r="D4247" s="109">
        <v>343020</v>
      </c>
      <c r="E4247" s="88" t="s">
        <v>593</v>
      </c>
      <c r="F4247" s="66">
        <v>798142</v>
      </c>
      <c r="G4247" s="66" t="s">
        <v>839</v>
      </c>
      <c r="H4247" s="77"/>
      <c r="I4247" s="77"/>
      <c r="J4247" s="77"/>
      <c r="K4247" s="77"/>
      <c r="L4247" s="80">
        <v>-2095</v>
      </c>
      <c r="M4247" s="80">
        <f t="shared" si="109"/>
        <v>-2095</v>
      </c>
      <c r="N4247" s="80"/>
      <c r="O4247" s="80"/>
      <c r="P4247" s="80"/>
      <c r="Q4247" s="78">
        <v>110010</v>
      </c>
      <c r="R4247" s="79" t="s">
        <v>150</v>
      </c>
      <c r="S4247" s="78">
        <v>10</v>
      </c>
      <c r="T4247" s="79" t="s">
        <v>150</v>
      </c>
      <c r="U4247" s="78">
        <v>11</v>
      </c>
      <c r="V4247" s="80" t="s">
        <v>156</v>
      </c>
      <c r="W4247" s="78">
        <v>79</v>
      </c>
      <c r="X4247" s="78">
        <v>4</v>
      </c>
    </row>
    <row r="4248" spans="1:24" x14ac:dyDescent="0.25">
      <c r="A4248" s="67"/>
      <c r="B4248" s="67">
        <v>3830</v>
      </c>
      <c r="C4248" s="67" t="s">
        <v>711</v>
      </c>
      <c r="D4248" s="109">
        <v>368210</v>
      </c>
      <c r="E4248" s="89" t="s">
        <v>595</v>
      </c>
      <c r="F4248" s="72">
        <v>611110</v>
      </c>
      <c r="G4248" s="86" t="s">
        <v>258</v>
      </c>
      <c r="H4248" s="87">
        <v>44770.920000000013</v>
      </c>
      <c r="I4248" s="87">
        <v>46561.68</v>
      </c>
      <c r="J4248" s="87">
        <v>49425</v>
      </c>
      <c r="K4248" s="87">
        <v>24712.080000000002</v>
      </c>
      <c r="L4248" s="80">
        <v>49424</v>
      </c>
      <c r="M4248" s="80"/>
      <c r="N4248" s="80"/>
      <c r="O4248" s="80"/>
      <c r="P4248" s="80"/>
      <c r="Q4248" s="78">
        <v>110010</v>
      </c>
      <c r="R4248" s="79" t="s">
        <v>150</v>
      </c>
      <c r="S4248" s="78">
        <v>10</v>
      </c>
      <c r="T4248" s="79" t="s">
        <v>150</v>
      </c>
      <c r="U4248" s="78">
        <v>11</v>
      </c>
      <c r="V4248" s="80" t="s">
        <v>156</v>
      </c>
      <c r="W4248" s="78">
        <v>61</v>
      </c>
      <c r="X4248" s="78">
        <v>2</v>
      </c>
    </row>
    <row r="4249" spans="1:24" x14ac:dyDescent="0.25">
      <c r="A4249" s="67"/>
      <c r="B4249" s="67">
        <v>3831</v>
      </c>
      <c r="C4249" s="67" t="s">
        <v>711</v>
      </c>
      <c r="D4249" s="109">
        <v>368210</v>
      </c>
      <c r="E4249" s="89" t="s">
        <v>595</v>
      </c>
      <c r="F4249" s="72">
        <v>611120</v>
      </c>
      <c r="G4249" s="86" t="s">
        <v>229</v>
      </c>
      <c r="H4249" s="87">
        <v>301367.55</v>
      </c>
      <c r="I4249" s="87">
        <v>274234.87000000005</v>
      </c>
      <c r="J4249" s="87">
        <v>274050</v>
      </c>
      <c r="K4249" s="87">
        <v>116241.74</v>
      </c>
      <c r="L4249" s="80">
        <v>0</v>
      </c>
      <c r="M4249" s="80"/>
      <c r="N4249" s="80"/>
      <c r="O4249" s="80"/>
      <c r="P4249" s="80"/>
      <c r="Q4249" s="78">
        <v>110010</v>
      </c>
      <c r="R4249" s="79" t="s">
        <v>150</v>
      </c>
      <c r="S4249" s="78">
        <v>10</v>
      </c>
      <c r="T4249" s="79" t="s">
        <v>150</v>
      </c>
      <c r="U4249" s="78">
        <v>11</v>
      </c>
      <c r="V4249" s="80" t="s">
        <v>156</v>
      </c>
      <c r="W4249" s="78">
        <v>61</v>
      </c>
      <c r="X4249" s="78">
        <v>2</v>
      </c>
    </row>
    <row r="4250" spans="1:24" x14ac:dyDescent="0.25">
      <c r="A4250" s="67"/>
      <c r="B4250" s="67">
        <v>3832</v>
      </c>
      <c r="C4250" s="67" t="s">
        <v>711</v>
      </c>
      <c r="D4250" s="109">
        <v>368210</v>
      </c>
      <c r="E4250" s="89" t="s">
        <v>595</v>
      </c>
      <c r="F4250" s="72">
        <v>611130</v>
      </c>
      <c r="G4250" s="86" t="s">
        <v>261</v>
      </c>
      <c r="H4250" s="87">
        <v>2999.97</v>
      </c>
      <c r="I4250" s="87">
        <v>3000</v>
      </c>
      <c r="J4250" s="87">
        <v>3136</v>
      </c>
      <c r="K4250" s="87">
        <v>1978</v>
      </c>
      <c r="L4250" s="80">
        <v>3136</v>
      </c>
      <c r="M4250" s="80"/>
      <c r="N4250" s="80"/>
      <c r="O4250" s="80"/>
      <c r="P4250" s="80"/>
      <c r="Q4250" s="78">
        <v>110010</v>
      </c>
      <c r="R4250" s="79" t="s">
        <v>150</v>
      </c>
      <c r="S4250" s="78">
        <v>10</v>
      </c>
      <c r="T4250" s="79" t="s">
        <v>150</v>
      </c>
      <c r="U4250" s="78">
        <v>11</v>
      </c>
      <c r="V4250" s="80" t="s">
        <v>156</v>
      </c>
      <c r="W4250" s="78">
        <v>61</v>
      </c>
      <c r="X4250" s="78">
        <v>2</v>
      </c>
    </row>
    <row r="4251" spans="1:24" x14ac:dyDescent="0.25">
      <c r="A4251" s="67"/>
      <c r="B4251" s="67">
        <v>3833</v>
      </c>
      <c r="C4251" s="67" t="s">
        <v>711</v>
      </c>
      <c r="D4251" s="109">
        <v>368210</v>
      </c>
      <c r="E4251" s="89" t="s">
        <v>595</v>
      </c>
      <c r="F4251" s="72">
        <v>611160</v>
      </c>
      <c r="G4251" s="86" t="s">
        <v>230</v>
      </c>
      <c r="H4251" s="87">
        <v>1294</v>
      </c>
      <c r="I4251" s="87">
        <v>0</v>
      </c>
      <c r="J4251" s="87">
        <v>0</v>
      </c>
      <c r="K4251" s="87">
        <v>0</v>
      </c>
      <c r="L4251" s="80">
        <v>0</v>
      </c>
      <c r="M4251" s="80"/>
      <c r="N4251" s="80"/>
      <c r="O4251" s="80"/>
      <c r="P4251" s="80"/>
      <c r="Q4251" s="78">
        <v>110010</v>
      </c>
      <c r="R4251" s="79" t="s">
        <v>150</v>
      </c>
      <c r="S4251" s="78">
        <v>10</v>
      </c>
      <c r="T4251" s="79" t="s">
        <v>150</v>
      </c>
      <c r="U4251" s="78">
        <v>11</v>
      </c>
      <c r="V4251" s="80" t="s">
        <v>156</v>
      </c>
      <c r="W4251" s="78">
        <v>61</v>
      </c>
      <c r="X4251" s="78">
        <v>2</v>
      </c>
    </row>
    <row r="4252" spans="1:24" x14ac:dyDescent="0.25">
      <c r="A4252" s="67"/>
      <c r="B4252" s="67">
        <v>3834</v>
      </c>
      <c r="C4252" s="67" t="s">
        <v>711</v>
      </c>
      <c r="D4252" s="109">
        <v>368210</v>
      </c>
      <c r="E4252" s="89" t="s">
        <v>595</v>
      </c>
      <c r="F4252" s="72">
        <v>611210</v>
      </c>
      <c r="G4252" s="86" t="s">
        <v>221</v>
      </c>
      <c r="H4252" s="87">
        <v>95058.719999999987</v>
      </c>
      <c r="I4252" s="87">
        <v>98861.159999999974</v>
      </c>
      <c r="J4252" s="87">
        <v>102816</v>
      </c>
      <c r="K4252" s="87">
        <v>51407.759999999995</v>
      </c>
      <c r="L4252" s="80">
        <v>102816</v>
      </c>
      <c r="M4252" s="80"/>
      <c r="N4252" s="80"/>
      <c r="O4252" s="80"/>
      <c r="P4252" s="80"/>
      <c r="Q4252" s="78">
        <v>110010</v>
      </c>
      <c r="R4252" s="79" t="s">
        <v>150</v>
      </c>
      <c r="S4252" s="78">
        <v>10</v>
      </c>
      <c r="T4252" s="79" t="s">
        <v>150</v>
      </c>
      <c r="U4252" s="78">
        <v>11</v>
      </c>
      <c r="V4252" s="80" t="s">
        <v>156</v>
      </c>
      <c r="W4252" s="78">
        <v>61</v>
      </c>
      <c r="X4252" s="78">
        <v>2</v>
      </c>
    </row>
    <row r="4253" spans="1:24" x14ac:dyDescent="0.25">
      <c r="A4253" s="67"/>
      <c r="B4253" s="67">
        <v>3835</v>
      </c>
      <c r="C4253" s="67" t="s">
        <v>711</v>
      </c>
      <c r="D4253" s="109">
        <v>368210</v>
      </c>
      <c r="E4253" s="89" t="s">
        <v>595</v>
      </c>
      <c r="F4253" s="72">
        <v>611350</v>
      </c>
      <c r="G4253" s="86" t="s">
        <v>315</v>
      </c>
      <c r="H4253" s="87">
        <v>45148.909999999996</v>
      </c>
      <c r="I4253" s="87">
        <v>0</v>
      </c>
      <c r="J4253" s="87">
        <v>0</v>
      </c>
      <c r="K4253" s="87">
        <v>0</v>
      </c>
      <c r="L4253" s="80">
        <v>0</v>
      </c>
      <c r="M4253" s="80"/>
      <c r="N4253" s="80"/>
      <c r="O4253" s="80"/>
      <c r="P4253" s="80"/>
      <c r="Q4253" s="78">
        <v>110010</v>
      </c>
      <c r="R4253" s="79" t="s">
        <v>150</v>
      </c>
      <c r="S4253" s="78">
        <v>10</v>
      </c>
      <c r="T4253" s="79" t="s">
        <v>150</v>
      </c>
      <c r="U4253" s="78">
        <v>11</v>
      </c>
      <c r="V4253" s="80" t="s">
        <v>156</v>
      </c>
      <c r="W4253" s="78">
        <v>61</v>
      </c>
      <c r="X4253" s="78">
        <v>2</v>
      </c>
    </row>
    <row r="4254" spans="1:24" x14ac:dyDescent="0.25">
      <c r="A4254" s="67"/>
      <c r="B4254" s="67">
        <v>3836</v>
      </c>
      <c r="C4254" s="67" t="s">
        <v>711</v>
      </c>
      <c r="D4254" s="109">
        <v>368210</v>
      </c>
      <c r="E4254" s="89" t="s">
        <v>595</v>
      </c>
      <c r="F4254" s="72">
        <v>611430</v>
      </c>
      <c r="G4254" s="86" t="s">
        <v>255</v>
      </c>
      <c r="H4254" s="87">
        <v>35280.78</v>
      </c>
      <c r="I4254" s="87">
        <v>26031.05</v>
      </c>
      <c r="J4254" s="87">
        <v>34802</v>
      </c>
      <c r="K4254" s="87">
        <v>17840.810000000001</v>
      </c>
      <c r="L4254" s="80">
        <v>33921</v>
      </c>
      <c r="M4254" s="80"/>
      <c r="N4254" s="80"/>
      <c r="O4254" s="80"/>
      <c r="P4254" s="80"/>
      <c r="Q4254" s="78">
        <v>110010</v>
      </c>
      <c r="R4254" s="79" t="s">
        <v>150</v>
      </c>
      <c r="S4254" s="78">
        <v>10</v>
      </c>
      <c r="T4254" s="79" t="s">
        <v>150</v>
      </c>
      <c r="U4254" s="78">
        <v>11</v>
      </c>
      <c r="V4254" s="80" t="s">
        <v>156</v>
      </c>
      <c r="W4254" s="78">
        <v>61</v>
      </c>
      <c r="X4254" s="78">
        <v>2</v>
      </c>
    </row>
    <row r="4255" spans="1:24" x14ac:dyDescent="0.25">
      <c r="A4255" s="67"/>
      <c r="B4255" s="67">
        <v>3837</v>
      </c>
      <c r="C4255" s="67" t="s">
        <v>711</v>
      </c>
      <c r="D4255" s="109">
        <v>368210</v>
      </c>
      <c r="E4255" s="89" t="s">
        <v>595</v>
      </c>
      <c r="F4255" s="72">
        <v>611460</v>
      </c>
      <c r="G4255" s="86" t="s">
        <v>182</v>
      </c>
      <c r="H4255" s="87">
        <v>12304.399999999998</v>
      </c>
      <c r="I4255" s="87">
        <v>6801.1000000000013</v>
      </c>
      <c r="J4255" s="87">
        <v>15692</v>
      </c>
      <c r="K4255" s="87">
        <v>4829.55</v>
      </c>
      <c r="L4255" s="80">
        <v>15692</v>
      </c>
      <c r="M4255" s="80"/>
      <c r="N4255" s="80"/>
      <c r="O4255" s="80"/>
      <c r="P4255" s="80"/>
      <c r="Q4255" s="78">
        <v>110010</v>
      </c>
      <c r="R4255" s="79" t="s">
        <v>150</v>
      </c>
      <c r="S4255" s="78">
        <v>10</v>
      </c>
      <c r="T4255" s="79" t="s">
        <v>150</v>
      </c>
      <c r="U4255" s="78">
        <v>11</v>
      </c>
      <c r="V4255" s="80" t="s">
        <v>156</v>
      </c>
      <c r="W4255" s="78">
        <v>61</v>
      </c>
      <c r="X4255" s="78">
        <v>2</v>
      </c>
    </row>
    <row r="4256" spans="1:24" x14ac:dyDescent="0.25">
      <c r="A4256" s="67"/>
      <c r="B4256" s="67">
        <v>3838</v>
      </c>
      <c r="C4256" s="67" t="s">
        <v>711</v>
      </c>
      <c r="D4256" s="109">
        <v>368210</v>
      </c>
      <c r="E4256" s="89" t="s">
        <v>595</v>
      </c>
      <c r="F4256" s="72">
        <v>611489</v>
      </c>
      <c r="G4256" s="86" t="s">
        <v>733</v>
      </c>
      <c r="H4256" s="87">
        <v>0</v>
      </c>
      <c r="I4256" s="87">
        <v>4.67</v>
      </c>
      <c r="J4256" s="87">
        <v>9</v>
      </c>
      <c r="K4256" s="87">
        <v>8.15</v>
      </c>
      <c r="L4256" s="80">
        <v>0</v>
      </c>
      <c r="M4256" s="80"/>
      <c r="N4256" s="80"/>
      <c r="O4256" s="80"/>
      <c r="P4256" s="80"/>
      <c r="Q4256" s="78">
        <v>110010</v>
      </c>
      <c r="R4256" s="79" t="s">
        <v>150</v>
      </c>
      <c r="S4256" s="78">
        <v>10</v>
      </c>
      <c r="T4256" s="79" t="s">
        <v>150</v>
      </c>
      <c r="U4256" s="78">
        <v>11</v>
      </c>
      <c r="V4256" s="80" t="s">
        <v>156</v>
      </c>
      <c r="W4256" s="78">
        <v>61</v>
      </c>
      <c r="X4256" s="78">
        <v>2</v>
      </c>
    </row>
    <row r="4257" spans="1:24" x14ac:dyDescent="0.25">
      <c r="A4257" s="67"/>
      <c r="B4257" s="67">
        <v>3839</v>
      </c>
      <c r="C4257" s="67" t="s">
        <v>711</v>
      </c>
      <c r="D4257" s="109">
        <v>368210</v>
      </c>
      <c r="E4257" s="89" t="s">
        <v>595</v>
      </c>
      <c r="F4257" s="72">
        <v>611492</v>
      </c>
      <c r="G4257" s="86" t="s">
        <v>183</v>
      </c>
      <c r="H4257" s="87">
        <v>0</v>
      </c>
      <c r="I4257" s="87">
        <v>35.03</v>
      </c>
      <c r="J4257" s="87">
        <v>49</v>
      </c>
      <c r="K4257" s="87">
        <v>48.93</v>
      </c>
      <c r="L4257" s="80">
        <v>0</v>
      </c>
      <c r="M4257" s="80"/>
      <c r="N4257" s="80"/>
      <c r="O4257" s="80"/>
      <c r="P4257" s="80"/>
      <c r="Q4257" s="78">
        <v>110010</v>
      </c>
      <c r="R4257" s="79" t="s">
        <v>150</v>
      </c>
      <c r="S4257" s="78">
        <v>10</v>
      </c>
      <c r="T4257" s="79" t="s">
        <v>150</v>
      </c>
      <c r="U4257" s="78">
        <v>11</v>
      </c>
      <c r="V4257" s="80" t="s">
        <v>156</v>
      </c>
      <c r="W4257" s="78">
        <v>61</v>
      </c>
      <c r="X4257" s="78">
        <v>2</v>
      </c>
    </row>
    <row r="4258" spans="1:24" x14ac:dyDescent="0.25">
      <c r="A4258" s="67"/>
      <c r="B4258" s="67">
        <v>3840</v>
      </c>
      <c r="C4258" s="67" t="s">
        <v>711</v>
      </c>
      <c r="D4258" s="109">
        <v>368210</v>
      </c>
      <c r="E4258" s="89" t="s">
        <v>595</v>
      </c>
      <c r="F4258" s="72">
        <v>611493</v>
      </c>
      <c r="G4258" s="86" t="s">
        <v>218</v>
      </c>
      <c r="H4258" s="87">
        <v>0</v>
      </c>
      <c r="I4258" s="87">
        <v>5385.33</v>
      </c>
      <c r="J4258" s="87">
        <v>0</v>
      </c>
      <c r="K4258" s="87">
        <v>0</v>
      </c>
      <c r="L4258" s="80">
        <v>0</v>
      </c>
      <c r="M4258" s="80"/>
      <c r="N4258" s="80"/>
      <c r="O4258" s="80"/>
      <c r="P4258" s="80"/>
      <c r="Q4258" s="78">
        <v>110010</v>
      </c>
      <c r="R4258" s="79" t="s">
        <v>150</v>
      </c>
      <c r="S4258" s="78">
        <v>10</v>
      </c>
      <c r="T4258" s="79" t="s">
        <v>150</v>
      </c>
      <c r="U4258" s="78">
        <v>11</v>
      </c>
      <c r="V4258" s="80" t="s">
        <v>156</v>
      </c>
      <c r="W4258" s="78">
        <v>61</v>
      </c>
      <c r="X4258" s="78">
        <v>2</v>
      </c>
    </row>
    <row r="4259" spans="1:24" x14ac:dyDescent="0.25">
      <c r="A4259" s="67"/>
      <c r="B4259" s="67">
        <v>3841</v>
      </c>
      <c r="C4259" s="67" t="s">
        <v>711</v>
      </c>
      <c r="D4259" s="109">
        <v>368210</v>
      </c>
      <c r="E4259" s="89" t="s">
        <v>595</v>
      </c>
      <c r="F4259" s="72">
        <v>712350</v>
      </c>
      <c r="G4259" s="86" t="s">
        <v>335</v>
      </c>
      <c r="H4259" s="87">
        <v>0</v>
      </c>
      <c r="I4259" s="87">
        <v>0</v>
      </c>
      <c r="J4259" s="87">
        <v>300</v>
      </c>
      <c r="K4259" s="87">
        <v>0</v>
      </c>
      <c r="L4259" s="80">
        <v>300</v>
      </c>
      <c r="M4259" s="80">
        <f t="shared" ref="M4259:M4288" si="110">+L4259-J4259</f>
        <v>0</v>
      </c>
      <c r="N4259" s="80"/>
      <c r="O4259" s="80"/>
      <c r="P4259" s="80"/>
      <c r="Q4259" s="78">
        <v>110010</v>
      </c>
      <c r="R4259" s="79" t="s">
        <v>150</v>
      </c>
      <c r="S4259" s="78">
        <v>10</v>
      </c>
      <c r="T4259" s="79" t="s">
        <v>150</v>
      </c>
      <c r="U4259" s="78">
        <v>11</v>
      </c>
      <c r="V4259" s="80" t="s">
        <v>156</v>
      </c>
      <c r="W4259" s="78">
        <v>71</v>
      </c>
      <c r="X4259" s="78">
        <v>5</v>
      </c>
    </row>
    <row r="4260" spans="1:24" x14ac:dyDescent="0.25">
      <c r="A4260" s="67"/>
      <c r="B4260" s="67">
        <v>3842</v>
      </c>
      <c r="C4260" s="67" t="s">
        <v>711</v>
      </c>
      <c r="D4260" s="109">
        <v>368210</v>
      </c>
      <c r="E4260" s="89" t="s">
        <v>595</v>
      </c>
      <c r="F4260" s="72">
        <v>712355</v>
      </c>
      <c r="G4260" s="86" t="s">
        <v>376</v>
      </c>
      <c r="H4260" s="87">
        <v>5076.72</v>
      </c>
      <c r="I4260" s="87">
        <v>4827.24</v>
      </c>
      <c r="J4260" s="87">
        <v>5600</v>
      </c>
      <c r="K4260" s="87">
        <v>0</v>
      </c>
      <c r="L4260" s="80">
        <v>5600</v>
      </c>
      <c r="M4260" s="80">
        <f t="shared" si="110"/>
        <v>0</v>
      </c>
      <c r="N4260" s="80"/>
      <c r="O4260" s="80"/>
      <c r="P4260" s="80"/>
      <c r="Q4260" s="78">
        <v>110010</v>
      </c>
      <c r="R4260" s="79" t="s">
        <v>150</v>
      </c>
      <c r="S4260" s="78">
        <v>10</v>
      </c>
      <c r="T4260" s="79" t="s">
        <v>150</v>
      </c>
      <c r="U4260" s="78">
        <v>11</v>
      </c>
      <c r="V4260" s="80" t="s">
        <v>156</v>
      </c>
      <c r="W4260" s="78">
        <v>71</v>
      </c>
      <c r="X4260" s="78">
        <v>5</v>
      </c>
    </row>
    <row r="4261" spans="1:24" x14ac:dyDescent="0.25">
      <c r="A4261" s="67"/>
      <c r="B4261" s="67">
        <v>3843</v>
      </c>
      <c r="C4261" s="67" t="s">
        <v>711</v>
      </c>
      <c r="D4261" s="109">
        <v>368210</v>
      </c>
      <c r="E4261" s="89" t="s">
        <v>595</v>
      </c>
      <c r="F4261" s="72">
        <v>712410</v>
      </c>
      <c r="G4261" s="86" t="s">
        <v>246</v>
      </c>
      <c r="H4261" s="87">
        <v>0</v>
      </c>
      <c r="I4261" s="87">
        <v>0</v>
      </c>
      <c r="J4261" s="87">
        <v>52800</v>
      </c>
      <c r="K4261" s="87">
        <v>14000</v>
      </c>
      <c r="L4261" s="80">
        <v>52800</v>
      </c>
      <c r="M4261" s="80">
        <f t="shared" si="110"/>
        <v>0</v>
      </c>
      <c r="N4261" s="80"/>
      <c r="O4261" s="80"/>
      <c r="P4261" s="80"/>
      <c r="Q4261" s="78">
        <v>110010</v>
      </c>
      <c r="R4261" s="79" t="s">
        <v>150</v>
      </c>
      <c r="S4261" s="78">
        <v>10</v>
      </c>
      <c r="T4261" s="79" t="s">
        <v>150</v>
      </c>
      <c r="U4261" s="78">
        <v>11</v>
      </c>
      <c r="V4261" s="80" t="s">
        <v>156</v>
      </c>
      <c r="W4261" s="78">
        <v>71</v>
      </c>
      <c r="X4261" s="78">
        <v>5</v>
      </c>
    </row>
    <row r="4262" spans="1:24" x14ac:dyDescent="0.25">
      <c r="A4262" s="67"/>
      <c r="B4262" s="67">
        <v>3844</v>
      </c>
      <c r="C4262" s="67" t="s">
        <v>711</v>
      </c>
      <c r="D4262" s="109">
        <v>368210</v>
      </c>
      <c r="E4262" s="89" t="s">
        <v>595</v>
      </c>
      <c r="F4262" s="72">
        <v>712420</v>
      </c>
      <c r="G4262" s="86" t="s">
        <v>223</v>
      </c>
      <c r="H4262" s="87">
        <v>7470.46</v>
      </c>
      <c r="I4262" s="87">
        <v>10796.78</v>
      </c>
      <c r="J4262" s="87">
        <v>2720</v>
      </c>
      <c r="K4262" s="87">
        <v>1359.84</v>
      </c>
      <c r="L4262" s="80">
        <v>2720</v>
      </c>
      <c r="M4262" s="80">
        <f t="shared" si="110"/>
        <v>0</v>
      </c>
      <c r="N4262" s="80"/>
      <c r="O4262" s="80"/>
      <c r="P4262" s="80"/>
      <c r="Q4262" s="78">
        <v>110010</v>
      </c>
      <c r="R4262" s="79" t="s">
        <v>150</v>
      </c>
      <c r="S4262" s="78">
        <v>10</v>
      </c>
      <c r="T4262" s="79" t="s">
        <v>150</v>
      </c>
      <c r="U4262" s="78">
        <v>11</v>
      </c>
      <c r="V4262" s="80" t="s">
        <v>156</v>
      </c>
      <c r="W4262" s="78">
        <v>71</v>
      </c>
      <c r="X4262" s="78">
        <v>5</v>
      </c>
    </row>
    <row r="4263" spans="1:24" x14ac:dyDescent="0.25">
      <c r="A4263" s="67"/>
      <c r="B4263" s="67">
        <v>3845</v>
      </c>
      <c r="C4263" s="67" t="s">
        <v>711</v>
      </c>
      <c r="D4263" s="109">
        <v>368210</v>
      </c>
      <c r="E4263" s="89" t="s">
        <v>595</v>
      </c>
      <c r="F4263" s="72">
        <v>712430</v>
      </c>
      <c r="G4263" s="86" t="s">
        <v>696</v>
      </c>
      <c r="H4263" s="87">
        <v>203.55</v>
      </c>
      <c r="I4263" s="87">
        <v>163.44</v>
      </c>
      <c r="J4263" s="87">
        <v>2350</v>
      </c>
      <c r="K4263" s="87">
        <v>19.239999999999998</v>
      </c>
      <c r="L4263" s="80">
        <v>2000</v>
      </c>
      <c r="M4263" s="80">
        <f t="shared" si="110"/>
        <v>-350</v>
      </c>
      <c r="N4263" s="80"/>
      <c r="O4263" s="80"/>
      <c r="P4263" s="80"/>
      <c r="Q4263" s="78">
        <v>110010</v>
      </c>
      <c r="R4263" s="79" t="s">
        <v>150</v>
      </c>
      <c r="S4263" s="78">
        <v>10</v>
      </c>
      <c r="T4263" s="79" t="s">
        <v>150</v>
      </c>
      <c r="U4263" s="78">
        <v>11</v>
      </c>
      <c r="V4263" s="80" t="s">
        <v>156</v>
      </c>
      <c r="W4263" s="78">
        <v>71</v>
      </c>
      <c r="X4263" s="78">
        <v>5</v>
      </c>
    </row>
    <row r="4264" spans="1:24" x14ac:dyDescent="0.25">
      <c r="A4264" s="67"/>
      <c r="B4264" s="67">
        <v>3846</v>
      </c>
      <c r="C4264" s="67" t="s">
        <v>711</v>
      </c>
      <c r="D4264" s="109">
        <v>368210</v>
      </c>
      <c r="E4264" s="89" t="s">
        <v>595</v>
      </c>
      <c r="F4264" s="72">
        <v>712450</v>
      </c>
      <c r="G4264" s="86" t="s">
        <v>338</v>
      </c>
      <c r="H4264" s="87">
        <v>0</v>
      </c>
      <c r="I4264" s="87">
        <v>0</v>
      </c>
      <c r="J4264" s="87">
        <v>14000</v>
      </c>
      <c r="K4264" s="87">
        <v>3971.49</v>
      </c>
      <c r="L4264" s="80">
        <v>16000</v>
      </c>
      <c r="M4264" s="80">
        <f t="shared" si="110"/>
        <v>2000</v>
      </c>
      <c r="N4264" s="80"/>
      <c r="O4264" s="80"/>
      <c r="P4264" s="80"/>
      <c r="Q4264" s="78">
        <v>110010</v>
      </c>
      <c r="R4264" s="79" t="s">
        <v>150</v>
      </c>
      <c r="S4264" s="78">
        <v>10</v>
      </c>
      <c r="T4264" s="79" t="s">
        <v>150</v>
      </c>
      <c r="U4264" s="78">
        <v>11</v>
      </c>
      <c r="V4264" s="80" t="s">
        <v>156</v>
      </c>
      <c r="W4264" s="78">
        <v>71</v>
      </c>
      <c r="X4264" s="78">
        <v>5</v>
      </c>
    </row>
    <row r="4265" spans="1:24" x14ac:dyDescent="0.25">
      <c r="A4265" s="67"/>
      <c r="B4265" s="67">
        <v>3847</v>
      </c>
      <c r="C4265" s="67" t="s">
        <v>711</v>
      </c>
      <c r="D4265" s="109">
        <v>368210</v>
      </c>
      <c r="E4265" s="89" t="s">
        <v>595</v>
      </c>
      <c r="F4265" s="72">
        <v>712490</v>
      </c>
      <c r="G4265" s="86" t="s">
        <v>185</v>
      </c>
      <c r="H4265" s="87">
        <v>0</v>
      </c>
      <c r="I4265" s="87">
        <v>0</v>
      </c>
      <c r="J4265" s="87">
        <v>8774</v>
      </c>
      <c r="K4265" s="87">
        <v>3374.3</v>
      </c>
      <c r="L4265" s="80">
        <v>9000</v>
      </c>
      <c r="M4265" s="80">
        <f t="shared" si="110"/>
        <v>226</v>
      </c>
      <c r="N4265" s="80"/>
      <c r="O4265" s="80"/>
      <c r="P4265" s="80"/>
      <c r="Q4265" s="78">
        <v>110010</v>
      </c>
      <c r="R4265" s="79" t="s">
        <v>150</v>
      </c>
      <c r="S4265" s="78">
        <v>10</v>
      </c>
      <c r="T4265" s="79" t="s">
        <v>150</v>
      </c>
      <c r="U4265" s="78">
        <v>11</v>
      </c>
      <c r="V4265" s="80" t="s">
        <v>156</v>
      </c>
      <c r="W4265" s="78">
        <v>71</v>
      </c>
      <c r="X4265" s="78">
        <v>5</v>
      </c>
    </row>
    <row r="4266" spans="1:24" x14ac:dyDescent="0.25">
      <c r="A4266" s="67"/>
      <c r="B4266" s="67">
        <v>3848</v>
      </c>
      <c r="C4266" s="67" t="s">
        <v>711</v>
      </c>
      <c r="D4266" s="109">
        <v>368210</v>
      </c>
      <c r="E4266" s="89" t="s">
        <v>595</v>
      </c>
      <c r="F4266" s="72">
        <v>712510</v>
      </c>
      <c r="G4266" s="86" t="s">
        <v>186</v>
      </c>
      <c r="H4266" s="87">
        <v>731.6</v>
      </c>
      <c r="I4266" s="87">
        <v>2200</v>
      </c>
      <c r="J4266" s="87">
        <v>5000</v>
      </c>
      <c r="K4266" s="87">
        <v>2200</v>
      </c>
      <c r="L4266" s="80">
        <v>2500</v>
      </c>
      <c r="M4266" s="80">
        <f t="shared" si="110"/>
        <v>-2500</v>
      </c>
      <c r="N4266" s="80"/>
      <c r="O4266" s="80"/>
      <c r="P4266" s="80"/>
      <c r="Q4266" s="78">
        <v>110010</v>
      </c>
      <c r="R4266" s="79" t="s">
        <v>150</v>
      </c>
      <c r="S4266" s="78">
        <v>10</v>
      </c>
      <c r="T4266" s="79" t="s">
        <v>150</v>
      </c>
      <c r="U4266" s="78">
        <v>11</v>
      </c>
      <c r="V4266" s="80" t="s">
        <v>156</v>
      </c>
      <c r="W4266" s="78">
        <v>71</v>
      </c>
      <c r="X4266" s="78">
        <v>5</v>
      </c>
    </row>
    <row r="4267" spans="1:24" x14ac:dyDescent="0.25">
      <c r="A4267" s="67"/>
      <c r="B4267" s="67">
        <v>3849</v>
      </c>
      <c r="C4267" s="67" t="s">
        <v>711</v>
      </c>
      <c r="D4267" s="109">
        <v>368210</v>
      </c>
      <c r="E4267" s="89" t="s">
        <v>595</v>
      </c>
      <c r="F4267" s="72">
        <v>712655</v>
      </c>
      <c r="G4267" s="86" t="s">
        <v>237</v>
      </c>
      <c r="H4267" s="87">
        <v>272.88</v>
      </c>
      <c r="I4267" s="87">
        <v>419.0100000000001</v>
      </c>
      <c r="J4267" s="87">
        <v>475</v>
      </c>
      <c r="K4267" s="87">
        <v>372.63</v>
      </c>
      <c r="L4267" s="80">
        <v>600</v>
      </c>
      <c r="M4267" s="80">
        <f t="shared" si="110"/>
        <v>125</v>
      </c>
      <c r="N4267" s="80"/>
      <c r="O4267" s="80"/>
      <c r="P4267" s="80"/>
      <c r="Q4267" s="78">
        <v>110010</v>
      </c>
      <c r="R4267" s="79" t="s">
        <v>150</v>
      </c>
      <c r="S4267" s="78">
        <v>10</v>
      </c>
      <c r="T4267" s="79" t="s">
        <v>150</v>
      </c>
      <c r="U4267" s="78">
        <v>11</v>
      </c>
      <c r="V4267" s="80" t="s">
        <v>156</v>
      </c>
      <c r="W4267" s="78">
        <v>71</v>
      </c>
      <c r="X4267" s="78">
        <v>5</v>
      </c>
    </row>
    <row r="4268" spans="1:24" x14ac:dyDescent="0.25">
      <c r="A4268" s="67"/>
      <c r="B4268" s="67">
        <v>3850</v>
      </c>
      <c r="C4268" s="67" t="s">
        <v>711</v>
      </c>
      <c r="D4268" s="109">
        <v>368210</v>
      </c>
      <c r="E4268" s="89" t="s">
        <v>595</v>
      </c>
      <c r="F4268" s="72">
        <v>733110</v>
      </c>
      <c r="G4268" s="86" t="s">
        <v>214</v>
      </c>
      <c r="H4268" s="87">
        <v>85379.59</v>
      </c>
      <c r="I4268" s="87">
        <v>46719.409999999996</v>
      </c>
      <c r="J4268" s="87">
        <v>56408</v>
      </c>
      <c r="K4268" s="87">
        <v>16104.92</v>
      </c>
      <c r="L4268" s="80">
        <v>57000</v>
      </c>
      <c r="M4268" s="80">
        <f t="shared" si="110"/>
        <v>592</v>
      </c>
      <c r="N4268" s="80"/>
      <c r="O4268" s="80"/>
      <c r="P4268" s="80"/>
      <c r="Q4268" s="78">
        <v>110010</v>
      </c>
      <c r="R4268" s="79" t="s">
        <v>150</v>
      </c>
      <c r="S4268" s="78">
        <v>10</v>
      </c>
      <c r="T4268" s="79" t="s">
        <v>150</v>
      </c>
      <c r="U4268" s="78">
        <v>11</v>
      </c>
      <c r="V4268" s="80" t="s">
        <v>156</v>
      </c>
      <c r="W4268" s="78">
        <v>73</v>
      </c>
      <c r="X4268" s="78">
        <v>5</v>
      </c>
    </row>
    <row r="4269" spans="1:24" x14ac:dyDescent="0.25">
      <c r="A4269" s="67"/>
      <c r="B4269" s="67">
        <v>3851</v>
      </c>
      <c r="C4269" s="67" t="s">
        <v>711</v>
      </c>
      <c r="D4269" s="109">
        <v>368210</v>
      </c>
      <c r="E4269" s="89" t="s">
        <v>595</v>
      </c>
      <c r="F4269" s="72">
        <v>733220</v>
      </c>
      <c r="G4269" s="86" t="s">
        <v>256</v>
      </c>
      <c r="H4269" s="87">
        <v>2278.7600000000002</v>
      </c>
      <c r="I4269" s="87">
        <v>1294.96</v>
      </c>
      <c r="J4269" s="87">
        <v>1250</v>
      </c>
      <c r="K4269" s="87">
        <v>971.28</v>
      </c>
      <c r="L4269" s="80">
        <v>1300</v>
      </c>
      <c r="M4269" s="80">
        <f t="shared" si="110"/>
        <v>50</v>
      </c>
      <c r="N4269" s="80"/>
      <c r="O4269" s="80"/>
      <c r="P4269" s="80"/>
      <c r="Q4269" s="78">
        <v>110010</v>
      </c>
      <c r="R4269" s="79" t="s">
        <v>150</v>
      </c>
      <c r="S4269" s="78">
        <v>10</v>
      </c>
      <c r="T4269" s="79" t="s">
        <v>150</v>
      </c>
      <c r="U4269" s="78">
        <v>11</v>
      </c>
      <c r="V4269" s="80" t="s">
        <v>156</v>
      </c>
      <c r="W4269" s="78">
        <v>73</v>
      </c>
      <c r="X4269" s="78">
        <v>5</v>
      </c>
    </row>
    <row r="4270" spans="1:24" x14ac:dyDescent="0.25">
      <c r="A4270" s="67"/>
      <c r="B4270" s="67">
        <v>3852</v>
      </c>
      <c r="C4270" s="67" t="s">
        <v>711</v>
      </c>
      <c r="D4270" s="109">
        <v>368210</v>
      </c>
      <c r="E4270" s="89" t="s">
        <v>595</v>
      </c>
      <c r="F4270" s="72">
        <v>733230</v>
      </c>
      <c r="G4270" s="86" t="s">
        <v>369</v>
      </c>
      <c r="H4270" s="87">
        <v>17574.54</v>
      </c>
      <c r="I4270" s="87">
        <v>17935</v>
      </c>
      <c r="J4270" s="87">
        <v>19125</v>
      </c>
      <c r="K4270" s="87">
        <v>10181.399999999998</v>
      </c>
      <c r="L4270" s="80">
        <v>22000</v>
      </c>
      <c r="M4270" s="80">
        <f t="shared" si="110"/>
        <v>2875</v>
      </c>
      <c r="N4270" s="80"/>
      <c r="O4270" s="80"/>
      <c r="P4270" s="80"/>
      <c r="Q4270" s="78">
        <v>110010</v>
      </c>
      <c r="R4270" s="79" t="s">
        <v>150</v>
      </c>
      <c r="S4270" s="78">
        <v>10</v>
      </c>
      <c r="T4270" s="79" t="s">
        <v>150</v>
      </c>
      <c r="U4270" s="78">
        <v>11</v>
      </c>
      <c r="V4270" s="80" t="s">
        <v>156</v>
      </c>
      <c r="W4270" s="78">
        <v>73</v>
      </c>
      <c r="X4270" s="78">
        <v>5</v>
      </c>
    </row>
    <row r="4271" spans="1:24" x14ac:dyDescent="0.25">
      <c r="A4271" s="67"/>
      <c r="B4271" s="67">
        <v>3853</v>
      </c>
      <c r="C4271" s="67" t="s">
        <v>711</v>
      </c>
      <c r="D4271" s="109">
        <v>368210</v>
      </c>
      <c r="E4271" s="89" t="s">
        <v>595</v>
      </c>
      <c r="F4271" s="72">
        <v>744210</v>
      </c>
      <c r="G4271" s="86" t="s">
        <v>190</v>
      </c>
      <c r="H4271" s="87">
        <v>431.65999999999997</v>
      </c>
      <c r="I4271" s="87">
        <v>0</v>
      </c>
      <c r="J4271" s="87">
        <v>1200</v>
      </c>
      <c r="K4271" s="87">
        <v>0</v>
      </c>
      <c r="L4271" s="80">
        <v>1000</v>
      </c>
      <c r="M4271" s="80">
        <f t="shared" si="110"/>
        <v>-200</v>
      </c>
      <c r="N4271" s="80"/>
      <c r="O4271" s="80"/>
      <c r="P4271" s="80"/>
      <c r="Q4271" s="78">
        <v>110010</v>
      </c>
      <c r="R4271" s="79" t="s">
        <v>150</v>
      </c>
      <c r="S4271" s="78">
        <v>10</v>
      </c>
      <c r="T4271" s="79" t="s">
        <v>150</v>
      </c>
      <c r="U4271" s="78">
        <v>11</v>
      </c>
      <c r="V4271" s="80" t="s">
        <v>156</v>
      </c>
      <c r="W4271" s="78">
        <v>74</v>
      </c>
      <c r="X4271" s="78">
        <v>5</v>
      </c>
    </row>
    <row r="4272" spans="1:24" x14ac:dyDescent="0.25">
      <c r="A4272" s="67"/>
      <c r="B4272" s="67">
        <v>3854</v>
      </c>
      <c r="C4272" s="67" t="s">
        <v>711</v>
      </c>
      <c r="D4272" s="109">
        <v>368210</v>
      </c>
      <c r="E4272" s="89" t="s">
        <v>595</v>
      </c>
      <c r="F4272" s="72">
        <v>744220</v>
      </c>
      <c r="G4272" s="86" t="s">
        <v>191</v>
      </c>
      <c r="H4272" s="87">
        <v>4450.76</v>
      </c>
      <c r="I4272" s="87">
        <v>3353.2000000000003</v>
      </c>
      <c r="J4272" s="87">
        <v>4500</v>
      </c>
      <c r="K4272" s="87">
        <v>1450</v>
      </c>
      <c r="L4272" s="80">
        <v>4500</v>
      </c>
      <c r="M4272" s="80">
        <f t="shared" si="110"/>
        <v>0</v>
      </c>
      <c r="N4272" s="80"/>
      <c r="O4272" s="80"/>
      <c r="P4272" s="80"/>
      <c r="Q4272" s="78">
        <v>110010</v>
      </c>
      <c r="R4272" s="79" t="s">
        <v>150</v>
      </c>
      <c r="S4272" s="78">
        <v>10</v>
      </c>
      <c r="T4272" s="79" t="s">
        <v>150</v>
      </c>
      <c r="U4272" s="78">
        <v>11</v>
      </c>
      <c r="V4272" s="80" t="s">
        <v>156</v>
      </c>
      <c r="W4272" s="78">
        <v>74</v>
      </c>
      <c r="X4272" s="78">
        <v>5</v>
      </c>
    </row>
    <row r="4273" spans="1:24" x14ac:dyDescent="0.25">
      <c r="A4273" s="67"/>
      <c r="B4273" s="67">
        <v>3855</v>
      </c>
      <c r="C4273" s="67" t="s">
        <v>711</v>
      </c>
      <c r="D4273" s="109">
        <v>368210</v>
      </c>
      <c r="E4273" s="89" t="s">
        <v>595</v>
      </c>
      <c r="F4273" s="72">
        <v>744370</v>
      </c>
      <c r="G4273" s="86" t="s">
        <v>192</v>
      </c>
      <c r="H4273" s="87">
        <v>2899.77</v>
      </c>
      <c r="I4273" s="87">
        <v>2460.0699999999997</v>
      </c>
      <c r="J4273" s="87">
        <v>7100</v>
      </c>
      <c r="K4273" s="87">
        <v>1451.9099999999999</v>
      </c>
      <c r="L4273" s="80">
        <v>4300</v>
      </c>
      <c r="M4273" s="80">
        <f t="shared" si="110"/>
        <v>-2800</v>
      </c>
      <c r="N4273" s="80"/>
      <c r="O4273" s="80"/>
      <c r="P4273" s="80"/>
      <c r="Q4273" s="78">
        <v>110010</v>
      </c>
      <c r="R4273" s="79" t="s">
        <v>150</v>
      </c>
      <c r="S4273" s="78">
        <v>10</v>
      </c>
      <c r="T4273" s="79" t="s">
        <v>150</v>
      </c>
      <c r="U4273" s="78">
        <v>11</v>
      </c>
      <c r="V4273" s="80" t="s">
        <v>156</v>
      </c>
      <c r="W4273" s="78">
        <v>74</v>
      </c>
      <c r="X4273" s="78">
        <v>5</v>
      </c>
    </row>
    <row r="4274" spans="1:24" x14ac:dyDescent="0.25">
      <c r="A4274" s="67"/>
      <c r="B4274" s="67">
        <v>3856</v>
      </c>
      <c r="C4274" s="67" t="s">
        <v>711</v>
      </c>
      <c r="D4274" s="109">
        <v>368210</v>
      </c>
      <c r="E4274" s="89" t="s">
        <v>595</v>
      </c>
      <c r="F4274" s="72">
        <v>755240</v>
      </c>
      <c r="G4274" s="86" t="s">
        <v>193</v>
      </c>
      <c r="H4274" s="87">
        <v>800</v>
      </c>
      <c r="I4274" s="87">
        <v>0</v>
      </c>
      <c r="J4274" s="87">
        <v>400</v>
      </c>
      <c r="K4274" s="87">
        <v>400</v>
      </c>
      <c r="L4274" s="80">
        <v>400</v>
      </c>
      <c r="M4274" s="80">
        <f t="shared" si="110"/>
        <v>0</v>
      </c>
      <c r="N4274" s="80"/>
      <c r="O4274" s="80"/>
      <c r="P4274" s="80"/>
      <c r="Q4274" s="78">
        <v>110010</v>
      </c>
      <c r="R4274" s="79" t="s">
        <v>150</v>
      </c>
      <c r="S4274" s="78">
        <v>10</v>
      </c>
      <c r="T4274" s="79" t="s">
        <v>150</v>
      </c>
      <c r="U4274" s="78">
        <v>11</v>
      </c>
      <c r="V4274" s="80" t="s">
        <v>156</v>
      </c>
      <c r="W4274" s="78">
        <v>75</v>
      </c>
      <c r="X4274" s="78">
        <v>5</v>
      </c>
    </row>
    <row r="4275" spans="1:24" x14ac:dyDescent="0.25">
      <c r="A4275" s="67"/>
      <c r="B4275" s="67">
        <v>3857</v>
      </c>
      <c r="C4275" s="67" t="s">
        <v>711</v>
      </c>
      <c r="D4275" s="109">
        <v>368210</v>
      </c>
      <c r="E4275" s="89" t="s">
        <v>595</v>
      </c>
      <c r="F4275" s="72">
        <v>755310</v>
      </c>
      <c r="G4275" s="86" t="s">
        <v>194</v>
      </c>
      <c r="H4275" s="87">
        <v>22.3</v>
      </c>
      <c r="I4275" s="87">
        <v>6.0600000000000005</v>
      </c>
      <c r="J4275" s="87">
        <v>100</v>
      </c>
      <c r="K4275" s="87">
        <v>33.54</v>
      </c>
      <c r="L4275" s="80">
        <v>100</v>
      </c>
      <c r="M4275" s="80">
        <f t="shared" si="110"/>
        <v>0</v>
      </c>
      <c r="N4275" s="80"/>
      <c r="O4275" s="80"/>
      <c r="P4275" s="80"/>
      <c r="Q4275" s="78">
        <v>110010</v>
      </c>
      <c r="R4275" s="79" t="s">
        <v>150</v>
      </c>
      <c r="S4275" s="78">
        <v>10</v>
      </c>
      <c r="T4275" s="79" t="s">
        <v>150</v>
      </c>
      <c r="U4275" s="78">
        <v>11</v>
      </c>
      <c r="V4275" s="80" t="s">
        <v>156</v>
      </c>
      <c r="W4275" s="78">
        <v>75</v>
      </c>
      <c r="X4275" s="78">
        <v>5</v>
      </c>
    </row>
    <row r="4276" spans="1:24" x14ac:dyDescent="0.25">
      <c r="A4276" s="67"/>
      <c r="B4276" s="67">
        <v>3858</v>
      </c>
      <c r="C4276" s="67" t="s">
        <v>711</v>
      </c>
      <c r="D4276" s="109">
        <v>368210</v>
      </c>
      <c r="E4276" s="89" t="s">
        <v>595</v>
      </c>
      <c r="F4276" s="72">
        <v>755330</v>
      </c>
      <c r="G4276" s="86" t="s">
        <v>238</v>
      </c>
      <c r="H4276" s="87">
        <v>0</v>
      </c>
      <c r="I4276" s="87">
        <v>985</v>
      </c>
      <c r="J4276" s="87">
        <v>750</v>
      </c>
      <c r="K4276" s="87">
        <v>0</v>
      </c>
      <c r="L4276" s="80">
        <v>750</v>
      </c>
      <c r="M4276" s="80">
        <f t="shared" si="110"/>
        <v>0</v>
      </c>
      <c r="N4276" s="80"/>
      <c r="O4276" s="80"/>
      <c r="P4276" s="80"/>
      <c r="Q4276" s="78">
        <v>110010</v>
      </c>
      <c r="R4276" s="79" t="s">
        <v>150</v>
      </c>
      <c r="S4276" s="78">
        <v>10</v>
      </c>
      <c r="T4276" s="79" t="s">
        <v>150</v>
      </c>
      <c r="U4276" s="78">
        <v>11</v>
      </c>
      <c r="V4276" s="80" t="s">
        <v>156</v>
      </c>
      <c r="W4276" s="78">
        <v>75</v>
      </c>
      <c r="X4276" s="78">
        <v>5</v>
      </c>
    </row>
    <row r="4277" spans="1:24" s="66" customFormat="1" x14ac:dyDescent="0.25">
      <c r="A4277" s="67"/>
      <c r="B4277" s="67">
        <v>3859</v>
      </c>
      <c r="C4277" s="67" t="s">
        <v>711</v>
      </c>
      <c r="D4277" s="109">
        <v>368210</v>
      </c>
      <c r="E4277" s="89" t="s">
        <v>595</v>
      </c>
      <c r="F4277" s="72">
        <v>755360</v>
      </c>
      <c r="G4277" s="86" t="s">
        <v>225</v>
      </c>
      <c r="H4277" s="87">
        <v>3721.85</v>
      </c>
      <c r="I4277" s="87">
        <v>1618.6</v>
      </c>
      <c r="J4277" s="87">
        <v>1250</v>
      </c>
      <c r="K4277" s="87">
        <v>161.5</v>
      </c>
      <c r="L4277" s="80">
        <v>900</v>
      </c>
      <c r="M4277" s="80">
        <f t="shared" si="110"/>
        <v>-350</v>
      </c>
      <c r="N4277" s="80"/>
      <c r="O4277" s="80"/>
      <c r="P4277" s="80"/>
      <c r="Q4277" s="78">
        <v>110010</v>
      </c>
      <c r="R4277" s="79" t="s">
        <v>150</v>
      </c>
      <c r="S4277" s="78">
        <v>10</v>
      </c>
      <c r="T4277" s="79" t="s">
        <v>150</v>
      </c>
      <c r="U4277" s="78">
        <v>11</v>
      </c>
      <c r="V4277" s="80" t="s">
        <v>156</v>
      </c>
      <c r="W4277" s="78">
        <v>75</v>
      </c>
      <c r="X4277" s="78">
        <v>5</v>
      </c>
    </row>
    <row r="4278" spans="1:24" x14ac:dyDescent="0.25">
      <c r="A4278" s="67"/>
      <c r="B4278" s="67">
        <v>3860</v>
      </c>
      <c r="C4278" s="67" t="s">
        <v>711</v>
      </c>
      <c r="D4278" s="109">
        <v>368210</v>
      </c>
      <c r="E4278" s="89" t="s">
        <v>595</v>
      </c>
      <c r="F4278" s="72">
        <v>755510</v>
      </c>
      <c r="G4278" s="86" t="s">
        <v>195</v>
      </c>
      <c r="H4278" s="87">
        <v>28221.159999999996</v>
      </c>
      <c r="I4278" s="87">
        <v>18423.920000000002</v>
      </c>
      <c r="J4278" s="87">
        <v>14700</v>
      </c>
      <c r="K4278" s="87">
        <v>1412.6000000000001</v>
      </c>
      <c r="L4278" s="80">
        <v>17500</v>
      </c>
      <c r="M4278" s="80">
        <f t="shared" si="110"/>
        <v>2800</v>
      </c>
      <c r="N4278" s="80"/>
      <c r="O4278" s="80"/>
      <c r="P4278" s="80"/>
      <c r="Q4278" s="78">
        <v>110010</v>
      </c>
      <c r="R4278" s="79" t="s">
        <v>150</v>
      </c>
      <c r="S4278" s="78">
        <v>10</v>
      </c>
      <c r="T4278" s="79" t="s">
        <v>150</v>
      </c>
      <c r="U4278" s="78">
        <v>11</v>
      </c>
      <c r="V4278" s="80" t="s">
        <v>156</v>
      </c>
      <c r="W4278" s="78">
        <v>75</v>
      </c>
      <c r="X4278" s="78">
        <v>5</v>
      </c>
    </row>
    <row r="4279" spans="1:24" x14ac:dyDescent="0.25">
      <c r="A4279" s="67"/>
      <c r="B4279" s="67">
        <v>3861</v>
      </c>
      <c r="C4279" s="67" t="s">
        <v>711</v>
      </c>
      <c r="D4279" s="109">
        <v>368210</v>
      </c>
      <c r="E4279" s="89" t="s">
        <v>595</v>
      </c>
      <c r="F4279" s="72">
        <v>755540</v>
      </c>
      <c r="G4279" s="86" t="s">
        <v>294</v>
      </c>
      <c r="H4279" s="87">
        <v>0</v>
      </c>
      <c r="I4279" s="87">
        <v>9253.27</v>
      </c>
      <c r="J4279" s="87">
        <v>3500</v>
      </c>
      <c r="K4279" s="87">
        <v>622.4</v>
      </c>
      <c r="L4279" s="80">
        <v>4500</v>
      </c>
      <c r="M4279" s="80">
        <f t="shared" si="110"/>
        <v>1000</v>
      </c>
      <c r="N4279" s="80"/>
      <c r="O4279" s="80"/>
      <c r="P4279" s="80"/>
      <c r="Q4279" s="78">
        <v>110010</v>
      </c>
      <c r="R4279" s="79" t="s">
        <v>150</v>
      </c>
      <c r="S4279" s="78">
        <v>10</v>
      </c>
      <c r="T4279" s="79" t="s">
        <v>150</v>
      </c>
      <c r="U4279" s="78">
        <v>11</v>
      </c>
      <c r="V4279" s="80" t="s">
        <v>156</v>
      </c>
      <c r="W4279" s="78">
        <v>75</v>
      </c>
      <c r="X4279" s="78">
        <v>5</v>
      </c>
    </row>
    <row r="4280" spans="1:24" x14ac:dyDescent="0.25">
      <c r="A4280" s="67"/>
      <c r="B4280" s="67">
        <v>3862</v>
      </c>
      <c r="C4280" s="67" t="s">
        <v>711</v>
      </c>
      <c r="D4280" s="109">
        <v>368210</v>
      </c>
      <c r="E4280" s="89" t="s">
        <v>595</v>
      </c>
      <c r="F4280" s="72">
        <v>755705</v>
      </c>
      <c r="G4280" s="86" t="s">
        <v>196</v>
      </c>
      <c r="H4280" s="87">
        <v>650</v>
      </c>
      <c r="I4280" s="87">
        <v>374.76000000000005</v>
      </c>
      <c r="J4280" s="87">
        <v>400</v>
      </c>
      <c r="K4280" s="87">
        <v>44.89</v>
      </c>
      <c r="L4280" s="80">
        <v>200</v>
      </c>
      <c r="M4280" s="80">
        <f t="shared" si="110"/>
        <v>-200</v>
      </c>
      <c r="N4280" s="80"/>
      <c r="O4280" s="80"/>
      <c r="P4280" s="80"/>
      <c r="Q4280" s="78">
        <v>110010</v>
      </c>
      <c r="R4280" s="79" t="s">
        <v>150</v>
      </c>
      <c r="S4280" s="78">
        <v>10</v>
      </c>
      <c r="T4280" s="79" t="s">
        <v>150</v>
      </c>
      <c r="U4280" s="78">
        <v>11</v>
      </c>
      <c r="V4280" s="80" t="s">
        <v>156</v>
      </c>
      <c r="W4280" s="78">
        <v>75</v>
      </c>
      <c r="X4280" s="78">
        <v>5</v>
      </c>
    </row>
    <row r="4281" spans="1:24" x14ac:dyDescent="0.25">
      <c r="A4281" s="67"/>
      <c r="B4281" s="67">
        <v>3863</v>
      </c>
      <c r="C4281" s="67" t="s">
        <v>711</v>
      </c>
      <c r="D4281" s="109">
        <v>368210</v>
      </c>
      <c r="E4281" s="89" t="s">
        <v>595</v>
      </c>
      <c r="F4281" s="72">
        <v>755730</v>
      </c>
      <c r="G4281" s="86" t="s">
        <v>197</v>
      </c>
      <c r="H4281" s="87">
        <v>880</v>
      </c>
      <c r="I4281" s="87">
        <v>981.75</v>
      </c>
      <c r="J4281" s="87">
        <v>1200</v>
      </c>
      <c r="K4281" s="87">
        <v>255</v>
      </c>
      <c r="L4281" s="80">
        <v>1200</v>
      </c>
      <c r="M4281" s="80">
        <f t="shared" si="110"/>
        <v>0</v>
      </c>
      <c r="N4281" s="80"/>
      <c r="O4281" s="80"/>
      <c r="P4281" s="80"/>
      <c r="Q4281" s="78">
        <v>110010</v>
      </c>
      <c r="R4281" s="79" t="s">
        <v>150</v>
      </c>
      <c r="S4281" s="78">
        <v>10</v>
      </c>
      <c r="T4281" s="79" t="s">
        <v>150</v>
      </c>
      <c r="U4281" s="78">
        <v>11</v>
      </c>
      <c r="V4281" s="80" t="s">
        <v>156</v>
      </c>
      <c r="W4281" s="78">
        <v>75</v>
      </c>
      <c r="X4281" s="78">
        <v>5</v>
      </c>
    </row>
    <row r="4282" spans="1:24" x14ac:dyDescent="0.25">
      <c r="A4282" s="67"/>
      <c r="B4282" s="67">
        <v>3864</v>
      </c>
      <c r="C4282" s="67" t="s">
        <v>711</v>
      </c>
      <c r="D4282" s="109">
        <v>368210</v>
      </c>
      <c r="E4282" s="89" t="s">
        <v>595</v>
      </c>
      <c r="F4282" s="72">
        <v>755735</v>
      </c>
      <c r="G4282" s="86" t="s">
        <v>364</v>
      </c>
      <c r="H4282" s="87">
        <v>270</v>
      </c>
      <c r="I4282" s="87">
        <v>180</v>
      </c>
      <c r="J4282" s="87">
        <v>375</v>
      </c>
      <c r="K4282" s="87">
        <v>98</v>
      </c>
      <c r="L4282" s="80">
        <v>375</v>
      </c>
      <c r="M4282" s="80">
        <f t="shared" si="110"/>
        <v>0</v>
      </c>
      <c r="N4282" s="80"/>
      <c r="O4282" s="80"/>
      <c r="P4282" s="80"/>
      <c r="Q4282" s="78">
        <v>110010</v>
      </c>
      <c r="R4282" s="79" t="s">
        <v>150</v>
      </c>
      <c r="S4282" s="78">
        <v>10</v>
      </c>
      <c r="T4282" s="79" t="s">
        <v>150</v>
      </c>
      <c r="U4282" s="78">
        <v>11</v>
      </c>
      <c r="V4282" s="80" t="s">
        <v>156</v>
      </c>
      <c r="W4282" s="78">
        <v>75</v>
      </c>
      <c r="X4282" s="78">
        <v>5</v>
      </c>
    </row>
    <row r="4283" spans="1:24" x14ac:dyDescent="0.25">
      <c r="A4283" s="67"/>
      <c r="B4283" s="67">
        <v>3865</v>
      </c>
      <c r="C4283" s="67" t="s">
        <v>711</v>
      </c>
      <c r="D4283" s="109">
        <v>368210</v>
      </c>
      <c r="E4283" s="89" t="s">
        <v>595</v>
      </c>
      <c r="F4283" s="72">
        <v>755745</v>
      </c>
      <c r="G4283" s="86" t="s">
        <v>252</v>
      </c>
      <c r="H4283" s="87">
        <v>1701.3</v>
      </c>
      <c r="I4283" s="87">
        <v>341.79</v>
      </c>
      <c r="J4283" s="87">
        <v>2900</v>
      </c>
      <c r="K4283" s="87">
        <v>2682.62</v>
      </c>
      <c r="L4283" s="80">
        <v>3300</v>
      </c>
      <c r="M4283" s="80">
        <f t="shared" si="110"/>
        <v>400</v>
      </c>
      <c r="N4283" s="80"/>
      <c r="O4283" s="80"/>
      <c r="P4283" s="80"/>
      <c r="Q4283" s="78">
        <v>110010</v>
      </c>
      <c r="R4283" s="79" t="s">
        <v>150</v>
      </c>
      <c r="S4283" s="78">
        <v>10</v>
      </c>
      <c r="T4283" s="79" t="s">
        <v>150</v>
      </c>
      <c r="U4283" s="78">
        <v>11</v>
      </c>
      <c r="V4283" s="80" t="s">
        <v>156</v>
      </c>
      <c r="W4283" s="78">
        <v>75</v>
      </c>
      <c r="X4283" s="78">
        <v>5</v>
      </c>
    </row>
    <row r="4284" spans="1:24" x14ac:dyDescent="0.25">
      <c r="A4284" s="67"/>
      <c r="B4284" s="67">
        <v>3866</v>
      </c>
      <c r="C4284" s="67" t="s">
        <v>711</v>
      </c>
      <c r="D4284" s="109">
        <v>368210</v>
      </c>
      <c r="E4284" s="89" t="s">
        <v>595</v>
      </c>
      <c r="F4284" s="72">
        <v>755765</v>
      </c>
      <c r="G4284" s="86" t="s">
        <v>239</v>
      </c>
      <c r="H4284" s="87">
        <v>0</v>
      </c>
      <c r="I4284" s="87">
        <v>0</v>
      </c>
      <c r="J4284" s="87">
        <v>100</v>
      </c>
      <c r="K4284" s="87">
        <v>0</v>
      </c>
      <c r="L4284" s="80">
        <v>100</v>
      </c>
      <c r="M4284" s="80">
        <f t="shared" si="110"/>
        <v>0</v>
      </c>
      <c r="N4284" s="80"/>
      <c r="O4284" s="80"/>
      <c r="P4284" s="80"/>
      <c r="Q4284" s="78">
        <v>110010</v>
      </c>
      <c r="R4284" s="79" t="s">
        <v>150</v>
      </c>
      <c r="S4284" s="78">
        <v>10</v>
      </c>
      <c r="T4284" s="79" t="s">
        <v>150</v>
      </c>
      <c r="U4284" s="78">
        <v>11</v>
      </c>
      <c r="V4284" s="80" t="s">
        <v>156</v>
      </c>
      <c r="W4284" s="78">
        <v>75</v>
      </c>
      <c r="X4284" s="78">
        <v>5</v>
      </c>
    </row>
    <row r="4285" spans="1:24" x14ac:dyDescent="0.25">
      <c r="A4285" s="67"/>
      <c r="B4285" s="67">
        <v>3867</v>
      </c>
      <c r="C4285" s="67" t="s">
        <v>711</v>
      </c>
      <c r="D4285" s="109">
        <v>368210</v>
      </c>
      <c r="E4285" s="89" t="s">
        <v>595</v>
      </c>
      <c r="F4285" s="72">
        <v>765470</v>
      </c>
      <c r="G4285" s="86" t="s">
        <v>740</v>
      </c>
      <c r="H4285" s="87">
        <v>9059.41</v>
      </c>
      <c r="I4285" s="87">
        <v>5131.5</v>
      </c>
      <c r="J4285" s="87">
        <v>13000</v>
      </c>
      <c r="K4285" s="87">
        <v>199.5</v>
      </c>
      <c r="L4285" s="80">
        <v>11000</v>
      </c>
      <c r="M4285" s="80">
        <f t="shared" si="110"/>
        <v>-2000</v>
      </c>
      <c r="N4285" s="80"/>
      <c r="O4285" s="80"/>
      <c r="P4285" s="80"/>
      <c r="Q4285" s="78">
        <v>110010</v>
      </c>
      <c r="R4285" s="79" t="s">
        <v>150</v>
      </c>
      <c r="S4285" s="78">
        <v>10</v>
      </c>
      <c r="T4285" s="79" t="s">
        <v>150</v>
      </c>
      <c r="U4285" s="78">
        <v>11</v>
      </c>
      <c r="V4285" s="80" t="s">
        <v>156</v>
      </c>
      <c r="W4285" s="78">
        <v>76</v>
      </c>
      <c r="X4285" s="78">
        <v>5</v>
      </c>
    </row>
    <row r="4286" spans="1:24" x14ac:dyDescent="0.25">
      <c r="A4286" s="67"/>
      <c r="B4286" s="67">
        <v>3868</v>
      </c>
      <c r="C4286" s="67" t="s">
        <v>711</v>
      </c>
      <c r="D4286" s="109">
        <v>368210</v>
      </c>
      <c r="E4286" s="89" t="s">
        <v>595</v>
      </c>
      <c r="F4286" s="72">
        <v>777410</v>
      </c>
      <c r="G4286" s="86" t="s">
        <v>204</v>
      </c>
      <c r="H4286" s="87">
        <v>9995</v>
      </c>
      <c r="I4286" s="87">
        <v>0</v>
      </c>
      <c r="J4286" s="87">
        <v>118538</v>
      </c>
      <c r="K4286" s="87">
        <v>118538</v>
      </c>
      <c r="L4286" s="80">
        <v>0</v>
      </c>
      <c r="M4286" s="80">
        <f t="shared" si="110"/>
        <v>-118538</v>
      </c>
      <c r="N4286" s="80"/>
      <c r="O4286" s="80"/>
      <c r="P4286" s="80"/>
      <c r="Q4286" s="78">
        <v>110010</v>
      </c>
      <c r="R4286" s="79" t="s">
        <v>150</v>
      </c>
      <c r="S4286" s="78">
        <v>10</v>
      </c>
      <c r="T4286" s="79" t="s">
        <v>150</v>
      </c>
      <c r="U4286" s="78">
        <v>11</v>
      </c>
      <c r="V4286" s="80" t="s">
        <v>156</v>
      </c>
      <c r="W4286" s="78">
        <v>77</v>
      </c>
      <c r="X4286" s="78">
        <v>5</v>
      </c>
    </row>
    <row r="4287" spans="1:24" x14ac:dyDescent="0.25">
      <c r="A4287" s="67"/>
      <c r="B4287" s="67">
        <v>3869</v>
      </c>
      <c r="C4287" s="67" t="s">
        <v>711</v>
      </c>
      <c r="D4287" s="109">
        <v>368210</v>
      </c>
      <c r="E4287" s="89" t="s">
        <v>595</v>
      </c>
      <c r="F4287" s="72">
        <v>787410</v>
      </c>
      <c r="G4287" s="86" t="s">
        <v>227</v>
      </c>
      <c r="H4287" s="87">
        <v>11104.89</v>
      </c>
      <c r="I4287" s="87">
        <v>24145</v>
      </c>
      <c r="J4287" s="87">
        <v>34335</v>
      </c>
      <c r="K4287" s="87">
        <v>14281.53</v>
      </c>
      <c r="L4287" s="80">
        <v>0</v>
      </c>
      <c r="M4287" s="80">
        <f t="shared" si="110"/>
        <v>-34335</v>
      </c>
      <c r="N4287" s="80"/>
      <c r="O4287" s="80"/>
      <c r="P4287" s="80"/>
      <c r="Q4287" s="78">
        <v>110010</v>
      </c>
      <c r="R4287" s="79" t="s">
        <v>150</v>
      </c>
      <c r="S4287" s="78">
        <v>10</v>
      </c>
      <c r="T4287" s="79" t="s">
        <v>150</v>
      </c>
      <c r="U4287" s="78">
        <v>11</v>
      </c>
      <c r="V4287" s="80" t="s">
        <v>156</v>
      </c>
      <c r="W4287" s="78">
        <v>78</v>
      </c>
      <c r="X4287" s="78">
        <v>5</v>
      </c>
    </row>
    <row r="4288" spans="1:24" x14ac:dyDescent="0.25">
      <c r="A4288" s="67"/>
      <c r="B4288" s="67"/>
      <c r="C4288" s="67" t="s">
        <v>711</v>
      </c>
      <c r="D4288" s="109">
        <v>368210</v>
      </c>
      <c r="E4288" s="89" t="s">
        <v>595</v>
      </c>
      <c r="F4288" s="66">
        <v>798142</v>
      </c>
      <c r="G4288" s="66" t="s">
        <v>839</v>
      </c>
      <c r="H4288" s="87"/>
      <c r="I4288" s="87"/>
      <c r="J4288" s="87"/>
      <c r="K4288" s="87"/>
      <c r="L4288" s="80">
        <v>-21985</v>
      </c>
      <c r="M4288" s="80">
        <f t="shared" si="110"/>
        <v>-21985</v>
      </c>
      <c r="N4288" s="80"/>
      <c r="O4288" s="80"/>
      <c r="P4288" s="80"/>
      <c r="Q4288" s="78">
        <v>110010</v>
      </c>
      <c r="R4288" s="79" t="s">
        <v>150</v>
      </c>
      <c r="S4288" s="78">
        <v>10</v>
      </c>
      <c r="T4288" s="79" t="s">
        <v>150</v>
      </c>
      <c r="U4288" s="78">
        <v>11</v>
      </c>
      <c r="V4288" s="80" t="s">
        <v>156</v>
      </c>
      <c r="W4288" s="78">
        <v>79</v>
      </c>
      <c r="X4288" s="78">
        <v>5</v>
      </c>
    </row>
    <row r="4289" spans="1:24" x14ac:dyDescent="0.25">
      <c r="A4289" s="67"/>
      <c r="B4289" s="67">
        <v>3870</v>
      </c>
      <c r="C4289" s="67" t="s">
        <v>711</v>
      </c>
      <c r="D4289" s="109">
        <v>380400</v>
      </c>
      <c r="E4289" s="89" t="s">
        <v>601</v>
      </c>
      <c r="F4289" s="72">
        <v>611110</v>
      </c>
      <c r="G4289" s="86" t="s">
        <v>258</v>
      </c>
      <c r="H4289" s="87">
        <v>98880.719999999987</v>
      </c>
      <c r="I4289" s="87">
        <v>55187.649999999987</v>
      </c>
      <c r="J4289" s="87">
        <v>101599</v>
      </c>
      <c r="K4289" s="87">
        <v>67057.69</v>
      </c>
      <c r="L4289" s="80">
        <v>56118</v>
      </c>
      <c r="M4289" s="80"/>
      <c r="N4289" s="80"/>
      <c r="O4289" s="80"/>
      <c r="P4289" s="80"/>
      <c r="Q4289" s="78">
        <v>110010</v>
      </c>
      <c r="R4289" s="79" t="s">
        <v>150</v>
      </c>
      <c r="S4289" s="78">
        <v>10</v>
      </c>
      <c r="T4289" s="79" t="s">
        <v>150</v>
      </c>
      <c r="U4289" s="78">
        <v>11</v>
      </c>
      <c r="V4289" s="80" t="s">
        <v>156</v>
      </c>
      <c r="W4289" s="78">
        <v>61</v>
      </c>
      <c r="X4289" s="78">
        <v>2</v>
      </c>
    </row>
    <row r="4290" spans="1:24" x14ac:dyDescent="0.25">
      <c r="A4290" s="67"/>
      <c r="B4290" s="67">
        <v>3871</v>
      </c>
      <c r="C4290" s="67" t="s">
        <v>711</v>
      </c>
      <c r="D4290" s="109">
        <v>380400</v>
      </c>
      <c r="E4290" s="89" t="s">
        <v>601</v>
      </c>
      <c r="F4290" s="72">
        <v>611115</v>
      </c>
      <c r="G4290" s="86" t="s">
        <v>259</v>
      </c>
      <c r="H4290" s="87">
        <v>359.52</v>
      </c>
      <c r="I4290" s="87">
        <v>87.27</v>
      </c>
      <c r="J4290" s="87">
        <v>199</v>
      </c>
      <c r="K4290" s="87">
        <v>198.24</v>
      </c>
      <c r="L4290" s="80">
        <v>0</v>
      </c>
      <c r="M4290" s="80"/>
      <c r="N4290" s="80"/>
      <c r="O4290" s="80"/>
      <c r="P4290" s="80"/>
      <c r="Q4290" s="78">
        <v>110010</v>
      </c>
      <c r="R4290" s="79" t="s">
        <v>150</v>
      </c>
      <c r="S4290" s="78">
        <v>10</v>
      </c>
      <c r="T4290" s="79" t="s">
        <v>150</v>
      </c>
      <c r="U4290" s="78">
        <v>11</v>
      </c>
      <c r="V4290" s="80" t="s">
        <v>156</v>
      </c>
      <c r="W4290" s="78">
        <v>61</v>
      </c>
      <c r="X4290" s="78">
        <v>2</v>
      </c>
    </row>
    <row r="4291" spans="1:24" x14ac:dyDescent="0.25">
      <c r="A4291" s="67"/>
      <c r="B4291" s="67">
        <v>3872</v>
      </c>
      <c r="C4291" s="67" t="s">
        <v>711</v>
      </c>
      <c r="D4291" s="109">
        <v>380400</v>
      </c>
      <c r="E4291" s="89" t="s">
        <v>601</v>
      </c>
      <c r="F4291" s="72">
        <v>611120</v>
      </c>
      <c r="G4291" s="86" t="s">
        <v>229</v>
      </c>
      <c r="H4291" s="87">
        <v>214818.25</v>
      </c>
      <c r="I4291" s="87">
        <v>203447.14999999997</v>
      </c>
      <c r="J4291" s="87">
        <v>217193</v>
      </c>
      <c r="K4291" s="87">
        <v>101844.73000000001</v>
      </c>
      <c r="L4291" s="80">
        <v>0</v>
      </c>
      <c r="M4291" s="80"/>
      <c r="N4291" s="80"/>
      <c r="O4291" s="80"/>
      <c r="P4291" s="80"/>
      <c r="Q4291" s="78">
        <v>110010</v>
      </c>
      <c r="R4291" s="79" t="s">
        <v>150</v>
      </c>
      <c r="S4291" s="78">
        <v>10</v>
      </c>
      <c r="T4291" s="79" t="s">
        <v>150</v>
      </c>
      <c r="U4291" s="78">
        <v>11</v>
      </c>
      <c r="V4291" s="80" t="s">
        <v>156</v>
      </c>
      <c r="W4291" s="78">
        <v>61</v>
      </c>
      <c r="X4291" s="78">
        <v>2</v>
      </c>
    </row>
    <row r="4292" spans="1:24" x14ac:dyDescent="0.25">
      <c r="A4292" s="67"/>
      <c r="B4292" s="67">
        <v>3873</v>
      </c>
      <c r="C4292" s="67" t="s">
        <v>711</v>
      </c>
      <c r="D4292" s="109">
        <v>380400</v>
      </c>
      <c r="E4292" s="89" t="s">
        <v>601</v>
      </c>
      <c r="F4292" s="72">
        <v>611130</v>
      </c>
      <c r="G4292" s="86" t="s">
        <v>261</v>
      </c>
      <c r="H4292" s="87">
        <v>2999.97</v>
      </c>
      <c r="I4292" s="87">
        <v>0</v>
      </c>
      <c r="J4292" s="87">
        <v>0</v>
      </c>
      <c r="K4292" s="87">
        <v>0</v>
      </c>
      <c r="L4292" s="80">
        <v>0</v>
      </c>
      <c r="M4292" s="80"/>
      <c r="N4292" s="80"/>
      <c r="O4292" s="80"/>
      <c r="P4292" s="80"/>
      <c r="Q4292" s="78">
        <v>110010</v>
      </c>
      <c r="R4292" s="79" t="s">
        <v>150</v>
      </c>
      <c r="S4292" s="78">
        <v>10</v>
      </c>
      <c r="T4292" s="79" t="s">
        <v>150</v>
      </c>
      <c r="U4292" s="78">
        <v>11</v>
      </c>
      <c r="V4292" s="80" t="s">
        <v>156</v>
      </c>
      <c r="W4292" s="78">
        <v>61</v>
      </c>
      <c r="X4292" s="78">
        <v>2</v>
      </c>
    </row>
    <row r="4293" spans="1:24" x14ac:dyDescent="0.25">
      <c r="A4293" s="67"/>
      <c r="B4293" s="67">
        <v>3874</v>
      </c>
      <c r="C4293" s="67" t="s">
        <v>711</v>
      </c>
      <c r="D4293" s="109">
        <v>380400</v>
      </c>
      <c r="E4293" s="89" t="s">
        <v>601</v>
      </c>
      <c r="F4293" s="72">
        <v>611135</v>
      </c>
      <c r="G4293" s="86" t="s">
        <v>265</v>
      </c>
      <c r="H4293" s="87">
        <v>0</v>
      </c>
      <c r="I4293" s="87">
        <v>47648.26999999999</v>
      </c>
      <c r="J4293" s="87">
        <v>55967</v>
      </c>
      <c r="K4293" s="87">
        <v>19827.71</v>
      </c>
      <c r="L4293" s="80">
        <v>52831</v>
      </c>
      <c r="M4293" s="80"/>
      <c r="N4293" s="80"/>
      <c r="O4293" s="80"/>
      <c r="P4293" s="80"/>
      <c r="Q4293" s="78">
        <v>110010</v>
      </c>
      <c r="R4293" s="79" t="s">
        <v>150</v>
      </c>
      <c r="S4293" s="78">
        <v>10</v>
      </c>
      <c r="T4293" s="79" t="s">
        <v>150</v>
      </c>
      <c r="U4293" s="78">
        <v>11</v>
      </c>
      <c r="V4293" s="80" t="s">
        <v>156</v>
      </c>
      <c r="W4293" s="78">
        <v>61</v>
      </c>
      <c r="X4293" s="78">
        <v>2</v>
      </c>
    </row>
    <row r="4294" spans="1:24" x14ac:dyDescent="0.25">
      <c r="A4294" s="67"/>
      <c r="B4294" s="67">
        <v>3875</v>
      </c>
      <c r="C4294" s="67" t="s">
        <v>711</v>
      </c>
      <c r="D4294" s="109">
        <v>380400</v>
      </c>
      <c r="E4294" s="89" t="s">
        <v>601</v>
      </c>
      <c r="F4294" s="72">
        <v>611140</v>
      </c>
      <c r="G4294" s="86" t="s">
        <v>269</v>
      </c>
      <c r="H4294" s="87">
        <v>8000</v>
      </c>
      <c r="I4294" s="87">
        <v>8000</v>
      </c>
      <c r="J4294" s="87">
        <v>8000</v>
      </c>
      <c r="K4294" s="87">
        <v>5000</v>
      </c>
      <c r="L4294" s="80">
        <v>11000</v>
      </c>
      <c r="M4294" s="80"/>
      <c r="N4294" s="80"/>
      <c r="O4294" s="80"/>
      <c r="P4294" s="80"/>
      <c r="Q4294" s="78">
        <v>110010</v>
      </c>
      <c r="R4294" s="79" t="s">
        <v>150</v>
      </c>
      <c r="S4294" s="78">
        <v>10</v>
      </c>
      <c r="T4294" s="79" t="s">
        <v>150</v>
      </c>
      <c r="U4294" s="78">
        <v>11</v>
      </c>
      <c r="V4294" s="80" t="s">
        <v>156</v>
      </c>
      <c r="W4294" s="78">
        <v>61</v>
      </c>
      <c r="X4294" s="78">
        <v>2</v>
      </c>
    </row>
    <row r="4295" spans="1:24" s="66" customFormat="1" x14ac:dyDescent="0.25">
      <c r="A4295" s="67"/>
      <c r="B4295" s="67">
        <v>3876</v>
      </c>
      <c r="C4295" s="67" t="s">
        <v>711</v>
      </c>
      <c r="D4295" s="109">
        <v>380400</v>
      </c>
      <c r="E4295" s="89" t="s">
        <v>601</v>
      </c>
      <c r="F4295" s="72">
        <v>611150</v>
      </c>
      <c r="G4295" s="86" t="s">
        <v>262</v>
      </c>
      <c r="H4295" s="87">
        <v>6021.1200000000008</v>
      </c>
      <c r="I4295" s="87">
        <v>7790.2199999999993</v>
      </c>
      <c r="J4295" s="87">
        <v>17750</v>
      </c>
      <c r="K4295" s="87">
        <v>2836.49</v>
      </c>
      <c r="L4295" s="80">
        <v>13459</v>
      </c>
      <c r="M4295" s="80"/>
      <c r="N4295" s="80"/>
      <c r="O4295" s="80"/>
      <c r="P4295" s="80"/>
      <c r="Q4295" s="78">
        <v>110010</v>
      </c>
      <c r="R4295" s="79" t="s">
        <v>150</v>
      </c>
      <c r="S4295" s="78">
        <v>10</v>
      </c>
      <c r="T4295" s="79" t="s">
        <v>150</v>
      </c>
      <c r="U4295" s="78">
        <v>11</v>
      </c>
      <c r="V4295" s="80" t="s">
        <v>156</v>
      </c>
      <c r="W4295" s="78">
        <v>61</v>
      </c>
      <c r="X4295" s="78">
        <v>2</v>
      </c>
    </row>
    <row r="4296" spans="1:24" x14ac:dyDescent="0.25">
      <c r="A4296" s="67"/>
      <c r="B4296" s="67">
        <v>3877</v>
      </c>
      <c r="C4296" s="67" t="s">
        <v>711</v>
      </c>
      <c r="D4296" s="109">
        <v>380400</v>
      </c>
      <c r="E4296" s="89" t="s">
        <v>601</v>
      </c>
      <c r="F4296" s="72">
        <v>611155</v>
      </c>
      <c r="G4296" s="86" t="s">
        <v>266</v>
      </c>
      <c r="H4296" s="87">
        <v>0</v>
      </c>
      <c r="I4296" s="87">
        <v>934.68</v>
      </c>
      <c r="J4296" s="87">
        <v>0</v>
      </c>
      <c r="K4296" s="87">
        <v>0</v>
      </c>
      <c r="L4296" s="80">
        <v>0</v>
      </c>
      <c r="M4296" s="80"/>
      <c r="N4296" s="80"/>
      <c r="O4296" s="80"/>
      <c r="P4296" s="80"/>
      <c r="Q4296" s="78">
        <v>110010</v>
      </c>
      <c r="R4296" s="79" t="s">
        <v>150</v>
      </c>
      <c r="S4296" s="78">
        <v>10</v>
      </c>
      <c r="T4296" s="79" t="s">
        <v>150</v>
      </c>
      <c r="U4296" s="78">
        <v>11</v>
      </c>
      <c r="V4296" s="80" t="s">
        <v>156</v>
      </c>
      <c r="W4296" s="78">
        <v>61</v>
      </c>
      <c r="X4296" s="78">
        <v>2</v>
      </c>
    </row>
    <row r="4297" spans="1:24" x14ac:dyDescent="0.25">
      <c r="A4297" s="67"/>
      <c r="B4297" s="67">
        <v>3878</v>
      </c>
      <c r="C4297" s="67" t="s">
        <v>711</v>
      </c>
      <c r="D4297" s="109">
        <v>380400</v>
      </c>
      <c r="E4297" s="89" t="s">
        <v>601</v>
      </c>
      <c r="F4297" s="72">
        <v>611160</v>
      </c>
      <c r="G4297" s="86" t="s">
        <v>230</v>
      </c>
      <c r="H4297" s="87">
        <v>10875.18</v>
      </c>
      <c r="I4297" s="87">
        <v>4412.6499999999996</v>
      </c>
      <c r="J4297" s="87">
        <v>12720</v>
      </c>
      <c r="K4297" s="87">
        <v>0</v>
      </c>
      <c r="L4297" s="80">
        <v>0</v>
      </c>
      <c r="M4297" s="80"/>
      <c r="N4297" s="80"/>
      <c r="O4297" s="80"/>
      <c r="P4297" s="80"/>
      <c r="Q4297" s="78">
        <v>110010</v>
      </c>
      <c r="R4297" s="79" t="s">
        <v>150</v>
      </c>
      <c r="S4297" s="78">
        <v>10</v>
      </c>
      <c r="T4297" s="79" t="s">
        <v>150</v>
      </c>
      <c r="U4297" s="78">
        <v>11</v>
      </c>
      <c r="V4297" s="80" t="s">
        <v>156</v>
      </c>
      <c r="W4297" s="78">
        <v>61</v>
      </c>
      <c r="X4297" s="78">
        <v>2</v>
      </c>
    </row>
    <row r="4298" spans="1:24" x14ac:dyDescent="0.25">
      <c r="A4298" s="67"/>
      <c r="B4298" s="67">
        <v>3879</v>
      </c>
      <c r="C4298" s="67" t="s">
        <v>711</v>
      </c>
      <c r="D4298" s="109">
        <v>380400</v>
      </c>
      <c r="E4298" s="89" t="s">
        <v>601</v>
      </c>
      <c r="F4298" s="72">
        <v>611310</v>
      </c>
      <c r="G4298" s="86" t="s">
        <v>179</v>
      </c>
      <c r="H4298" s="87">
        <v>70301.52</v>
      </c>
      <c r="I4298" s="87">
        <v>73113.48</v>
      </c>
      <c r="J4298" s="87">
        <v>76039</v>
      </c>
      <c r="K4298" s="87">
        <v>38019.060000000005</v>
      </c>
      <c r="L4298" s="80">
        <v>76038</v>
      </c>
      <c r="M4298" s="80"/>
      <c r="N4298" s="80"/>
      <c r="O4298" s="80"/>
      <c r="P4298" s="80"/>
      <c r="Q4298" s="78">
        <v>110010</v>
      </c>
      <c r="R4298" s="79" t="s">
        <v>150</v>
      </c>
      <c r="S4298" s="78">
        <v>10</v>
      </c>
      <c r="T4298" s="79" t="s">
        <v>150</v>
      </c>
      <c r="U4298" s="78">
        <v>11</v>
      </c>
      <c r="V4298" s="80" t="s">
        <v>156</v>
      </c>
      <c r="W4298" s="78">
        <v>61</v>
      </c>
      <c r="X4298" s="78">
        <v>2</v>
      </c>
    </row>
    <row r="4299" spans="1:24" x14ac:dyDescent="0.25">
      <c r="A4299" s="67"/>
      <c r="B4299" s="67">
        <v>3880</v>
      </c>
      <c r="C4299" s="67" t="s">
        <v>711</v>
      </c>
      <c r="D4299" s="109">
        <v>380400</v>
      </c>
      <c r="E4299" s="89" t="s">
        <v>601</v>
      </c>
      <c r="F4299" s="72">
        <v>611460</v>
      </c>
      <c r="G4299" s="86" t="s">
        <v>182</v>
      </c>
      <c r="H4299" s="87">
        <v>8730.48</v>
      </c>
      <c r="I4299" s="87">
        <v>12184.87</v>
      </c>
      <c r="J4299" s="87">
        <v>13520</v>
      </c>
      <c r="K4299" s="87">
        <v>6523.26</v>
      </c>
      <c r="L4299" s="80">
        <v>13520</v>
      </c>
      <c r="M4299" s="80"/>
      <c r="N4299" s="80"/>
      <c r="O4299" s="80"/>
      <c r="P4299" s="80"/>
      <c r="Q4299" s="78">
        <v>110010</v>
      </c>
      <c r="R4299" s="79" t="s">
        <v>150</v>
      </c>
      <c r="S4299" s="78">
        <v>10</v>
      </c>
      <c r="T4299" s="79" t="s">
        <v>150</v>
      </c>
      <c r="U4299" s="78">
        <v>11</v>
      </c>
      <c r="V4299" s="80" t="s">
        <v>156</v>
      </c>
      <c r="W4299" s="78">
        <v>61</v>
      </c>
      <c r="X4299" s="78">
        <v>2</v>
      </c>
    </row>
    <row r="4300" spans="1:24" x14ac:dyDescent="0.25">
      <c r="A4300" s="67"/>
      <c r="B4300" s="67">
        <v>3881</v>
      </c>
      <c r="C4300" s="67" t="s">
        <v>711</v>
      </c>
      <c r="D4300" s="109">
        <v>380400</v>
      </c>
      <c r="E4300" s="89" t="s">
        <v>601</v>
      </c>
      <c r="F4300" s="72">
        <v>712355</v>
      </c>
      <c r="G4300" s="86" t="s">
        <v>376</v>
      </c>
      <c r="H4300" s="87">
        <v>0</v>
      </c>
      <c r="I4300" s="87">
        <v>0</v>
      </c>
      <c r="J4300" s="87">
        <v>7800</v>
      </c>
      <c r="K4300" s="87">
        <v>0</v>
      </c>
      <c r="L4300" s="80">
        <v>3800</v>
      </c>
      <c r="M4300" s="80">
        <f t="shared" ref="M4300:M4323" si="111">+L4300-J4300</f>
        <v>-4000</v>
      </c>
      <c r="N4300" s="80"/>
      <c r="O4300" s="80"/>
      <c r="P4300" s="80"/>
      <c r="Q4300" s="78">
        <v>110010</v>
      </c>
      <c r="R4300" s="79" t="s">
        <v>150</v>
      </c>
      <c r="S4300" s="78">
        <v>10</v>
      </c>
      <c r="T4300" s="79" t="s">
        <v>150</v>
      </c>
      <c r="U4300" s="78">
        <v>11</v>
      </c>
      <c r="V4300" s="80" t="s">
        <v>156</v>
      </c>
      <c r="W4300" s="78">
        <v>71</v>
      </c>
      <c r="X4300" s="78">
        <v>5</v>
      </c>
    </row>
    <row r="4301" spans="1:24" x14ac:dyDescent="0.25">
      <c r="A4301" s="67"/>
      <c r="B4301" s="67">
        <v>3882</v>
      </c>
      <c r="C4301" s="67" t="s">
        <v>711</v>
      </c>
      <c r="D4301" s="109">
        <v>380400</v>
      </c>
      <c r="E4301" s="89" t="s">
        <v>601</v>
      </c>
      <c r="F4301" s="72">
        <v>712410</v>
      </c>
      <c r="G4301" s="86" t="s">
        <v>246</v>
      </c>
      <c r="H4301" s="87">
        <v>0</v>
      </c>
      <c r="I4301" s="87">
        <v>600</v>
      </c>
      <c r="J4301" s="87">
        <v>1200</v>
      </c>
      <c r="K4301" s="87">
        <v>0</v>
      </c>
      <c r="L4301" s="80">
        <v>1200</v>
      </c>
      <c r="M4301" s="80">
        <f t="shared" si="111"/>
        <v>0</v>
      </c>
      <c r="N4301" s="80"/>
      <c r="O4301" s="80"/>
      <c r="P4301" s="80"/>
      <c r="Q4301" s="78">
        <v>110010</v>
      </c>
      <c r="R4301" s="79" t="s">
        <v>150</v>
      </c>
      <c r="S4301" s="78">
        <v>10</v>
      </c>
      <c r="T4301" s="79" t="s">
        <v>150</v>
      </c>
      <c r="U4301" s="78">
        <v>11</v>
      </c>
      <c r="V4301" s="80" t="s">
        <v>156</v>
      </c>
      <c r="W4301" s="78">
        <v>71</v>
      </c>
      <c r="X4301" s="78">
        <v>5</v>
      </c>
    </row>
    <row r="4302" spans="1:24" x14ac:dyDescent="0.25">
      <c r="A4302" s="67"/>
      <c r="B4302" s="67">
        <v>3883</v>
      </c>
      <c r="C4302" s="67" t="s">
        <v>711</v>
      </c>
      <c r="D4302" s="109">
        <v>380400</v>
      </c>
      <c r="E4302" s="89" t="s">
        <v>601</v>
      </c>
      <c r="F4302" s="72">
        <v>712420</v>
      </c>
      <c r="G4302" s="86" t="s">
        <v>223</v>
      </c>
      <c r="H4302" s="87">
        <v>484.8</v>
      </c>
      <c r="I4302" s="87">
        <v>785</v>
      </c>
      <c r="J4302" s="87">
        <v>1570</v>
      </c>
      <c r="K4302" s="87">
        <v>0</v>
      </c>
      <c r="L4302" s="80">
        <v>1570</v>
      </c>
      <c r="M4302" s="80">
        <f t="shared" si="111"/>
        <v>0</v>
      </c>
      <c r="N4302" s="80"/>
      <c r="O4302" s="80"/>
      <c r="P4302" s="80"/>
      <c r="Q4302" s="78">
        <v>110010</v>
      </c>
      <c r="R4302" s="79" t="s">
        <v>150</v>
      </c>
      <c r="S4302" s="78">
        <v>10</v>
      </c>
      <c r="T4302" s="79" t="s">
        <v>150</v>
      </c>
      <c r="U4302" s="78">
        <v>11</v>
      </c>
      <c r="V4302" s="80" t="s">
        <v>156</v>
      </c>
      <c r="W4302" s="78">
        <v>71</v>
      </c>
      <c r="X4302" s="78">
        <v>5</v>
      </c>
    </row>
    <row r="4303" spans="1:24" x14ac:dyDescent="0.25">
      <c r="A4303" s="67"/>
      <c r="B4303" s="67">
        <v>3884</v>
      </c>
      <c r="C4303" s="67" t="s">
        <v>711</v>
      </c>
      <c r="D4303" s="109">
        <v>380400</v>
      </c>
      <c r="E4303" s="89" t="s">
        <v>601</v>
      </c>
      <c r="F4303" s="72">
        <v>712490</v>
      </c>
      <c r="G4303" s="86" t="s">
        <v>185</v>
      </c>
      <c r="H4303" s="87">
        <v>194.10000000000002</v>
      </c>
      <c r="I4303" s="87">
        <v>0</v>
      </c>
      <c r="J4303" s="87">
        <v>200</v>
      </c>
      <c r="K4303" s="87">
        <v>0</v>
      </c>
      <c r="L4303" s="80">
        <v>200</v>
      </c>
      <c r="M4303" s="80">
        <f t="shared" si="111"/>
        <v>0</v>
      </c>
      <c r="N4303" s="80"/>
      <c r="O4303" s="80"/>
      <c r="P4303" s="80"/>
      <c r="Q4303" s="78">
        <v>110010</v>
      </c>
      <c r="R4303" s="79" t="s">
        <v>150</v>
      </c>
      <c r="S4303" s="78">
        <v>10</v>
      </c>
      <c r="T4303" s="79" t="s">
        <v>150</v>
      </c>
      <c r="U4303" s="78">
        <v>11</v>
      </c>
      <c r="V4303" s="80" t="s">
        <v>156</v>
      </c>
      <c r="W4303" s="78">
        <v>71</v>
      </c>
      <c r="X4303" s="78">
        <v>5</v>
      </c>
    </row>
    <row r="4304" spans="1:24" x14ac:dyDescent="0.25">
      <c r="A4304" s="67"/>
      <c r="B4304" s="67">
        <v>3885</v>
      </c>
      <c r="C4304" s="67" t="s">
        <v>711</v>
      </c>
      <c r="D4304" s="109">
        <v>380400</v>
      </c>
      <c r="E4304" s="89" t="s">
        <v>601</v>
      </c>
      <c r="F4304" s="72">
        <v>712630</v>
      </c>
      <c r="G4304" s="86" t="s">
        <v>270</v>
      </c>
      <c r="H4304" s="87">
        <v>1350</v>
      </c>
      <c r="I4304" s="87">
        <v>1200</v>
      </c>
      <c r="J4304" s="87">
        <v>1200</v>
      </c>
      <c r="K4304" s="87">
        <v>1000</v>
      </c>
      <c r="L4304" s="80">
        <v>1400</v>
      </c>
      <c r="M4304" s="80">
        <f t="shared" si="111"/>
        <v>200</v>
      </c>
      <c r="N4304" s="80"/>
      <c r="O4304" s="80"/>
      <c r="P4304" s="80"/>
      <c r="Q4304" s="78">
        <v>110010</v>
      </c>
      <c r="R4304" s="79" t="s">
        <v>150</v>
      </c>
      <c r="S4304" s="78">
        <v>10</v>
      </c>
      <c r="T4304" s="79" t="s">
        <v>150</v>
      </c>
      <c r="U4304" s="78">
        <v>11</v>
      </c>
      <c r="V4304" s="80" t="s">
        <v>156</v>
      </c>
      <c r="W4304" s="78">
        <v>71</v>
      </c>
      <c r="X4304" s="78">
        <v>5</v>
      </c>
    </row>
    <row r="4305" spans="1:24" x14ac:dyDescent="0.25">
      <c r="A4305" s="67"/>
      <c r="B4305" s="67">
        <v>3886</v>
      </c>
      <c r="C4305" s="67" t="s">
        <v>711</v>
      </c>
      <c r="D4305" s="109">
        <v>380400</v>
      </c>
      <c r="E4305" s="89" t="s">
        <v>601</v>
      </c>
      <c r="F4305" s="72">
        <v>712655</v>
      </c>
      <c r="G4305" s="86" t="s">
        <v>237</v>
      </c>
      <c r="H4305" s="87">
        <v>235</v>
      </c>
      <c r="I4305" s="87">
        <v>285</v>
      </c>
      <c r="J4305" s="87">
        <v>500</v>
      </c>
      <c r="K4305" s="87">
        <v>370.65</v>
      </c>
      <c r="L4305" s="80">
        <v>500</v>
      </c>
      <c r="M4305" s="80">
        <f t="shared" si="111"/>
        <v>0</v>
      </c>
      <c r="N4305" s="80"/>
      <c r="O4305" s="80"/>
      <c r="P4305" s="80"/>
      <c r="Q4305" s="78">
        <v>110010</v>
      </c>
      <c r="R4305" s="79" t="s">
        <v>150</v>
      </c>
      <c r="S4305" s="78">
        <v>10</v>
      </c>
      <c r="T4305" s="79" t="s">
        <v>150</v>
      </c>
      <c r="U4305" s="78">
        <v>11</v>
      </c>
      <c r="V4305" s="80" t="s">
        <v>156</v>
      </c>
      <c r="W4305" s="78">
        <v>71</v>
      </c>
      <c r="X4305" s="78">
        <v>5</v>
      </c>
    </row>
    <row r="4306" spans="1:24" x14ac:dyDescent="0.25">
      <c r="A4306" s="67"/>
      <c r="B4306" s="67">
        <v>3887</v>
      </c>
      <c r="C4306" s="67" t="s">
        <v>711</v>
      </c>
      <c r="D4306" s="109">
        <v>380400</v>
      </c>
      <c r="E4306" s="89" t="s">
        <v>601</v>
      </c>
      <c r="F4306" s="72">
        <v>733110</v>
      </c>
      <c r="G4306" s="86" t="s">
        <v>214</v>
      </c>
      <c r="H4306" s="87">
        <v>14664.619999999999</v>
      </c>
      <c r="I4306" s="87">
        <v>8617.98</v>
      </c>
      <c r="J4306" s="87">
        <v>17351</v>
      </c>
      <c r="K4306" s="87">
        <v>12778.8</v>
      </c>
      <c r="L4306" s="80">
        <v>18130</v>
      </c>
      <c r="M4306" s="80">
        <f t="shared" si="111"/>
        <v>779</v>
      </c>
      <c r="N4306" s="80"/>
      <c r="O4306" s="80"/>
      <c r="P4306" s="80"/>
      <c r="Q4306" s="78">
        <v>110010</v>
      </c>
      <c r="R4306" s="79" t="s">
        <v>150</v>
      </c>
      <c r="S4306" s="78">
        <v>10</v>
      </c>
      <c r="T4306" s="79" t="s">
        <v>150</v>
      </c>
      <c r="U4306" s="78">
        <v>11</v>
      </c>
      <c r="V4306" s="80" t="s">
        <v>156</v>
      </c>
      <c r="W4306" s="78">
        <v>73</v>
      </c>
      <c r="X4306" s="78">
        <v>5</v>
      </c>
    </row>
    <row r="4307" spans="1:24" x14ac:dyDescent="0.25">
      <c r="A4307" s="67"/>
      <c r="B4307" s="67">
        <v>3888</v>
      </c>
      <c r="C4307" s="67" t="s">
        <v>711</v>
      </c>
      <c r="D4307" s="109">
        <v>380400</v>
      </c>
      <c r="E4307" s="89" t="s">
        <v>601</v>
      </c>
      <c r="F4307" s="72">
        <v>733120</v>
      </c>
      <c r="G4307" s="86" t="s">
        <v>188</v>
      </c>
      <c r="H4307" s="87">
        <v>0</v>
      </c>
      <c r="I4307" s="87">
        <v>0</v>
      </c>
      <c r="J4307" s="87">
        <v>130</v>
      </c>
      <c r="K4307" s="87">
        <v>0</v>
      </c>
      <c r="L4307" s="80">
        <v>0</v>
      </c>
      <c r="M4307" s="80">
        <f t="shared" si="111"/>
        <v>-130</v>
      </c>
      <c r="N4307" s="80"/>
      <c r="O4307" s="80"/>
      <c r="P4307" s="80"/>
      <c r="Q4307" s="78">
        <v>110010</v>
      </c>
      <c r="R4307" s="79" t="s">
        <v>150</v>
      </c>
      <c r="S4307" s="78">
        <v>10</v>
      </c>
      <c r="T4307" s="79" t="s">
        <v>150</v>
      </c>
      <c r="U4307" s="78">
        <v>11</v>
      </c>
      <c r="V4307" s="80" t="s">
        <v>156</v>
      </c>
      <c r="W4307" s="78">
        <v>73</v>
      </c>
      <c r="X4307" s="78">
        <v>5</v>
      </c>
    </row>
    <row r="4308" spans="1:24" x14ac:dyDescent="0.25">
      <c r="A4308" s="67"/>
      <c r="B4308" s="67">
        <v>3889</v>
      </c>
      <c r="C4308" s="67" t="s">
        <v>711</v>
      </c>
      <c r="D4308" s="109">
        <v>380400</v>
      </c>
      <c r="E4308" s="89" t="s">
        <v>601</v>
      </c>
      <c r="F4308" s="72">
        <v>733230</v>
      </c>
      <c r="G4308" s="86" t="s">
        <v>369</v>
      </c>
      <c r="H4308" s="87">
        <v>21768.239999999998</v>
      </c>
      <c r="I4308" s="87">
        <v>24255.3</v>
      </c>
      <c r="J4308" s="87">
        <v>31300</v>
      </c>
      <c r="K4308" s="87">
        <v>13837.09</v>
      </c>
      <c r="L4308" s="80">
        <v>31300</v>
      </c>
      <c r="M4308" s="80">
        <f t="shared" si="111"/>
        <v>0</v>
      </c>
      <c r="N4308" s="80"/>
      <c r="O4308" s="80"/>
      <c r="P4308" s="80"/>
      <c r="Q4308" s="78">
        <v>110010</v>
      </c>
      <c r="R4308" s="79" t="s">
        <v>150</v>
      </c>
      <c r="S4308" s="78">
        <v>10</v>
      </c>
      <c r="T4308" s="79" t="s">
        <v>150</v>
      </c>
      <c r="U4308" s="78">
        <v>11</v>
      </c>
      <c r="V4308" s="80" t="s">
        <v>156</v>
      </c>
      <c r="W4308" s="78">
        <v>73</v>
      </c>
      <c r="X4308" s="78">
        <v>5</v>
      </c>
    </row>
    <row r="4309" spans="1:24" s="66" customFormat="1" x14ac:dyDescent="0.25">
      <c r="A4309" s="67"/>
      <c r="B4309" s="67">
        <v>3890</v>
      </c>
      <c r="C4309" s="67" t="s">
        <v>711</v>
      </c>
      <c r="D4309" s="109">
        <v>380400</v>
      </c>
      <c r="E4309" s="89" t="s">
        <v>601</v>
      </c>
      <c r="F4309" s="72">
        <v>744210</v>
      </c>
      <c r="G4309" s="86" t="s">
        <v>190</v>
      </c>
      <c r="H4309" s="87">
        <v>323.68</v>
      </c>
      <c r="I4309" s="87">
        <v>450.24</v>
      </c>
      <c r="J4309" s="87">
        <v>1200</v>
      </c>
      <c r="K4309" s="87">
        <v>123.75999999999999</v>
      </c>
      <c r="L4309" s="80">
        <v>1200</v>
      </c>
      <c r="M4309" s="80">
        <f t="shared" si="111"/>
        <v>0</v>
      </c>
      <c r="N4309" s="80"/>
      <c r="O4309" s="80"/>
      <c r="P4309" s="80"/>
      <c r="Q4309" s="78">
        <v>110010</v>
      </c>
      <c r="R4309" s="79" t="s">
        <v>150</v>
      </c>
      <c r="S4309" s="78">
        <v>10</v>
      </c>
      <c r="T4309" s="79" t="s">
        <v>150</v>
      </c>
      <c r="U4309" s="78">
        <v>11</v>
      </c>
      <c r="V4309" s="80" t="s">
        <v>156</v>
      </c>
      <c r="W4309" s="78">
        <v>74</v>
      </c>
      <c r="X4309" s="78">
        <v>5</v>
      </c>
    </row>
    <row r="4310" spans="1:24" x14ac:dyDescent="0.25">
      <c r="A4310" s="67"/>
      <c r="B4310" s="67">
        <v>3891</v>
      </c>
      <c r="C4310" s="67" t="s">
        <v>711</v>
      </c>
      <c r="D4310" s="109">
        <v>380400</v>
      </c>
      <c r="E4310" s="89" t="s">
        <v>601</v>
      </c>
      <c r="F4310" s="72">
        <v>744220</v>
      </c>
      <c r="G4310" s="86" t="s">
        <v>191</v>
      </c>
      <c r="H4310" s="87">
        <v>2528.48</v>
      </c>
      <c r="I4310" s="87">
        <v>2254.58</v>
      </c>
      <c r="J4310" s="87">
        <v>3500</v>
      </c>
      <c r="K4310" s="87">
        <v>869.14</v>
      </c>
      <c r="L4310" s="80">
        <v>3500</v>
      </c>
      <c r="M4310" s="80">
        <f t="shared" si="111"/>
        <v>0</v>
      </c>
      <c r="N4310" s="80"/>
      <c r="O4310" s="80"/>
      <c r="P4310" s="80"/>
      <c r="Q4310" s="78">
        <v>110010</v>
      </c>
      <c r="R4310" s="79" t="s">
        <v>150</v>
      </c>
      <c r="S4310" s="78">
        <v>10</v>
      </c>
      <c r="T4310" s="79" t="s">
        <v>150</v>
      </c>
      <c r="U4310" s="78">
        <v>11</v>
      </c>
      <c r="V4310" s="80" t="s">
        <v>156</v>
      </c>
      <c r="W4310" s="78">
        <v>74</v>
      </c>
      <c r="X4310" s="78">
        <v>5</v>
      </c>
    </row>
    <row r="4311" spans="1:24" x14ac:dyDescent="0.25">
      <c r="A4311" s="67"/>
      <c r="B4311" s="67">
        <v>3892</v>
      </c>
      <c r="C4311" s="67" t="s">
        <v>711</v>
      </c>
      <c r="D4311" s="109">
        <v>380400</v>
      </c>
      <c r="E4311" s="89" t="s">
        <v>601</v>
      </c>
      <c r="F4311" s="72">
        <v>755240</v>
      </c>
      <c r="G4311" s="86" t="s">
        <v>193</v>
      </c>
      <c r="H4311" s="87">
        <v>599.5</v>
      </c>
      <c r="I4311" s="87">
        <v>0</v>
      </c>
      <c r="J4311" s="87">
        <v>200</v>
      </c>
      <c r="K4311" s="87">
        <v>0</v>
      </c>
      <c r="L4311" s="80">
        <v>200</v>
      </c>
      <c r="M4311" s="80">
        <f t="shared" si="111"/>
        <v>0</v>
      </c>
      <c r="N4311" s="80"/>
      <c r="O4311" s="80"/>
      <c r="P4311" s="80"/>
      <c r="Q4311" s="78">
        <v>110010</v>
      </c>
      <c r="R4311" s="79" t="s">
        <v>150</v>
      </c>
      <c r="S4311" s="78">
        <v>10</v>
      </c>
      <c r="T4311" s="79" t="s">
        <v>150</v>
      </c>
      <c r="U4311" s="78">
        <v>11</v>
      </c>
      <c r="V4311" s="80" t="s">
        <v>156</v>
      </c>
      <c r="W4311" s="78">
        <v>75</v>
      </c>
      <c r="X4311" s="78">
        <v>5</v>
      </c>
    </row>
    <row r="4312" spans="1:24" x14ac:dyDescent="0.25">
      <c r="A4312" s="67"/>
      <c r="B4312" s="67">
        <v>3893</v>
      </c>
      <c r="C4312" s="67" t="s">
        <v>711</v>
      </c>
      <c r="D4312" s="109">
        <v>380400</v>
      </c>
      <c r="E4312" s="89" t="s">
        <v>601</v>
      </c>
      <c r="F4312" s="72">
        <v>755310</v>
      </c>
      <c r="G4312" s="86" t="s">
        <v>194</v>
      </c>
      <c r="H4312" s="87">
        <v>3764.27</v>
      </c>
      <c r="I4312" s="87">
        <v>0</v>
      </c>
      <c r="J4312" s="87">
        <v>450</v>
      </c>
      <c r="K4312" s="87">
        <v>0</v>
      </c>
      <c r="L4312" s="80">
        <v>200</v>
      </c>
      <c r="M4312" s="80">
        <f t="shared" si="111"/>
        <v>-250</v>
      </c>
      <c r="N4312" s="80"/>
      <c r="O4312" s="80"/>
      <c r="P4312" s="80"/>
      <c r="Q4312" s="78">
        <v>110010</v>
      </c>
      <c r="R4312" s="79" t="s">
        <v>150</v>
      </c>
      <c r="S4312" s="78">
        <v>10</v>
      </c>
      <c r="T4312" s="79" t="s">
        <v>150</v>
      </c>
      <c r="U4312" s="78">
        <v>11</v>
      </c>
      <c r="V4312" s="80" t="s">
        <v>156</v>
      </c>
      <c r="W4312" s="78">
        <v>75</v>
      </c>
      <c r="X4312" s="78">
        <v>5</v>
      </c>
    </row>
    <row r="4313" spans="1:24" x14ac:dyDescent="0.25">
      <c r="A4313" s="67"/>
      <c r="B4313" s="67">
        <v>3894</v>
      </c>
      <c r="C4313" s="67" t="s">
        <v>711</v>
      </c>
      <c r="D4313" s="109">
        <v>380400</v>
      </c>
      <c r="E4313" s="89" t="s">
        <v>601</v>
      </c>
      <c r="F4313" s="72">
        <v>755360</v>
      </c>
      <c r="G4313" s="86" t="s">
        <v>225</v>
      </c>
      <c r="H4313" s="87">
        <v>3236.7200000000003</v>
      </c>
      <c r="I4313" s="87">
        <v>3183.52</v>
      </c>
      <c r="J4313" s="87">
        <v>2500</v>
      </c>
      <c r="K4313" s="87">
        <v>1700.27</v>
      </c>
      <c r="L4313" s="80">
        <v>2500</v>
      </c>
      <c r="M4313" s="80">
        <f t="shared" si="111"/>
        <v>0</v>
      </c>
      <c r="N4313" s="80"/>
      <c r="O4313" s="80"/>
      <c r="P4313" s="80"/>
      <c r="Q4313" s="78">
        <v>110010</v>
      </c>
      <c r="R4313" s="79" t="s">
        <v>150</v>
      </c>
      <c r="S4313" s="78">
        <v>10</v>
      </c>
      <c r="T4313" s="79" t="s">
        <v>150</v>
      </c>
      <c r="U4313" s="78">
        <v>11</v>
      </c>
      <c r="V4313" s="80" t="s">
        <v>156</v>
      </c>
      <c r="W4313" s="78">
        <v>75</v>
      </c>
      <c r="X4313" s="78">
        <v>5</v>
      </c>
    </row>
    <row r="4314" spans="1:24" x14ac:dyDescent="0.25">
      <c r="A4314" s="67"/>
      <c r="B4314" s="67">
        <v>3895</v>
      </c>
      <c r="C4314" s="67" t="s">
        <v>711</v>
      </c>
      <c r="D4314" s="109">
        <v>380400</v>
      </c>
      <c r="E4314" s="89" t="s">
        <v>601</v>
      </c>
      <c r="F4314" s="72">
        <v>755510</v>
      </c>
      <c r="G4314" s="86" t="s">
        <v>195</v>
      </c>
      <c r="H4314" s="87">
        <v>2160</v>
      </c>
      <c r="I4314" s="87">
        <v>0</v>
      </c>
      <c r="J4314" s="87">
        <v>1000</v>
      </c>
      <c r="K4314" s="87">
        <v>0</v>
      </c>
      <c r="L4314" s="80">
        <v>0</v>
      </c>
      <c r="M4314" s="80">
        <f t="shared" si="111"/>
        <v>-1000</v>
      </c>
      <c r="N4314" s="80"/>
      <c r="O4314" s="80"/>
      <c r="P4314" s="80"/>
      <c r="Q4314" s="78">
        <v>110010</v>
      </c>
      <c r="R4314" s="79" t="s">
        <v>150</v>
      </c>
      <c r="S4314" s="78">
        <v>10</v>
      </c>
      <c r="T4314" s="79" t="s">
        <v>150</v>
      </c>
      <c r="U4314" s="78">
        <v>11</v>
      </c>
      <c r="V4314" s="80" t="s">
        <v>156</v>
      </c>
      <c r="W4314" s="78">
        <v>75</v>
      </c>
      <c r="X4314" s="78">
        <v>5</v>
      </c>
    </row>
    <row r="4315" spans="1:24" x14ac:dyDescent="0.25">
      <c r="A4315" s="67"/>
      <c r="B4315" s="67">
        <v>3896</v>
      </c>
      <c r="C4315" s="67" t="s">
        <v>711</v>
      </c>
      <c r="D4315" s="109">
        <v>380400</v>
      </c>
      <c r="E4315" s="89" t="s">
        <v>601</v>
      </c>
      <c r="F4315" s="72">
        <v>755705</v>
      </c>
      <c r="G4315" s="86" t="s">
        <v>196</v>
      </c>
      <c r="H4315" s="87">
        <v>6.2</v>
      </c>
      <c r="I4315" s="87">
        <v>9.64</v>
      </c>
      <c r="J4315" s="87">
        <v>150</v>
      </c>
      <c r="K4315" s="87">
        <v>0</v>
      </c>
      <c r="L4315" s="80">
        <v>100</v>
      </c>
      <c r="M4315" s="80">
        <f t="shared" si="111"/>
        <v>-50</v>
      </c>
      <c r="N4315" s="80"/>
      <c r="O4315" s="80"/>
      <c r="P4315" s="80"/>
      <c r="Q4315" s="78">
        <v>110010</v>
      </c>
      <c r="R4315" s="79" t="s">
        <v>150</v>
      </c>
      <c r="S4315" s="78">
        <v>10</v>
      </c>
      <c r="T4315" s="79" t="s">
        <v>150</v>
      </c>
      <c r="U4315" s="78">
        <v>11</v>
      </c>
      <c r="V4315" s="80" t="s">
        <v>156</v>
      </c>
      <c r="W4315" s="78">
        <v>75</v>
      </c>
      <c r="X4315" s="78">
        <v>5</v>
      </c>
    </row>
    <row r="4316" spans="1:24" x14ac:dyDescent="0.25">
      <c r="A4316" s="67"/>
      <c r="B4316" s="67">
        <v>3897</v>
      </c>
      <c r="C4316" s="67" t="s">
        <v>711</v>
      </c>
      <c r="D4316" s="109">
        <v>380400</v>
      </c>
      <c r="E4316" s="89" t="s">
        <v>601</v>
      </c>
      <c r="F4316" s="72">
        <v>755730</v>
      </c>
      <c r="G4316" s="86" t="s">
        <v>197</v>
      </c>
      <c r="H4316" s="87">
        <v>1215</v>
      </c>
      <c r="I4316" s="87">
        <v>531</v>
      </c>
      <c r="J4316" s="87">
        <v>1650</v>
      </c>
      <c r="K4316" s="87">
        <v>631</v>
      </c>
      <c r="L4316" s="80">
        <v>1650</v>
      </c>
      <c r="M4316" s="80">
        <f t="shared" si="111"/>
        <v>0</v>
      </c>
      <c r="N4316" s="80"/>
      <c r="O4316" s="80"/>
      <c r="P4316" s="80"/>
      <c r="Q4316" s="78">
        <v>110010</v>
      </c>
      <c r="R4316" s="79" t="s">
        <v>150</v>
      </c>
      <c r="S4316" s="78">
        <v>10</v>
      </c>
      <c r="T4316" s="79" t="s">
        <v>150</v>
      </c>
      <c r="U4316" s="78">
        <v>11</v>
      </c>
      <c r="V4316" s="80" t="s">
        <v>156</v>
      </c>
      <c r="W4316" s="78">
        <v>75</v>
      </c>
      <c r="X4316" s="78">
        <v>5</v>
      </c>
    </row>
    <row r="4317" spans="1:24" x14ac:dyDescent="0.25">
      <c r="A4317" s="67"/>
      <c r="B4317" s="67">
        <v>3898</v>
      </c>
      <c r="C4317" s="67" t="s">
        <v>711</v>
      </c>
      <c r="D4317" s="109">
        <v>380400</v>
      </c>
      <c r="E4317" s="89" t="s">
        <v>601</v>
      </c>
      <c r="F4317" s="72">
        <v>755735</v>
      </c>
      <c r="G4317" s="86" t="s">
        <v>364</v>
      </c>
      <c r="H4317" s="87">
        <v>165</v>
      </c>
      <c r="I4317" s="87">
        <v>0</v>
      </c>
      <c r="J4317" s="87">
        <v>300</v>
      </c>
      <c r="K4317" s="87">
        <v>0</v>
      </c>
      <c r="L4317" s="80">
        <v>300</v>
      </c>
      <c r="M4317" s="80">
        <f t="shared" si="111"/>
        <v>0</v>
      </c>
      <c r="N4317" s="80"/>
      <c r="O4317" s="80"/>
      <c r="P4317" s="80"/>
      <c r="Q4317" s="78">
        <v>110010</v>
      </c>
      <c r="R4317" s="79" t="s">
        <v>150</v>
      </c>
      <c r="S4317" s="78">
        <v>10</v>
      </c>
      <c r="T4317" s="79" t="s">
        <v>150</v>
      </c>
      <c r="U4317" s="78">
        <v>11</v>
      </c>
      <c r="V4317" s="80" t="s">
        <v>156</v>
      </c>
      <c r="W4317" s="78">
        <v>75</v>
      </c>
      <c r="X4317" s="78">
        <v>5</v>
      </c>
    </row>
    <row r="4318" spans="1:24" x14ac:dyDescent="0.25">
      <c r="A4318" s="67"/>
      <c r="B4318" s="67">
        <v>3899</v>
      </c>
      <c r="C4318" s="67" t="s">
        <v>711</v>
      </c>
      <c r="D4318" s="109">
        <v>380400</v>
      </c>
      <c r="E4318" s="89" t="s">
        <v>601</v>
      </c>
      <c r="F4318" s="72">
        <v>755745</v>
      </c>
      <c r="G4318" s="86" t="s">
        <v>252</v>
      </c>
      <c r="H4318" s="87">
        <v>1261.94</v>
      </c>
      <c r="I4318" s="87">
        <v>793.11</v>
      </c>
      <c r="J4318" s="87">
        <v>400</v>
      </c>
      <c r="K4318" s="87">
        <v>202.23</v>
      </c>
      <c r="L4318" s="80">
        <v>400</v>
      </c>
      <c r="M4318" s="80">
        <f t="shared" si="111"/>
        <v>0</v>
      </c>
      <c r="N4318" s="80"/>
      <c r="O4318" s="80"/>
      <c r="P4318" s="80"/>
      <c r="Q4318" s="78">
        <v>110010</v>
      </c>
      <c r="R4318" s="79" t="s">
        <v>150</v>
      </c>
      <c r="S4318" s="78">
        <v>10</v>
      </c>
      <c r="T4318" s="79" t="s">
        <v>150</v>
      </c>
      <c r="U4318" s="78">
        <v>11</v>
      </c>
      <c r="V4318" s="80" t="s">
        <v>156</v>
      </c>
      <c r="W4318" s="78">
        <v>75</v>
      </c>
      <c r="X4318" s="78">
        <v>5</v>
      </c>
    </row>
    <row r="4319" spans="1:24" x14ac:dyDescent="0.25">
      <c r="A4319" s="67"/>
      <c r="B4319" s="67">
        <v>3900</v>
      </c>
      <c r="C4319" s="67" t="s">
        <v>711</v>
      </c>
      <c r="D4319" s="109">
        <v>380400</v>
      </c>
      <c r="E4319" s="89" t="s">
        <v>601</v>
      </c>
      <c r="F4319" s="72">
        <v>755765</v>
      </c>
      <c r="G4319" s="86" t="s">
        <v>239</v>
      </c>
      <c r="H4319" s="87">
        <v>0</v>
      </c>
      <c r="I4319" s="87">
        <v>0</v>
      </c>
      <c r="J4319" s="87">
        <v>100</v>
      </c>
      <c r="K4319" s="87">
        <v>0</v>
      </c>
      <c r="L4319" s="80">
        <v>100</v>
      </c>
      <c r="M4319" s="80">
        <f t="shared" si="111"/>
        <v>0</v>
      </c>
      <c r="N4319" s="80"/>
      <c r="O4319" s="80"/>
      <c r="P4319" s="80"/>
      <c r="Q4319" s="78">
        <v>110010</v>
      </c>
      <c r="R4319" s="79" t="s">
        <v>150</v>
      </c>
      <c r="S4319" s="78">
        <v>10</v>
      </c>
      <c r="T4319" s="79" t="s">
        <v>150</v>
      </c>
      <c r="U4319" s="78">
        <v>11</v>
      </c>
      <c r="V4319" s="80" t="s">
        <v>156</v>
      </c>
      <c r="W4319" s="78">
        <v>75</v>
      </c>
      <c r="X4319" s="78">
        <v>5</v>
      </c>
    </row>
    <row r="4320" spans="1:24" x14ac:dyDescent="0.25">
      <c r="A4320" s="67"/>
      <c r="B4320" s="67">
        <v>3901</v>
      </c>
      <c r="C4320" s="67" t="s">
        <v>711</v>
      </c>
      <c r="D4320" s="109">
        <v>380400</v>
      </c>
      <c r="E4320" s="89" t="s">
        <v>601</v>
      </c>
      <c r="F4320" s="72">
        <v>777410</v>
      </c>
      <c r="G4320" s="86" t="s">
        <v>204</v>
      </c>
      <c r="H4320" s="87">
        <v>0</v>
      </c>
      <c r="I4320" s="87">
        <v>23357.3</v>
      </c>
      <c r="J4320" s="87">
        <v>0</v>
      </c>
      <c r="K4320" s="87">
        <v>0</v>
      </c>
      <c r="L4320" s="80">
        <v>8365</v>
      </c>
      <c r="M4320" s="80">
        <f t="shared" si="111"/>
        <v>8365</v>
      </c>
      <c r="N4320" s="80"/>
      <c r="O4320" s="80">
        <v>8365</v>
      </c>
      <c r="P4320" s="80"/>
      <c r="Q4320" s="78">
        <v>110010</v>
      </c>
      <c r="R4320" s="79" t="s">
        <v>150</v>
      </c>
      <c r="S4320" s="78">
        <v>10</v>
      </c>
      <c r="T4320" s="79" t="s">
        <v>150</v>
      </c>
      <c r="U4320" s="78">
        <v>11</v>
      </c>
      <c r="V4320" s="80" t="s">
        <v>156</v>
      </c>
      <c r="W4320" s="78">
        <v>77</v>
      </c>
      <c r="X4320" s="78">
        <v>5</v>
      </c>
    </row>
    <row r="4321" spans="1:24" x14ac:dyDescent="0.25">
      <c r="A4321" s="67"/>
      <c r="B4321" s="67">
        <v>3902</v>
      </c>
      <c r="C4321" s="67" t="s">
        <v>711</v>
      </c>
      <c r="D4321" s="109">
        <v>380400</v>
      </c>
      <c r="E4321" s="89" t="s">
        <v>601</v>
      </c>
      <c r="F4321" s="72">
        <v>787410</v>
      </c>
      <c r="G4321" s="86" t="s">
        <v>227</v>
      </c>
      <c r="H4321" s="87">
        <v>0</v>
      </c>
      <c r="I4321" s="87">
        <v>0</v>
      </c>
      <c r="J4321" s="87">
        <v>5850</v>
      </c>
      <c r="K4321" s="87">
        <v>5472</v>
      </c>
      <c r="L4321" s="80">
        <v>0</v>
      </c>
      <c r="M4321" s="80">
        <f t="shared" si="111"/>
        <v>-5850</v>
      </c>
      <c r="N4321" s="80"/>
      <c r="O4321" s="80"/>
      <c r="P4321" s="80"/>
      <c r="Q4321" s="78">
        <v>110010</v>
      </c>
      <c r="R4321" s="79" t="s">
        <v>150</v>
      </c>
      <c r="S4321" s="78">
        <v>10</v>
      </c>
      <c r="T4321" s="79" t="s">
        <v>150</v>
      </c>
      <c r="U4321" s="78">
        <v>11</v>
      </c>
      <c r="V4321" s="80" t="s">
        <v>156</v>
      </c>
      <c r="W4321" s="78">
        <v>78</v>
      </c>
      <c r="X4321" s="78">
        <v>5</v>
      </c>
    </row>
    <row r="4322" spans="1:24" x14ac:dyDescent="0.25">
      <c r="A4322" s="67"/>
      <c r="B4322" s="67">
        <v>3903</v>
      </c>
      <c r="C4322" s="67" t="s">
        <v>711</v>
      </c>
      <c r="D4322" s="109">
        <v>380400</v>
      </c>
      <c r="E4322" s="89" t="s">
        <v>601</v>
      </c>
      <c r="F4322" s="72">
        <v>787430</v>
      </c>
      <c r="G4322" s="86" t="s">
        <v>207</v>
      </c>
      <c r="H4322" s="87">
        <v>0</v>
      </c>
      <c r="I4322" s="87">
        <v>0</v>
      </c>
      <c r="J4322" s="87">
        <v>0</v>
      </c>
      <c r="K4322" s="87">
        <v>0</v>
      </c>
      <c r="L4322" s="80">
        <v>0</v>
      </c>
      <c r="M4322" s="80">
        <f t="shared" si="111"/>
        <v>0</v>
      </c>
      <c r="N4322" s="80"/>
      <c r="O4322" s="80"/>
      <c r="P4322" s="80"/>
      <c r="Q4322" s="78">
        <v>110010</v>
      </c>
      <c r="R4322" s="79" t="s">
        <v>150</v>
      </c>
      <c r="S4322" s="78">
        <v>10</v>
      </c>
      <c r="T4322" s="79" t="s">
        <v>150</v>
      </c>
      <c r="U4322" s="78">
        <v>11</v>
      </c>
      <c r="V4322" s="80" t="s">
        <v>156</v>
      </c>
      <c r="W4322" s="78">
        <v>78</v>
      </c>
      <c r="X4322" s="78">
        <v>5</v>
      </c>
    </row>
    <row r="4323" spans="1:24" x14ac:dyDescent="0.25">
      <c r="A4323" s="67"/>
      <c r="B4323" s="67"/>
      <c r="C4323" s="67" t="s">
        <v>711</v>
      </c>
      <c r="D4323" s="109">
        <v>380400</v>
      </c>
      <c r="E4323" s="89" t="s">
        <v>601</v>
      </c>
      <c r="F4323" s="66">
        <v>798142</v>
      </c>
      <c r="G4323" s="66" t="s">
        <v>839</v>
      </c>
      <c r="H4323" s="87"/>
      <c r="I4323" s="87"/>
      <c r="J4323" s="87"/>
      <c r="K4323" s="87"/>
      <c r="L4323" s="80">
        <v>-6805</v>
      </c>
      <c r="M4323" s="80">
        <f t="shared" si="111"/>
        <v>-6805</v>
      </c>
      <c r="N4323" s="80"/>
      <c r="O4323" s="80"/>
      <c r="P4323" s="80"/>
      <c r="Q4323" s="78">
        <v>110010</v>
      </c>
      <c r="R4323" s="79" t="s">
        <v>150</v>
      </c>
      <c r="S4323" s="78">
        <v>10</v>
      </c>
      <c r="T4323" s="79" t="s">
        <v>150</v>
      </c>
      <c r="U4323" s="78">
        <v>11</v>
      </c>
      <c r="V4323" s="80" t="s">
        <v>156</v>
      </c>
      <c r="W4323" s="78">
        <v>79</v>
      </c>
      <c r="X4323" s="78">
        <v>5</v>
      </c>
    </row>
    <row r="4324" spans="1:24" x14ac:dyDescent="0.25">
      <c r="A4324" s="67"/>
      <c r="B4324" s="67">
        <v>3904</v>
      </c>
      <c r="C4324" s="67" t="s">
        <v>711</v>
      </c>
      <c r="D4324" s="109">
        <v>387300</v>
      </c>
      <c r="E4324" s="89" t="s">
        <v>536</v>
      </c>
      <c r="F4324" s="72">
        <v>611120</v>
      </c>
      <c r="G4324" s="86" t="s">
        <v>229</v>
      </c>
      <c r="H4324" s="87">
        <v>183085.63999999998</v>
      </c>
      <c r="I4324" s="87">
        <v>180179.96000000005</v>
      </c>
      <c r="J4324" s="87">
        <v>202362</v>
      </c>
      <c r="K4324" s="87">
        <v>80535.509999999995</v>
      </c>
      <c r="L4324" s="80">
        <v>0</v>
      </c>
      <c r="M4324" s="80"/>
      <c r="N4324" s="80"/>
      <c r="O4324" s="80"/>
      <c r="P4324" s="80"/>
      <c r="Q4324" s="78">
        <v>110010</v>
      </c>
      <c r="R4324" s="79" t="s">
        <v>150</v>
      </c>
      <c r="S4324" s="78">
        <v>10</v>
      </c>
      <c r="T4324" s="79" t="s">
        <v>150</v>
      </c>
      <c r="U4324" s="78">
        <v>11</v>
      </c>
      <c r="V4324" s="80" t="s">
        <v>156</v>
      </c>
      <c r="W4324" s="78">
        <v>61</v>
      </c>
      <c r="X4324" s="78">
        <v>3</v>
      </c>
    </row>
    <row r="4325" spans="1:24" x14ac:dyDescent="0.25">
      <c r="A4325" s="67"/>
      <c r="B4325" s="67">
        <v>3905</v>
      </c>
      <c r="C4325" s="67" t="s">
        <v>711</v>
      </c>
      <c r="D4325" s="109">
        <v>387300</v>
      </c>
      <c r="E4325" s="89" t="s">
        <v>536</v>
      </c>
      <c r="F4325" s="72">
        <v>611210</v>
      </c>
      <c r="G4325" s="86" t="s">
        <v>221</v>
      </c>
      <c r="H4325" s="87">
        <v>74926.2</v>
      </c>
      <c r="I4325" s="87">
        <v>58442.49</v>
      </c>
      <c r="J4325" s="87">
        <v>0</v>
      </c>
      <c r="K4325" s="87">
        <v>0</v>
      </c>
      <c r="L4325" s="80">
        <v>0</v>
      </c>
      <c r="M4325" s="80"/>
      <c r="N4325" s="80"/>
      <c r="O4325" s="80"/>
      <c r="P4325" s="80"/>
      <c r="Q4325" s="78">
        <v>110010</v>
      </c>
      <c r="R4325" s="79" t="s">
        <v>150</v>
      </c>
      <c r="S4325" s="78">
        <v>10</v>
      </c>
      <c r="T4325" s="79" t="s">
        <v>150</v>
      </c>
      <c r="U4325" s="78">
        <v>11</v>
      </c>
      <c r="V4325" s="80" t="s">
        <v>156</v>
      </c>
      <c r="W4325" s="78">
        <v>61</v>
      </c>
      <c r="X4325" s="78">
        <v>3</v>
      </c>
    </row>
    <row r="4326" spans="1:24" x14ac:dyDescent="0.25">
      <c r="A4326" s="67"/>
      <c r="B4326" s="67">
        <v>3906</v>
      </c>
      <c r="C4326" s="67" t="s">
        <v>711</v>
      </c>
      <c r="D4326" s="109">
        <v>387300</v>
      </c>
      <c r="E4326" s="89" t="s">
        <v>536</v>
      </c>
      <c r="F4326" s="72">
        <v>611310</v>
      </c>
      <c r="G4326" s="86" t="s">
        <v>179</v>
      </c>
      <c r="H4326" s="87">
        <v>0</v>
      </c>
      <c r="I4326" s="87">
        <v>0</v>
      </c>
      <c r="J4326" s="87">
        <v>67340</v>
      </c>
      <c r="K4326" s="87">
        <v>31360.6</v>
      </c>
      <c r="L4326" s="80">
        <v>71957</v>
      </c>
      <c r="M4326" s="80"/>
      <c r="N4326" s="80"/>
      <c r="O4326" s="80"/>
      <c r="P4326" s="80"/>
      <c r="Q4326" s="78">
        <v>110010</v>
      </c>
      <c r="R4326" s="79" t="s">
        <v>150</v>
      </c>
      <c r="S4326" s="78">
        <v>10</v>
      </c>
      <c r="T4326" s="79" t="s">
        <v>150</v>
      </c>
      <c r="U4326" s="78">
        <v>11</v>
      </c>
      <c r="V4326" s="80" t="s">
        <v>156</v>
      </c>
      <c r="W4326" s="78">
        <v>61</v>
      </c>
      <c r="X4326" s="78">
        <v>3</v>
      </c>
    </row>
    <row r="4327" spans="1:24" x14ac:dyDescent="0.25">
      <c r="A4327" s="67"/>
      <c r="B4327" s="67">
        <v>3907</v>
      </c>
      <c r="C4327" s="67" t="s">
        <v>711</v>
      </c>
      <c r="D4327" s="109">
        <v>387300</v>
      </c>
      <c r="E4327" s="89" t="s">
        <v>536</v>
      </c>
      <c r="F4327" s="72">
        <v>611320</v>
      </c>
      <c r="G4327" s="86" t="s">
        <v>180</v>
      </c>
      <c r="H4327" s="87">
        <v>98097</v>
      </c>
      <c r="I4327" s="87">
        <v>102020.88000000002</v>
      </c>
      <c r="J4327" s="87">
        <v>106102</v>
      </c>
      <c r="K4327" s="87">
        <v>53050.859999999993</v>
      </c>
      <c r="L4327" s="80">
        <v>106102</v>
      </c>
      <c r="M4327" s="80"/>
      <c r="N4327" s="80"/>
      <c r="O4327" s="80"/>
      <c r="P4327" s="80"/>
      <c r="Q4327" s="78">
        <v>110010</v>
      </c>
      <c r="R4327" s="79" t="s">
        <v>150</v>
      </c>
      <c r="S4327" s="78">
        <v>10</v>
      </c>
      <c r="T4327" s="79" t="s">
        <v>150</v>
      </c>
      <c r="U4327" s="78">
        <v>11</v>
      </c>
      <c r="V4327" s="80" t="s">
        <v>156</v>
      </c>
      <c r="W4327" s="78">
        <v>61</v>
      </c>
      <c r="X4327" s="78">
        <v>3</v>
      </c>
    </row>
    <row r="4328" spans="1:24" x14ac:dyDescent="0.25">
      <c r="A4328" s="67"/>
      <c r="B4328" s="67">
        <v>3908</v>
      </c>
      <c r="C4328" s="67" t="s">
        <v>711</v>
      </c>
      <c r="D4328" s="109">
        <v>387300</v>
      </c>
      <c r="E4328" s="89" t="s">
        <v>536</v>
      </c>
      <c r="F4328" s="72">
        <v>611430</v>
      </c>
      <c r="G4328" s="86" t="s">
        <v>255</v>
      </c>
      <c r="H4328" s="87">
        <v>68460.060000000012</v>
      </c>
      <c r="I4328" s="87">
        <v>71255.39999999998</v>
      </c>
      <c r="J4328" s="87">
        <v>74106</v>
      </c>
      <c r="K4328" s="87">
        <v>37052.82</v>
      </c>
      <c r="L4328" s="80">
        <v>74106</v>
      </c>
      <c r="M4328" s="80"/>
      <c r="N4328" s="80"/>
      <c r="O4328" s="80"/>
      <c r="P4328" s="80"/>
      <c r="Q4328" s="78">
        <v>110010</v>
      </c>
      <c r="R4328" s="79" t="s">
        <v>150</v>
      </c>
      <c r="S4328" s="78">
        <v>10</v>
      </c>
      <c r="T4328" s="79" t="s">
        <v>150</v>
      </c>
      <c r="U4328" s="78">
        <v>11</v>
      </c>
      <c r="V4328" s="80" t="s">
        <v>156</v>
      </c>
      <c r="W4328" s="78">
        <v>61</v>
      </c>
      <c r="X4328" s="78">
        <v>3</v>
      </c>
    </row>
    <row r="4329" spans="1:24" x14ac:dyDescent="0.25">
      <c r="A4329" s="67"/>
      <c r="B4329" s="67">
        <v>3909</v>
      </c>
      <c r="C4329" s="67" t="s">
        <v>711</v>
      </c>
      <c r="D4329" s="109">
        <v>387300</v>
      </c>
      <c r="E4329" s="89" t="s">
        <v>536</v>
      </c>
      <c r="F4329" s="72">
        <v>611455</v>
      </c>
      <c r="G4329" s="86" t="s">
        <v>217</v>
      </c>
      <c r="H4329" s="87">
        <v>3068.0699999999997</v>
      </c>
      <c r="I4329" s="87">
        <v>3524.2799999999997</v>
      </c>
      <c r="J4329" s="87">
        <v>0</v>
      </c>
      <c r="K4329" s="87">
        <v>0</v>
      </c>
      <c r="L4329" s="80">
        <v>0</v>
      </c>
      <c r="M4329" s="80"/>
      <c r="N4329" s="80"/>
      <c r="O4329" s="80"/>
      <c r="P4329" s="80"/>
      <c r="Q4329" s="78">
        <v>110010</v>
      </c>
      <c r="R4329" s="79" t="s">
        <v>150</v>
      </c>
      <c r="S4329" s="78">
        <v>10</v>
      </c>
      <c r="T4329" s="79" t="s">
        <v>150</v>
      </c>
      <c r="U4329" s="78">
        <v>11</v>
      </c>
      <c r="V4329" s="80" t="s">
        <v>156</v>
      </c>
      <c r="W4329" s="78">
        <v>61</v>
      </c>
      <c r="X4329" s="78">
        <v>3</v>
      </c>
    </row>
    <row r="4330" spans="1:24" x14ac:dyDescent="0.25">
      <c r="A4330" s="67"/>
      <c r="B4330" s="67">
        <v>3910</v>
      </c>
      <c r="C4330" s="67" t="s">
        <v>711</v>
      </c>
      <c r="D4330" s="109">
        <v>387300</v>
      </c>
      <c r="E4330" s="89" t="s">
        <v>536</v>
      </c>
      <c r="F4330" s="72">
        <v>611492</v>
      </c>
      <c r="G4330" s="86" t="s">
        <v>183</v>
      </c>
      <c r="H4330" s="87">
        <v>0</v>
      </c>
      <c r="I4330" s="87">
        <v>1131.3</v>
      </c>
      <c r="J4330" s="87">
        <v>141</v>
      </c>
      <c r="K4330" s="87">
        <v>2198.2200000000003</v>
      </c>
      <c r="L4330" s="80">
        <v>0</v>
      </c>
      <c r="M4330" s="80"/>
      <c r="N4330" s="80"/>
      <c r="O4330" s="80"/>
      <c r="P4330" s="80"/>
      <c r="Q4330" s="78">
        <v>110010</v>
      </c>
      <c r="R4330" s="79" t="s">
        <v>150</v>
      </c>
      <c r="S4330" s="78">
        <v>10</v>
      </c>
      <c r="T4330" s="79" t="s">
        <v>150</v>
      </c>
      <c r="U4330" s="78">
        <v>11</v>
      </c>
      <c r="V4330" s="80" t="s">
        <v>156</v>
      </c>
      <c r="W4330" s="78">
        <v>61</v>
      </c>
      <c r="X4330" s="78">
        <v>3</v>
      </c>
    </row>
    <row r="4331" spans="1:24" x14ac:dyDescent="0.25">
      <c r="A4331" s="67"/>
      <c r="B4331" s="67">
        <v>3911</v>
      </c>
      <c r="C4331" s="67" t="s">
        <v>711</v>
      </c>
      <c r="D4331" s="109">
        <v>387300</v>
      </c>
      <c r="E4331" s="89" t="s">
        <v>536</v>
      </c>
      <c r="F4331" s="72">
        <v>611493</v>
      </c>
      <c r="G4331" s="86" t="s">
        <v>218</v>
      </c>
      <c r="H4331" s="87">
        <v>0</v>
      </c>
      <c r="I4331" s="87">
        <v>5619.58</v>
      </c>
      <c r="J4331" s="87">
        <v>0</v>
      </c>
      <c r="K4331" s="87">
        <v>0</v>
      </c>
      <c r="L4331" s="80">
        <v>0</v>
      </c>
      <c r="M4331" s="80"/>
      <c r="N4331" s="80"/>
      <c r="O4331" s="80"/>
      <c r="P4331" s="80"/>
      <c r="Q4331" s="78">
        <v>110010</v>
      </c>
      <c r="R4331" s="79" t="s">
        <v>150</v>
      </c>
      <c r="S4331" s="78">
        <v>10</v>
      </c>
      <c r="T4331" s="79" t="s">
        <v>150</v>
      </c>
      <c r="U4331" s="78">
        <v>11</v>
      </c>
      <c r="V4331" s="80" t="s">
        <v>156</v>
      </c>
      <c r="W4331" s="78">
        <v>61</v>
      </c>
      <c r="X4331" s="78">
        <v>3</v>
      </c>
    </row>
    <row r="4332" spans="1:24" x14ac:dyDescent="0.25">
      <c r="A4332" s="67"/>
      <c r="B4332" s="67">
        <v>3912</v>
      </c>
      <c r="C4332" s="67" t="s">
        <v>711</v>
      </c>
      <c r="D4332" s="109">
        <v>387300</v>
      </c>
      <c r="E4332" s="89" t="s">
        <v>536</v>
      </c>
      <c r="F4332" s="72">
        <v>611510</v>
      </c>
      <c r="G4332" s="86" t="s">
        <v>212</v>
      </c>
      <c r="H4332" s="87">
        <v>0</v>
      </c>
      <c r="I4332" s="87">
        <v>0</v>
      </c>
      <c r="J4332" s="87">
        <v>0</v>
      </c>
      <c r="K4332" s="87">
        <v>0</v>
      </c>
      <c r="L4332" s="91">
        <v>3200</v>
      </c>
      <c r="M4332" s="91"/>
      <c r="N4332" s="91"/>
      <c r="O4332" s="91"/>
      <c r="P4332" s="91"/>
      <c r="Q4332" s="78">
        <v>110010</v>
      </c>
      <c r="R4332" s="79" t="s">
        <v>150</v>
      </c>
      <c r="S4332" s="78">
        <v>10</v>
      </c>
      <c r="T4332" s="79" t="s">
        <v>150</v>
      </c>
      <c r="U4332" s="78">
        <v>11</v>
      </c>
      <c r="V4332" s="80" t="s">
        <v>156</v>
      </c>
      <c r="W4332" s="78">
        <v>61</v>
      </c>
      <c r="X4332" s="78">
        <v>3</v>
      </c>
    </row>
    <row r="4333" spans="1:24" s="66" customFormat="1" x14ac:dyDescent="0.25">
      <c r="A4333" s="67"/>
      <c r="B4333" s="67">
        <v>3913</v>
      </c>
      <c r="C4333" s="67" t="s">
        <v>711</v>
      </c>
      <c r="D4333" s="109">
        <v>387300</v>
      </c>
      <c r="E4333" s="89" t="s">
        <v>536</v>
      </c>
      <c r="F4333" s="72">
        <v>712420</v>
      </c>
      <c r="G4333" s="86" t="s">
        <v>223</v>
      </c>
      <c r="H4333" s="87">
        <v>5110.9500000000007</v>
      </c>
      <c r="I4333" s="87">
        <v>5949.0199999999995</v>
      </c>
      <c r="J4333" s="87">
        <v>6000</v>
      </c>
      <c r="K4333" s="87">
        <v>2549.58</v>
      </c>
      <c r="L4333" s="80">
        <v>6000</v>
      </c>
      <c r="M4333" s="80">
        <f t="shared" ref="M4333:M4351" si="112">+L4333-J4333</f>
        <v>0</v>
      </c>
      <c r="N4333" s="80"/>
      <c r="O4333" s="80"/>
      <c r="P4333" s="80"/>
      <c r="Q4333" s="78">
        <v>110010</v>
      </c>
      <c r="R4333" s="79" t="s">
        <v>150</v>
      </c>
      <c r="S4333" s="78">
        <v>10</v>
      </c>
      <c r="T4333" s="79" t="s">
        <v>150</v>
      </c>
      <c r="U4333" s="78">
        <v>11</v>
      </c>
      <c r="V4333" s="80" t="s">
        <v>156</v>
      </c>
      <c r="W4333" s="78">
        <v>71</v>
      </c>
      <c r="X4333" s="78">
        <v>6</v>
      </c>
    </row>
    <row r="4334" spans="1:24" x14ac:dyDescent="0.25">
      <c r="A4334" s="67"/>
      <c r="B4334" s="67">
        <v>3914</v>
      </c>
      <c r="C4334" s="67" t="s">
        <v>711</v>
      </c>
      <c r="D4334" s="109">
        <v>387300</v>
      </c>
      <c r="E4334" s="89" t="s">
        <v>536</v>
      </c>
      <c r="F4334" s="72">
        <v>712430</v>
      </c>
      <c r="G4334" s="86" t="s">
        <v>696</v>
      </c>
      <c r="H4334" s="87">
        <v>0</v>
      </c>
      <c r="I4334" s="87">
        <v>0</v>
      </c>
      <c r="J4334" s="87">
        <v>200</v>
      </c>
      <c r="K4334" s="87">
        <v>0</v>
      </c>
      <c r="L4334" s="80">
        <v>200</v>
      </c>
      <c r="M4334" s="80">
        <f t="shared" si="112"/>
        <v>0</v>
      </c>
      <c r="N4334" s="80"/>
      <c r="O4334" s="80"/>
      <c r="P4334" s="80"/>
      <c r="Q4334" s="78">
        <v>110010</v>
      </c>
      <c r="R4334" s="79" t="s">
        <v>150</v>
      </c>
      <c r="S4334" s="78">
        <v>10</v>
      </c>
      <c r="T4334" s="79" t="s">
        <v>150</v>
      </c>
      <c r="U4334" s="78">
        <v>11</v>
      </c>
      <c r="V4334" s="80" t="s">
        <v>156</v>
      </c>
      <c r="W4334" s="78">
        <v>71</v>
      </c>
      <c r="X4334" s="78">
        <v>6</v>
      </c>
    </row>
    <row r="4335" spans="1:24" x14ac:dyDescent="0.25">
      <c r="A4335" s="67"/>
      <c r="B4335" s="67">
        <v>3915</v>
      </c>
      <c r="C4335" s="67" t="s">
        <v>711</v>
      </c>
      <c r="D4335" s="109">
        <v>387300</v>
      </c>
      <c r="E4335" s="89" t="s">
        <v>536</v>
      </c>
      <c r="F4335" s="72">
        <v>712510</v>
      </c>
      <c r="G4335" s="86" t="s">
        <v>186</v>
      </c>
      <c r="H4335" s="87">
        <v>0</v>
      </c>
      <c r="I4335" s="87">
        <v>0</v>
      </c>
      <c r="J4335" s="87">
        <v>1979</v>
      </c>
      <c r="K4335" s="87">
        <v>0</v>
      </c>
      <c r="L4335" s="80">
        <f>8780+26500</f>
        <v>35280</v>
      </c>
      <c r="M4335" s="80">
        <f t="shared" si="112"/>
        <v>33301</v>
      </c>
      <c r="N4335" s="80"/>
      <c r="O4335" s="80">
        <v>26500</v>
      </c>
      <c r="P4335" s="80"/>
      <c r="Q4335" s="78">
        <v>110010</v>
      </c>
      <c r="R4335" s="79" t="s">
        <v>150</v>
      </c>
      <c r="S4335" s="78">
        <v>10</v>
      </c>
      <c r="T4335" s="79" t="s">
        <v>150</v>
      </c>
      <c r="U4335" s="78">
        <v>11</v>
      </c>
      <c r="V4335" s="80" t="s">
        <v>156</v>
      </c>
      <c r="W4335" s="78">
        <v>71</v>
      </c>
      <c r="X4335" s="78">
        <v>6</v>
      </c>
    </row>
    <row r="4336" spans="1:24" x14ac:dyDescent="0.25">
      <c r="A4336" s="67"/>
      <c r="B4336" s="67">
        <v>3916</v>
      </c>
      <c r="C4336" s="67" t="s">
        <v>711</v>
      </c>
      <c r="D4336" s="109">
        <v>387300</v>
      </c>
      <c r="E4336" s="89" t="s">
        <v>536</v>
      </c>
      <c r="F4336" s="72">
        <v>712655</v>
      </c>
      <c r="G4336" s="86" t="s">
        <v>237</v>
      </c>
      <c r="H4336" s="87">
        <v>0</v>
      </c>
      <c r="I4336" s="87">
        <v>107.66</v>
      </c>
      <c r="J4336" s="87">
        <v>375</v>
      </c>
      <c r="K4336" s="87">
        <v>324.75</v>
      </c>
      <c r="L4336" s="80">
        <v>700</v>
      </c>
      <c r="M4336" s="80">
        <f t="shared" si="112"/>
        <v>325</v>
      </c>
      <c r="N4336" s="80"/>
      <c r="O4336" s="80"/>
      <c r="P4336" s="80"/>
      <c r="Q4336" s="78">
        <v>110010</v>
      </c>
      <c r="R4336" s="79" t="s">
        <v>150</v>
      </c>
      <c r="S4336" s="78">
        <v>10</v>
      </c>
      <c r="T4336" s="79" t="s">
        <v>150</v>
      </c>
      <c r="U4336" s="78">
        <v>11</v>
      </c>
      <c r="V4336" s="80" t="s">
        <v>156</v>
      </c>
      <c r="W4336" s="78">
        <v>71</v>
      </c>
      <c r="X4336" s="78">
        <v>6</v>
      </c>
    </row>
    <row r="4337" spans="1:24" x14ac:dyDescent="0.25">
      <c r="A4337" s="67"/>
      <c r="B4337" s="67">
        <v>3917</v>
      </c>
      <c r="C4337" s="67" t="s">
        <v>711</v>
      </c>
      <c r="D4337" s="109">
        <v>387300</v>
      </c>
      <c r="E4337" s="89" t="s">
        <v>536</v>
      </c>
      <c r="F4337" s="72">
        <v>733110</v>
      </c>
      <c r="G4337" s="86" t="s">
        <v>214</v>
      </c>
      <c r="H4337" s="87">
        <v>6730.3</v>
      </c>
      <c r="I4337" s="87">
        <v>13474.789999999999</v>
      </c>
      <c r="J4337" s="87">
        <v>13236</v>
      </c>
      <c r="K4337" s="87">
        <v>4561.7000000000007</v>
      </c>
      <c r="L4337" s="80">
        <v>15276</v>
      </c>
      <c r="M4337" s="80">
        <f t="shared" si="112"/>
        <v>2040</v>
      </c>
      <c r="N4337" s="80"/>
      <c r="O4337" s="80"/>
      <c r="P4337" s="80"/>
      <c r="Q4337" s="78">
        <v>110010</v>
      </c>
      <c r="R4337" s="79" t="s">
        <v>150</v>
      </c>
      <c r="S4337" s="78">
        <v>10</v>
      </c>
      <c r="T4337" s="79" t="s">
        <v>150</v>
      </c>
      <c r="U4337" s="78">
        <v>11</v>
      </c>
      <c r="V4337" s="80" t="s">
        <v>156</v>
      </c>
      <c r="W4337" s="78">
        <v>73</v>
      </c>
      <c r="X4337" s="78">
        <v>6</v>
      </c>
    </row>
    <row r="4338" spans="1:24" x14ac:dyDescent="0.25">
      <c r="A4338" s="67"/>
      <c r="B4338" s="67">
        <v>3918</v>
      </c>
      <c r="C4338" s="67" t="s">
        <v>711</v>
      </c>
      <c r="D4338" s="109">
        <v>387300</v>
      </c>
      <c r="E4338" s="89" t="s">
        <v>536</v>
      </c>
      <c r="F4338" s="72">
        <v>733220</v>
      </c>
      <c r="G4338" s="86" t="s">
        <v>256</v>
      </c>
      <c r="H4338" s="87">
        <v>951</v>
      </c>
      <c r="I4338" s="87">
        <v>695</v>
      </c>
      <c r="J4338" s="87">
        <v>1098</v>
      </c>
      <c r="K4338" s="87">
        <v>0</v>
      </c>
      <c r="L4338" s="80">
        <v>1000</v>
      </c>
      <c r="M4338" s="80">
        <f t="shared" si="112"/>
        <v>-98</v>
      </c>
      <c r="N4338" s="80"/>
      <c r="O4338" s="80"/>
      <c r="P4338" s="80"/>
      <c r="Q4338" s="78">
        <v>110010</v>
      </c>
      <c r="R4338" s="79" t="s">
        <v>150</v>
      </c>
      <c r="S4338" s="78">
        <v>10</v>
      </c>
      <c r="T4338" s="79" t="s">
        <v>150</v>
      </c>
      <c r="U4338" s="78">
        <v>11</v>
      </c>
      <c r="V4338" s="80" t="s">
        <v>156</v>
      </c>
      <c r="W4338" s="78">
        <v>73</v>
      </c>
      <c r="X4338" s="78">
        <v>6</v>
      </c>
    </row>
    <row r="4339" spans="1:24" x14ac:dyDescent="0.25">
      <c r="A4339" s="67"/>
      <c r="B4339" s="67">
        <v>3919</v>
      </c>
      <c r="C4339" s="67" t="s">
        <v>711</v>
      </c>
      <c r="D4339" s="109">
        <v>387300</v>
      </c>
      <c r="E4339" s="89" t="s">
        <v>536</v>
      </c>
      <c r="F4339" s="72">
        <v>733230</v>
      </c>
      <c r="G4339" s="86" t="s">
        <v>369</v>
      </c>
      <c r="H4339" s="87">
        <v>800</v>
      </c>
      <c r="I4339" s="87">
        <v>1300</v>
      </c>
      <c r="J4339" s="87">
        <v>1500</v>
      </c>
      <c r="K4339" s="87">
        <v>538</v>
      </c>
      <c r="L4339" s="80">
        <v>1500</v>
      </c>
      <c r="M4339" s="80">
        <f t="shared" si="112"/>
        <v>0</v>
      </c>
      <c r="N4339" s="80"/>
      <c r="O4339" s="80"/>
      <c r="P4339" s="80"/>
      <c r="Q4339" s="78">
        <v>110010</v>
      </c>
      <c r="R4339" s="79" t="s">
        <v>150</v>
      </c>
      <c r="S4339" s="78">
        <v>10</v>
      </c>
      <c r="T4339" s="79" t="s">
        <v>150</v>
      </c>
      <c r="U4339" s="78">
        <v>11</v>
      </c>
      <c r="V4339" s="80" t="s">
        <v>156</v>
      </c>
      <c r="W4339" s="78">
        <v>73</v>
      </c>
      <c r="X4339" s="78">
        <v>6</v>
      </c>
    </row>
    <row r="4340" spans="1:24" x14ac:dyDescent="0.25">
      <c r="A4340" s="67"/>
      <c r="B4340" s="67">
        <v>3920</v>
      </c>
      <c r="C4340" s="67" t="s">
        <v>711</v>
      </c>
      <c r="D4340" s="109">
        <v>387300</v>
      </c>
      <c r="E4340" s="89" t="s">
        <v>536</v>
      </c>
      <c r="F4340" s="72">
        <v>744210</v>
      </c>
      <c r="G4340" s="86" t="s">
        <v>190</v>
      </c>
      <c r="H4340" s="87">
        <v>0</v>
      </c>
      <c r="I4340" s="87">
        <v>0</v>
      </c>
      <c r="J4340" s="87">
        <v>500</v>
      </c>
      <c r="K4340" s="87">
        <v>0</v>
      </c>
      <c r="L4340" s="80">
        <v>500</v>
      </c>
      <c r="M4340" s="80">
        <f t="shared" si="112"/>
        <v>0</v>
      </c>
      <c r="N4340" s="80"/>
      <c r="O4340" s="80"/>
      <c r="P4340" s="80"/>
      <c r="Q4340" s="78">
        <v>110010</v>
      </c>
      <c r="R4340" s="79" t="s">
        <v>150</v>
      </c>
      <c r="S4340" s="78">
        <v>10</v>
      </c>
      <c r="T4340" s="79" t="s">
        <v>150</v>
      </c>
      <c r="U4340" s="78">
        <v>11</v>
      </c>
      <c r="V4340" s="80" t="s">
        <v>156</v>
      </c>
      <c r="W4340" s="78">
        <v>74</v>
      </c>
      <c r="X4340" s="78">
        <v>6</v>
      </c>
    </row>
    <row r="4341" spans="1:24" x14ac:dyDescent="0.25">
      <c r="A4341" s="67"/>
      <c r="B4341" s="67">
        <v>3921</v>
      </c>
      <c r="C4341" s="67" t="s">
        <v>711</v>
      </c>
      <c r="D4341" s="109">
        <v>387300</v>
      </c>
      <c r="E4341" s="89" t="s">
        <v>536</v>
      </c>
      <c r="F4341" s="72">
        <v>744220</v>
      </c>
      <c r="G4341" s="86" t="s">
        <v>191</v>
      </c>
      <c r="H4341" s="87">
        <v>1104.51</v>
      </c>
      <c r="I4341" s="87">
        <v>2139.56</v>
      </c>
      <c r="J4341" s="87">
        <v>2500</v>
      </c>
      <c r="K4341" s="87">
        <v>2434.27</v>
      </c>
      <c r="L4341" s="80">
        <v>3900</v>
      </c>
      <c r="M4341" s="80">
        <f t="shared" si="112"/>
        <v>1400</v>
      </c>
      <c r="N4341" s="80"/>
      <c r="O4341" s="80"/>
      <c r="P4341" s="80"/>
      <c r="Q4341" s="78">
        <v>110010</v>
      </c>
      <c r="R4341" s="79" t="s">
        <v>150</v>
      </c>
      <c r="S4341" s="78">
        <v>10</v>
      </c>
      <c r="T4341" s="79" t="s">
        <v>150</v>
      </c>
      <c r="U4341" s="78">
        <v>11</v>
      </c>
      <c r="V4341" s="80" t="s">
        <v>156</v>
      </c>
      <c r="W4341" s="78">
        <v>74</v>
      </c>
      <c r="X4341" s="78">
        <v>6</v>
      </c>
    </row>
    <row r="4342" spans="1:24" x14ac:dyDescent="0.25">
      <c r="A4342" s="67"/>
      <c r="B4342" s="67">
        <v>3922</v>
      </c>
      <c r="C4342" s="67" t="s">
        <v>711</v>
      </c>
      <c r="D4342" s="109">
        <v>387300</v>
      </c>
      <c r="E4342" s="89" t="s">
        <v>536</v>
      </c>
      <c r="F4342" s="72">
        <v>744370</v>
      </c>
      <c r="G4342" s="86" t="s">
        <v>192</v>
      </c>
      <c r="H4342" s="87">
        <v>74.790000000000006</v>
      </c>
      <c r="I4342" s="87">
        <v>0</v>
      </c>
      <c r="J4342" s="87">
        <v>50</v>
      </c>
      <c r="K4342" s="87">
        <v>0</v>
      </c>
      <c r="L4342" s="80">
        <v>50</v>
      </c>
      <c r="M4342" s="80">
        <f t="shared" si="112"/>
        <v>0</v>
      </c>
      <c r="N4342" s="80"/>
      <c r="O4342" s="80"/>
      <c r="P4342" s="80"/>
      <c r="Q4342" s="78">
        <v>110010</v>
      </c>
      <c r="R4342" s="79" t="s">
        <v>150</v>
      </c>
      <c r="S4342" s="78">
        <v>10</v>
      </c>
      <c r="T4342" s="79" t="s">
        <v>150</v>
      </c>
      <c r="U4342" s="78">
        <v>11</v>
      </c>
      <c r="V4342" s="80" t="s">
        <v>156</v>
      </c>
      <c r="W4342" s="78">
        <v>74</v>
      </c>
      <c r="X4342" s="78">
        <v>6</v>
      </c>
    </row>
    <row r="4343" spans="1:24" x14ac:dyDescent="0.25">
      <c r="A4343" s="67"/>
      <c r="B4343" s="67">
        <v>3923</v>
      </c>
      <c r="C4343" s="67" t="s">
        <v>711</v>
      </c>
      <c r="D4343" s="109">
        <v>387300</v>
      </c>
      <c r="E4343" s="89" t="s">
        <v>536</v>
      </c>
      <c r="F4343" s="72">
        <v>755310</v>
      </c>
      <c r="G4343" s="86" t="s">
        <v>194</v>
      </c>
      <c r="H4343" s="87">
        <v>675.11</v>
      </c>
      <c r="I4343" s="87">
        <v>359.64</v>
      </c>
      <c r="J4343" s="87">
        <v>2541</v>
      </c>
      <c r="K4343" s="87">
        <v>1831.2</v>
      </c>
      <c r="L4343" s="80">
        <v>1500</v>
      </c>
      <c r="M4343" s="80">
        <f t="shared" si="112"/>
        <v>-1041</v>
      </c>
      <c r="N4343" s="80"/>
      <c r="O4343" s="80"/>
      <c r="P4343" s="80"/>
      <c r="Q4343" s="78">
        <v>110010</v>
      </c>
      <c r="R4343" s="79" t="s">
        <v>150</v>
      </c>
      <c r="S4343" s="78">
        <v>10</v>
      </c>
      <c r="T4343" s="79" t="s">
        <v>150</v>
      </c>
      <c r="U4343" s="78">
        <v>11</v>
      </c>
      <c r="V4343" s="80" t="s">
        <v>156</v>
      </c>
      <c r="W4343" s="78">
        <v>75</v>
      </c>
      <c r="X4343" s="78">
        <v>6</v>
      </c>
    </row>
    <row r="4344" spans="1:24" x14ac:dyDescent="0.25">
      <c r="A4344" s="67"/>
      <c r="B4344" s="67">
        <v>3924</v>
      </c>
      <c r="C4344" s="67" t="s">
        <v>711</v>
      </c>
      <c r="D4344" s="109">
        <v>387300</v>
      </c>
      <c r="E4344" s="89" t="s">
        <v>536</v>
      </c>
      <c r="F4344" s="72">
        <v>755360</v>
      </c>
      <c r="G4344" s="86" t="s">
        <v>225</v>
      </c>
      <c r="H4344" s="87">
        <v>5873.05</v>
      </c>
      <c r="I4344" s="87">
        <v>5048.6900000000005</v>
      </c>
      <c r="J4344" s="87">
        <v>6000</v>
      </c>
      <c r="K4344" s="87">
        <v>3777.73</v>
      </c>
      <c r="L4344" s="80">
        <v>4000</v>
      </c>
      <c r="M4344" s="80">
        <f t="shared" si="112"/>
        <v>-2000</v>
      </c>
      <c r="N4344" s="80"/>
      <c r="O4344" s="80"/>
      <c r="P4344" s="80"/>
      <c r="Q4344" s="78">
        <v>110010</v>
      </c>
      <c r="R4344" s="79" t="s">
        <v>150</v>
      </c>
      <c r="S4344" s="78">
        <v>10</v>
      </c>
      <c r="T4344" s="79" t="s">
        <v>150</v>
      </c>
      <c r="U4344" s="78">
        <v>11</v>
      </c>
      <c r="V4344" s="80" t="s">
        <v>156</v>
      </c>
      <c r="W4344" s="78">
        <v>75</v>
      </c>
      <c r="X4344" s="78">
        <v>6</v>
      </c>
    </row>
    <row r="4345" spans="1:24" x14ac:dyDescent="0.25">
      <c r="A4345" s="67"/>
      <c r="B4345" s="67">
        <v>3925</v>
      </c>
      <c r="C4345" s="67" t="s">
        <v>711</v>
      </c>
      <c r="D4345" s="109">
        <v>387300</v>
      </c>
      <c r="E4345" s="89" t="s">
        <v>536</v>
      </c>
      <c r="F4345" s="72">
        <v>755510</v>
      </c>
      <c r="G4345" s="86" t="s">
        <v>195</v>
      </c>
      <c r="H4345" s="87">
        <v>0</v>
      </c>
      <c r="I4345" s="87">
        <v>0</v>
      </c>
      <c r="J4345" s="87">
        <v>2014</v>
      </c>
      <c r="K4345" s="87">
        <v>0</v>
      </c>
      <c r="L4345" s="80">
        <v>0</v>
      </c>
      <c r="M4345" s="80">
        <f t="shared" si="112"/>
        <v>-2014</v>
      </c>
      <c r="N4345" s="80"/>
      <c r="O4345" s="80"/>
      <c r="P4345" s="80"/>
      <c r="Q4345" s="78">
        <v>110010</v>
      </c>
      <c r="R4345" s="79" t="s">
        <v>150</v>
      </c>
      <c r="S4345" s="78">
        <v>10</v>
      </c>
      <c r="T4345" s="79" t="s">
        <v>150</v>
      </c>
      <c r="U4345" s="78">
        <v>11</v>
      </c>
      <c r="V4345" s="80" t="s">
        <v>156</v>
      </c>
      <c r="W4345" s="78">
        <v>75</v>
      </c>
      <c r="X4345" s="78">
        <v>6</v>
      </c>
    </row>
    <row r="4346" spans="1:24" x14ac:dyDescent="0.25">
      <c r="A4346" s="67"/>
      <c r="B4346" s="67">
        <v>3926</v>
      </c>
      <c r="C4346" s="67" t="s">
        <v>711</v>
      </c>
      <c r="D4346" s="109">
        <v>387300</v>
      </c>
      <c r="E4346" s="89" t="s">
        <v>536</v>
      </c>
      <c r="F4346" s="72">
        <v>755705</v>
      </c>
      <c r="G4346" s="86" t="s">
        <v>196</v>
      </c>
      <c r="H4346" s="87">
        <v>681.07999999999993</v>
      </c>
      <c r="I4346" s="87">
        <v>719.04</v>
      </c>
      <c r="J4346" s="87">
        <v>600</v>
      </c>
      <c r="K4346" s="87">
        <v>102.72000000000001</v>
      </c>
      <c r="L4346" s="80">
        <v>600</v>
      </c>
      <c r="M4346" s="80">
        <f t="shared" si="112"/>
        <v>0</v>
      </c>
      <c r="N4346" s="80"/>
      <c r="O4346" s="80"/>
      <c r="P4346" s="80"/>
      <c r="Q4346" s="78">
        <v>110010</v>
      </c>
      <c r="R4346" s="79" t="s">
        <v>150</v>
      </c>
      <c r="S4346" s="78">
        <v>10</v>
      </c>
      <c r="T4346" s="79" t="s">
        <v>150</v>
      </c>
      <c r="U4346" s="78">
        <v>11</v>
      </c>
      <c r="V4346" s="80" t="s">
        <v>156</v>
      </c>
      <c r="W4346" s="78">
        <v>75</v>
      </c>
      <c r="X4346" s="78">
        <v>6</v>
      </c>
    </row>
    <row r="4347" spans="1:24" x14ac:dyDescent="0.25">
      <c r="A4347" s="67"/>
      <c r="B4347" s="67">
        <v>3927</v>
      </c>
      <c r="C4347" s="67" t="s">
        <v>711</v>
      </c>
      <c r="D4347" s="109">
        <v>387300</v>
      </c>
      <c r="E4347" s="89" t="s">
        <v>536</v>
      </c>
      <c r="F4347" s="72">
        <v>755730</v>
      </c>
      <c r="G4347" s="86" t="s">
        <v>197</v>
      </c>
      <c r="H4347" s="87">
        <v>0</v>
      </c>
      <c r="I4347" s="87">
        <v>8.5</v>
      </c>
      <c r="J4347" s="87">
        <v>100</v>
      </c>
      <c r="K4347" s="87">
        <v>0</v>
      </c>
      <c r="L4347" s="80">
        <v>100</v>
      </c>
      <c r="M4347" s="80">
        <f t="shared" si="112"/>
        <v>0</v>
      </c>
      <c r="N4347" s="80"/>
      <c r="O4347" s="80"/>
      <c r="P4347" s="80"/>
      <c r="Q4347" s="78">
        <v>110010</v>
      </c>
      <c r="R4347" s="79" t="s">
        <v>150</v>
      </c>
      <c r="S4347" s="78">
        <v>10</v>
      </c>
      <c r="T4347" s="79" t="s">
        <v>150</v>
      </c>
      <c r="U4347" s="78">
        <v>11</v>
      </c>
      <c r="V4347" s="80" t="s">
        <v>156</v>
      </c>
      <c r="W4347" s="78">
        <v>75</v>
      </c>
      <c r="X4347" s="78">
        <v>6</v>
      </c>
    </row>
    <row r="4348" spans="1:24" x14ac:dyDescent="0.25">
      <c r="A4348" s="67"/>
      <c r="B4348" s="67">
        <v>3928</v>
      </c>
      <c r="C4348" s="67" t="s">
        <v>711</v>
      </c>
      <c r="D4348" s="109">
        <v>387300</v>
      </c>
      <c r="E4348" s="89" t="s">
        <v>536</v>
      </c>
      <c r="F4348" s="72">
        <v>755735</v>
      </c>
      <c r="G4348" s="86" t="s">
        <v>364</v>
      </c>
      <c r="H4348" s="87">
        <v>0</v>
      </c>
      <c r="I4348" s="87">
        <v>0</v>
      </c>
      <c r="J4348" s="87">
        <v>85</v>
      </c>
      <c r="K4348" s="87">
        <v>0</v>
      </c>
      <c r="L4348" s="80">
        <v>600</v>
      </c>
      <c r="M4348" s="80">
        <f t="shared" si="112"/>
        <v>515</v>
      </c>
      <c r="N4348" s="80"/>
      <c r="O4348" s="80"/>
      <c r="P4348" s="80"/>
      <c r="Q4348" s="78">
        <v>110010</v>
      </c>
      <c r="R4348" s="79" t="s">
        <v>150</v>
      </c>
      <c r="S4348" s="78">
        <v>10</v>
      </c>
      <c r="T4348" s="79" t="s">
        <v>150</v>
      </c>
      <c r="U4348" s="78">
        <v>11</v>
      </c>
      <c r="V4348" s="80" t="s">
        <v>156</v>
      </c>
      <c r="W4348" s="78">
        <v>75</v>
      </c>
      <c r="X4348" s="78">
        <v>6</v>
      </c>
    </row>
    <row r="4349" spans="1:24" x14ac:dyDescent="0.25">
      <c r="A4349" s="67"/>
      <c r="B4349" s="67">
        <v>3929</v>
      </c>
      <c r="C4349" s="67" t="s">
        <v>711</v>
      </c>
      <c r="D4349" s="109">
        <v>387300</v>
      </c>
      <c r="E4349" s="89" t="s">
        <v>536</v>
      </c>
      <c r="F4349" s="72">
        <v>787410</v>
      </c>
      <c r="G4349" s="86" t="s">
        <v>227</v>
      </c>
      <c r="H4349" s="87">
        <v>0</v>
      </c>
      <c r="I4349" s="87">
        <v>0</v>
      </c>
      <c r="J4349" s="87">
        <v>4000</v>
      </c>
      <c r="K4349" s="87">
        <v>0</v>
      </c>
      <c r="L4349" s="80">
        <v>0</v>
      </c>
      <c r="M4349" s="80">
        <f t="shared" si="112"/>
        <v>-4000</v>
      </c>
      <c r="N4349" s="80"/>
      <c r="O4349" s="80"/>
      <c r="P4349" s="80"/>
      <c r="Q4349" s="78">
        <v>110010</v>
      </c>
      <c r="R4349" s="79" t="s">
        <v>150</v>
      </c>
      <c r="S4349" s="78">
        <v>10</v>
      </c>
      <c r="T4349" s="79" t="s">
        <v>150</v>
      </c>
      <c r="U4349" s="78">
        <v>11</v>
      </c>
      <c r="V4349" s="80" t="s">
        <v>156</v>
      </c>
      <c r="W4349" s="78">
        <v>78</v>
      </c>
      <c r="X4349" s="78">
        <v>6</v>
      </c>
    </row>
    <row r="4350" spans="1:24" x14ac:dyDescent="0.25">
      <c r="A4350" s="67"/>
      <c r="B4350" s="67">
        <v>3930</v>
      </c>
      <c r="C4350" s="67" t="s">
        <v>711</v>
      </c>
      <c r="D4350" s="109">
        <v>387300</v>
      </c>
      <c r="E4350" s="89" t="s">
        <v>536</v>
      </c>
      <c r="F4350" s="72">
        <v>787430</v>
      </c>
      <c r="G4350" s="86" t="s">
        <v>207</v>
      </c>
      <c r="H4350" s="87">
        <v>0</v>
      </c>
      <c r="I4350" s="87">
        <v>0</v>
      </c>
      <c r="J4350" s="87">
        <v>1787</v>
      </c>
      <c r="K4350" s="87">
        <v>0</v>
      </c>
      <c r="L4350" s="80">
        <v>0</v>
      </c>
      <c r="M4350" s="80">
        <f t="shared" si="112"/>
        <v>-1787</v>
      </c>
      <c r="N4350" s="80"/>
      <c r="O4350" s="80"/>
      <c r="P4350" s="80"/>
      <c r="Q4350" s="78">
        <v>110010</v>
      </c>
      <c r="R4350" s="79" t="s">
        <v>150</v>
      </c>
      <c r="S4350" s="78">
        <v>10</v>
      </c>
      <c r="T4350" s="79" t="s">
        <v>150</v>
      </c>
      <c r="U4350" s="78">
        <v>11</v>
      </c>
      <c r="V4350" s="80" t="s">
        <v>156</v>
      </c>
      <c r="W4350" s="78">
        <v>78</v>
      </c>
      <c r="X4350" s="78">
        <v>6</v>
      </c>
    </row>
    <row r="4351" spans="1:24" s="66" customFormat="1" x14ac:dyDescent="0.25">
      <c r="A4351" s="67"/>
      <c r="B4351" s="67"/>
      <c r="C4351" s="67" t="s">
        <v>711</v>
      </c>
      <c r="D4351" s="109">
        <v>387300</v>
      </c>
      <c r="E4351" s="89" t="s">
        <v>536</v>
      </c>
      <c r="F4351" s="66">
        <v>798142</v>
      </c>
      <c r="G4351" s="66" t="s">
        <v>839</v>
      </c>
      <c r="H4351" s="87"/>
      <c r="I4351" s="87"/>
      <c r="J4351" s="87"/>
      <c r="K4351" s="87"/>
      <c r="L4351" s="80">
        <v>-4621</v>
      </c>
      <c r="M4351" s="80">
        <f t="shared" si="112"/>
        <v>-4621</v>
      </c>
      <c r="N4351" s="80"/>
      <c r="O4351" s="80"/>
      <c r="P4351" s="80"/>
      <c r="Q4351" s="78">
        <v>110010</v>
      </c>
      <c r="R4351" s="79" t="s">
        <v>150</v>
      </c>
      <c r="S4351" s="78">
        <v>10</v>
      </c>
      <c r="T4351" s="79" t="s">
        <v>150</v>
      </c>
      <c r="U4351" s="78">
        <v>11</v>
      </c>
      <c r="V4351" s="80" t="s">
        <v>156</v>
      </c>
      <c r="W4351" s="78">
        <v>79</v>
      </c>
      <c r="X4351" s="78">
        <v>6</v>
      </c>
    </row>
    <row r="4352" spans="1:24" x14ac:dyDescent="0.25">
      <c r="A4352" s="67"/>
      <c r="B4352" s="67">
        <v>3931</v>
      </c>
      <c r="C4352" s="67" t="s">
        <v>711</v>
      </c>
      <c r="D4352" s="109">
        <v>387350</v>
      </c>
      <c r="E4352" s="89" t="s">
        <v>603</v>
      </c>
      <c r="F4352" s="72">
        <v>611120</v>
      </c>
      <c r="G4352" s="86" t="s">
        <v>229</v>
      </c>
      <c r="H4352" s="87">
        <v>0</v>
      </c>
      <c r="I4352" s="87">
        <v>0</v>
      </c>
      <c r="J4352" s="87">
        <v>16536</v>
      </c>
      <c r="K4352" s="87">
        <v>0</v>
      </c>
      <c r="L4352" s="80">
        <v>0</v>
      </c>
      <c r="M4352" s="80"/>
      <c r="N4352" s="80"/>
      <c r="O4352" s="80"/>
      <c r="P4352" s="80"/>
      <c r="Q4352" s="78">
        <v>110010</v>
      </c>
      <c r="R4352" s="79" t="s">
        <v>150</v>
      </c>
      <c r="S4352" s="78">
        <v>10</v>
      </c>
      <c r="T4352" s="79" t="s">
        <v>150</v>
      </c>
      <c r="U4352" s="78">
        <v>11</v>
      </c>
      <c r="V4352" s="80" t="s">
        <v>156</v>
      </c>
      <c r="W4352" s="78">
        <v>61</v>
      </c>
      <c r="X4352" s="78">
        <v>3</v>
      </c>
    </row>
    <row r="4353" spans="1:24" x14ac:dyDescent="0.25">
      <c r="A4353" s="67"/>
      <c r="B4353" s="67">
        <v>3932</v>
      </c>
      <c r="C4353" s="67" t="s">
        <v>711</v>
      </c>
      <c r="D4353" s="109">
        <v>387350</v>
      </c>
      <c r="E4353" s="89" t="s">
        <v>603</v>
      </c>
      <c r="F4353" s="72">
        <v>733110</v>
      </c>
      <c r="G4353" s="86" t="s">
        <v>214</v>
      </c>
      <c r="H4353" s="87">
        <v>0</v>
      </c>
      <c r="I4353" s="87">
        <v>0</v>
      </c>
      <c r="J4353" s="87">
        <v>400</v>
      </c>
      <c r="K4353" s="87">
        <v>0</v>
      </c>
      <c r="L4353" s="80">
        <v>200</v>
      </c>
      <c r="M4353" s="80">
        <f>+L4353-J4353</f>
        <v>-200</v>
      </c>
      <c r="N4353" s="80"/>
      <c r="O4353" s="80"/>
      <c r="P4353" s="80"/>
      <c r="Q4353" s="78">
        <v>110010</v>
      </c>
      <c r="R4353" s="79" t="s">
        <v>150</v>
      </c>
      <c r="S4353" s="78">
        <v>10</v>
      </c>
      <c r="T4353" s="79" t="s">
        <v>150</v>
      </c>
      <c r="U4353" s="78">
        <v>11</v>
      </c>
      <c r="V4353" s="80" t="s">
        <v>156</v>
      </c>
      <c r="W4353" s="78">
        <v>73</v>
      </c>
      <c r="X4353" s="78">
        <v>6</v>
      </c>
    </row>
    <row r="4354" spans="1:24" x14ac:dyDescent="0.25">
      <c r="A4354" s="67"/>
      <c r="B4354" s="67">
        <v>3933</v>
      </c>
      <c r="C4354" s="67" t="s">
        <v>711</v>
      </c>
      <c r="D4354" s="109">
        <v>387350</v>
      </c>
      <c r="E4354" s="89" t="s">
        <v>603</v>
      </c>
      <c r="F4354" s="72">
        <v>755310</v>
      </c>
      <c r="G4354" s="86" t="s">
        <v>194</v>
      </c>
      <c r="H4354" s="87">
        <v>-26.76</v>
      </c>
      <c r="I4354" s="87">
        <v>0</v>
      </c>
      <c r="J4354" s="87">
        <v>150</v>
      </c>
      <c r="K4354" s="87">
        <v>0</v>
      </c>
      <c r="L4354" s="80">
        <v>50</v>
      </c>
      <c r="M4354" s="80">
        <f>+L4354-J4354</f>
        <v>-100</v>
      </c>
      <c r="N4354" s="80"/>
      <c r="O4354" s="80"/>
      <c r="P4354" s="80"/>
      <c r="Q4354" s="78">
        <v>110010</v>
      </c>
      <c r="R4354" s="79" t="s">
        <v>150</v>
      </c>
      <c r="S4354" s="78">
        <v>10</v>
      </c>
      <c r="T4354" s="79" t="s">
        <v>150</v>
      </c>
      <c r="U4354" s="78">
        <v>11</v>
      </c>
      <c r="V4354" s="80" t="s">
        <v>156</v>
      </c>
      <c r="W4354" s="78">
        <v>75</v>
      </c>
      <c r="X4354" s="78">
        <v>6</v>
      </c>
    </row>
    <row r="4355" spans="1:24" x14ac:dyDescent="0.25">
      <c r="A4355" s="67"/>
      <c r="B4355" s="67"/>
      <c r="C4355" s="67" t="s">
        <v>711</v>
      </c>
      <c r="D4355" s="109">
        <v>387350</v>
      </c>
      <c r="E4355" s="89" t="s">
        <v>603</v>
      </c>
      <c r="F4355" s="66">
        <v>798142</v>
      </c>
      <c r="G4355" s="66" t="s">
        <v>839</v>
      </c>
      <c r="H4355" s="87"/>
      <c r="I4355" s="87"/>
      <c r="J4355" s="87"/>
      <c r="K4355" s="87"/>
      <c r="L4355" s="80">
        <v>-20</v>
      </c>
      <c r="M4355" s="80">
        <f>+L4355-J4355</f>
        <v>-20</v>
      </c>
      <c r="N4355" s="80"/>
      <c r="O4355" s="80"/>
      <c r="P4355" s="80"/>
      <c r="Q4355" s="78">
        <v>110010</v>
      </c>
      <c r="R4355" s="79" t="s">
        <v>150</v>
      </c>
      <c r="S4355" s="78">
        <v>10</v>
      </c>
      <c r="T4355" s="79" t="s">
        <v>150</v>
      </c>
      <c r="U4355" s="78">
        <v>11</v>
      </c>
      <c r="V4355" s="80" t="s">
        <v>156</v>
      </c>
      <c r="W4355" s="78">
        <v>79</v>
      </c>
      <c r="X4355" s="78">
        <v>6</v>
      </c>
    </row>
    <row r="4356" spans="1:24" x14ac:dyDescent="0.25">
      <c r="A4356" s="67"/>
      <c r="B4356" s="67">
        <v>3934</v>
      </c>
      <c r="C4356" s="67" t="s">
        <v>806</v>
      </c>
      <c r="D4356" s="107">
        <v>210005</v>
      </c>
      <c r="E4356" s="88" t="s">
        <v>588</v>
      </c>
      <c r="F4356" s="76">
        <v>611310</v>
      </c>
      <c r="G4356" s="75" t="s">
        <v>179</v>
      </c>
      <c r="H4356" s="77">
        <v>24739.65</v>
      </c>
      <c r="I4356" s="77">
        <v>25764.530000000002</v>
      </c>
      <c r="J4356" s="77">
        <v>27012</v>
      </c>
      <c r="K4356" s="77">
        <v>13493.58</v>
      </c>
      <c r="L4356" s="80">
        <v>26795</v>
      </c>
      <c r="M4356" s="80"/>
      <c r="N4356" s="80"/>
      <c r="O4356" s="80"/>
      <c r="P4356" s="80"/>
      <c r="Q4356" s="78">
        <v>110010</v>
      </c>
      <c r="R4356" s="79" t="s">
        <v>44</v>
      </c>
      <c r="S4356" s="78">
        <v>35</v>
      </c>
      <c r="T4356" s="79" t="s">
        <v>44</v>
      </c>
      <c r="U4356" s="78">
        <v>11</v>
      </c>
      <c r="V4356" s="80" t="s">
        <v>156</v>
      </c>
      <c r="W4356" s="78">
        <v>61</v>
      </c>
      <c r="X4356" s="78">
        <v>9</v>
      </c>
    </row>
    <row r="4357" spans="1:24" x14ac:dyDescent="0.25">
      <c r="A4357" s="67"/>
      <c r="B4357" s="67">
        <v>3935</v>
      </c>
      <c r="C4357" s="67" t="s">
        <v>806</v>
      </c>
      <c r="D4357" s="107">
        <v>210005</v>
      </c>
      <c r="E4357" s="88" t="s">
        <v>588</v>
      </c>
      <c r="F4357" s="76">
        <v>712655</v>
      </c>
      <c r="G4357" s="75" t="s">
        <v>237</v>
      </c>
      <c r="H4357" s="77">
        <v>3908.2099999999996</v>
      </c>
      <c r="I4357" s="77">
        <v>5029.66</v>
      </c>
      <c r="J4357" s="77">
        <v>8500</v>
      </c>
      <c r="K4357" s="77">
        <v>6758.84</v>
      </c>
      <c r="L4357" s="80">
        <v>8500</v>
      </c>
      <c r="M4357" s="80"/>
      <c r="N4357" s="80"/>
      <c r="O4357" s="80"/>
      <c r="P4357" s="80"/>
      <c r="Q4357" s="78">
        <v>110010</v>
      </c>
      <c r="R4357" s="79" t="s">
        <v>44</v>
      </c>
      <c r="S4357" s="78">
        <v>35</v>
      </c>
      <c r="T4357" s="79" t="s">
        <v>44</v>
      </c>
      <c r="U4357" s="78">
        <v>11</v>
      </c>
      <c r="V4357" s="80" t="s">
        <v>156</v>
      </c>
      <c r="W4357" s="78">
        <v>71</v>
      </c>
      <c r="X4357" s="78">
        <v>9</v>
      </c>
    </row>
    <row r="4358" spans="1:24" x14ac:dyDescent="0.25">
      <c r="A4358" s="67"/>
      <c r="B4358" s="67">
        <v>3936</v>
      </c>
      <c r="C4358" s="74" t="s">
        <v>806</v>
      </c>
      <c r="D4358" s="107">
        <v>210005</v>
      </c>
      <c r="E4358" s="88" t="s">
        <v>588</v>
      </c>
      <c r="F4358" s="76">
        <v>733120</v>
      </c>
      <c r="G4358" s="75" t="s">
        <v>188</v>
      </c>
      <c r="H4358" s="77">
        <v>1315.29</v>
      </c>
      <c r="I4358" s="77">
        <v>1283.4299999999998</v>
      </c>
      <c r="J4358" s="77">
        <v>1600</v>
      </c>
      <c r="K4358" s="77">
        <v>1183.4100000000001</v>
      </c>
      <c r="L4358" s="80">
        <v>1600</v>
      </c>
      <c r="M4358" s="80"/>
      <c r="N4358" s="80"/>
      <c r="O4358" s="80"/>
      <c r="P4358" s="80"/>
      <c r="Q4358" s="78">
        <v>110010</v>
      </c>
      <c r="R4358" s="79" t="s">
        <v>44</v>
      </c>
      <c r="S4358" s="78">
        <v>35</v>
      </c>
      <c r="T4358" s="79" t="s">
        <v>44</v>
      </c>
      <c r="U4358" s="78">
        <v>11</v>
      </c>
      <c r="V4358" s="80" t="s">
        <v>156</v>
      </c>
      <c r="W4358" s="78">
        <v>73</v>
      </c>
      <c r="X4358" s="78">
        <v>9</v>
      </c>
    </row>
    <row r="4359" spans="1:24" x14ac:dyDescent="0.25">
      <c r="A4359" s="67"/>
      <c r="B4359" s="67">
        <v>3937</v>
      </c>
      <c r="C4359" s="67" t="s">
        <v>806</v>
      </c>
      <c r="D4359" s="107">
        <v>210005</v>
      </c>
      <c r="E4359" s="88" t="s">
        <v>588</v>
      </c>
      <c r="F4359" s="76">
        <v>744210</v>
      </c>
      <c r="G4359" s="75" t="s">
        <v>190</v>
      </c>
      <c r="H4359" s="77">
        <v>565.9</v>
      </c>
      <c r="I4359" s="77">
        <v>336.55999999999995</v>
      </c>
      <c r="J4359" s="77">
        <v>800</v>
      </c>
      <c r="K4359" s="77">
        <v>265.45999999999998</v>
      </c>
      <c r="L4359" s="80">
        <v>800</v>
      </c>
      <c r="M4359" s="80"/>
      <c r="N4359" s="80"/>
      <c r="O4359" s="80"/>
      <c r="P4359" s="80"/>
      <c r="Q4359" s="78">
        <v>110010</v>
      </c>
      <c r="R4359" s="79" t="s">
        <v>44</v>
      </c>
      <c r="S4359" s="78">
        <v>35</v>
      </c>
      <c r="T4359" s="79" t="s">
        <v>44</v>
      </c>
      <c r="U4359" s="78">
        <v>11</v>
      </c>
      <c r="V4359" s="80" t="s">
        <v>156</v>
      </c>
      <c r="W4359" s="78">
        <v>74</v>
      </c>
      <c r="X4359" s="78">
        <v>9</v>
      </c>
    </row>
    <row r="4360" spans="1:24" x14ac:dyDescent="0.25">
      <c r="A4360" s="67"/>
      <c r="B4360" s="67">
        <v>3938</v>
      </c>
      <c r="C4360" s="67" t="s">
        <v>806</v>
      </c>
      <c r="D4360" s="107">
        <v>210005</v>
      </c>
      <c r="E4360" s="88" t="s">
        <v>588</v>
      </c>
      <c r="F4360" s="76">
        <v>744220</v>
      </c>
      <c r="G4360" s="75" t="s">
        <v>191</v>
      </c>
      <c r="H4360" s="77">
        <v>9590.48</v>
      </c>
      <c r="I4360" s="77">
        <v>2769.04</v>
      </c>
      <c r="J4360" s="77">
        <v>20771</v>
      </c>
      <c r="K4360" s="77">
        <v>7764.7000000000007</v>
      </c>
      <c r="L4360" s="80">
        <v>22500</v>
      </c>
      <c r="M4360" s="80"/>
      <c r="N4360" s="80"/>
      <c r="O4360" s="80"/>
      <c r="P4360" s="80"/>
      <c r="Q4360" s="78">
        <v>110010</v>
      </c>
      <c r="R4360" s="79" t="s">
        <v>44</v>
      </c>
      <c r="S4360" s="78">
        <v>35</v>
      </c>
      <c r="T4360" s="79" t="s">
        <v>44</v>
      </c>
      <c r="U4360" s="78">
        <v>11</v>
      </c>
      <c r="V4360" s="80" t="s">
        <v>156</v>
      </c>
      <c r="W4360" s="78">
        <v>74</v>
      </c>
      <c r="X4360" s="78">
        <v>9</v>
      </c>
    </row>
    <row r="4361" spans="1:24" x14ac:dyDescent="0.25">
      <c r="A4361" s="67"/>
      <c r="B4361" s="67">
        <v>3939</v>
      </c>
      <c r="C4361" s="67" t="s">
        <v>806</v>
      </c>
      <c r="D4361" s="107">
        <v>210005</v>
      </c>
      <c r="E4361" s="88" t="s">
        <v>588</v>
      </c>
      <c r="F4361" s="76">
        <v>755310</v>
      </c>
      <c r="G4361" s="75" t="s">
        <v>194</v>
      </c>
      <c r="H4361" s="77">
        <v>3243.78</v>
      </c>
      <c r="I4361" s="77">
        <v>753.72</v>
      </c>
      <c r="J4361" s="77">
        <v>4000</v>
      </c>
      <c r="K4361" s="77">
        <v>0</v>
      </c>
      <c r="L4361" s="80">
        <v>2271</v>
      </c>
      <c r="M4361" s="80"/>
      <c r="N4361" s="80"/>
      <c r="O4361" s="80"/>
      <c r="P4361" s="80"/>
      <c r="Q4361" s="78">
        <v>110010</v>
      </c>
      <c r="R4361" s="79" t="s">
        <v>44</v>
      </c>
      <c r="S4361" s="78">
        <v>35</v>
      </c>
      <c r="T4361" s="79" t="s">
        <v>44</v>
      </c>
      <c r="U4361" s="78">
        <v>11</v>
      </c>
      <c r="V4361" s="80" t="s">
        <v>156</v>
      </c>
      <c r="W4361" s="78">
        <v>75</v>
      </c>
      <c r="X4361" s="78">
        <v>9</v>
      </c>
    </row>
    <row r="4362" spans="1:24" x14ac:dyDescent="0.25">
      <c r="A4362" s="67"/>
      <c r="B4362" s="67">
        <v>3940</v>
      </c>
      <c r="C4362" s="67" t="s">
        <v>806</v>
      </c>
      <c r="D4362" s="107">
        <v>210005</v>
      </c>
      <c r="E4362" s="88" t="s">
        <v>588</v>
      </c>
      <c r="F4362" s="76">
        <v>755360</v>
      </c>
      <c r="G4362" s="75" t="s">
        <v>225</v>
      </c>
      <c r="H4362" s="77">
        <v>1067.5</v>
      </c>
      <c r="I4362" s="77">
        <v>40.450000000000003</v>
      </c>
      <c r="J4362" s="77">
        <v>1610</v>
      </c>
      <c r="K4362" s="77">
        <v>0</v>
      </c>
      <c r="L4362" s="80">
        <v>1610</v>
      </c>
      <c r="M4362" s="80"/>
      <c r="N4362" s="80"/>
      <c r="O4362" s="80"/>
      <c r="P4362" s="80"/>
      <c r="Q4362" s="78">
        <v>110010</v>
      </c>
      <c r="R4362" s="79" t="s">
        <v>44</v>
      </c>
      <c r="S4362" s="78">
        <v>35</v>
      </c>
      <c r="T4362" s="79" t="s">
        <v>44</v>
      </c>
      <c r="U4362" s="78">
        <v>11</v>
      </c>
      <c r="V4362" s="80" t="s">
        <v>156</v>
      </c>
      <c r="W4362" s="78">
        <v>75</v>
      </c>
      <c r="X4362" s="78">
        <v>9</v>
      </c>
    </row>
    <row r="4363" spans="1:24" x14ac:dyDescent="0.25">
      <c r="A4363" s="67"/>
      <c r="B4363" s="67">
        <v>3941</v>
      </c>
      <c r="C4363" s="67" t="s">
        <v>806</v>
      </c>
      <c r="D4363" s="107">
        <v>210005</v>
      </c>
      <c r="E4363" s="88" t="s">
        <v>588</v>
      </c>
      <c r="F4363" s="76">
        <v>755705</v>
      </c>
      <c r="G4363" s="75" t="s">
        <v>196</v>
      </c>
      <c r="H4363" s="77">
        <v>64.25</v>
      </c>
      <c r="I4363" s="77">
        <v>46.56</v>
      </c>
      <c r="J4363" s="77">
        <v>300</v>
      </c>
      <c r="K4363" s="77">
        <v>71.44</v>
      </c>
      <c r="L4363" s="80">
        <v>300</v>
      </c>
      <c r="M4363" s="80"/>
      <c r="N4363" s="80"/>
      <c r="O4363" s="80"/>
      <c r="P4363" s="80"/>
      <c r="Q4363" s="78">
        <v>110010</v>
      </c>
      <c r="R4363" s="79" t="s">
        <v>44</v>
      </c>
      <c r="S4363" s="78">
        <v>35</v>
      </c>
      <c r="T4363" s="79" t="s">
        <v>44</v>
      </c>
      <c r="U4363" s="78">
        <v>11</v>
      </c>
      <c r="V4363" s="80" t="s">
        <v>156</v>
      </c>
      <c r="W4363" s="78">
        <v>75</v>
      </c>
      <c r="X4363" s="78">
        <v>9</v>
      </c>
    </row>
    <row r="4364" spans="1:24" x14ac:dyDescent="0.25">
      <c r="A4364" s="67"/>
      <c r="B4364" s="67">
        <v>3942</v>
      </c>
      <c r="C4364" s="67" t="s">
        <v>806</v>
      </c>
      <c r="D4364" s="107">
        <v>210005</v>
      </c>
      <c r="E4364" s="88" t="s">
        <v>588</v>
      </c>
      <c r="F4364" s="76">
        <v>755765</v>
      </c>
      <c r="G4364" s="75" t="s">
        <v>239</v>
      </c>
      <c r="H4364" s="77">
        <v>0</v>
      </c>
      <c r="I4364" s="77">
        <v>0</v>
      </c>
      <c r="J4364" s="77">
        <v>316</v>
      </c>
      <c r="K4364" s="77">
        <v>0</v>
      </c>
      <c r="L4364" s="80">
        <v>316</v>
      </c>
      <c r="M4364" s="80"/>
      <c r="N4364" s="80"/>
      <c r="O4364" s="80"/>
      <c r="P4364" s="80"/>
      <c r="Q4364" s="78">
        <v>110010</v>
      </c>
      <c r="R4364" s="79" t="s">
        <v>44</v>
      </c>
      <c r="S4364" s="78">
        <v>35</v>
      </c>
      <c r="T4364" s="79" t="s">
        <v>44</v>
      </c>
      <c r="U4364" s="78">
        <v>11</v>
      </c>
      <c r="V4364" s="80" t="s">
        <v>156</v>
      </c>
      <c r="W4364" s="78">
        <v>75</v>
      </c>
      <c r="X4364" s="78">
        <v>9</v>
      </c>
    </row>
    <row r="4365" spans="1:24" x14ac:dyDescent="0.25">
      <c r="A4365" s="67"/>
      <c r="B4365" s="67">
        <v>3943</v>
      </c>
      <c r="C4365" s="67" t="s">
        <v>806</v>
      </c>
      <c r="D4365" s="107">
        <v>210005</v>
      </c>
      <c r="E4365" s="88" t="s">
        <v>588</v>
      </c>
      <c r="F4365" s="76">
        <v>755770</v>
      </c>
      <c r="G4365" s="75" t="s">
        <v>459</v>
      </c>
      <c r="H4365" s="77">
        <v>0</v>
      </c>
      <c r="I4365" s="77">
        <v>507.96000000000004</v>
      </c>
      <c r="J4365" s="77">
        <v>500</v>
      </c>
      <c r="K4365" s="77">
        <v>0</v>
      </c>
      <c r="L4365" s="80">
        <v>500</v>
      </c>
      <c r="M4365" s="80"/>
      <c r="N4365" s="80"/>
      <c r="O4365" s="80"/>
      <c r="P4365" s="80"/>
      <c r="Q4365" s="78">
        <v>110010</v>
      </c>
      <c r="R4365" s="79" t="s">
        <v>44</v>
      </c>
      <c r="S4365" s="78">
        <v>35</v>
      </c>
      <c r="T4365" s="79" t="s">
        <v>44</v>
      </c>
      <c r="U4365" s="78">
        <v>11</v>
      </c>
      <c r="V4365" s="80" t="s">
        <v>156</v>
      </c>
      <c r="W4365" s="78">
        <v>75</v>
      </c>
      <c r="X4365" s="78">
        <v>9</v>
      </c>
    </row>
    <row r="4366" spans="1:24" x14ac:dyDescent="0.25">
      <c r="A4366" s="67"/>
      <c r="B4366" s="67">
        <v>3944</v>
      </c>
      <c r="C4366" s="67" t="s">
        <v>806</v>
      </c>
      <c r="D4366" s="107">
        <v>210005</v>
      </c>
      <c r="E4366" s="88" t="s">
        <v>588</v>
      </c>
      <c r="F4366" s="76">
        <v>787430</v>
      </c>
      <c r="G4366" s="75" t="s">
        <v>207</v>
      </c>
      <c r="H4366" s="77">
        <v>0</v>
      </c>
      <c r="I4366" s="77">
        <v>8910.16</v>
      </c>
      <c r="J4366" s="77">
        <v>0</v>
      </c>
      <c r="K4366" s="77">
        <v>0</v>
      </c>
      <c r="L4366" s="80">
        <v>0</v>
      </c>
      <c r="M4366" s="80"/>
      <c r="N4366" s="80"/>
      <c r="O4366" s="80"/>
      <c r="P4366" s="80"/>
      <c r="Q4366" s="78">
        <v>110010</v>
      </c>
      <c r="R4366" s="79" t="s">
        <v>44</v>
      </c>
      <c r="S4366" s="78">
        <v>35</v>
      </c>
      <c r="T4366" s="79" t="s">
        <v>44</v>
      </c>
      <c r="U4366" s="78">
        <v>11</v>
      </c>
      <c r="V4366" s="80" t="s">
        <v>156</v>
      </c>
      <c r="W4366" s="78">
        <v>78</v>
      </c>
      <c r="X4366" s="78">
        <v>9</v>
      </c>
    </row>
    <row r="4367" spans="1:24" s="66" customFormat="1" x14ac:dyDescent="0.25">
      <c r="A4367" s="67"/>
      <c r="B4367" s="67"/>
      <c r="C4367" s="67" t="s">
        <v>806</v>
      </c>
      <c r="D4367" s="107">
        <v>210005</v>
      </c>
      <c r="E4367" s="88" t="s">
        <v>588</v>
      </c>
      <c r="F4367" s="66">
        <v>798142</v>
      </c>
      <c r="G4367" s="66" t="s">
        <v>839</v>
      </c>
      <c r="H4367" s="77"/>
      <c r="I4367" s="77"/>
      <c r="J4367" s="77"/>
      <c r="K4367" s="77"/>
      <c r="L4367" s="80">
        <v>-3613</v>
      </c>
      <c r="M4367" s="80"/>
      <c r="N4367" s="80"/>
      <c r="O4367" s="80"/>
      <c r="P4367" s="80"/>
      <c r="Q4367" s="78">
        <v>110010</v>
      </c>
      <c r="R4367" s="79" t="s">
        <v>44</v>
      </c>
      <c r="S4367" s="78">
        <v>35</v>
      </c>
      <c r="T4367" s="79" t="s">
        <v>44</v>
      </c>
      <c r="U4367" s="78">
        <v>11</v>
      </c>
      <c r="V4367" s="80" t="s">
        <v>156</v>
      </c>
      <c r="W4367" s="78">
        <v>79</v>
      </c>
      <c r="X4367" s="78">
        <v>9</v>
      </c>
    </row>
    <row r="4368" spans="1:24" x14ac:dyDescent="0.25">
      <c r="A4368" s="67"/>
      <c r="B4368" s="67">
        <v>3945</v>
      </c>
      <c r="C4368" s="67" t="s">
        <v>806</v>
      </c>
      <c r="D4368" s="107">
        <v>210105</v>
      </c>
      <c r="E4368" s="88" t="s">
        <v>589</v>
      </c>
      <c r="F4368" s="76">
        <v>611210</v>
      </c>
      <c r="G4368" s="75" t="s">
        <v>221</v>
      </c>
      <c r="H4368" s="77">
        <v>312601.51</v>
      </c>
      <c r="I4368" s="77">
        <v>325086.12000000005</v>
      </c>
      <c r="J4368" s="77">
        <v>444017</v>
      </c>
      <c r="K4368" s="77">
        <v>227372.58999999997</v>
      </c>
      <c r="L4368" s="80">
        <v>300480</v>
      </c>
      <c r="M4368" s="80"/>
      <c r="N4368" s="80"/>
      <c r="O4368" s="80"/>
      <c r="P4368" s="80"/>
      <c r="Q4368" s="78">
        <v>110010</v>
      </c>
      <c r="R4368" s="79" t="s">
        <v>44</v>
      </c>
      <c r="S4368" s="78">
        <v>35</v>
      </c>
      <c r="T4368" s="79" t="s">
        <v>44</v>
      </c>
      <c r="U4368" s="78">
        <v>11</v>
      </c>
      <c r="V4368" s="80" t="s">
        <v>156</v>
      </c>
      <c r="W4368" s="78">
        <v>61</v>
      </c>
      <c r="X4368" s="78">
        <v>9</v>
      </c>
    </row>
    <row r="4369" spans="1:24" x14ac:dyDescent="0.25">
      <c r="A4369" s="67"/>
      <c r="B4369" s="67">
        <v>3946</v>
      </c>
      <c r="C4369" s="67" t="s">
        <v>806</v>
      </c>
      <c r="D4369" s="107">
        <v>210105</v>
      </c>
      <c r="E4369" s="88" t="s">
        <v>589</v>
      </c>
      <c r="F4369" s="76">
        <v>611212</v>
      </c>
      <c r="G4369" s="75" t="s">
        <v>254</v>
      </c>
      <c r="H4369" s="77">
        <v>25000</v>
      </c>
      <c r="I4369" s="77">
        <v>25000.039999999979</v>
      </c>
      <c r="J4369" s="77">
        <v>41001</v>
      </c>
      <c r="K4369" s="77">
        <v>41000</v>
      </c>
      <c r="L4369" s="80">
        <v>0</v>
      </c>
      <c r="M4369" s="80"/>
      <c r="N4369" s="80"/>
      <c r="O4369" s="80"/>
      <c r="P4369" s="80"/>
      <c r="Q4369" s="78">
        <v>110010</v>
      </c>
      <c r="R4369" s="79" t="s">
        <v>44</v>
      </c>
      <c r="S4369" s="78">
        <v>35</v>
      </c>
      <c r="T4369" s="79" t="s">
        <v>44</v>
      </c>
      <c r="U4369" s="78">
        <v>11</v>
      </c>
      <c r="V4369" s="80" t="s">
        <v>156</v>
      </c>
      <c r="W4369" s="78">
        <v>61</v>
      </c>
      <c r="X4369" s="78">
        <v>9</v>
      </c>
    </row>
    <row r="4370" spans="1:24" x14ac:dyDescent="0.25">
      <c r="A4370" s="67"/>
      <c r="B4370" s="67">
        <v>3947</v>
      </c>
      <c r="C4370" s="67" t="s">
        <v>806</v>
      </c>
      <c r="D4370" s="107">
        <v>210105</v>
      </c>
      <c r="E4370" s="88" t="s">
        <v>589</v>
      </c>
      <c r="F4370" s="76">
        <v>611214</v>
      </c>
      <c r="G4370" s="75" t="s">
        <v>357</v>
      </c>
      <c r="H4370" s="77">
        <v>0</v>
      </c>
      <c r="I4370" s="77">
        <v>0</v>
      </c>
      <c r="J4370" s="77">
        <v>9000</v>
      </c>
      <c r="K4370" s="77">
        <v>3750</v>
      </c>
      <c r="L4370" s="80">
        <v>0</v>
      </c>
      <c r="M4370" s="80"/>
      <c r="N4370" s="80"/>
      <c r="O4370" s="80"/>
      <c r="P4370" s="80"/>
      <c r="Q4370" s="78">
        <v>110010</v>
      </c>
      <c r="R4370" s="79" t="s">
        <v>44</v>
      </c>
      <c r="S4370" s="78">
        <v>35</v>
      </c>
      <c r="T4370" s="79" t="s">
        <v>44</v>
      </c>
      <c r="U4370" s="78">
        <v>11</v>
      </c>
      <c r="V4370" s="80" t="s">
        <v>156</v>
      </c>
      <c r="W4370" s="78">
        <v>61</v>
      </c>
      <c r="X4370" s="78">
        <v>9</v>
      </c>
    </row>
    <row r="4371" spans="1:24" x14ac:dyDescent="0.25">
      <c r="A4371" s="67"/>
      <c r="B4371" s="67">
        <v>3948</v>
      </c>
      <c r="C4371" s="67" t="s">
        <v>806</v>
      </c>
      <c r="D4371" s="107">
        <v>210105</v>
      </c>
      <c r="E4371" s="88" t="s">
        <v>589</v>
      </c>
      <c r="F4371" s="76">
        <v>611215</v>
      </c>
      <c r="G4371" s="75" t="s">
        <v>358</v>
      </c>
      <c r="H4371" s="77">
        <v>38576.81</v>
      </c>
      <c r="I4371" s="77">
        <v>40119.840000000004</v>
      </c>
      <c r="J4371" s="77">
        <v>52966</v>
      </c>
      <c r="K4371" s="77">
        <v>22809.340000000004</v>
      </c>
      <c r="L4371" s="80">
        <v>0</v>
      </c>
      <c r="M4371" s="80"/>
      <c r="N4371" s="80"/>
      <c r="O4371" s="80"/>
      <c r="P4371" s="80"/>
      <c r="Q4371" s="78">
        <v>110010</v>
      </c>
      <c r="R4371" s="79" t="s">
        <v>44</v>
      </c>
      <c r="S4371" s="78">
        <v>35</v>
      </c>
      <c r="T4371" s="79" t="s">
        <v>44</v>
      </c>
      <c r="U4371" s="78">
        <v>11</v>
      </c>
      <c r="V4371" s="80" t="s">
        <v>156</v>
      </c>
      <c r="W4371" s="78">
        <v>61</v>
      </c>
      <c r="X4371" s="78">
        <v>9</v>
      </c>
    </row>
    <row r="4372" spans="1:24" x14ac:dyDescent="0.25">
      <c r="A4372" s="67"/>
      <c r="B4372" s="67">
        <v>3949</v>
      </c>
      <c r="C4372" s="67" t="s">
        <v>806</v>
      </c>
      <c r="D4372" s="107">
        <v>210105</v>
      </c>
      <c r="E4372" s="88" t="s">
        <v>589</v>
      </c>
      <c r="F4372" s="76">
        <v>611220</v>
      </c>
      <c r="G4372" s="75" t="s">
        <v>807</v>
      </c>
      <c r="H4372" s="77">
        <v>0</v>
      </c>
      <c r="I4372" s="77">
        <v>0</v>
      </c>
      <c r="J4372" s="77">
        <v>34352</v>
      </c>
      <c r="K4372" s="77">
        <v>8588</v>
      </c>
      <c r="L4372" s="80">
        <v>0</v>
      </c>
      <c r="M4372" s="80"/>
      <c r="N4372" s="80"/>
      <c r="O4372" s="80"/>
      <c r="P4372" s="80"/>
      <c r="Q4372" s="78">
        <v>110010</v>
      </c>
      <c r="R4372" s="79" t="s">
        <v>44</v>
      </c>
      <c r="S4372" s="78">
        <v>35</v>
      </c>
      <c r="T4372" s="79" t="s">
        <v>44</v>
      </c>
      <c r="U4372" s="78">
        <v>11</v>
      </c>
      <c r="V4372" s="80" t="s">
        <v>156</v>
      </c>
      <c r="W4372" s="78">
        <v>61</v>
      </c>
      <c r="X4372" s="78">
        <v>9</v>
      </c>
    </row>
    <row r="4373" spans="1:24" x14ac:dyDescent="0.25">
      <c r="A4373" s="67"/>
      <c r="B4373" s="67">
        <v>3950</v>
      </c>
      <c r="C4373" s="67" t="s">
        <v>806</v>
      </c>
      <c r="D4373" s="107">
        <v>210105</v>
      </c>
      <c r="E4373" s="88" t="s">
        <v>589</v>
      </c>
      <c r="F4373" s="76">
        <v>611240</v>
      </c>
      <c r="G4373" s="75" t="s">
        <v>359</v>
      </c>
      <c r="H4373" s="77">
        <v>0</v>
      </c>
      <c r="I4373" s="77">
        <v>0</v>
      </c>
      <c r="J4373" s="77">
        <v>38740</v>
      </c>
      <c r="K4373" s="77">
        <v>14003.55</v>
      </c>
      <c r="L4373" s="80">
        <v>0</v>
      </c>
      <c r="M4373" s="80"/>
      <c r="N4373" s="80"/>
      <c r="O4373" s="80"/>
      <c r="P4373" s="80"/>
      <c r="Q4373" s="78">
        <v>110010</v>
      </c>
      <c r="R4373" s="79" t="s">
        <v>44</v>
      </c>
      <c r="S4373" s="78">
        <v>35</v>
      </c>
      <c r="T4373" s="79" t="s">
        <v>44</v>
      </c>
      <c r="U4373" s="78">
        <v>11</v>
      </c>
      <c r="V4373" s="80" t="s">
        <v>156</v>
      </c>
      <c r="W4373" s="78">
        <v>61</v>
      </c>
      <c r="X4373" s="78">
        <v>9</v>
      </c>
    </row>
    <row r="4374" spans="1:24" x14ac:dyDescent="0.25">
      <c r="A4374" s="67"/>
      <c r="B4374" s="67">
        <v>3951</v>
      </c>
      <c r="C4374" s="67" t="s">
        <v>806</v>
      </c>
      <c r="D4374" s="107">
        <v>210105</v>
      </c>
      <c r="E4374" s="88" t="s">
        <v>589</v>
      </c>
      <c r="F4374" s="76">
        <v>611310</v>
      </c>
      <c r="G4374" s="75" t="s">
        <v>179</v>
      </c>
      <c r="H4374" s="77">
        <v>37589.499999999993</v>
      </c>
      <c r="I4374" s="77">
        <v>39126.79</v>
      </c>
      <c r="J4374" s="77">
        <v>40497</v>
      </c>
      <c r="K4374" s="77">
        <v>20240.34</v>
      </c>
      <c r="L4374" s="80">
        <v>40673</v>
      </c>
      <c r="M4374" s="80"/>
      <c r="N4374" s="80"/>
      <c r="O4374" s="80"/>
      <c r="P4374" s="80"/>
      <c r="Q4374" s="78">
        <v>110010</v>
      </c>
      <c r="R4374" s="79" t="s">
        <v>44</v>
      </c>
      <c r="S4374" s="78">
        <v>35</v>
      </c>
      <c r="T4374" s="79" t="s">
        <v>44</v>
      </c>
      <c r="U4374" s="78">
        <v>11</v>
      </c>
      <c r="V4374" s="80" t="s">
        <v>156</v>
      </c>
      <c r="W4374" s="78">
        <v>61</v>
      </c>
      <c r="X4374" s="78">
        <v>9</v>
      </c>
    </row>
    <row r="4375" spans="1:24" x14ac:dyDescent="0.25">
      <c r="A4375" s="67"/>
      <c r="B4375" s="67">
        <v>3952</v>
      </c>
      <c r="C4375" s="67" t="s">
        <v>806</v>
      </c>
      <c r="D4375" s="107">
        <v>210105</v>
      </c>
      <c r="E4375" s="88" t="s">
        <v>589</v>
      </c>
      <c r="F4375" s="76">
        <v>611420</v>
      </c>
      <c r="G4375" s="75" t="s">
        <v>181</v>
      </c>
      <c r="H4375" s="77">
        <v>0</v>
      </c>
      <c r="I4375" s="77">
        <v>0</v>
      </c>
      <c r="J4375" s="77">
        <v>30526</v>
      </c>
      <c r="K4375" s="77">
        <v>10175.25</v>
      </c>
      <c r="L4375" s="80">
        <v>40701</v>
      </c>
      <c r="M4375" s="80"/>
      <c r="N4375" s="80"/>
      <c r="O4375" s="80"/>
      <c r="P4375" s="80"/>
      <c r="Q4375" s="78">
        <v>110010</v>
      </c>
      <c r="R4375" s="79" t="s">
        <v>44</v>
      </c>
      <c r="S4375" s="78">
        <v>35</v>
      </c>
      <c r="T4375" s="79" t="s">
        <v>44</v>
      </c>
      <c r="U4375" s="78">
        <v>11</v>
      </c>
      <c r="V4375" s="80" t="s">
        <v>156</v>
      </c>
      <c r="W4375" s="78">
        <v>61</v>
      </c>
      <c r="X4375" s="78">
        <v>9</v>
      </c>
    </row>
    <row r="4376" spans="1:24" x14ac:dyDescent="0.25">
      <c r="A4376" s="67"/>
      <c r="B4376" s="67">
        <v>3953</v>
      </c>
      <c r="C4376" s="67" t="s">
        <v>806</v>
      </c>
      <c r="D4376" s="107">
        <v>210105</v>
      </c>
      <c r="E4376" s="88" t="s">
        <v>589</v>
      </c>
      <c r="F4376" s="76">
        <v>611460</v>
      </c>
      <c r="G4376" s="75" t="s">
        <v>182</v>
      </c>
      <c r="H4376" s="77">
        <v>12309.630000000001</v>
      </c>
      <c r="I4376" s="77">
        <v>15707.32</v>
      </c>
      <c r="J4376" s="77">
        <v>18213</v>
      </c>
      <c r="K4376" s="77">
        <v>6192.9499999999989</v>
      </c>
      <c r="L4376" s="80">
        <v>18213</v>
      </c>
      <c r="M4376" s="80"/>
      <c r="N4376" s="80"/>
      <c r="O4376" s="80"/>
      <c r="P4376" s="80"/>
      <c r="Q4376" s="78">
        <v>110010</v>
      </c>
      <c r="R4376" s="79" t="s">
        <v>44</v>
      </c>
      <c r="S4376" s="78">
        <v>35</v>
      </c>
      <c r="T4376" s="79" t="s">
        <v>44</v>
      </c>
      <c r="U4376" s="78">
        <v>11</v>
      </c>
      <c r="V4376" s="80" t="s">
        <v>156</v>
      </c>
      <c r="W4376" s="78">
        <v>61</v>
      </c>
      <c r="X4376" s="78">
        <v>9</v>
      </c>
    </row>
    <row r="4377" spans="1:24" x14ac:dyDescent="0.25">
      <c r="A4377" s="67"/>
      <c r="B4377" s="67">
        <v>3954</v>
      </c>
      <c r="C4377" s="67" t="s">
        <v>806</v>
      </c>
      <c r="D4377" s="107">
        <v>210105</v>
      </c>
      <c r="E4377" s="88" t="s">
        <v>589</v>
      </c>
      <c r="F4377" s="76">
        <v>611492</v>
      </c>
      <c r="G4377" s="75" t="s">
        <v>183</v>
      </c>
      <c r="H4377" s="77">
        <v>69.099999999999994</v>
      </c>
      <c r="I4377" s="77">
        <v>119.15</v>
      </c>
      <c r="J4377" s="77">
        <v>15</v>
      </c>
      <c r="K4377" s="77">
        <v>14.68</v>
      </c>
      <c r="L4377" s="80">
        <v>100</v>
      </c>
      <c r="M4377" s="80"/>
      <c r="N4377" s="80"/>
      <c r="O4377" s="80"/>
      <c r="P4377" s="80"/>
      <c r="Q4377" s="78">
        <v>110010</v>
      </c>
      <c r="R4377" s="79" t="s">
        <v>44</v>
      </c>
      <c r="S4377" s="78">
        <v>35</v>
      </c>
      <c r="T4377" s="79" t="s">
        <v>44</v>
      </c>
      <c r="U4377" s="78">
        <v>11</v>
      </c>
      <c r="V4377" s="80" t="s">
        <v>156</v>
      </c>
      <c r="W4377" s="78">
        <v>61</v>
      </c>
      <c r="X4377" s="78">
        <v>9</v>
      </c>
    </row>
    <row r="4378" spans="1:24" x14ac:dyDescent="0.25">
      <c r="A4378" s="67"/>
      <c r="B4378" s="67">
        <v>3955</v>
      </c>
      <c r="C4378" s="67" t="s">
        <v>806</v>
      </c>
      <c r="D4378" s="107">
        <v>210105</v>
      </c>
      <c r="E4378" s="88" t="s">
        <v>589</v>
      </c>
      <c r="F4378" s="76">
        <v>712655</v>
      </c>
      <c r="G4378" s="75" t="s">
        <v>237</v>
      </c>
      <c r="H4378" s="77">
        <v>1901.37</v>
      </c>
      <c r="I4378" s="77">
        <v>3035.0299999999997</v>
      </c>
      <c r="J4378" s="77">
        <v>3000</v>
      </c>
      <c r="K4378" s="77">
        <v>1912.0199999999998</v>
      </c>
      <c r="L4378" s="80">
        <v>3000</v>
      </c>
      <c r="M4378" s="80"/>
      <c r="N4378" s="80"/>
      <c r="O4378" s="80"/>
      <c r="P4378" s="80"/>
      <c r="Q4378" s="78">
        <v>110010</v>
      </c>
      <c r="R4378" s="79" t="s">
        <v>44</v>
      </c>
      <c r="S4378" s="78">
        <v>35</v>
      </c>
      <c r="T4378" s="79" t="s">
        <v>44</v>
      </c>
      <c r="U4378" s="78">
        <v>11</v>
      </c>
      <c r="V4378" s="80" t="s">
        <v>156</v>
      </c>
      <c r="W4378" s="78">
        <v>71</v>
      </c>
      <c r="X4378" s="78">
        <v>9</v>
      </c>
    </row>
    <row r="4379" spans="1:24" x14ac:dyDescent="0.25">
      <c r="A4379" s="67"/>
      <c r="B4379" s="67">
        <v>3956</v>
      </c>
      <c r="C4379" s="67" t="s">
        <v>806</v>
      </c>
      <c r="D4379" s="107">
        <v>210105</v>
      </c>
      <c r="E4379" s="88" t="s">
        <v>589</v>
      </c>
      <c r="F4379" s="76">
        <v>733120</v>
      </c>
      <c r="G4379" s="75" t="s">
        <v>188</v>
      </c>
      <c r="H4379" s="77">
        <v>4512.5500000000011</v>
      </c>
      <c r="I4379" s="77">
        <v>3442.5400000000004</v>
      </c>
      <c r="J4379" s="77">
        <v>3277</v>
      </c>
      <c r="K4379" s="77">
        <v>2008.21</v>
      </c>
      <c r="L4379" s="80">
        <v>3277</v>
      </c>
      <c r="M4379" s="80"/>
      <c r="N4379" s="80"/>
      <c r="O4379" s="80"/>
      <c r="P4379" s="80"/>
      <c r="Q4379" s="78">
        <v>110010</v>
      </c>
      <c r="R4379" s="79" t="s">
        <v>44</v>
      </c>
      <c r="S4379" s="78">
        <v>35</v>
      </c>
      <c r="T4379" s="79" t="s">
        <v>44</v>
      </c>
      <c r="U4379" s="78">
        <v>11</v>
      </c>
      <c r="V4379" s="80" t="s">
        <v>156</v>
      </c>
      <c r="W4379" s="78">
        <v>73</v>
      </c>
      <c r="X4379" s="78">
        <v>9</v>
      </c>
    </row>
    <row r="4380" spans="1:24" x14ac:dyDescent="0.25">
      <c r="A4380" s="67"/>
      <c r="B4380" s="67">
        <v>3957</v>
      </c>
      <c r="C4380" s="67" t="s">
        <v>806</v>
      </c>
      <c r="D4380" s="107">
        <v>210105</v>
      </c>
      <c r="E4380" s="88" t="s">
        <v>589</v>
      </c>
      <c r="F4380" s="76">
        <v>733210</v>
      </c>
      <c r="G4380" s="75" t="s">
        <v>251</v>
      </c>
      <c r="H4380" s="77">
        <v>0</v>
      </c>
      <c r="I4380" s="77">
        <v>365</v>
      </c>
      <c r="J4380" s="77">
        <v>723</v>
      </c>
      <c r="K4380" s="77">
        <v>722.65</v>
      </c>
      <c r="L4380" s="80">
        <v>723</v>
      </c>
      <c r="M4380" s="80"/>
      <c r="N4380" s="80"/>
      <c r="O4380" s="80"/>
      <c r="P4380" s="80"/>
      <c r="Q4380" s="78">
        <v>110010</v>
      </c>
      <c r="R4380" s="79" t="s">
        <v>44</v>
      </c>
      <c r="S4380" s="78">
        <v>35</v>
      </c>
      <c r="T4380" s="79" t="s">
        <v>44</v>
      </c>
      <c r="U4380" s="78">
        <v>11</v>
      </c>
      <c r="V4380" s="80" t="s">
        <v>156</v>
      </c>
      <c r="W4380" s="78">
        <v>73</v>
      </c>
      <c r="X4380" s="78">
        <v>9</v>
      </c>
    </row>
    <row r="4381" spans="1:24" x14ac:dyDescent="0.25">
      <c r="A4381" s="67"/>
      <c r="B4381" s="67">
        <v>3958</v>
      </c>
      <c r="C4381" s="67" t="s">
        <v>806</v>
      </c>
      <c r="D4381" s="107">
        <v>210105</v>
      </c>
      <c r="E4381" s="88" t="s">
        <v>589</v>
      </c>
      <c r="F4381" s="76">
        <v>733220</v>
      </c>
      <c r="G4381" s="75" t="s">
        <v>256</v>
      </c>
      <c r="H4381" s="77">
        <v>722</v>
      </c>
      <c r="I4381" s="77">
        <v>52</v>
      </c>
      <c r="J4381" s="77">
        <v>400</v>
      </c>
      <c r="K4381" s="77">
        <v>52</v>
      </c>
      <c r="L4381" s="80">
        <v>400</v>
      </c>
      <c r="M4381" s="80"/>
      <c r="N4381" s="80"/>
      <c r="O4381" s="80"/>
      <c r="P4381" s="80"/>
      <c r="Q4381" s="78">
        <v>110010</v>
      </c>
      <c r="R4381" s="79" t="s">
        <v>44</v>
      </c>
      <c r="S4381" s="78">
        <v>35</v>
      </c>
      <c r="T4381" s="79" t="s">
        <v>44</v>
      </c>
      <c r="U4381" s="78">
        <v>11</v>
      </c>
      <c r="V4381" s="80" t="s">
        <v>156</v>
      </c>
      <c r="W4381" s="78">
        <v>73</v>
      </c>
      <c r="X4381" s="78">
        <v>9</v>
      </c>
    </row>
    <row r="4382" spans="1:24" x14ac:dyDescent="0.25">
      <c r="A4382" s="67"/>
      <c r="B4382" s="67">
        <v>3959</v>
      </c>
      <c r="C4382" s="67" t="s">
        <v>806</v>
      </c>
      <c r="D4382" s="107">
        <v>210105</v>
      </c>
      <c r="E4382" s="88" t="s">
        <v>589</v>
      </c>
      <c r="F4382" s="76">
        <v>744210</v>
      </c>
      <c r="G4382" s="75" t="s">
        <v>190</v>
      </c>
      <c r="H4382" s="77">
        <v>295.18</v>
      </c>
      <c r="I4382" s="77">
        <v>243.04</v>
      </c>
      <c r="J4382" s="77">
        <v>600</v>
      </c>
      <c r="K4382" s="77">
        <v>165.63000000000002</v>
      </c>
      <c r="L4382" s="80">
        <v>600</v>
      </c>
      <c r="M4382" s="80"/>
      <c r="N4382" s="80"/>
      <c r="O4382" s="80"/>
      <c r="P4382" s="80"/>
      <c r="Q4382" s="78">
        <v>110010</v>
      </c>
      <c r="R4382" s="79" t="s">
        <v>44</v>
      </c>
      <c r="S4382" s="78">
        <v>35</v>
      </c>
      <c r="T4382" s="79" t="s">
        <v>44</v>
      </c>
      <c r="U4382" s="78">
        <v>11</v>
      </c>
      <c r="V4382" s="80" t="s">
        <v>156</v>
      </c>
      <c r="W4382" s="78">
        <v>74</v>
      </c>
      <c r="X4382" s="78">
        <v>9</v>
      </c>
    </row>
    <row r="4383" spans="1:24" x14ac:dyDescent="0.25">
      <c r="A4383" s="67"/>
      <c r="B4383" s="67">
        <v>3960</v>
      </c>
      <c r="C4383" s="67" t="s">
        <v>806</v>
      </c>
      <c r="D4383" s="107">
        <v>210105</v>
      </c>
      <c r="E4383" s="88" t="s">
        <v>589</v>
      </c>
      <c r="F4383" s="76">
        <v>744220</v>
      </c>
      <c r="G4383" s="75" t="s">
        <v>191</v>
      </c>
      <c r="H4383" s="77">
        <v>7171.130000000001</v>
      </c>
      <c r="I4383" s="77">
        <v>6132.4299999999994</v>
      </c>
      <c r="J4383" s="77">
        <v>9000</v>
      </c>
      <c r="K4383" s="77">
        <v>5465.75</v>
      </c>
      <c r="L4383" s="80">
        <v>9000</v>
      </c>
      <c r="M4383" s="80"/>
      <c r="N4383" s="80"/>
      <c r="O4383" s="80"/>
      <c r="P4383" s="80"/>
      <c r="Q4383" s="78">
        <v>110010</v>
      </c>
      <c r="R4383" s="79" t="s">
        <v>44</v>
      </c>
      <c r="S4383" s="78">
        <v>35</v>
      </c>
      <c r="T4383" s="79" t="s">
        <v>44</v>
      </c>
      <c r="U4383" s="78">
        <v>11</v>
      </c>
      <c r="V4383" s="80" t="s">
        <v>156</v>
      </c>
      <c r="W4383" s="78">
        <v>74</v>
      </c>
      <c r="X4383" s="78">
        <v>9</v>
      </c>
    </row>
    <row r="4384" spans="1:24" s="66" customFormat="1" x14ac:dyDescent="0.25">
      <c r="A4384" s="67"/>
      <c r="B4384" s="67">
        <v>3961</v>
      </c>
      <c r="C4384" s="67" t="s">
        <v>806</v>
      </c>
      <c r="D4384" s="107">
        <v>210105</v>
      </c>
      <c r="E4384" s="88" t="s">
        <v>589</v>
      </c>
      <c r="F4384" s="76">
        <v>744370</v>
      </c>
      <c r="G4384" s="75" t="s">
        <v>192</v>
      </c>
      <c r="H4384" s="77">
        <v>2587.59</v>
      </c>
      <c r="I4384" s="77">
        <v>1928.8500000000001</v>
      </c>
      <c r="J4384" s="77">
        <v>3000</v>
      </c>
      <c r="K4384" s="77">
        <v>337.46999999999997</v>
      </c>
      <c r="L4384" s="80">
        <v>3000</v>
      </c>
      <c r="M4384" s="80"/>
      <c r="N4384" s="80"/>
      <c r="O4384" s="80"/>
      <c r="P4384" s="80"/>
      <c r="Q4384" s="78">
        <v>110010</v>
      </c>
      <c r="R4384" s="79" t="s">
        <v>44</v>
      </c>
      <c r="S4384" s="78">
        <v>35</v>
      </c>
      <c r="T4384" s="79" t="s">
        <v>44</v>
      </c>
      <c r="U4384" s="78">
        <v>11</v>
      </c>
      <c r="V4384" s="80" t="s">
        <v>156</v>
      </c>
      <c r="W4384" s="78">
        <v>74</v>
      </c>
      <c r="X4384" s="78">
        <v>9</v>
      </c>
    </row>
    <row r="4385" spans="1:24" x14ac:dyDescent="0.25">
      <c r="A4385" s="67"/>
      <c r="B4385" s="67">
        <v>3962</v>
      </c>
      <c r="C4385" s="67" t="s">
        <v>806</v>
      </c>
      <c r="D4385" s="107">
        <v>210105</v>
      </c>
      <c r="E4385" s="88" t="s">
        <v>589</v>
      </c>
      <c r="F4385" s="76">
        <v>755310</v>
      </c>
      <c r="G4385" s="75" t="s">
        <v>194</v>
      </c>
      <c r="H4385" s="77">
        <v>3524.1</v>
      </c>
      <c r="I4385" s="77">
        <v>3029.64</v>
      </c>
      <c r="J4385" s="77">
        <v>2145</v>
      </c>
      <c r="K4385" s="77">
        <v>1863.3</v>
      </c>
      <c r="L4385" s="80">
        <v>2145</v>
      </c>
      <c r="M4385" s="80"/>
      <c r="N4385" s="80"/>
      <c r="O4385" s="80"/>
      <c r="P4385" s="80"/>
      <c r="Q4385" s="78">
        <v>110010</v>
      </c>
      <c r="R4385" s="79" t="s">
        <v>44</v>
      </c>
      <c r="S4385" s="78">
        <v>35</v>
      </c>
      <c r="T4385" s="79" t="s">
        <v>44</v>
      </c>
      <c r="U4385" s="78">
        <v>11</v>
      </c>
      <c r="V4385" s="80" t="s">
        <v>156</v>
      </c>
      <c r="W4385" s="78">
        <v>75</v>
      </c>
      <c r="X4385" s="78">
        <v>9</v>
      </c>
    </row>
    <row r="4386" spans="1:24" x14ac:dyDescent="0.25">
      <c r="A4386" s="67"/>
      <c r="B4386" s="67">
        <v>3963</v>
      </c>
      <c r="C4386" s="67" t="s">
        <v>806</v>
      </c>
      <c r="D4386" s="107">
        <v>210105</v>
      </c>
      <c r="E4386" s="88" t="s">
        <v>589</v>
      </c>
      <c r="F4386" s="76">
        <v>755360</v>
      </c>
      <c r="G4386" s="75" t="s">
        <v>225</v>
      </c>
      <c r="H4386" s="77">
        <v>0</v>
      </c>
      <c r="I4386" s="77">
        <v>0</v>
      </c>
      <c r="J4386" s="77">
        <v>336</v>
      </c>
      <c r="K4386" s="77">
        <v>176.61</v>
      </c>
      <c r="L4386" s="80">
        <v>336</v>
      </c>
      <c r="M4386" s="80"/>
      <c r="N4386" s="80"/>
      <c r="O4386" s="80"/>
      <c r="P4386" s="80"/>
      <c r="Q4386" s="78">
        <v>110010</v>
      </c>
      <c r="R4386" s="79" t="s">
        <v>44</v>
      </c>
      <c r="S4386" s="78">
        <v>35</v>
      </c>
      <c r="T4386" s="79" t="s">
        <v>44</v>
      </c>
      <c r="U4386" s="78">
        <v>11</v>
      </c>
      <c r="V4386" s="80" t="s">
        <v>156</v>
      </c>
      <c r="W4386" s="78">
        <v>75</v>
      </c>
      <c r="X4386" s="78">
        <v>9</v>
      </c>
    </row>
    <row r="4387" spans="1:24" x14ac:dyDescent="0.25">
      <c r="A4387" s="67"/>
      <c r="B4387" s="67">
        <v>3964</v>
      </c>
      <c r="C4387" s="67" t="s">
        <v>806</v>
      </c>
      <c r="D4387" s="107">
        <v>210105</v>
      </c>
      <c r="E4387" s="88" t="s">
        <v>589</v>
      </c>
      <c r="F4387" s="76">
        <v>755510</v>
      </c>
      <c r="G4387" s="75" t="s">
        <v>195</v>
      </c>
      <c r="H4387" s="77">
        <v>0</v>
      </c>
      <c r="I4387" s="77">
        <v>0</v>
      </c>
      <c r="J4387" s="77">
        <v>600</v>
      </c>
      <c r="K4387" s="77">
        <v>0</v>
      </c>
      <c r="L4387" s="80">
        <v>600</v>
      </c>
      <c r="M4387" s="80"/>
      <c r="N4387" s="80"/>
      <c r="O4387" s="80"/>
      <c r="P4387" s="80"/>
      <c r="Q4387" s="78">
        <v>110010</v>
      </c>
      <c r="R4387" s="79" t="s">
        <v>44</v>
      </c>
      <c r="S4387" s="78">
        <v>35</v>
      </c>
      <c r="T4387" s="79" t="s">
        <v>44</v>
      </c>
      <c r="U4387" s="78">
        <v>11</v>
      </c>
      <c r="V4387" s="80" t="s">
        <v>156</v>
      </c>
      <c r="W4387" s="78">
        <v>75</v>
      </c>
      <c r="X4387" s="78">
        <v>9</v>
      </c>
    </row>
    <row r="4388" spans="1:24" x14ac:dyDescent="0.25">
      <c r="A4388" s="67"/>
      <c r="B4388" s="67">
        <v>3965</v>
      </c>
      <c r="C4388" s="67" t="s">
        <v>806</v>
      </c>
      <c r="D4388" s="107">
        <v>210105</v>
      </c>
      <c r="E4388" s="88" t="s">
        <v>589</v>
      </c>
      <c r="F4388" s="76">
        <v>755540</v>
      </c>
      <c r="G4388" s="75" t="s">
        <v>294</v>
      </c>
      <c r="H4388" s="77">
        <v>102.84</v>
      </c>
      <c r="I4388" s="77">
        <v>98.25</v>
      </c>
      <c r="J4388" s="77">
        <v>0</v>
      </c>
      <c r="K4388" s="77">
        <v>0</v>
      </c>
      <c r="L4388" s="80">
        <v>0</v>
      </c>
      <c r="M4388" s="80"/>
      <c r="N4388" s="80"/>
      <c r="O4388" s="80"/>
      <c r="P4388" s="80"/>
      <c r="Q4388" s="78">
        <v>110010</v>
      </c>
      <c r="R4388" s="79" t="s">
        <v>44</v>
      </c>
      <c r="S4388" s="78">
        <v>35</v>
      </c>
      <c r="T4388" s="79" t="s">
        <v>44</v>
      </c>
      <c r="U4388" s="78">
        <v>11</v>
      </c>
      <c r="V4388" s="80" t="s">
        <v>156</v>
      </c>
      <c r="W4388" s="78">
        <v>75</v>
      </c>
      <c r="X4388" s="78">
        <v>9</v>
      </c>
    </row>
    <row r="4389" spans="1:24" x14ac:dyDescent="0.25">
      <c r="A4389" s="67"/>
      <c r="B4389" s="67">
        <v>3966</v>
      </c>
      <c r="C4389" s="67" t="s">
        <v>806</v>
      </c>
      <c r="D4389" s="107">
        <v>210105</v>
      </c>
      <c r="E4389" s="88" t="s">
        <v>589</v>
      </c>
      <c r="F4389" s="76">
        <v>755705</v>
      </c>
      <c r="G4389" s="75" t="s">
        <v>196</v>
      </c>
      <c r="H4389" s="77">
        <v>1110.6099999999999</v>
      </c>
      <c r="I4389" s="77">
        <v>1097.4399999999998</v>
      </c>
      <c r="J4389" s="77">
        <v>900</v>
      </c>
      <c r="K4389" s="77">
        <v>789.68999999999994</v>
      </c>
      <c r="L4389" s="80">
        <v>900</v>
      </c>
      <c r="M4389" s="80"/>
      <c r="N4389" s="80"/>
      <c r="O4389" s="80"/>
      <c r="P4389" s="80"/>
      <c r="Q4389" s="78">
        <v>110010</v>
      </c>
      <c r="R4389" s="79" t="s">
        <v>44</v>
      </c>
      <c r="S4389" s="78">
        <v>35</v>
      </c>
      <c r="T4389" s="79" t="s">
        <v>44</v>
      </c>
      <c r="U4389" s="78">
        <v>11</v>
      </c>
      <c r="V4389" s="80" t="s">
        <v>156</v>
      </c>
      <c r="W4389" s="78">
        <v>75</v>
      </c>
      <c r="X4389" s="78">
        <v>9</v>
      </c>
    </row>
    <row r="4390" spans="1:24" x14ac:dyDescent="0.25">
      <c r="A4390" s="67"/>
      <c r="B4390" s="67">
        <v>3967</v>
      </c>
      <c r="C4390" s="67" t="s">
        <v>806</v>
      </c>
      <c r="D4390" s="107">
        <v>210105</v>
      </c>
      <c r="E4390" s="88" t="s">
        <v>589</v>
      </c>
      <c r="F4390" s="76">
        <v>765430</v>
      </c>
      <c r="G4390" s="75" t="s">
        <v>202</v>
      </c>
      <c r="H4390" s="77">
        <v>63.52</v>
      </c>
      <c r="I4390" s="77">
        <v>31.52</v>
      </c>
      <c r="J4390" s="77">
        <v>0</v>
      </c>
      <c r="K4390" s="77">
        <v>0</v>
      </c>
      <c r="L4390" s="80">
        <v>0</v>
      </c>
      <c r="M4390" s="80"/>
      <c r="N4390" s="80"/>
      <c r="O4390" s="80"/>
      <c r="P4390" s="80"/>
      <c r="Q4390" s="78">
        <v>110010</v>
      </c>
      <c r="R4390" s="79" t="s">
        <v>44</v>
      </c>
      <c r="S4390" s="78">
        <v>35</v>
      </c>
      <c r="T4390" s="79" t="s">
        <v>44</v>
      </c>
      <c r="U4390" s="78">
        <v>11</v>
      </c>
      <c r="V4390" s="80" t="s">
        <v>156</v>
      </c>
      <c r="W4390" s="78">
        <v>76</v>
      </c>
      <c r="X4390" s="78">
        <v>9</v>
      </c>
    </row>
    <row r="4391" spans="1:24" x14ac:dyDescent="0.25">
      <c r="A4391" s="67"/>
      <c r="B4391" s="67">
        <v>3968</v>
      </c>
      <c r="C4391" s="67" t="s">
        <v>806</v>
      </c>
      <c r="D4391" s="107">
        <v>210105</v>
      </c>
      <c r="E4391" s="88" t="s">
        <v>589</v>
      </c>
      <c r="F4391" s="76">
        <v>787410</v>
      </c>
      <c r="G4391" s="75" t="s">
        <v>227</v>
      </c>
      <c r="H4391" s="77">
        <v>0</v>
      </c>
      <c r="I4391" s="77">
        <v>629</v>
      </c>
      <c r="J4391" s="77">
        <v>0</v>
      </c>
      <c r="K4391" s="77">
        <v>0</v>
      </c>
      <c r="L4391" s="80">
        <v>0</v>
      </c>
      <c r="M4391" s="80"/>
      <c r="N4391" s="80"/>
      <c r="O4391" s="80"/>
      <c r="P4391" s="80"/>
      <c r="Q4391" s="78">
        <v>110010</v>
      </c>
      <c r="R4391" s="79" t="s">
        <v>44</v>
      </c>
      <c r="S4391" s="78">
        <v>35</v>
      </c>
      <c r="T4391" s="79" t="s">
        <v>44</v>
      </c>
      <c r="U4391" s="78">
        <v>11</v>
      </c>
      <c r="V4391" s="80" t="s">
        <v>156</v>
      </c>
      <c r="W4391" s="78">
        <v>78</v>
      </c>
      <c r="X4391" s="78">
        <v>9</v>
      </c>
    </row>
    <row r="4392" spans="1:24" x14ac:dyDescent="0.25">
      <c r="A4392" s="67"/>
      <c r="B4392" s="67">
        <v>3969</v>
      </c>
      <c r="C4392" s="67" t="s">
        <v>806</v>
      </c>
      <c r="D4392" s="107">
        <v>210105</v>
      </c>
      <c r="E4392" s="88" t="s">
        <v>589</v>
      </c>
      <c r="F4392" s="76">
        <v>787430</v>
      </c>
      <c r="G4392" s="75" t="s">
        <v>207</v>
      </c>
      <c r="H4392" s="77">
        <v>0</v>
      </c>
      <c r="I4392" s="77">
        <v>2305.7600000000002</v>
      </c>
      <c r="J4392" s="77">
        <v>0</v>
      </c>
      <c r="K4392" s="77">
        <v>0</v>
      </c>
      <c r="L4392" s="80">
        <v>0</v>
      </c>
      <c r="M4392" s="80"/>
      <c r="N4392" s="80"/>
      <c r="O4392" s="80"/>
      <c r="P4392" s="80"/>
      <c r="Q4392" s="78">
        <v>110010</v>
      </c>
      <c r="R4392" s="79" t="s">
        <v>44</v>
      </c>
      <c r="S4392" s="78">
        <v>35</v>
      </c>
      <c r="T4392" s="79" t="s">
        <v>44</v>
      </c>
      <c r="U4392" s="78">
        <v>11</v>
      </c>
      <c r="V4392" s="80" t="s">
        <v>156</v>
      </c>
      <c r="W4392" s="78">
        <v>78</v>
      </c>
      <c r="X4392" s="78">
        <v>9</v>
      </c>
    </row>
    <row r="4393" spans="1:24" x14ac:dyDescent="0.25">
      <c r="A4393" s="67"/>
      <c r="B4393" s="67"/>
      <c r="C4393" s="67" t="s">
        <v>806</v>
      </c>
      <c r="D4393" s="107">
        <v>210105</v>
      </c>
      <c r="E4393" s="88" t="s">
        <v>589</v>
      </c>
      <c r="F4393" s="66">
        <v>798142</v>
      </c>
      <c r="G4393" s="66" t="s">
        <v>839</v>
      </c>
      <c r="H4393" s="77"/>
      <c r="I4393" s="77"/>
      <c r="J4393" s="77"/>
      <c r="K4393" s="77"/>
      <c r="L4393" s="80">
        <v>-2184</v>
      </c>
      <c r="M4393" s="80"/>
      <c r="N4393" s="80"/>
      <c r="O4393" s="80"/>
      <c r="P4393" s="80"/>
      <c r="Q4393" s="78">
        <v>110010</v>
      </c>
      <c r="R4393" s="79" t="s">
        <v>44</v>
      </c>
      <c r="S4393" s="78">
        <v>35</v>
      </c>
      <c r="T4393" s="79" t="s">
        <v>44</v>
      </c>
      <c r="U4393" s="78">
        <v>11</v>
      </c>
      <c r="V4393" s="80" t="s">
        <v>156</v>
      </c>
      <c r="W4393" s="78">
        <v>79</v>
      </c>
      <c r="X4393" s="78">
        <v>9</v>
      </c>
    </row>
    <row r="4394" spans="1:24" x14ac:dyDescent="0.25">
      <c r="A4394" s="67"/>
      <c r="B4394" s="67">
        <v>3970</v>
      </c>
      <c r="C4394" s="67" t="s">
        <v>806</v>
      </c>
      <c r="D4394" s="109">
        <v>230205</v>
      </c>
      <c r="E4394" s="88" t="s">
        <v>161</v>
      </c>
      <c r="F4394" s="72">
        <v>712350</v>
      </c>
      <c r="G4394" s="75" t="s">
        <v>335</v>
      </c>
      <c r="H4394" s="77">
        <v>0</v>
      </c>
      <c r="I4394" s="77">
        <v>0</v>
      </c>
      <c r="J4394" s="77">
        <v>1000</v>
      </c>
      <c r="K4394" s="77">
        <v>0</v>
      </c>
      <c r="L4394" s="80">
        <v>1000</v>
      </c>
      <c r="M4394" s="80"/>
      <c r="N4394" s="80"/>
      <c r="O4394" s="80"/>
      <c r="P4394" s="80"/>
      <c r="Q4394" s="78">
        <v>110010</v>
      </c>
      <c r="R4394" s="79" t="s">
        <v>44</v>
      </c>
      <c r="S4394" s="78">
        <v>35</v>
      </c>
      <c r="T4394" s="79" t="s">
        <v>44</v>
      </c>
      <c r="U4394" s="78">
        <v>11</v>
      </c>
      <c r="V4394" s="80" t="s">
        <v>156</v>
      </c>
      <c r="W4394" s="78">
        <v>71</v>
      </c>
      <c r="X4394" s="78">
        <v>9</v>
      </c>
    </row>
    <row r="4395" spans="1:24" x14ac:dyDescent="0.25">
      <c r="A4395" s="67"/>
      <c r="B4395" s="67">
        <v>3971</v>
      </c>
      <c r="C4395" s="67" t="s">
        <v>806</v>
      </c>
      <c r="D4395" s="109">
        <v>230205</v>
      </c>
      <c r="E4395" s="88" t="s">
        <v>161</v>
      </c>
      <c r="F4395" s="72">
        <v>712370</v>
      </c>
      <c r="G4395" s="75" t="s">
        <v>184</v>
      </c>
      <c r="H4395" s="77">
        <v>0</v>
      </c>
      <c r="I4395" s="77">
        <v>0</v>
      </c>
      <c r="J4395" s="77">
        <v>0</v>
      </c>
      <c r="K4395" s="77">
        <v>0</v>
      </c>
      <c r="L4395" s="80">
        <v>20655</v>
      </c>
      <c r="M4395" s="80"/>
      <c r="N4395" s="80"/>
      <c r="O4395" s="80"/>
      <c r="P4395" s="80"/>
      <c r="Q4395" s="78">
        <v>110010</v>
      </c>
      <c r="R4395" s="79" t="s">
        <v>44</v>
      </c>
      <c r="S4395" s="78">
        <v>35</v>
      </c>
      <c r="T4395" s="79" t="s">
        <v>44</v>
      </c>
      <c r="U4395" s="78">
        <v>11</v>
      </c>
      <c r="V4395" s="80" t="s">
        <v>156</v>
      </c>
      <c r="W4395" s="78">
        <v>71</v>
      </c>
      <c r="X4395" s="78">
        <v>9</v>
      </c>
    </row>
    <row r="4396" spans="1:24" x14ac:dyDescent="0.25">
      <c r="A4396" s="67"/>
      <c r="B4396" s="67">
        <v>3972</v>
      </c>
      <c r="C4396" s="67" t="s">
        <v>806</v>
      </c>
      <c r="D4396" s="109">
        <v>230205</v>
      </c>
      <c r="E4396" s="88" t="s">
        <v>161</v>
      </c>
      <c r="F4396" s="72">
        <v>712655</v>
      </c>
      <c r="G4396" s="75" t="s">
        <v>237</v>
      </c>
      <c r="H4396" s="77">
        <v>490.94</v>
      </c>
      <c r="I4396" s="77">
        <v>0</v>
      </c>
      <c r="J4396" s="77">
        <v>1500</v>
      </c>
      <c r="K4396" s="77">
        <v>37.99</v>
      </c>
      <c r="L4396" s="80">
        <v>1500</v>
      </c>
      <c r="M4396" s="80"/>
      <c r="N4396" s="80"/>
      <c r="O4396" s="80"/>
      <c r="P4396" s="80"/>
      <c r="Q4396" s="78">
        <v>110010</v>
      </c>
      <c r="R4396" s="79" t="s">
        <v>44</v>
      </c>
      <c r="S4396" s="78">
        <v>35</v>
      </c>
      <c r="T4396" s="79" t="s">
        <v>44</v>
      </c>
      <c r="U4396" s="78">
        <v>11</v>
      </c>
      <c r="V4396" s="80" t="s">
        <v>156</v>
      </c>
      <c r="W4396" s="78">
        <v>71</v>
      </c>
      <c r="X4396" s="78">
        <v>9</v>
      </c>
    </row>
    <row r="4397" spans="1:24" x14ac:dyDescent="0.25">
      <c r="A4397" s="67"/>
      <c r="B4397" s="67">
        <v>3973</v>
      </c>
      <c r="C4397" s="67" t="s">
        <v>806</v>
      </c>
      <c r="D4397" s="109">
        <v>230205</v>
      </c>
      <c r="E4397" s="88" t="s">
        <v>161</v>
      </c>
      <c r="F4397" s="72">
        <v>733120</v>
      </c>
      <c r="G4397" s="75" t="s">
        <v>188</v>
      </c>
      <c r="H4397" s="77">
        <v>0</v>
      </c>
      <c r="I4397" s="77">
        <v>488.86</v>
      </c>
      <c r="J4397" s="77">
        <v>500</v>
      </c>
      <c r="K4397" s="77">
        <v>268.77999999999997</v>
      </c>
      <c r="L4397" s="80">
        <v>500</v>
      </c>
      <c r="M4397" s="80"/>
      <c r="N4397" s="80"/>
      <c r="O4397" s="80"/>
      <c r="P4397" s="80"/>
      <c r="Q4397" s="78">
        <v>110010</v>
      </c>
      <c r="R4397" s="79" t="s">
        <v>44</v>
      </c>
      <c r="S4397" s="78">
        <v>35</v>
      </c>
      <c r="T4397" s="79" t="s">
        <v>44</v>
      </c>
      <c r="U4397" s="78">
        <v>11</v>
      </c>
      <c r="V4397" s="80" t="s">
        <v>156</v>
      </c>
      <c r="W4397" s="78">
        <v>73</v>
      </c>
      <c r="X4397" s="78">
        <v>9</v>
      </c>
    </row>
    <row r="4398" spans="1:24" x14ac:dyDescent="0.25">
      <c r="A4398" s="67"/>
      <c r="B4398" s="67">
        <v>3974</v>
      </c>
      <c r="C4398" s="67" t="s">
        <v>806</v>
      </c>
      <c r="D4398" s="109">
        <v>230205</v>
      </c>
      <c r="E4398" s="88" t="s">
        <v>161</v>
      </c>
      <c r="F4398" s="72">
        <v>744220</v>
      </c>
      <c r="G4398" s="75" t="s">
        <v>191</v>
      </c>
      <c r="H4398" s="77">
        <v>1793.52</v>
      </c>
      <c r="I4398" s="77">
        <v>8922.2100000000009</v>
      </c>
      <c r="J4398" s="77">
        <v>8000</v>
      </c>
      <c r="K4398" s="77">
        <v>927.1</v>
      </c>
      <c r="L4398" s="80">
        <v>8000</v>
      </c>
      <c r="M4398" s="80"/>
      <c r="N4398" s="80"/>
      <c r="O4398" s="80"/>
      <c r="P4398" s="80"/>
      <c r="Q4398" s="78">
        <v>110010</v>
      </c>
      <c r="R4398" s="79" t="s">
        <v>44</v>
      </c>
      <c r="S4398" s="78">
        <v>35</v>
      </c>
      <c r="T4398" s="79" t="s">
        <v>44</v>
      </c>
      <c r="U4398" s="78">
        <v>11</v>
      </c>
      <c r="V4398" s="80" t="s">
        <v>156</v>
      </c>
      <c r="W4398" s="78">
        <v>74</v>
      </c>
      <c r="X4398" s="78">
        <v>9</v>
      </c>
    </row>
    <row r="4399" spans="1:24" x14ac:dyDescent="0.25">
      <c r="A4399" s="67"/>
      <c r="B4399" s="67">
        <v>3975</v>
      </c>
      <c r="C4399" s="67" t="s">
        <v>806</v>
      </c>
      <c r="D4399" s="109">
        <v>230205</v>
      </c>
      <c r="E4399" s="88" t="s">
        <v>161</v>
      </c>
      <c r="F4399" s="72">
        <v>755360</v>
      </c>
      <c r="G4399" s="75" t="s">
        <v>225</v>
      </c>
      <c r="H4399" s="77">
        <v>0</v>
      </c>
      <c r="I4399" s="77">
        <v>0</v>
      </c>
      <c r="J4399" s="77">
        <v>700</v>
      </c>
      <c r="K4399" s="77">
        <v>0</v>
      </c>
      <c r="L4399" s="80">
        <v>700</v>
      </c>
      <c r="M4399" s="80"/>
      <c r="N4399" s="80"/>
      <c r="O4399" s="80"/>
      <c r="P4399" s="80"/>
      <c r="Q4399" s="78">
        <v>110010</v>
      </c>
      <c r="R4399" s="79" t="s">
        <v>44</v>
      </c>
      <c r="S4399" s="78">
        <v>35</v>
      </c>
      <c r="T4399" s="79" t="s">
        <v>44</v>
      </c>
      <c r="U4399" s="78">
        <v>11</v>
      </c>
      <c r="V4399" s="80" t="s">
        <v>156</v>
      </c>
      <c r="W4399" s="78">
        <v>75</v>
      </c>
      <c r="X4399" s="78">
        <v>9</v>
      </c>
    </row>
    <row r="4400" spans="1:24" x14ac:dyDescent="0.25">
      <c r="A4400" s="67"/>
      <c r="B4400" s="67">
        <v>3976</v>
      </c>
      <c r="C4400" s="67" t="s">
        <v>806</v>
      </c>
      <c r="D4400" s="109">
        <v>230205</v>
      </c>
      <c r="E4400" s="88" t="s">
        <v>161</v>
      </c>
      <c r="F4400" s="72">
        <v>755730</v>
      </c>
      <c r="G4400" s="75" t="s">
        <v>197</v>
      </c>
      <c r="H4400" s="77">
        <v>104717.31999999999</v>
      </c>
      <c r="I4400" s="77">
        <v>118495.22</v>
      </c>
      <c r="J4400" s="77">
        <v>120000</v>
      </c>
      <c r="K4400" s="77">
        <v>68422.439999999988</v>
      </c>
      <c r="L4400" s="80">
        <v>120000</v>
      </c>
      <c r="M4400" s="80"/>
      <c r="N4400" s="80"/>
      <c r="O4400" s="80"/>
      <c r="P4400" s="80"/>
      <c r="Q4400" s="78">
        <v>110010</v>
      </c>
      <c r="R4400" s="79" t="s">
        <v>44</v>
      </c>
      <c r="S4400" s="78">
        <v>35</v>
      </c>
      <c r="T4400" s="79" t="s">
        <v>44</v>
      </c>
      <c r="U4400" s="78">
        <v>11</v>
      </c>
      <c r="V4400" s="80" t="s">
        <v>156</v>
      </c>
      <c r="W4400" s="78">
        <v>75</v>
      </c>
      <c r="X4400" s="78">
        <v>9</v>
      </c>
    </row>
    <row r="4401" spans="1:24" x14ac:dyDescent="0.25">
      <c r="A4401" s="67"/>
      <c r="B4401" s="67">
        <v>3977</v>
      </c>
      <c r="C4401" s="67" t="s">
        <v>806</v>
      </c>
      <c r="D4401" s="109">
        <v>230205</v>
      </c>
      <c r="E4401" s="88" t="s">
        <v>161</v>
      </c>
      <c r="F4401" s="72">
        <v>755738</v>
      </c>
      <c r="G4401" s="75" t="s">
        <v>372</v>
      </c>
      <c r="H4401" s="77">
        <v>20570.949999999997</v>
      </c>
      <c r="I4401" s="77">
        <v>30299.909999999996</v>
      </c>
      <c r="J4401" s="77">
        <v>47000</v>
      </c>
      <c r="K4401" s="77">
        <v>40180.6</v>
      </c>
      <c r="L4401" s="80">
        <v>45000</v>
      </c>
      <c r="M4401" s="80"/>
      <c r="N4401" s="80"/>
      <c r="O4401" s="80"/>
      <c r="P4401" s="80"/>
      <c r="Q4401" s="78">
        <v>110010</v>
      </c>
      <c r="R4401" s="79" t="s">
        <v>44</v>
      </c>
      <c r="S4401" s="78">
        <v>35</v>
      </c>
      <c r="T4401" s="79" t="s">
        <v>44</v>
      </c>
      <c r="U4401" s="78">
        <v>11</v>
      </c>
      <c r="V4401" s="80" t="s">
        <v>156</v>
      </c>
      <c r="W4401" s="78">
        <v>75</v>
      </c>
      <c r="X4401" s="78">
        <v>9</v>
      </c>
    </row>
    <row r="4402" spans="1:24" x14ac:dyDescent="0.25">
      <c r="A4402" s="67"/>
      <c r="B4402" s="67">
        <v>3978</v>
      </c>
      <c r="C4402" s="67" t="s">
        <v>806</v>
      </c>
      <c r="D4402" s="109">
        <v>230205</v>
      </c>
      <c r="E4402" s="88" t="s">
        <v>161</v>
      </c>
      <c r="F4402" s="72">
        <v>755740</v>
      </c>
      <c r="G4402" s="75" t="s">
        <v>336</v>
      </c>
      <c r="H4402" s="77">
        <v>0</v>
      </c>
      <c r="I4402" s="77">
        <v>0</v>
      </c>
      <c r="J4402" s="77">
        <v>2132</v>
      </c>
      <c r="K4402" s="77">
        <v>0</v>
      </c>
      <c r="L4402" s="80">
        <v>2132</v>
      </c>
      <c r="M4402" s="80"/>
      <c r="N4402" s="80"/>
      <c r="O4402" s="80"/>
      <c r="P4402" s="80"/>
      <c r="Q4402" s="78">
        <v>110010</v>
      </c>
      <c r="R4402" s="79" t="s">
        <v>44</v>
      </c>
      <c r="S4402" s="78">
        <v>35</v>
      </c>
      <c r="T4402" s="79" t="s">
        <v>44</v>
      </c>
      <c r="U4402" s="78">
        <v>11</v>
      </c>
      <c r="V4402" s="80" t="s">
        <v>156</v>
      </c>
      <c r="W4402" s="78">
        <v>75</v>
      </c>
      <c r="X4402" s="78">
        <v>9</v>
      </c>
    </row>
    <row r="4403" spans="1:24" x14ac:dyDescent="0.25">
      <c r="A4403" s="67"/>
      <c r="B4403" s="67">
        <v>3979</v>
      </c>
      <c r="C4403" s="67" t="s">
        <v>806</v>
      </c>
      <c r="D4403" s="109">
        <v>230205</v>
      </c>
      <c r="E4403" s="88" t="s">
        <v>161</v>
      </c>
      <c r="F4403" s="72">
        <v>755745</v>
      </c>
      <c r="G4403" s="75" t="s">
        <v>252</v>
      </c>
      <c r="H4403" s="77">
        <v>6867.98</v>
      </c>
      <c r="I4403" s="77">
        <v>6259.43</v>
      </c>
      <c r="J4403" s="77">
        <v>5500</v>
      </c>
      <c r="K4403" s="77">
        <v>4303.84</v>
      </c>
      <c r="L4403" s="80">
        <v>5500</v>
      </c>
      <c r="M4403" s="80"/>
      <c r="N4403" s="80"/>
      <c r="O4403" s="80"/>
      <c r="P4403" s="80"/>
      <c r="Q4403" s="78">
        <v>110010</v>
      </c>
      <c r="R4403" s="79" t="s">
        <v>44</v>
      </c>
      <c r="S4403" s="78">
        <v>35</v>
      </c>
      <c r="T4403" s="79" t="s">
        <v>44</v>
      </c>
      <c r="U4403" s="78">
        <v>11</v>
      </c>
      <c r="V4403" s="80" t="s">
        <v>156</v>
      </c>
      <c r="W4403" s="78">
        <v>75</v>
      </c>
      <c r="X4403" s="78">
        <v>9</v>
      </c>
    </row>
    <row r="4404" spans="1:24" x14ac:dyDescent="0.25">
      <c r="A4404" s="67"/>
      <c r="B4404" s="67"/>
      <c r="C4404" s="67" t="s">
        <v>806</v>
      </c>
      <c r="D4404" s="109">
        <v>230205</v>
      </c>
      <c r="E4404" s="88" t="s">
        <v>161</v>
      </c>
      <c r="F4404" s="66">
        <v>798142</v>
      </c>
      <c r="G4404" s="66" t="s">
        <v>839</v>
      </c>
      <c r="H4404" s="77"/>
      <c r="I4404" s="77"/>
      <c r="J4404" s="77"/>
      <c r="K4404" s="77"/>
      <c r="L4404" s="80">
        <v>-20499</v>
      </c>
      <c r="M4404" s="80"/>
      <c r="N4404" s="80"/>
      <c r="O4404" s="80"/>
      <c r="P4404" s="80"/>
      <c r="Q4404" s="78">
        <v>110010</v>
      </c>
      <c r="R4404" s="79" t="s">
        <v>44</v>
      </c>
      <c r="S4404" s="78">
        <v>35</v>
      </c>
      <c r="T4404" s="79" t="s">
        <v>44</v>
      </c>
      <c r="U4404" s="78">
        <v>11</v>
      </c>
      <c r="V4404" s="80" t="s">
        <v>156</v>
      </c>
      <c r="W4404" s="78">
        <v>79</v>
      </c>
      <c r="X4404" s="78">
        <v>9</v>
      </c>
    </row>
    <row r="4405" spans="1:24" x14ac:dyDescent="0.25">
      <c r="A4405" s="67"/>
      <c r="B4405" s="67">
        <v>3980</v>
      </c>
      <c r="C4405" s="67" t="s">
        <v>806</v>
      </c>
      <c r="D4405" s="107">
        <v>230708</v>
      </c>
      <c r="E4405" s="88" t="s">
        <v>590</v>
      </c>
      <c r="F4405" s="76">
        <v>712655</v>
      </c>
      <c r="G4405" s="75" t="s">
        <v>237</v>
      </c>
      <c r="H4405" s="77">
        <v>3554.2599999999998</v>
      </c>
      <c r="I4405" s="77">
        <v>3096.9</v>
      </c>
      <c r="J4405" s="77">
        <v>3500</v>
      </c>
      <c r="K4405" s="77">
        <v>2475.1999999999998</v>
      </c>
      <c r="L4405" s="80">
        <v>3500</v>
      </c>
      <c r="M4405" s="80"/>
      <c r="N4405" s="80"/>
      <c r="O4405" s="80"/>
      <c r="P4405" s="80"/>
      <c r="Q4405" s="78">
        <v>110010</v>
      </c>
      <c r="R4405" s="79" t="s">
        <v>44</v>
      </c>
      <c r="S4405" s="78">
        <v>35</v>
      </c>
      <c r="T4405" s="79" t="s">
        <v>44</v>
      </c>
      <c r="U4405" s="78">
        <v>11</v>
      </c>
      <c r="V4405" s="80" t="s">
        <v>156</v>
      </c>
      <c r="W4405" s="78">
        <v>71</v>
      </c>
      <c r="X4405" s="78">
        <v>9</v>
      </c>
    </row>
    <row r="4406" spans="1:24" x14ac:dyDescent="0.25">
      <c r="A4406" s="67"/>
      <c r="B4406" s="67">
        <v>3981</v>
      </c>
      <c r="C4406" s="67" t="s">
        <v>806</v>
      </c>
      <c r="D4406" s="107">
        <v>230708</v>
      </c>
      <c r="E4406" s="88" t="s">
        <v>590</v>
      </c>
      <c r="F4406" s="76">
        <v>733120</v>
      </c>
      <c r="G4406" s="75" t="s">
        <v>188</v>
      </c>
      <c r="H4406" s="77">
        <v>40</v>
      </c>
      <c r="I4406" s="77">
        <v>0</v>
      </c>
      <c r="J4406" s="77">
        <v>100</v>
      </c>
      <c r="K4406" s="77">
        <v>40</v>
      </c>
      <c r="L4406" s="80">
        <v>100</v>
      </c>
      <c r="M4406" s="80"/>
      <c r="N4406" s="80"/>
      <c r="O4406" s="80"/>
      <c r="P4406" s="80"/>
      <c r="Q4406" s="78">
        <v>110010</v>
      </c>
      <c r="R4406" s="79" t="s">
        <v>44</v>
      </c>
      <c r="S4406" s="78">
        <v>35</v>
      </c>
      <c r="T4406" s="79" t="s">
        <v>44</v>
      </c>
      <c r="U4406" s="78">
        <v>11</v>
      </c>
      <c r="V4406" s="80" t="s">
        <v>156</v>
      </c>
      <c r="W4406" s="78">
        <v>73</v>
      </c>
      <c r="X4406" s="78">
        <v>9</v>
      </c>
    </row>
    <row r="4407" spans="1:24" x14ac:dyDescent="0.25">
      <c r="A4407" s="67"/>
      <c r="B4407" s="67">
        <v>3982</v>
      </c>
      <c r="C4407" s="67" t="s">
        <v>806</v>
      </c>
      <c r="D4407" s="107">
        <v>230708</v>
      </c>
      <c r="E4407" s="88" t="s">
        <v>590</v>
      </c>
      <c r="F4407" s="76">
        <v>744220</v>
      </c>
      <c r="G4407" s="75" t="s">
        <v>191</v>
      </c>
      <c r="H4407" s="77">
        <v>467.61</v>
      </c>
      <c r="I4407" s="77">
        <v>612.38</v>
      </c>
      <c r="J4407" s="77">
        <v>2000</v>
      </c>
      <c r="K4407" s="77">
        <v>489.77</v>
      </c>
      <c r="L4407" s="80">
        <v>2000</v>
      </c>
      <c r="M4407" s="80"/>
      <c r="N4407" s="80"/>
      <c r="O4407" s="80"/>
      <c r="P4407" s="80"/>
      <c r="Q4407" s="78">
        <v>110010</v>
      </c>
      <c r="R4407" s="79" t="s">
        <v>44</v>
      </c>
      <c r="S4407" s="78">
        <v>35</v>
      </c>
      <c r="T4407" s="79" t="s">
        <v>44</v>
      </c>
      <c r="U4407" s="78">
        <v>11</v>
      </c>
      <c r="V4407" s="80" t="s">
        <v>156</v>
      </c>
      <c r="W4407" s="78">
        <v>74</v>
      </c>
      <c r="X4407" s="78">
        <v>9</v>
      </c>
    </row>
    <row r="4408" spans="1:24" x14ac:dyDescent="0.25">
      <c r="A4408" s="67"/>
      <c r="B4408" s="67">
        <v>3983</v>
      </c>
      <c r="C4408" s="67" t="s">
        <v>806</v>
      </c>
      <c r="D4408" s="107">
        <v>230708</v>
      </c>
      <c r="E4408" s="88" t="s">
        <v>590</v>
      </c>
      <c r="F4408" s="76">
        <v>755310</v>
      </c>
      <c r="G4408" s="75" t="s">
        <v>194</v>
      </c>
      <c r="H4408" s="77">
        <v>0</v>
      </c>
      <c r="I4408" s="77">
        <v>0</v>
      </c>
      <c r="J4408" s="77">
        <v>100</v>
      </c>
      <c r="K4408" s="77">
        <v>0</v>
      </c>
      <c r="L4408" s="80">
        <v>100</v>
      </c>
      <c r="M4408" s="80"/>
      <c r="N4408" s="80"/>
      <c r="O4408" s="80"/>
      <c r="P4408" s="80"/>
      <c r="Q4408" s="78">
        <v>110010</v>
      </c>
      <c r="R4408" s="79" t="s">
        <v>44</v>
      </c>
      <c r="S4408" s="78">
        <v>35</v>
      </c>
      <c r="T4408" s="79" t="s">
        <v>44</v>
      </c>
      <c r="U4408" s="78">
        <v>11</v>
      </c>
      <c r="V4408" s="80" t="s">
        <v>156</v>
      </c>
      <c r="W4408" s="78">
        <v>75</v>
      </c>
      <c r="X4408" s="78">
        <v>9</v>
      </c>
    </row>
    <row r="4409" spans="1:24" x14ac:dyDescent="0.25">
      <c r="A4409" s="67"/>
      <c r="B4409" s="67">
        <v>3984</v>
      </c>
      <c r="C4409" s="67" t="s">
        <v>806</v>
      </c>
      <c r="D4409" s="107">
        <v>230708</v>
      </c>
      <c r="E4409" s="88" t="s">
        <v>590</v>
      </c>
      <c r="F4409" s="76">
        <v>755360</v>
      </c>
      <c r="G4409" s="75" t="s">
        <v>225</v>
      </c>
      <c r="H4409" s="77">
        <v>0</v>
      </c>
      <c r="I4409" s="77">
        <v>107</v>
      </c>
      <c r="J4409" s="77">
        <v>0</v>
      </c>
      <c r="K4409" s="77">
        <v>0</v>
      </c>
      <c r="L4409" s="80">
        <v>0</v>
      </c>
      <c r="M4409" s="80"/>
      <c r="N4409" s="80"/>
      <c r="O4409" s="80"/>
      <c r="P4409" s="80"/>
      <c r="Q4409" s="78">
        <v>110010</v>
      </c>
      <c r="R4409" s="79" t="s">
        <v>44</v>
      </c>
      <c r="S4409" s="78">
        <v>35</v>
      </c>
      <c r="T4409" s="79" t="s">
        <v>44</v>
      </c>
      <c r="U4409" s="78">
        <v>11</v>
      </c>
      <c r="V4409" s="80" t="s">
        <v>156</v>
      </c>
      <c r="W4409" s="78">
        <v>75</v>
      </c>
      <c r="X4409" s="78">
        <v>9</v>
      </c>
    </row>
    <row r="4410" spans="1:24" x14ac:dyDescent="0.25">
      <c r="A4410" s="67"/>
      <c r="B4410" s="67">
        <v>3985</v>
      </c>
      <c r="C4410" s="67" t="s">
        <v>806</v>
      </c>
      <c r="D4410" s="107">
        <v>230708</v>
      </c>
      <c r="E4410" s="88" t="s">
        <v>590</v>
      </c>
      <c r="F4410" s="76">
        <v>755705</v>
      </c>
      <c r="G4410" s="75" t="s">
        <v>196</v>
      </c>
      <c r="H4410" s="77">
        <v>0</v>
      </c>
      <c r="I4410" s="77">
        <v>0</v>
      </c>
      <c r="J4410" s="77">
        <v>86</v>
      </c>
      <c r="K4410" s="77">
        <v>0</v>
      </c>
      <c r="L4410" s="80">
        <v>86</v>
      </c>
      <c r="M4410" s="80"/>
      <c r="N4410" s="80"/>
      <c r="O4410" s="80"/>
      <c r="P4410" s="80"/>
      <c r="Q4410" s="78">
        <v>110010</v>
      </c>
      <c r="R4410" s="79" t="s">
        <v>44</v>
      </c>
      <c r="S4410" s="78">
        <v>35</v>
      </c>
      <c r="T4410" s="79" t="s">
        <v>44</v>
      </c>
      <c r="U4410" s="78">
        <v>11</v>
      </c>
      <c r="V4410" s="80" t="s">
        <v>156</v>
      </c>
      <c r="W4410" s="78">
        <v>75</v>
      </c>
      <c r="X4410" s="78">
        <v>9</v>
      </c>
    </row>
    <row r="4411" spans="1:24" x14ac:dyDescent="0.25">
      <c r="A4411" s="67"/>
      <c r="B4411" s="67"/>
      <c r="C4411" s="67" t="s">
        <v>806</v>
      </c>
      <c r="D4411" s="107">
        <v>230708</v>
      </c>
      <c r="E4411" s="88" t="s">
        <v>590</v>
      </c>
      <c r="F4411" s="66">
        <v>798142</v>
      </c>
      <c r="G4411" s="66" t="s">
        <v>839</v>
      </c>
      <c r="H4411" s="77"/>
      <c r="I4411" s="77"/>
      <c r="J4411" s="77"/>
      <c r="K4411" s="77"/>
      <c r="L4411" s="80">
        <v>-569</v>
      </c>
      <c r="M4411" s="80"/>
      <c r="N4411" s="80"/>
      <c r="O4411" s="80"/>
      <c r="P4411" s="80"/>
      <c r="Q4411" s="78">
        <v>110010</v>
      </c>
      <c r="R4411" s="79" t="s">
        <v>44</v>
      </c>
      <c r="S4411" s="78">
        <v>35</v>
      </c>
      <c r="T4411" s="79" t="s">
        <v>44</v>
      </c>
      <c r="U4411" s="78">
        <v>11</v>
      </c>
      <c r="V4411" s="80" t="s">
        <v>156</v>
      </c>
      <c r="W4411" s="78">
        <v>79</v>
      </c>
      <c r="X4411" s="78">
        <v>9</v>
      </c>
    </row>
    <row r="4412" spans="1:24" x14ac:dyDescent="0.25">
      <c r="A4412" s="67"/>
      <c r="B4412" s="67">
        <v>3986</v>
      </c>
      <c r="C4412" s="67" t="s">
        <v>689</v>
      </c>
      <c r="D4412" s="107">
        <v>300002</v>
      </c>
      <c r="E4412" s="75" t="s">
        <v>604</v>
      </c>
      <c r="F4412" s="76">
        <v>611210</v>
      </c>
      <c r="G4412" s="75" t="s">
        <v>221</v>
      </c>
      <c r="H4412" s="77">
        <v>147071.56999999998</v>
      </c>
      <c r="I4412" s="77">
        <v>152935.20000000001</v>
      </c>
      <c r="J4412" s="77">
        <v>158892</v>
      </c>
      <c r="K4412" s="77">
        <v>79424.26999999999</v>
      </c>
      <c r="L4412" s="80">
        <v>158895</v>
      </c>
      <c r="M4412" s="80"/>
      <c r="N4412" s="80"/>
      <c r="O4412" s="80"/>
      <c r="P4412" s="80"/>
      <c r="Q4412" s="78">
        <v>110010</v>
      </c>
      <c r="R4412" s="79" t="s">
        <v>45</v>
      </c>
      <c r="S4412" s="78">
        <v>25</v>
      </c>
      <c r="T4412" s="79" t="s">
        <v>45</v>
      </c>
      <c r="U4412" s="78">
        <v>11</v>
      </c>
      <c r="V4412" s="80" t="s">
        <v>156</v>
      </c>
      <c r="W4412" s="78">
        <v>61</v>
      </c>
      <c r="X4412" s="78">
        <v>9</v>
      </c>
    </row>
    <row r="4413" spans="1:24" x14ac:dyDescent="0.25">
      <c r="A4413" s="67"/>
      <c r="B4413" s="67">
        <v>3987</v>
      </c>
      <c r="C4413" s="67" t="s">
        <v>689</v>
      </c>
      <c r="D4413" s="107">
        <v>300002</v>
      </c>
      <c r="E4413" s="75" t="s">
        <v>604</v>
      </c>
      <c r="F4413" s="76">
        <v>611214</v>
      </c>
      <c r="G4413" s="75" t="s">
        <v>357</v>
      </c>
      <c r="H4413" s="77">
        <v>12000</v>
      </c>
      <c r="I4413" s="77">
        <v>12000</v>
      </c>
      <c r="J4413" s="77">
        <v>12000</v>
      </c>
      <c r="K4413" s="77">
        <v>6000</v>
      </c>
      <c r="L4413" s="80">
        <v>12000</v>
      </c>
      <c r="M4413" s="80"/>
      <c r="N4413" s="80"/>
      <c r="O4413" s="80"/>
      <c r="P4413" s="80"/>
      <c r="Q4413" s="78">
        <v>110010</v>
      </c>
      <c r="R4413" s="79" t="s">
        <v>45</v>
      </c>
      <c r="S4413" s="78">
        <v>25</v>
      </c>
      <c r="T4413" s="79" t="s">
        <v>45</v>
      </c>
      <c r="U4413" s="78">
        <v>11</v>
      </c>
      <c r="V4413" s="80" t="s">
        <v>156</v>
      </c>
      <c r="W4413" s="78">
        <v>61</v>
      </c>
      <c r="X4413" s="78">
        <v>9</v>
      </c>
    </row>
    <row r="4414" spans="1:24" x14ac:dyDescent="0.25">
      <c r="A4414" s="67"/>
      <c r="B4414" s="67">
        <v>3988</v>
      </c>
      <c r="C4414" s="67" t="s">
        <v>689</v>
      </c>
      <c r="D4414" s="107">
        <v>300002</v>
      </c>
      <c r="E4414" s="75" t="s">
        <v>604</v>
      </c>
      <c r="F4414" s="76">
        <v>611215</v>
      </c>
      <c r="G4414" s="75" t="s">
        <v>358</v>
      </c>
      <c r="H4414" s="77">
        <v>13617.789999999997</v>
      </c>
      <c r="I4414" s="77">
        <v>14162.519999999997</v>
      </c>
      <c r="J4414" s="77">
        <v>14891</v>
      </c>
      <c r="K4414" s="77">
        <v>7456.99</v>
      </c>
      <c r="L4414" s="80">
        <v>14891</v>
      </c>
      <c r="M4414" s="80"/>
      <c r="N4414" s="80"/>
      <c r="O4414" s="80"/>
      <c r="P4414" s="80"/>
      <c r="Q4414" s="78">
        <v>110010</v>
      </c>
      <c r="R4414" s="79" t="s">
        <v>45</v>
      </c>
      <c r="S4414" s="78">
        <v>25</v>
      </c>
      <c r="T4414" s="79" t="s">
        <v>45</v>
      </c>
      <c r="U4414" s="78">
        <v>11</v>
      </c>
      <c r="V4414" s="80" t="s">
        <v>156</v>
      </c>
      <c r="W4414" s="78">
        <v>61</v>
      </c>
      <c r="X4414" s="78">
        <v>9</v>
      </c>
    </row>
    <row r="4415" spans="1:24" x14ac:dyDescent="0.25">
      <c r="A4415" s="67"/>
      <c r="B4415" s="67">
        <v>3989</v>
      </c>
      <c r="C4415" s="67" t="s">
        <v>689</v>
      </c>
      <c r="D4415" s="107">
        <v>300002</v>
      </c>
      <c r="E4415" s="75" t="s">
        <v>604</v>
      </c>
      <c r="F4415" s="76">
        <v>611410</v>
      </c>
      <c r="G4415" s="75" t="s">
        <v>209</v>
      </c>
      <c r="H4415" s="77">
        <v>0</v>
      </c>
      <c r="I4415" s="77">
        <v>23794.690000000002</v>
      </c>
      <c r="J4415" s="77">
        <v>40266</v>
      </c>
      <c r="K4415" s="77">
        <v>19733.12</v>
      </c>
      <c r="L4415" s="80">
        <v>41065</v>
      </c>
      <c r="M4415" s="80"/>
      <c r="N4415" s="80"/>
      <c r="O4415" s="80"/>
      <c r="P4415" s="80"/>
      <c r="Q4415" s="78">
        <v>110010</v>
      </c>
      <c r="R4415" s="79" t="s">
        <v>45</v>
      </c>
      <c r="S4415" s="78">
        <v>25</v>
      </c>
      <c r="T4415" s="79" t="s">
        <v>45</v>
      </c>
      <c r="U4415" s="78">
        <v>11</v>
      </c>
      <c r="V4415" s="80" t="s">
        <v>156</v>
      </c>
      <c r="W4415" s="78">
        <v>61</v>
      </c>
      <c r="X4415" s="78">
        <v>9</v>
      </c>
    </row>
    <row r="4416" spans="1:24" s="66" customFormat="1" x14ac:dyDescent="0.25">
      <c r="A4416" s="67"/>
      <c r="B4416" s="67">
        <v>3990</v>
      </c>
      <c r="C4416" s="67" t="s">
        <v>689</v>
      </c>
      <c r="D4416" s="107">
        <v>300002</v>
      </c>
      <c r="E4416" s="75" t="s">
        <v>604</v>
      </c>
      <c r="F4416" s="76">
        <v>611420</v>
      </c>
      <c r="G4416" s="75" t="s">
        <v>181</v>
      </c>
      <c r="H4416" s="77">
        <v>46545.600000000006</v>
      </c>
      <c r="I4416" s="77">
        <v>20169.75</v>
      </c>
      <c r="J4416" s="77">
        <v>0</v>
      </c>
      <c r="K4416" s="77">
        <v>0</v>
      </c>
      <c r="L4416" s="80">
        <v>0</v>
      </c>
      <c r="M4416" s="80"/>
      <c r="N4416" s="80"/>
      <c r="O4416" s="80"/>
      <c r="P4416" s="80"/>
      <c r="Q4416" s="78">
        <v>110010</v>
      </c>
      <c r="R4416" s="79" t="s">
        <v>45</v>
      </c>
      <c r="S4416" s="78">
        <v>25</v>
      </c>
      <c r="T4416" s="79" t="s">
        <v>45</v>
      </c>
      <c r="U4416" s="78">
        <v>11</v>
      </c>
      <c r="V4416" s="80" t="s">
        <v>156</v>
      </c>
      <c r="W4416" s="78">
        <v>61</v>
      </c>
      <c r="X4416" s="78">
        <v>9</v>
      </c>
    </row>
    <row r="4417" spans="1:24" x14ac:dyDescent="0.25">
      <c r="A4417" s="67"/>
      <c r="B4417" s="67">
        <v>3991</v>
      </c>
      <c r="C4417" s="67" t="s">
        <v>689</v>
      </c>
      <c r="D4417" s="107">
        <v>300002</v>
      </c>
      <c r="E4417" s="75" t="s">
        <v>604</v>
      </c>
      <c r="F4417" s="76">
        <v>611430</v>
      </c>
      <c r="G4417" s="75" t="s">
        <v>255</v>
      </c>
      <c r="H4417" s="77">
        <v>23345.519999999993</v>
      </c>
      <c r="I4417" s="77">
        <v>24279.24</v>
      </c>
      <c r="J4417" s="77">
        <v>25251</v>
      </c>
      <c r="K4417" s="77">
        <v>12625.2</v>
      </c>
      <c r="L4417" s="80">
        <v>25250</v>
      </c>
      <c r="M4417" s="80"/>
      <c r="N4417" s="80"/>
      <c r="O4417" s="80"/>
      <c r="P4417" s="80"/>
      <c r="Q4417" s="78">
        <v>110010</v>
      </c>
      <c r="R4417" s="79" t="s">
        <v>45</v>
      </c>
      <c r="S4417" s="78">
        <v>25</v>
      </c>
      <c r="T4417" s="79" t="s">
        <v>45</v>
      </c>
      <c r="U4417" s="78">
        <v>11</v>
      </c>
      <c r="V4417" s="80" t="s">
        <v>156</v>
      </c>
      <c r="W4417" s="78">
        <v>61</v>
      </c>
      <c r="X4417" s="78">
        <v>9</v>
      </c>
    </row>
    <row r="4418" spans="1:24" x14ac:dyDescent="0.25">
      <c r="A4418" s="67"/>
      <c r="B4418" s="67">
        <v>3992</v>
      </c>
      <c r="C4418" s="67" t="s">
        <v>689</v>
      </c>
      <c r="D4418" s="107">
        <v>300002</v>
      </c>
      <c r="E4418" s="75" t="s">
        <v>604</v>
      </c>
      <c r="F4418" s="76">
        <v>611460</v>
      </c>
      <c r="G4418" s="75" t="s">
        <v>182</v>
      </c>
      <c r="H4418" s="77">
        <v>38013.979999999996</v>
      </c>
      <c r="I4418" s="77">
        <v>45548.24</v>
      </c>
      <c r="J4418" s="77">
        <v>43680</v>
      </c>
      <c r="K4418" s="77">
        <v>23618.799999999999</v>
      </c>
      <c r="L4418" s="80">
        <v>48000</v>
      </c>
      <c r="M4418" s="80"/>
      <c r="N4418" s="80"/>
      <c r="O4418" s="80"/>
      <c r="P4418" s="80"/>
      <c r="Q4418" s="78">
        <v>110010</v>
      </c>
      <c r="R4418" s="79" t="s">
        <v>45</v>
      </c>
      <c r="S4418" s="78">
        <v>25</v>
      </c>
      <c r="T4418" s="79" t="s">
        <v>45</v>
      </c>
      <c r="U4418" s="78">
        <v>11</v>
      </c>
      <c r="V4418" s="80" t="s">
        <v>156</v>
      </c>
      <c r="W4418" s="78">
        <v>61</v>
      </c>
      <c r="X4418" s="78">
        <v>9</v>
      </c>
    </row>
    <row r="4419" spans="1:24" x14ac:dyDescent="0.25">
      <c r="A4419" s="67"/>
      <c r="B4419" s="67">
        <v>3993</v>
      </c>
      <c r="C4419" s="67" t="s">
        <v>689</v>
      </c>
      <c r="D4419" s="107">
        <v>300002</v>
      </c>
      <c r="E4419" s="75" t="s">
        <v>604</v>
      </c>
      <c r="F4419" s="76">
        <v>611489</v>
      </c>
      <c r="G4419" s="75" t="s">
        <v>733</v>
      </c>
      <c r="H4419" s="77">
        <v>0</v>
      </c>
      <c r="I4419" s="77">
        <v>33.230000000000004</v>
      </c>
      <c r="J4419" s="77">
        <v>100</v>
      </c>
      <c r="K4419" s="77">
        <v>39.489999999999995</v>
      </c>
      <c r="L4419" s="80">
        <v>100</v>
      </c>
      <c r="M4419" s="80"/>
      <c r="N4419" s="80"/>
      <c r="O4419" s="80"/>
      <c r="P4419" s="80"/>
      <c r="Q4419" s="78">
        <v>110010</v>
      </c>
      <c r="R4419" s="79" t="s">
        <v>45</v>
      </c>
      <c r="S4419" s="78">
        <v>25</v>
      </c>
      <c r="T4419" s="79" t="s">
        <v>45</v>
      </c>
      <c r="U4419" s="78">
        <v>11</v>
      </c>
      <c r="V4419" s="80" t="s">
        <v>156</v>
      </c>
      <c r="W4419" s="78">
        <v>61</v>
      </c>
      <c r="X4419" s="78">
        <v>9</v>
      </c>
    </row>
    <row r="4420" spans="1:24" x14ac:dyDescent="0.25">
      <c r="A4420" s="67"/>
      <c r="B4420" s="67">
        <v>3994</v>
      </c>
      <c r="C4420" s="67" t="s">
        <v>689</v>
      </c>
      <c r="D4420" s="107">
        <v>300002</v>
      </c>
      <c r="E4420" s="75" t="s">
        <v>604</v>
      </c>
      <c r="F4420" s="76">
        <v>611491</v>
      </c>
      <c r="G4420" s="75" t="s">
        <v>233</v>
      </c>
      <c r="H4420" s="77">
        <v>1326.35</v>
      </c>
      <c r="I4420" s="77">
        <v>220.86</v>
      </c>
      <c r="J4420" s="77">
        <v>520</v>
      </c>
      <c r="K4420" s="77">
        <v>0</v>
      </c>
      <c r="L4420" s="80">
        <v>300</v>
      </c>
      <c r="M4420" s="80"/>
      <c r="N4420" s="80"/>
      <c r="O4420" s="80"/>
      <c r="P4420" s="80"/>
      <c r="Q4420" s="78">
        <v>110010</v>
      </c>
      <c r="R4420" s="79" t="s">
        <v>45</v>
      </c>
      <c r="S4420" s="78">
        <v>25</v>
      </c>
      <c r="T4420" s="79" t="s">
        <v>45</v>
      </c>
      <c r="U4420" s="78">
        <v>11</v>
      </c>
      <c r="V4420" s="80" t="s">
        <v>156</v>
      </c>
      <c r="W4420" s="78">
        <v>61</v>
      </c>
      <c r="X4420" s="78">
        <v>9</v>
      </c>
    </row>
    <row r="4421" spans="1:24" x14ac:dyDescent="0.25">
      <c r="A4421" s="67"/>
      <c r="B4421" s="67">
        <v>3995</v>
      </c>
      <c r="C4421" s="67" t="s">
        <v>689</v>
      </c>
      <c r="D4421" s="107">
        <v>300002</v>
      </c>
      <c r="E4421" s="75" t="s">
        <v>604</v>
      </c>
      <c r="F4421" s="76">
        <v>611492</v>
      </c>
      <c r="G4421" s="75" t="s">
        <v>183</v>
      </c>
      <c r="H4421" s="77">
        <v>0</v>
      </c>
      <c r="I4421" s="77">
        <v>386.32</v>
      </c>
      <c r="J4421" s="77">
        <v>732</v>
      </c>
      <c r="K4421" s="77">
        <v>42.32</v>
      </c>
      <c r="L4421" s="80">
        <v>100</v>
      </c>
      <c r="M4421" s="80"/>
      <c r="N4421" s="80"/>
      <c r="O4421" s="80"/>
      <c r="P4421" s="80"/>
      <c r="Q4421" s="78">
        <v>110010</v>
      </c>
      <c r="R4421" s="79" t="s">
        <v>45</v>
      </c>
      <c r="S4421" s="78">
        <v>25</v>
      </c>
      <c r="T4421" s="79" t="s">
        <v>45</v>
      </c>
      <c r="U4421" s="78">
        <v>11</v>
      </c>
      <c r="V4421" s="80" t="s">
        <v>156</v>
      </c>
      <c r="W4421" s="78">
        <v>61</v>
      </c>
      <c r="X4421" s="78">
        <v>9</v>
      </c>
    </row>
    <row r="4422" spans="1:24" x14ac:dyDescent="0.25">
      <c r="A4422" s="67"/>
      <c r="B4422" s="67">
        <v>3996</v>
      </c>
      <c r="C4422" s="67" t="s">
        <v>689</v>
      </c>
      <c r="D4422" s="107">
        <v>300002</v>
      </c>
      <c r="E4422" s="75" t="s">
        <v>604</v>
      </c>
      <c r="F4422" s="76">
        <v>611493</v>
      </c>
      <c r="G4422" s="75" t="s">
        <v>218</v>
      </c>
      <c r="H4422" s="77">
        <v>0</v>
      </c>
      <c r="I4422" s="77">
        <v>3601.53</v>
      </c>
      <c r="J4422" s="77">
        <v>0</v>
      </c>
      <c r="K4422" s="77">
        <v>0</v>
      </c>
      <c r="L4422" s="80">
        <v>0</v>
      </c>
      <c r="M4422" s="80"/>
      <c r="N4422" s="80"/>
      <c r="O4422" s="80"/>
      <c r="P4422" s="80"/>
      <c r="Q4422" s="78">
        <v>110010</v>
      </c>
      <c r="R4422" s="79" t="s">
        <v>45</v>
      </c>
      <c r="S4422" s="78">
        <v>25</v>
      </c>
      <c r="T4422" s="79" t="s">
        <v>45</v>
      </c>
      <c r="U4422" s="78">
        <v>11</v>
      </c>
      <c r="V4422" s="80" t="s">
        <v>156</v>
      </c>
      <c r="W4422" s="78">
        <v>61</v>
      </c>
      <c r="X4422" s="78">
        <v>9</v>
      </c>
    </row>
    <row r="4423" spans="1:24" x14ac:dyDescent="0.25">
      <c r="A4423" s="67"/>
      <c r="B4423" s="67">
        <v>3997</v>
      </c>
      <c r="C4423" s="67" t="s">
        <v>689</v>
      </c>
      <c r="D4423" s="107">
        <v>300002</v>
      </c>
      <c r="E4423" s="75" t="s">
        <v>604</v>
      </c>
      <c r="F4423" s="76">
        <v>611510</v>
      </c>
      <c r="G4423" s="75" t="s">
        <v>212</v>
      </c>
      <c r="H4423" s="77">
        <v>0</v>
      </c>
      <c r="I4423" s="77">
        <v>0</v>
      </c>
      <c r="J4423" s="77">
        <v>520</v>
      </c>
      <c r="K4423" s="77">
        <v>0</v>
      </c>
      <c r="L4423" s="80">
        <v>520</v>
      </c>
      <c r="M4423" s="80"/>
      <c r="N4423" s="80"/>
      <c r="O4423" s="80"/>
      <c r="P4423" s="80"/>
      <c r="Q4423" s="78">
        <v>110010</v>
      </c>
      <c r="R4423" s="79" t="s">
        <v>45</v>
      </c>
      <c r="S4423" s="78">
        <v>25</v>
      </c>
      <c r="T4423" s="79" t="s">
        <v>45</v>
      </c>
      <c r="U4423" s="78">
        <v>11</v>
      </c>
      <c r="V4423" s="80" t="s">
        <v>156</v>
      </c>
      <c r="W4423" s="78">
        <v>61</v>
      </c>
      <c r="X4423" s="78">
        <v>9</v>
      </c>
    </row>
    <row r="4424" spans="1:24" x14ac:dyDescent="0.25">
      <c r="A4424" s="67"/>
      <c r="B4424" s="67">
        <v>3998</v>
      </c>
      <c r="C4424" s="67" t="s">
        <v>689</v>
      </c>
      <c r="D4424" s="107">
        <v>300002</v>
      </c>
      <c r="E4424" s="75" t="s">
        <v>604</v>
      </c>
      <c r="F4424" s="76">
        <v>712370</v>
      </c>
      <c r="G4424" s="75" t="s">
        <v>184</v>
      </c>
      <c r="H4424" s="77">
        <v>0</v>
      </c>
      <c r="I4424" s="77">
        <v>150</v>
      </c>
      <c r="J4424" s="77">
        <v>0</v>
      </c>
      <c r="K4424" s="77">
        <v>0</v>
      </c>
      <c r="L4424" s="80">
        <v>0</v>
      </c>
      <c r="M4424" s="80"/>
      <c r="N4424" s="80"/>
      <c r="O4424" s="80"/>
      <c r="P4424" s="80"/>
      <c r="Q4424" s="78">
        <v>110010</v>
      </c>
      <c r="R4424" s="79" t="s">
        <v>45</v>
      </c>
      <c r="S4424" s="78">
        <v>25</v>
      </c>
      <c r="T4424" s="79" t="s">
        <v>45</v>
      </c>
      <c r="U4424" s="78">
        <v>11</v>
      </c>
      <c r="V4424" s="80" t="s">
        <v>156</v>
      </c>
      <c r="W4424" s="78">
        <v>71</v>
      </c>
      <c r="X4424" s="78">
        <v>9</v>
      </c>
    </row>
    <row r="4425" spans="1:24" x14ac:dyDescent="0.25">
      <c r="A4425" s="67"/>
      <c r="B4425" s="67">
        <v>3999</v>
      </c>
      <c r="C4425" s="67" t="s">
        <v>689</v>
      </c>
      <c r="D4425" s="107">
        <v>300002</v>
      </c>
      <c r="E4425" s="75" t="s">
        <v>604</v>
      </c>
      <c r="F4425" s="76">
        <v>712420</v>
      </c>
      <c r="G4425" s="75" t="s">
        <v>223</v>
      </c>
      <c r="H4425" s="77">
        <v>2659.6799999999989</v>
      </c>
      <c r="I4425" s="77">
        <v>2659.6799999999989</v>
      </c>
      <c r="J4425" s="77">
        <v>2300</v>
      </c>
      <c r="K4425" s="77">
        <v>1194</v>
      </c>
      <c r="L4425" s="80">
        <v>2400</v>
      </c>
      <c r="M4425" s="80"/>
      <c r="N4425" s="80"/>
      <c r="O4425" s="80"/>
      <c r="P4425" s="80"/>
      <c r="Q4425" s="78">
        <v>110010</v>
      </c>
      <c r="R4425" s="79" t="s">
        <v>45</v>
      </c>
      <c r="S4425" s="78">
        <v>25</v>
      </c>
      <c r="T4425" s="79" t="s">
        <v>45</v>
      </c>
      <c r="U4425" s="78">
        <v>11</v>
      </c>
      <c r="V4425" s="80" t="s">
        <v>156</v>
      </c>
      <c r="W4425" s="78">
        <v>71</v>
      </c>
      <c r="X4425" s="78">
        <v>9</v>
      </c>
    </row>
    <row r="4426" spans="1:24" x14ac:dyDescent="0.25">
      <c r="A4426" s="67"/>
      <c r="B4426" s="67">
        <v>4000</v>
      </c>
      <c r="C4426" s="67" t="s">
        <v>689</v>
      </c>
      <c r="D4426" s="107">
        <v>300002</v>
      </c>
      <c r="E4426" s="75" t="s">
        <v>604</v>
      </c>
      <c r="F4426" s="76">
        <v>712430</v>
      </c>
      <c r="G4426" s="75" t="s">
        <v>696</v>
      </c>
      <c r="H4426" s="77">
        <v>0</v>
      </c>
      <c r="I4426" s="77">
        <v>0</v>
      </c>
      <c r="J4426" s="77">
        <v>100</v>
      </c>
      <c r="K4426" s="77">
        <v>0</v>
      </c>
      <c r="L4426" s="80">
        <v>0</v>
      </c>
      <c r="M4426" s="80"/>
      <c r="N4426" s="80"/>
      <c r="O4426" s="80"/>
      <c r="P4426" s="80"/>
      <c r="Q4426" s="78">
        <v>110010</v>
      </c>
      <c r="R4426" s="79" t="s">
        <v>45</v>
      </c>
      <c r="S4426" s="78">
        <v>25</v>
      </c>
      <c r="T4426" s="79" t="s">
        <v>45</v>
      </c>
      <c r="U4426" s="78">
        <v>11</v>
      </c>
      <c r="V4426" s="80" t="s">
        <v>156</v>
      </c>
      <c r="W4426" s="78">
        <v>71</v>
      </c>
      <c r="X4426" s="78">
        <v>9</v>
      </c>
    </row>
    <row r="4427" spans="1:24" x14ac:dyDescent="0.25">
      <c r="A4427" s="67"/>
      <c r="B4427" s="67">
        <v>4001</v>
      </c>
      <c r="C4427" s="67" t="s">
        <v>689</v>
      </c>
      <c r="D4427" s="107">
        <v>300002</v>
      </c>
      <c r="E4427" s="75" t="s">
        <v>604</v>
      </c>
      <c r="F4427" s="76">
        <v>712655</v>
      </c>
      <c r="G4427" s="75" t="s">
        <v>237</v>
      </c>
      <c r="H4427" s="77">
        <v>2600.4699999999998</v>
      </c>
      <c r="I4427" s="77">
        <v>4625.58</v>
      </c>
      <c r="J4427" s="77">
        <v>5140</v>
      </c>
      <c r="K4427" s="77">
        <v>140.60999999999999</v>
      </c>
      <c r="L4427" s="80">
        <v>5500</v>
      </c>
      <c r="M4427" s="80"/>
      <c r="N4427" s="80"/>
      <c r="O4427" s="80"/>
      <c r="P4427" s="80"/>
      <c r="Q4427" s="78">
        <v>110010</v>
      </c>
      <c r="R4427" s="79" t="s">
        <v>45</v>
      </c>
      <c r="S4427" s="78">
        <v>25</v>
      </c>
      <c r="T4427" s="79" t="s">
        <v>45</v>
      </c>
      <c r="U4427" s="78">
        <v>11</v>
      </c>
      <c r="V4427" s="80" t="s">
        <v>156</v>
      </c>
      <c r="W4427" s="78">
        <v>71</v>
      </c>
      <c r="X4427" s="78">
        <v>9</v>
      </c>
    </row>
    <row r="4428" spans="1:24" x14ac:dyDescent="0.25">
      <c r="A4428" s="67"/>
      <c r="B4428" s="67">
        <v>4002</v>
      </c>
      <c r="C4428" s="67" t="s">
        <v>689</v>
      </c>
      <c r="D4428" s="107">
        <v>300002</v>
      </c>
      <c r="E4428" s="75" t="s">
        <v>604</v>
      </c>
      <c r="F4428" s="76">
        <v>733120</v>
      </c>
      <c r="G4428" s="75" t="s">
        <v>188</v>
      </c>
      <c r="H4428" s="77">
        <v>28971.52</v>
      </c>
      <c r="I4428" s="77">
        <v>38889.49</v>
      </c>
      <c r="J4428" s="77">
        <v>27400</v>
      </c>
      <c r="K4428" s="77">
        <v>8697.0999999999985</v>
      </c>
      <c r="L4428" s="80">
        <v>16000</v>
      </c>
      <c r="M4428" s="80"/>
      <c r="N4428" s="80"/>
      <c r="O4428" s="80"/>
      <c r="P4428" s="80"/>
      <c r="Q4428" s="78">
        <v>110010</v>
      </c>
      <c r="R4428" s="79" t="s">
        <v>45</v>
      </c>
      <c r="S4428" s="78">
        <v>25</v>
      </c>
      <c r="T4428" s="79" t="s">
        <v>45</v>
      </c>
      <c r="U4428" s="78">
        <v>11</v>
      </c>
      <c r="V4428" s="80" t="s">
        <v>156</v>
      </c>
      <c r="W4428" s="78">
        <v>73</v>
      </c>
      <c r="X4428" s="78">
        <v>9</v>
      </c>
    </row>
    <row r="4429" spans="1:24" s="66" customFormat="1" x14ac:dyDescent="0.25">
      <c r="A4429" s="67"/>
      <c r="B4429" s="67">
        <v>4003</v>
      </c>
      <c r="C4429" s="67" t="s">
        <v>689</v>
      </c>
      <c r="D4429" s="107">
        <v>300002</v>
      </c>
      <c r="E4429" s="75" t="s">
        <v>604</v>
      </c>
      <c r="F4429" s="76">
        <v>733210</v>
      </c>
      <c r="G4429" s="75" t="s">
        <v>251</v>
      </c>
      <c r="H4429" s="77">
        <v>0</v>
      </c>
      <c r="I4429" s="77">
        <v>0</v>
      </c>
      <c r="J4429" s="77">
        <v>250</v>
      </c>
      <c r="K4429" s="77">
        <v>0</v>
      </c>
      <c r="L4429" s="80">
        <v>0</v>
      </c>
      <c r="M4429" s="80"/>
      <c r="N4429" s="80"/>
      <c r="O4429" s="80"/>
      <c r="P4429" s="80"/>
      <c r="Q4429" s="78">
        <v>110010</v>
      </c>
      <c r="R4429" s="79" t="s">
        <v>45</v>
      </c>
      <c r="S4429" s="78">
        <v>25</v>
      </c>
      <c r="T4429" s="79" t="s">
        <v>45</v>
      </c>
      <c r="U4429" s="78">
        <v>11</v>
      </c>
      <c r="V4429" s="80" t="s">
        <v>156</v>
      </c>
      <c r="W4429" s="78">
        <v>73</v>
      </c>
      <c r="X4429" s="78">
        <v>9</v>
      </c>
    </row>
    <row r="4430" spans="1:24" x14ac:dyDescent="0.25">
      <c r="A4430" s="67"/>
      <c r="B4430" s="67">
        <v>4004</v>
      </c>
      <c r="C4430" s="67" t="s">
        <v>689</v>
      </c>
      <c r="D4430" s="107">
        <v>300002</v>
      </c>
      <c r="E4430" s="75" t="s">
        <v>604</v>
      </c>
      <c r="F4430" s="76">
        <v>733220</v>
      </c>
      <c r="G4430" s="75" t="s">
        <v>256</v>
      </c>
      <c r="H4430" s="77">
        <v>46</v>
      </c>
      <c r="I4430" s="77">
        <v>37.5</v>
      </c>
      <c r="J4430" s="77">
        <v>300</v>
      </c>
      <c r="K4430" s="77">
        <v>0</v>
      </c>
      <c r="L4430" s="80">
        <v>300</v>
      </c>
      <c r="M4430" s="80"/>
      <c r="N4430" s="80"/>
      <c r="O4430" s="80"/>
      <c r="P4430" s="80"/>
      <c r="Q4430" s="78">
        <v>110010</v>
      </c>
      <c r="R4430" s="79" t="s">
        <v>45</v>
      </c>
      <c r="S4430" s="78">
        <v>25</v>
      </c>
      <c r="T4430" s="79" t="s">
        <v>45</v>
      </c>
      <c r="U4430" s="78">
        <v>11</v>
      </c>
      <c r="V4430" s="80" t="s">
        <v>156</v>
      </c>
      <c r="W4430" s="78">
        <v>73</v>
      </c>
      <c r="X4430" s="78">
        <v>9</v>
      </c>
    </row>
    <row r="4431" spans="1:24" x14ac:dyDescent="0.25">
      <c r="A4431" s="67"/>
      <c r="B4431" s="67">
        <v>4005</v>
      </c>
      <c r="C4431" s="67" t="s">
        <v>689</v>
      </c>
      <c r="D4431" s="107">
        <v>300002</v>
      </c>
      <c r="E4431" s="75" t="s">
        <v>604</v>
      </c>
      <c r="F4431" s="76">
        <v>744210</v>
      </c>
      <c r="G4431" s="75" t="s">
        <v>190</v>
      </c>
      <c r="H4431" s="77">
        <v>0</v>
      </c>
      <c r="I4431" s="77">
        <v>15.68</v>
      </c>
      <c r="J4431" s="77">
        <v>350</v>
      </c>
      <c r="K4431" s="77">
        <v>37.519999999999996</v>
      </c>
      <c r="L4431" s="80">
        <v>350</v>
      </c>
      <c r="M4431" s="80"/>
      <c r="N4431" s="80"/>
      <c r="O4431" s="80"/>
      <c r="P4431" s="80"/>
      <c r="Q4431" s="78">
        <v>110010</v>
      </c>
      <c r="R4431" s="79" t="s">
        <v>45</v>
      </c>
      <c r="S4431" s="78">
        <v>25</v>
      </c>
      <c r="T4431" s="79" t="s">
        <v>45</v>
      </c>
      <c r="U4431" s="78">
        <v>11</v>
      </c>
      <c r="V4431" s="80" t="s">
        <v>156</v>
      </c>
      <c r="W4431" s="78">
        <v>74</v>
      </c>
      <c r="X4431" s="78">
        <v>9</v>
      </c>
    </row>
    <row r="4432" spans="1:24" x14ac:dyDescent="0.25">
      <c r="A4432" s="67"/>
      <c r="B4432" s="67">
        <v>4006</v>
      </c>
      <c r="C4432" s="67" t="s">
        <v>689</v>
      </c>
      <c r="D4432" s="107">
        <v>300002</v>
      </c>
      <c r="E4432" s="75" t="s">
        <v>604</v>
      </c>
      <c r="F4432" s="76">
        <v>744220</v>
      </c>
      <c r="G4432" s="75" t="s">
        <v>191</v>
      </c>
      <c r="H4432" s="77">
        <v>999.6</v>
      </c>
      <c r="I4432" s="77">
        <v>350</v>
      </c>
      <c r="J4432" s="77">
        <v>1000</v>
      </c>
      <c r="K4432" s="77">
        <v>80</v>
      </c>
      <c r="L4432" s="80">
        <v>1500</v>
      </c>
      <c r="M4432" s="80"/>
      <c r="N4432" s="80"/>
      <c r="O4432" s="80"/>
      <c r="P4432" s="80"/>
      <c r="Q4432" s="78">
        <v>110010</v>
      </c>
      <c r="R4432" s="79" t="s">
        <v>45</v>
      </c>
      <c r="S4432" s="78">
        <v>25</v>
      </c>
      <c r="T4432" s="79" t="s">
        <v>45</v>
      </c>
      <c r="U4432" s="78">
        <v>11</v>
      </c>
      <c r="V4432" s="80" t="s">
        <v>156</v>
      </c>
      <c r="W4432" s="78">
        <v>74</v>
      </c>
      <c r="X4432" s="78">
        <v>9</v>
      </c>
    </row>
    <row r="4433" spans="1:24" x14ac:dyDescent="0.25">
      <c r="A4433" s="67"/>
      <c r="B4433" s="67">
        <v>4007</v>
      </c>
      <c r="C4433" s="67" t="s">
        <v>689</v>
      </c>
      <c r="D4433" s="107">
        <v>300002</v>
      </c>
      <c r="E4433" s="75" t="s">
        <v>604</v>
      </c>
      <c r="F4433" s="76">
        <v>744230</v>
      </c>
      <c r="G4433" s="75" t="s">
        <v>234</v>
      </c>
      <c r="H4433" s="77">
        <v>0</v>
      </c>
      <c r="I4433" s="77">
        <v>0</v>
      </c>
      <c r="J4433" s="77">
        <v>1000</v>
      </c>
      <c r="K4433" s="77">
        <v>0</v>
      </c>
      <c r="L4433" s="80">
        <v>3000</v>
      </c>
      <c r="M4433" s="80"/>
      <c r="N4433" s="80"/>
      <c r="O4433" s="80"/>
      <c r="P4433" s="80"/>
      <c r="Q4433" s="78">
        <v>110010</v>
      </c>
      <c r="R4433" s="79" t="s">
        <v>45</v>
      </c>
      <c r="S4433" s="78">
        <v>25</v>
      </c>
      <c r="T4433" s="79" t="s">
        <v>45</v>
      </c>
      <c r="U4433" s="78">
        <v>11</v>
      </c>
      <c r="V4433" s="80" t="s">
        <v>156</v>
      </c>
      <c r="W4433" s="78">
        <v>74</v>
      </c>
      <c r="X4433" s="78">
        <v>9</v>
      </c>
    </row>
    <row r="4434" spans="1:24" x14ac:dyDescent="0.25">
      <c r="A4434" s="67"/>
      <c r="B4434" s="67">
        <v>4008</v>
      </c>
      <c r="C4434" s="67" t="s">
        <v>689</v>
      </c>
      <c r="D4434" s="107">
        <v>300002</v>
      </c>
      <c r="E4434" s="75" t="s">
        <v>604</v>
      </c>
      <c r="F4434" s="76">
        <v>755240</v>
      </c>
      <c r="G4434" s="75" t="s">
        <v>193</v>
      </c>
      <c r="H4434" s="77">
        <v>0</v>
      </c>
      <c r="I4434" s="77">
        <v>0</v>
      </c>
      <c r="J4434" s="77">
        <v>350</v>
      </c>
      <c r="K4434" s="77">
        <v>0</v>
      </c>
      <c r="L4434" s="80">
        <v>250</v>
      </c>
      <c r="M4434" s="80"/>
      <c r="N4434" s="80"/>
      <c r="O4434" s="80"/>
      <c r="P4434" s="80"/>
      <c r="Q4434" s="78">
        <v>110010</v>
      </c>
      <c r="R4434" s="79" t="s">
        <v>45</v>
      </c>
      <c r="S4434" s="78">
        <v>25</v>
      </c>
      <c r="T4434" s="79" t="s">
        <v>45</v>
      </c>
      <c r="U4434" s="78">
        <v>11</v>
      </c>
      <c r="V4434" s="80" t="s">
        <v>156</v>
      </c>
      <c r="W4434" s="78">
        <v>75</v>
      </c>
      <c r="X4434" s="78">
        <v>9</v>
      </c>
    </row>
    <row r="4435" spans="1:24" x14ac:dyDescent="0.25">
      <c r="A4435" s="67"/>
      <c r="B4435" s="67">
        <v>4009</v>
      </c>
      <c r="C4435" s="67" t="s">
        <v>689</v>
      </c>
      <c r="D4435" s="107">
        <v>300002</v>
      </c>
      <c r="E4435" s="75" t="s">
        <v>604</v>
      </c>
      <c r="F4435" s="76">
        <v>755310</v>
      </c>
      <c r="G4435" s="75" t="s">
        <v>194</v>
      </c>
      <c r="H4435" s="77">
        <v>52.5</v>
      </c>
      <c r="I4435" s="77">
        <v>31.499999999999996</v>
      </c>
      <c r="J4435" s="77">
        <v>900</v>
      </c>
      <c r="K4435" s="77">
        <v>35.339999999999996</v>
      </c>
      <c r="L4435" s="80">
        <v>500</v>
      </c>
      <c r="M4435" s="80"/>
      <c r="N4435" s="80"/>
      <c r="O4435" s="80"/>
      <c r="P4435" s="80"/>
      <c r="Q4435" s="78">
        <v>110010</v>
      </c>
      <c r="R4435" s="79" t="s">
        <v>45</v>
      </c>
      <c r="S4435" s="78">
        <v>25</v>
      </c>
      <c r="T4435" s="79" t="s">
        <v>45</v>
      </c>
      <c r="U4435" s="78">
        <v>11</v>
      </c>
      <c r="V4435" s="80" t="s">
        <v>156</v>
      </c>
      <c r="W4435" s="78">
        <v>75</v>
      </c>
      <c r="X4435" s="78">
        <v>9</v>
      </c>
    </row>
    <row r="4436" spans="1:24" x14ac:dyDescent="0.25">
      <c r="A4436" s="67"/>
      <c r="B4436" s="67">
        <v>4010</v>
      </c>
      <c r="C4436" s="67" t="s">
        <v>689</v>
      </c>
      <c r="D4436" s="107">
        <v>300002</v>
      </c>
      <c r="E4436" s="75" t="s">
        <v>604</v>
      </c>
      <c r="F4436" s="76">
        <v>755360</v>
      </c>
      <c r="G4436" s="75" t="s">
        <v>225</v>
      </c>
      <c r="H4436" s="77">
        <v>22.56</v>
      </c>
      <c r="I4436" s="77">
        <v>20</v>
      </c>
      <c r="J4436" s="77">
        <v>450</v>
      </c>
      <c r="K4436" s="77">
        <v>69.41</v>
      </c>
      <c r="L4436" s="80">
        <v>510</v>
      </c>
      <c r="M4436" s="80"/>
      <c r="N4436" s="80"/>
      <c r="O4436" s="80"/>
      <c r="P4436" s="80"/>
      <c r="Q4436" s="78">
        <v>110010</v>
      </c>
      <c r="R4436" s="79" t="s">
        <v>45</v>
      </c>
      <c r="S4436" s="78">
        <v>25</v>
      </c>
      <c r="T4436" s="79" t="s">
        <v>45</v>
      </c>
      <c r="U4436" s="78">
        <v>11</v>
      </c>
      <c r="V4436" s="80" t="s">
        <v>156</v>
      </c>
      <c r="W4436" s="78">
        <v>75</v>
      </c>
      <c r="X4436" s="78">
        <v>9</v>
      </c>
    </row>
    <row r="4437" spans="1:24" x14ac:dyDescent="0.25">
      <c r="A4437" s="67"/>
      <c r="B4437" s="67">
        <v>4011</v>
      </c>
      <c r="C4437" s="67" t="s">
        <v>689</v>
      </c>
      <c r="D4437" s="107">
        <v>300002</v>
      </c>
      <c r="E4437" s="75" t="s">
        <v>604</v>
      </c>
      <c r="F4437" s="76">
        <v>755510</v>
      </c>
      <c r="G4437" s="75" t="s">
        <v>195</v>
      </c>
      <c r="H4437" s="77">
        <v>0</v>
      </c>
      <c r="I4437" s="77">
        <v>0</v>
      </c>
      <c r="J4437" s="77">
        <v>600</v>
      </c>
      <c r="K4437" s="77">
        <v>0</v>
      </c>
      <c r="L4437" s="80">
        <v>600</v>
      </c>
      <c r="M4437" s="80"/>
      <c r="N4437" s="80"/>
      <c r="O4437" s="80"/>
      <c r="P4437" s="80"/>
      <c r="Q4437" s="78">
        <v>110010</v>
      </c>
      <c r="R4437" s="79" t="s">
        <v>45</v>
      </c>
      <c r="S4437" s="78">
        <v>25</v>
      </c>
      <c r="T4437" s="79" t="s">
        <v>45</v>
      </c>
      <c r="U4437" s="78">
        <v>11</v>
      </c>
      <c r="V4437" s="80" t="s">
        <v>156</v>
      </c>
      <c r="W4437" s="78">
        <v>75</v>
      </c>
      <c r="X4437" s="78">
        <v>9</v>
      </c>
    </row>
    <row r="4438" spans="1:24" x14ac:dyDescent="0.25">
      <c r="A4438" s="67"/>
      <c r="B4438" s="67">
        <v>4012</v>
      </c>
      <c r="C4438" s="67" t="s">
        <v>689</v>
      </c>
      <c r="D4438" s="107">
        <v>300002</v>
      </c>
      <c r="E4438" s="75" t="s">
        <v>604</v>
      </c>
      <c r="F4438" s="76">
        <v>755705</v>
      </c>
      <c r="G4438" s="75" t="s">
        <v>196</v>
      </c>
      <c r="H4438" s="77">
        <v>2.41</v>
      </c>
      <c r="I4438" s="77">
        <v>942.13999999999987</v>
      </c>
      <c r="J4438" s="77">
        <v>100</v>
      </c>
      <c r="K4438" s="77">
        <v>0.69</v>
      </c>
      <c r="L4438" s="80">
        <v>100</v>
      </c>
      <c r="M4438" s="80"/>
      <c r="N4438" s="80"/>
      <c r="O4438" s="80"/>
      <c r="P4438" s="80"/>
      <c r="Q4438" s="78">
        <v>110010</v>
      </c>
      <c r="R4438" s="79" t="s">
        <v>45</v>
      </c>
      <c r="S4438" s="78">
        <v>25</v>
      </c>
      <c r="T4438" s="79" t="s">
        <v>45</v>
      </c>
      <c r="U4438" s="78">
        <v>11</v>
      </c>
      <c r="V4438" s="80" t="s">
        <v>156</v>
      </c>
      <c r="W4438" s="78">
        <v>75</v>
      </c>
      <c r="X4438" s="78">
        <v>9</v>
      </c>
    </row>
    <row r="4439" spans="1:24" x14ac:dyDescent="0.25">
      <c r="A4439" s="67"/>
      <c r="B4439" s="67">
        <v>4013</v>
      </c>
      <c r="C4439" s="67" t="s">
        <v>689</v>
      </c>
      <c r="D4439" s="107">
        <v>300002</v>
      </c>
      <c r="E4439" s="75" t="s">
        <v>604</v>
      </c>
      <c r="F4439" s="76">
        <v>755730</v>
      </c>
      <c r="G4439" s="75" t="s">
        <v>197</v>
      </c>
      <c r="H4439" s="77">
        <v>0</v>
      </c>
      <c r="I4439" s="77">
        <v>0</v>
      </c>
      <c r="J4439" s="77">
        <v>300</v>
      </c>
      <c r="K4439" s="77">
        <v>0</v>
      </c>
      <c r="L4439" s="80">
        <v>300</v>
      </c>
      <c r="M4439" s="80"/>
      <c r="N4439" s="80"/>
      <c r="O4439" s="80"/>
      <c r="P4439" s="80"/>
      <c r="Q4439" s="78">
        <v>110010</v>
      </c>
      <c r="R4439" s="79" t="s">
        <v>45</v>
      </c>
      <c r="S4439" s="78">
        <v>25</v>
      </c>
      <c r="T4439" s="79" t="s">
        <v>45</v>
      </c>
      <c r="U4439" s="78">
        <v>11</v>
      </c>
      <c r="V4439" s="80" t="s">
        <v>156</v>
      </c>
      <c r="W4439" s="78">
        <v>75</v>
      </c>
      <c r="X4439" s="78">
        <v>9</v>
      </c>
    </row>
    <row r="4440" spans="1:24" x14ac:dyDescent="0.25">
      <c r="A4440" s="67"/>
      <c r="B4440" s="67">
        <v>4014</v>
      </c>
      <c r="C4440" s="67" t="s">
        <v>689</v>
      </c>
      <c r="D4440" s="107">
        <v>300002</v>
      </c>
      <c r="E4440" s="75" t="s">
        <v>604</v>
      </c>
      <c r="F4440" s="76">
        <v>755738</v>
      </c>
      <c r="G4440" s="75" t="s">
        <v>372</v>
      </c>
      <c r="H4440" s="77">
        <v>0</v>
      </c>
      <c r="I4440" s="77">
        <v>0</v>
      </c>
      <c r="J4440" s="77">
        <v>500</v>
      </c>
      <c r="K4440" s="77">
        <v>0</v>
      </c>
      <c r="L4440" s="80">
        <v>500</v>
      </c>
      <c r="M4440" s="80"/>
      <c r="N4440" s="80"/>
      <c r="O4440" s="80"/>
      <c r="P4440" s="80"/>
      <c r="Q4440" s="78">
        <v>110010</v>
      </c>
      <c r="R4440" s="79" t="s">
        <v>45</v>
      </c>
      <c r="S4440" s="78">
        <v>25</v>
      </c>
      <c r="T4440" s="79" t="s">
        <v>45</v>
      </c>
      <c r="U4440" s="78">
        <v>11</v>
      </c>
      <c r="V4440" s="80" t="s">
        <v>156</v>
      </c>
      <c r="W4440" s="78">
        <v>75</v>
      </c>
      <c r="X4440" s="78">
        <v>9</v>
      </c>
    </row>
    <row r="4441" spans="1:24" x14ac:dyDescent="0.25">
      <c r="A4441" s="67"/>
      <c r="B4441" s="67">
        <v>4015</v>
      </c>
      <c r="C4441" s="67" t="s">
        <v>689</v>
      </c>
      <c r="D4441" s="107">
        <v>300002</v>
      </c>
      <c r="E4441" s="75" t="s">
        <v>604</v>
      </c>
      <c r="F4441" s="76">
        <v>755745</v>
      </c>
      <c r="G4441" s="75" t="s">
        <v>252</v>
      </c>
      <c r="H4441" s="77">
        <v>0</v>
      </c>
      <c r="I4441" s="77">
        <v>1327.25</v>
      </c>
      <c r="J4441" s="77">
        <v>0</v>
      </c>
      <c r="K4441" s="77">
        <v>0</v>
      </c>
      <c r="L4441" s="80">
        <v>0</v>
      </c>
      <c r="M4441" s="80"/>
      <c r="N4441" s="80"/>
      <c r="O4441" s="80"/>
      <c r="P4441" s="80"/>
      <c r="Q4441" s="78">
        <v>110010</v>
      </c>
      <c r="R4441" s="79" t="s">
        <v>45</v>
      </c>
      <c r="S4441" s="78">
        <v>25</v>
      </c>
      <c r="T4441" s="79" t="s">
        <v>45</v>
      </c>
      <c r="U4441" s="78">
        <v>11</v>
      </c>
      <c r="V4441" s="80" t="s">
        <v>156</v>
      </c>
      <c r="W4441" s="78">
        <v>75</v>
      </c>
      <c r="X4441" s="78">
        <v>9</v>
      </c>
    </row>
    <row r="4442" spans="1:24" x14ac:dyDescent="0.25">
      <c r="A4442" s="67"/>
      <c r="B4442" s="67">
        <v>4016</v>
      </c>
      <c r="C4442" s="67" t="s">
        <v>689</v>
      </c>
      <c r="D4442" s="107">
        <v>300002</v>
      </c>
      <c r="E4442" s="75" t="s">
        <v>604</v>
      </c>
      <c r="F4442" s="76">
        <v>755765</v>
      </c>
      <c r="G4442" s="75" t="s">
        <v>239</v>
      </c>
      <c r="H4442" s="77">
        <v>0</v>
      </c>
      <c r="I4442" s="77">
        <v>0</v>
      </c>
      <c r="J4442" s="77">
        <v>1038</v>
      </c>
      <c r="K4442" s="77">
        <v>0</v>
      </c>
      <c r="L4442" s="80">
        <v>1500</v>
      </c>
      <c r="M4442" s="80"/>
      <c r="N4442" s="80"/>
      <c r="O4442" s="80"/>
      <c r="P4442" s="80"/>
      <c r="Q4442" s="78">
        <v>110010</v>
      </c>
      <c r="R4442" s="79" t="s">
        <v>45</v>
      </c>
      <c r="S4442" s="78">
        <v>25</v>
      </c>
      <c r="T4442" s="79" t="s">
        <v>45</v>
      </c>
      <c r="U4442" s="78">
        <v>11</v>
      </c>
      <c r="V4442" s="80" t="s">
        <v>156</v>
      </c>
      <c r="W4442" s="78">
        <v>75</v>
      </c>
      <c r="X4442" s="78">
        <v>9</v>
      </c>
    </row>
    <row r="4443" spans="1:24" x14ac:dyDescent="0.25">
      <c r="A4443" s="67"/>
      <c r="B4443" s="67">
        <v>4017</v>
      </c>
      <c r="C4443" s="67" t="s">
        <v>689</v>
      </c>
      <c r="D4443" s="107">
        <v>300002</v>
      </c>
      <c r="E4443" s="75" t="s">
        <v>604</v>
      </c>
      <c r="F4443" s="76">
        <v>755945</v>
      </c>
      <c r="G4443" s="75" t="s">
        <v>475</v>
      </c>
      <c r="H4443" s="77">
        <v>147</v>
      </c>
      <c r="I4443" s="77">
        <v>0</v>
      </c>
      <c r="J4443" s="77">
        <v>0</v>
      </c>
      <c r="K4443" s="77">
        <v>0</v>
      </c>
      <c r="L4443" s="80">
        <v>0</v>
      </c>
      <c r="M4443" s="80"/>
      <c r="N4443" s="80"/>
      <c r="O4443" s="80"/>
      <c r="P4443" s="80"/>
      <c r="Q4443" s="78">
        <v>110010</v>
      </c>
      <c r="R4443" s="79" t="s">
        <v>45</v>
      </c>
      <c r="S4443" s="78">
        <v>25</v>
      </c>
      <c r="T4443" s="79" t="s">
        <v>45</v>
      </c>
      <c r="U4443" s="78">
        <v>11</v>
      </c>
      <c r="V4443" s="80" t="s">
        <v>156</v>
      </c>
      <c r="W4443" s="78">
        <v>75</v>
      </c>
      <c r="X4443" s="78">
        <v>9</v>
      </c>
    </row>
    <row r="4444" spans="1:24" x14ac:dyDescent="0.25">
      <c r="A4444" s="67"/>
      <c r="B4444" s="67">
        <v>4018</v>
      </c>
      <c r="C4444" s="67" t="s">
        <v>689</v>
      </c>
      <c r="D4444" s="107">
        <v>300002</v>
      </c>
      <c r="E4444" s="75" t="s">
        <v>604</v>
      </c>
      <c r="F4444" s="76">
        <v>787410</v>
      </c>
      <c r="G4444" s="75" t="s">
        <v>227</v>
      </c>
      <c r="H4444" s="77">
        <v>62730.43</v>
      </c>
      <c r="I4444" s="77">
        <v>88383.699999999983</v>
      </c>
      <c r="J4444" s="77">
        <v>28000</v>
      </c>
      <c r="K4444" s="77">
        <v>2503.08</v>
      </c>
      <c r="L4444" s="80">
        <v>35000</v>
      </c>
      <c r="M4444" s="80"/>
      <c r="N4444" s="80"/>
      <c r="O4444" s="80"/>
      <c r="P4444" s="80"/>
      <c r="Q4444" s="78">
        <v>110010</v>
      </c>
      <c r="R4444" s="79" t="s">
        <v>45</v>
      </c>
      <c r="S4444" s="78">
        <v>25</v>
      </c>
      <c r="T4444" s="79" t="s">
        <v>45</v>
      </c>
      <c r="U4444" s="78">
        <v>11</v>
      </c>
      <c r="V4444" s="80" t="s">
        <v>156</v>
      </c>
      <c r="W4444" s="78">
        <v>78</v>
      </c>
      <c r="X4444" s="78">
        <v>9</v>
      </c>
    </row>
    <row r="4445" spans="1:24" x14ac:dyDescent="0.25">
      <c r="A4445" s="67"/>
      <c r="B4445" s="67">
        <v>4019</v>
      </c>
      <c r="C4445" s="67" t="s">
        <v>689</v>
      </c>
      <c r="D4445" s="107">
        <v>300002</v>
      </c>
      <c r="E4445" s="75" t="s">
        <v>604</v>
      </c>
      <c r="F4445" s="76">
        <v>787430</v>
      </c>
      <c r="G4445" s="75" t="s">
        <v>207</v>
      </c>
      <c r="H4445" s="77">
        <v>0</v>
      </c>
      <c r="I4445" s="77">
        <v>3861.31</v>
      </c>
      <c r="J4445" s="77">
        <v>2700</v>
      </c>
      <c r="K4445" s="77">
        <v>0</v>
      </c>
      <c r="L4445" s="80">
        <v>1000</v>
      </c>
      <c r="M4445" s="80"/>
      <c r="N4445" s="80"/>
      <c r="O4445" s="80"/>
      <c r="P4445" s="80"/>
      <c r="Q4445" s="78">
        <v>110010</v>
      </c>
      <c r="R4445" s="79" t="s">
        <v>45</v>
      </c>
      <c r="S4445" s="78">
        <v>25</v>
      </c>
      <c r="T4445" s="79" t="s">
        <v>45</v>
      </c>
      <c r="U4445" s="78">
        <v>11</v>
      </c>
      <c r="V4445" s="80" t="s">
        <v>156</v>
      </c>
      <c r="W4445" s="78">
        <v>78</v>
      </c>
      <c r="X4445" s="78">
        <v>9</v>
      </c>
    </row>
    <row r="4446" spans="1:24" x14ac:dyDescent="0.25">
      <c r="A4446" s="67"/>
      <c r="B4446" s="67"/>
      <c r="C4446" s="67" t="s">
        <v>689</v>
      </c>
      <c r="D4446" s="107">
        <v>300002</v>
      </c>
      <c r="E4446" s="75" t="s">
        <v>604</v>
      </c>
      <c r="F4446" s="66">
        <v>798142</v>
      </c>
      <c r="G4446" s="66" t="s">
        <v>839</v>
      </c>
      <c r="H4446" s="77"/>
      <c r="I4446" s="77"/>
      <c r="J4446" s="77"/>
      <c r="K4446" s="77"/>
      <c r="L4446" s="80">
        <v>-6933</v>
      </c>
      <c r="M4446" s="80"/>
      <c r="N4446" s="80"/>
      <c r="O4446" s="80"/>
      <c r="P4446" s="80"/>
      <c r="Q4446" s="78">
        <v>110010</v>
      </c>
      <c r="R4446" s="79" t="s">
        <v>45</v>
      </c>
      <c r="S4446" s="78">
        <v>25</v>
      </c>
      <c r="T4446" s="79" t="s">
        <v>45</v>
      </c>
      <c r="U4446" s="78">
        <v>11</v>
      </c>
      <c r="V4446" s="80" t="s">
        <v>156</v>
      </c>
      <c r="W4446" s="78">
        <v>79</v>
      </c>
      <c r="X4446" s="78">
        <v>9</v>
      </c>
    </row>
    <row r="4447" spans="1:24" x14ac:dyDescent="0.25">
      <c r="A4447" s="67"/>
      <c r="B4447" s="67">
        <v>4020</v>
      </c>
      <c r="C4447" s="67" t="s">
        <v>689</v>
      </c>
      <c r="D4447" s="109">
        <v>300012</v>
      </c>
      <c r="E4447" s="75" t="s">
        <v>605</v>
      </c>
      <c r="F4447" s="72">
        <v>611430</v>
      </c>
      <c r="G4447" s="75" t="s">
        <v>255</v>
      </c>
      <c r="H4447" s="77">
        <v>62325.359999999993</v>
      </c>
      <c r="I4447" s="77">
        <v>64818.359999999993</v>
      </c>
      <c r="J4447" s="77">
        <v>67412</v>
      </c>
      <c r="K4447" s="77">
        <v>33705.599999999999</v>
      </c>
      <c r="L4447" s="80">
        <v>67411</v>
      </c>
      <c r="M4447" s="80"/>
      <c r="N4447" s="80"/>
      <c r="O4447" s="80"/>
      <c r="P4447" s="80"/>
      <c r="Q4447" s="78">
        <v>110010</v>
      </c>
      <c r="R4447" s="79" t="s">
        <v>45</v>
      </c>
      <c r="S4447" s="78">
        <v>25</v>
      </c>
      <c r="T4447" s="79" t="s">
        <v>45</v>
      </c>
      <c r="U4447" s="78">
        <v>11</v>
      </c>
      <c r="V4447" s="80" t="s">
        <v>156</v>
      </c>
      <c r="W4447" s="78">
        <v>61</v>
      </c>
      <c r="X4447" s="78">
        <v>9</v>
      </c>
    </row>
    <row r="4448" spans="1:24" x14ac:dyDescent="0.25">
      <c r="A4448" s="67"/>
      <c r="B4448" s="67">
        <v>4021</v>
      </c>
      <c r="C4448" s="67" t="s">
        <v>689</v>
      </c>
      <c r="D4448" s="109">
        <v>300012</v>
      </c>
      <c r="E4448" s="75" t="s">
        <v>605</v>
      </c>
      <c r="F4448" s="72">
        <v>611460</v>
      </c>
      <c r="G4448" s="75" t="s">
        <v>182</v>
      </c>
      <c r="H4448" s="77">
        <v>16688.14</v>
      </c>
      <c r="I4448" s="77">
        <v>20911.8</v>
      </c>
      <c r="J4448" s="77">
        <v>31578</v>
      </c>
      <c r="K4448" s="77">
        <v>12080.69</v>
      </c>
      <c r="L4448" s="80">
        <v>30000</v>
      </c>
      <c r="M4448" s="80"/>
      <c r="N4448" s="80"/>
      <c r="O4448" s="80"/>
      <c r="P4448" s="80"/>
      <c r="Q4448" s="78">
        <v>110010</v>
      </c>
      <c r="R4448" s="79" t="s">
        <v>45</v>
      </c>
      <c r="S4448" s="78">
        <v>25</v>
      </c>
      <c r="T4448" s="79" t="s">
        <v>45</v>
      </c>
      <c r="U4448" s="78">
        <v>11</v>
      </c>
      <c r="V4448" s="80" t="s">
        <v>156</v>
      </c>
      <c r="W4448" s="78">
        <v>61</v>
      </c>
      <c r="X4448" s="78">
        <v>9</v>
      </c>
    </row>
    <row r="4449" spans="1:24" s="66" customFormat="1" x14ac:dyDescent="0.25">
      <c r="A4449" s="67"/>
      <c r="B4449" s="67">
        <v>4022</v>
      </c>
      <c r="C4449" s="67" t="s">
        <v>689</v>
      </c>
      <c r="D4449" s="109">
        <v>300012</v>
      </c>
      <c r="E4449" s="75" t="s">
        <v>605</v>
      </c>
      <c r="F4449" s="72">
        <v>611489</v>
      </c>
      <c r="G4449" s="75" t="s">
        <v>733</v>
      </c>
      <c r="H4449" s="77">
        <v>0</v>
      </c>
      <c r="I4449" s="77">
        <v>0</v>
      </c>
      <c r="J4449" s="77">
        <v>300</v>
      </c>
      <c r="K4449" s="77">
        <v>46.99</v>
      </c>
      <c r="L4449" s="80">
        <v>200</v>
      </c>
      <c r="M4449" s="80"/>
      <c r="N4449" s="80"/>
      <c r="O4449" s="80"/>
      <c r="P4449" s="80"/>
      <c r="Q4449" s="78">
        <v>110010</v>
      </c>
      <c r="R4449" s="79" t="s">
        <v>45</v>
      </c>
      <c r="S4449" s="78">
        <v>25</v>
      </c>
      <c r="T4449" s="79" t="s">
        <v>45</v>
      </c>
      <c r="U4449" s="78">
        <v>11</v>
      </c>
      <c r="V4449" s="80" t="s">
        <v>156</v>
      </c>
      <c r="W4449" s="78">
        <v>61</v>
      </c>
      <c r="X4449" s="78">
        <v>9</v>
      </c>
    </row>
    <row r="4450" spans="1:24" x14ac:dyDescent="0.25">
      <c r="A4450" s="67"/>
      <c r="B4450" s="67">
        <v>4023</v>
      </c>
      <c r="C4450" s="67" t="s">
        <v>689</v>
      </c>
      <c r="D4450" s="109">
        <v>300012</v>
      </c>
      <c r="E4450" s="75" t="s">
        <v>605</v>
      </c>
      <c r="F4450" s="72">
        <v>611491</v>
      </c>
      <c r="G4450" s="75" t="s">
        <v>233</v>
      </c>
      <c r="H4450" s="77">
        <v>0</v>
      </c>
      <c r="I4450" s="77">
        <v>0</v>
      </c>
      <c r="J4450" s="77">
        <v>208</v>
      </c>
      <c r="K4450" s="77">
        <v>0</v>
      </c>
      <c r="L4450" s="80">
        <v>200</v>
      </c>
      <c r="M4450" s="80"/>
      <c r="N4450" s="80"/>
      <c r="O4450" s="80"/>
      <c r="P4450" s="80"/>
      <c r="Q4450" s="78">
        <v>110010</v>
      </c>
      <c r="R4450" s="79" t="s">
        <v>45</v>
      </c>
      <c r="S4450" s="78">
        <v>25</v>
      </c>
      <c r="T4450" s="79" t="s">
        <v>45</v>
      </c>
      <c r="U4450" s="78">
        <v>11</v>
      </c>
      <c r="V4450" s="80" t="s">
        <v>156</v>
      </c>
      <c r="W4450" s="78">
        <v>61</v>
      </c>
      <c r="X4450" s="78">
        <v>9</v>
      </c>
    </row>
    <row r="4451" spans="1:24" x14ac:dyDescent="0.25">
      <c r="A4451" s="67"/>
      <c r="B4451" s="67">
        <v>4024</v>
      </c>
      <c r="C4451" s="67" t="s">
        <v>689</v>
      </c>
      <c r="D4451" s="109">
        <v>300012</v>
      </c>
      <c r="E4451" s="75" t="s">
        <v>605</v>
      </c>
      <c r="F4451" s="72">
        <v>611492</v>
      </c>
      <c r="G4451" s="75" t="s">
        <v>183</v>
      </c>
      <c r="H4451" s="77">
        <v>210.36</v>
      </c>
      <c r="I4451" s="77">
        <v>72.930000000000007</v>
      </c>
      <c r="J4451" s="77">
        <v>1248</v>
      </c>
      <c r="K4451" s="77">
        <v>31.11</v>
      </c>
      <c r="L4451" s="80">
        <v>200</v>
      </c>
      <c r="M4451" s="80"/>
      <c r="N4451" s="80"/>
      <c r="O4451" s="80"/>
      <c r="P4451" s="80"/>
      <c r="Q4451" s="78">
        <v>110010</v>
      </c>
      <c r="R4451" s="79" t="s">
        <v>45</v>
      </c>
      <c r="S4451" s="78">
        <v>25</v>
      </c>
      <c r="T4451" s="79" t="s">
        <v>45</v>
      </c>
      <c r="U4451" s="78">
        <v>11</v>
      </c>
      <c r="V4451" s="80" t="s">
        <v>156</v>
      </c>
      <c r="W4451" s="78">
        <v>61</v>
      </c>
      <c r="X4451" s="78">
        <v>9</v>
      </c>
    </row>
    <row r="4452" spans="1:24" x14ac:dyDescent="0.25">
      <c r="A4452" s="67"/>
      <c r="B4452" s="67">
        <v>4025</v>
      </c>
      <c r="C4452" s="67" t="s">
        <v>689</v>
      </c>
      <c r="D4452" s="109">
        <v>300012</v>
      </c>
      <c r="E4452" s="75" t="s">
        <v>605</v>
      </c>
      <c r="F4452" s="72">
        <v>733120</v>
      </c>
      <c r="G4452" s="75" t="s">
        <v>188</v>
      </c>
      <c r="H4452" s="77">
        <v>5605.23</v>
      </c>
      <c r="I4452" s="77">
        <v>3219.26</v>
      </c>
      <c r="J4452" s="77">
        <v>8025</v>
      </c>
      <c r="K4452" s="77">
        <v>2300.5500000000002</v>
      </c>
      <c r="L4452" s="80">
        <v>8000</v>
      </c>
      <c r="M4452" s="80"/>
      <c r="N4452" s="80"/>
      <c r="O4452" s="80"/>
      <c r="P4452" s="80"/>
      <c r="Q4452" s="78">
        <v>110010</v>
      </c>
      <c r="R4452" s="79" t="s">
        <v>45</v>
      </c>
      <c r="S4452" s="78">
        <v>25</v>
      </c>
      <c r="T4452" s="79" t="s">
        <v>45</v>
      </c>
      <c r="U4452" s="78">
        <v>11</v>
      </c>
      <c r="V4452" s="80" t="s">
        <v>156</v>
      </c>
      <c r="W4452" s="78">
        <v>73</v>
      </c>
      <c r="X4452" s="78">
        <v>9</v>
      </c>
    </row>
    <row r="4453" spans="1:24" x14ac:dyDescent="0.25">
      <c r="A4453" s="67"/>
      <c r="B4453" s="67">
        <v>4026</v>
      </c>
      <c r="C4453" s="67" t="s">
        <v>689</v>
      </c>
      <c r="D4453" s="109">
        <v>300012</v>
      </c>
      <c r="E4453" s="75" t="s">
        <v>605</v>
      </c>
      <c r="F4453" s="72">
        <v>733460</v>
      </c>
      <c r="G4453" s="75" t="s">
        <v>293</v>
      </c>
      <c r="H4453" s="77">
        <v>0</v>
      </c>
      <c r="I4453" s="77">
        <v>0</v>
      </c>
      <c r="J4453" s="77">
        <v>650</v>
      </c>
      <c r="K4453" s="77">
        <v>0</v>
      </c>
      <c r="L4453" s="80">
        <v>650</v>
      </c>
      <c r="M4453" s="80"/>
      <c r="N4453" s="80"/>
      <c r="O4453" s="80"/>
      <c r="P4453" s="80"/>
      <c r="Q4453" s="78">
        <v>110010</v>
      </c>
      <c r="R4453" s="79" t="s">
        <v>45</v>
      </c>
      <c r="S4453" s="78">
        <v>25</v>
      </c>
      <c r="T4453" s="79" t="s">
        <v>45</v>
      </c>
      <c r="U4453" s="78">
        <v>11</v>
      </c>
      <c r="V4453" s="80" t="s">
        <v>156</v>
      </c>
      <c r="W4453" s="78">
        <v>73</v>
      </c>
      <c r="X4453" s="78">
        <v>9</v>
      </c>
    </row>
    <row r="4454" spans="1:24" s="66" customFormat="1" x14ac:dyDescent="0.25">
      <c r="A4454" s="67"/>
      <c r="B4454" s="67">
        <v>4027</v>
      </c>
      <c r="C4454" s="67" t="s">
        <v>689</v>
      </c>
      <c r="D4454" s="109">
        <v>300012</v>
      </c>
      <c r="E4454" s="75" t="s">
        <v>605</v>
      </c>
      <c r="F4454" s="72">
        <v>744210</v>
      </c>
      <c r="G4454" s="75" t="s">
        <v>190</v>
      </c>
      <c r="H4454" s="77">
        <v>0</v>
      </c>
      <c r="I4454" s="77">
        <v>0</v>
      </c>
      <c r="J4454" s="77">
        <v>500</v>
      </c>
      <c r="K4454" s="77">
        <v>0</v>
      </c>
      <c r="L4454" s="80">
        <v>500</v>
      </c>
      <c r="M4454" s="80"/>
      <c r="N4454" s="80"/>
      <c r="O4454" s="80"/>
      <c r="P4454" s="80"/>
      <c r="Q4454" s="78">
        <v>110010</v>
      </c>
      <c r="R4454" s="79" t="s">
        <v>45</v>
      </c>
      <c r="S4454" s="78">
        <v>25</v>
      </c>
      <c r="T4454" s="79" t="s">
        <v>45</v>
      </c>
      <c r="U4454" s="78">
        <v>11</v>
      </c>
      <c r="V4454" s="80" t="s">
        <v>156</v>
      </c>
      <c r="W4454" s="78">
        <v>74</v>
      </c>
      <c r="X4454" s="78">
        <v>9</v>
      </c>
    </row>
    <row r="4455" spans="1:24" x14ac:dyDescent="0.25">
      <c r="A4455" s="67"/>
      <c r="B4455" s="67">
        <v>4028</v>
      </c>
      <c r="C4455" s="67" t="s">
        <v>689</v>
      </c>
      <c r="D4455" s="109">
        <v>300012</v>
      </c>
      <c r="E4455" s="75" t="s">
        <v>605</v>
      </c>
      <c r="F4455" s="72">
        <v>755240</v>
      </c>
      <c r="G4455" s="75" t="s">
        <v>193</v>
      </c>
      <c r="H4455" s="77">
        <v>0</v>
      </c>
      <c r="I4455" s="77">
        <v>0</v>
      </c>
      <c r="J4455" s="77">
        <v>400</v>
      </c>
      <c r="K4455" s="77">
        <v>0</v>
      </c>
      <c r="L4455" s="80">
        <v>1000</v>
      </c>
      <c r="M4455" s="80"/>
      <c r="N4455" s="80"/>
      <c r="O4455" s="80"/>
      <c r="P4455" s="80"/>
      <c r="Q4455" s="78">
        <v>110010</v>
      </c>
      <c r="R4455" s="79" t="s">
        <v>45</v>
      </c>
      <c r="S4455" s="78">
        <v>25</v>
      </c>
      <c r="T4455" s="79" t="s">
        <v>45</v>
      </c>
      <c r="U4455" s="78">
        <v>11</v>
      </c>
      <c r="V4455" s="80" t="s">
        <v>156</v>
      </c>
      <c r="W4455" s="78">
        <v>75</v>
      </c>
      <c r="X4455" s="78">
        <v>9</v>
      </c>
    </row>
    <row r="4456" spans="1:24" s="66" customFormat="1" x14ac:dyDescent="0.25">
      <c r="A4456" s="67"/>
      <c r="B4456" s="67">
        <v>4029</v>
      </c>
      <c r="C4456" s="67" t="s">
        <v>689</v>
      </c>
      <c r="D4456" s="109">
        <v>300012</v>
      </c>
      <c r="E4456" s="75" t="s">
        <v>605</v>
      </c>
      <c r="F4456" s="72">
        <v>755310</v>
      </c>
      <c r="G4456" s="75" t="s">
        <v>194</v>
      </c>
      <c r="H4456" s="77">
        <v>0</v>
      </c>
      <c r="I4456" s="77">
        <v>0</v>
      </c>
      <c r="J4456" s="77">
        <v>1000</v>
      </c>
      <c r="K4456" s="77">
        <v>0</v>
      </c>
      <c r="L4456" s="80">
        <v>1000</v>
      </c>
      <c r="M4456" s="80"/>
      <c r="N4456" s="80"/>
      <c r="O4456" s="80"/>
      <c r="P4456" s="80"/>
      <c r="Q4456" s="78">
        <v>110010</v>
      </c>
      <c r="R4456" s="79" t="s">
        <v>45</v>
      </c>
      <c r="S4456" s="78">
        <v>25</v>
      </c>
      <c r="T4456" s="79" t="s">
        <v>45</v>
      </c>
      <c r="U4456" s="78">
        <v>11</v>
      </c>
      <c r="V4456" s="80" t="s">
        <v>156</v>
      </c>
      <c r="W4456" s="78">
        <v>75</v>
      </c>
      <c r="X4456" s="78">
        <v>9</v>
      </c>
    </row>
    <row r="4457" spans="1:24" x14ac:dyDescent="0.25">
      <c r="A4457" s="67"/>
      <c r="B4457" s="67">
        <v>4030</v>
      </c>
      <c r="C4457" s="67" t="s">
        <v>689</v>
      </c>
      <c r="D4457" s="109">
        <v>300012</v>
      </c>
      <c r="E4457" s="75" t="s">
        <v>605</v>
      </c>
      <c r="F4457" s="72">
        <v>755360</v>
      </c>
      <c r="G4457" s="75" t="s">
        <v>225</v>
      </c>
      <c r="H4457" s="77">
        <v>0</v>
      </c>
      <c r="I4457" s="77">
        <v>0</v>
      </c>
      <c r="J4457" s="77">
        <v>1000</v>
      </c>
      <c r="K4457" s="77">
        <v>0</v>
      </c>
      <c r="L4457" s="80">
        <v>1000</v>
      </c>
      <c r="M4457" s="80"/>
      <c r="N4457" s="80"/>
      <c r="O4457" s="80"/>
      <c r="P4457" s="80"/>
      <c r="Q4457" s="78">
        <v>110010</v>
      </c>
      <c r="R4457" s="79" t="s">
        <v>45</v>
      </c>
      <c r="S4457" s="78">
        <v>25</v>
      </c>
      <c r="T4457" s="79" t="s">
        <v>45</v>
      </c>
      <c r="U4457" s="78">
        <v>11</v>
      </c>
      <c r="V4457" s="80" t="s">
        <v>156</v>
      </c>
      <c r="W4457" s="78">
        <v>75</v>
      </c>
      <c r="X4457" s="78">
        <v>9</v>
      </c>
    </row>
    <row r="4458" spans="1:24" x14ac:dyDescent="0.25">
      <c r="A4458" s="67"/>
      <c r="B4458" s="67">
        <v>4031</v>
      </c>
      <c r="C4458" s="67" t="s">
        <v>689</v>
      </c>
      <c r="D4458" s="109">
        <v>300012</v>
      </c>
      <c r="E4458" s="75" t="s">
        <v>605</v>
      </c>
      <c r="F4458" s="72">
        <v>755510</v>
      </c>
      <c r="G4458" s="75" t="s">
        <v>195</v>
      </c>
      <c r="H4458" s="77">
        <v>0</v>
      </c>
      <c r="I4458" s="77">
        <v>0</v>
      </c>
      <c r="J4458" s="77">
        <v>1000</v>
      </c>
      <c r="K4458" s="77">
        <v>0</v>
      </c>
      <c r="L4458" s="80">
        <v>1000</v>
      </c>
      <c r="M4458" s="80"/>
      <c r="N4458" s="80"/>
      <c r="O4458" s="80"/>
      <c r="P4458" s="80"/>
      <c r="Q4458" s="78">
        <v>110010</v>
      </c>
      <c r="R4458" s="79" t="s">
        <v>45</v>
      </c>
      <c r="S4458" s="78">
        <v>25</v>
      </c>
      <c r="T4458" s="79" t="s">
        <v>45</v>
      </c>
      <c r="U4458" s="78">
        <v>11</v>
      </c>
      <c r="V4458" s="80" t="s">
        <v>156</v>
      </c>
      <c r="W4458" s="78">
        <v>75</v>
      </c>
      <c r="X4458" s="78">
        <v>9</v>
      </c>
    </row>
    <row r="4459" spans="1:24" x14ac:dyDescent="0.25">
      <c r="A4459" s="67"/>
      <c r="B4459" s="67">
        <v>4032</v>
      </c>
      <c r="C4459" s="67" t="s">
        <v>689</v>
      </c>
      <c r="D4459" s="109">
        <v>300012</v>
      </c>
      <c r="E4459" s="75" t="s">
        <v>605</v>
      </c>
      <c r="F4459" s="72">
        <v>755560</v>
      </c>
      <c r="G4459" s="75" t="s">
        <v>339</v>
      </c>
      <c r="H4459" s="77">
        <v>0</v>
      </c>
      <c r="I4459" s="77">
        <v>0</v>
      </c>
      <c r="J4459" s="77">
        <v>650</v>
      </c>
      <c r="K4459" s="77">
        <v>0</v>
      </c>
      <c r="L4459" s="80">
        <v>650</v>
      </c>
      <c r="M4459" s="80"/>
      <c r="N4459" s="80"/>
      <c r="O4459" s="80"/>
      <c r="P4459" s="80"/>
      <c r="Q4459" s="78">
        <v>110010</v>
      </c>
      <c r="R4459" s="79" t="s">
        <v>45</v>
      </c>
      <c r="S4459" s="78">
        <v>25</v>
      </c>
      <c r="T4459" s="79" t="s">
        <v>45</v>
      </c>
      <c r="U4459" s="78">
        <v>11</v>
      </c>
      <c r="V4459" s="80" t="s">
        <v>156</v>
      </c>
      <c r="W4459" s="78">
        <v>75</v>
      </c>
      <c r="X4459" s="78">
        <v>9</v>
      </c>
    </row>
    <row r="4460" spans="1:24" x14ac:dyDescent="0.25">
      <c r="A4460" s="67"/>
      <c r="B4460" s="67">
        <v>4033</v>
      </c>
      <c r="C4460" s="67" t="s">
        <v>689</v>
      </c>
      <c r="D4460" s="109">
        <v>300012</v>
      </c>
      <c r="E4460" s="75" t="s">
        <v>605</v>
      </c>
      <c r="F4460" s="72">
        <v>755705</v>
      </c>
      <c r="G4460" s="75" t="s">
        <v>196</v>
      </c>
      <c r="H4460" s="77">
        <v>0</v>
      </c>
      <c r="I4460" s="77">
        <v>0</v>
      </c>
      <c r="J4460" s="77">
        <v>200</v>
      </c>
      <c r="K4460" s="77">
        <v>0</v>
      </c>
      <c r="L4460" s="80">
        <v>200</v>
      </c>
      <c r="M4460" s="80"/>
      <c r="N4460" s="80"/>
      <c r="O4460" s="80"/>
      <c r="P4460" s="80"/>
      <c r="Q4460" s="78">
        <v>110010</v>
      </c>
      <c r="R4460" s="79" t="s">
        <v>45</v>
      </c>
      <c r="S4460" s="78">
        <v>25</v>
      </c>
      <c r="T4460" s="79" t="s">
        <v>45</v>
      </c>
      <c r="U4460" s="78">
        <v>11</v>
      </c>
      <c r="V4460" s="80" t="s">
        <v>156</v>
      </c>
      <c r="W4460" s="78">
        <v>75</v>
      </c>
      <c r="X4460" s="78">
        <v>9</v>
      </c>
    </row>
    <row r="4461" spans="1:24" s="66" customFormat="1" x14ac:dyDescent="0.25">
      <c r="A4461" s="67"/>
      <c r="B4461" s="67">
        <v>4034</v>
      </c>
      <c r="C4461" s="67" t="s">
        <v>689</v>
      </c>
      <c r="D4461" s="109">
        <v>300012</v>
      </c>
      <c r="E4461" s="75" t="s">
        <v>605</v>
      </c>
      <c r="F4461" s="72">
        <v>755765</v>
      </c>
      <c r="G4461" s="75" t="s">
        <v>239</v>
      </c>
      <c r="H4461" s="77">
        <v>0</v>
      </c>
      <c r="I4461" s="77">
        <v>0</v>
      </c>
      <c r="J4461" s="77">
        <v>1000</v>
      </c>
      <c r="K4461" s="77">
        <v>0</v>
      </c>
      <c r="L4461" s="80">
        <v>1000</v>
      </c>
      <c r="M4461" s="80"/>
      <c r="N4461" s="80"/>
      <c r="O4461" s="80"/>
      <c r="P4461" s="80"/>
      <c r="Q4461" s="78">
        <v>110010</v>
      </c>
      <c r="R4461" s="79" t="s">
        <v>45</v>
      </c>
      <c r="S4461" s="78">
        <v>25</v>
      </c>
      <c r="T4461" s="79" t="s">
        <v>45</v>
      </c>
      <c r="U4461" s="78">
        <v>11</v>
      </c>
      <c r="V4461" s="80" t="s">
        <v>156</v>
      </c>
      <c r="W4461" s="78">
        <v>75</v>
      </c>
      <c r="X4461" s="78">
        <v>9</v>
      </c>
    </row>
    <row r="4462" spans="1:24" x14ac:dyDescent="0.25">
      <c r="A4462" s="67"/>
      <c r="B4462" s="67">
        <v>4035</v>
      </c>
      <c r="C4462" s="67" t="s">
        <v>689</v>
      </c>
      <c r="D4462" s="109">
        <v>300012</v>
      </c>
      <c r="E4462" s="75" t="s">
        <v>605</v>
      </c>
      <c r="F4462" s="72">
        <v>787410</v>
      </c>
      <c r="G4462" s="75" t="s">
        <v>227</v>
      </c>
      <c r="H4462" s="77">
        <v>0</v>
      </c>
      <c r="I4462" s="77">
        <v>664.43</v>
      </c>
      <c r="J4462" s="77">
        <v>618</v>
      </c>
      <c r="K4462" s="77">
        <v>0</v>
      </c>
      <c r="L4462" s="80">
        <v>2584</v>
      </c>
      <c r="M4462" s="80"/>
      <c r="N4462" s="80"/>
      <c r="O4462" s="80"/>
      <c r="P4462" s="80"/>
      <c r="Q4462" s="78">
        <v>110010</v>
      </c>
      <c r="R4462" s="79" t="s">
        <v>45</v>
      </c>
      <c r="S4462" s="78">
        <v>25</v>
      </c>
      <c r="T4462" s="79" t="s">
        <v>45</v>
      </c>
      <c r="U4462" s="78">
        <v>11</v>
      </c>
      <c r="V4462" s="80" t="s">
        <v>156</v>
      </c>
      <c r="W4462" s="78">
        <v>78</v>
      </c>
      <c r="X4462" s="78">
        <v>9</v>
      </c>
    </row>
    <row r="4463" spans="1:24" x14ac:dyDescent="0.25">
      <c r="A4463" s="67"/>
      <c r="B4463" s="67">
        <v>4036</v>
      </c>
      <c r="C4463" s="67" t="s">
        <v>689</v>
      </c>
      <c r="D4463" s="109">
        <v>300012</v>
      </c>
      <c r="E4463" s="75" t="s">
        <v>605</v>
      </c>
      <c r="F4463" s="72">
        <v>787430</v>
      </c>
      <c r="G4463" s="75" t="s">
        <v>207</v>
      </c>
      <c r="H4463" s="77">
        <v>0</v>
      </c>
      <c r="I4463" s="77">
        <v>806.02</v>
      </c>
      <c r="J4463" s="77">
        <v>807</v>
      </c>
      <c r="K4463" s="77">
        <v>0</v>
      </c>
      <c r="L4463" s="80">
        <v>1000</v>
      </c>
      <c r="M4463" s="80"/>
      <c r="N4463" s="80"/>
      <c r="O4463" s="80"/>
      <c r="P4463" s="80"/>
      <c r="Q4463" s="78">
        <v>110010</v>
      </c>
      <c r="R4463" s="79" t="s">
        <v>45</v>
      </c>
      <c r="S4463" s="78">
        <v>25</v>
      </c>
      <c r="T4463" s="79" t="s">
        <v>45</v>
      </c>
      <c r="U4463" s="78">
        <v>11</v>
      </c>
      <c r="V4463" s="80" t="s">
        <v>156</v>
      </c>
      <c r="W4463" s="78">
        <v>78</v>
      </c>
      <c r="X4463" s="78">
        <v>9</v>
      </c>
    </row>
    <row r="4464" spans="1:24" x14ac:dyDescent="0.25">
      <c r="A4464" s="67"/>
      <c r="B4464" s="67"/>
      <c r="C4464" s="67" t="s">
        <v>689</v>
      </c>
      <c r="D4464" s="109">
        <v>300012</v>
      </c>
      <c r="E4464" s="75" t="s">
        <v>605</v>
      </c>
      <c r="F4464" s="66">
        <v>798142</v>
      </c>
      <c r="G4464" s="66" t="s">
        <v>839</v>
      </c>
      <c r="H4464" s="77"/>
      <c r="I4464" s="77"/>
      <c r="J4464" s="77"/>
      <c r="K4464" s="77"/>
      <c r="L4464" s="80">
        <v>-1758</v>
      </c>
      <c r="M4464" s="80"/>
      <c r="N4464" s="80"/>
      <c r="O4464" s="80"/>
      <c r="P4464" s="80"/>
      <c r="Q4464" s="78">
        <v>110010</v>
      </c>
      <c r="R4464" s="79" t="s">
        <v>45</v>
      </c>
      <c r="S4464" s="78">
        <v>25</v>
      </c>
      <c r="T4464" s="79" t="s">
        <v>45</v>
      </c>
      <c r="U4464" s="78">
        <v>11</v>
      </c>
      <c r="V4464" s="80" t="s">
        <v>156</v>
      </c>
      <c r="W4464" s="78">
        <v>79</v>
      </c>
      <c r="X4464" s="78">
        <v>9</v>
      </c>
    </row>
    <row r="4465" spans="1:24" x14ac:dyDescent="0.25">
      <c r="A4465" s="67"/>
      <c r="B4465" s="67">
        <v>4037</v>
      </c>
      <c r="C4465" s="67" t="s">
        <v>689</v>
      </c>
      <c r="D4465" s="107">
        <v>300122</v>
      </c>
      <c r="E4465" s="75" t="s">
        <v>688</v>
      </c>
      <c r="F4465" s="76">
        <v>611510</v>
      </c>
      <c r="G4465" s="75" t="s">
        <v>212</v>
      </c>
      <c r="H4465" s="77">
        <v>2148.7599999999998</v>
      </c>
      <c r="I4465" s="77">
        <v>3315.09</v>
      </c>
      <c r="J4465" s="77">
        <v>8978</v>
      </c>
      <c r="K4465" s="77">
        <v>3283.5</v>
      </c>
      <c r="L4465" s="80">
        <v>9000</v>
      </c>
      <c r="M4465" s="80"/>
      <c r="N4465" s="80"/>
      <c r="O4465" s="80"/>
      <c r="P4465" s="80"/>
      <c r="Q4465" s="78">
        <v>110010</v>
      </c>
      <c r="R4465" s="79" t="s">
        <v>45</v>
      </c>
      <c r="S4465" s="78">
        <v>25</v>
      </c>
      <c r="T4465" s="79" t="s">
        <v>45</v>
      </c>
      <c r="U4465" s="78">
        <v>11</v>
      </c>
      <c r="V4465" s="80" t="s">
        <v>156</v>
      </c>
      <c r="W4465" s="78">
        <v>61</v>
      </c>
      <c r="X4465" s="78">
        <v>9</v>
      </c>
    </row>
    <row r="4466" spans="1:24" x14ac:dyDescent="0.25">
      <c r="A4466" s="67"/>
      <c r="B4466" s="67">
        <v>4038</v>
      </c>
      <c r="C4466" s="67" t="s">
        <v>689</v>
      </c>
      <c r="D4466" s="107">
        <v>300122</v>
      </c>
      <c r="E4466" s="75" t="s">
        <v>688</v>
      </c>
      <c r="F4466" s="76">
        <v>611520</v>
      </c>
      <c r="G4466" s="75" t="s">
        <v>275</v>
      </c>
      <c r="H4466" s="77">
        <v>2703.55</v>
      </c>
      <c r="I4466" s="77">
        <v>0</v>
      </c>
      <c r="J4466" s="77">
        <v>0</v>
      </c>
      <c r="K4466" s="77">
        <v>0</v>
      </c>
      <c r="L4466" s="80">
        <v>0</v>
      </c>
      <c r="M4466" s="80"/>
      <c r="N4466" s="80"/>
      <c r="O4466" s="80"/>
      <c r="P4466" s="80"/>
      <c r="Q4466" s="78">
        <v>110010</v>
      </c>
      <c r="R4466" s="79" t="s">
        <v>45</v>
      </c>
      <c r="S4466" s="78">
        <v>25</v>
      </c>
      <c r="T4466" s="79" t="s">
        <v>45</v>
      </c>
      <c r="U4466" s="78">
        <v>11</v>
      </c>
      <c r="V4466" s="80" t="s">
        <v>156</v>
      </c>
      <c r="W4466" s="78">
        <v>61</v>
      </c>
      <c r="X4466" s="78">
        <v>9</v>
      </c>
    </row>
    <row r="4467" spans="1:24" x14ac:dyDescent="0.25">
      <c r="A4467" s="67"/>
      <c r="B4467" s="67">
        <v>4039</v>
      </c>
      <c r="C4467" s="67" t="s">
        <v>689</v>
      </c>
      <c r="D4467" s="107">
        <v>300122</v>
      </c>
      <c r="E4467" s="75" t="s">
        <v>688</v>
      </c>
      <c r="F4467" s="76">
        <v>712655</v>
      </c>
      <c r="G4467" s="75" t="s">
        <v>237</v>
      </c>
      <c r="H4467" s="77">
        <v>1942.87</v>
      </c>
      <c r="I4467" s="77">
        <v>4453.5</v>
      </c>
      <c r="J4467" s="77">
        <v>3000</v>
      </c>
      <c r="K4467" s="77">
        <v>780.1</v>
      </c>
      <c r="L4467" s="80">
        <v>3000</v>
      </c>
      <c r="N4467" s="80">
        <v>43161</v>
      </c>
      <c r="O4467" s="80"/>
      <c r="P4467" s="80"/>
      <c r="Q4467" s="78">
        <v>110010</v>
      </c>
      <c r="R4467" s="79" t="s">
        <v>45</v>
      </c>
      <c r="S4467" s="78">
        <v>25</v>
      </c>
      <c r="T4467" s="79" t="s">
        <v>45</v>
      </c>
      <c r="U4467" s="78">
        <v>11</v>
      </c>
      <c r="V4467" s="80" t="s">
        <v>156</v>
      </c>
      <c r="W4467" s="78">
        <v>71</v>
      </c>
      <c r="X4467" s="78">
        <v>9</v>
      </c>
    </row>
    <row r="4468" spans="1:24" x14ac:dyDescent="0.25">
      <c r="A4468" s="67"/>
      <c r="B4468" s="67">
        <v>4040</v>
      </c>
      <c r="C4468" s="67" t="s">
        <v>689</v>
      </c>
      <c r="D4468" s="107">
        <v>300122</v>
      </c>
      <c r="E4468" s="75" t="s">
        <v>688</v>
      </c>
      <c r="F4468" s="76">
        <v>733120</v>
      </c>
      <c r="G4468" s="75" t="s">
        <v>188</v>
      </c>
      <c r="H4468" s="77">
        <v>1185.31</v>
      </c>
      <c r="I4468" s="77">
        <v>3724.5399999999995</v>
      </c>
      <c r="J4468" s="77">
        <v>4645</v>
      </c>
      <c r="K4468" s="77">
        <v>3688.45</v>
      </c>
      <c r="L4468" s="80">
        <v>8000</v>
      </c>
      <c r="M4468" s="80">
        <v>-6000</v>
      </c>
      <c r="N4468" s="80">
        <v>-28161</v>
      </c>
      <c r="O4468" s="80"/>
      <c r="P4468" s="80"/>
      <c r="Q4468" s="78">
        <v>110010</v>
      </c>
      <c r="R4468" s="79" t="s">
        <v>45</v>
      </c>
      <c r="S4468" s="78">
        <v>25</v>
      </c>
      <c r="T4468" s="79" t="s">
        <v>45</v>
      </c>
      <c r="U4468" s="78">
        <v>11</v>
      </c>
      <c r="V4468" s="80" t="s">
        <v>156</v>
      </c>
      <c r="W4468" s="78">
        <v>73</v>
      </c>
      <c r="X4468" s="78">
        <v>9</v>
      </c>
    </row>
    <row r="4469" spans="1:24" x14ac:dyDescent="0.25">
      <c r="A4469" s="67"/>
      <c r="B4469" s="67">
        <v>4041</v>
      </c>
      <c r="C4469" s="67" t="s">
        <v>689</v>
      </c>
      <c r="D4469" s="107">
        <v>300122</v>
      </c>
      <c r="E4469" s="75" t="s">
        <v>688</v>
      </c>
      <c r="F4469" s="76">
        <v>744210</v>
      </c>
      <c r="G4469" s="75" t="s">
        <v>190</v>
      </c>
      <c r="H4469" s="77">
        <v>347.28</v>
      </c>
      <c r="I4469" s="77">
        <v>260.96000000000004</v>
      </c>
      <c r="J4469" s="77">
        <v>350</v>
      </c>
      <c r="K4469" s="77">
        <v>156.79999999999998</v>
      </c>
      <c r="L4469" s="80">
        <v>1000</v>
      </c>
      <c r="M4469" s="80"/>
      <c r="N4469" s="80">
        <f>SUBTOTAL(9,N4467:N4468)</f>
        <v>15000</v>
      </c>
      <c r="O4469" s="80"/>
      <c r="P4469" s="80"/>
      <c r="Q4469" s="78">
        <v>110010</v>
      </c>
      <c r="R4469" s="79" t="s">
        <v>45</v>
      </c>
      <c r="S4469" s="78">
        <v>25</v>
      </c>
      <c r="T4469" s="79" t="s">
        <v>45</v>
      </c>
      <c r="U4469" s="78">
        <v>11</v>
      </c>
      <c r="V4469" s="80" t="s">
        <v>156</v>
      </c>
      <c r="W4469" s="78">
        <v>74</v>
      </c>
      <c r="X4469" s="78">
        <v>9</v>
      </c>
    </row>
    <row r="4470" spans="1:24" x14ac:dyDescent="0.25">
      <c r="A4470" s="67"/>
      <c r="B4470" s="67">
        <v>4042</v>
      </c>
      <c r="C4470" s="67" t="s">
        <v>689</v>
      </c>
      <c r="D4470" s="107">
        <v>300122</v>
      </c>
      <c r="E4470" s="75" t="s">
        <v>688</v>
      </c>
      <c r="F4470" s="76">
        <v>744220</v>
      </c>
      <c r="G4470" s="75" t="s">
        <v>191</v>
      </c>
      <c r="H4470" s="77">
        <v>3489.7</v>
      </c>
      <c r="I4470" s="77">
        <v>0</v>
      </c>
      <c r="J4470" s="77">
        <v>3800</v>
      </c>
      <c r="K4470" s="77">
        <v>2680.3199999999997</v>
      </c>
      <c r="L4470" s="80">
        <v>6000</v>
      </c>
      <c r="M4470" s="80">
        <v>-6000</v>
      </c>
      <c r="N4470" s="117">
        <v>-18000</v>
      </c>
      <c r="O4470" s="80"/>
      <c r="P4470" s="80"/>
      <c r="Q4470" s="78">
        <v>110010</v>
      </c>
      <c r="R4470" s="79" t="s">
        <v>45</v>
      </c>
      <c r="S4470" s="78">
        <v>25</v>
      </c>
      <c r="T4470" s="79" t="s">
        <v>45</v>
      </c>
      <c r="U4470" s="78">
        <v>11</v>
      </c>
      <c r="V4470" s="80" t="s">
        <v>156</v>
      </c>
      <c r="W4470" s="78">
        <v>74</v>
      </c>
      <c r="X4470" s="78">
        <v>9</v>
      </c>
    </row>
    <row r="4471" spans="1:24" x14ac:dyDescent="0.25">
      <c r="A4471" s="67"/>
      <c r="B4471" s="67">
        <v>4043</v>
      </c>
      <c r="C4471" s="67" t="s">
        <v>689</v>
      </c>
      <c r="D4471" s="107">
        <v>300122</v>
      </c>
      <c r="E4471" s="75" t="s">
        <v>688</v>
      </c>
      <c r="F4471" s="76">
        <v>755110</v>
      </c>
      <c r="G4471" s="75" t="s">
        <v>323</v>
      </c>
      <c r="H4471" s="77">
        <v>402.28</v>
      </c>
      <c r="I4471" s="77">
        <v>286.73</v>
      </c>
      <c r="J4471" s="77">
        <v>250</v>
      </c>
      <c r="K4471" s="77">
        <v>186.07</v>
      </c>
      <c r="L4471" s="80">
        <v>1000</v>
      </c>
      <c r="M4471" s="80"/>
      <c r="N4471" s="80">
        <f>N4470+N4469</f>
        <v>-3000</v>
      </c>
      <c r="O4471" s="80"/>
      <c r="P4471" s="80"/>
      <c r="Q4471" s="78">
        <v>110010</v>
      </c>
      <c r="R4471" s="79" t="s">
        <v>45</v>
      </c>
      <c r="S4471" s="78">
        <v>25</v>
      </c>
      <c r="T4471" s="79" t="s">
        <v>45</v>
      </c>
      <c r="U4471" s="78">
        <v>11</v>
      </c>
      <c r="V4471" s="80" t="s">
        <v>156</v>
      </c>
      <c r="W4471" s="78">
        <v>75</v>
      </c>
      <c r="X4471" s="78">
        <v>9</v>
      </c>
    </row>
    <row r="4472" spans="1:24" x14ac:dyDescent="0.25">
      <c r="A4472" s="67"/>
      <c r="B4472" s="67">
        <v>4044</v>
      </c>
      <c r="C4472" s="67" t="s">
        <v>689</v>
      </c>
      <c r="D4472" s="107">
        <v>300122</v>
      </c>
      <c r="E4472" s="75" t="s">
        <v>688</v>
      </c>
      <c r="F4472" s="76">
        <v>755310</v>
      </c>
      <c r="G4472" s="75" t="s">
        <v>194</v>
      </c>
      <c r="H4472" s="77">
        <v>0</v>
      </c>
      <c r="I4472" s="77">
        <v>0</v>
      </c>
      <c r="J4472" s="77">
        <v>300</v>
      </c>
      <c r="K4472" s="77">
        <v>0</v>
      </c>
      <c r="L4472" s="80">
        <v>3000</v>
      </c>
      <c r="M4472" s="80">
        <v>3000</v>
      </c>
      <c r="N4472" s="80"/>
      <c r="O4472" s="80"/>
      <c r="P4472" s="80"/>
      <c r="Q4472" s="78">
        <v>110010</v>
      </c>
      <c r="R4472" s="79" t="s">
        <v>45</v>
      </c>
      <c r="S4472" s="78">
        <v>25</v>
      </c>
      <c r="T4472" s="79" t="s">
        <v>45</v>
      </c>
      <c r="U4472" s="78">
        <v>11</v>
      </c>
      <c r="V4472" s="80" t="s">
        <v>156</v>
      </c>
      <c r="W4472" s="78">
        <v>75</v>
      </c>
      <c r="X4472" s="78">
        <v>9</v>
      </c>
    </row>
    <row r="4473" spans="1:24" x14ac:dyDescent="0.25">
      <c r="A4473" s="67"/>
      <c r="B4473" s="67">
        <v>4045</v>
      </c>
      <c r="C4473" s="67" t="s">
        <v>689</v>
      </c>
      <c r="D4473" s="107">
        <v>300122</v>
      </c>
      <c r="E4473" s="75" t="s">
        <v>688</v>
      </c>
      <c r="F4473" s="76">
        <v>755360</v>
      </c>
      <c r="G4473" s="75" t="s">
        <v>225</v>
      </c>
      <c r="H4473" s="77">
        <v>1755.5</v>
      </c>
      <c r="I4473" s="77">
        <v>1860.5</v>
      </c>
      <c r="J4473" s="77">
        <v>2000</v>
      </c>
      <c r="K4473" s="77">
        <v>1705.2199999999998</v>
      </c>
      <c r="L4473" s="80">
        <v>2000</v>
      </c>
      <c r="M4473" s="80"/>
      <c r="N4473" s="80"/>
      <c r="O4473" s="80"/>
      <c r="P4473" s="80"/>
      <c r="Q4473" s="78">
        <v>110010</v>
      </c>
      <c r="R4473" s="79" t="s">
        <v>45</v>
      </c>
      <c r="S4473" s="78">
        <v>25</v>
      </c>
      <c r="T4473" s="79" t="s">
        <v>45</v>
      </c>
      <c r="U4473" s="78">
        <v>11</v>
      </c>
      <c r="V4473" s="80" t="s">
        <v>156</v>
      </c>
      <c r="W4473" s="78">
        <v>75</v>
      </c>
      <c r="X4473" s="78">
        <v>9</v>
      </c>
    </row>
    <row r="4474" spans="1:24" s="66" customFormat="1" x14ac:dyDescent="0.25">
      <c r="A4474" s="67"/>
      <c r="B4474" s="67">
        <v>4046</v>
      </c>
      <c r="C4474" s="67" t="s">
        <v>689</v>
      </c>
      <c r="D4474" s="107">
        <v>300122</v>
      </c>
      <c r="E4474" s="75" t="s">
        <v>688</v>
      </c>
      <c r="F4474" s="76">
        <v>755705</v>
      </c>
      <c r="G4474" s="75" t="s">
        <v>196</v>
      </c>
      <c r="H4474" s="77">
        <v>2718.83</v>
      </c>
      <c r="I4474" s="77">
        <v>0.46</v>
      </c>
      <c r="J4474" s="77">
        <v>100</v>
      </c>
      <c r="K4474" s="77">
        <v>0.48</v>
      </c>
      <c r="L4474" s="80">
        <v>1000</v>
      </c>
      <c r="N4474" s="80"/>
      <c r="O4474" s="80"/>
      <c r="P4474" s="80"/>
      <c r="Q4474" s="78">
        <v>110010</v>
      </c>
      <c r="R4474" s="79" t="s">
        <v>45</v>
      </c>
      <c r="S4474" s="78">
        <v>25</v>
      </c>
      <c r="T4474" s="79" t="s">
        <v>45</v>
      </c>
      <c r="U4474" s="78">
        <v>11</v>
      </c>
      <c r="V4474" s="80" t="s">
        <v>156</v>
      </c>
      <c r="W4474" s="78">
        <v>75</v>
      </c>
      <c r="X4474" s="78">
        <v>9</v>
      </c>
    </row>
    <row r="4475" spans="1:24" s="66" customFormat="1" x14ac:dyDescent="0.25">
      <c r="A4475" s="67"/>
      <c r="B4475" s="67">
        <v>4047</v>
      </c>
      <c r="C4475" s="67" t="s">
        <v>689</v>
      </c>
      <c r="D4475" s="107">
        <v>300122</v>
      </c>
      <c r="E4475" s="75" t="s">
        <v>688</v>
      </c>
      <c r="F4475" s="76">
        <v>755730</v>
      </c>
      <c r="G4475" s="75" t="s">
        <v>197</v>
      </c>
      <c r="H4475" s="77">
        <v>0</v>
      </c>
      <c r="I4475" s="77">
        <v>0</v>
      </c>
      <c r="J4475" s="77">
        <v>500</v>
      </c>
      <c r="K4475" s="77">
        <v>25</v>
      </c>
      <c r="L4475" s="80">
        <v>2000</v>
      </c>
      <c r="N4475" s="80"/>
      <c r="O4475" s="80"/>
      <c r="P4475" s="80"/>
      <c r="Q4475" s="78">
        <v>110010</v>
      </c>
      <c r="R4475" s="79" t="s">
        <v>45</v>
      </c>
      <c r="S4475" s="78">
        <v>25</v>
      </c>
      <c r="T4475" s="79" t="s">
        <v>45</v>
      </c>
      <c r="U4475" s="78">
        <v>11</v>
      </c>
      <c r="V4475" s="80" t="s">
        <v>156</v>
      </c>
      <c r="W4475" s="78">
        <v>75</v>
      </c>
      <c r="X4475" s="78">
        <v>9</v>
      </c>
    </row>
    <row r="4476" spans="1:24" x14ac:dyDescent="0.25">
      <c r="A4476" s="67"/>
      <c r="B4476" s="67">
        <v>4048</v>
      </c>
      <c r="C4476" s="67" t="s">
        <v>689</v>
      </c>
      <c r="D4476" s="107">
        <v>300122</v>
      </c>
      <c r="E4476" s="75" t="s">
        <v>688</v>
      </c>
      <c r="F4476" s="76">
        <v>755745</v>
      </c>
      <c r="G4476" s="75" t="s">
        <v>252</v>
      </c>
      <c r="H4476" s="77">
        <v>921.18</v>
      </c>
      <c r="I4476" s="77">
        <v>2145.71</v>
      </c>
      <c r="J4476" s="77">
        <v>3500</v>
      </c>
      <c r="K4476" s="77">
        <v>2386.39</v>
      </c>
      <c r="L4476" s="80">
        <v>9000</v>
      </c>
      <c r="M4476" s="80">
        <v>-6000</v>
      </c>
      <c r="N4476" s="80"/>
      <c r="O4476" s="80"/>
      <c r="P4476" s="80"/>
      <c r="Q4476" s="78">
        <v>110010</v>
      </c>
      <c r="R4476" s="79" t="s">
        <v>45</v>
      </c>
      <c r="S4476" s="78">
        <v>25</v>
      </c>
      <c r="T4476" s="79" t="s">
        <v>45</v>
      </c>
      <c r="U4476" s="78">
        <v>11</v>
      </c>
      <c r="V4476" s="80" t="s">
        <v>156</v>
      </c>
      <c r="W4476" s="78">
        <v>75</v>
      </c>
      <c r="X4476" s="78">
        <v>9</v>
      </c>
    </row>
    <row r="4477" spans="1:24" x14ac:dyDescent="0.25">
      <c r="A4477" s="67"/>
      <c r="B4477" s="67">
        <v>4049</v>
      </c>
      <c r="C4477" s="67" t="s">
        <v>689</v>
      </c>
      <c r="D4477" s="107">
        <v>300122</v>
      </c>
      <c r="E4477" s="75" t="s">
        <v>688</v>
      </c>
      <c r="F4477" s="76">
        <v>787410</v>
      </c>
      <c r="G4477" s="75" t="s">
        <v>227</v>
      </c>
      <c r="H4477" s="77">
        <v>0</v>
      </c>
      <c r="I4477" s="77">
        <v>0</v>
      </c>
      <c r="J4477" s="77">
        <v>200</v>
      </c>
      <c r="K4477" s="77">
        <v>0</v>
      </c>
      <c r="L4477" s="80">
        <v>2623</v>
      </c>
      <c r="M4477" s="80"/>
      <c r="N4477" s="80"/>
      <c r="O4477" s="80"/>
      <c r="P4477" s="80"/>
      <c r="Q4477" s="78">
        <v>110010</v>
      </c>
      <c r="R4477" s="79" t="s">
        <v>45</v>
      </c>
      <c r="S4477" s="78">
        <v>25</v>
      </c>
      <c r="T4477" s="79" t="s">
        <v>45</v>
      </c>
      <c r="U4477" s="78">
        <v>11</v>
      </c>
      <c r="V4477" s="80" t="s">
        <v>156</v>
      </c>
      <c r="W4477" s="78">
        <v>78</v>
      </c>
      <c r="X4477" s="78">
        <v>9</v>
      </c>
    </row>
    <row r="4478" spans="1:24" x14ac:dyDescent="0.25">
      <c r="A4478" s="67"/>
      <c r="B4478" s="67"/>
      <c r="C4478" s="67" t="s">
        <v>689</v>
      </c>
      <c r="D4478" s="107">
        <v>300122</v>
      </c>
      <c r="E4478" s="75" t="s">
        <v>688</v>
      </c>
      <c r="F4478" s="66">
        <v>798142</v>
      </c>
      <c r="G4478" s="66" t="s">
        <v>839</v>
      </c>
      <c r="H4478" s="77"/>
      <c r="I4478" s="77"/>
      <c r="J4478" s="77"/>
      <c r="K4478" s="77"/>
      <c r="L4478" s="80">
        <v>-4462</v>
      </c>
      <c r="M4478" s="80"/>
      <c r="N4478" s="80"/>
      <c r="O4478" s="80"/>
      <c r="P4478" s="80"/>
      <c r="Q4478" s="78">
        <v>110010</v>
      </c>
      <c r="R4478" s="79" t="s">
        <v>45</v>
      </c>
      <c r="S4478" s="78">
        <v>25</v>
      </c>
      <c r="T4478" s="79" t="s">
        <v>45</v>
      </c>
      <c r="U4478" s="78">
        <v>11</v>
      </c>
      <c r="V4478" s="80" t="s">
        <v>156</v>
      </c>
      <c r="W4478" s="78">
        <v>79</v>
      </c>
      <c r="X4478" s="78">
        <v>9</v>
      </c>
    </row>
    <row r="4479" spans="1:24" x14ac:dyDescent="0.25">
      <c r="A4479" s="67"/>
      <c r="B4479" s="67">
        <v>4050</v>
      </c>
      <c r="C4479" s="67" t="s">
        <v>689</v>
      </c>
      <c r="D4479" s="109">
        <v>880012</v>
      </c>
      <c r="E4479" s="86" t="s">
        <v>808</v>
      </c>
      <c r="F4479" s="72">
        <v>712370</v>
      </c>
      <c r="G4479" s="86" t="s">
        <v>184</v>
      </c>
      <c r="H4479" s="87">
        <v>0</v>
      </c>
      <c r="I4479" s="87">
        <v>0</v>
      </c>
      <c r="J4479" s="87">
        <v>4200</v>
      </c>
      <c r="K4479" s="87">
        <v>0</v>
      </c>
      <c r="L4479" s="80">
        <v>0</v>
      </c>
      <c r="M4479" s="80"/>
      <c r="N4479" s="80"/>
      <c r="O4479" s="80"/>
      <c r="P4479" s="80"/>
      <c r="Q4479" s="78">
        <v>380010</v>
      </c>
      <c r="R4479" s="79" t="s">
        <v>687</v>
      </c>
      <c r="S4479" s="78">
        <v>540</v>
      </c>
      <c r="T4479" s="79" t="s">
        <v>687</v>
      </c>
      <c r="U4479" s="78">
        <v>31</v>
      </c>
      <c r="V4479" s="80" t="s">
        <v>716</v>
      </c>
      <c r="W4479" s="78">
        <v>71</v>
      </c>
      <c r="X4479" s="78"/>
    </row>
    <row r="4480" spans="1:24" x14ac:dyDescent="0.25">
      <c r="A4480" s="67"/>
      <c r="B4480" s="67">
        <v>4051</v>
      </c>
      <c r="C4480" s="67" t="s">
        <v>689</v>
      </c>
      <c r="D4480" s="109">
        <v>880012</v>
      </c>
      <c r="E4480" s="86" t="s">
        <v>808</v>
      </c>
      <c r="F4480" s="72">
        <v>755360</v>
      </c>
      <c r="G4480" s="86" t="s">
        <v>225</v>
      </c>
      <c r="H4480" s="87">
        <v>0</v>
      </c>
      <c r="I4480" s="87">
        <v>0</v>
      </c>
      <c r="J4480" s="87">
        <v>250</v>
      </c>
      <c r="K4480" s="87">
        <v>0</v>
      </c>
      <c r="L4480" s="80">
        <v>0</v>
      </c>
      <c r="M4480" s="80"/>
      <c r="N4480" s="80"/>
      <c r="O4480" s="80"/>
      <c r="P4480" s="80"/>
      <c r="Q4480" s="78">
        <v>380010</v>
      </c>
      <c r="R4480" s="79" t="s">
        <v>687</v>
      </c>
      <c r="S4480" s="78">
        <v>540</v>
      </c>
      <c r="T4480" s="79" t="s">
        <v>687</v>
      </c>
      <c r="U4480" s="78">
        <v>31</v>
      </c>
      <c r="V4480" s="80" t="s">
        <v>716</v>
      </c>
      <c r="W4480" s="78">
        <v>75</v>
      </c>
      <c r="X4480" s="78"/>
    </row>
    <row r="4481" spans="1:24" x14ac:dyDescent="0.25">
      <c r="A4481" s="67"/>
      <c r="B4481" s="67">
        <v>4052</v>
      </c>
      <c r="C4481" s="67" t="s">
        <v>689</v>
      </c>
      <c r="D4481" s="109">
        <v>880012</v>
      </c>
      <c r="E4481" s="86" t="s">
        <v>808</v>
      </c>
      <c r="F4481" s="72">
        <v>755745</v>
      </c>
      <c r="G4481" s="86" t="s">
        <v>252</v>
      </c>
      <c r="H4481" s="87">
        <v>0</v>
      </c>
      <c r="I4481" s="87">
        <v>0</v>
      </c>
      <c r="J4481" s="87">
        <v>5000</v>
      </c>
      <c r="K4481" s="87">
        <v>0</v>
      </c>
      <c r="L4481" s="80">
        <v>0</v>
      </c>
      <c r="M4481" s="80"/>
      <c r="N4481" s="80"/>
      <c r="O4481" s="80"/>
      <c r="P4481" s="80"/>
      <c r="Q4481" s="78">
        <v>380010</v>
      </c>
      <c r="R4481" s="79" t="s">
        <v>687</v>
      </c>
      <c r="S4481" s="78">
        <v>540</v>
      </c>
      <c r="T4481" s="79" t="s">
        <v>687</v>
      </c>
      <c r="U4481" s="78">
        <v>31</v>
      </c>
      <c r="V4481" s="80" t="s">
        <v>716</v>
      </c>
      <c r="W4481" s="78">
        <v>75</v>
      </c>
      <c r="X4481" s="78"/>
    </row>
    <row r="4482" spans="1:24" x14ac:dyDescent="0.25">
      <c r="A4482" s="67"/>
      <c r="B4482" s="67">
        <v>4053</v>
      </c>
      <c r="C4482" s="67" t="s">
        <v>689</v>
      </c>
      <c r="D4482" s="109">
        <v>880012</v>
      </c>
      <c r="E4482" s="86" t="s">
        <v>808</v>
      </c>
      <c r="F4482" s="72">
        <v>755755</v>
      </c>
      <c r="G4482" s="86" t="s">
        <v>373</v>
      </c>
      <c r="H4482" s="87">
        <v>0</v>
      </c>
      <c r="I4482" s="87">
        <v>0</v>
      </c>
      <c r="J4482" s="87">
        <v>550</v>
      </c>
      <c r="K4482" s="87">
        <v>0</v>
      </c>
      <c r="L4482" s="80">
        <v>0</v>
      </c>
      <c r="M4482" s="80"/>
      <c r="N4482" s="80"/>
      <c r="O4482" s="80"/>
      <c r="P4482" s="80"/>
      <c r="Q4482" s="78">
        <v>380010</v>
      </c>
      <c r="R4482" s="79" t="s">
        <v>687</v>
      </c>
      <c r="S4482" s="78">
        <v>540</v>
      </c>
      <c r="T4482" s="79" t="s">
        <v>687</v>
      </c>
      <c r="U4482" s="78">
        <v>31</v>
      </c>
      <c r="V4482" s="80" t="s">
        <v>716</v>
      </c>
      <c r="W4482" s="78">
        <v>75</v>
      </c>
      <c r="X4482" s="78"/>
    </row>
    <row r="4483" spans="1:24" x14ac:dyDescent="0.25">
      <c r="A4483" s="67"/>
      <c r="B4483" s="67">
        <v>4054</v>
      </c>
      <c r="C4483" s="67" t="s">
        <v>809</v>
      </c>
      <c r="D4483" s="107">
        <v>221116</v>
      </c>
      <c r="E4483" s="75" t="s">
        <v>621</v>
      </c>
      <c r="F4483" s="76">
        <v>611210</v>
      </c>
      <c r="G4483" s="75" t="s">
        <v>221</v>
      </c>
      <c r="H4483" s="77">
        <v>103729.92000000003</v>
      </c>
      <c r="I4483" s="77">
        <v>107879.15999999997</v>
      </c>
      <c r="J4483" s="77">
        <v>112195</v>
      </c>
      <c r="K4483" s="77">
        <v>56097.18</v>
      </c>
      <c r="L4483" s="80">
        <v>112194</v>
      </c>
      <c r="M4483" s="80"/>
      <c r="N4483" s="80"/>
      <c r="O4483" s="80"/>
      <c r="P4483" s="80"/>
      <c r="Q4483" s="78">
        <v>110010</v>
      </c>
      <c r="R4483" s="79" t="s">
        <v>31</v>
      </c>
      <c r="S4483" s="78">
        <v>30</v>
      </c>
      <c r="T4483" s="79" t="s">
        <v>31</v>
      </c>
      <c r="U4483" s="78">
        <v>11</v>
      </c>
      <c r="V4483" s="80" t="s">
        <v>156</v>
      </c>
      <c r="W4483" s="78">
        <v>61</v>
      </c>
      <c r="X4483" s="78">
        <v>9</v>
      </c>
    </row>
    <row r="4484" spans="1:24" x14ac:dyDescent="0.25">
      <c r="A4484" s="67"/>
      <c r="B4484" s="67">
        <v>4055</v>
      </c>
      <c r="C4484" s="67" t="s">
        <v>809</v>
      </c>
      <c r="D4484" s="107">
        <v>221116</v>
      </c>
      <c r="E4484" s="75" t="s">
        <v>621</v>
      </c>
      <c r="F4484" s="76">
        <v>611310</v>
      </c>
      <c r="G4484" s="75" t="s">
        <v>179</v>
      </c>
      <c r="H4484" s="77">
        <v>85205.04</v>
      </c>
      <c r="I4484" s="77">
        <v>88613.280000000013</v>
      </c>
      <c r="J4484" s="77">
        <v>92158</v>
      </c>
      <c r="K4484" s="77">
        <v>46078.92</v>
      </c>
      <c r="L4484" s="80">
        <v>92158</v>
      </c>
      <c r="M4484" s="80"/>
      <c r="N4484" s="80"/>
      <c r="O4484" s="80"/>
      <c r="P4484" s="80"/>
      <c r="Q4484" s="78">
        <v>110010</v>
      </c>
      <c r="R4484" s="79" t="s">
        <v>31</v>
      </c>
      <c r="S4484" s="78">
        <v>30</v>
      </c>
      <c r="T4484" s="79" t="s">
        <v>31</v>
      </c>
      <c r="U4484" s="78">
        <v>11</v>
      </c>
      <c r="V4484" s="80" t="s">
        <v>156</v>
      </c>
      <c r="W4484" s="78">
        <v>61</v>
      </c>
      <c r="X4484" s="78">
        <v>9</v>
      </c>
    </row>
    <row r="4485" spans="1:24" x14ac:dyDescent="0.25">
      <c r="A4485" s="67"/>
      <c r="B4485" s="67">
        <v>4056</v>
      </c>
      <c r="C4485" s="67" t="s">
        <v>809</v>
      </c>
      <c r="D4485" s="107">
        <v>221116</v>
      </c>
      <c r="E4485" s="75" t="s">
        <v>621</v>
      </c>
      <c r="F4485" s="76">
        <v>611420</v>
      </c>
      <c r="G4485" s="75" t="s">
        <v>181</v>
      </c>
      <c r="H4485" s="77">
        <v>49532.039999999986</v>
      </c>
      <c r="I4485" s="77">
        <v>51204.960000000014</v>
      </c>
      <c r="J4485" s="77">
        <v>53126</v>
      </c>
      <c r="K4485" s="77">
        <v>26562.780000000002</v>
      </c>
      <c r="L4485" s="80">
        <v>53126</v>
      </c>
      <c r="M4485" s="80"/>
      <c r="N4485" s="80"/>
      <c r="O4485" s="80"/>
      <c r="P4485" s="80"/>
      <c r="Q4485" s="78">
        <v>110010</v>
      </c>
      <c r="R4485" s="79" t="s">
        <v>31</v>
      </c>
      <c r="S4485" s="78">
        <v>30</v>
      </c>
      <c r="T4485" s="79" t="s">
        <v>31</v>
      </c>
      <c r="U4485" s="78">
        <v>11</v>
      </c>
      <c r="V4485" s="80" t="s">
        <v>156</v>
      </c>
      <c r="W4485" s="78">
        <v>61</v>
      </c>
      <c r="X4485" s="78">
        <v>9</v>
      </c>
    </row>
    <row r="4486" spans="1:24" x14ac:dyDescent="0.25">
      <c r="A4486" s="67"/>
      <c r="B4486" s="67">
        <v>4057</v>
      </c>
      <c r="C4486" s="67" t="s">
        <v>809</v>
      </c>
      <c r="D4486" s="107">
        <v>221116</v>
      </c>
      <c r="E4486" s="75" t="s">
        <v>621</v>
      </c>
      <c r="F4486" s="76">
        <v>611430</v>
      </c>
      <c r="G4486" s="75" t="s">
        <v>255</v>
      </c>
      <c r="H4486" s="77">
        <v>14527.02</v>
      </c>
      <c r="I4486" s="77">
        <v>30216.12000000001</v>
      </c>
      <c r="J4486" s="77">
        <v>31425</v>
      </c>
      <c r="K4486" s="77">
        <v>11427.19</v>
      </c>
      <c r="L4486" s="80">
        <v>29432</v>
      </c>
      <c r="M4486" s="80"/>
      <c r="N4486" s="80"/>
      <c r="O4486" s="80"/>
      <c r="P4486" s="80"/>
      <c r="Q4486" s="78">
        <v>110010</v>
      </c>
      <c r="R4486" s="79" t="s">
        <v>31</v>
      </c>
      <c r="S4486" s="78">
        <v>30</v>
      </c>
      <c r="T4486" s="79" t="s">
        <v>31</v>
      </c>
      <c r="U4486" s="78">
        <v>11</v>
      </c>
      <c r="V4486" s="80" t="s">
        <v>156</v>
      </c>
      <c r="W4486" s="78">
        <v>61</v>
      </c>
      <c r="X4486" s="78">
        <v>9</v>
      </c>
    </row>
    <row r="4487" spans="1:24" x14ac:dyDescent="0.25">
      <c r="A4487" s="67"/>
      <c r="B4487" s="67">
        <v>4058</v>
      </c>
      <c r="C4487" s="67" t="s">
        <v>809</v>
      </c>
      <c r="D4487" s="107">
        <v>221116</v>
      </c>
      <c r="E4487" s="75" t="s">
        <v>621</v>
      </c>
      <c r="F4487" s="76">
        <v>611460</v>
      </c>
      <c r="G4487" s="75" t="s">
        <v>182</v>
      </c>
      <c r="H4487" s="77">
        <v>370.80000000000007</v>
      </c>
      <c r="I4487" s="77">
        <v>0</v>
      </c>
      <c r="J4487" s="77">
        <v>3712</v>
      </c>
      <c r="K4487" s="77">
        <v>0</v>
      </c>
      <c r="L4487" s="80">
        <v>0</v>
      </c>
      <c r="M4487" s="80"/>
      <c r="N4487" s="80"/>
      <c r="O4487" s="80"/>
      <c r="P4487" s="80"/>
      <c r="Q4487" s="78">
        <v>110010</v>
      </c>
      <c r="R4487" s="79" t="s">
        <v>31</v>
      </c>
      <c r="S4487" s="78">
        <v>30</v>
      </c>
      <c r="T4487" s="79" t="s">
        <v>31</v>
      </c>
      <c r="U4487" s="78">
        <v>11</v>
      </c>
      <c r="V4487" s="80" t="s">
        <v>156</v>
      </c>
      <c r="W4487" s="78">
        <v>61</v>
      </c>
      <c r="X4487" s="78">
        <v>9</v>
      </c>
    </row>
    <row r="4488" spans="1:24" s="66" customFormat="1" x14ac:dyDescent="0.25">
      <c r="A4488" s="67"/>
      <c r="B4488" s="67">
        <v>4059</v>
      </c>
      <c r="C4488" s="67" t="s">
        <v>809</v>
      </c>
      <c r="D4488" s="107">
        <v>221116</v>
      </c>
      <c r="E4488" s="75" t="s">
        <v>621</v>
      </c>
      <c r="F4488" s="76">
        <v>611489</v>
      </c>
      <c r="G4488" s="75" t="s">
        <v>733</v>
      </c>
      <c r="H4488" s="77">
        <v>0</v>
      </c>
      <c r="I4488" s="77">
        <v>105.32</v>
      </c>
      <c r="J4488" s="77">
        <v>471</v>
      </c>
      <c r="K4488" s="77">
        <v>470.98</v>
      </c>
      <c r="L4488" s="80">
        <v>500</v>
      </c>
      <c r="M4488" s="80"/>
      <c r="N4488" s="80"/>
      <c r="O4488" s="80"/>
      <c r="P4488" s="80"/>
      <c r="Q4488" s="78">
        <v>110010</v>
      </c>
      <c r="R4488" s="79" t="s">
        <v>31</v>
      </c>
      <c r="S4488" s="78">
        <v>30</v>
      </c>
      <c r="T4488" s="79" t="s">
        <v>31</v>
      </c>
      <c r="U4488" s="78">
        <v>11</v>
      </c>
      <c r="V4488" s="80" t="s">
        <v>156</v>
      </c>
      <c r="W4488" s="78">
        <v>61</v>
      </c>
      <c r="X4488" s="78">
        <v>9</v>
      </c>
    </row>
    <row r="4489" spans="1:24" x14ac:dyDescent="0.25">
      <c r="A4489" s="67"/>
      <c r="B4489" s="67">
        <v>4060</v>
      </c>
      <c r="C4489" s="67" t="s">
        <v>809</v>
      </c>
      <c r="D4489" s="107">
        <v>221116</v>
      </c>
      <c r="E4489" s="75" t="s">
        <v>621</v>
      </c>
      <c r="F4489" s="76">
        <v>611491</v>
      </c>
      <c r="G4489" s="75" t="s">
        <v>233</v>
      </c>
      <c r="H4489" s="77">
        <v>373.94</v>
      </c>
      <c r="I4489" s="77">
        <v>0</v>
      </c>
      <c r="J4489" s="77">
        <v>520</v>
      </c>
      <c r="K4489" s="77">
        <v>0</v>
      </c>
      <c r="L4489" s="80">
        <v>500</v>
      </c>
      <c r="M4489" s="80"/>
      <c r="N4489" s="80"/>
      <c r="O4489" s="80"/>
      <c r="P4489" s="80"/>
      <c r="Q4489" s="78">
        <v>110010</v>
      </c>
      <c r="R4489" s="79" t="s">
        <v>31</v>
      </c>
      <c r="S4489" s="78">
        <v>30</v>
      </c>
      <c r="T4489" s="79" t="s">
        <v>31</v>
      </c>
      <c r="U4489" s="78">
        <v>11</v>
      </c>
      <c r="V4489" s="80" t="s">
        <v>156</v>
      </c>
      <c r="W4489" s="78">
        <v>61</v>
      </c>
      <c r="X4489" s="78">
        <v>9</v>
      </c>
    </row>
    <row r="4490" spans="1:24" x14ac:dyDescent="0.25">
      <c r="A4490" s="67"/>
      <c r="B4490" s="67">
        <v>4061</v>
      </c>
      <c r="C4490" s="67" t="s">
        <v>809</v>
      </c>
      <c r="D4490" s="107">
        <v>221116</v>
      </c>
      <c r="E4490" s="75" t="s">
        <v>621</v>
      </c>
      <c r="F4490" s="76">
        <v>611492</v>
      </c>
      <c r="G4490" s="75" t="s">
        <v>183</v>
      </c>
      <c r="H4490" s="77">
        <v>57.62</v>
      </c>
      <c r="I4490" s="77">
        <v>844.62</v>
      </c>
      <c r="J4490" s="77">
        <v>404</v>
      </c>
      <c r="K4490" s="77">
        <v>237.96</v>
      </c>
      <c r="L4490" s="80">
        <v>400</v>
      </c>
      <c r="M4490" s="80"/>
      <c r="N4490" s="80"/>
      <c r="O4490" s="80"/>
      <c r="P4490" s="80"/>
      <c r="Q4490" s="78">
        <v>110010</v>
      </c>
      <c r="R4490" s="79" t="s">
        <v>31</v>
      </c>
      <c r="S4490" s="78">
        <v>30</v>
      </c>
      <c r="T4490" s="79" t="s">
        <v>31</v>
      </c>
      <c r="U4490" s="78">
        <v>11</v>
      </c>
      <c r="V4490" s="80" t="s">
        <v>156</v>
      </c>
      <c r="W4490" s="78">
        <v>61</v>
      </c>
      <c r="X4490" s="78">
        <v>9</v>
      </c>
    </row>
    <row r="4491" spans="1:24" x14ac:dyDescent="0.25">
      <c r="A4491" s="67"/>
      <c r="B4491" s="67">
        <v>4062</v>
      </c>
      <c r="C4491" s="67" t="s">
        <v>809</v>
      </c>
      <c r="D4491" s="107">
        <v>221116</v>
      </c>
      <c r="E4491" s="75" t="s">
        <v>621</v>
      </c>
      <c r="F4491" s="76">
        <v>611493</v>
      </c>
      <c r="G4491" s="75" t="s">
        <v>218</v>
      </c>
      <c r="H4491" s="77">
        <v>0</v>
      </c>
      <c r="I4491" s="77">
        <v>0</v>
      </c>
      <c r="J4491" s="77">
        <v>0</v>
      </c>
      <c r="K4491" s="77">
        <v>728.98</v>
      </c>
      <c r="L4491" s="80">
        <v>0</v>
      </c>
      <c r="M4491" s="80"/>
      <c r="N4491" s="80"/>
      <c r="O4491" s="80"/>
      <c r="P4491" s="80"/>
      <c r="Q4491" s="78">
        <v>110010</v>
      </c>
      <c r="R4491" s="79" t="s">
        <v>31</v>
      </c>
      <c r="S4491" s="78">
        <v>30</v>
      </c>
      <c r="T4491" s="79" t="s">
        <v>31</v>
      </c>
      <c r="U4491" s="78">
        <v>11</v>
      </c>
      <c r="V4491" s="80" t="s">
        <v>156</v>
      </c>
      <c r="W4491" s="78">
        <v>61</v>
      </c>
      <c r="X4491" s="78">
        <v>9</v>
      </c>
    </row>
    <row r="4492" spans="1:24" x14ac:dyDescent="0.25">
      <c r="A4492" s="67"/>
      <c r="B4492" s="67">
        <v>4063</v>
      </c>
      <c r="C4492" s="67" t="s">
        <v>809</v>
      </c>
      <c r="D4492" s="107">
        <v>221116</v>
      </c>
      <c r="E4492" s="75" t="s">
        <v>621</v>
      </c>
      <c r="F4492" s="76">
        <v>611510</v>
      </c>
      <c r="G4492" s="75" t="s">
        <v>212</v>
      </c>
      <c r="H4492" s="77">
        <v>15965.470000000003</v>
      </c>
      <c r="I4492" s="77">
        <v>20461.690000000002</v>
      </c>
      <c r="J4492" s="77">
        <v>23453</v>
      </c>
      <c r="K4492" s="77">
        <v>18569.86</v>
      </c>
      <c r="L4492" s="80">
        <v>28000</v>
      </c>
      <c r="M4492" s="80"/>
      <c r="N4492" s="80"/>
      <c r="O4492" s="80"/>
      <c r="P4492" s="80"/>
      <c r="Q4492" s="78">
        <v>110010</v>
      </c>
      <c r="R4492" s="79" t="s">
        <v>31</v>
      </c>
      <c r="S4492" s="78">
        <v>30</v>
      </c>
      <c r="T4492" s="79" t="s">
        <v>31</v>
      </c>
      <c r="U4492" s="78">
        <v>11</v>
      </c>
      <c r="V4492" s="80" t="s">
        <v>156</v>
      </c>
      <c r="W4492" s="78">
        <v>61</v>
      </c>
      <c r="X4492" s="78">
        <v>9</v>
      </c>
    </row>
    <row r="4493" spans="1:24" x14ac:dyDescent="0.25">
      <c r="A4493" s="67"/>
      <c r="B4493" s="67">
        <v>4064</v>
      </c>
      <c r="C4493" s="67" t="s">
        <v>809</v>
      </c>
      <c r="D4493" s="107">
        <v>221116</v>
      </c>
      <c r="E4493" s="75" t="s">
        <v>621</v>
      </c>
      <c r="F4493" s="76">
        <v>611515</v>
      </c>
      <c r="G4493" s="75" t="s">
        <v>213</v>
      </c>
      <c r="H4493" s="77">
        <v>0</v>
      </c>
      <c r="I4493" s="77">
        <v>0</v>
      </c>
      <c r="J4493" s="77">
        <v>2000</v>
      </c>
      <c r="K4493" s="77">
        <v>0</v>
      </c>
      <c r="L4493" s="80">
        <v>0</v>
      </c>
      <c r="M4493" s="80"/>
      <c r="N4493" s="80"/>
      <c r="O4493" s="80"/>
      <c r="P4493" s="80"/>
      <c r="Q4493" s="78">
        <v>110010</v>
      </c>
      <c r="R4493" s="79" t="s">
        <v>31</v>
      </c>
      <c r="S4493" s="78">
        <v>30</v>
      </c>
      <c r="T4493" s="79" t="s">
        <v>31</v>
      </c>
      <c r="U4493" s="78">
        <v>11</v>
      </c>
      <c r="V4493" s="80" t="s">
        <v>156</v>
      </c>
      <c r="W4493" s="78">
        <v>61</v>
      </c>
      <c r="X4493" s="78">
        <v>9</v>
      </c>
    </row>
    <row r="4494" spans="1:24" x14ac:dyDescent="0.25">
      <c r="A4494" s="67"/>
      <c r="B4494" s="67">
        <v>4065</v>
      </c>
      <c r="C4494" s="67" t="s">
        <v>809</v>
      </c>
      <c r="D4494" s="107">
        <v>221116</v>
      </c>
      <c r="E4494" s="75" t="s">
        <v>621</v>
      </c>
      <c r="F4494" s="76">
        <v>611520</v>
      </c>
      <c r="G4494" s="75" t="s">
        <v>275</v>
      </c>
      <c r="H4494" s="77">
        <v>4703.97</v>
      </c>
      <c r="I4494" s="77">
        <v>1733.94</v>
      </c>
      <c r="J4494" s="77">
        <v>0</v>
      </c>
      <c r="K4494" s="77">
        <v>0</v>
      </c>
      <c r="L4494" s="80">
        <v>0</v>
      </c>
      <c r="M4494" s="80"/>
      <c r="N4494" s="80"/>
      <c r="O4494" s="80"/>
      <c r="P4494" s="80"/>
      <c r="Q4494" s="78">
        <v>110010</v>
      </c>
      <c r="R4494" s="79" t="s">
        <v>31</v>
      </c>
      <c r="S4494" s="78">
        <v>30</v>
      </c>
      <c r="T4494" s="79" t="s">
        <v>31</v>
      </c>
      <c r="U4494" s="78">
        <v>11</v>
      </c>
      <c r="V4494" s="80" t="s">
        <v>156</v>
      </c>
      <c r="W4494" s="78">
        <v>61</v>
      </c>
      <c r="X4494" s="78">
        <v>9</v>
      </c>
    </row>
    <row r="4495" spans="1:24" x14ac:dyDescent="0.25">
      <c r="A4495" s="67"/>
      <c r="B4495" s="67">
        <v>4066</v>
      </c>
      <c r="C4495" s="67" t="s">
        <v>809</v>
      </c>
      <c r="D4495" s="107">
        <v>221116</v>
      </c>
      <c r="E4495" s="75" t="s">
        <v>621</v>
      </c>
      <c r="F4495" s="76">
        <v>733120</v>
      </c>
      <c r="G4495" s="75" t="s">
        <v>188</v>
      </c>
      <c r="H4495" s="77">
        <v>3039.03</v>
      </c>
      <c r="I4495" s="77">
        <v>4879.7300000000005</v>
      </c>
      <c r="J4495" s="77">
        <v>4037</v>
      </c>
      <c r="K4495" s="77">
        <v>1243.76</v>
      </c>
      <c r="L4495" s="80">
        <v>6010</v>
      </c>
      <c r="M4495" s="80"/>
      <c r="N4495" s="80"/>
      <c r="O4495" s="80"/>
      <c r="P4495" s="80"/>
      <c r="Q4495" s="78">
        <v>110010</v>
      </c>
      <c r="R4495" s="79" t="s">
        <v>31</v>
      </c>
      <c r="S4495" s="78">
        <v>30</v>
      </c>
      <c r="T4495" s="79" t="s">
        <v>31</v>
      </c>
      <c r="U4495" s="78">
        <v>11</v>
      </c>
      <c r="V4495" s="80" t="s">
        <v>156</v>
      </c>
      <c r="W4495" s="78">
        <v>73</v>
      </c>
      <c r="X4495" s="78">
        <v>9</v>
      </c>
    </row>
    <row r="4496" spans="1:24" x14ac:dyDescent="0.25">
      <c r="A4496" s="67"/>
      <c r="B4496" s="67">
        <v>4067</v>
      </c>
      <c r="C4496" s="67" t="s">
        <v>809</v>
      </c>
      <c r="D4496" s="107">
        <v>221116</v>
      </c>
      <c r="E4496" s="75" t="s">
        <v>621</v>
      </c>
      <c r="F4496" s="76">
        <v>744210</v>
      </c>
      <c r="G4496" s="75" t="s">
        <v>190</v>
      </c>
      <c r="H4496" s="77">
        <v>1009.2900000000001</v>
      </c>
      <c r="I4496" s="77">
        <v>1073.8999999999999</v>
      </c>
      <c r="J4496" s="77">
        <v>1500</v>
      </c>
      <c r="K4496" s="77">
        <v>824.96999999999991</v>
      </c>
      <c r="L4496" s="80">
        <v>1500</v>
      </c>
      <c r="M4496" s="80"/>
      <c r="N4496" s="80"/>
      <c r="O4496" s="80"/>
      <c r="P4496" s="80"/>
      <c r="Q4496" s="78">
        <v>110010</v>
      </c>
      <c r="R4496" s="79" t="s">
        <v>31</v>
      </c>
      <c r="S4496" s="78">
        <v>30</v>
      </c>
      <c r="T4496" s="79" t="s">
        <v>31</v>
      </c>
      <c r="U4496" s="78">
        <v>11</v>
      </c>
      <c r="V4496" s="80" t="s">
        <v>156</v>
      </c>
      <c r="W4496" s="78">
        <v>74</v>
      </c>
      <c r="X4496" s="78">
        <v>9</v>
      </c>
    </row>
    <row r="4497" spans="1:24" x14ac:dyDescent="0.25">
      <c r="A4497" s="67"/>
      <c r="B4497" s="67">
        <v>4068</v>
      </c>
      <c r="C4497" s="67" t="s">
        <v>809</v>
      </c>
      <c r="D4497" s="107">
        <v>221116</v>
      </c>
      <c r="E4497" s="75" t="s">
        <v>621</v>
      </c>
      <c r="F4497" s="76">
        <v>744220</v>
      </c>
      <c r="G4497" s="75" t="s">
        <v>191</v>
      </c>
      <c r="H4497" s="77">
        <v>1438.29</v>
      </c>
      <c r="I4497" s="77">
        <v>1635.44</v>
      </c>
      <c r="J4497" s="77">
        <v>3000</v>
      </c>
      <c r="K4497" s="77">
        <v>1114.2</v>
      </c>
      <c r="L4497" s="80">
        <v>4000</v>
      </c>
      <c r="M4497" s="80"/>
      <c r="N4497" s="80"/>
      <c r="O4497" s="80"/>
      <c r="P4497" s="80"/>
      <c r="Q4497" s="78">
        <v>110010</v>
      </c>
      <c r="R4497" s="79" t="s">
        <v>31</v>
      </c>
      <c r="S4497" s="78">
        <v>30</v>
      </c>
      <c r="T4497" s="79" t="s">
        <v>31</v>
      </c>
      <c r="U4497" s="78">
        <v>11</v>
      </c>
      <c r="V4497" s="80" t="s">
        <v>156</v>
      </c>
      <c r="W4497" s="78">
        <v>74</v>
      </c>
      <c r="X4497" s="78">
        <v>9</v>
      </c>
    </row>
    <row r="4498" spans="1:24" x14ac:dyDescent="0.25">
      <c r="A4498" s="67"/>
      <c r="B4498" s="67">
        <v>4069</v>
      </c>
      <c r="C4498" s="67" t="s">
        <v>809</v>
      </c>
      <c r="D4498" s="107">
        <v>221116</v>
      </c>
      <c r="E4498" s="75" t="s">
        <v>621</v>
      </c>
      <c r="F4498" s="76">
        <v>755240</v>
      </c>
      <c r="G4498" s="75" t="s">
        <v>193</v>
      </c>
      <c r="H4498" s="77">
        <v>41515.800000000003</v>
      </c>
      <c r="I4498" s="77">
        <v>44933.5</v>
      </c>
      <c r="J4498" s="77">
        <v>46513</v>
      </c>
      <c r="K4498" s="77">
        <v>46512.9</v>
      </c>
      <c r="L4498" s="80">
        <f>46500+7500</f>
        <v>54000</v>
      </c>
      <c r="M4498" s="80"/>
      <c r="N4498" s="80"/>
      <c r="O4498" s="80">
        <v>7500</v>
      </c>
      <c r="P4498" s="80"/>
      <c r="Q4498" s="78">
        <v>110010</v>
      </c>
      <c r="R4498" s="79" t="s">
        <v>31</v>
      </c>
      <c r="S4498" s="78">
        <v>30</v>
      </c>
      <c r="T4498" s="79" t="s">
        <v>31</v>
      </c>
      <c r="U4498" s="78">
        <v>11</v>
      </c>
      <c r="V4498" s="80" t="s">
        <v>156</v>
      </c>
      <c r="W4498" s="78">
        <v>75</v>
      </c>
      <c r="X4498" s="78">
        <v>9</v>
      </c>
    </row>
    <row r="4499" spans="1:24" x14ac:dyDescent="0.25">
      <c r="A4499" s="67"/>
      <c r="B4499" s="67">
        <v>4071</v>
      </c>
      <c r="C4499" s="67" t="s">
        <v>809</v>
      </c>
      <c r="D4499" s="107">
        <v>221116</v>
      </c>
      <c r="E4499" s="75" t="s">
        <v>621</v>
      </c>
      <c r="F4499" s="76">
        <v>755360</v>
      </c>
      <c r="G4499" s="75" t="s">
        <v>225</v>
      </c>
      <c r="H4499" s="77">
        <v>70.900000000000006</v>
      </c>
      <c r="I4499" s="77">
        <v>-3302.87</v>
      </c>
      <c r="J4499" s="77">
        <v>1050</v>
      </c>
      <c r="K4499" s="77">
        <v>0</v>
      </c>
      <c r="L4499" s="80">
        <v>1000</v>
      </c>
      <c r="M4499" s="80"/>
      <c r="N4499" s="80"/>
      <c r="O4499" s="80"/>
      <c r="P4499" s="80"/>
      <c r="Q4499" s="78">
        <v>110010</v>
      </c>
      <c r="R4499" s="79" t="s">
        <v>31</v>
      </c>
      <c r="S4499" s="78">
        <v>30</v>
      </c>
      <c r="T4499" s="79" t="s">
        <v>31</v>
      </c>
      <c r="U4499" s="78">
        <v>11</v>
      </c>
      <c r="V4499" s="80" t="s">
        <v>156</v>
      </c>
      <c r="W4499" s="78">
        <v>75</v>
      </c>
      <c r="X4499" s="78">
        <v>9</v>
      </c>
    </row>
    <row r="4500" spans="1:24" x14ac:dyDescent="0.25">
      <c r="A4500" s="67"/>
      <c r="B4500" s="67">
        <v>4072</v>
      </c>
      <c r="C4500" s="67" t="s">
        <v>809</v>
      </c>
      <c r="D4500" s="107">
        <v>221116</v>
      </c>
      <c r="E4500" s="75" t="s">
        <v>621</v>
      </c>
      <c r="F4500" s="76">
        <v>755705</v>
      </c>
      <c r="G4500" s="75" t="s">
        <v>196</v>
      </c>
      <c r="H4500" s="77">
        <v>341.22999999999996</v>
      </c>
      <c r="I4500" s="77">
        <v>274.86</v>
      </c>
      <c r="J4500" s="77">
        <v>1000</v>
      </c>
      <c r="K4500" s="77">
        <v>168.76000000000002</v>
      </c>
      <c r="L4500" s="80">
        <v>200</v>
      </c>
      <c r="M4500" s="80"/>
      <c r="N4500" s="80"/>
      <c r="O4500" s="80"/>
      <c r="P4500" s="80"/>
      <c r="Q4500" s="78">
        <v>110010</v>
      </c>
      <c r="R4500" s="79" t="s">
        <v>31</v>
      </c>
      <c r="S4500" s="78">
        <v>30</v>
      </c>
      <c r="T4500" s="79" t="s">
        <v>31</v>
      </c>
      <c r="U4500" s="78">
        <v>11</v>
      </c>
      <c r="V4500" s="80" t="s">
        <v>156</v>
      </c>
      <c r="W4500" s="78">
        <v>75</v>
      </c>
      <c r="X4500" s="78">
        <v>9</v>
      </c>
    </row>
    <row r="4501" spans="1:24" x14ac:dyDescent="0.25">
      <c r="A4501" s="67"/>
      <c r="B4501" s="67">
        <v>4073</v>
      </c>
      <c r="C4501" s="67" t="s">
        <v>809</v>
      </c>
      <c r="D4501" s="107">
        <v>221116</v>
      </c>
      <c r="E4501" s="75" t="s">
        <v>621</v>
      </c>
      <c r="F4501" s="76">
        <v>787430</v>
      </c>
      <c r="G4501" s="75" t="s">
        <v>207</v>
      </c>
      <c r="H4501" s="77">
        <v>872.19</v>
      </c>
      <c r="I4501" s="77">
        <v>0</v>
      </c>
      <c r="J4501" s="77">
        <v>950</v>
      </c>
      <c r="K4501" s="77">
        <v>921</v>
      </c>
      <c r="L4501" s="80">
        <v>0</v>
      </c>
      <c r="M4501" s="80"/>
      <c r="N4501" s="80"/>
      <c r="O4501" s="80"/>
      <c r="P4501" s="80"/>
      <c r="Q4501" s="78">
        <v>110010</v>
      </c>
      <c r="R4501" s="79" t="s">
        <v>31</v>
      </c>
      <c r="S4501" s="78">
        <v>30</v>
      </c>
      <c r="T4501" s="79" t="s">
        <v>31</v>
      </c>
      <c r="U4501" s="78">
        <v>11</v>
      </c>
      <c r="V4501" s="80" t="s">
        <v>156</v>
      </c>
      <c r="W4501" s="78">
        <v>78</v>
      </c>
      <c r="X4501" s="78">
        <v>9</v>
      </c>
    </row>
    <row r="4502" spans="1:24" x14ac:dyDescent="0.25">
      <c r="A4502" s="67"/>
      <c r="B4502" s="67"/>
      <c r="C4502" s="67" t="s">
        <v>809</v>
      </c>
      <c r="D4502" s="107">
        <v>221116</v>
      </c>
      <c r="E4502" s="75" t="s">
        <v>621</v>
      </c>
      <c r="F4502" s="66">
        <v>798142</v>
      </c>
      <c r="G4502" s="66" t="s">
        <v>839</v>
      </c>
      <c r="H4502" s="77"/>
      <c r="I4502" s="77"/>
      <c r="J4502" s="77"/>
      <c r="K4502" s="77"/>
      <c r="L4502" s="80">
        <v>-8721</v>
      </c>
      <c r="M4502" s="80"/>
      <c r="N4502" s="80"/>
      <c r="O4502" s="80"/>
      <c r="P4502" s="80"/>
      <c r="Q4502" s="78">
        <v>110010</v>
      </c>
      <c r="R4502" s="79" t="s">
        <v>31</v>
      </c>
      <c r="S4502" s="78">
        <v>30</v>
      </c>
      <c r="T4502" s="79" t="s">
        <v>31</v>
      </c>
      <c r="U4502" s="78">
        <v>11</v>
      </c>
      <c r="V4502" s="80" t="s">
        <v>156</v>
      </c>
      <c r="W4502" s="78">
        <v>79</v>
      </c>
      <c r="X4502" s="78">
        <v>9</v>
      </c>
    </row>
    <row r="4503" spans="1:24" x14ac:dyDescent="0.25">
      <c r="A4503" s="67"/>
      <c r="B4503" s="67"/>
      <c r="C4503" s="67" t="s">
        <v>809</v>
      </c>
      <c r="D4503" s="107">
        <v>221136</v>
      </c>
      <c r="E4503" s="75" t="s">
        <v>622</v>
      </c>
      <c r="F4503" s="66">
        <v>611310</v>
      </c>
      <c r="G4503" s="66" t="s">
        <v>179</v>
      </c>
      <c r="H4503" s="77"/>
      <c r="I4503" s="77"/>
      <c r="J4503" s="77"/>
      <c r="K4503" s="77"/>
      <c r="L4503" s="80">
        <v>114000</v>
      </c>
      <c r="M4503" s="80"/>
      <c r="N4503" s="80"/>
      <c r="O4503" s="80"/>
      <c r="P4503" s="80">
        <v>114000</v>
      </c>
      <c r="Q4503" s="78">
        <v>110010</v>
      </c>
      <c r="R4503" s="79" t="s">
        <v>31</v>
      </c>
      <c r="S4503" s="78">
        <v>30</v>
      </c>
      <c r="T4503" s="79" t="s">
        <v>31</v>
      </c>
      <c r="U4503" s="78">
        <v>11</v>
      </c>
      <c r="V4503" s="80" t="s">
        <v>156</v>
      </c>
      <c r="W4503" s="78">
        <v>61</v>
      </c>
      <c r="X4503" s="78">
        <v>9</v>
      </c>
    </row>
    <row r="4504" spans="1:24" x14ac:dyDescent="0.25">
      <c r="A4504" s="67"/>
      <c r="B4504" s="67">
        <v>4074</v>
      </c>
      <c r="C4504" s="67" t="s">
        <v>809</v>
      </c>
      <c r="D4504" s="107">
        <v>221136</v>
      </c>
      <c r="E4504" s="75" t="s">
        <v>622</v>
      </c>
      <c r="F4504" s="76">
        <v>611320</v>
      </c>
      <c r="G4504" s="75" t="s">
        <v>180</v>
      </c>
      <c r="H4504" s="77">
        <v>3600.54</v>
      </c>
      <c r="I4504" s="77">
        <v>0</v>
      </c>
      <c r="J4504" s="77">
        <v>0</v>
      </c>
      <c r="K4504" s="77">
        <v>0</v>
      </c>
      <c r="L4504" s="80">
        <v>0</v>
      </c>
      <c r="M4504" s="80"/>
      <c r="N4504" s="80"/>
      <c r="O4504" s="80"/>
      <c r="P4504" s="80"/>
      <c r="Q4504" s="78">
        <v>110010</v>
      </c>
      <c r="R4504" s="79" t="s">
        <v>31</v>
      </c>
      <c r="S4504" s="78">
        <v>30</v>
      </c>
      <c r="T4504" s="79" t="s">
        <v>31</v>
      </c>
      <c r="U4504" s="78">
        <v>11</v>
      </c>
      <c r="V4504" s="80" t="s">
        <v>156</v>
      </c>
      <c r="W4504" s="78">
        <v>61</v>
      </c>
      <c r="X4504" s="78">
        <v>9</v>
      </c>
    </row>
    <row r="4505" spans="1:24" x14ac:dyDescent="0.25">
      <c r="A4505" s="67"/>
      <c r="B4505" s="67">
        <v>4075</v>
      </c>
      <c r="C4505" s="67" t="s">
        <v>809</v>
      </c>
      <c r="D4505" s="107">
        <v>221136</v>
      </c>
      <c r="E4505" s="75" t="s">
        <v>622</v>
      </c>
      <c r="F4505" s="76">
        <v>611420</v>
      </c>
      <c r="G4505" s="75" t="s">
        <v>181</v>
      </c>
      <c r="H4505" s="77">
        <v>8759.32</v>
      </c>
      <c r="I4505" s="77">
        <v>0</v>
      </c>
      <c r="J4505" s="77">
        <v>34000</v>
      </c>
      <c r="K4505" s="77">
        <v>0</v>
      </c>
      <c r="L4505" s="80">
        <v>70000</v>
      </c>
      <c r="M4505" s="80"/>
      <c r="N4505" s="80"/>
      <c r="O4505" s="80"/>
      <c r="P4505" s="80">
        <v>70000</v>
      </c>
      <c r="Q4505" s="78">
        <v>110010</v>
      </c>
      <c r="R4505" s="79" t="s">
        <v>31</v>
      </c>
      <c r="S4505" s="78">
        <v>30</v>
      </c>
      <c r="T4505" s="79" t="s">
        <v>31</v>
      </c>
      <c r="U4505" s="78">
        <v>11</v>
      </c>
      <c r="V4505" s="80" t="s">
        <v>156</v>
      </c>
      <c r="W4505" s="78">
        <v>61</v>
      </c>
      <c r="X4505" s="78">
        <v>9</v>
      </c>
    </row>
    <row r="4506" spans="1:24" x14ac:dyDescent="0.25">
      <c r="A4506" s="67"/>
      <c r="B4506" s="67">
        <v>4076</v>
      </c>
      <c r="C4506" s="67" t="s">
        <v>809</v>
      </c>
      <c r="D4506" s="107">
        <v>221136</v>
      </c>
      <c r="E4506" s="75" t="s">
        <v>622</v>
      </c>
      <c r="F4506" s="76">
        <v>611478</v>
      </c>
      <c r="G4506" s="75" t="s">
        <v>288</v>
      </c>
      <c r="H4506" s="77">
        <v>147893.93</v>
      </c>
      <c r="I4506" s="77">
        <v>144066.14000000001</v>
      </c>
      <c r="J4506" s="77">
        <v>140436</v>
      </c>
      <c r="K4506" s="77">
        <v>66556.86</v>
      </c>
      <c r="L4506" s="80">
        <v>182689</v>
      </c>
      <c r="M4506" s="80"/>
      <c r="N4506" s="80"/>
      <c r="O4506" s="80"/>
      <c r="P4506" s="80"/>
      <c r="Q4506" s="78">
        <v>110010</v>
      </c>
      <c r="R4506" s="79" t="s">
        <v>31</v>
      </c>
      <c r="S4506" s="78">
        <v>30</v>
      </c>
      <c r="T4506" s="79" t="s">
        <v>31</v>
      </c>
      <c r="U4506" s="78">
        <v>11</v>
      </c>
      <c r="V4506" s="80" t="s">
        <v>156</v>
      </c>
      <c r="W4506" s="78">
        <v>61</v>
      </c>
      <c r="X4506" s="78">
        <v>9</v>
      </c>
    </row>
    <row r="4507" spans="1:24" s="66" customFormat="1" x14ac:dyDescent="0.25">
      <c r="A4507" s="67"/>
      <c r="B4507" s="67">
        <v>4077</v>
      </c>
      <c r="C4507" s="67" t="s">
        <v>809</v>
      </c>
      <c r="D4507" s="107">
        <v>221136</v>
      </c>
      <c r="E4507" s="75" t="s">
        <v>622</v>
      </c>
      <c r="F4507" s="76">
        <v>611480</v>
      </c>
      <c r="G4507" s="75" t="s">
        <v>289</v>
      </c>
      <c r="H4507" s="77">
        <v>35879.69</v>
      </c>
      <c r="I4507" s="77">
        <v>28359.190000000006</v>
      </c>
      <c r="J4507" s="77">
        <v>37440</v>
      </c>
      <c r="K4507" s="77">
        <v>14793.04</v>
      </c>
      <c r="L4507" s="80">
        <v>37000</v>
      </c>
      <c r="M4507" s="80"/>
      <c r="N4507" s="80"/>
      <c r="O4507" s="80"/>
      <c r="P4507" s="80"/>
      <c r="Q4507" s="78">
        <v>110010</v>
      </c>
      <c r="R4507" s="79" t="s">
        <v>31</v>
      </c>
      <c r="S4507" s="78">
        <v>30</v>
      </c>
      <c r="T4507" s="79" t="s">
        <v>31</v>
      </c>
      <c r="U4507" s="78">
        <v>11</v>
      </c>
      <c r="V4507" s="80" t="s">
        <v>156</v>
      </c>
      <c r="W4507" s="78">
        <v>61</v>
      </c>
      <c r="X4507" s="78">
        <v>9</v>
      </c>
    </row>
    <row r="4508" spans="1:24" x14ac:dyDescent="0.25">
      <c r="A4508" s="67"/>
      <c r="B4508" s="67">
        <v>4078</v>
      </c>
      <c r="C4508" s="67" t="s">
        <v>809</v>
      </c>
      <c r="D4508" s="107">
        <v>221136</v>
      </c>
      <c r="E4508" s="75" t="s">
        <v>622</v>
      </c>
      <c r="F4508" s="76">
        <v>611489</v>
      </c>
      <c r="G4508" s="75" t="s">
        <v>733</v>
      </c>
      <c r="H4508" s="77">
        <v>0</v>
      </c>
      <c r="I4508" s="77">
        <v>374.63</v>
      </c>
      <c r="J4508" s="77">
        <v>694</v>
      </c>
      <c r="K4508" s="77">
        <v>685.72</v>
      </c>
      <c r="L4508" s="80">
        <v>700</v>
      </c>
      <c r="M4508" s="80"/>
      <c r="N4508" s="80"/>
      <c r="O4508" s="80"/>
      <c r="P4508" s="80"/>
      <c r="Q4508" s="78">
        <v>110010</v>
      </c>
      <c r="R4508" s="79" t="s">
        <v>31</v>
      </c>
      <c r="S4508" s="78">
        <v>30</v>
      </c>
      <c r="T4508" s="79" t="s">
        <v>31</v>
      </c>
      <c r="U4508" s="78">
        <v>11</v>
      </c>
      <c r="V4508" s="80" t="s">
        <v>156</v>
      </c>
      <c r="W4508" s="78">
        <v>61</v>
      </c>
      <c r="X4508" s="78">
        <v>9</v>
      </c>
    </row>
    <row r="4509" spans="1:24" x14ac:dyDescent="0.25">
      <c r="A4509" s="67"/>
      <c r="B4509" s="67">
        <v>4079</v>
      </c>
      <c r="C4509" s="67" t="s">
        <v>809</v>
      </c>
      <c r="D4509" s="107">
        <v>221136</v>
      </c>
      <c r="E4509" s="75" t="s">
        <v>622</v>
      </c>
      <c r="F4509" s="76">
        <v>611491</v>
      </c>
      <c r="G4509" s="75" t="s">
        <v>233</v>
      </c>
      <c r="H4509" s="77">
        <v>1262.83</v>
      </c>
      <c r="I4509" s="77">
        <v>500.18</v>
      </c>
      <c r="J4509" s="77">
        <v>1040</v>
      </c>
      <c r="K4509" s="77">
        <v>0</v>
      </c>
      <c r="L4509" s="80">
        <v>1000</v>
      </c>
      <c r="M4509" s="80"/>
      <c r="N4509" s="80"/>
      <c r="O4509" s="80"/>
      <c r="P4509" s="80"/>
      <c r="Q4509" s="78">
        <v>110010</v>
      </c>
      <c r="R4509" s="79" t="s">
        <v>31</v>
      </c>
      <c r="S4509" s="78">
        <v>30</v>
      </c>
      <c r="T4509" s="79" t="s">
        <v>31</v>
      </c>
      <c r="U4509" s="78">
        <v>11</v>
      </c>
      <c r="V4509" s="80" t="s">
        <v>156</v>
      </c>
      <c r="W4509" s="78">
        <v>61</v>
      </c>
      <c r="X4509" s="78">
        <v>9</v>
      </c>
    </row>
    <row r="4510" spans="1:24" x14ac:dyDescent="0.25">
      <c r="A4510" s="67"/>
      <c r="B4510" s="67">
        <v>4080</v>
      </c>
      <c r="C4510" s="67" t="s">
        <v>809</v>
      </c>
      <c r="D4510" s="107">
        <v>221136</v>
      </c>
      <c r="E4510" s="75" t="s">
        <v>622</v>
      </c>
      <c r="F4510" s="76">
        <v>611492</v>
      </c>
      <c r="G4510" s="75" t="s">
        <v>183</v>
      </c>
      <c r="H4510" s="77">
        <v>1732.85</v>
      </c>
      <c r="I4510" s="77">
        <v>5033.46</v>
      </c>
      <c r="J4510" s="77">
        <v>3981</v>
      </c>
      <c r="K4510" s="77">
        <v>3977.26</v>
      </c>
      <c r="L4510" s="80">
        <v>2000</v>
      </c>
      <c r="M4510" s="80"/>
      <c r="N4510" s="80"/>
      <c r="O4510" s="80"/>
      <c r="P4510" s="80"/>
      <c r="Q4510" s="78">
        <v>110010</v>
      </c>
      <c r="R4510" s="79" t="s">
        <v>31</v>
      </c>
      <c r="S4510" s="78">
        <v>30</v>
      </c>
      <c r="T4510" s="79" t="s">
        <v>31</v>
      </c>
      <c r="U4510" s="78">
        <v>11</v>
      </c>
      <c r="V4510" s="80" t="s">
        <v>156</v>
      </c>
      <c r="W4510" s="78">
        <v>61</v>
      </c>
      <c r="X4510" s="78">
        <v>9</v>
      </c>
    </row>
    <row r="4511" spans="1:24" x14ac:dyDescent="0.25">
      <c r="A4511" s="67"/>
      <c r="B4511" s="67">
        <v>4081</v>
      </c>
      <c r="C4511" s="67" t="s">
        <v>809</v>
      </c>
      <c r="D4511" s="107">
        <v>221136</v>
      </c>
      <c r="E4511" s="75" t="s">
        <v>622</v>
      </c>
      <c r="F4511" s="76">
        <v>712655</v>
      </c>
      <c r="G4511" s="75" t="s">
        <v>237</v>
      </c>
      <c r="H4511" s="77">
        <v>0</v>
      </c>
      <c r="I4511" s="77">
        <v>445.68</v>
      </c>
      <c r="J4511" s="77">
        <v>598</v>
      </c>
      <c r="K4511" s="77">
        <v>0</v>
      </c>
      <c r="L4511" s="80">
        <v>750</v>
      </c>
      <c r="M4511" s="80"/>
      <c r="N4511" s="80"/>
      <c r="O4511" s="80"/>
      <c r="P4511" s="80"/>
      <c r="Q4511" s="78">
        <v>110010</v>
      </c>
      <c r="R4511" s="79" t="s">
        <v>31</v>
      </c>
      <c r="S4511" s="78">
        <v>30</v>
      </c>
      <c r="T4511" s="79" t="s">
        <v>31</v>
      </c>
      <c r="U4511" s="78">
        <v>11</v>
      </c>
      <c r="V4511" s="80" t="s">
        <v>156</v>
      </c>
      <c r="W4511" s="78">
        <v>71</v>
      </c>
      <c r="X4511" s="78">
        <v>9</v>
      </c>
    </row>
    <row r="4512" spans="1:24" s="66" customFormat="1" x14ac:dyDescent="0.25">
      <c r="A4512" s="67"/>
      <c r="B4512" s="67">
        <v>4082</v>
      </c>
      <c r="C4512" s="67" t="s">
        <v>809</v>
      </c>
      <c r="D4512" s="107">
        <v>221136</v>
      </c>
      <c r="E4512" s="75" t="s">
        <v>622</v>
      </c>
      <c r="F4512" s="76">
        <v>733120</v>
      </c>
      <c r="G4512" s="75" t="s">
        <v>188</v>
      </c>
      <c r="H4512" s="77">
        <v>4389.82</v>
      </c>
      <c r="I4512" s="77">
        <v>1946.25</v>
      </c>
      <c r="J4512" s="77">
        <v>2434</v>
      </c>
      <c r="K4512" s="77">
        <v>1208.54</v>
      </c>
      <c r="L4512" s="80">
        <v>3750</v>
      </c>
      <c r="M4512" s="80"/>
      <c r="N4512" s="80"/>
      <c r="O4512" s="80"/>
      <c r="P4512" s="80"/>
      <c r="Q4512" s="78">
        <v>110010</v>
      </c>
      <c r="R4512" s="79" t="s">
        <v>31</v>
      </c>
      <c r="S4512" s="78">
        <v>30</v>
      </c>
      <c r="T4512" s="79" t="s">
        <v>31</v>
      </c>
      <c r="U4512" s="78">
        <v>11</v>
      </c>
      <c r="V4512" s="80" t="s">
        <v>156</v>
      </c>
      <c r="W4512" s="78">
        <v>73</v>
      </c>
      <c r="X4512" s="78">
        <v>9</v>
      </c>
    </row>
    <row r="4513" spans="1:24" x14ac:dyDescent="0.25">
      <c r="A4513" s="67"/>
      <c r="B4513" s="67">
        <v>4083</v>
      </c>
      <c r="C4513" s="67" t="s">
        <v>809</v>
      </c>
      <c r="D4513" s="107">
        <v>221136</v>
      </c>
      <c r="E4513" s="75" t="s">
        <v>622</v>
      </c>
      <c r="F4513" s="76">
        <v>744210</v>
      </c>
      <c r="G4513" s="75" t="s">
        <v>190</v>
      </c>
      <c r="H4513" s="77">
        <v>578.22</v>
      </c>
      <c r="I4513" s="77">
        <v>732.48</v>
      </c>
      <c r="J4513" s="77">
        <v>600</v>
      </c>
      <c r="K4513" s="77">
        <v>321.44</v>
      </c>
      <c r="L4513" s="80">
        <v>1000</v>
      </c>
      <c r="M4513" s="80"/>
      <c r="N4513" s="80"/>
      <c r="O4513" s="80"/>
      <c r="P4513" s="80"/>
      <c r="Q4513" s="78">
        <v>110010</v>
      </c>
      <c r="R4513" s="79" t="s">
        <v>31</v>
      </c>
      <c r="S4513" s="78">
        <v>30</v>
      </c>
      <c r="T4513" s="79" t="s">
        <v>31</v>
      </c>
      <c r="U4513" s="78">
        <v>11</v>
      </c>
      <c r="V4513" s="80" t="s">
        <v>156</v>
      </c>
      <c r="W4513" s="78">
        <v>74</v>
      </c>
      <c r="X4513" s="78">
        <v>9</v>
      </c>
    </row>
    <row r="4514" spans="1:24" x14ac:dyDescent="0.25">
      <c r="A4514" s="67"/>
      <c r="B4514" s="67">
        <v>4084</v>
      </c>
      <c r="C4514" s="67" t="s">
        <v>809</v>
      </c>
      <c r="D4514" s="107">
        <v>221136</v>
      </c>
      <c r="E4514" s="75" t="s">
        <v>622</v>
      </c>
      <c r="F4514" s="76">
        <v>744220</v>
      </c>
      <c r="G4514" s="75" t="s">
        <v>191</v>
      </c>
      <c r="H4514" s="77">
        <v>1456.41</v>
      </c>
      <c r="I4514" s="77">
        <v>1165.45</v>
      </c>
      <c r="J4514" s="77">
        <v>5689</v>
      </c>
      <c r="K4514" s="77">
        <v>5075.87</v>
      </c>
      <c r="L4514" s="80">
        <v>6402</v>
      </c>
      <c r="M4514" s="80"/>
      <c r="N4514" s="80"/>
      <c r="O4514" s="80"/>
      <c r="P4514" s="80"/>
      <c r="Q4514" s="78">
        <v>110010</v>
      </c>
      <c r="R4514" s="79" t="s">
        <v>31</v>
      </c>
      <c r="S4514" s="78">
        <v>30</v>
      </c>
      <c r="T4514" s="79" t="s">
        <v>31</v>
      </c>
      <c r="U4514" s="78">
        <v>11</v>
      </c>
      <c r="V4514" s="80" t="s">
        <v>156</v>
      </c>
      <c r="W4514" s="78">
        <v>74</v>
      </c>
      <c r="X4514" s="78">
        <v>9</v>
      </c>
    </row>
    <row r="4515" spans="1:24" x14ac:dyDescent="0.25">
      <c r="A4515" s="67"/>
      <c r="B4515" s="67">
        <v>4085</v>
      </c>
      <c r="C4515" s="67" t="s">
        <v>809</v>
      </c>
      <c r="D4515" s="107">
        <v>221136</v>
      </c>
      <c r="E4515" s="75" t="s">
        <v>622</v>
      </c>
      <c r="F4515" s="76">
        <v>744230</v>
      </c>
      <c r="G4515" s="75" t="s">
        <v>234</v>
      </c>
      <c r="H4515" s="77">
        <v>0</v>
      </c>
      <c r="I4515" s="77">
        <v>289</v>
      </c>
      <c r="J4515" s="77">
        <v>300</v>
      </c>
      <c r="K4515" s="77">
        <v>0</v>
      </c>
      <c r="L4515" s="80">
        <v>0</v>
      </c>
      <c r="M4515" s="80"/>
      <c r="N4515" s="80"/>
      <c r="O4515" s="80"/>
      <c r="P4515" s="80"/>
      <c r="Q4515" s="78">
        <v>110010</v>
      </c>
      <c r="R4515" s="79" t="s">
        <v>31</v>
      </c>
      <c r="S4515" s="78">
        <v>30</v>
      </c>
      <c r="T4515" s="79" t="s">
        <v>31</v>
      </c>
      <c r="U4515" s="78">
        <v>11</v>
      </c>
      <c r="V4515" s="80" t="s">
        <v>156</v>
      </c>
      <c r="W4515" s="78">
        <v>74</v>
      </c>
      <c r="X4515" s="78">
        <v>9</v>
      </c>
    </row>
    <row r="4516" spans="1:24" x14ac:dyDescent="0.25">
      <c r="A4516" s="67"/>
      <c r="B4516" s="67">
        <v>4086</v>
      </c>
      <c r="C4516" s="67" t="s">
        <v>809</v>
      </c>
      <c r="D4516" s="107">
        <v>221136</v>
      </c>
      <c r="E4516" s="75" t="s">
        <v>622</v>
      </c>
      <c r="F4516" s="76">
        <v>755360</v>
      </c>
      <c r="G4516" s="75" t="s">
        <v>225</v>
      </c>
      <c r="H4516" s="77">
        <v>380.94</v>
      </c>
      <c r="I4516" s="77">
        <v>928.29</v>
      </c>
      <c r="J4516" s="77">
        <v>1366</v>
      </c>
      <c r="K4516" s="77">
        <v>1166.3</v>
      </c>
      <c r="L4516" s="80">
        <v>1500</v>
      </c>
      <c r="M4516" s="80"/>
      <c r="N4516" s="80"/>
      <c r="O4516" s="80"/>
      <c r="P4516" s="80"/>
      <c r="Q4516" s="78">
        <v>110010</v>
      </c>
      <c r="R4516" s="79" t="s">
        <v>31</v>
      </c>
      <c r="S4516" s="78">
        <v>30</v>
      </c>
      <c r="T4516" s="79" t="s">
        <v>31</v>
      </c>
      <c r="U4516" s="78">
        <v>11</v>
      </c>
      <c r="V4516" s="80" t="s">
        <v>156</v>
      </c>
      <c r="W4516" s="78">
        <v>75</v>
      </c>
      <c r="X4516" s="78">
        <v>9</v>
      </c>
    </row>
    <row r="4517" spans="1:24" x14ac:dyDescent="0.25">
      <c r="A4517" s="67"/>
      <c r="B4517" s="67">
        <v>4087</v>
      </c>
      <c r="C4517" s="67" t="s">
        <v>809</v>
      </c>
      <c r="D4517" s="107">
        <v>221136</v>
      </c>
      <c r="E4517" s="75" t="s">
        <v>622</v>
      </c>
      <c r="F4517" s="76">
        <v>755705</v>
      </c>
      <c r="G4517" s="75" t="s">
        <v>196</v>
      </c>
      <c r="H4517" s="77">
        <v>10.86</v>
      </c>
      <c r="I4517" s="77">
        <v>17.75</v>
      </c>
      <c r="J4517" s="77">
        <v>38</v>
      </c>
      <c r="K4517" s="77">
        <v>7.1899999999999995</v>
      </c>
      <c r="L4517" s="80">
        <v>40</v>
      </c>
      <c r="M4517" s="80"/>
      <c r="N4517" s="80"/>
      <c r="O4517" s="80"/>
      <c r="P4517" s="80"/>
      <c r="Q4517" s="78">
        <v>110010</v>
      </c>
      <c r="R4517" s="79" t="s">
        <v>31</v>
      </c>
      <c r="S4517" s="78">
        <v>30</v>
      </c>
      <c r="T4517" s="79" t="s">
        <v>31</v>
      </c>
      <c r="U4517" s="78">
        <v>11</v>
      </c>
      <c r="V4517" s="80" t="s">
        <v>156</v>
      </c>
      <c r="W4517" s="78">
        <v>75</v>
      </c>
      <c r="X4517" s="78">
        <v>9</v>
      </c>
    </row>
    <row r="4518" spans="1:24" x14ac:dyDescent="0.25">
      <c r="A4518" s="67"/>
      <c r="B4518" s="67">
        <v>4088</v>
      </c>
      <c r="C4518" s="67" t="s">
        <v>809</v>
      </c>
      <c r="D4518" s="107">
        <v>221136</v>
      </c>
      <c r="E4518" s="75" t="s">
        <v>622</v>
      </c>
      <c r="F4518" s="76">
        <v>755730</v>
      </c>
      <c r="G4518" s="75" t="s">
        <v>197</v>
      </c>
      <c r="H4518" s="77">
        <v>0</v>
      </c>
      <c r="I4518" s="77">
        <v>360</v>
      </c>
      <c r="J4518" s="77">
        <v>360</v>
      </c>
      <c r="K4518" s="77">
        <v>65</v>
      </c>
      <c r="L4518" s="80">
        <v>450</v>
      </c>
      <c r="M4518" s="80"/>
      <c r="N4518" s="80"/>
      <c r="O4518" s="80"/>
      <c r="P4518" s="80"/>
      <c r="Q4518" s="78">
        <v>110010</v>
      </c>
      <c r="R4518" s="79" t="s">
        <v>31</v>
      </c>
      <c r="S4518" s="78">
        <v>30</v>
      </c>
      <c r="T4518" s="79" t="s">
        <v>31</v>
      </c>
      <c r="U4518" s="78">
        <v>11</v>
      </c>
      <c r="V4518" s="80" t="s">
        <v>156</v>
      </c>
      <c r="W4518" s="78">
        <v>75</v>
      </c>
      <c r="X4518" s="78">
        <v>9</v>
      </c>
    </row>
    <row r="4519" spans="1:24" x14ac:dyDescent="0.25">
      <c r="A4519" s="67"/>
      <c r="B4519" s="67">
        <v>4089</v>
      </c>
      <c r="C4519" s="67" t="s">
        <v>809</v>
      </c>
      <c r="D4519" s="107">
        <v>221136</v>
      </c>
      <c r="E4519" s="75" t="s">
        <v>622</v>
      </c>
      <c r="F4519" s="76">
        <v>755745</v>
      </c>
      <c r="G4519" s="75" t="s">
        <v>252</v>
      </c>
      <c r="H4519" s="77">
        <v>0</v>
      </c>
      <c r="I4519" s="77">
        <v>0</v>
      </c>
      <c r="J4519" s="77">
        <v>52</v>
      </c>
      <c r="K4519" s="77">
        <v>51.4</v>
      </c>
      <c r="L4519" s="80">
        <v>0</v>
      </c>
      <c r="M4519" s="80"/>
      <c r="N4519" s="80"/>
      <c r="O4519" s="80"/>
      <c r="P4519" s="80"/>
      <c r="Q4519" s="78">
        <v>110010</v>
      </c>
      <c r="R4519" s="79" t="s">
        <v>31</v>
      </c>
      <c r="S4519" s="78">
        <v>30</v>
      </c>
      <c r="T4519" s="79" t="s">
        <v>31</v>
      </c>
      <c r="U4519" s="78">
        <v>11</v>
      </c>
      <c r="V4519" s="80" t="s">
        <v>156</v>
      </c>
      <c r="W4519" s="78">
        <v>75</v>
      </c>
      <c r="X4519" s="78">
        <v>9</v>
      </c>
    </row>
    <row r="4520" spans="1:24" x14ac:dyDescent="0.25">
      <c r="A4520" s="67"/>
      <c r="B4520" s="67">
        <v>4090</v>
      </c>
      <c r="C4520" s="67" t="s">
        <v>809</v>
      </c>
      <c r="D4520" s="107">
        <v>221136</v>
      </c>
      <c r="E4520" s="75" t="s">
        <v>622</v>
      </c>
      <c r="F4520" s="76">
        <v>787430</v>
      </c>
      <c r="G4520" s="75" t="s">
        <v>207</v>
      </c>
      <c r="H4520" s="77">
        <v>825</v>
      </c>
      <c r="I4520" s="77">
        <v>3739.5699999999997</v>
      </c>
      <c r="J4520" s="77">
        <v>0</v>
      </c>
      <c r="K4520" s="77">
        <v>0</v>
      </c>
      <c r="L4520" s="80">
        <v>0</v>
      </c>
      <c r="M4520" s="80"/>
      <c r="N4520" s="80"/>
      <c r="O4520" s="80"/>
      <c r="P4520" s="80"/>
      <c r="Q4520" s="78">
        <v>110010</v>
      </c>
      <c r="R4520" s="79" t="s">
        <v>31</v>
      </c>
      <c r="S4520" s="78">
        <v>30</v>
      </c>
      <c r="T4520" s="79" t="s">
        <v>31</v>
      </c>
      <c r="U4520" s="78">
        <v>11</v>
      </c>
      <c r="V4520" s="80" t="s">
        <v>156</v>
      </c>
      <c r="W4520" s="78">
        <v>78</v>
      </c>
      <c r="X4520" s="78">
        <v>9</v>
      </c>
    </row>
    <row r="4521" spans="1:24" x14ac:dyDescent="0.25">
      <c r="A4521" s="67"/>
      <c r="B4521" s="67"/>
      <c r="C4521" s="67" t="s">
        <v>809</v>
      </c>
      <c r="D4521" s="107">
        <v>221136</v>
      </c>
      <c r="E4521" s="75" t="s">
        <v>622</v>
      </c>
      <c r="F4521" s="66">
        <v>798142</v>
      </c>
      <c r="G4521" s="66" t="s">
        <v>839</v>
      </c>
      <c r="H4521" s="77"/>
      <c r="I4521" s="77"/>
      <c r="J4521" s="77"/>
      <c r="K4521" s="77"/>
      <c r="L4521" s="80">
        <v>-1389</v>
      </c>
      <c r="M4521" s="80"/>
      <c r="N4521" s="80"/>
      <c r="O4521" s="80"/>
      <c r="P4521" s="80"/>
      <c r="Q4521" s="78">
        <v>110010</v>
      </c>
      <c r="R4521" s="79" t="s">
        <v>31</v>
      </c>
      <c r="S4521" s="78">
        <v>30</v>
      </c>
      <c r="T4521" s="79" t="s">
        <v>31</v>
      </c>
      <c r="U4521" s="78">
        <v>11</v>
      </c>
      <c r="V4521" s="80" t="s">
        <v>156</v>
      </c>
      <c r="W4521" s="78">
        <v>79</v>
      </c>
      <c r="X4521" s="78">
        <v>9</v>
      </c>
    </row>
    <row r="4522" spans="1:24" x14ac:dyDescent="0.25">
      <c r="A4522" s="67"/>
      <c r="B4522" s="67">
        <v>4091</v>
      </c>
      <c r="C4522" s="67" t="s">
        <v>809</v>
      </c>
      <c r="D4522" s="107">
        <v>221176</v>
      </c>
      <c r="E4522" s="75" t="s">
        <v>623</v>
      </c>
      <c r="F4522" s="76">
        <v>611410</v>
      </c>
      <c r="G4522" s="75" t="s">
        <v>209</v>
      </c>
      <c r="H4522" s="77">
        <v>33410.87999999999</v>
      </c>
      <c r="I4522" s="77">
        <v>34855.910000000003</v>
      </c>
      <c r="J4522" s="77">
        <v>36138</v>
      </c>
      <c r="K4522" s="77">
        <v>18068.579999999998</v>
      </c>
      <c r="L4522" s="80">
        <v>36137</v>
      </c>
      <c r="M4522" s="80"/>
      <c r="N4522" s="80"/>
      <c r="O4522" s="80"/>
      <c r="P4522" s="80"/>
      <c r="Q4522" s="78">
        <v>110010</v>
      </c>
      <c r="R4522" s="79" t="s">
        <v>31</v>
      </c>
      <c r="S4522" s="78">
        <v>30</v>
      </c>
      <c r="T4522" s="79" t="s">
        <v>31</v>
      </c>
      <c r="U4522" s="78">
        <v>11</v>
      </c>
      <c r="V4522" s="80" t="s">
        <v>156</v>
      </c>
      <c r="W4522" s="78">
        <v>61</v>
      </c>
      <c r="X4522" s="78">
        <v>9</v>
      </c>
    </row>
    <row r="4523" spans="1:24" x14ac:dyDescent="0.25">
      <c r="A4523" s="67"/>
      <c r="B4523" s="67">
        <v>4092</v>
      </c>
      <c r="C4523" s="67" t="s">
        <v>809</v>
      </c>
      <c r="D4523" s="107">
        <v>221176</v>
      </c>
      <c r="E4523" s="75" t="s">
        <v>623</v>
      </c>
      <c r="F4523" s="76">
        <v>611420</v>
      </c>
      <c r="G4523" s="75" t="s">
        <v>181</v>
      </c>
      <c r="H4523" s="77">
        <v>45514.44</v>
      </c>
      <c r="I4523" s="77">
        <v>49910.809999999983</v>
      </c>
      <c r="J4523" s="77">
        <v>51905</v>
      </c>
      <c r="K4523" s="77">
        <v>25952.1</v>
      </c>
      <c r="L4523" s="80">
        <v>54074</v>
      </c>
      <c r="M4523" s="80"/>
      <c r="N4523" s="80"/>
      <c r="O4523" s="80"/>
      <c r="P4523" s="80"/>
      <c r="Q4523" s="78">
        <v>110010</v>
      </c>
      <c r="R4523" s="79" t="s">
        <v>31</v>
      </c>
      <c r="S4523" s="78">
        <v>30</v>
      </c>
      <c r="T4523" s="79" t="s">
        <v>31</v>
      </c>
      <c r="U4523" s="78">
        <v>11</v>
      </c>
      <c r="V4523" s="80" t="s">
        <v>156</v>
      </c>
      <c r="W4523" s="78">
        <v>61</v>
      </c>
      <c r="X4523" s="78">
        <v>9</v>
      </c>
    </row>
    <row r="4524" spans="1:24" x14ac:dyDescent="0.25">
      <c r="A4524" s="67"/>
      <c r="B4524" s="67">
        <v>4093</v>
      </c>
      <c r="C4524" s="67" t="s">
        <v>809</v>
      </c>
      <c r="D4524" s="107">
        <v>221176</v>
      </c>
      <c r="E4524" s="75" t="s">
        <v>623</v>
      </c>
      <c r="F4524" s="76">
        <v>611460</v>
      </c>
      <c r="G4524" s="75" t="s">
        <v>182</v>
      </c>
      <c r="H4524" s="77">
        <v>18993.669999999998</v>
      </c>
      <c r="I4524" s="77">
        <v>10842.35</v>
      </c>
      <c r="J4524" s="77">
        <v>9360</v>
      </c>
      <c r="K4524" s="77">
        <v>5081.5200000000004</v>
      </c>
      <c r="L4524" s="80">
        <v>10500</v>
      </c>
      <c r="M4524" s="80"/>
      <c r="N4524" s="80"/>
      <c r="O4524" s="80"/>
      <c r="P4524" s="80"/>
      <c r="Q4524" s="78">
        <v>110010</v>
      </c>
      <c r="R4524" s="79" t="s">
        <v>31</v>
      </c>
      <c r="S4524" s="78">
        <v>30</v>
      </c>
      <c r="T4524" s="79" t="s">
        <v>31</v>
      </c>
      <c r="U4524" s="78">
        <v>11</v>
      </c>
      <c r="V4524" s="80" t="s">
        <v>156</v>
      </c>
      <c r="W4524" s="78">
        <v>61</v>
      </c>
      <c r="X4524" s="78">
        <v>9</v>
      </c>
    </row>
    <row r="4525" spans="1:24" x14ac:dyDescent="0.25">
      <c r="A4525" s="67"/>
      <c r="B4525" s="67">
        <v>4094</v>
      </c>
      <c r="C4525" s="67" t="s">
        <v>809</v>
      </c>
      <c r="D4525" s="107">
        <v>221176</v>
      </c>
      <c r="E4525" s="75" t="s">
        <v>623</v>
      </c>
      <c r="F4525" s="76">
        <v>611489</v>
      </c>
      <c r="G4525" s="75" t="s">
        <v>733</v>
      </c>
      <c r="H4525" s="77">
        <v>0</v>
      </c>
      <c r="I4525" s="77">
        <v>1075.6799999999998</v>
      </c>
      <c r="J4525" s="77">
        <v>197</v>
      </c>
      <c r="K4525" s="77">
        <v>196.78</v>
      </c>
      <c r="L4525" s="80">
        <v>1200</v>
      </c>
      <c r="M4525" s="80"/>
      <c r="N4525" s="80"/>
      <c r="O4525" s="80"/>
      <c r="P4525" s="80"/>
      <c r="Q4525" s="78">
        <v>110010</v>
      </c>
      <c r="R4525" s="79" t="s">
        <v>31</v>
      </c>
      <c r="S4525" s="78">
        <v>30</v>
      </c>
      <c r="T4525" s="79" t="s">
        <v>31</v>
      </c>
      <c r="U4525" s="78">
        <v>11</v>
      </c>
      <c r="V4525" s="80" t="s">
        <v>156</v>
      </c>
      <c r="W4525" s="78">
        <v>61</v>
      </c>
      <c r="X4525" s="78">
        <v>9</v>
      </c>
    </row>
    <row r="4526" spans="1:24" x14ac:dyDescent="0.25">
      <c r="A4526" s="67"/>
      <c r="B4526" s="67">
        <v>4095</v>
      </c>
      <c r="C4526" s="67" t="s">
        <v>809</v>
      </c>
      <c r="D4526" s="107">
        <v>221176</v>
      </c>
      <c r="E4526" s="75" t="s">
        <v>623</v>
      </c>
      <c r="F4526" s="76">
        <v>611491</v>
      </c>
      <c r="G4526" s="75" t="s">
        <v>233</v>
      </c>
      <c r="H4526" s="77">
        <v>504.55</v>
      </c>
      <c r="I4526" s="77">
        <v>75.180000000000007</v>
      </c>
      <c r="J4526" s="77">
        <v>720</v>
      </c>
      <c r="K4526" s="77">
        <v>0</v>
      </c>
      <c r="L4526" s="80">
        <v>500</v>
      </c>
      <c r="M4526" s="80"/>
      <c r="N4526" s="80"/>
      <c r="O4526" s="80"/>
      <c r="P4526" s="80"/>
      <c r="Q4526" s="78">
        <v>110010</v>
      </c>
      <c r="R4526" s="79" t="s">
        <v>31</v>
      </c>
      <c r="S4526" s="78">
        <v>30</v>
      </c>
      <c r="T4526" s="79" t="s">
        <v>31</v>
      </c>
      <c r="U4526" s="78">
        <v>11</v>
      </c>
      <c r="V4526" s="80" t="s">
        <v>156</v>
      </c>
      <c r="W4526" s="78">
        <v>61</v>
      </c>
      <c r="X4526" s="78">
        <v>9</v>
      </c>
    </row>
    <row r="4527" spans="1:24" x14ac:dyDescent="0.25">
      <c r="A4527" s="67"/>
      <c r="B4527" s="67">
        <v>4096</v>
      </c>
      <c r="C4527" s="67" t="s">
        <v>809</v>
      </c>
      <c r="D4527" s="107">
        <v>221176</v>
      </c>
      <c r="E4527" s="75" t="s">
        <v>623</v>
      </c>
      <c r="F4527" s="76">
        <v>611492</v>
      </c>
      <c r="G4527" s="75" t="s">
        <v>183</v>
      </c>
      <c r="H4527" s="77">
        <v>586.99</v>
      </c>
      <c r="I4527" s="77">
        <v>1399.32</v>
      </c>
      <c r="J4527" s="77">
        <v>1675</v>
      </c>
      <c r="K4527" s="77">
        <v>1674.4</v>
      </c>
      <c r="L4527" s="80">
        <v>1500</v>
      </c>
      <c r="M4527" s="80"/>
      <c r="N4527" s="80"/>
      <c r="O4527" s="80"/>
      <c r="P4527" s="80"/>
      <c r="Q4527" s="78">
        <v>110010</v>
      </c>
      <c r="R4527" s="79" t="s">
        <v>31</v>
      </c>
      <c r="S4527" s="78">
        <v>30</v>
      </c>
      <c r="T4527" s="79" t="s">
        <v>31</v>
      </c>
      <c r="U4527" s="78">
        <v>11</v>
      </c>
      <c r="V4527" s="80" t="s">
        <v>156</v>
      </c>
      <c r="W4527" s="78">
        <v>61</v>
      </c>
      <c r="X4527" s="78">
        <v>9</v>
      </c>
    </row>
    <row r="4528" spans="1:24" x14ac:dyDescent="0.25">
      <c r="A4528" s="67"/>
      <c r="B4528" s="67">
        <v>4097</v>
      </c>
      <c r="C4528" s="67" t="s">
        <v>809</v>
      </c>
      <c r="D4528" s="107">
        <v>221176</v>
      </c>
      <c r="E4528" s="75" t="s">
        <v>623</v>
      </c>
      <c r="F4528" s="76">
        <v>611510</v>
      </c>
      <c r="G4528" s="75" t="s">
        <v>212</v>
      </c>
      <c r="H4528" s="77">
        <v>52929.789999999994</v>
      </c>
      <c r="I4528" s="77">
        <v>48905.779999999992</v>
      </c>
      <c r="J4528" s="77">
        <v>43160</v>
      </c>
      <c r="K4528" s="77">
        <v>26757.81</v>
      </c>
      <c r="L4528" s="80">
        <v>44000</v>
      </c>
      <c r="M4528" s="80"/>
      <c r="N4528" s="80"/>
      <c r="O4528" s="80"/>
      <c r="P4528" s="80"/>
      <c r="Q4528" s="78">
        <v>110010</v>
      </c>
      <c r="R4528" s="79" t="s">
        <v>31</v>
      </c>
      <c r="S4528" s="78">
        <v>30</v>
      </c>
      <c r="T4528" s="79" t="s">
        <v>31</v>
      </c>
      <c r="U4528" s="78">
        <v>11</v>
      </c>
      <c r="V4528" s="80" t="s">
        <v>156</v>
      </c>
      <c r="W4528" s="78">
        <v>61</v>
      </c>
      <c r="X4528" s="78">
        <v>9</v>
      </c>
    </row>
    <row r="4529" spans="1:24" x14ac:dyDescent="0.25">
      <c r="A4529" s="67"/>
      <c r="B4529" s="67">
        <v>4098</v>
      </c>
      <c r="C4529" s="67" t="s">
        <v>809</v>
      </c>
      <c r="D4529" s="107">
        <v>221176</v>
      </c>
      <c r="E4529" s="75" t="s">
        <v>623</v>
      </c>
      <c r="F4529" s="76">
        <v>611515</v>
      </c>
      <c r="G4529" s="75" t="s">
        <v>213</v>
      </c>
      <c r="H4529" s="77">
        <v>0</v>
      </c>
      <c r="I4529" s="77">
        <v>0</v>
      </c>
      <c r="J4529" s="77">
        <v>3120</v>
      </c>
      <c r="K4529" s="77">
        <v>0</v>
      </c>
      <c r="L4529" s="80">
        <v>0</v>
      </c>
      <c r="M4529" s="80"/>
      <c r="N4529" s="80"/>
      <c r="O4529" s="80"/>
      <c r="P4529" s="80"/>
      <c r="Q4529" s="78">
        <v>110010</v>
      </c>
      <c r="R4529" s="79" t="s">
        <v>31</v>
      </c>
      <c r="S4529" s="78">
        <v>30</v>
      </c>
      <c r="T4529" s="79" t="s">
        <v>31</v>
      </c>
      <c r="U4529" s="78">
        <v>11</v>
      </c>
      <c r="V4529" s="80" t="s">
        <v>156</v>
      </c>
      <c r="W4529" s="78">
        <v>61</v>
      </c>
      <c r="X4529" s="78">
        <v>9</v>
      </c>
    </row>
    <row r="4530" spans="1:24" x14ac:dyDescent="0.25">
      <c r="A4530" s="67"/>
      <c r="B4530" s="67">
        <v>4099</v>
      </c>
      <c r="C4530" s="67" t="s">
        <v>809</v>
      </c>
      <c r="D4530" s="107">
        <v>221176</v>
      </c>
      <c r="E4530" s="75" t="s">
        <v>623</v>
      </c>
      <c r="F4530" s="76">
        <v>611520</v>
      </c>
      <c r="G4530" s="75" t="s">
        <v>275</v>
      </c>
      <c r="H4530" s="77">
        <v>0</v>
      </c>
      <c r="I4530" s="77">
        <v>17106.89</v>
      </c>
      <c r="J4530" s="77">
        <v>0</v>
      </c>
      <c r="K4530" s="77">
        <v>0</v>
      </c>
      <c r="L4530" s="80">
        <v>0</v>
      </c>
      <c r="M4530" s="80"/>
      <c r="N4530" s="80"/>
      <c r="O4530" s="80"/>
      <c r="P4530" s="80"/>
      <c r="Q4530" s="78">
        <v>110010</v>
      </c>
      <c r="R4530" s="79" t="s">
        <v>31</v>
      </c>
      <c r="S4530" s="78">
        <v>30</v>
      </c>
      <c r="T4530" s="79" t="s">
        <v>31</v>
      </c>
      <c r="U4530" s="78">
        <v>11</v>
      </c>
      <c r="V4530" s="80" t="s">
        <v>156</v>
      </c>
      <c r="W4530" s="78">
        <v>61</v>
      </c>
      <c r="X4530" s="78">
        <v>9</v>
      </c>
    </row>
    <row r="4531" spans="1:24" x14ac:dyDescent="0.25">
      <c r="A4531" s="67"/>
      <c r="B4531" s="67">
        <v>4100</v>
      </c>
      <c r="C4531" s="67" t="s">
        <v>809</v>
      </c>
      <c r="D4531" s="107">
        <v>221176</v>
      </c>
      <c r="E4531" s="75" t="s">
        <v>623</v>
      </c>
      <c r="F4531" s="76">
        <v>733120</v>
      </c>
      <c r="G4531" s="75" t="s">
        <v>188</v>
      </c>
      <c r="H4531" s="77">
        <v>1589.64</v>
      </c>
      <c r="I4531" s="77">
        <v>2297.66</v>
      </c>
      <c r="J4531" s="77">
        <v>2497</v>
      </c>
      <c r="K4531" s="77">
        <v>724.24000000000012</v>
      </c>
      <c r="L4531" s="80">
        <v>2868</v>
      </c>
      <c r="M4531" s="80"/>
      <c r="N4531" s="80"/>
      <c r="O4531" s="80"/>
      <c r="P4531" s="80"/>
      <c r="Q4531" s="78">
        <v>110010</v>
      </c>
      <c r="R4531" s="79" t="s">
        <v>31</v>
      </c>
      <c r="S4531" s="78">
        <v>30</v>
      </c>
      <c r="T4531" s="79" t="s">
        <v>31</v>
      </c>
      <c r="U4531" s="78">
        <v>11</v>
      </c>
      <c r="V4531" s="80" t="s">
        <v>156</v>
      </c>
      <c r="W4531" s="78">
        <v>73</v>
      </c>
      <c r="X4531" s="78">
        <v>9</v>
      </c>
    </row>
    <row r="4532" spans="1:24" x14ac:dyDescent="0.25">
      <c r="A4532" s="67"/>
      <c r="B4532" s="67">
        <v>4101</v>
      </c>
      <c r="C4532" s="67" t="s">
        <v>809</v>
      </c>
      <c r="D4532" s="107">
        <v>221176</v>
      </c>
      <c r="E4532" s="75" t="s">
        <v>623</v>
      </c>
      <c r="F4532" s="76">
        <v>733230</v>
      </c>
      <c r="G4532" s="75" t="s">
        <v>369</v>
      </c>
      <c r="H4532" s="77">
        <v>0</v>
      </c>
      <c r="I4532" s="77">
        <v>27248.989999999998</v>
      </c>
      <c r="J4532" s="77">
        <v>31950</v>
      </c>
      <c r="K4532" s="77">
        <v>0</v>
      </c>
      <c r="L4532" s="80">
        <v>33000</v>
      </c>
      <c r="M4532" s="80"/>
      <c r="N4532" s="80"/>
      <c r="O4532" s="80"/>
      <c r="P4532" s="80"/>
      <c r="Q4532" s="78">
        <v>110010</v>
      </c>
      <c r="R4532" s="79" t="s">
        <v>31</v>
      </c>
      <c r="S4532" s="78">
        <v>30</v>
      </c>
      <c r="T4532" s="79" t="s">
        <v>31</v>
      </c>
      <c r="U4532" s="78">
        <v>11</v>
      </c>
      <c r="V4532" s="80" t="s">
        <v>156</v>
      </c>
      <c r="W4532" s="78">
        <v>73</v>
      </c>
      <c r="X4532" s="78">
        <v>9</v>
      </c>
    </row>
    <row r="4533" spans="1:24" x14ac:dyDescent="0.25">
      <c r="A4533" s="67"/>
      <c r="B4533" s="67">
        <v>4102</v>
      </c>
      <c r="C4533" s="67" t="s">
        <v>809</v>
      </c>
      <c r="D4533" s="107">
        <v>221176</v>
      </c>
      <c r="E4533" s="75" t="s">
        <v>623</v>
      </c>
      <c r="F4533" s="76">
        <v>744210</v>
      </c>
      <c r="G4533" s="75" t="s">
        <v>190</v>
      </c>
      <c r="H4533" s="77">
        <v>494.16</v>
      </c>
      <c r="I4533" s="77">
        <v>152.32</v>
      </c>
      <c r="J4533" s="77">
        <v>711</v>
      </c>
      <c r="K4533" s="77">
        <v>196</v>
      </c>
      <c r="L4533" s="80">
        <v>300</v>
      </c>
      <c r="M4533" s="80"/>
      <c r="N4533" s="80"/>
      <c r="O4533" s="80"/>
      <c r="P4533" s="80"/>
      <c r="Q4533" s="78">
        <v>110010</v>
      </c>
      <c r="R4533" s="79" t="s">
        <v>31</v>
      </c>
      <c r="S4533" s="78">
        <v>30</v>
      </c>
      <c r="T4533" s="79" t="s">
        <v>31</v>
      </c>
      <c r="U4533" s="78">
        <v>11</v>
      </c>
      <c r="V4533" s="80" t="s">
        <v>156</v>
      </c>
      <c r="W4533" s="78">
        <v>74</v>
      </c>
      <c r="X4533" s="78">
        <v>9</v>
      </c>
    </row>
    <row r="4534" spans="1:24" x14ac:dyDescent="0.25">
      <c r="A4534" s="67"/>
      <c r="B4534" s="67">
        <v>4103</v>
      </c>
      <c r="C4534" s="67" t="s">
        <v>809</v>
      </c>
      <c r="D4534" s="107">
        <v>221176</v>
      </c>
      <c r="E4534" s="75" t="s">
        <v>623</v>
      </c>
      <c r="F4534" s="76">
        <v>744220</v>
      </c>
      <c r="G4534" s="75" t="s">
        <v>191</v>
      </c>
      <c r="H4534" s="77">
        <v>0</v>
      </c>
      <c r="I4534" s="77">
        <v>0</v>
      </c>
      <c r="J4534" s="77">
        <v>750</v>
      </c>
      <c r="K4534" s="77">
        <v>0</v>
      </c>
      <c r="L4534" s="80">
        <v>700</v>
      </c>
      <c r="M4534" s="80"/>
      <c r="N4534" s="80"/>
      <c r="O4534" s="80"/>
      <c r="P4534" s="80"/>
      <c r="Q4534" s="78">
        <v>110010</v>
      </c>
      <c r="R4534" s="79" t="s">
        <v>31</v>
      </c>
      <c r="S4534" s="78">
        <v>30</v>
      </c>
      <c r="T4534" s="79" t="s">
        <v>31</v>
      </c>
      <c r="U4534" s="78">
        <v>11</v>
      </c>
      <c r="V4534" s="80" t="s">
        <v>156</v>
      </c>
      <c r="W4534" s="78">
        <v>74</v>
      </c>
      <c r="X4534" s="78">
        <v>9</v>
      </c>
    </row>
    <row r="4535" spans="1:24" x14ac:dyDescent="0.25">
      <c r="A4535" s="67"/>
      <c r="B4535" s="67">
        <v>4104</v>
      </c>
      <c r="C4535" s="67" t="s">
        <v>809</v>
      </c>
      <c r="D4535" s="107">
        <v>221176</v>
      </c>
      <c r="E4535" s="75" t="s">
        <v>623</v>
      </c>
      <c r="F4535" s="76">
        <v>755360</v>
      </c>
      <c r="G4535" s="75" t="s">
        <v>225</v>
      </c>
      <c r="H4535" s="77">
        <v>70.08</v>
      </c>
      <c r="I4535" s="77">
        <v>38.67</v>
      </c>
      <c r="J4535" s="77">
        <v>200</v>
      </c>
      <c r="K4535" s="77">
        <v>74.460000000000008</v>
      </c>
      <c r="L4535" s="80">
        <v>200</v>
      </c>
      <c r="M4535" s="80"/>
      <c r="N4535" s="80"/>
      <c r="O4535" s="80"/>
      <c r="P4535" s="80"/>
      <c r="Q4535" s="78">
        <v>110010</v>
      </c>
      <c r="R4535" s="79" t="s">
        <v>31</v>
      </c>
      <c r="S4535" s="78">
        <v>30</v>
      </c>
      <c r="T4535" s="79" t="s">
        <v>31</v>
      </c>
      <c r="U4535" s="78">
        <v>11</v>
      </c>
      <c r="V4535" s="80" t="s">
        <v>156</v>
      </c>
      <c r="W4535" s="78">
        <v>75</v>
      </c>
      <c r="X4535" s="78">
        <v>9</v>
      </c>
    </row>
    <row r="4536" spans="1:24" x14ac:dyDescent="0.25">
      <c r="A4536" s="67"/>
      <c r="B4536" s="67">
        <v>4105</v>
      </c>
      <c r="C4536" s="67" t="s">
        <v>809</v>
      </c>
      <c r="D4536" s="107">
        <v>221176</v>
      </c>
      <c r="E4536" s="75" t="s">
        <v>623</v>
      </c>
      <c r="F4536" s="76">
        <v>755705</v>
      </c>
      <c r="G4536" s="75" t="s">
        <v>196</v>
      </c>
      <c r="H4536" s="77">
        <v>5.65</v>
      </c>
      <c r="I4536" s="77">
        <v>2.27</v>
      </c>
      <c r="J4536" s="77">
        <v>528</v>
      </c>
      <c r="K4536" s="77">
        <v>4.1999999999999993</v>
      </c>
      <c r="L4536" s="80">
        <v>100</v>
      </c>
      <c r="M4536" s="80"/>
      <c r="N4536" s="80"/>
      <c r="O4536" s="80"/>
      <c r="P4536" s="80"/>
      <c r="Q4536" s="78">
        <v>110010</v>
      </c>
      <c r="R4536" s="79" t="s">
        <v>31</v>
      </c>
      <c r="S4536" s="78">
        <v>30</v>
      </c>
      <c r="T4536" s="79" t="s">
        <v>31</v>
      </c>
      <c r="U4536" s="78">
        <v>11</v>
      </c>
      <c r="V4536" s="80" t="s">
        <v>156</v>
      </c>
      <c r="W4536" s="78">
        <v>75</v>
      </c>
      <c r="X4536" s="78">
        <v>9</v>
      </c>
    </row>
    <row r="4537" spans="1:24" x14ac:dyDescent="0.25">
      <c r="A4537" s="67"/>
      <c r="B4537" s="67"/>
      <c r="C4537" s="67" t="s">
        <v>809</v>
      </c>
      <c r="D4537" s="107">
        <v>221176</v>
      </c>
      <c r="E4537" s="75" t="s">
        <v>623</v>
      </c>
      <c r="F4537" s="66">
        <v>798142</v>
      </c>
      <c r="G4537" s="66" t="s">
        <v>839</v>
      </c>
      <c r="H4537" s="77"/>
      <c r="I4537" s="77"/>
      <c r="J4537" s="77"/>
      <c r="K4537" s="77"/>
      <c r="L4537" s="80">
        <v>-8117</v>
      </c>
      <c r="M4537" s="80"/>
      <c r="N4537" s="80"/>
      <c r="O4537" s="80"/>
      <c r="P4537" s="80"/>
      <c r="Q4537" s="78">
        <v>110010</v>
      </c>
      <c r="R4537" s="79" t="s">
        <v>31</v>
      </c>
      <c r="S4537" s="78">
        <v>30</v>
      </c>
      <c r="T4537" s="79" t="s">
        <v>31</v>
      </c>
      <c r="U4537" s="78">
        <v>11</v>
      </c>
      <c r="V4537" s="80" t="s">
        <v>156</v>
      </c>
      <c r="W4537" s="78">
        <v>79</v>
      </c>
      <c r="X4537" s="78">
        <v>9</v>
      </c>
    </row>
    <row r="4538" spans="1:24" x14ac:dyDescent="0.25">
      <c r="A4538" s="67"/>
      <c r="B4538" s="67">
        <v>4106</v>
      </c>
      <c r="C4538" s="67" t="s">
        <v>809</v>
      </c>
      <c r="D4538" s="109">
        <v>221306</v>
      </c>
      <c r="E4538" s="75" t="s">
        <v>624</v>
      </c>
      <c r="F4538" s="72">
        <v>611320</v>
      </c>
      <c r="G4538" s="75" t="s">
        <v>180</v>
      </c>
      <c r="H4538" s="77">
        <v>41873.369999999988</v>
      </c>
      <c r="I4538" s="77">
        <v>47507.159999999996</v>
      </c>
      <c r="J4538" s="77">
        <v>49408</v>
      </c>
      <c r="K4538" s="77">
        <v>24703.74</v>
      </c>
      <c r="L4538" s="80">
        <v>49407</v>
      </c>
      <c r="M4538" s="80"/>
      <c r="N4538" s="80"/>
      <c r="O4538" s="80"/>
      <c r="P4538" s="80"/>
      <c r="Q4538" s="78">
        <v>110010</v>
      </c>
      <c r="R4538" s="79" t="s">
        <v>31</v>
      </c>
      <c r="S4538" s="78">
        <v>30</v>
      </c>
      <c r="T4538" s="79" t="s">
        <v>31</v>
      </c>
      <c r="U4538" s="78">
        <v>11</v>
      </c>
      <c r="V4538" s="80" t="s">
        <v>156</v>
      </c>
      <c r="W4538" s="78">
        <v>61</v>
      </c>
      <c r="X4538" s="78">
        <v>9</v>
      </c>
    </row>
    <row r="4539" spans="1:24" x14ac:dyDescent="0.25">
      <c r="A4539" s="67"/>
      <c r="B4539" s="67">
        <v>4107</v>
      </c>
      <c r="C4539" s="67" t="s">
        <v>809</v>
      </c>
      <c r="D4539" s="109">
        <v>221306</v>
      </c>
      <c r="E4539" s="75" t="s">
        <v>624</v>
      </c>
      <c r="F4539" s="72">
        <v>611420</v>
      </c>
      <c r="G4539" s="75" t="s">
        <v>181</v>
      </c>
      <c r="H4539" s="77">
        <v>23226.639999999996</v>
      </c>
      <c r="I4539" s="77">
        <v>26575.100000000006</v>
      </c>
      <c r="J4539" s="77">
        <v>33166</v>
      </c>
      <c r="K4539" s="77">
        <v>16582.86</v>
      </c>
      <c r="L4539" s="80">
        <v>33166</v>
      </c>
      <c r="M4539" s="80"/>
      <c r="N4539" s="80"/>
      <c r="O4539" s="80"/>
      <c r="P4539" s="80"/>
      <c r="Q4539" s="78">
        <v>110010</v>
      </c>
      <c r="R4539" s="79" t="s">
        <v>31</v>
      </c>
      <c r="S4539" s="78">
        <v>30</v>
      </c>
      <c r="T4539" s="79" t="s">
        <v>31</v>
      </c>
      <c r="U4539" s="78">
        <v>11</v>
      </c>
      <c r="V4539" s="80" t="s">
        <v>156</v>
      </c>
      <c r="W4539" s="78">
        <v>61</v>
      </c>
      <c r="X4539" s="78">
        <v>9</v>
      </c>
    </row>
    <row r="4540" spans="1:24" x14ac:dyDescent="0.25">
      <c r="A4540" s="67"/>
      <c r="B4540" s="67">
        <v>4108</v>
      </c>
      <c r="C4540" s="67" t="s">
        <v>809</v>
      </c>
      <c r="D4540" s="109">
        <v>221306</v>
      </c>
      <c r="E4540" s="75" t="s">
        <v>624</v>
      </c>
      <c r="F4540" s="72">
        <v>611460</v>
      </c>
      <c r="G4540" s="75" t="s">
        <v>182</v>
      </c>
      <c r="H4540" s="77">
        <v>1452.37</v>
      </c>
      <c r="I4540" s="77">
        <v>0</v>
      </c>
      <c r="J4540" s="77">
        <v>4836</v>
      </c>
      <c r="K4540" s="77">
        <v>0</v>
      </c>
      <c r="L4540" s="80">
        <v>0</v>
      </c>
      <c r="M4540" s="80"/>
      <c r="N4540" s="80"/>
      <c r="O4540" s="80"/>
      <c r="P4540" s="80"/>
      <c r="Q4540" s="78">
        <v>110010</v>
      </c>
      <c r="R4540" s="79" t="s">
        <v>31</v>
      </c>
      <c r="S4540" s="78">
        <v>30</v>
      </c>
      <c r="T4540" s="79" t="s">
        <v>31</v>
      </c>
      <c r="U4540" s="78">
        <v>11</v>
      </c>
      <c r="V4540" s="80" t="s">
        <v>156</v>
      </c>
      <c r="W4540" s="78">
        <v>61</v>
      </c>
      <c r="X4540" s="78">
        <v>9</v>
      </c>
    </row>
    <row r="4541" spans="1:24" x14ac:dyDescent="0.25">
      <c r="A4541" s="67"/>
      <c r="B4541" s="67">
        <v>4109</v>
      </c>
      <c r="C4541" s="67" t="s">
        <v>809</v>
      </c>
      <c r="D4541" s="109">
        <v>221306</v>
      </c>
      <c r="E4541" s="75" t="s">
        <v>624</v>
      </c>
      <c r="F4541" s="72">
        <v>611489</v>
      </c>
      <c r="G4541" s="75" t="s">
        <v>733</v>
      </c>
      <c r="H4541" s="77">
        <v>0</v>
      </c>
      <c r="I4541" s="77">
        <v>53.66</v>
      </c>
      <c r="J4541" s="77">
        <v>76</v>
      </c>
      <c r="K4541" s="77">
        <v>75.739999999999995</v>
      </c>
      <c r="L4541" s="80">
        <v>100</v>
      </c>
      <c r="M4541" s="80"/>
      <c r="N4541" s="80"/>
      <c r="O4541" s="80"/>
      <c r="P4541" s="80"/>
      <c r="Q4541" s="78">
        <v>110010</v>
      </c>
      <c r="R4541" s="79" t="s">
        <v>31</v>
      </c>
      <c r="S4541" s="78">
        <v>30</v>
      </c>
      <c r="T4541" s="79" t="s">
        <v>31</v>
      </c>
      <c r="U4541" s="78">
        <v>11</v>
      </c>
      <c r="V4541" s="80" t="s">
        <v>156</v>
      </c>
      <c r="W4541" s="78">
        <v>61</v>
      </c>
      <c r="X4541" s="78">
        <v>9</v>
      </c>
    </row>
    <row r="4542" spans="1:24" x14ac:dyDescent="0.25">
      <c r="A4542" s="67"/>
      <c r="B4542" s="67">
        <v>4110</v>
      </c>
      <c r="C4542" s="67" t="s">
        <v>809</v>
      </c>
      <c r="D4542" s="109">
        <v>221306</v>
      </c>
      <c r="E4542" s="75" t="s">
        <v>624</v>
      </c>
      <c r="F4542" s="72">
        <v>611491</v>
      </c>
      <c r="G4542" s="75" t="s">
        <v>233</v>
      </c>
      <c r="H4542" s="77">
        <v>0</v>
      </c>
      <c r="I4542" s="77">
        <v>0</v>
      </c>
      <c r="J4542" s="77">
        <v>728</v>
      </c>
      <c r="K4542" s="77">
        <v>0</v>
      </c>
      <c r="L4542" s="80">
        <v>700</v>
      </c>
      <c r="M4542" s="80"/>
      <c r="N4542" s="80"/>
      <c r="O4542" s="80"/>
      <c r="P4542" s="80"/>
      <c r="Q4542" s="78">
        <v>110010</v>
      </c>
      <c r="R4542" s="79" t="s">
        <v>31</v>
      </c>
      <c r="S4542" s="78">
        <v>30</v>
      </c>
      <c r="T4542" s="79" t="s">
        <v>31</v>
      </c>
      <c r="U4542" s="78">
        <v>11</v>
      </c>
      <c r="V4542" s="80" t="s">
        <v>156</v>
      </c>
      <c r="W4542" s="78">
        <v>61</v>
      </c>
      <c r="X4542" s="78">
        <v>9</v>
      </c>
    </row>
    <row r="4543" spans="1:24" s="66" customFormat="1" x14ac:dyDescent="0.25">
      <c r="A4543" s="67"/>
      <c r="B4543" s="67">
        <v>4111</v>
      </c>
      <c r="C4543" s="67" t="s">
        <v>809</v>
      </c>
      <c r="D4543" s="109">
        <v>221306</v>
      </c>
      <c r="E4543" s="75" t="s">
        <v>624</v>
      </c>
      <c r="F4543" s="72">
        <v>611492</v>
      </c>
      <c r="G4543" s="75" t="s">
        <v>183</v>
      </c>
      <c r="H4543" s="77">
        <v>32.659999999999997</v>
      </c>
      <c r="I4543" s="77">
        <v>91.99</v>
      </c>
      <c r="J4543" s="77">
        <v>236</v>
      </c>
      <c r="K4543" s="77">
        <v>53.82</v>
      </c>
      <c r="L4543" s="80">
        <v>200</v>
      </c>
      <c r="M4543" s="80"/>
      <c r="N4543" s="80"/>
      <c r="O4543" s="80"/>
      <c r="P4543" s="80"/>
      <c r="Q4543" s="78">
        <v>110010</v>
      </c>
      <c r="R4543" s="79" t="s">
        <v>31</v>
      </c>
      <c r="S4543" s="78">
        <v>30</v>
      </c>
      <c r="T4543" s="79" t="s">
        <v>31</v>
      </c>
      <c r="U4543" s="78">
        <v>11</v>
      </c>
      <c r="V4543" s="80" t="s">
        <v>156</v>
      </c>
      <c r="W4543" s="78">
        <v>61</v>
      </c>
      <c r="X4543" s="78">
        <v>9</v>
      </c>
    </row>
    <row r="4544" spans="1:24" x14ac:dyDescent="0.25">
      <c r="A4544" s="67"/>
      <c r="B4544" s="67">
        <v>4112</v>
      </c>
      <c r="C4544" s="67" t="s">
        <v>809</v>
      </c>
      <c r="D4544" s="109">
        <v>221306</v>
      </c>
      <c r="E4544" s="75" t="s">
        <v>624</v>
      </c>
      <c r="F4544" s="72">
        <v>611510</v>
      </c>
      <c r="G4544" s="75" t="s">
        <v>212</v>
      </c>
      <c r="H4544" s="77">
        <v>29471.769999999997</v>
      </c>
      <c r="I4544" s="77">
        <v>5118.619999999999</v>
      </c>
      <c r="J4544" s="77">
        <v>22073</v>
      </c>
      <c r="K4544" s="77">
        <v>14433.97</v>
      </c>
      <c r="L4544" s="80">
        <v>24000</v>
      </c>
      <c r="M4544" s="80"/>
      <c r="N4544" s="80"/>
      <c r="O4544" s="80"/>
      <c r="P4544" s="80"/>
      <c r="Q4544" s="78">
        <v>110010</v>
      </c>
      <c r="R4544" s="79" t="s">
        <v>31</v>
      </c>
      <c r="S4544" s="78">
        <v>30</v>
      </c>
      <c r="T4544" s="79" t="s">
        <v>31</v>
      </c>
      <c r="U4544" s="78">
        <v>11</v>
      </c>
      <c r="V4544" s="80" t="s">
        <v>156</v>
      </c>
      <c r="W4544" s="78">
        <v>61</v>
      </c>
      <c r="X4544" s="78">
        <v>9</v>
      </c>
    </row>
    <row r="4545" spans="1:24" x14ac:dyDescent="0.25">
      <c r="A4545" s="67"/>
      <c r="B4545" s="67">
        <v>4113</v>
      </c>
      <c r="C4545" s="67" t="s">
        <v>809</v>
      </c>
      <c r="D4545" s="109">
        <v>221306</v>
      </c>
      <c r="E4545" s="75" t="s">
        <v>624</v>
      </c>
      <c r="F4545" s="72">
        <v>611520</v>
      </c>
      <c r="G4545" s="75" t="s">
        <v>275</v>
      </c>
      <c r="H4545" s="77">
        <v>690.62</v>
      </c>
      <c r="I4545" s="77">
        <v>38768.449999999997</v>
      </c>
      <c r="J4545" s="77">
        <v>0</v>
      </c>
      <c r="K4545" s="77">
        <v>0</v>
      </c>
      <c r="L4545" s="80">
        <v>0</v>
      </c>
      <c r="M4545" s="80"/>
      <c r="N4545" s="80"/>
      <c r="O4545" s="80"/>
      <c r="P4545" s="80"/>
      <c r="Q4545" s="78">
        <v>110010</v>
      </c>
      <c r="R4545" s="79" t="s">
        <v>31</v>
      </c>
      <c r="S4545" s="78">
        <v>30</v>
      </c>
      <c r="T4545" s="79" t="s">
        <v>31</v>
      </c>
      <c r="U4545" s="78">
        <v>11</v>
      </c>
      <c r="V4545" s="80" t="s">
        <v>156</v>
      </c>
      <c r="W4545" s="78">
        <v>61</v>
      </c>
      <c r="X4545" s="78">
        <v>9</v>
      </c>
    </row>
    <row r="4546" spans="1:24" x14ac:dyDescent="0.25">
      <c r="A4546" s="67"/>
      <c r="B4546" s="67">
        <v>4114</v>
      </c>
      <c r="C4546" s="67" t="s">
        <v>809</v>
      </c>
      <c r="D4546" s="109">
        <v>221306</v>
      </c>
      <c r="E4546" s="75" t="s">
        <v>624</v>
      </c>
      <c r="F4546" s="72">
        <v>712510</v>
      </c>
      <c r="G4546" s="75" t="s">
        <v>186</v>
      </c>
      <c r="H4546" s="77">
        <v>0</v>
      </c>
      <c r="I4546" s="77">
        <v>550</v>
      </c>
      <c r="J4546" s="77">
        <v>550</v>
      </c>
      <c r="K4546" s="77">
        <v>0</v>
      </c>
      <c r="L4546" s="80">
        <v>4100</v>
      </c>
      <c r="M4546" s="80"/>
      <c r="N4546" s="80"/>
      <c r="O4546" s="80"/>
      <c r="P4546" s="80"/>
      <c r="Q4546" s="78">
        <v>110010</v>
      </c>
      <c r="R4546" s="79" t="s">
        <v>31</v>
      </c>
      <c r="S4546" s="78">
        <v>30</v>
      </c>
      <c r="T4546" s="79" t="s">
        <v>31</v>
      </c>
      <c r="U4546" s="78">
        <v>11</v>
      </c>
      <c r="V4546" s="80" t="s">
        <v>156</v>
      </c>
      <c r="W4546" s="78">
        <v>71</v>
      </c>
      <c r="X4546" s="78">
        <v>9</v>
      </c>
    </row>
    <row r="4547" spans="1:24" x14ac:dyDescent="0.25">
      <c r="A4547" s="67"/>
      <c r="B4547" s="67">
        <v>4115</v>
      </c>
      <c r="C4547" s="67" t="s">
        <v>809</v>
      </c>
      <c r="D4547" s="109">
        <v>221306</v>
      </c>
      <c r="E4547" s="75" t="s">
        <v>624</v>
      </c>
      <c r="F4547" s="72">
        <v>733120</v>
      </c>
      <c r="G4547" s="75" t="s">
        <v>188</v>
      </c>
      <c r="H4547" s="77">
        <v>969.77</v>
      </c>
      <c r="I4547" s="77">
        <v>1088.3499999999999</v>
      </c>
      <c r="J4547" s="77">
        <v>1500</v>
      </c>
      <c r="K4547" s="77">
        <v>382.78000000000003</v>
      </c>
      <c r="L4547" s="80">
        <v>2424</v>
      </c>
      <c r="M4547" s="80"/>
      <c r="N4547" s="80"/>
      <c r="O4547" s="80"/>
      <c r="P4547" s="80"/>
      <c r="Q4547" s="78">
        <v>110010</v>
      </c>
      <c r="R4547" s="79" t="s">
        <v>31</v>
      </c>
      <c r="S4547" s="78">
        <v>30</v>
      </c>
      <c r="T4547" s="79" t="s">
        <v>31</v>
      </c>
      <c r="U4547" s="78">
        <v>11</v>
      </c>
      <c r="V4547" s="80" t="s">
        <v>156</v>
      </c>
      <c r="W4547" s="78">
        <v>73</v>
      </c>
      <c r="X4547" s="78">
        <v>9</v>
      </c>
    </row>
    <row r="4548" spans="1:24" x14ac:dyDescent="0.25">
      <c r="A4548" s="67"/>
      <c r="B4548" s="67">
        <v>4116</v>
      </c>
      <c r="C4548" s="67" t="s">
        <v>809</v>
      </c>
      <c r="D4548" s="109">
        <v>221306</v>
      </c>
      <c r="E4548" s="75" t="s">
        <v>624</v>
      </c>
      <c r="F4548" s="72">
        <v>744210</v>
      </c>
      <c r="G4548" s="75" t="s">
        <v>190</v>
      </c>
      <c r="H4548" s="77">
        <v>866.82</v>
      </c>
      <c r="I4548" s="77">
        <v>1527.1200000000001</v>
      </c>
      <c r="J4548" s="77">
        <v>500</v>
      </c>
      <c r="K4548" s="77">
        <v>412.72</v>
      </c>
      <c r="L4548" s="80">
        <v>500</v>
      </c>
      <c r="M4548" s="80"/>
      <c r="N4548" s="80"/>
      <c r="O4548" s="80"/>
      <c r="P4548" s="80"/>
      <c r="Q4548" s="78">
        <v>110010</v>
      </c>
      <c r="R4548" s="79" t="s">
        <v>31</v>
      </c>
      <c r="S4548" s="78">
        <v>30</v>
      </c>
      <c r="T4548" s="79" t="s">
        <v>31</v>
      </c>
      <c r="U4548" s="78">
        <v>11</v>
      </c>
      <c r="V4548" s="80" t="s">
        <v>156</v>
      </c>
      <c r="W4548" s="78">
        <v>74</v>
      </c>
      <c r="X4548" s="78">
        <v>9</v>
      </c>
    </row>
    <row r="4549" spans="1:24" x14ac:dyDescent="0.25">
      <c r="A4549" s="67"/>
      <c r="B4549" s="67">
        <v>4117</v>
      </c>
      <c r="C4549" s="67" t="s">
        <v>809</v>
      </c>
      <c r="D4549" s="109">
        <v>221306</v>
      </c>
      <c r="E4549" s="75" t="s">
        <v>624</v>
      </c>
      <c r="F4549" s="72">
        <v>744220</v>
      </c>
      <c r="G4549" s="75" t="s">
        <v>191</v>
      </c>
      <c r="H4549" s="77">
        <v>0</v>
      </c>
      <c r="I4549" s="77">
        <v>58.24</v>
      </c>
      <c r="J4549" s="77">
        <v>200</v>
      </c>
      <c r="K4549" s="77">
        <v>0</v>
      </c>
      <c r="L4549" s="80">
        <v>2000</v>
      </c>
      <c r="M4549" s="80"/>
      <c r="N4549" s="80"/>
      <c r="O4549" s="80"/>
      <c r="P4549" s="80"/>
      <c r="Q4549" s="78">
        <v>110010</v>
      </c>
      <c r="R4549" s="79" t="s">
        <v>31</v>
      </c>
      <c r="S4549" s="78">
        <v>30</v>
      </c>
      <c r="T4549" s="79" t="s">
        <v>31</v>
      </c>
      <c r="U4549" s="78">
        <v>11</v>
      </c>
      <c r="V4549" s="80" t="s">
        <v>156</v>
      </c>
      <c r="W4549" s="78">
        <v>74</v>
      </c>
      <c r="X4549" s="78">
        <v>9</v>
      </c>
    </row>
    <row r="4550" spans="1:24" x14ac:dyDescent="0.25">
      <c r="A4550" s="67"/>
      <c r="B4550" s="67">
        <v>4118</v>
      </c>
      <c r="C4550" s="67" t="s">
        <v>809</v>
      </c>
      <c r="D4550" s="109">
        <v>221306</v>
      </c>
      <c r="E4550" s="75" t="s">
        <v>624</v>
      </c>
      <c r="F4550" s="72">
        <v>755240</v>
      </c>
      <c r="G4550" s="75" t="s">
        <v>193</v>
      </c>
      <c r="H4550" s="77">
        <v>0</v>
      </c>
      <c r="I4550" s="77">
        <v>0</v>
      </c>
      <c r="J4550" s="77">
        <v>3375</v>
      </c>
      <c r="K4550" s="77">
        <v>0</v>
      </c>
      <c r="L4550" s="80">
        <v>0</v>
      </c>
      <c r="M4550" s="80"/>
      <c r="N4550" s="80"/>
      <c r="O4550" s="80"/>
      <c r="P4550" s="80"/>
      <c r="Q4550" s="78">
        <v>110010</v>
      </c>
      <c r="R4550" s="79" t="s">
        <v>31</v>
      </c>
      <c r="S4550" s="78">
        <v>30</v>
      </c>
      <c r="T4550" s="79" t="s">
        <v>31</v>
      </c>
      <c r="U4550" s="78">
        <v>11</v>
      </c>
      <c r="V4550" s="80" t="s">
        <v>156</v>
      </c>
      <c r="W4550" s="78">
        <v>75</v>
      </c>
      <c r="X4550" s="78">
        <v>9</v>
      </c>
    </row>
    <row r="4551" spans="1:24" x14ac:dyDescent="0.25">
      <c r="A4551" s="67"/>
      <c r="B4551" s="67">
        <v>4119</v>
      </c>
      <c r="C4551" s="67" t="s">
        <v>809</v>
      </c>
      <c r="D4551" s="109">
        <v>221306</v>
      </c>
      <c r="E4551" s="75" t="s">
        <v>624</v>
      </c>
      <c r="F4551" s="72">
        <v>755360</v>
      </c>
      <c r="G4551" s="75" t="s">
        <v>225</v>
      </c>
      <c r="H4551" s="77">
        <v>18</v>
      </c>
      <c r="I4551" s="77">
        <v>17.899999999999999</v>
      </c>
      <c r="J4551" s="77">
        <v>50</v>
      </c>
      <c r="K4551" s="77">
        <v>0</v>
      </c>
      <c r="L4551" s="80">
        <v>100</v>
      </c>
      <c r="M4551" s="80"/>
      <c r="N4551" s="80"/>
      <c r="O4551" s="80"/>
      <c r="P4551" s="80"/>
      <c r="Q4551" s="78">
        <v>110010</v>
      </c>
      <c r="R4551" s="79" t="s">
        <v>31</v>
      </c>
      <c r="S4551" s="78">
        <v>30</v>
      </c>
      <c r="T4551" s="79" t="s">
        <v>31</v>
      </c>
      <c r="U4551" s="78">
        <v>11</v>
      </c>
      <c r="V4551" s="80" t="s">
        <v>156</v>
      </c>
      <c r="W4551" s="78">
        <v>75</v>
      </c>
      <c r="X4551" s="78">
        <v>9</v>
      </c>
    </row>
    <row r="4552" spans="1:24" x14ac:dyDescent="0.25">
      <c r="A4552" s="67"/>
      <c r="B4552" s="67">
        <v>4120</v>
      </c>
      <c r="C4552" s="67" t="s">
        <v>809</v>
      </c>
      <c r="D4552" s="109">
        <v>221306</v>
      </c>
      <c r="E4552" s="75" t="s">
        <v>624</v>
      </c>
      <c r="F4552" s="72">
        <v>755705</v>
      </c>
      <c r="G4552" s="75" t="s">
        <v>196</v>
      </c>
      <c r="H4552" s="77">
        <v>0</v>
      </c>
      <c r="I4552" s="77">
        <v>0</v>
      </c>
      <c r="J4552" s="77">
        <v>40</v>
      </c>
      <c r="K4552" s="77">
        <v>0</v>
      </c>
      <c r="L4552" s="80">
        <v>40</v>
      </c>
      <c r="M4552" s="80"/>
      <c r="N4552" s="80"/>
      <c r="O4552" s="80"/>
      <c r="P4552" s="80"/>
      <c r="Q4552" s="78">
        <v>110010</v>
      </c>
      <c r="R4552" s="79" t="s">
        <v>31</v>
      </c>
      <c r="S4552" s="78">
        <v>30</v>
      </c>
      <c r="T4552" s="79" t="s">
        <v>31</v>
      </c>
      <c r="U4552" s="78">
        <v>11</v>
      </c>
      <c r="V4552" s="80" t="s">
        <v>156</v>
      </c>
      <c r="W4552" s="78">
        <v>75</v>
      </c>
      <c r="X4552" s="78">
        <v>9</v>
      </c>
    </row>
    <row r="4553" spans="1:24" x14ac:dyDescent="0.25">
      <c r="A4553" s="67"/>
      <c r="B4553" s="67">
        <v>4121</v>
      </c>
      <c r="C4553" s="67" t="s">
        <v>809</v>
      </c>
      <c r="D4553" s="109">
        <v>221306</v>
      </c>
      <c r="E4553" s="75" t="s">
        <v>624</v>
      </c>
      <c r="F4553" s="72">
        <v>787410</v>
      </c>
      <c r="G4553" s="75" t="s">
        <v>227</v>
      </c>
      <c r="H4553" s="77">
        <v>2561</v>
      </c>
      <c r="I4553" s="77">
        <v>0</v>
      </c>
      <c r="J4553" s="77">
        <v>0</v>
      </c>
      <c r="K4553" s="77">
        <v>0</v>
      </c>
      <c r="L4553" s="80">
        <v>0</v>
      </c>
      <c r="M4553" s="80"/>
      <c r="N4553" s="80"/>
      <c r="O4553" s="80"/>
      <c r="P4553" s="80"/>
      <c r="Q4553" s="78">
        <v>110010</v>
      </c>
      <c r="R4553" s="79" t="s">
        <v>31</v>
      </c>
      <c r="S4553" s="78">
        <v>30</v>
      </c>
      <c r="T4553" s="79" t="s">
        <v>31</v>
      </c>
      <c r="U4553" s="78">
        <v>11</v>
      </c>
      <c r="V4553" s="80" t="s">
        <v>156</v>
      </c>
      <c r="W4553" s="78">
        <v>78</v>
      </c>
      <c r="X4553" s="78">
        <v>9</v>
      </c>
    </row>
    <row r="4554" spans="1:24" x14ac:dyDescent="0.25">
      <c r="A4554" s="67"/>
      <c r="B4554" s="67"/>
      <c r="C4554" s="67" t="s">
        <v>809</v>
      </c>
      <c r="D4554" s="109">
        <v>221306</v>
      </c>
      <c r="E4554" s="75" t="s">
        <v>624</v>
      </c>
      <c r="F4554" s="66">
        <v>798142</v>
      </c>
      <c r="G4554" s="66" t="s">
        <v>839</v>
      </c>
      <c r="H4554" s="77"/>
      <c r="I4554" s="77"/>
      <c r="J4554" s="77"/>
      <c r="K4554" s="77"/>
      <c r="L4554" s="80">
        <v>-3316</v>
      </c>
      <c r="M4554" s="80"/>
      <c r="N4554" s="80"/>
      <c r="O4554" s="80"/>
      <c r="P4554" s="80"/>
      <c r="Q4554" s="78">
        <v>110010</v>
      </c>
      <c r="R4554" s="79" t="s">
        <v>31</v>
      </c>
      <c r="S4554" s="78">
        <v>30</v>
      </c>
      <c r="T4554" s="79" t="s">
        <v>31</v>
      </c>
      <c r="U4554" s="78">
        <v>11</v>
      </c>
      <c r="V4554" s="80" t="s">
        <v>156</v>
      </c>
      <c r="W4554" s="78">
        <v>79</v>
      </c>
      <c r="X4554" s="78">
        <v>9</v>
      </c>
    </row>
    <row r="4555" spans="1:24" x14ac:dyDescent="0.25">
      <c r="A4555" s="67"/>
      <c r="B4555" s="67">
        <v>4122</v>
      </c>
      <c r="C4555" s="67" t="s">
        <v>810</v>
      </c>
      <c r="D4555" s="107">
        <v>221105</v>
      </c>
      <c r="E4555" s="75" t="s">
        <v>625</v>
      </c>
      <c r="F4555" s="76">
        <v>611130</v>
      </c>
      <c r="G4555" s="75" t="s">
        <v>261</v>
      </c>
      <c r="H4555" s="77">
        <v>0</v>
      </c>
      <c r="I4555" s="77">
        <v>500</v>
      </c>
      <c r="J4555" s="77">
        <v>0</v>
      </c>
      <c r="K4555" s="77">
        <v>0</v>
      </c>
      <c r="L4555" s="80">
        <v>0</v>
      </c>
      <c r="M4555" s="80"/>
      <c r="N4555" s="80"/>
      <c r="O4555" s="80"/>
      <c r="P4555" s="80"/>
      <c r="Q4555" s="78">
        <v>110010</v>
      </c>
      <c r="R4555" s="79" t="s">
        <v>44</v>
      </c>
      <c r="S4555" s="78">
        <v>35</v>
      </c>
      <c r="T4555" s="79" t="s">
        <v>44</v>
      </c>
      <c r="U4555" s="78">
        <v>11</v>
      </c>
      <c r="V4555" s="80" t="s">
        <v>156</v>
      </c>
      <c r="W4555" s="78">
        <v>61</v>
      </c>
      <c r="X4555" s="78">
        <v>9</v>
      </c>
    </row>
    <row r="4556" spans="1:24" x14ac:dyDescent="0.25">
      <c r="A4556" s="67"/>
      <c r="B4556" s="67">
        <v>4123</v>
      </c>
      <c r="C4556" s="67" t="s">
        <v>810</v>
      </c>
      <c r="D4556" s="107">
        <v>221105</v>
      </c>
      <c r="E4556" s="75" t="s">
        <v>625</v>
      </c>
      <c r="F4556" s="76">
        <v>611155</v>
      </c>
      <c r="G4556" s="75" t="s">
        <v>266</v>
      </c>
      <c r="H4556" s="77">
        <v>0</v>
      </c>
      <c r="I4556" s="77">
        <v>500</v>
      </c>
      <c r="J4556" s="77">
        <v>0</v>
      </c>
      <c r="K4556" s="77">
        <v>0</v>
      </c>
      <c r="L4556" s="80">
        <v>0</v>
      </c>
      <c r="M4556" s="80"/>
      <c r="N4556" s="80"/>
      <c r="O4556" s="80"/>
      <c r="P4556" s="80"/>
      <c r="Q4556" s="78">
        <v>110010</v>
      </c>
      <c r="R4556" s="79" t="s">
        <v>44</v>
      </c>
      <c r="S4556" s="78">
        <v>35</v>
      </c>
      <c r="T4556" s="79" t="s">
        <v>44</v>
      </c>
      <c r="U4556" s="78">
        <v>11</v>
      </c>
      <c r="V4556" s="80" t="s">
        <v>156</v>
      </c>
      <c r="W4556" s="78">
        <v>61</v>
      </c>
      <c r="X4556" s="78">
        <v>9</v>
      </c>
    </row>
    <row r="4557" spans="1:24" x14ac:dyDescent="0.25">
      <c r="A4557" s="67"/>
      <c r="B4557" s="67">
        <v>4124</v>
      </c>
      <c r="C4557" s="67" t="s">
        <v>810</v>
      </c>
      <c r="D4557" s="107">
        <v>221105</v>
      </c>
      <c r="E4557" s="75" t="s">
        <v>625</v>
      </c>
      <c r="F4557" s="76">
        <v>611210</v>
      </c>
      <c r="G4557" s="75" t="s">
        <v>221</v>
      </c>
      <c r="H4557" s="77">
        <v>119236.42999999998</v>
      </c>
      <c r="I4557" s="77">
        <v>114719.93</v>
      </c>
      <c r="J4557" s="77">
        <v>116935</v>
      </c>
      <c r="K4557" s="77">
        <v>58442.360000000008</v>
      </c>
      <c r="L4557" s="80">
        <v>116939</v>
      </c>
      <c r="M4557" s="80"/>
      <c r="N4557" s="80"/>
      <c r="O4557" s="80"/>
      <c r="P4557" s="80"/>
      <c r="Q4557" s="78">
        <v>110010</v>
      </c>
      <c r="R4557" s="79" t="s">
        <v>44</v>
      </c>
      <c r="S4557" s="78">
        <v>35</v>
      </c>
      <c r="T4557" s="79" t="s">
        <v>44</v>
      </c>
      <c r="U4557" s="78">
        <v>11</v>
      </c>
      <c r="V4557" s="80" t="s">
        <v>156</v>
      </c>
      <c r="W4557" s="78">
        <v>61</v>
      </c>
      <c r="X4557" s="78">
        <v>9</v>
      </c>
    </row>
    <row r="4558" spans="1:24" x14ac:dyDescent="0.25">
      <c r="A4558" s="67"/>
      <c r="B4558" s="67">
        <v>4125</v>
      </c>
      <c r="C4558" s="67" t="s">
        <v>810</v>
      </c>
      <c r="D4558" s="107">
        <v>221105</v>
      </c>
      <c r="E4558" s="75" t="s">
        <v>625</v>
      </c>
      <c r="F4558" s="76">
        <v>611214</v>
      </c>
      <c r="G4558" s="75" t="s">
        <v>357</v>
      </c>
      <c r="H4558" s="77">
        <v>12000</v>
      </c>
      <c r="I4558" s="77">
        <v>12000</v>
      </c>
      <c r="J4558" s="77">
        <v>12000</v>
      </c>
      <c r="K4558" s="77">
        <v>6000</v>
      </c>
      <c r="L4558" s="80">
        <v>12000</v>
      </c>
      <c r="M4558" s="80"/>
      <c r="N4558" s="80"/>
      <c r="O4558" s="80"/>
      <c r="P4558" s="80"/>
      <c r="Q4558" s="78">
        <v>110010</v>
      </c>
      <c r="R4558" s="79" t="s">
        <v>44</v>
      </c>
      <c r="S4558" s="78">
        <v>35</v>
      </c>
      <c r="T4558" s="79" t="s">
        <v>44</v>
      </c>
      <c r="U4558" s="78">
        <v>11</v>
      </c>
      <c r="V4558" s="80" t="s">
        <v>156</v>
      </c>
      <c r="W4558" s="78">
        <v>61</v>
      </c>
      <c r="X4558" s="78">
        <v>9</v>
      </c>
    </row>
    <row r="4559" spans="1:24" x14ac:dyDescent="0.25">
      <c r="A4559" s="67"/>
      <c r="B4559" s="67">
        <v>4126</v>
      </c>
      <c r="C4559" s="67" t="s">
        <v>810</v>
      </c>
      <c r="D4559" s="107">
        <v>221105</v>
      </c>
      <c r="E4559" s="75" t="s">
        <v>625</v>
      </c>
      <c r="F4559" s="76">
        <v>611215</v>
      </c>
      <c r="G4559" s="75" t="s">
        <v>358</v>
      </c>
      <c r="H4559" s="77">
        <v>12524.170000000002</v>
      </c>
      <c r="I4559" s="77">
        <v>12048.07</v>
      </c>
      <c r="J4559" s="77">
        <v>14908</v>
      </c>
      <c r="K4559" s="77">
        <v>7467.4</v>
      </c>
      <c r="L4559" s="80">
        <v>14908</v>
      </c>
      <c r="M4559" s="80"/>
      <c r="N4559" s="80"/>
      <c r="O4559" s="80"/>
      <c r="P4559" s="80"/>
      <c r="Q4559" s="78">
        <v>110010</v>
      </c>
      <c r="R4559" s="79" t="s">
        <v>44</v>
      </c>
      <c r="S4559" s="78">
        <v>35</v>
      </c>
      <c r="T4559" s="79" t="s">
        <v>44</v>
      </c>
      <c r="U4559" s="78">
        <v>11</v>
      </c>
      <c r="V4559" s="80" t="s">
        <v>156</v>
      </c>
      <c r="W4559" s="78">
        <v>61</v>
      </c>
      <c r="X4559" s="78">
        <v>9</v>
      </c>
    </row>
    <row r="4560" spans="1:24" x14ac:dyDescent="0.25">
      <c r="A4560" s="67"/>
      <c r="B4560" s="67">
        <v>4127</v>
      </c>
      <c r="C4560" s="67" t="s">
        <v>810</v>
      </c>
      <c r="D4560" s="107">
        <v>221105</v>
      </c>
      <c r="E4560" s="75" t="s">
        <v>625</v>
      </c>
      <c r="F4560" s="76">
        <v>611420</v>
      </c>
      <c r="G4560" s="75" t="s">
        <v>181</v>
      </c>
      <c r="H4560" s="77">
        <v>45425.52</v>
      </c>
      <c r="I4560" s="77">
        <v>47242.559999999998</v>
      </c>
      <c r="J4560" s="77">
        <v>49133</v>
      </c>
      <c r="K4560" s="77">
        <v>24566.16</v>
      </c>
      <c r="L4560" s="80">
        <v>49132</v>
      </c>
      <c r="M4560" s="80"/>
      <c r="N4560" s="80"/>
      <c r="O4560" s="80"/>
      <c r="P4560" s="80"/>
      <c r="Q4560" s="78">
        <v>110010</v>
      </c>
      <c r="R4560" s="79" t="s">
        <v>44</v>
      </c>
      <c r="S4560" s="78">
        <v>35</v>
      </c>
      <c r="T4560" s="79" t="s">
        <v>44</v>
      </c>
      <c r="U4560" s="78">
        <v>11</v>
      </c>
      <c r="V4560" s="80" t="s">
        <v>156</v>
      </c>
      <c r="W4560" s="78">
        <v>61</v>
      </c>
      <c r="X4560" s="78">
        <v>9</v>
      </c>
    </row>
    <row r="4561" spans="1:24" x14ac:dyDescent="0.25">
      <c r="A4561" s="67"/>
      <c r="B4561" s="67">
        <v>4128</v>
      </c>
      <c r="C4561" s="67" t="s">
        <v>810</v>
      </c>
      <c r="D4561" s="107">
        <v>221105</v>
      </c>
      <c r="E4561" s="75" t="s">
        <v>625</v>
      </c>
      <c r="F4561" s="76">
        <v>611491</v>
      </c>
      <c r="G4561" s="75" t="s">
        <v>233</v>
      </c>
      <c r="H4561" s="77">
        <v>0</v>
      </c>
      <c r="I4561" s="77">
        <v>0</v>
      </c>
      <c r="J4561" s="77">
        <v>49</v>
      </c>
      <c r="K4561" s="77">
        <v>0</v>
      </c>
      <c r="L4561" s="80">
        <v>100</v>
      </c>
      <c r="M4561" s="80"/>
      <c r="N4561" s="80"/>
      <c r="O4561" s="80"/>
      <c r="P4561" s="80"/>
      <c r="Q4561" s="78">
        <v>110010</v>
      </c>
      <c r="R4561" s="79" t="s">
        <v>44</v>
      </c>
      <c r="S4561" s="78">
        <v>35</v>
      </c>
      <c r="T4561" s="79" t="s">
        <v>44</v>
      </c>
      <c r="U4561" s="78">
        <v>11</v>
      </c>
      <c r="V4561" s="80" t="s">
        <v>156</v>
      </c>
      <c r="W4561" s="78">
        <v>61</v>
      </c>
      <c r="X4561" s="78">
        <v>9</v>
      </c>
    </row>
    <row r="4562" spans="1:24" x14ac:dyDescent="0.25">
      <c r="A4562" s="67"/>
      <c r="B4562" s="67">
        <v>4129</v>
      </c>
      <c r="C4562" s="67" t="s">
        <v>810</v>
      </c>
      <c r="D4562" s="107">
        <v>221105</v>
      </c>
      <c r="E4562" s="75" t="s">
        <v>625</v>
      </c>
      <c r="F4562" s="76">
        <v>611492</v>
      </c>
      <c r="G4562" s="75" t="s">
        <v>183</v>
      </c>
      <c r="H4562" s="77">
        <v>0</v>
      </c>
      <c r="I4562" s="77">
        <v>0</v>
      </c>
      <c r="J4562" s="77">
        <v>159</v>
      </c>
      <c r="K4562" s="77">
        <v>159.44999999999999</v>
      </c>
      <c r="L4562" s="80">
        <v>250</v>
      </c>
      <c r="M4562" s="80"/>
      <c r="N4562" s="80"/>
      <c r="O4562" s="80"/>
      <c r="P4562" s="80"/>
      <c r="Q4562" s="78">
        <v>110010</v>
      </c>
      <c r="R4562" s="79" t="s">
        <v>44</v>
      </c>
      <c r="S4562" s="78">
        <v>35</v>
      </c>
      <c r="T4562" s="79" t="s">
        <v>44</v>
      </c>
      <c r="U4562" s="78">
        <v>11</v>
      </c>
      <c r="V4562" s="80" t="s">
        <v>156</v>
      </c>
      <c r="W4562" s="78">
        <v>61</v>
      </c>
      <c r="X4562" s="78">
        <v>9</v>
      </c>
    </row>
    <row r="4563" spans="1:24" s="66" customFormat="1" x14ac:dyDescent="0.25">
      <c r="A4563" s="67"/>
      <c r="B4563" s="67">
        <v>4130</v>
      </c>
      <c r="C4563" s="67" t="s">
        <v>810</v>
      </c>
      <c r="D4563" s="107">
        <v>221105</v>
      </c>
      <c r="E4563" s="75" t="s">
        <v>625</v>
      </c>
      <c r="F4563" s="76">
        <v>611510</v>
      </c>
      <c r="G4563" s="75" t="s">
        <v>212</v>
      </c>
      <c r="H4563" s="77">
        <v>0</v>
      </c>
      <c r="I4563" s="77">
        <v>11244.75</v>
      </c>
      <c r="J4563" s="77">
        <v>10400</v>
      </c>
      <c r="K4563" s="77">
        <v>3991.02</v>
      </c>
      <c r="L4563" s="80">
        <v>11000</v>
      </c>
      <c r="M4563" s="80"/>
      <c r="N4563" s="80"/>
      <c r="O4563" s="80"/>
      <c r="P4563" s="80"/>
      <c r="Q4563" s="78">
        <v>110010</v>
      </c>
      <c r="R4563" s="79" t="s">
        <v>44</v>
      </c>
      <c r="S4563" s="78">
        <v>35</v>
      </c>
      <c r="T4563" s="79" t="s">
        <v>44</v>
      </c>
      <c r="U4563" s="78">
        <v>11</v>
      </c>
      <c r="V4563" s="80" t="s">
        <v>156</v>
      </c>
      <c r="W4563" s="78">
        <v>61</v>
      </c>
      <c r="X4563" s="78">
        <v>9</v>
      </c>
    </row>
    <row r="4564" spans="1:24" x14ac:dyDescent="0.25">
      <c r="A4564" s="67"/>
      <c r="B4564" s="67">
        <v>4131</v>
      </c>
      <c r="C4564" s="67" t="s">
        <v>810</v>
      </c>
      <c r="D4564" s="107">
        <v>221105</v>
      </c>
      <c r="E4564" s="75" t="s">
        <v>625</v>
      </c>
      <c r="F4564" s="76">
        <v>712355</v>
      </c>
      <c r="G4564" s="75" t="s">
        <v>376</v>
      </c>
      <c r="H4564" s="77">
        <v>5385.1</v>
      </c>
      <c r="I4564" s="77">
        <v>0</v>
      </c>
      <c r="J4564" s="77">
        <v>2000</v>
      </c>
      <c r="K4564" s="77">
        <v>0</v>
      </c>
      <c r="L4564" s="80">
        <v>3000</v>
      </c>
      <c r="M4564" s="80"/>
      <c r="N4564" s="80"/>
      <c r="O4564" s="80"/>
      <c r="P4564" s="80"/>
      <c r="Q4564" s="78">
        <v>110010</v>
      </c>
      <c r="R4564" s="79" t="s">
        <v>44</v>
      </c>
      <c r="S4564" s="78">
        <v>35</v>
      </c>
      <c r="T4564" s="79" t="s">
        <v>44</v>
      </c>
      <c r="U4564" s="78">
        <v>11</v>
      </c>
      <c r="V4564" s="80" t="s">
        <v>156</v>
      </c>
      <c r="W4564" s="78">
        <v>71</v>
      </c>
      <c r="X4564" s="78">
        <v>9</v>
      </c>
    </row>
    <row r="4565" spans="1:24" x14ac:dyDescent="0.25">
      <c r="A4565" s="67"/>
      <c r="B4565" s="67">
        <v>4132</v>
      </c>
      <c r="C4565" s="67" t="s">
        <v>810</v>
      </c>
      <c r="D4565" s="107">
        <v>221105</v>
      </c>
      <c r="E4565" s="75" t="s">
        <v>625</v>
      </c>
      <c r="F4565" s="76">
        <v>712420</v>
      </c>
      <c r="G4565" s="75" t="s">
        <v>223</v>
      </c>
      <c r="H4565" s="77">
        <v>6150.16</v>
      </c>
      <c r="I4565" s="77">
        <v>6090</v>
      </c>
      <c r="J4565" s="77">
        <v>6800</v>
      </c>
      <c r="K4565" s="77">
        <v>3045</v>
      </c>
      <c r="L4565" s="80">
        <v>6800</v>
      </c>
      <c r="M4565" s="80"/>
      <c r="N4565" s="80"/>
      <c r="O4565" s="80"/>
      <c r="P4565" s="80"/>
      <c r="Q4565" s="78">
        <v>110010</v>
      </c>
      <c r="R4565" s="79" t="s">
        <v>44</v>
      </c>
      <c r="S4565" s="78">
        <v>35</v>
      </c>
      <c r="T4565" s="79" t="s">
        <v>44</v>
      </c>
      <c r="U4565" s="78">
        <v>11</v>
      </c>
      <c r="V4565" s="80" t="s">
        <v>156</v>
      </c>
      <c r="W4565" s="78">
        <v>71</v>
      </c>
      <c r="X4565" s="78">
        <v>9</v>
      </c>
    </row>
    <row r="4566" spans="1:24" x14ac:dyDescent="0.25">
      <c r="A4566" s="67"/>
      <c r="B4566" s="67">
        <v>4133</v>
      </c>
      <c r="C4566" s="67" t="s">
        <v>810</v>
      </c>
      <c r="D4566" s="107">
        <v>221105</v>
      </c>
      <c r="E4566" s="75" t="s">
        <v>625</v>
      </c>
      <c r="F4566" s="76">
        <v>712430</v>
      </c>
      <c r="G4566" s="75" t="s">
        <v>696</v>
      </c>
      <c r="H4566" s="77">
        <v>464.93</v>
      </c>
      <c r="I4566" s="77">
        <v>756.5</v>
      </c>
      <c r="J4566" s="77">
        <v>1000</v>
      </c>
      <c r="K4566" s="77">
        <v>547</v>
      </c>
      <c r="L4566" s="80">
        <v>1000</v>
      </c>
      <c r="M4566" s="80"/>
      <c r="N4566" s="80"/>
      <c r="O4566" s="80"/>
      <c r="P4566" s="80"/>
      <c r="Q4566" s="78">
        <v>110010</v>
      </c>
      <c r="R4566" s="79" t="s">
        <v>44</v>
      </c>
      <c r="S4566" s="78">
        <v>35</v>
      </c>
      <c r="T4566" s="79" t="s">
        <v>44</v>
      </c>
      <c r="U4566" s="78">
        <v>11</v>
      </c>
      <c r="V4566" s="80" t="s">
        <v>156</v>
      </c>
      <c r="W4566" s="78">
        <v>71</v>
      </c>
      <c r="X4566" s="78">
        <v>9</v>
      </c>
    </row>
    <row r="4567" spans="1:24" s="66" customFormat="1" x14ac:dyDescent="0.25">
      <c r="A4567" s="67"/>
      <c r="B4567" s="67">
        <v>4134</v>
      </c>
      <c r="C4567" s="67" t="s">
        <v>810</v>
      </c>
      <c r="D4567" s="107">
        <v>221105</v>
      </c>
      <c r="E4567" s="75" t="s">
        <v>625</v>
      </c>
      <c r="F4567" s="76">
        <v>712610</v>
      </c>
      <c r="G4567" s="75" t="s">
        <v>626</v>
      </c>
      <c r="H4567" s="77">
        <v>59467.740000000005</v>
      </c>
      <c r="I4567" s="77">
        <v>74705.299999999988</v>
      </c>
      <c r="J4567" s="77">
        <v>80000</v>
      </c>
      <c r="K4567" s="77">
        <v>2050</v>
      </c>
      <c r="L4567" s="80">
        <v>80000</v>
      </c>
      <c r="M4567" s="80"/>
      <c r="N4567" s="80"/>
      <c r="O4567" s="80"/>
      <c r="P4567" s="80"/>
      <c r="Q4567" s="78">
        <v>110010</v>
      </c>
      <c r="R4567" s="79" t="s">
        <v>44</v>
      </c>
      <c r="S4567" s="78">
        <v>35</v>
      </c>
      <c r="T4567" s="79" t="s">
        <v>44</v>
      </c>
      <c r="U4567" s="78">
        <v>11</v>
      </c>
      <c r="V4567" s="80" t="s">
        <v>156</v>
      </c>
      <c r="W4567" s="78">
        <v>71</v>
      </c>
      <c r="X4567" s="78">
        <v>9</v>
      </c>
    </row>
    <row r="4568" spans="1:24" x14ac:dyDescent="0.25">
      <c r="A4568" s="67"/>
      <c r="B4568" s="67">
        <v>4135</v>
      </c>
      <c r="C4568" s="67" t="s">
        <v>810</v>
      </c>
      <c r="D4568" s="107">
        <v>221105</v>
      </c>
      <c r="E4568" s="75" t="s">
        <v>625</v>
      </c>
      <c r="F4568" s="76">
        <v>712655</v>
      </c>
      <c r="G4568" s="75" t="s">
        <v>237</v>
      </c>
      <c r="H4568" s="77">
        <v>304.17</v>
      </c>
      <c r="I4568" s="77">
        <v>1779.44</v>
      </c>
      <c r="J4568" s="77">
        <v>1500</v>
      </c>
      <c r="K4568" s="77">
        <v>45.84</v>
      </c>
      <c r="L4568" s="80">
        <v>1000</v>
      </c>
      <c r="M4568" s="80"/>
      <c r="N4568" s="80"/>
      <c r="O4568" s="80"/>
      <c r="P4568" s="80"/>
      <c r="Q4568" s="78">
        <v>110010</v>
      </c>
      <c r="R4568" s="79" t="s">
        <v>44</v>
      </c>
      <c r="S4568" s="78">
        <v>35</v>
      </c>
      <c r="T4568" s="79" t="s">
        <v>44</v>
      </c>
      <c r="U4568" s="78">
        <v>11</v>
      </c>
      <c r="V4568" s="80" t="s">
        <v>156</v>
      </c>
      <c r="W4568" s="78">
        <v>71</v>
      </c>
      <c r="X4568" s="78">
        <v>9</v>
      </c>
    </row>
    <row r="4569" spans="1:24" x14ac:dyDescent="0.25">
      <c r="A4569" s="67"/>
      <c r="B4569" s="67">
        <v>4136</v>
      </c>
      <c r="C4569" s="67" t="s">
        <v>810</v>
      </c>
      <c r="D4569" s="107">
        <v>221105</v>
      </c>
      <c r="E4569" s="75" t="s">
        <v>625</v>
      </c>
      <c r="F4569" s="76">
        <v>733120</v>
      </c>
      <c r="G4569" s="75" t="s">
        <v>188</v>
      </c>
      <c r="H4569" s="77">
        <v>6499.87</v>
      </c>
      <c r="I4569" s="77">
        <v>2732.1800000000003</v>
      </c>
      <c r="J4569" s="77">
        <v>8000</v>
      </c>
      <c r="K4569" s="77">
        <v>982.26999999999987</v>
      </c>
      <c r="L4569" s="80">
        <v>4957</v>
      </c>
      <c r="M4569" s="80"/>
      <c r="N4569" s="80"/>
      <c r="O4569" s="80"/>
      <c r="P4569" s="80"/>
      <c r="Q4569" s="78">
        <v>110010</v>
      </c>
      <c r="R4569" s="79" t="s">
        <v>44</v>
      </c>
      <c r="S4569" s="78">
        <v>35</v>
      </c>
      <c r="T4569" s="79" t="s">
        <v>44</v>
      </c>
      <c r="U4569" s="78">
        <v>11</v>
      </c>
      <c r="V4569" s="80" t="s">
        <v>156</v>
      </c>
      <c r="W4569" s="78">
        <v>73</v>
      </c>
      <c r="X4569" s="78">
        <v>9</v>
      </c>
    </row>
    <row r="4570" spans="1:24" x14ac:dyDescent="0.25">
      <c r="A4570" s="67"/>
      <c r="B4570" s="67">
        <v>4137</v>
      </c>
      <c r="C4570" s="67" t="s">
        <v>810</v>
      </c>
      <c r="D4570" s="107">
        <v>221105</v>
      </c>
      <c r="E4570" s="75" t="s">
        <v>625</v>
      </c>
      <c r="F4570" s="76">
        <v>733210</v>
      </c>
      <c r="G4570" s="75" t="s">
        <v>251</v>
      </c>
      <c r="H4570" s="77">
        <v>104.95</v>
      </c>
      <c r="I4570" s="77">
        <v>184.5</v>
      </c>
      <c r="J4570" s="77">
        <v>600</v>
      </c>
      <c r="K4570" s="77">
        <v>104.95</v>
      </c>
      <c r="L4570" s="80">
        <v>600</v>
      </c>
      <c r="M4570" s="80"/>
      <c r="N4570" s="80"/>
      <c r="O4570" s="80"/>
      <c r="P4570" s="80"/>
      <c r="Q4570" s="78">
        <v>110010</v>
      </c>
      <c r="R4570" s="79" t="s">
        <v>44</v>
      </c>
      <c r="S4570" s="78">
        <v>35</v>
      </c>
      <c r="T4570" s="79" t="s">
        <v>44</v>
      </c>
      <c r="U4570" s="78">
        <v>11</v>
      </c>
      <c r="V4570" s="80" t="s">
        <v>156</v>
      </c>
      <c r="W4570" s="78">
        <v>73</v>
      </c>
      <c r="X4570" s="78">
        <v>9</v>
      </c>
    </row>
    <row r="4571" spans="1:24" x14ac:dyDescent="0.25">
      <c r="A4571" s="67"/>
      <c r="B4571" s="67">
        <v>4138</v>
      </c>
      <c r="C4571" s="67" t="s">
        <v>810</v>
      </c>
      <c r="D4571" s="107">
        <v>221105</v>
      </c>
      <c r="E4571" s="75" t="s">
        <v>625</v>
      </c>
      <c r="F4571" s="76">
        <v>733220</v>
      </c>
      <c r="G4571" s="75" t="s">
        <v>256</v>
      </c>
      <c r="H4571" s="77">
        <v>195</v>
      </c>
      <c r="I4571" s="77">
        <v>452.95</v>
      </c>
      <c r="J4571" s="77">
        <v>750</v>
      </c>
      <c r="K4571" s="77">
        <v>555</v>
      </c>
      <c r="L4571" s="80">
        <v>750</v>
      </c>
      <c r="M4571" s="80"/>
      <c r="N4571" s="80"/>
      <c r="O4571" s="80"/>
      <c r="P4571" s="80"/>
      <c r="Q4571" s="78">
        <v>110010</v>
      </c>
      <c r="R4571" s="79" t="s">
        <v>44</v>
      </c>
      <c r="S4571" s="78">
        <v>35</v>
      </c>
      <c r="T4571" s="79" t="s">
        <v>44</v>
      </c>
      <c r="U4571" s="78">
        <v>11</v>
      </c>
      <c r="V4571" s="80" t="s">
        <v>156</v>
      </c>
      <c r="W4571" s="78">
        <v>73</v>
      </c>
      <c r="X4571" s="78">
        <v>9</v>
      </c>
    </row>
    <row r="4572" spans="1:24" x14ac:dyDescent="0.25">
      <c r="A4572" s="67"/>
      <c r="B4572" s="67">
        <v>4139</v>
      </c>
      <c r="C4572" s="67" t="s">
        <v>810</v>
      </c>
      <c r="D4572" s="107">
        <v>221105</v>
      </c>
      <c r="E4572" s="75" t="s">
        <v>625</v>
      </c>
      <c r="F4572" s="76">
        <v>744210</v>
      </c>
      <c r="G4572" s="75" t="s">
        <v>190</v>
      </c>
      <c r="H4572" s="77">
        <v>11.2</v>
      </c>
      <c r="I4572" s="77">
        <v>0</v>
      </c>
      <c r="J4572" s="77">
        <v>400</v>
      </c>
      <c r="K4572" s="77">
        <v>0</v>
      </c>
      <c r="L4572" s="80">
        <v>500</v>
      </c>
      <c r="M4572" s="80"/>
      <c r="N4572" s="80"/>
      <c r="O4572" s="80"/>
      <c r="P4572" s="80"/>
      <c r="Q4572" s="78">
        <v>110010</v>
      </c>
      <c r="R4572" s="79" t="s">
        <v>44</v>
      </c>
      <c r="S4572" s="78">
        <v>35</v>
      </c>
      <c r="T4572" s="79" t="s">
        <v>44</v>
      </c>
      <c r="U4572" s="78">
        <v>11</v>
      </c>
      <c r="V4572" s="80" t="s">
        <v>156</v>
      </c>
      <c r="W4572" s="78">
        <v>74</v>
      </c>
      <c r="X4572" s="78">
        <v>9</v>
      </c>
    </row>
    <row r="4573" spans="1:24" s="66" customFormat="1" x14ac:dyDescent="0.25">
      <c r="A4573" s="67"/>
      <c r="B4573" s="67">
        <v>4140</v>
      </c>
      <c r="C4573" s="67" t="s">
        <v>810</v>
      </c>
      <c r="D4573" s="107">
        <v>221105</v>
      </c>
      <c r="E4573" s="75" t="s">
        <v>625</v>
      </c>
      <c r="F4573" s="76">
        <v>744220</v>
      </c>
      <c r="G4573" s="75" t="s">
        <v>191</v>
      </c>
      <c r="H4573" s="77">
        <v>5140.68</v>
      </c>
      <c r="I4573" s="77">
        <v>656</v>
      </c>
      <c r="J4573" s="77">
        <v>3500</v>
      </c>
      <c r="K4573" s="77">
        <v>673.42</v>
      </c>
      <c r="L4573" s="80">
        <v>2000</v>
      </c>
      <c r="M4573" s="80"/>
      <c r="N4573" s="80"/>
      <c r="O4573" s="80"/>
      <c r="P4573" s="80"/>
      <c r="Q4573" s="78">
        <v>110010</v>
      </c>
      <c r="R4573" s="79" t="s">
        <v>44</v>
      </c>
      <c r="S4573" s="78">
        <v>35</v>
      </c>
      <c r="T4573" s="79" t="s">
        <v>44</v>
      </c>
      <c r="U4573" s="78">
        <v>11</v>
      </c>
      <c r="V4573" s="80" t="s">
        <v>156</v>
      </c>
      <c r="W4573" s="78">
        <v>74</v>
      </c>
      <c r="X4573" s="78">
        <v>9</v>
      </c>
    </row>
    <row r="4574" spans="1:24" x14ac:dyDescent="0.25">
      <c r="A4574" s="67"/>
      <c r="B4574" s="67">
        <v>4141</v>
      </c>
      <c r="C4574" s="67" t="s">
        <v>810</v>
      </c>
      <c r="D4574" s="107">
        <v>221105</v>
      </c>
      <c r="E4574" s="75" t="s">
        <v>625</v>
      </c>
      <c r="F4574" s="76">
        <v>744230</v>
      </c>
      <c r="G4574" s="75" t="s">
        <v>234</v>
      </c>
      <c r="H4574" s="77">
        <v>0</v>
      </c>
      <c r="I4574" s="77">
        <v>199</v>
      </c>
      <c r="J4574" s="77">
        <v>1500</v>
      </c>
      <c r="K4574" s="77">
        <v>350</v>
      </c>
      <c r="L4574" s="80">
        <v>1500</v>
      </c>
      <c r="M4574" s="80"/>
      <c r="N4574" s="80"/>
      <c r="O4574" s="80"/>
      <c r="P4574" s="80"/>
      <c r="Q4574" s="78">
        <v>110010</v>
      </c>
      <c r="R4574" s="79" t="s">
        <v>44</v>
      </c>
      <c r="S4574" s="78">
        <v>35</v>
      </c>
      <c r="T4574" s="79" t="s">
        <v>44</v>
      </c>
      <c r="U4574" s="78">
        <v>11</v>
      </c>
      <c r="V4574" s="80" t="s">
        <v>156</v>
      </c>
      <c r="W4574" s="78">
        <v>74</v>
      </c>
      <c r="X4574" s="78">
        <v>9</v>
      </c>
    </row>
    <row r="4575" spans="1:24" s="66" customFormat="1" x14ac:dyDescent="0.25">
      <c r="A4575" s="67"/>
      <c r="B4575" s="67">
        <v>4142</v>
      </c>
      <c r="C4575" s="67" t="s">
        <v>810</v>
      </c>
      <c r="D4575" s="107">
        <v>221105</v>
      </c>
      <c r="E4575" s="75" t="s">
        <v>625</v>
      </c>
      <c r="F4575" s="76">
        <v>755240</v>
      </c>
      <c r="G4575" s="75" t="s">
        <v>193</v>
      </c>
      <c r="H4575" s="77">
        <v>0</v>
      </c>
      <c r="I4575" s="77">
        <v>0</v>
      </c>
      <c r="J4575" s="77">
        <v>39500</v>
      </c>
      <c r="K4575" s="77">
        <v>0</v>
      </c>
      <c r="L4575" s="80">
        <v>15000</v>
      </c>
      <c r="M4575" s="80"/>
      <c r="N4575" s="80"/>
      <c r="O4575" s="80"/>
      <c r="P4575" s="80"/>
      <c r="Q4575" s="78">
        <v>110010</v>
      </c>
      <c r="R4575" s="79" t="s">
        <v>44</v>
      </c>
      <c r="S4575" s="78">
        <v>35</v>
      </c>
      <c r="T4575" s="79" t="s">
        <v>44</v>
      </c>
      <c r="U4575" s="78">
        <v>11</v>
      </c>
      <c r="V4575" s="80" t="s">
        <v>156</v>
      </c>
      <c r="W4575" s="78">
        <v>75</v>
      </c>
      <c r="X4575" s="78">
        <v>9</v>
      </c>
    </row>
    <row r="4576" spans="1:24" x14ac:dyDescent="0.25">
      <c r="A4576" s="67"/>
      <c r="B4576" s="67">
        <v>4143</v>
      </c>
      <c r="C4576" s="67" t="s">
        <v>810</v>
      </c>
      <c r="D4576" s="107">
        <v>221105</v>
      </c>
      <c r="E4576" s="75" t="s">
        <v>625</v>
      </c>
      <c r="F4576" s="76">
        <v>755310</v>
      </c>
      <c r="G4576" s="75" t="s">
        <v>194</v>
      </c>
      <c r="H4576" s="77">
        <v>0</v>
      </c>
      <c r="I4576" s="77">
        <v>0</v>
      </c>
      <c r="J4576" s="77">
        <v>500</v>
      </c>
      <c r="K4576" s="77">
        <v>0</v>
      </c>
      <c r="L4576" s="80">
        <v>500</v>
      </c>
      <c r="M4576" s="80"/>
      <c r="N4576" s="80"/>
      <c r="O4576" s="80"/>
      <c r="P4576" s="80"/>
      <c r="Q4576" s="78">
        <v>110010</v>
      </c>
      <c r="R4576" s="79" t="s">
        <v>44</v>
      </c>
      <c r="S4576" s="78">
        <v>35</v>
      </c>
      <c r="T4576" s="79" t="s">
        <v>44</v>
      </c>
      <c r="U4576" s="78">
        <v>11</v>
      </c>
      <c r="V4576" s="80" t="s">
        <v>156</v>
      </c>
      <c r="W4576" s="78">
        <v>75</v>
      </c>
      <c r="X4576" s="78">
        <v>9</v>
      </c>
    </row>
    <row r="4577" spans="1:24" x14ac:dyDescent="0.25">
      <c r="A4577" s="67"/>
      <c r="B4577" s="67">
        <v>4144</v>
      </c>
      <c r="C4577" s="67" t="s">
        <v>810</v>
      </c>
      <c r="D4577" s="107">
        <v>221105</v>
      </c>
      <c r="E4577" s="75" t="s">
        <v>625</v>
      </c>
      <c r="F4577" s="76">
        <v>755330</v>
      </c>
      <c r="G4577" s="75" t="s">
        <v>238</v>
      </c>
      <c r="H4577" s="77">
        <v>0</v>
      </c>
      <c r="I4577" s="77">
        <v>0</v>
      </c>
      <c r="J4577" s="77">
        <v>1367</v>
      </c>
      <c r="K4577" s="77">
        <v>1367</v>
      </c>
      <c r="L4577" s="80">
        <v>1500</v>
      </c>
      <c r="M4577" s="80"/>
      <c r="N4577" s="80"/>
      <c r="O4577" s="80"/>
      <c r="P4577" s="80"/>
      <c r="Q4577" s="78">
        <v>110010</v>
      </c>
      <c r="R4577" s="79" t="s">
        <v>44</v>
      </c>
      <c r="S4577" s="78">
        <v>35</v>
      </c>
      <c r="T4577" s="79" t="s">
        <v>44</v>
      </c>
      <c r="U4577" s="78">
        <v>11</v>
      </c>
      <c r="V4577" s="80" t="s">
        <v>156</v>
      </c>
      <c r="W4577" s="78">
        <v>75</v>
      </c>
      <c r="X4577" s="78">
        <v>9</v>
      </c>
    </row>
    <row r="4578" spans="1:24" x14ac:dyDescent="0.25">
      <c r="A4578" s="67"/>
      <c r="B4578" s="67">
        <v>4145</v>
      </c>
      <c r="C4578" s="67" t="s">
        <v>810</v>
      </c>
      <c r="D4578" s="107">
        <v>221105</v>
      </c>
      <c r="E4578" s="75" t="s">
        <v>625</v>
      </c>
      <c r="F4578" s="76">
        <v>755340</v>
      </c>
      <c r="G4578" s="75" t="s">
        <v>361</v>
      </c>
      <c r="H4578" s="77">
        <v>0</v>
      </c>
      <c r="I4578" s="77">
        <v>0</v>
      </c>
      <c r="J4578" s="77">
        <v>600</v>
      </c>
      <c r="K4578" s="77">
        <v>0</v>
      </c>
      <c r="L4578" s="80">
        <v>600</v>
      </c>
      <c r="M4578" s="80"/>
      <c r="N4578" s="80"/>
      <c r="O4578" s="80"/>
      <c r="P4578" s="80"/>
      <c r="Q4578" s="78">
        <v>110010</v>
      </c>
      <c r="R4578" s="79" t="s">
        <v>44</v>
      </c>
      <c r="S4578" s="78">
        <v>35</v>
      </c>
      <c r="T4578" s="79" t="s">
        <v>44</v>
      </c>
      <c r="U4578" s="78">
        <v>11</v>
      </c>
      <c r="V4578" s="80" t="s">
        <v>156</v>
      </c>
      <c r="W4578" s="78">
        <v>75</v>
      </c>
      <c r="X4578" s="78">
        <v>9</v>
      </c>
    </row>
    <row r="4579" spans="1:24" x14ac:dyDescent="0.25">
      <c r="A4579" s="67"/>
      <c r="B4579" s="67">
        <v>4146</v>
      </c>
      <c r="C4579" s="67" t="s">
        <v>810</v>
      </c>
      <c r="D4579" s="107">
        <v>221105</v>
      </c>
      <c r="E4579" s="75" t="s">
        <v>625</v>
      </c>
      <c r="F4579" s="76">
        <v>755360</v>
      </c>
      <c r="G4579" s="75" t="s">
        <v>225</v>
      </c>
      <c r="H4579" s="77">
        <v>1033.5</v>
      </c>
      <c r="I4579" s="77">
        <v>1029.78</v>
      </c>
      <c r="J4579" s="77">
        <v>175</v>
      </c>
      <c r="K4579" s="77">
        <v>17.5</v>
      </c>
      <c r="L4579" s="80">
        <v>600</v>
      </c>
      <c r="M4579" s="80"/>
      <c r="N4579" s="80"/>
      <c r="O4579" s="80"/>
      <c r="P4579" s="80"/>
      <c r="Q4579" s="78">
        <v>110010</v>
      </c>
      <c r="R4579" s="79" t="s">
        <v>44</v>
      </c>
      <c r="S4579" s="78">
        <v>35</v>
      </c>
      <c r="T4579" s="79" t="s">
        <v>44</v>
      </c>
      <c r="U4579" s="78">
        <v>11</v>
      </c>
      <c r="V4579" s="80" t="s">
        <v>156</v>
      </c>
      <c r="W4579" s="78">
        <v>75</v>
      </c>
      <c r="X4579" s="78">
        <v>9</v>
      </c>
    </row>
    <row r="4580" spans="1:24" x14ac:dyDescent="0.25">
      <c r="A4580" s="67"/>
      <c r="B4580" s="67">
        <v>4147</v>
      </c>
      <c r="C4580" s="67" t="s">
        <v>810</v>
      </c>
      <c r="D4580" s="107">
        <v>221105</v>
      </c>
      <c r="E4580" s="75" t="s">
        <v>625</v>
      </c>
      <c r="F4580" s="76">
        <v>755510</v>
      </c>
      <c r="G4580" s="75" t="s">
        <v>195</v>
      </c>
      <c r="H4580" s="77">
        <v>0</v>
      </c>
      <c r="I4580" s="77">
        <v>0</v>
      </c>
      <c r="J4580" s="77">
        <v>500</v>
      </c>
      <c r="K4580" s="77">
        <v>0</v>
      </c>
      <c r="L4580" s="80">
        <v>0</v>
      </c>
      <c r="M4580" s="80"/>
      <c r="N4580" s="80"/>
      <c r="O4580" s="80"/>
      <c r="P4580" s="80"/>
      <c r="Q4580" s="78">
        <v>110010</v>
      </c>
      <c r="R4580" s="79" t="s">
        <v>44</v>
      </c>
      <c r="S4580" s="78">
        <v>35</v>
      </c>
      <c r="T4580" s="79" t="s">
        <v>44</v>
      </c>
      <c r="U4580" s="78">
        <v>11</v>
      </c>
      <c r="V4580" s="80" t="s">
        <v>156</v>
      </c>
      <c r="W4580" s="78">
        <v>75</v>
      </c>
      <c r="X4580" s="78">
        <v>9</v>
      </c>
    </row>
    <row r="4581" spans="1:24" x14ac:dyDescent="0.25">
      <c r="A4581" s="67"/>
      <c r="B4581" s="67">
        <v>4148</v>
      </c>
      <c r="C4581" s="67" t="s">
        <v>810</v>
      </c>
      <c r="D4581" s="107">
        <v>221105</v>
      </c>
      <c r="E4581" s="75" t="s">
        <v>625</v>
      </c>
      <c r="F4581" s="76">
        <v>755705</v>
      </c>
      <c r="G4581" s="75" t="s">
        <v>196</v>
      </c>
      <c r="H4581" s="77">
        <v>3406.3499999999995</v>
      </c>
      <c r="I4581" s="77">
        <v>4091.1099999999997</v>
      </c>
      <c r="J4581" s="77">
        <v>4000</v>
      </c>
      <c r="K4581" s="77">
        <v>722.12000000000012</v>
      </c>
      <c r="L4581" s="80">
        <v>4000</v>
      </c>
      <c r="M4581" s="80"/>
      <c r="N4581" s="80"/>
      <c r="O4581" s="80"/>
      <c r="P4581" s="80"/>
      <c r="Q4581" s="78">
        <v>110010</v>
      </c>
      <c r="R4581" s="79" t="s">
        <v>44</v>
      </c>
      <c r="S4581" s="78">
        <v>35</v>
      </c>
      <c r="T4581" s="79" t="s">
        <v>44</v>
      </c>
      <c r="U4581" s="78">
        <v>11</v>
      </c>
      <c r="V4581" s="80" t="s">
        <v>156</v>
      </c>
      <c r="W4581" s="78">
        <v>75</v>
      </c>
      <c r="X4581" s="78">
        <v>9</v>
      </c>
    </row>
    <row r="4582" spans="1:24" x14ac:dyDescent="0.25">
      <c r="A4582" s="67"/>
      <c r="B4582" s="67">
        <v>4149</v>
      </c>
      <c r="C4582" s="67" t="s">
        <v>810</v>
      </c>
      <c r="D4582" s="107">
        <v>221105</v>
      </c>
      <c r="E4582" s="75" t="s">
        <v>625</v>
      </c>
      <c r="F4582" s="76">
        <v>755730</v>
      </c>
      <c r="G4582" s="75" t="s">
        <v>197</v>
      </c>
      <c r="H4582" s="77">
        <v>667</v>
      </c>
      <c r="I4582" s="77">
        <v>50</v>
      </c>
      <c r="J4582" s="77">
        <v>958</v>
      </c>
      <c r="K4582" s="77">
        <v>0</v>
      </c>
      <c r="L4582" s="80">
        <v>500</v>
      </c>
      <c r="M4582" s="80"/>
      <c r="N4582" s="80"/>
      <c r="O4582" s="80"/>
      <c r="P4582" s="80"/>
      <c r="Q4582" s="78">
        <v>110010</v>
      </c>
      <c r="R4582" s="79" t="s">
        <v>44</v>
      </c>
      <c r="S4582" s="78">
        <v>35</v>
      </c>
      <c r="T4582" s="79" t="s">
        <v>44</v>
      </c>
      <c r="U4582" s="78">
        <v>11</v>
      </c>
      <c r="V4582" s="80" t="s">
        <v>156</v>
      </c>
      <c r="W4582" s="78">
        <v>75</v>
      </c>
      <c r="X4582" s="78">
        <v>9</v>
      </c>
    </row>
    <row r="4583" spans="1:24" x14ac:dyDescent="0.25">
      <c r="A4583" s="67"/>
      <c r="B4583" s="67">
        <v>4150</v>
      </c>
      <c r="C4583" s="67" t="s">
        <v>810</v>
      </c>
      <c r="D4583" s="107">
        <v>221105</v>
      </c>
      <c r="E4583" s="75" t="s">
        <v>625</v>
      </c>
      <c r="F4583" s="76">
        <v>755765</v>
      </c>
      <c r="G4583" s="75" t="s">
        <v>239</v>
      </c>
      <c r="H4583" s="77">
        <v>0</v>
      </c>
      <c r="I4583" s="77">
        <v>0</v>
      </c>
      <c r="J4583" s="77">
        <v>599</v>
      </c>
      <c r="K4583" s="77">
        <v>0</v>
      </c>
      <c r="L4583" s="80">
        <v>700</v>
      </c>
      <c r="M4583" s="80"/>
      <c r="N4583" s="80"/>
      <c r="O4583" s="80"/>
      <c r="P4583" s="80"/>
      <c r="Q4583" s="78">
        <v>110010</v>
      </c>
      <c r="R4583" s="79" t="s">
        <v>44</v>
      </c>
      <c r="S4583" s="78">
        <v>35</v>
      </c>
      <c r="T4583" s="79" t="s">
        <v>44</v>
      </c>
      <c r="U4583" s="78">
        <v>11</v>
      </c>
      <c r="V4583" s="80" t="s">
        <v>156</v>
      </c>
      <c r="W4583" s="78">
        <v>75</v>
      </c>
      <c r="X4583" s="78">
        <v>9</v>
      </c>
    </row>
    <row r="4584" spans="1:24" x14ac:dyDescent="0.25">
      <c r="A4584" s="67"/>
      <c r="B4584" s="67">
        <v>4151</v>
      </c>
      <c r="C4584" s="67" t="s">
        <v>810</v>
      </c>
      <c r="D4584" s="107">
        <v>221105</v>
      </c>
      <c r="E4584" s="75" t="s">
        <v>625</v>
      </c>
      <c r="F4584" s="76">
        <v>755770</v>
      </c>
      <c r="G4584" s="75" t="s">
        <v>459</v>
      </c>
      <c r="H4584" s="77">
        <v>0</v>
      </c>
      <c r="I4584" s="77">
        <v>0</v>
      </c>
      <c r="J4584" s="77">
        <v>300</v>
      </c>
      <c r="K4584" s="77">
        <v>0</v>
      </c>
      <c r="L4584" s="80">
        <v>300</v>
      </c>
      <c r="M4584" s="80"/>
      <c r="N4584" s="80"/>
      <c r="O4584" s="80"/>
      <c r="P4584" s="80"/>
      <c r="Q4584" s="78">
        <v>110010</v>
      </c>
      <c r="R4584" s="79" t="s">
        <v>44</v>
      </c>
      <c r="S4584" s="78">
        <v>35</v>
      </c>
      <c r="T4584" s="79" t="s">
        <v>44</v>
      </c>
      <c r="U4584" s="78">
        <v>11</v>
      </c>
      <c r="V4584" s="80" t="s">
        <v>156</v>
      </c>
      <c r="W4584" s="78">
        <v>75</v>
      </c>
      <c r="X4584" s="78">
        <v>9</v>
      </c>
    </row>
    <row r="4585" spans="1:24" x14ac:dyDescent="0.25">
      <c r="A4585" s="67"/>
      <c r="B4585" s="67">
        <v>4152</v>
      </c>
      <c r="C4585" s="67" t="s">
        <v>810</v>
      </c>
      <c r="D4585" s="107">
        <v>221105</v>
      </c>
      <c r="E4585" s="75" t="s">
        <v>625</v>
      </c>
      <c r="F4585" s="76">
        <v>787430</v>
      </c>
      <c r="G4585" s="75" t="s">
        <v>207</v>
      </c>
      <c r="H4585" s="77">
        <v>0</v>
      </c>
      <c r="I4585" s="77">
        <v>1973.87</v>
      </c>
      <c r="J4585" s="77">
        <v>0</v>
      </c>
      <c r="K4585" s="77">
        <v>0</v>
      </c>
      <c r="L4585" s="80">
        <v>0</v>
      </c>
      <c r="M4585" s="80"/>
      <c r="N4585" s="80"/>
      <c r="O4585" s="80"/>
      <c r="P4585" s="80"/>
      <c r="Q4585" s="78">
        <v>110010</v>
      </c>
      <c r="R4585" s="79" t="s">
        <v>44</v>
      </c>
      <c r="S4585" s="78">
        <v>35</v>
      </c>
      <c r="T4585" s="79" t="s">
        <v>44</v>
      </c>
      <c r="U4585" s="78">
        <v>11</v>
      </c>
      <c r="V4585" s="80" t="s">
        <v>156</v>
      </c>
      <c r="W4585" s="78">
        <v>78</v>
      </c>
      <c r="X4585" s="78">
        <v>9</v>
      </c>
    </row>
    <row r="4586" spans="1:24" x14ac:dyDescent="0.25">
      <c r="A4586" s="67"/>
      <c r="B4586" s="67"/>
      <c r="C4586" s="67" t="s">
        <v>810</v>
      </c>
      <c r="D4586" s="107">
        <v>221105</v>
      </c>
      <c r="E4586" s="75" t="s">
        <v>625</v>
      </c>
      <c r="F4586" s="66">
        <v>798142</v>
      </c>
      <c r="G4586" s="66" t="s">
        <v>839</v>
      </c>
      <c r="H4586" s="77"/>
      <c r="I4586" s="77"/>
      <c r="J4586" s="77"/>
      <c r="K4586" s="77"/>
      <c r="L4586" s="80">
        <v>-13531</v>
      </c>
      <c r="M4586" s="80"/>
      <c r="N4586" s="80"/>
      <c r="O4586" s="80"/>
      <c r="P4586" s="80"/>
      <c r="Q4586" s="78">
        <v>110010</v>
      </c>
      <c r="R4586" s="79" t="s">
        <v>44</v>
      </c>
      <c r="S4586" s="78">
        <v>35</v>
      </c>
      <c r="T4586" s="79" t="s">
        <v>44</v>
      </c>
      <c r="U4586" s="78">
        <v>11</v>
      </c>
      <c r="V4586" s="80" t="s">
        <v>156</v>
      </c>
      <c r="W4586" s="78">
        <v>79</v>
      </c>
      <c r="X4586" s="78">
        <v>9</v>
      </c>
    </row>
    <row r="4587" spans="1:24" x14ac:dyDescent="0.25">
      <c r="A4587" s="67"/>
      <c r="B4587" s="67">
        <v>4153</v>
      </c>
      <c r="C4587" s="67" t="s">
        <v>811</v>
      </c>
      <c r="D4587" s="107">
        <v>280104</v>
      </c>
      <c r="E4587" s="75" t="s">
        <v>290</v>
      </c>
      <c r="F4587" s="76">
        <v>611310</v>
      </c>
      <c r="G4587" s="75" t="s">
        <v>179</v>
      </c>
      <c r="H4587" s="77">
        <v>56611.32</v>
      </c>
      <c r="I4587" s="77">
        <v>58856.640000000007</v>
      </c>
      <c r="J4587" s="77">
        <v>61192</v>
      </c>
      <c r="K4587" s="77">
        <v>30595.860000000004</v>
      </c>
      <c r="L4587" s="80">
        <v>61192</v>
      </c>
      <c r="M4587" s="80"/>
      <c r="N4587" s="80"/>
      <c r="O4587" s="80"/>
      <c r="P4587" s="80"/>
      <c r="Q4587" s="78">
        <v>110010</v>
      </c>
      <c r="R4587" s="79" t="s">
        <v>715</v>
      </c>
      <c r="S4587" s="78">
        <v>40</v>
      </c>
      <c r="T4587" s="79" t="s">
        <v>715</v>
      </c>
      <c r="U4587" s="78">
        <v>11</v>
      </c>
      <c r="V4587" s="80" t="s">
        <v>156</v>
      </c>
      <c r="W4587" s="78">
        <v>61</v>
      </c>
      <c r="X4587" s="78">
        <v>9</v>
      </c>
    </row>
    <row r="4588" spans="1:24" x14ac:dyDescent="0.25">
      <c r="A4588" s="67"/>
      <c r="B4588" s="67">
        <v>4154</v>
      </c>
      <c r="C4588" s="67" t="s">
        <v>811</v>
      </c>
      <c r="D4588" s="107">
        <v>280104</v>
      </c>
      <c r="E4588" s="75" t="s">
        <v>290</v>
      </c>
      <c r="F4588" s="76">
        <v>611470</v>
      </c>
      <c r="G4588" s="75" t="s">
        <v>291</v>
      </c>
      <c r="H4588" s="77">
        <v>0</v>
      </c>
      <c r="I4588" s="77">
        <v>8078.2</v>
      </c>
      <c r="J4588" s="77">
        <v>27383</v>
      </c>
      <c r="K4588" s="77">
        <v>13691.1</v>
      </c>
      <c r="L4588" s="80">
        <v>27382</v>
      </c>
      <c r="M4588" s="80"/>
      <c r="N4588" s="80"/>
      <c r="O4588" s="80"/>
      <c r="P4588" s="80"/>
      <c r="Q4588" s="78">
        <v>110010</v>
      </c>
      <c r="R4588" s="79" t="s">
        <v>715</v>
      </c>
      <c r="S4588" s="78">
        <v>40</v>
      </c>
      <c r="T4588" s="79" t="s">
        <v>715</v>
      </c>
      <c r="U4588" s="78">
        <v>11</v>
      </c>
      <c r="V4588" s="80" t="s">
        <v>156</v>
      </c>
      <c r="W4588" s="78">
        <v>61</v>
      </c>
      <c r="X4588" s="78">
        <v>9</v>
      </c>
    </row>
    <row r="4589" spans="1:24" x14ac:dyDescent="0.25">
      <c r="A4589" s="67"/>
      <c r="B4589" s="67">
        <v>4155</v>
      </c>
      <c r="C4589" s="67" t="s">
        <v>811</v>
      </c>
      <c r="D4589" s="107">
        <v>280104</v>
      </c>
      <c r="E4589" s="75" t="s">
        <v>290</v>
      </c>
      <c r="F4589" s="76">
        <v>611489</v>
      </c>
      <c r="G4589" s="75" t="s">
        <v>733</v>
      </c>
      <c r="H4589" s="77">
        <v>0</v>
      </c>
      <c r="I4589" s="77">
        <v>6.33</v>
      </c>
      <c r="J4589" s="77">
        <v>100</v>
      </c>
      <c r="K4589" s="77">
        <v>59.24</v>
      </c>
      <c r="L4589" s="80">
        <v>100</v>
      </c>
      <c r="M4589" s="80"/>
      <c r="N4589" s="80"/>
      <c r="O4589" s="80"/>
      <c r="P4589" s="80"/>
      <c r="Q4589" s="78">
        <v>110010</v>
      </c>
      <c r="R4589" s="79" t="s">
        <v>715</v>
      </c>
      <c r="S4589" s="78">
        <v>40</v>
      </c>
      <c r="T4589" s="79" t="s">
        <v>715</v>
      </c>
      <c r="U4589" s="78">
        <v>11</v>
      </c>
      <c r="V4589" s="80" t="s">
        <v>156</v>
      </c>
      <c r="W4589" s="78">
        <v>61</v>
      </c>
      <c r="X4589" s="78">
        <v>9</v>
      </c>
    </row>
    <row r="4590" spans="1:24" x14ac:dyDescent="0.25">
      <c r="A4590" s="67"/>
      <c r="B4590" s="67">
        <v>4156</v>
      </c>
      <c r="C4590" s="67" t="s">
        <v>811</v>
      </c>
      <c r="D4590" s="107">
        <v>280104</v>
      </c>
      <c r="E4590" s="75" t="s">
        <v>290</v>
      </c>
      <c r="F4590" s="76">
        <v>611492</v>
      </c>
      <c r="G4590" s="75" t="s">
        <v>183</v>
      </c>
      <c r="H4590" s="77">
        <v>0</v>
      </c>
      <c r="I4590" s="77">
        <v>973.1099999999999</v>
      </c>
      <c r="J4590" s="77">
        <v>1000</v>
      </c>
      <c r="K4590" s="77">
        <v>859</v>
      </c>
      <c r="L4590" s="80">
        <v>1000</v>
      </c>
      <c r="M4590" s="80"/>
      <c r="N4590" s="80"/>
      <c r="O4590" s="80"/>
      <c r="P4590" s="80"/>
      <c r="Q4590" s="78">
        <v>110010</v>
      </c>
      <c r="R4590" s="79" t="s">
        <v>715</v>
      </c>
      <c r="S4590" s="78">
        <v>40</v>
      </c>
      <c r="T4590" s="79" t="s">
        <v>715</v>
      </c>
      <c r="U4590" s="78">
        <v>11</v>
      </c>
      <c r="V4590" s="80" t="s">
        <v>156</v>
      </c>
      <c r="W4590" s="78">
        <v>61</v>
      </c>
      <c r="X4590" s="78">
        <v>9</v>
      </c>
    </row>
    <row r="4591" spans="1:24" x14ac:dyDescent="0.25">
      <c r="A4591" s="67"/>
      <c r="B4591" s="67">
        <v>4157</v>
      </c>
      <c r="C4591" s="67" t="s">
        <v>811</v>
      </c>
      <c r="D4591" s="107">
        <v>280104</v>
      </c>
      <c r="E4591" s="75" t="s">
        <v>290</v>
      </c>
      <c r="F4591" s="76">
        <v>712490</v>
      </c>
      <c r="G4591" s="75" t="s">
        <v>185</v>
      </c>
      <c r="H4591" s="77">
        <v>1346.3899999999999</v>
      </c>
      <c r="I4591" s="77">
        <v>1379.7200000000003</v>
      </c>
      <c r="J4591" s="77">
        <v>1500</v>
      </c>
      <c r="K4591" s="77">
        <v>620.93000000000006</v>
      </c>
      <c r="L4591" s="80">
        <v>1500</v>
      </c>
      <c r="M4591" s="80"/>
      <c r="N4591" s="80"/>
      <c r="O4591" s="80"/>
      <c r="P4591" s="80"/>
      <c r="Q4591" s="78">
        <v>110010</v>
      </c>
      <c r="R4591" s="79" t="s">
        <v>715</v>
      </c>
      <c r="S4591" s="78">
        <v>40</v>
      </c>
      <c r="T4591" s="79" t="s">
        <v>715</v>
      </c>
      <c r="U4591" s="78">
        <v>11</v>
      </c>
      <c r="V4591" s="80" t="s">
        <v>156</v>
      </c>
      <c r="W4591" s="78">
        <v>71</v>
      </c>
      <c r="X4591" s="78">
        <v>9</v>
      </c>
    </row>
    <row r="4592" spans="1:24" x14ac:dyDescent="0.25">
      <c r="A4592" s="67"/>
      <c r="B4592" s="67">
        <v>4158</v>
      </c>
      <c r="C4592" s="67" t="s">
        <v>811</v>
      </c>
      <c r="D4592" s="107">
        <v>280104</v>
      </c>
      <c r="E4592" s="75" t="s">
        <v>290</v>
      </c>
      <c r="F4592" s="76">
        <v>733120</v>
      </c>
      <c r="G4592" s="75" t="s">
        <v>188</v>
      </c>
      <c r="H4592" s="77">
        <v>397.38000000000005</v>
      </c>
      <c r="I4592" s="77">
        <v>211.81</v>
      </c>
      <c r="J4592" s="77">
        <v>250</v>
      </c>
      <c r="K4592" s="77">
        <v>116.46000000000001</v>
      </c>
      <c r="L4592" s="80">
        <v>200</v>
      </c>
      <c r="M4592" s="80"/>
      <c r="N4592" s="80"/>
      <c r="O4592" s="80"/>
      <c r="P4592" s="80"/>
      <c r="Q4592" s="78">
        <v>110010</v>
      </c>
      <c r="R4592" s="79" t="s">
        <v>715</v>
      </c>
      <c r="S4592" s="78">
        <v>40</v>
      </c>
      <c r="T4592" s="79" t="s">
        <v>715</v>
      </c>
      <c r="U4592" s="78">
        <v>11</v>
      </c>
      <c r="V4592" s="80" t="s">
        <v>156</v>
      </c>
      <c r="W4592" s="78">
        <v>73</v>
      </c>
      <c r="X4592" s="78">
        <v>9</v>
      </c>
    </row>
    <row r="4593" spans="1:24" x14ac:dyDescent="0.25">
      <c r="A4593" s="67"/>
      <c r="B4593" s="67">
        <v>4159</v>
      </c>
      <c r="C4593" s="67" t="s">
        <v>811</v>
      </c>
      <c r="D4593" s="107">
        <v>280104</v>
      </c>
      <c r="E4593" s="75" t="s">
        <v>290</v>
      </c>
      <c r="F4593" s="76">
        <v>733460</v>
      </c>
      <c r="G4593" s="75" t="s">
        <v>293</v>
      </c>
      <c r="H4593" s="77">
        <v>568.91</v>
      </c>
      <c r="I4593" s="77">
        <v>143.69999999999999</v>
      </c>
      <c r="J4593" s="77">
        <v>500</v>
      </c>
      <c r="K4593" s="77">
        <v>420</v>
      </c>
      <c r="L4593" s="80">
        <v>500</v>
      </c>
      <c r="M4593" s="80"/>
      <c r="N4593" s="80"/>
      <c r="O4593" s="80"/>
      <c r="P4593" s="80"/>
      <c r="Q4593" s="78">
        <v>110010</v>
      </c>
      <c r="R4593" s="79" t="s">
        <v>715</v>
      </c>
      <c r="S4593" s="78">
        <v>40</v>
      </c>
      <c r="T4593" s="79" t="s">
        <v>715</v>
      </c>
      <c r="U4593" s="78">
        <v>11</v>
      </c>
      <c r="V4593" s="80" t="s">
        <v>156</v>
      </c>
      <c r="W4593" s="78">
        <v>73</v>
      </c>
      <c r="X4593" s="78">
        <v>9</v>
      </c>
    </row>
    <row r="4594" spans="1:24" x14ac:dyDescent="0.25">
      <c r="A4594" s="67"/>
      <c r="B4594" s="67">
        <v>4160</v>
      </c>
      <c r="C4594" s="67" t="s">
        <v>811</v>
      </c>
      <c r="D4594" s="107">
        <v>280104</v>
      </c>
      <c r="E4594" s="75" t="s">
        <v>290</v>
      </c>
      <c r="F4594" s="76">
        <v>755510</v>
      </c>
      <c r="G4594" s="75" t="s">
        <v>195</v>
      </c>
      <c r="H4594" s="77">
        <v>0</v>
      </c>
      <c r="I4594" s="77">
        <v>0</v>
      </c>
      <c r="J4594" s="77">
        <v>400</v>
      </c>
      <c r="K4594" s="77">
        <v>0</v>
      </c>
      <c r="L4594" s="80">
        <v>400</v>
      </c>
      <c r="M4594" s="80"/>
      <c r="N4594" s="80"/>
      <c r="O4594" s="80"/>
      <c r="P4594" s="80"/>
      <c r="Q4594" s="78">
        <v>110010</v>
      </c>
      <c r="R4594" s="79" t="s">
        <v>715</v>
      </c>
      <c r="S4594" s="78">
        <v>40</v>
      </c>
      <c r="T4594" s="79" t="s">
        <v>715</v>
      </c>
      <c r="U4594" s="78">
        <v>11</v>
      </c>
      <c r="V4594" s="80" t="s">
        <v>156</v>
      </c>
      <c r="W4594" s="78">
        <v>75</v>
      </c>
      <c r="X4594" s="78">
        <v>9</v>
      </c>
    </row>
    <row r="4595" spans="1:24" x14ac:dyDescent="0.25">
      <c r="A4595" s="67"/>
      <c r="B4595" s="67">
        <v>4161</v>
      </c>
      <c r="C4595" s="67" t="s">
        <v>811</v>
      </c>
      <c r="D4595" s="107">
        <v>280104</v>
      </c>
      <c r="E4595" s="75" t="s">
        <v>290</v>
      </c>
      <c r="F4595" s="76">
        <v>755550</v>
      </c>
      <c r="G4595" s="75" t="s">
        <v>295</v>
      </c>
      <c r="H4595" s="77">
        <v>0</v>
      </c>
      <c r="I4595" s="77">
        <v>0</v>
      </c>
      <c r="J4595" s="77">
        <v>1749</v>
      </c>
      <c r="K4595" s="77">
        <v>756</v>
      </c>
      <c r="L4595" s="80">
        <v>1799</v>
      </c>
      <c r="M4595" s="80"/>
      <c r="N4595" s="80"/>
      <c r="O4595" s="80"/>
      <c r="P4595" s="80"/>
      <c r="Q4595" s="78">
        <v>110010</v>
      </c>
      <c r="R4595" s="79" t="s">
        <v>715</v>
      </c>
      <c r="S4595" s="78">
        <v>40</v>
      </c>
      <c r="T4595" s="79" t="s">
        <v>715</v>
      </c>
      <c r="U4595" s="78">
        <v>11</v>
      </c>
      <c r="V4595" s="80" t="s">
        <v>156</v>
      </c>
      <c r="W4595" s="78">
        <v>75</v>
      </c>
      <c r="X4595" s="78">
        <v>9</v>
      </c>
    </row>
    <row r="4596" spans="1:24" x14ac:dyDescent="0.25">
      <c r="A4596" s="67"/>
      <c r="B4596" s="67">
        <v>4162</v>
      </c>
      <c r="C4596" s="67" t="s">
        <v>811</v>
      </c>
      <c r="D4596" s="107">
        <v>280104</v>
      </c>
      <c r="E4596" s="75" t="s">
        <v>290</v>
      </c>
      <c r="F4596" s="76">
        <v>755610</v>
      </c>
      <c r="G4596" s="75" t="s">
        <v>249</v>
      </c>
      <c r="H4596" s="77">
        <v>8632</v>
      </c>
      <c r="I4596" s="77">
        <v>9938.0400000000009</v>
      </c>
      <c r="J4596" s="77">
        <v>9939</v>
      </c>
      <c r="K4596" s="77">
        <v>9895.02</v>
      </c>
      <c r="L4596" s="80">
        <v>9939</v>
      </c>
      <c r="M4596" s="80"/>
      <c r="N4596" s="80"/>
      <c r="O4596" s="80"/>
      <c r="P4596" s="80"/>
      <c r="Q4596" s="78">
        <v>110010</v>
      </c>
      <c r="R4596" s="79" t="s">
        <v>715</v>
      </c>
      <c r="S4596" s="78">
        <v>40</v>
      </c>
      <c r="T4596" s="79" t="s">
        <v>715</v>
      </c>
      <c r="U4596" s="78">
        <v>11</v>
      </c>
      <c r="V4596" s="80" t="s">
        <v>156</v>
      </c>
      <c r="W4596" s="78">
        <v>75</v>
      </c>
      <c r="X4596" s="78">
        <v>9</v>
      </c>
    </row>
    <row r="4597" spans="1:24" x14ac:dyDescent="0.25">
      <c r="A4597" s="67"/>
      <c r="B4597" s="67">
        <v>4163</v>
      </c>
      <c r="C4597" s="67" t="s">
        <v>811</v>
      </c>
      <c r="D4597" s="107">
        <v>280104</v>
      </c>
      <c r="E4597" s="75" t="s">
        <v>290</v>
      </c>
      <c r="F4597" s="76">
        <v>755725</v>
      </c>
      <c r="G4597" s="75" t="s">
        <v>296</v>
      </c>
      <c r="H4597" s="77">
        <v>403.33</v>
      </c>
      <c r="I4597" s="77">
        <v>1</v>
      </c>
      <c r="J4597" s="77">
        <v>0</v>
      </c>
      <c r="K4597" s="77">
        <v>0</v>
      </c>
      <c r="L4597" s="80">
        <v>0</v>
      </c>
      <c r="M4597" s="80"/>
      <c r="N4597" s="80"/>
      <c r="O4597" s="80"/>
      <c r="P4597" s="80"/>
      <c r="Q4597" s="78">
        <v>110010</v>
      </c>
      <c r="R4597" s="79" t="s">
        <v>715</v>
      </c>
      <c r="S4597" s="78">
        <v>40</v>
      </c>
      <c r="T4597" s="79" t="s">
        <v>715</v>
      </c>
      <c r="U4597" s="78">
        <v>11</v>
      </c>
      <c r="V4597" s="80" t="s">
        <v>156</v>
      </c>
      <c r="W4597" s="78">
        <v>75</v>
      </c>
      <c r="X4597" s="78">
        <v>9</v>
      </c>
    </row>
    <row r="4598" spans="1:24" x14ac:dyDescent="0.25">
      <c r="A4598" s="67"/>
      <c r="B4598" s="67">
        <v>4164</v>
      </c>
      <c r="C4598" s="67" t="s">
        <v>811</v>
      </c>
      <c r="D4598" s="107">
        <v>280104</v>
      </c>
      <c r="E4598" s="75" t="s">
        <v>290</v>
      </c>
      <c r="F4598" s="76">
        <v>765425</v>
      </c>
      <c r="G4598" s="75" t="s">
        <v>201</v>
      </c>
      <c r="H4598" s="77">
        <v>451.71000000000009</v>
      </c>
      <c r="I4598" s="77">
        <v>414.63</v>
      </c>
      <c r="J4598" s="77">
        <v>453</v>
      </c>
      <c r="K4598" s="77">
        <v>226.5</v>
      </c>
      <c r="L4598" s="80">
        <v>453</v>
      </c>
      <c r="M4598" s="80"/>
      <c r="N4598" s="80"/>
      <c r="O4598" s="80"/>
      <c r="P4598" s="80"/>
      <c r="Q4598" s="78">
        <v>110010</v>
      </c>
      <c r="R4598" s="79" t="s">
        <v>715</v>
      </c>
      <c r="S4598" s="78">
        <v>40</v>
      </c>
      <c r="T4598" s="79" t="s">
        <v>715</v>
      </c>
      <c r="U4598" s="78">
        <v>11</v>
      </c>
      <c r="V4598" s="80" t="s">
        <v>156</v>
      </c>
      <c r="W4598" s="78">
        <v>76</v>
      </c>
      <c r="X4598" s="78">
        <v>9</v>
      </c>
    </row>
    <row r="4599" spans="1:24" x14ac:dyDescent="0.25">
      <c r="A4599" s="67"/>
      <c r="B4599" s="67"/>
      <c r="C4599" s="67" t="s">
        <v>811</v>
      </c>
      <c r="D4599" s="107">
        <v>280104</v>
      </c>
      <c r="E4599" s="75" t="s">
        <v>290</v>
      </c>
      <c r="F4599" s="66">
        <v>798142</v>
      </c>
      <c r="G4599" s="66" t="s">
        <v>839</v>
      </c>
      <c r="H4599" s="77"/>
      <c r="I4599" s="77"/>
      <c r="J4599" s="77"/>
      <c r="K4599" s="77"/>
      <c r="L4599" s="80">
        <v>-485</v>
      </c>
      <c r="M4599" s="80"/>
      <c r="N4599" s="80"/>
      <c r="O4599" s="80"/>
      <c r="P4599" s="80"/>
      <c r="Q4599" s="78">
        <v>110010</v>
      </c>
      <c r="R4599" s="79" t="s">
        <v>715</v>
      </c>
      <c r="S4599" s="78">
        <v>40</v>
      </c>
      <c r="T4599" s="79" t="s">
        <v>715</v>
      </c>
      <c r="U4599" s="78">
        <v>11</v>
      </c>
      <c r="V4599" s="80" t="s">
        <v>156</v>
      </c>
      <c r="W4599" s="78">
        <v>79</v>
      </c>
      <c r="X4599" s="78">
        <v>9</v>
      </c>
    </row>
    <row r="4600" spans="1:24" x14ac:dyDescent="0.25">
      <c r="A4600" s="67"/>
      <c r="B4600" s="67">
        <v>4165</v>
      </c>
      <c r="C4600" s="67" t="s">
        <v>811</v>
      </c>
      <c r="D4600" s="107">
        <v>280304</v>
      </c>
      <c r="E4600" s="75" t="s">
        <v>297</v>
      </c>
      <c r="F4600" s="76">
        <v>611470</v>
      </c>
      <c r="G4600" s="75" t="s">
        <v>291</v>
      </c>
      <c r="H4600" s="77">
        <v>86401.099999999991</v>
      </c>
      <c r="I4600" s="77">
        <v>69046.17</v>
      </c>
      <c r="J4600" s="77">
        <v>65253</v>
      </c>
      <c r="K4600" s="77">
        <v>32626.2</v>
      </c>
      <c r="L4600" s="80">
        <v>65252</v>
      </c>
      <c r="M4600" s="80"/>
      <c r="N4600" s="80"/>
      <c r="O4600" s="80"/>
      <c r="P4600" s="80"/>
      <c r="Q4600" s="78">
        <v>110010</v>
      </c>
      <c r="R4600" s="79" t="s">
        <v>715</v>
      </c>
      <c r="S4600" s="78">
        <v>40</v>
      </c>
      <c r="T4600" s="79" t="s">
        <v>715</v>
      </c>
      <c r="U4600" s="78">
        <v>11</v>
      </c>
      <c r="V4600" s="80" t="s">
        <v>156</v>
      </c>
      <c r="W4600" s="78">
        <v>61</v>
      </c>
      <c r="X4600" s="78">
        <v>9</v>
      </c>
    </row>
    <row r="4601" spans="1:24" x14ac:dyDescent="0.25">
      <c r="A4601" s="67"/>
      <c r="B4601" s="67">
        <v>4166</v>
      </c>
      <c r="C4601" s="67" t="s">
        <v>811</v>
      </c>
      <c r="D4601" s="107">
        <v>280304</v>
      </c>
      <c r="E4601" s="75" t="s">
        <v>297</v>
      </c>
      <c r="F4601" s="76">
        <v>611489</v>
      </c>
      <c r="G4601" s="75" t="s">
        <v>733</v>
      </c>
      <c r="H4601" s="77">
        <v>0</v>
      </c>
      <c r="I4601" s="77">
        <v>0</v>
      </c>
      <c r="J4601" s="77">
        <v>20</v>
      </c>
      <c r="K4601" s="77">
        <v>15.74</v>
      </c>
      <c r="L4601" s="80">
        <v>0</v>
      </c>
      <c r="M4601" s="80"/>
      <c r="N4601" s="80"/>
      <c r="O4601" s="80"/>
      <c r="P4601" s="80"/>
      <c r="Q4601" s="78">
        <v>110010</v>
      </c>
      <c r="R4601" s="79" t="s">
        <v>715</v>
      </c>
      <c r="S4601" s="78">
        <v>40</v>
      </c>
      <c r="T4601" s="79" t="s">
        <v>715</v>
      </c>
      <c r="U4601" s="78">
        <v>11</v>
      </c>
      <c r="V4601" s="80" t="s">
        <v>156</v>
      </c>
      <c r="W4601" s="78">
        <v>61</v>
      </c>
      <c r="X4601" s="78">
        <v>9</v>
      </c>
    </row>
    <row r="4602" spans="1:24" x14ac:dyDescent="0.25">
      <c r="A4602" s="67"/>
      <c r="B4602" s="67">
        <v>4167</v>
      </c>
      <c r="C4602" s="67" t="s">
        <v>811</v>
      </c>
      <c r="D4602" s="107">
        <v>280304</v>
      </c>
      <c r="E4602" s="75" t="s">
        <v>297</v>
      </c>
      <c r="F4602" s="76">
        <v>611491</v>
      </c>
      <c r="G4602" s="75" t="s">
        <v>233</v>
      </c>
      <c r="H4602" s="77">
        <v>268.77</v>
      </c>
      <c r="I4602" s="77">
        <v>276.22000000000003</v>
      </c>
      <c r="J4602" s="77">
        <v>312</v>
      </c>
      <c r="K4602" s="77">
        <v>0</v>
      </c>
      <c r="L4602" s="80">
        <v>250</v>
      </c>
      <c r="M4602" s="80"/>
      <c r="N4602" s="80"/>
      <c r="O4602" s="80"/>
      <c r="P4602" s="80"/>
      <c r="Q4602" s="78">
        <v>110010</v>
      </c>
      <c r="R4602" s="79" t="s">
        <v>715</v>
      </c>
      <c r="S4602" s="78">
        <v>40</v>
      </c>
      <c r="T4602" s="79" t="s">
        <v>715</v>
      </c>
      <c r="U4602" s="78">
        <v>11</v>
      </c>
      <c r="V4602" s="80" t="s">
        <v>156</v>
      </c>
      <c r="W4602" s="78">
        <v>61</v>
      </c>
      <c r="X4602" s="78">
        <v>9</v>
      </c>
    </row>
    <row r="4603" spans="1:24" x14ac:dyDescent="0.25">
      <c r="A4603" s="67"/>
      <c r="B4603" s="67">
        <v>4168</v>
      </c>
      <c r="C4603" s="67" t="s">
        <v>811</v>
      </c>
      <c r="D4603" s="107">
        <v>280304</v>
      </c>
      <c r="E4603" s="75" t="s">
        <v>297</v>
      </c>
      <c r="F4603" s="76">
        <v>611492</v>
      </c>
      <c r="G4603" s="75" t="s">
        <v>183</v>
      </c>
      <c r="H4603" s="77">
        <v>1936.27</v>
      </c>
      <c r="I4603" s="77">
        <v>98.5</v>
      </c>
      <c r="J4603" s="77">
        <v>208</v>
      </c>
      <c r="K4603" s="77">
        <v>17.580000000000002</v>
      </c>
      <c r="L4603" s="80">
        <v>0</v>
      </c>
      <c r="M4603" s="80"/>
      <c r="N4603" s="80"/>
      <c r="O4603" s="80"/>
      <c r="P4603" s="80"/>
      <c r="Q4603" s="78">
        <v>110010</v>
      </c>
      <c r="R4603" s="79" t="s">
        <v>715</v>
      </c>
      <c r="S4603" s="78">
        <v>40</v>
      </c>
      <c r="T4603" s="79" t="s">
        <v>715</v>
      </c>
      <c r="U4603" s="78">
        <v>11</v>
      </c>
      <c r="V4603" s="80" t="s">
        <v>156</v>
      </c>
      <c r="W4603" s="78">
        <v>61</v>
      </c>
      <c r="X4603" s="78">
        <v>9</v>
      </c>
    </row>
    <row r="4604" spans="1:24" x14ac:dyDescent="0.25">
      <c r="A4604" s="67"/>
      <c r="B4604" s="67">
        <v>4169</v>
      </c>
      <c r="C4604" s="67" t="s">
        <v>811</v>
      </c>
      <c r="D4604" s="107">
        <v>280304</v>
      </c>
      <c r="E4604" s="75" t="s">
        <v>297</v>
      </c>
      <c r="F4604" s="76">
        <v>611493</v>
      </c>
      <c r="G4604" s="75" t="s">
        <v>218</v>
      </c>
      <c r="H4604" s="77">
        <v>976.55</v>
      </c>
      <c r="I4604" s="77">
        <v>0</v>
      </c>
      <c r="J4604" s="77">
        <v>0</v>
      </c>
      <c r="K4604" s="77">
        <v>0</v>
      </c>
      <c r="L4604" s="80">
        <v>0</v>
      </c>
      <c r="M4604" s="80"/>
      <c r="N4604" s="80"/>
      <c r="O4604" s="80"/>
      <c r="P4604" s="80"/>
      <c r="Q4604" s="78">
        <v>110010</v>
      </c>
      <c r="R4604" s="79" t="s">
        <v>715</v>
      </c>
      <c r="S4604" s="78">
        <v>40</v>
      </c>
      <c r="T4604" s="79" t="s">
        <v>715</v>
      </c>
      <c r="U4604" s="78">
        <v>11</v>
      </c>
      <c r="V4604" s="80" t="s">
        <v>156</v>
      </c>
      <c r="W4604" s="78">
        <v>61</v>
      </c>
      <c r="X4604" s="78">
        <v>9</v>
      </c>
    </row>
    <row r="4605" spans="1:24" x14ac:dyDescent="0.25">
      <c r="A4605" s="67"/>
      <c r="B4605" s="67">
        <v>4170</v>
      </c>
      <c r="C4605" s="67" t="s">
        <v>811</v>
      </c>
      <c r="D4605" s="107">
        <v>280304</v>
      </c>
      <c r="E4605" s="75" t="s">
        <v>297</v>
      </c>
      <c r="F4605" s="76">
        <v>712370</v>
      </c>
      <c r="G4605" s="75" t="s">
        <v>184</v>
      </c>
      <c r="H4605" s="77">
        <v>0</v>
      </c>
      <c r="I4605" s="77">
        <v>0</v>
      </c>
      <c r="J4605" s="77">
        <v>500</v>
      </c>
      <c r="K4605" s="77">
        <v>0</v>
      </c>
      <c r="L4605" s="80">
        <v>500</v>
      </c>
      <c r="M4605" s="80"/>
      <c r="N4605" s="80"/>
      <c r="O4605" s="80"/>
      <c r="P4605" s="80"/>
      <c r="Q4605" s="78">
        <v>110010</v>
      </c>
      <c r="R4605" s="79" t="s">
        <v>715</v>
      </c>
      <c r="S4605" s="78">
        <v>40</v>
      </c>
      <c r="T4605" s="79" t="s">
        <v>715</v>
      </c>
      <c r="U4605" s="78">
        <v>11</v>
      </c>
      <c r="V4605" s="80" t="s">
        <v>156</v>
      </c>
      <c r="W4605" s="78">
        <v>71</v>
      </c>
      <c r="X4605" s="78">
        <v>9</v>
      </c>
    </row>
    <row r="4606" spans="1:24" s="66" customFormat="1" x14ac:dyDescent="0.25">
      <c r="A4606" s="67"/>
      <c r="B4606" s="67">
        <v>4171</v>
      </c>
      <c r="C4606" s="67" t="s">
        <v>811</v>
      </c>
      <c r="D4606" s="107">
        <v>280304</v>
      </c>
      <c r="E4606" s="75" t="s">
        <v>297</v>
      </c>
      <c r="F4606" s="76">
        <v>712510</v>
      </c>
      <c r="G4606" s="75" t="s">
        <v>186</v>
      </c>
      <c r="H4606" s="77">
        <v>23911.07</v>
      </c>
      <c r="I4606" s="77">
        <v>10489.04</v>
      </c>
      <c r="J4606" s="77">
        <v>13240</v>
      </c>
      <c r="K4606" s="77">
        <v>5776.5400000000009</v>
      </c>
      <c r="L4606" s="80">
        <v>13240</v>
      </c>
      <c r="M4606" s="80"/>
      <c r="N4606" s="80"/>
      <c r="O4606" s="80"/>
      <c r="P4606" s="80"/>
      <c r="Q4606" s="78">
        <v>110010</v>
      </c>
      <c r="R4606" s="79" t="s">
        <v>715</v>
      </c>
      <c r="S4606" s="78">
        <v>40</v>
      </c>
      <c r="T4606" s="79" t="s">
        <v>715</v>
      </c>
      <c r="U4606" s="78">
        <v>11</v>
      </c>
      <c r="V4606" s="80" t="s">
        <v>156</v>
      </c>
      <c r="W4606" s="78">
        <v>71</v>
      </c>
      <c r="X4606" s="78">
        <v>9</v>
      </c>
    </row>
    <row r="4607" spans="1:24" x14ac:dyDescent="0.25">
      <c r="A4607" s="67"/>
      <c r="B4607" s="67">
        <v>4172</v>
      </c>
      <c r="C4607" s="67" t="s">
        <v>811</v>
      </c>
      <c r="D4607" s="107">
        <v>280304</v>
      </c>
      <c r="E4607" s="75" t="s">
        <v>297</v>
      </c>
      <c r="F4607" s="76">
        <v>712520</v>
      </c>
      <c r="G4607" s="75" t="s">
        <v>292</v>
      </c>
      <c r="H4607" s="77">
        <v>10623.04</v>
      </c>
      <c r="I4607" s="77">
        <v>13703.930000000004</v>
      </c>
      <c r="J4607" s="77">
        <v>15000</v>
      </c>
      <c r="K4607" s="77">
        <v>7891.64</v>
      </c>
      <c r="L4607" s="80">
        <v>13828</v>
      </c>
      <c r="M4607" s="80"/>
      <c r="N4607" s="80"/>
      <c r="O4607" s="80"/>
      <c r="P4607" s="80"/>
      <c r="Q4607" s="78">
        <v>110010</v>
      </c>
      <c r="R4607" s="79" t="s">
        <v>715</v>
      </c>
      <c r="S4607" s="78">
        <v>40</v>
      </c>
      <c r="T4607" s="79" t="s">
        <v>715</v>
      </c>
      <c r="U4607" s="78">
        <v>11</v>
      </c>
      <c r="V4607" s="80" t="s">
        <v>156</v>
      </c>
      <c r="W4607" s="78">
        <v>71</v>
      </c>
      <c r="X4607" s="78">
        <v>9</v>
      </c>
    </row>
    <row r="4608" spans="1:24" x14ac:dyDescent="0.25">
      <c r="A4608" s="67"/>
      <c r="B4608" s="67">
        <v>4173</v>
      </c>
      <c r="C4608" s="67" t="s">
        <v>811</v>
      </c>
      <c r="D4608" s="107">
        <v>280304</v>
      </c>
      <c r="E4608" s="75" t="s">
        <v>297</v>
      </c>
      <c r="F4608" s="76">
        <v>733420</v>
      </c>
      <c r="G4608" s="75" t="s">
        <v>298</v>
      </c>
      <c r="H4608" s="77">
        <v>1983.6</v>
      </c>
      <c r="I4608" s="77">
        <v>3484.78</v>
      </c>
      <c r="J4608" s="77">
        <v>3000</v>
      </c>
      <c r="K4608" s="77">
        <v>214.44</v>
      </c>
      <c r="L4608" s="80">
        <v>3000</v>
      </c>
      <c r="M4608" s="80"/>
      <c r="N4608" s="80"/>
      <c r="O4608" s="80"/>
      <c r="P4608" s="80"/>
      <c r="Q4608" s="78">
        <v>110010</v>
      </c>
      <c r="R4608" s="79" t="s">
        <v>715</v>
      </c>
      <c r="S4608" s="78">
        <v>40</v>
      </c>
      <c r="T4608" s="79" t="s">
        <v>715</v>
      </c>
      <c r="U4608" s="78">
        <v>11</v>
      </c>
      <c r="V4608" s="80" t="s">
        <v>156</v>
      </c>
      <c r="W4608" s="78">
        <v>73</v>
      </c>
      <c r="X4608" s="78">
        <v>9</v>
      </c>
    </row>
    <row r="4609" spans="1:24" x14ac:dyDescent="0.25">
      <c r="A4609" s="67"/>
      <c r="B4609" s="67">
        <v>4174</v>
      </c>
      <c r="C4609" s="67" t="s">
        <v>811</v>
      </c>
      <c r="D4609" s="107">
        <v>280304</v>
      </c>
      <c r="E4609" s="75" t="s">
        <v>297</v>
      </c>
      <c r="F4609" s="76">
        <v>733430</v>
      </c>
      <c r="G4609" s="75" t="s">
        <v>299</v>
      </c>
      <c r="H4609" s="77">
        <v>483.56</v>
      </c>
      <c r="I4609" s="77">
        <v>858.07</v>
      </c>
      <c r="J4609" s="77">
        <v>1000</v>
      </c>
      <c r="K4609" s="77">
        <v>378</v>
      </c>
      <c r="L4609" s="80">
        <v>800</v>
      </c>
      <c r="M4609" s="80"/>
      <c r="N4609" s="80"/>
      <c r="O4609" s="80"/>
      <c r="P4609" s="80"/>
      <c r="Q4609" s="78">
        <v>110010</v>
      </c>
      <c r="R4609" s="79" t="s">
        <v>715</v>
      </c>
      <c r="S4609" s="78">
        <v>40</v>
      </c>
      <c r="T4609" s="79" t="s">
        <v>715</v>
      </c>
      <c r="U4609" s="78">
        <v>11</v>
      </c>
      <c r="V4609" s="80" t="s">
        <v>156</v>
      </c>
      <c r="W4609" s="78">
        <v>73</v>
      </c>
      <c r="X4609" s="78">
        <v>9</v>
      </c>
    </row>
    <row r="4610" spans="1:24" x14ac:dyDescent="0.25">
      <c r="A4610" s="67"/>
      <c r="B4610" s="67">
        <v>4175</v>
      </c>
      <c r="C4610" s="67" t="s">
        <v>811</v>
      </c>
      <c r="D4610" s="107">
        <v>280304</v>
      </c>
      <c r="E4610" s="75" t="s">
        <v>297</v>
      </c>
      <c r="F4610" s="76">
        <v>733450</v>
      </c>
      <c r="G4610" s="75" t="s">
        <v>300</v>
      </c>
      <c r="H4610" s="77">
        <v>0</v>
      </c>
      <c r="I4610" s="77">
        <v>0</v>
      </c>
      <c r="J4610" s="77">
        <v>500</v>
      </c>
      <c r="K4610" s="77">
        <v>0</v>
      </c>
      <c r="L4610" s="80">
        <v>500</v>
      </c>
      <c r="M4610" s="80"/>
      <c r="N4610" s="80"/>
      <c r="O4610" s="80"/>
      <c r="P4610" s="80"/>
      <c r="Q4610" s="78">
        <v>110010</v>
      </c>
      <c r="R4610" s="79" t="s">
        <v>715</v>
      </c>
      <c r="S4610" s="78">
        <v>40</v>
      </c>
      <c r="T4610" s="79" t="s">
        <v>715</v>
      </c>
      <c r="U4610" s="78">
        <v>11</v>
      </c>
      <c r="V4610" s="80" t="s">
        <v>156</v>
      </c>
      <c r="W4610" s="78">
        <v>73</v>
      </c>
      <c r="X4610" s="78">
        <v>9</v>
      </c>
    </row>
    <row r="4611" spans="1:24" x14ac:dyDescent="0.25">
      <c r="A4611" s="67"/>
      <c r="B4611" s="67">
        <v>4176</v>
      </c>
      <c r="C4611" s="67" t="s">
        <v>811</v>
      </c>
      <c r="D4611" s="107">
        <v>280304</v>
      </c>
      <c r="E4611" s="75" t="s">
        <v>297</v>
      </c>
      <c r="F4611" s="76">
        <v>733460</v>
      </c>
      <c r="G4611" s="75" t="s">
        <v>293</v>
      </c>
      <c r="H4611" s="77">
        <v>0</v>
      </c>
      <c r="I4611" s="77">
        <v>292.5</v>
      </c>
      <c r="J4611" s="77">
        <v>1538</v>
      </c>
      <c r="K4611" s="77">
        <v>0</v>
      </c>
      <c r="L4611" s="80">
        <v>1000</v>
      </c>
      <c r="M4611" s="80"/>
      <c r="N4611" s="80"/>
      <c r="O4611" s="80"/>
      <c r="P4611" s="80"/>
      <c r="Q4611" s="78">
        <v>110010</v>
      </c>
      <c r="R4611" s="79" t="s">
        <v>715</v>
      </c>
      <c r="S4611" s="78">
        <v>40</v>
      </c>
      <c r="T4611" s="79" t="s">
        <v>715</v>
      </c>
      <c r="U4611" s="78">
        <v>11</v>
      </c>
      <c r="V4611" s="80" t="s">
        <v>156</v>
      </c>
      <c r="W4611" s="78">
        <v>73</v>
      </c>
      <c r="X4611" s="78">
        <v>9</v>
      </c>
    </row>
    <row r="4612" spans="1:24" x14ac:dyDescent="0.25">
      <c r="A4612" s="67"/>
      <c r="B4612" s="67">
        <v>4177</v>
      </c>
      <c r="C4612" s="67" t="s">
        <v>811</v>
      </c>
      <c r="D4612" s="107">
        <v>280304</v>
      </c>
      <c r="E4612" s="75" t="s">
        <v>297</v>
      </c>
      <c r="F4612" s="76">
        <v>733470</v>
      </c>
      <c r="G4612" s="75" t="s">
        <v>301</v>
      </c>
      <c r="H4612" s="77">
        <v>2956.8199999999997</v>
      </c>
      <c r="I4612" s="77">
        <v>2948.5799999999995</v>
      </c>
      <c r="J4612" s="77">
        <v>3000</v>
      </c>
      <c r="K4612" s="77">
        <v>892.36</v>
      </c>
      <c r="L4612" s="80">
        <v>1500</v>
      </c>
      <c r="M4612" s="80"/>
      <c r="N4612" s="80"/>
      <c r="O4612" s="80"/>
      <c r="P4612" s="80"/>
      <c r="Q4612" s="78">
        <v>110010</v>
      </c>
      <c r="R4612" s="79" t="s">
        <v>715</v>
      </c>
      <c r="S4612" s="78">
        <v>40</v>
      </c>
      <c r="T4612" s="79" t="s">
        <v>715</v>
      </c>
      <c r="U4612" s="78">
        <v>11</v>
      </c>
      <c r="V4612" s="80" t="s">
        <v>156</v>
      </c>
      <c r="W4612" s="78">
        <v>73</v>
      </c>
      <c r="X4612" s="78">
        <v>9</v>
      </c>
    </row>
    <row r="4613" spans="1:24" x14ac:dyDescent="0.25">
      <c r="A4613" s="67"/>
      <c r="B4613" s="67">
        <v>4178</v>
      </c>
      <c r="C4613" s="67" t="s">
        <v>811</v>
      </c>
      <c r="D4613" s="107">
        <v>280304</v>
      </c>
      <c r="E4613" s="75" t="s">
        <v>297</v>
      </c>
      <c r="F4613" s="76">
        <v>733480</v>
      </c>
      <c r="G4613" s="75" t="s">
        <v>380</v>
      </c>
      <c r="H4613" s="77">
        <v>156.25</v>
      </c>
      <c r="I4613" s="77">
        <v>147.28</v>
      </c>
      <c r="J4613" s="77">
        <v>500</v>
      </c>
      <c r="K4613" s="77">
        <v>0</v>
      </c>
      <c r="L4613" s="80">
        <v>500</v>
      </c>
      <c r="M4613" s="80"/>
      <c r="N4613" s="80"/>
      <c r="O4613" s="80"/>
      <c r="P4613" s="80"/>
      <c r="Q4613" s="78">
        <v>110010</v>
      </c>
      <c r="R4613" s="79" t="s">
        <v>715</v>
      </c>
      <c r="S4613" s="78">
        <v>40</v>
      </c>
      <c r="T4613" s="79" t="s">
        <v>715</v>
      </c>
      <c r="U4613" s="78">
        <v>11</v>
      </c>
      <c r="V4613" s="80" t="s">
        <v>156</v>
      </c>
      <c r="W4613" s="78">
        <v>73</v>
      </c>
      <c r="X4613" s="78">
        <v>9</v>
      </c>
    </row>
    <row r="4614" spans="1:24" x14ac:dyDescent="0.25">
      <c r="A4614" s="67"/>
      <c r="B4614" s="67">
        <v>4179</v>
      </c>
      <c r="C4614" s="67" t="s">
        <v>811</v>
      </c>
      <c r="D4614" s="107">
        <v>280304</v>
      </c>
      <c r="E4614" s="75" t="s">
        <v>297</v>
      </c>
      <c r="F4614" s="76">
        <v>744370</v>
      </c>
      <c r="G4614" s="75" t="s">
        <v>192</v>
      </c>
      <c r="H4614" s="77">
        <v>370.3</v>
      </c>
      <c r="I4614" s="77">
        <v>42.08</v>
      </c>
      <c r="J4614" s="77">
        <v>500</v>
      </c>
      <c r="K4614" s="77">
        <v>31.8</v>
      </c>
      <c r="L4614" s="80">
        <v>500</v>
      </c>
      <c r="M4614" s="80"/>
      <c r="N4614" s="80"/>
      <c r="O4614" s="80"/>
      <c r="P4614" s="80"/>
      <c r="Q4614" s="78">
        <v>110010</v>
      </c>
      <c r="R4614" s="79" t="s">
        <v>715</v>
      </c>
      <c r="S4614" s="78">
        <v>40</v>
      </c>
      <c r="T4614" s="79" t="s">
        <v>715</v>
      </c>
      <c r="U4614" s="78">
        <v>11</v>
      </c>
      <c r="V4614" s="80" t="s">
        <v>156</v>
      </c>
      <c r="W4614" s="78">
        <v>74</v>
      </c>
      <c r="X4614" s="78">
        <v>9</v>
      </c>
    </row>
    <row r="4615" spans="1:24" x14ac:dyDescent="0.25">
      <c r="A4615" s="67"/>
      <c r="B4615" s="67">
        <v>4180</v>
      </c>
      <c r="C4615" s="67" t="s">
        <v>811</v>
      </c>
      <c r="D4615" s="107">
        <v>280304</v>
      </c>
      <c r="E4615" s="75" t="s">
        <v>297</v>
      </c>
      <c r="F4615" s="76">
        <v>755540</v>
      </c>
      <c r="G4615" s="75" t="s">
        <v>294</v>
      </c>
      <c r="H4615" s="77">
        <v>0</v>
      </c>
      <c r="I4615" s="77">
        <v>39.75</v>
      </c>
      <c r="J4615" s="77">
        <v>0</v>
      </c>
      <c r="K4615" s="77">
        <v>0</v>
      </c>
      <c r="L4615" s="80">
        <v>500</v>
      </c>
      <c r="M4615" s="80"/>
      <c r="N4615" s="80"/>
      <c r="O4615" s="80"/>
      <c r="P4615" s="80"/>
      <c r="Q4615" s="78">
        <v>110010</v>
      </c>
      <c r="R4615" s="79" t="s">
        <v>715</v>
      </c>
      <c r="S4615" s="78">
        <v>40</v>
      </c>
      <c r="T4615" s="79" t="s">
        <v>715</v>
      </c>
      <c r="U4615" s="78">
        <v>11</v>
      </c>
      <c r="V4615" s="80" t="s">
        <v>156</v>
      </c>
      <c r="W4615" s="78">
        <v>75</v>
      </c>
      <c r="X4615" s="78">
        <v>9</v>
      </c>
    </row>
    <row r="4616" spans="1:24" x14ac:dyDescent="0.25">
      <c r="A4616" s="67"/>
      <c r="B4616" s="67">
        <v>4181</v>
      </c>
      <c r="C4616" s="67" t="s">
        <v>811</v>
      </c>
      <c r="D4616" s="107">
        <v>280304</v>
      </c>
      <c r="E4616" s="75" t="s">
        <v>297</v>
      </c>
      <c r="F4616" s="76">
        <v>755550</v>
      </c>
      <c r="G4616" s="75" t="s">
        <v>295</v>
      </c>
      <c r="H4616" s="77">
        <v>4648.2299999999996</v>
      </c>
      <c r="I4616" s="77">
        <v>2721</v>
      </c>
      <c r="J4616" s="77">
        <v>2550</v>
      </c>
      <c r="K4616" s="77">
        <v>799</v>
      </c>
      <c r="L4616" s="80">
        <v>2550</v>
      </c>
      <c r="M4616" s="80"/>
      <c r="N4616" s="80"/>
      <c r="O4616" s="80"/>
      <c r="P4616" s="80"/>
      <c r="Q4616" s="78">
        <v>110010</v>
      </c>
      <c r="R4616" s="79" t="s">
        <v>715</v>
      </c>
      <c r="S4616" s="78">
        <v>40</v>
      </c>
      <c r="T4616" s="79" t="s">
        <v>715</v>
      </c>
      <c r="U4616" s="78">
        <v>11</v>
      </c>
      <c r="V4616" s="80" t="s">
        <v>156</v>
      </c>
      <c r="W4616" s="78">
        <v>75</v>
      </c>
      <c r="X4616" s="78">
        <v>9</v>
      </c>
    </row>
    <row r="4617" spans="1:24" x14ac:dyDescent="0.25">
      <c r="A4617" s="67"/>
      <c r="B4617" s="67">
        <v>4182</v>
      </c>
      <c r="C4617" s="67" t="s">
        <v>811</v>
      </c>
      <c r="D4617" s="107">
        <v>280304</v>
      </c>
      <c r="E4617" s="75" t="s">
        <v>297</v>
      </c>
      <c r="F4617" s="76">
        <v>755555</v>
      </c>
      <c r="G4617" s="75" t="s">
        <v>302</v>
      </c>
      <c r="H4617" s="77">
        <v>3215</v>
      </c>
      <c r="I4617" s="77">
        <v>0</v>
      </c>
      <c r="J4617" s="77">
        <v>6105</v>
      </c>
      <c r="K4617" s="77">
        <v>4105</v>
      </c>
      <c r="L4617" s="80">
        <v>4500</v>
      </c>
      <c r="M4617" s="80"/>
      <c r="N4617" s="80"/>
      <c r="O4617" s="80"/>
      <c r="P4617" s="80"/>
      <c r="Q4617" s="78">
        <v>110010</v>
      </c>
      <c r="R4617" s="79" t="s">
        <v>715</v>
      </c>
      <c r="S4617" s="78">
        <v>40</v>
      </c>
      <c r="T4617" s="79" t="s">
        <v>715</v>
      </c>
      <c r="U4617" s="78">
        <v>11</v>
      </c>
      <c r="V4617" s="80" t="s">
        <v>156</v>
      </c>
      <c r="W4617" s="78">
        <v>75</v>
      </c>
      <c r="X4617" s="78">
        <v>9</v>
      </c>
    </row>
    <row r="4618" spans="1:24" x14ac:dyDescent="0.25">
      <c r="A4618" s="67"/>
      <c r="B4618" s="67">
        <v>4183</v>
      </c>
      <c r="C4618" s="67" t="s">
        <v>811</v>
      </c>
      <c r="D4618" s="107">
        <v>280304</v>
      </c>
      <c r="E4618" s="75" t="s">
        <v>297</v>
      </c>
      <c r="F4618" s="76">
        <v>765470</v>
      </c>
      <c r="G4618" s="75" t="s">
        <v>740</v>
      </c>
      <c r="H4618" s="77">
        <v>1022.19</v>
      </c>
      <c r="I4618" s="77">
        <v>0</v>
      </c>
      <c r="J4618" s="77">
        <v>1000</v>
      </c>
      <c r="K4618" s="77">
        <v>310.99</v>
      </c>
      <c r="L4618" s="80">
        <v>500</v>
      </c>
      <c r="M4618" s="80"/>
      <c r="N4618" s="80"/>
      <c r="O4618" s="80"/>
      <c r="P4618" s="80"/>
      <c r="Q4618" s="78">
        <v>110010</v>
      </c>
      <c r="R4618" s="79" t="s">
        <v>715</v>
      </c>
      <c r="S4618" s="78">
        <v>40</v>
      </c>
      <c r="T4618" s="79" t="s">
        <v>715</v>
      </c>
      <c r="U4618" s="78">
        <v>11</v>
      </c>
      <c r="V4618" s="80" t="s">
        <v>156</v>
      </c>
      <c r="W4618" s="78">
        <v>76</v>
      </c>
      <c r="X4618" s="78">
        <v>9</v>
      </c>
    </row>
    <row r="4619" spans="1:24" x14ac:dyDescent="0.25">
      <c r="A4619" s="67"/>
      <c r="B4619" s="67"/>
      <c r="C4619" s="67" t="s">
        <v>811</v>
      </c>
      <c r="D4619" s="107">
        <v>280304</v>
      </c>
      <c r="E4619" s="75" t="s">
        <v>297</v>
      </c>
      <c r="F4619" s="66">
        <v>798142</v>
      </c>
      <c r="G4619" s="66" t="s">
        <v>839</v>
      </c>
      <c r="H4619" s="77"/>
      <c r="I4619" s="77"/>
      <c r="J4619" s="77"/>
      <c r="K4619" s="77"/>
      <c r="L4619" s="80">
        <v>-4342</v>
      </c>
      <c r="M4619" s="80"/>
      <c r="N4619" s="80"/>
      <c r="O4619" s="80"/>
      <c r="P4619" s="80"/>
      <c r="Q4619" s="78">
        <v>110010</v>
      </c>
      <c r="R4619" s="79" t="s">
        <v>715</v>
      </c>
      <c r="S4619" s="78">
        <v>40</v>
      </c>
      <c r="T4619" s="79" t="s">
        <v>715</v>
      </c>
      <c r="U4619" s="78">
        <v>11</v>
      </c>
      <c r="V4619" s="80" t="s">
        <v>156</v>
      </c>
      <c r="W4619" s="78">
        <v>79</v>
      </c>
      <c r="X4619" s="78">
        <v>9</v>
      </c>
    </row>
    <row r="4620" spans="1:24" s="66" customFormat="1" x14ac:dyDescent="0.25">
      <c r="A4620" s="67"/>
      <c r="B4620" s="67">
        <v>4184</v>
      </c>
      <c r="C4620" s="67" t="s">
        <v>811</v>
      </c>
      <c r="D4620" s="107">
        <v>280314</v>
      </c>
      <c r="E4620" s="75" t="s">
        <v>303</v>
      </c>
      <c r="F4620" s="76">
        <v>712510</v>
      </c>
      <c r="G4620" s="75" t="s">
        <v>186</v>
      </c>
      <c r="H4620" s="77">
        <v>21765.969999999994</v>
      </c>
      <c r="I4620" s="77">
        <v>9058.36</v>
      </c>
      <c r="J4620" s="77">
        <v>15000</v>
      </c>
      <c r="K4620" s="77">
        <v>6368.87</v>
      </c>
      <c r="L4620" s="80">
        <v>15000</v>
      </c>
      <c r="M4620" s="80"/>
      <c r="N4620" s="80"/>
      <c r="O4620" s="80"/>
      <c r="P4620" s="80"/>
      <c r="Q4620" s="78">
        <v>110010</v>
      </c>
      <c r="R4620" s="79" t="s">
        <v>715</v>
      </c>
      <c r="S4620" s="78">
        <v>40</v>
      </c>
      <c r="T4620" s="79" t="s">
        <v>715</v>
      </c>
      <c r="U4620" s="78">
        <v>11</v>
      </c>
      <c r="V4620" s="80" t="s">
        <v>156</v>
      </c>
      <c r="W4620" s="78">
        <v>71</v>
      </c>
      <c r="X4620" s="78">
        <v>9</v>
      </c>
    </row>
    <row r="4621" spans="1:24" x14ac:dyDescent="0.25">
      <c r="A4621" s="67"/>
      <c r="B4621" s="67">
        <v>4185</v>
      </c>
      <c r="C4621" s="67" t="s">
        <v>811</v>
      </c>
      <c r="D4621" s="107">
        <v>280314</v>
      </c>
      <c r="E4621" s="75" t="s">
        <v>303</v>
      </c>
      <c r="F4621" s="76">
        <v>733440</v>
      </c>
      <c r="G4621" s="75" t="s">
        <v>304</v>
      </c>
      <c r="H4621" s="77">
        <v>1300.55</v>
      </c>
      <c r="I4621" s="77">
        <v>967.96</v>
      </c>
      <c r="J4621" s="77">
        <v>176</v>
      </c>
      <c r="K4621" s="77">
        <v>0</v>
      </c>
      <c r="L4621" s="80">
        <v>200</v>
      </c>
      <c r="M4621" s="80"/>
      <c r="N4621" s="80"/>
      <c r="O4621" s="80"/>
      <c r="P4621" s="80"/>
      <c r="Q4621" s="78">
        <v>110010</v>
      </c>
      <c r="R4621" s="79" t="s">
        <v>715</v>
      </c>
      <c r="S4621" s="78">
        <v>40</v>
      </c>
      <c r="T4621" s="79" t="s">
        <v>715</v>
      </c>
      <c r="U4621" s="78">
        <v>11</v>
      </c>
      <c r="V4621" s="80" t="s">
        <v>156</v>
      </c>
      <c r="W4621" s="78">
        <v>73</v>
      </c>
      <c r="X4621" s="78">
        <v>9</v>
      </c>
    </row>
    <row r="4622" spans="1:24" x14ac:dyDescent="0.25">
      <c r="A4622" s="67"/>
      <c r="B4622" s="67">
        <v>4186</v>
      </c>
      <c r="C4622" s="67" t="s">
        <v>811</v>
      </c>
      <c r="D4622" s="107">
        <v>280314</v>
      </c>
      <c r="E4622" s="75" t="s">
        <v>303</v>
      </c>
      <c r="F4622" s="76">
        <v>755240</v>
      </c>
      <c r="G4622" s="75" t="s">
        <v>193</v>
      </c>
      <c r="H4622" s="77">
        <v>7700</v>
      </c>
      <c r="I4622" s="77">
        <v>6416.66</v>
      </c>
      <c r="J4622" s="77">
        <v>9824</v>
      </c>
      <c r="K4622" s="77">
        <v>9823.26</v>
      </c>
      <c r="L4622" s="80">
        <v>10000</v>
      </c>
      <c r="M4622" s="80"/>
      <c r="N4622" s="80"/>
      <c r="O4622" s="80"/>
      <c r="P4622" s="80"/>
      <c r="Q4622" s="78">
        <v>110010</v>
      </c>
      <c r="R4622" s="79" t="s">
        <v>715</v>
      </c>
      <c r="S4622" s="78">
        <v>40</v>
      </c>
      <c r="T4622" s="79" t="s">
        <v>715</v>
      </c>
      <c r="U4622" s="78">
        <v>11</v>
      </c>
      <c r="V4622" s="80" t="s">
        <v>156</v>
      </c>
      <c r="W4622" s="78">
        <v>75</v>
      </c>
      <c r="X4622" s="78">
        <v>9</v>
      </c>
    </row>
    <row r="4623" spans="1:24" x14ac:dyDescent="0.25">
      <c r="A4623" s="67"/>
      <c r="B4623" s="67">
        <v>4187</v>
      </c>
      <c r="C4623" s="67" t="s">
        <v>811</v>
      </c>
      <c r="D4623" s="107">
        <v>280314</v>
      </c>
      <c r="E4623" s="75" t="s">
        <v>303</v>
      </c>
      <c r="F4623" s="76">
        <v>755550</v>
      </c>
      <c r="G4623" s="75" t="s">
        <v>295</v>
      </c>
      <c r="H4623" s="77">
        <v>11814.49</v>
      </c>
      <c r="I4623" s="77">
        <v>6713.3499999999995</v>
      </c>
      <c r="J4623" s="77">
        <v>5564</v>
      </c>
      <c r="K4623" s="77">
        <v>0</v>
      </c>
      <c r="L4623" s="80">
        <v>6564</v>
      </c>
      <c r="M4623" s="80"/>
      <c r="N4623" s="80"/>
      <c r="O4623" s="80"/>
      <c r="P4623" s="80"/>
      <c r="Q4623" s="78">
        <v>110010</v>
      </c>
      <c r="R4623" s="79" t="s">
        <v>715</v>
      </c>
      <c r="S4623" s="78">
        <v>40</v>
      </c>
      <c r="T4623" s="79" t="s">
        <v>715</v>
      </c>
      <c r="U4623" s="78">
        <v>11</v>
      </c>
      <c r="V4623" s="80" t="s">
        <v>156</v>
      </c>
      <c r="W4623" s="78">
        <v>75</v>
      </c>
      <c r="X4623" s="78">
        <v>9</v>
      </c>
    </row>
    <row r="4624" spans="1:24" x14ac:dyDescent="0.25">
      <c r="A4624" s="67"/>
      <c r="B4624" s="67"/>
      <c r="C4624" s="67" t="s">
        <v>811</v>
      </c>
      <c r="D4624" s="107">
        <v>280314</v>
      </c>
      <c r="E4624" s="75" t="s">
        <v>303</v>
      </c>
      <c r="F4624" s="66">
        <v>798142</v>
      </c>
      <c r="G4624" s="66" t="s">
        <v>839</v>
      </c>
      <c r="H4624" s="77"/>
      <c r="I4624" s="77"/>
      <c r="J4624" s="77"/>
      <c r="K4624" s="77"/>
      <c r="L4624" s="80">
        <v>-3176</v>
      </c>
      <c r="M4624" s="80"/>
      <c r="N4624" s="80"/>
      <c r="O4624" s="80"/>
      <c r="P4624" s="80"/>
      <c r="Q4624" s="78">
        <v>110010</v>
      </c>
      <c r="R4624" s="79" t="s">
        <v>715</v>
      </c>
      <c r="S4624" s="78">
        <v>40</v>
      </c>
      <c r="T4624" s="79" t="s">
        <v>715</v>
      </c>
      <c r="U4624" s="78">
        <v>11</v>
      </c>
      <c r="V4624" s="80" t="s">
        <v>156</v>
      </c>
      <c r="W4624" s="78">
        <v>79</v>
      </c>
      <c r="X4624" s="78">
        <v>9</v>
      </c>
    </row>
    <row r="4625" spans="1:24" x14ac:dyDescent="0.25">
      <c r="A4625" s="67"/>
      <c r="B4625" s="67">
        <v>4188</v>
      </c>
      <c r="C4625" s="67" t="s">
        <v>811</v>
      </c>
      <c r="D4625" s="107">
        <v>280404</v>
      </c>
      <c r="E4625" s="75" t="s">
        <v>164</v>
      </c>
      <c r="F4625" s="76">
        <v>712540</v>
      </c>
      <c r="G4625" s="75" t="s">
        <v>248</v>
      </c>
      <c r="H4625" s="77">
        <v>100247.63999999998</v>
      </c>
      <c r="I4625" s="77">
        <v>106598.74000000002</v>
      </c>
      <c r="J4625" s="77">
        <v>138417</v>
      </c>
      <c r="K4625" s="77">
        <v>49943.58</v>
      </c>
      <c r="L4625" s="80">
        <v>138417</v>
      </c>
      <c r="M4625" s="80"/>
      <c r="N4625" s="80"/>
      <c r="O4625" s="80"/>
      <c r="P4625" s="80"/>
      <c r="Q4625" s="78">
        <v>110010</v>
      </c>
      <c r="R4625" s="79" t="s">
        <v>715</v>
      </c>
      <c r="S4625" s="78">
        <v>40</v>
      </c>
      <c r="T4625" s="79" t="s">
        <v>715</v>
      </c>
      <c r="U4625" s="78">
        <v>11</v>
      </c>
      <c r="V4625" s="80" t="s">
        <v>156</v>
      </c>
      <c r="W4625" s="78">
        <v>71</v>
      </c>
      <c r="X4625" s="78">
        <v>9</v>
      </c>
    </row>
    <row r="4626" spans="1:24" x14ac:dyDescent="0.25">
      <c r="A4626" s="67"/>
      <c r="B4626" s="67"/>
      <c r="C4626" s="67" t="s">
        <v>811</v>
      </c>
      <c r="D4626" s="107">
        <v>280404</v>
      </c>
      <c r="E4626" s="75" t="s">
        <v>164</v>
      </c>
      <c r="F4626" s="66">
        <v>798142</v>
      </c>
      <c r="G4626" s="66" t="s">
        <v>839</v>
      </c>
      <c r="H4626" s="77"/>
      <c r="I4626" s="77"/>
      <c r="J4626" s="77"/>
      <c r="K4626" s="77"/>
      <c r="L4626" s="80">
        <v>-13842</v>
      </c>
      <c r="M4626" s="80"/>
      <c r="N4626" s="80"/>
      <c r="O4626" s="80"/>
      <c r="P4626" s="80"/>
      <c r="Q4626" s="78">
        <v>110010</v>
      </c>
      <c r="R4626" s="79" t="s">
        <v>715</v>
      </c>
      <c r="S4626" s="78">
        <v>40</v>
      </c>
      <c r="T4626" s="79" t="s">
        <v>715</v>
      </c>
      <c r="U4626" s="78">
        <v>11</v>
      </c>
      <c r="V4626" s="80" t="s">
        <v>156</v>
      </c>
      <c r="W4626" s="78">
        <v>79</v>
      </c>
      <c r="X4626" s="78">
        <v>9</v>
      </c>
    </row>
    <row r="4627" spans="1:24" x14ac:dyDescent="0.25">
      <c r="A4627" s="67"/>
      <c r="B4627" s="67">
        <v>4189</v>
      </c>
      <c r="C4627" s="67" t="s">
        <v>811</v>
      </c>
      <c r="D4627" s="107">
        <v>280604</v>
      </c>
      <c r="E4627" s="75" t="s">
        <v>166</v>
      </c>
      <c r="F4627" s="76">
        <v>712310</v>
      </c>
      <c r="G4627" s="75" t="s">
        <v>222</v>
      </c>
      <c r="H4627" s="77">
        <v>3628.8</v>
      </c>
      <c r="I4627" s="77">
        <v>1814.4</v>
      </c>
      <c r="J4627" s="77">
        <v>3800</v>
      </c>
      <c r="K4627" s="77">
        <v>0</v>
      </c>
      <c r="L4627" s="80">
        <v>3800</v>
      </c>
      <c r="M4627" s="80"/>
      <c r="N4627" s="80"/>
      <c r="O4627" s="80"/>
      <c r="P4627" s="80"/>
      <c r="Q4627" s="78">
        <v>110010</v>
      </c>
      <c r="R4627" s="79" t="s">
        <v>715</v>
      </c>
      <c r="S4627" s="78">
        <v>40</v>
      </c>
      <c r="T4627" s="79" t="s">
        <v>715</v>
      </c>
      <c r="U4627" s="78">
        <v>11</v>
      </c>
      <c r="V4627" s="80" t="s">
        <v>156</v>
      </c>
      <c r="W4627" s="78">
        <v>71</v>
      </c>
      <c r="X4627" s="78">
        <v>9</v>
      </c>
    </row>
    <row r="4628" spans="1:24" x14ac:dyDescent="0.25">
      <c r="A4628" s="67"/>
      <c r="B4628" s="67">
        <v>4190</v>
      </c>
      <c r="C4628" s="67" t="s">
        <v>811</v>
      </c>
      <c r="D4628" s="107">
        <v>280604</v>
      </c>
      <c r="E4628" s="75" t="s">
        <v>166</v>
      </c>
      <c r="F4628" s="76">
        <v>765450</v>
      </c>
      <c r="G4628" s="75" t="s">
        <v>306</v>
      </c>
      <c r="H4628" s="77">
        <v>15592.849999999999</v>
      </c>
      <c r="I4628" s="77">
        <v>28286.5</v>
      </c>
      <c r="J4628" s="77">
        <v>35000</v>
      </c>
      <c r="K4628" s="77">
        <v>6698.91</v>
      </c>
      <c r="L4628" s="80">
        <v>35000</v>
      </c>
      <c r="M4628" s="80"/>
      <c r="N4628" s="80"/>
      <c r="O4628" s="80"/>
      <c r="P4628" s="80"/>
      <c r="Q4628" s="78">
        <v>110010</v>
      </c>
      <c r="R4628" s="79" t="s">
        <v>715</v>
      </c>
      <c r="S4628" s="78">
        <v>40</v>
      </c>
      <c r="T4628" s="79" t="s">
        <v>715</v>
      </c>
      <c r="U4628" s="78">
        <v>11</v>
      </c>
      <c r="V4628" s="80" t="s">
        <v>156</v>
      </c>
      <c r="W4628" s="78">
        <v>76</v>
      </c>
      <c r="X4628" s="78">
        <v>9</v>
      </c>
    </row>
    <row r="4629" spans="1:24" x14ac:dyDescent="0.25">
      <c r="A4629" s="67"/>
      <c r="B4629" s="67">
        <v>4191</v>
      </c>
      <c r="C4629" s="67" t="s">
        <v>811</v>
      </c>
      <c r="D4629" s="107">
        <v>280604</v>
      </c>
      <c r="E4629" s="75" t="s">
        <v>166</v>
      </c>
      <c r="F4629" s="76">
        <v>765460</v>
      </c>
      <c r="G4629" s="75" t="s">
        <v>307</v>
      </c>
      <c r="H4629" s="77">
        <v>134967.47</v>
      </c>
      <c r="I4629" s="77">
        <v>130506.71</v>
      </c>
      <c r="J4629" s="77">
        <v>241878</v>
      </c>
      <c r="K4629" s="77">
        <v>44840.55</v>
      </c>
      <c r="L4629" s="80">
        <v>241878</v>
      </c>
      <c r="M4629" s="80"/>
      <c r="N4629" s="80"/>
      <c r="O4629" s="80"/>
      <c r="P4629" s="80"/>
      <c r="Q4629" s="78">
        <v>110010</v>
      </c>
      <c r="R4629" s="79" t="s">
        <v>715</v>
      </c>
      <c r="S4629" s="78">
        <v>40</v>
      </c>
      <c r="T4629" s="79" t="s">
        <v>715</v>
      </c>
      <c r="U4629" s="78">
        <v>11</v>
      </c>
      <c r="V4629" s="80" t="s">
        <v>156</v>
      </c>
      <c r="W4629" s="78">
        <v>76</v>
      </c>
      <c r="X4629" s="78">
        <v>9</v>
      </c>
    </row>
    <row r="4630" spans="1:24" x14ac:dyDescent="0.25">
      <c r="A4630" s="67"/>
      <c r="B4630" s="67">
        <v>4192</v>
      </c>
      <c r="C4630" s="67" t="s">
        <v>811</v>
      </c>
      <c r="D4630" s="107">
        <v>280604</v>
      </c>
      <c r="E4630" s="75" t="s">
        <v>166</v>
      </c>
      <c r="F4630" s="76">
        <v>765490</v>
      </c>
      <c r="G4630" s="75" t="s">
        <v>381</v>
      </c>
      <c r="H4630" s="77">
        <v>-1374.46</v>
      </c>
      <c r="I4630" s="77">
        <v>-1348.1100000000004</v>
      </c>
      <c r="J4630" s="77">
        <v>-3500</v>
      </c>
      <c r="K4630" s="77">
        <v>-515.39</v>
      </c>
      <c r="L4630" s="80">
        <v>-3500</v>
      </c>
      <c r="M4630" s="80"/>
      <c r="N4630" s="80"/>
      <c r="O4630" s="80"/>
      <c r="P4630" s="80"/>
      <c r="Q4630" s="78">
        <v>110010</v>
      </c>
      <c r="R4630" s="79" t="s">
        <v>715</v>
      </c>
      <c r="S4630" s="78">
        <v>40</v>
      </c>
      <c r="T4630" s="79" t="s">
        <v>715</v>
      </c>
      <c r="U4630" s="78">
        <v>11</v>
      </c>
      <c r="V4630" s="80" t="s">
        <v>156</v>
      </c>
      <c r="W4630" s="78">
        <v>76</v>
      </c>
      <c r="X4630" s="78">
        <v>9</v>
      </c>
    </row>
    <row r="4631" spans="1:24" x14ac:dyDescent="0.25">
      <c r="A4631" s="67"/>
      <c r="B4631" s="67"/>
      <c r="C4631" s="67" t="s">
        <v>811</v>
      </c>
      <c r="D4631" s="107">
        <v>280604</v>
      </c>
      <c r="E4631" s="75" t="s">
        <v>166</v>
      </c>
      <c r="F4631" s="66">
        <v>798142</v>
      </c>
      <c r="G4631" s="66" t="s">
        <v>839</v>
      </c>
      <c r="H4631" s="77"/>
      <c r="I4631" s="77"/>
      <c r="J4631" s="77"/>
      <c r="K4631" s="77"/>
      <c r="L4631" s="80">
        <f>-10000-106946</f>
        <v>-116946</v>
      </c>
      <c r="M4631" s="80"/>
      <c r="N4631" s="80"/>
      <c r="O4631" s="80"/>
      <c r="P4631" s="80"/>
      <c r="Q4631" s="78">
        <v>110010</v>
      </c>
      <c r="R4631" s="79" t="s">
        <v>715</v>
      </c>
      <c r="S4631" s="78">
        <v>40</v>
      </c>
      <c r="T4631" s="79" t="s">
        <v>715</v>
      </c>
      <c r="U4631" s="78">
        <v>11</v>
      </c>
      <c r="V4631" s="80" t="s">
        <v>156</v>
      </c>
      <c r="W4631" s="78">
        <v>79</v>
      </c>
      <c r="X4631" s="78">
        <v>9</v>
      </c>
    </row>
    <row r="4632" spans="1:24" x14ac:dyDescent="0.25">
      <c r="A4632" s="67"/>
      <c r="B4632" s="67">
        <v>4193</v>
      </c>
      <c r="C4632" s="67" t="s">
        <v>812</v>
      </c>
      <c r="D4632" s="109">
        <v>392006</v>
      </c>
      <c r="E4632" s="86" t="s">
        <v>606</v>
      </c>
      <c r="F4632" s="72">
        <v>611210</v>
      </c>
      <c r="G4632" s="86" t="s">
        <v>221</v>
      </c>
      <c r="H4632" s="87">
        <v>86434.799999999988</v>
      </c>
      <c r="I4632" s="87">
        <v>89892.240000000034</v>
      </c>
      <c r="J4632" s="87">
        <v>93488</v>
      </c>
      <c r="K4632" s="87">
        <v>46743.960000000006</v>
      </c>
      <c r="L4632" s="80">
        <v>93488</v>
      </c>
      <c r="M4632" s="80"/>
      <c r="N4632" s="80"/>
      <c r="O4632" s="80"/>
      <c r="P4632" s="80"/>
      <c r="Q4632" s="78">
        <v>110010</v>
      </c>
      <c r="R4632" s="79" t="s">
        <v>45</v>
      </c>
      <c r="S4632" s="78">
        <v>25</v>
      </c>
      <c r="T4632" s="79" t="s">
        <v>45</v>
      </c>
      <c r="U4632" s="78">
        <v>11</v>
      </c>
      <c r="V4632" s="80" t="s">
        <v>156</v>
      </c>
      <c r="W4632" s="78">
        <v>61</v>
      </c>
      <c r="X4632" s="78">
        <v>9</v>
      </c>
    </row>
    <row r="4633" spans="1:24" x14ac:dyDescent="0.25">
      <c r="A4633" s="67"/>
      <c r="B4633" s="67">
        <v>4194</v>
      </c>
      <c r="C4633" s="67" t="s">
        <v>812</v>
      </c>
      <c r="D4633" s="109">
        <v>392006</v>
      </c>
      <c r="E4633" s="86" t="s">
        <v>606</v>
      </c>
      <c r="F4633" s="72">
        <v>611320</v>
      </c>
      <c r="G4633" s="86" t="s">
        <v>180</v>
      </c>
      <c r="H4633" s="87">
        <v>214758.23999999996</v>
      </c>
      <c r="I4633" s="87">
        <v>223348.56000000003</v>
      </c>
      <c r="J4633" s="87">
        <v>232283</v>
      </c>
      <c r="K4633" s="87">
        <v>116141.21999999999</v>
      </c>
      <c r="L4633" s="80">
        <v>232282</v>
      </c>
      <c r="M4633" s="80"/>
      <c r="N4633" s="80"/>
      <c r="O4633" s="80"/>
      <c r="P4633" s="80"/>
      <c r="Q4633" s="78">
        <v>110010</v>
      </c>
      <c r="R4633" s="79" t="s">
        <v>45</v>
      </c>
      <c r="S4633" s="78">
        <v>25</v>
      </c>
      <c r="T4633" s="79" t="s">
        <v>45</v>
      </c>
      <c r="U4633" s="78">
        <v>11</v>
      </c>
      <c r="V4633" s="80" t="s">
        <v>156</v>
      </c>
      <c r="W4633" s="78">
        <v>61</v>
      </c>
      <c r="X4633" s="78">
        <v>9</v>
      </c>
    </row>
    <row r="4634" spans="1:24" x14ac:dyDescent="0.25">
      <c r="A4634" s="67"/>
      <c r="B4634" s="67">
        <v>4195</v>
      </c>
      <c r="C4634" s="67" t="s">
        <v>812</v>
      </c>
      <c r="D4634" s="109">
        <v>392006</v>
      </c>
      <c r="E4634" s="86" t="s">
        <v>606</v>
      </c>
      <c r="F4634" s="72">
        <v>611410</v>
      </c>
      <c r="G4634" s="86" t="s">
        <v>209</v>
      </c>
      <c r="H4634" s="87">
        <v>32979.359999999993</v>
      </c>
      <c r="I4634" s="87">
        <v>34298.519999999997</v>
      </c>
      <c r="J4634" s="87">
        <v>35671</v>
      </c>
      <c r="K4634" s="87">
        <v>17835.240000000002</v>
      </c>
      <c r="L4634" s="80">
        <v>35670</v>
      </c>
      <c r="M4634" s="80"/>
      <c r="N4634" s="80"/>
      <c r="O4634" s="80"/>
      <c r="P4634" s="80"/>
      <c r="Q4634" s="78">
        <v>110010</v>
      </c>
      <c r="R4634" s="79" t="s">
        <v>45</v>
      </c>
      <c r="S4634" s="78">
        <v>25</v>
      </c>
      <c r="T4634" s="79" t="s">
        <v>45</v>
      </c>
      <c r="U4634" s="78">
        <v>11</v>
      </c>
      <c r="V4634" s="80" t="s">
        <v>156</v>
      </c>
      <c r="W4634" s="78">
        <v>61</v>
      </c>
      <c r="X4634" s="78">
        <v>9</v>
      </c>
    </row>
    <row r="4635" spans="1:24" x14ac:dyDescent="0.25">
      <c r="A4635" s="67"/>
      <c r="B4635" s="67">
        <v>4196</v>
      </c>
      <c r="C4635" s="67" t="s">
        <v>812</v>
      </c>
      <c r="D4635" s="109">
        <v>392006</v>
      </c>
      <c r="E4635" s="86" t="s">
        <v>606</v>
      </c>
      <c r="F4635" s="72">
        <v>611420</v>
      </c>
      <c r="G4635" s="86" t="s">
        <v>181</v>
      </c>
      <c r="H4635" s="87">
        <v>126481.43999999999</v>
      </c>
      <c r="I4635" s="87">
        <v>129643.63999999998</v>
      </c>
      <c r="J4635" s="87">
        <v>127027</v>
      </c>
      <c r="K4635" s="87">
        <v>63513.12000000001</v>
      </c>
      <c r="L4635" s="80">
        <v>127026</v>
      </c>
      <c r="M4635" s="80"/>
      <c r="N4635" s="80"/>
      <c r="O4635" s="80"/>
      <c r="P4635" s="80"/>
      <c r="Q4635" s="78">
        <v>110010</v>
      </c>
      <c r="R4635" s="79" t="s">
        <v>45</v>
      </c>
      <c r="S4635" s="78">
        <v>25</v>
      </c>
      <c r="T4635" s="79" t="s">
        <v>45</v>
      </c>
      <c r="U4635" s="78">
        <v>11</v>
      </c>
      <c r="V4635" s="80" t="s">
        <v>156</v>
      </c>
      <c r="W4635" s="78">
        <v>61</v>
      </c>
      <c r="X4635" s="78">
        <v>9</v>
      </c>
    </row>
    <row r="4636" spans="1:24" x14ac:dyDescent="0.25">
      <c r="A4636" s="67"/>
      <c r="B4636" s="67">
        <v>4197</v>
      </c>
      <c r="C4636" s="67" t="s">
        <v>812</v>
      </c>
      <c r="D4636" s="109">
        <v>392006</v>
      </c>
      <c r="E4636" s="86" t="s">
        <v>606</v>
      </c>
      <c r="F4636" s="72">
        <v>611455</v>
      </c>
      <c r="G4636" s="86" t="s">
        <v>217</v>
      </c>
      <c r="H4636" s="87">
        <v>24768.560000000005</v>
      </c>
      <c r="I4636" s="87">
        <v>24692.18</v>
      </c>
      <c r="J4636" s="87">
        <v>28062</v>
      </c>
      <c r="K4636" s="87">
        <v>12600.68</v>
      </c>
      <c r="L4636" s="80">
        <v>26000</v>
      </c>
      <c r="M4636" s="80"/>
      <c r="N4636" s="80"/>
      <c r="O4636" s="80"/>
      <c r="P4636" s="80"/>
      <c r="Q4636" s="78">
        <v>110010</v>
      </c>
      <c r="R4636" s="79" t="s">
        <v>45</v>
      </c>
      <c r="S4636" s="78">
        <v>25</v>
      </c>
      <c r="T4636" s="79" t="s">
        <v>45</v>
      </c>
      <c r="U4636" s="78">
        <v>11</v>
      </c>
      <c r="V4636" s="80" t="s">
        <v>156</v>
      </c>
      <c r="W4636" s="78">
        <v>61</v>
      </c>
      <c r="X4636" s="78">
        <v>9</v>
      </c>
    </row>
    <row r="4637" spans="1:24" x14ac:dyDescent="0.25">
      <c r="A4637" s="67"/>
      <c r="B4637" s="67">
        <v>4198</v>
      </c>
      <c r="C4637" s="67" t="s">
        <v>812</v>
      </c>
      <c r="D4637" s="109">
        <v>392006</v>
      </c>
      <c r="E4637" s="86" t="s">
        <v>606</v>
      </c>
      <c r="F4637" s="72">
        <v>611460</v>
      </c>
      <c r="G4637" s="86" t="s">
        <v>182</v>
      </c>
      <c r="H4637" s="87">
        <v>278.10000000000002</v>
      </c>
      <c r="I4637" s="87">
        <v>0</v>
      </c>
      <c r="J4637" s="87">
        <v>0</v>
      </c>
      <c r="K4637" s="87">
        <v>0</v>
      </c>
      <c r="L4637" s="80">
        <v>0</v>
      </c>
      <c r="M4637" s="80"/>
      <c r="N4637" s="80"/>
      <c r="O4637" s="80"/>
      <c r="P4637" s="80"/>
      <c r="Q4637" s="78">
        <v>110010</v>
      </c>
      <c r="R4637" s="79" t="s">
        <v>45</v>
      </c>
      <c r="S4637" s="78">
        <v>25</v>
      </c>
      <c r="T4637" s="79" t="s">
        <v>45</v>
      </c>
      <c r="U4637" s="78">
        <v>11</v>
      </c>
      <c r="V4637" s="80" t="s">
        <v>156</v>
      </c>
      <c r="W4637" s="78">
        <v>61</v>
      </c>
      <c r="X4637" s="78">
        <v>9</v>
      </c>
    </row>
    <row r="4638" spans="1:24" x14ac:dyDescent="0.25">
      <c r="A4638" s="67"/>
      <c r="B4638" s="67">
        <v>4199</v>
      </c>
      <c r="C4638" s="67" t="s">
        <v>812</v>
      </c>
      <c r="D4638" s="109">
        <v>392006</v>
      </c>
      <c r="E4638" s="86" t="s">
        <v>606</v>
      </c>
      <c r="F4638" s="72">
        <v>611489</v>
      </c>
      <c r="G4638" s="86" t="s">
        <v>733</v>
      </c>
      <c r="H4638" s="87">
        <v>0</v>
      </c>
      <c r="I4638" s="87">
        <v>0</v>
      </c>
      <c r="J4638" s="87">
        <v>18</v>
      </c>
      <c r="K4638" s="87">
        <v>17.57</v>
      </c>
      <c r="L4638" s="80">
        <v>0</v>
      </c>
      <c r="M4638" s="80"/>
      <c r="N4638" s="80"/>
      <c r="O4638" s="80"/>
      <c r="P4638" s="80"/>
      <c r="Q4638" s="78">
        <v>110010</v>
      </c>
      <c r="R4638" s="79" t="s">
        <v>45</v>
      </c>
      <c r="S4638" s="78">
        <v>25</v>
      </c>
      <c r="T4638" s="79" t="s">
        <v>45</v>
      </c>
      <c r="U4638" s="78">
        <v>11</v>
      </c>
      <c r="V4638" s="80" t="s">
        <v>156</v>
      </c>
      <c r="W4638" s="78">
        <v>61</v>
      </c>
      <c r="X4638" s="78">
        <v>9</v>
      </c>
    </row>
    <row r="4639" spans="1:24" x14ac:dyDescent="0.25">
      <c r="A4639" s="67"/>
      <c r="B4639" s="67">
        <v>4200</v>
      </c>
      <c r="C4639" s="67" t="s">
        <v>812</v>
      </c>
      <c r="D4639" s="109">
        <v>392006</v>
      </c>
      <c r="E4639" s="86" t="s">
        <v>606</v>
      </c>
      <c r="F4639" s="72">
        <v>611492</v>
      </c>
      <c r="G4639" s="86" t="s">
        <v>183</v>
      </c>
      <c r="H4639" s="87">
        <v>0</v>
      </c>
      <c r="I4639" s="87">
        <v>44.37</v>
      </c>
      <c r="J4639" s="87">
        <v>0</v>
      </c>
      <c r="K4639" s="87">
        <v>0</v>
      </c>
      <c r="L4639" s="80">
        <v>0</v>
      </c>
      <c r="M4639" s="80"/>
      <c r="N4639" s="80"/>
      <c r="O4639" s="80"/>
      <c r="P4639" s="80"/>
      <c r="Q4639" s="78">
        <v>110010</v>
      </c>
      <c r="R4639" s="79" t="s">
        <v>45</v>
      </c>
      <c r="S4639" s="78">
        <v>25</v>
      </c>
      <c r="T4639" s="79" t="s">
        <v>45</v>
      </c>
      <c r="U4639" s="78">
        <v>11</v>
      </c>
      <c r="V4639" s="80" t="s">
        <v>156</v>
      </c>
      <c r="W4639" s="78">
        <v>61</v>
      </c>
      <c r="X4639" s="78">
        <v>9</v>
      </c>
    </row>
    <row r="4640" spans="1:24" x14ac:dyDescent="0.25">
      <c r="A4640" s="67"/>
      <c r="B4640" s="67">
        <v>4201</v>
      </c>
      <c r="C4640" s="67" t="s">
        <v>812</v>
      </c>
      <c r="D4640" s="109">
        <v>392006</v>
      </c>
      <c r="E4640" s="86" t="s">
        <v>606</v>
      </c>
      <c r="F4640" s="72">
        <v>611493</v>
      </c>
      <c r="G4640" s="86" t="s">
        <v>218</v>
      </c>
      <c r="H4640" s="87">
        <v>0</v>
      </c>
      <c r="I4640" s="87">
        <v>1468.8</v>
      </c>
      <c r="J4640" s="87">
        <v>0</v>
      </c>
      <c r="K4640" s="87">
        <v>0</v>
      </c>
      <c r="L4640" s="80">
        <v>0</v>
      </c>
      <c r="M4640" s="80"/>
      <c r="N4640" s="80"/>
      <c r="O4640" s="80"/>
      <c r="P4640" s="80"/>
      <c r="Q4640" s="78">
        <v>110010</v>
      </c>
      <c r="R4640" s="79" t="s">
        <v>45</v>
      </c>
      <c r="S4640" s="78">
        <v>25</v>
      </c>
      <c r="T4640" s="79" t="s">
        <v>45</v>
      </c>
      <c r="U4640" s="78">
        <v>11</v>
      </c>
      <c r="V4640" s="80" t="s">
        <v>156</v>
      </c>
      <c r="W4640" s="78">
        <v>61</v>
      </c>
      <c r="X4640" s="78">
        <v>9</v>
      </c>
    </row>
    <row r="4641" spans="1:24" x14ac:dyDescent="0.25">
      <c r="A4641" s="67"/>
      <c r="B4641" s="67">
        <v>4202</v>
      </c>
      <c r="C4641" s="67" t="s">
        <v>812</v>
      </c>
      <c r="D4641" s="109">
        <v>392006</v>
      </c>
      <c r="E4641" s="86" t="s">
        <v>606</v>
      </c>
      <c r="F4641" s="72">
        <v>611510</v>
      </c>
      <c r="G4641" s="86" t="s">
        <v>212</v>
      </c>
      <c r="H4641" s="87">
        <v>20644.830000000002</v>
      </c>
      <c r="I4641" s="87">
        <v>16189.04</v>
      </c>
      <c r="J4641" s="87">
        <v>14560</v>
      </c>
      <c r="K4641" s="87">
        <v>8616.0400000000009</v>
      </c>
      <c r="L4641" s="80">
        <v>16000</v>
      </c>
      <c r="M4641" s="80"/>
      <c r="N4641" s="80"/>
      <c r="O4641" s="80"/>
      <c r="P4641" s="80"/>
      <c r="Q4641" s="78">
        <v>110010</v>
      </c>
      <c r="R4641" s="79" t="s">
        <v>45</v>
      </c>
      <c r="S4641" s="78">
        <v>25</v>
      </c>
      <c r="T4641" s="79" t="s">
        <v>45</v>
      </c>
      <c r="U4641" s="78">
        <v>11</v>
      </c>
      <c r="V4641" s="80" t="s">
        <v>156</v>
      </c>
      <c r="W4641" s="78">
        <v>61</v>
      </c>
      <c r="X4641" s="78">
        <v>9</v>
      </c>
    </row>
    <row r="4642" spans="1:24" x14ac:dyDescent="0.25">
      <c r="A4642" s="67"/>
      <c r="B4642" s="67">
        <v>4203</v>
      </c>
      <c r="C4642" s="67" t="s">
        <v>812</v>
      </c>
      <c r="D4642" s="109">
        <v>392006</v>
      </c>
      <c r="E4642" s="86" t="s">
        <v>606</v>
      </c>
      <c r="F4642" s="72">
        <v>712385</v>
      </c>
      <c r="G4642" s="86" t="s">
        <v>607</v>
      </c>
      <c r="H4642" s="87">
        <v>72692.33</v>
      </c>
      <c r="I4642" s="87">
        <v>74337.029999999984</v>
      </c>
      <c r="J4642" s="87">
        <v>88000</v>
      </c>
      <c r="K4642" s="87">
        <v>77126.070000000007</v>
      </c>
      <c r="L4642" s="80">
        <v>86000</v>
      </c>
      <c r="M4642" s="80"/>
      <c r="N4642" s="80"/>
      <c r="O4642" s="80"/>
      <c r="P4642" s="80"/>
      <c r="Q4642" s="78">
        <v>110010</v>
      </c>
      <c r="R4642" s="79" t="s">
        <v>45</v>
      </c>
      <c r="S4642" s="78">
        <v>25</v>
      </c>
      <c r="T4642" s="79" t="s">
        <v>45</v>
      </c>
      <c r="U4642" s="78">
        <v>11</v>
      </c>
      <c r="V4642" s="80" t="s">
        <v>156</v>
      </c>
      <c r="W4642" s="78">
        <v>71</v>
      </c>
      <c r="X4642" s="78">
        <v>9</v>
      </c>
    </row>
    <row r="4643" spans="1:24" x14ac:dyDescent="0.25">
      <c r="A4643" s="67"/>
      <c r="B4643" s="67">
        <v>4204</v>
      </c>
      <c r="C4643" s="67" t="s">
        <v>812</v>
      </c>
      <c r="D4643" s="109">
        <v>392006</v>
      </c>
      <c r="E4643" s="86" t="s">
        <v>606</v>
      </c>
      <c r="F4643" s="72">
        <v>712510</v>
      </c>
      <c r="G4643" s="86" t="s">
        <v>186</v>
      </c>
      <c r="H4643" s="87">
        <v>8714.69</v>
      </c>
      <c r="I4643" s="87">
        <v>3127.7</v>
      </c>
      <c r="J4643" s="87">
        <v>8280</v>
      </c>
      <c r="K4643" s="87">
        <v>2494.3000000000002</v>
      </c>
      <c r="L4643" s="80">
        <v>6000</v>
      </c>
      <c r="M4643" s="80"/>
      <c r="N4643" s="80"/>
      <c r="O4643" s="80"/>
      <c r="P4643" s="80"/>
      <c r="Q4643" s="78">
        <v>110010</v>
      </c>
      <c r="R4643" s="79" t="s">
        <v>45</v>
      </c>
      <c r="S4643" s="78">
        <v>25</v>
      </c>
      <c r="T4643" s="79" t="s">
        <v>45</v>
      </c>
      <c r="U4643" s="78">
        <v>11</v>
      </c>
      <c r="V4643" s="80" t="s">
        <v>156</v>
      </c>
      <c r="W4643" s="78">
        <v>71</v>
      </c>
      <c r="X4643" s="78">
        <v>9</v>
      </c>
    </row>
    <row r="4644" spans="1:24" x14ac:dyDescent="0.25">
      <c r="A4644" s="67"/>
      <c r="B4644" s="67">
        <v>4205</v>
      </c>
      <c r="C4644" s="67" t="s">
        <v>812</v>
      </c>
      <c r="D4644" s="109">
        <v>392006</v>
      </c>
      <c r="E4644" s="86" t="s">
        <v>606</v>
      </c>
      <c r="F4644" s="72">
        <v>712655</v>
      </c>
      <c r="G4644" s="86" t="s">
        <v>237</v>
      </c>
      <c r="H4644" s="87">
        <v>0</v>
      </c>
      <c r="I4644" s="87">
        <v>0</v>
      </c>
      <c r="J4644" s="87">
        <v>100</v>
      </c>
      <c r="K4644" s="87">
        <v>0</v>
      </c>
      <c r="L4644" s="80">
        <v>100</v>
      </c>
      <c r="M4644" s="80"/>
      <c r="N4644" s="80"/>
      <c r="O4644" s="80"/>
      <c r="P4644" s="80"/>
      <c r="Q4644" s="78">
        <v>110010</v>
      </c>
      <c r="R4644" s="79" t="s">
        <v>45</v>
      </c>
      <c r="S4644" s="78">
        <v>25</v>
      </c>
      <c r="T4644" s="79" t="s">
        <v>45</v>
      </c>
      <c r="U4644" s="78">
        <v>11</v>
      </c>
      <c r="V4644" s="80" t="s">
        <v>156</v>
      </c>
      <c r="W4644" s="78">
        <v>71</v>
      </c>
      <c r="X4644" s="78">
        <v>9</v>
      </c>
    </row>
    <row r="4645" spans="1:24" x14ac:dyDescent="0.25">
      <c r="A4645" s="67"/>
      <c r="B4645" s="67">
        <v>4206</v>
      </c>
      <c r="C4645" s="67" t="s">
        <v>812</v>
      </c>
      <c r="D4645" s="109">
        <v>392006</v>
      </c>
      <c r="E4645" s="86" t="s">
        <v>606</v>
      </c>
      <c r="F4645" s="72">
        <v>733220</v>
      </c>
      <c r="G4645" s="86" t="s">
        <v>256</v>
      </c>
      <c r="H4645" s="87">
        <v>67034</v>
      </c>
      <c r="I4645" s="87">
        <v>66412.029999999984</v>
      </c>
      <c r="J4645" s="87">
        <v>72500</v>
      </c>
      <c r="K4645" s="87">
        <v>70041.45</v>
      </c>
      <c r="L4645" s="80">
        <v>72500</v>
      </c>
      <c r="M4645" s="80"/>
      <c r="N4645" s="80"/>
      <c r="O4645" s="80"/>
      <c r="P4645" s="80"/>
      <c r="Q4645" s="78">
        <v>110010</v>
      </c>
      <c r="R4645" s="79" t="s">
        <v>45</v>
      </c>
      <c r="S4645" s="78">
        <v>25</v>
      </c>
      <c r="T4645" s="79" t="s">
        <v>45</v>
      </c>
      <c r="U4645" s="78">
        <v>11</v>
      </c>
      <c r="V4645" s="80" t="s">
        <v>156</v>
      </c>
      <c r="W4645" s="78">
        <v>73</v>
      </c>
      <c r="X4645" s="78">
        <v>9</v>
      </c>
    </row>
    <row r="4646" spans="1:24" x14ac:dyDescent="0.25">
      <c r="A4646" s="67"/>
      <c r="B4646" s="67">
        <v>4207</v>
      </c>
      <c r="C4646" s="67" t="s">
        <v>812</v>
      </c>
      <c r="D4646" s="109">
        <v>392006</v>
      </c>
      <c r="E4646" s="86" t="s">
        <v>606</v>
      </c>
      <c r="F4646" s="72">
        <v>733320</v>
      </c>
      <c r="G4646" s="86" t="s">
        <v>520</v>
      </c>
      <c r="H4646" s="87">
        <v>15964.23</v>
      </c>
      <c r="I4646" s="87">
        <v>21925.280000000002</v>
      </c>
      <c r="J4646" s="87">
        <v>10492</v>
      </c>
      <c r="K4646" s="87">
        <v>6056.12</v>
      </c>
      <c r="L4646" s="80">
        <v>11000</v>
      </c>
      <c r="M4646" s="80"/>
      <c r="N4646" s="80"/>
      <c r="O4646" s="80"/>
      <c r="P4646" s="80"/>
      <c r="Q4646" s="78">
        <v>110010</v>
      </c>
      <c r="R4646" s="79" t="s">
        <v>45</v>
      </c>
      <c r="S4646" s="78">
        <v>25</v>
      </c>
      <c r="T4646" s="79" t="s">
        <v>45</v>
      </c>
      <c r="U4646" s="78">
        <v>11</v>
      </c>
      <c r="V4646" s="80" t="s">
        <v>156</v>
      </c>
      <c r="W4646" s="78">
        <v>73</v>
      </c>
      <c r="X4646" s="78">
        <v>9</v>
      </c>
    </row>
    <row r="4647" spans="1:24" x14ac:dyDescent="0.25">
      <c r="A4647" s="67"/>
      <c r="B4647" s="67">
        <v>4208</v>
      </c>
      <c r="C4647" s="67" t="s">
        <v>812</v>
      </c>
      <c r="D4647" s="109">
        <v>392006</v>
      </c>
      <c r="E4647" s="86" t="s">
        <v>606</v>
      </c>
      <c r="F4647" s="72">
        <v>744210</v>
      </c>
      <c r="G4647" s="86" t="s">
        <v>190</v>
      </c>
      <c r="H4647" s="87">
        <v>127.14</v>
      </c>
      <c r="I4647" s="87">
        <v>18.48</v>
      </c>
      <c r="J4647" s="87">
        <v>120</v>
      </c>
      <c r="K4647" s="87">
        <v>0</v>
      </c>
      <c r="L4647" s="80">
        <v>120</v>
      </c>
      <c r="M4647" s="80"/>
      <c r="N4647" s="80"/>
      <c r="O4647" s="80"/>
      <c r="P4647" s="80"/>
      <c r="Q4647" s="78">
        <v>110010</v>
      </c>
      <c r="R4647" s="79" t="s">
        <v>45</v>
      </c>
      <c r="S4647" s="78">
        <v>25</v>
      </c>
      <c r="T4647" s="79" t="s">
        <v>45</v>
      </c>
      <c r="U4647" s="78">
        <v>11</v>
      </c>
      <c r="V4647" s="80" t="s">
        <v>156</v>
      </c>
      <c r="W4647" s="78">
        <v>74</v>
      </c>
      <c r="X4647" s="78">
        <v>9</v>
      </c>
    </row>
    <row r="4648" spans="1:24" x14ac:dyDescent="0.25">
      <c r="A4648" s="67"/>
      <c r="B4648" s="67">
        <v>4209</v>
      </c>
      <c r="C4648" s="67" t="s">
        <v>812</v>
      </c>
      <c r="D4648" s="109">
        <v>392006</v>
      </c>
      <c r="E4648" s="86" t="s">
        <v>606</v>
      </c>
      <c r="F4648" s="72">
        <v>744220</v>
      </c>
      <c r="G4648" s="86" t="s">
        <v>191</v>
      </c>
      <c r="H4648" s="87">
        <v>4658.9800000000005</v>
      </c>
      <c r="I4648" s="87">
        <v>4429.3499999999995</v>
      </c>
      <c r="J4648" s="87">
        <v>7000</v>
      </c>
      <c r="K4648" s="87">
        <v>255</v>
      </c>
      <c r="L4648" s="80">
        <v>8000</v>
      </c>
      <c r="M4648" s="80"/>
      <c r="N4648" s="80"/>
      <c r="O4648" s="80"/>
      <c r="P4648" s="80"/>
      <c r="Q4648" s="78">
        <v>110010</v>
      </c>
      <c r="R4648" s="79" t="s">
        <v>45</v>
      </c>
      <c r="S4648" s="78">
        <v>25</v>
      </c>
      <c r="T4648" s="79" t="s">
        <v>45</v>
      </c>
      <c r="U4648" s="78">
        <v>11</v>
      </c>
      <c r="V4648" s="80" t="s">
        <v>156</v>
      </c>
      <c r="W4648" s="78">
        <v>74</v>
      </c>
      <c r="X4648" s="78">
        <v>9</v>
      </c>
    </row>
    <row r="4649" spans="1:24" x14ac:dyDescent="0.25">
      <c r="A4649" s="67"/>
      <c r="B4649" s="67">
        <v>4210</v>
      </c>
      <c r="C4649" s="67" t="s">
        <v>812</v>
      </c>
      <c r="D4649" s="109">
        <v>392006</v>
      </c>
      <c r="E4649" s="86" t="s">
        <v>606</v>
      </c>
      <c r="F4649" s="72">
        <v>744230</v>
      </c>
      <c r="G4649" s="86" t="s">
        <v>234</v>
      </c>
      <c r="H4649" s="87">
        <v>30</v>
      </c>
      <c r="I4649" s="87">
        <v>0</v>
      </c>
      <c r="J4649" s="87">
        <v>0</v>
      </c>
      <c r="K4649" s="87">
        <v>0</v>
      </c>
      <c r="L4649" s="80">
        <v>0</v>
      </c>
      <c r="M4649" s="80"/>
      <c r="N4649" s="80"/>
      <c r="O4649" s="80"/>
      <c r="P4649" s="80"/>
      <c r="Q4649" s="78">
        <v>110010</v>
      </c>
      <c r="R4649" s="79" t="s">
        <v>45</v>
      </c>
      <c r="S4649" s="78">
        <v>25</v>
      </c>
      <c r="T4649" s="79" t="s">
        <v>45</v>
      </c>
      <c r="U4649" s="78">
        <v>11</v>
      </c>
      <c r="V4649" s="80" t="s">
        <v>156</v>
      </c>
      <c r="W4649" s="78">
        <v>74</v>
      </c>
      <c r="X4649" s="78">
        <v>9</v>
      </c>
    </row>
    <row r="4650" spans="1:24" x14ac:dyDescent="0.25">
      <c r="A4650" s="67"/>
      <c r="B4650" s="67">
        <v>4211</v>
      </c>
      <c r="C4650" s="67" t="s">
        <v>812</v>
      </c>
      <c r="D4650" s="109">
        <v>392006</v>
      </c>
      <c r="E4650" s="86" t="s">
        <v>606</v>
      </c>
      <c r="F4650" s="72">
        <v>755240</v>
      </c>
      <c r="G4650" s="86" t="s">
        <v>193</v>
      </c>
      <c r="H4650" s="87">
        <v>903.95</v>
      </c>
      <c r="I4650" s="87">
        <v>330</v>
      </c>
      <c r="J4650" s="87">
        <v>1438</v>
      </c>
      <c r="K4650" s="87">
        <v>1227.5</v>
      </c>
      <c r="L4650" s="80">
        <v>1000</v>
      </c>
      <c r="M4650" s="80"/>
      <c r="N4650" s="80"/>
      <c r="O4650" s="80"/>
      <c r="P4650" s="80"/>
      <c r="Q4650" s="78">
        <v>110010</v>
      </c>
      <c r="R4650" s="79" t="s">
        <v>45</v>
      </c>
      <c r="S4650" s="78">
        <v>25</v>
      </c>
      <c r="T4650" s="79" t="s">
        <v>45</v>
      </c>
      <c r="U4650" s="78">
        <v>11</v>
      </c>
      <c r="V4650" s="80" t="s">
        <v>156</v>
      </c>
      <c r="W4650" s="78">
        <v>75</v>
      </c>
      <c r="X4650" s="78">
        <v>9</v>
      </c>
    </row>
    <row r="4651" spans="1:24" x14ac:dyDescent="0.25">
      <c r="A4651" s="67"/>
      <c r="B4651" s="67">
        <v>4212</v>
      </c>
      <c r="C4651" s="67" t="s">
        <v>812</v>
      </c>
      <c r="D4651" s="109">
        <v>392006</v>
      </c>
      <c r="E4651" s="86" t="s">
        <v>606</v>
      </c>
      <c r="F4651" s="72">
        <v>755360</v>
      </c>
      <c r="G4651" s="86" t="s">
        <v>225</v>
      </c>
      <c r="H4651" s="87">
        <v>0</v>
      </c>
      <c r="I4651" s="87">
        <v>0</v>
      </c>
      <c r="J4651" s="87">
        <v>70</v>
      </c>
      <c r="K4651" s="87">
        <v>21.41</v>
      </c>
      <c r="L4651" s="80">
        <v>0</v>
      </c>
      <c r="M4651" s="80"/>
      <c r="N4651" s="80"/>
      <c r="O4651" s="80"/>
      <c r="P4651" s="80"/>
      <c r="Q4651" s="78">
        <v>110010</v>
      </c>
      <c r="R4651" s="79" t="s">
        <v>45</v>
      </c>
      <c r="S4651" s="78">
        <v>25</v>
      </c>
      <c r="T4651" s="79" t="s">
        <v>45</v>
      </c>
      <c r="U4651" s="78">
        <v>11</v>
      </c>
      <c r="V4651" s="80" t="s">
        <v>156</v>
      </c>
      <c r="W4651" s="78">
        <v>75</v>
      </c>
      <c r="X4651" s="78">
        <v>9</v>
      </c>
    </row>
    <row r="4652" spans="1:24" x14ac:dyDescent="0.25">
      <c r="A4652" s="67"/>
      <c r="B4652" s="67">
        <v>4213</v>
      </c>
      <c r="C4652" s="67" t="s">
        <v>812</v>
      </c>
      <c r="D4652" s="109">
        <v>392006</v>
      </c>
      <c r="E4652" s="86" t="s">
        <v>606</v>
      </c>
      <c r="F4652" s="72">
        <v>777710</v>
      </c>
      <c r="G4652" s="86" t="s">
        <v>521</v>
      </c>
      <c r="H4652" s="87">
        <v>129643.65000000002</v>
      </c>
      <c r="I4652" s="87">
        <v>129672.92</v>
      </c>
      <c r="J4652" s="87">
        <v>133319</v>
      </c>
      <c r="K4652" s="87">
        <v>67787.960000000006</v>
      </c>
      <c r="L4652" s="80">
        <v>133294</v>
      </c>
      <c r="M4652" s="80"/>
      <c r="N4652" s="80"/>
      <c r="O4652" s="80"/>
      <c r="P4652" s="80"/>
      <c r="Q4652" s="78">
        <v>110010</v>
      </c>
      <c r="R4652" s="79" t="s">
        <v>45</v>
      </c>
      <c r="S4652" s="78">
        <v>25</v>
      </c>
      <c r="T4652" s="79" t="s">
        <v>45</v>
      </c>
      <c r="U4652" s="78">
        <v>11</v>
      </c>
      <c r="V4652" s="80" t="s">
        <v>156</v>
      </c>
      <c r="W4652" s="78">
        <v>77</v>
      </c>
      <c r="X4652" s="78">
        <v>9</v>
      </c>
    </row>
    <row r="4653" spans="1:24" x14ac:dyDescent="0.25">
      <c r="A4653" s="67"/>
      <c r="B4653" s="67">
        <v>4214</v>
      </c>
      <c r="C4653" s="67" t="s">
        <v>812</v>
      </c>
      <c r="D4653" s="109">
        <v>392006</v>
      </c>
      <c r="E4653" s="86" t="s">
        <v>606</v>
      </c>
      <c r="F4653" s="72">
        <v>777730</v>
      </c>
      <c r="G4653" s="86" t="s">
        <v>608</v>
      </c>
      <c r="H4653" s="87">
        <v>38918.89</v>
      </c>
      <c r="I4653" s="87">
        <v>41179.040000000001</v>
      </c>
      <c r="J4653" s="87">
        <v>39055</v>
      </c>
      <c r="K4653" s="87">
        <v>11704.91</v>
      </c>
      <c r="L4653" s="80">
        <v>43000</v>
      </c>
      <c r="M4653" s="80"/>
      <c r="N4653" s="80"/>
      <c r="O4653" s="80"/>
      <c r="P4653" s="80"/>
      <c r="Q4653" s="78">
        <v>110010</v>
      </c>
      <c r="R4653" s="79" t="s">
        <v>45</v>
      </c>
      <c r="S4653" s="78">
        <v>25</v>
      </c>
      <c r="T4653" s="79" t="s">
        <v>45</v>
      </c>
      <c r="U4653" s="78">
        <v>11</v>
      </c>
      <c r="V4653" s="80" t="s">
        <v>156</v>
      </c>
      <c r="W4653" s="78">
        <v>77</v>
      </c>
      <c r="X4653" s="78">
        <v>9</v>
      </c>
    </row>
    <row r="4654" spans="1:24" x14ac:dyDescent="0.25">
      <c r="A4654" s="67"/>
      <c r="B4654" s="67">
        <v>4215</v>
      </c>
      <c r="C4654" s="67" t="s">
        <v>812</v>
      </c>
      <c r="D4654" s="109">
        <v>392006</v>
      </c>
      <c r="E4654" s="86" t="s">
        <v>606</v>
      </c>
      <c r="F4654" s="72">
        <v>787410</v>
      </c>
      <c r="G4654" s="86" t="s">
        <v>227</v>
      </c>
      <c r="H4654" s="87">
        <v>15027.75</v>
      </c>
      <c r="I4654" s="87">
        <v>19798.72</v>
      </c>
      <c r="J4654" s="87">
        <v>0</v>
      </c>
      <c r="K4654" s="87">
        <v>0</v>
      </c>
      <c r="L4654" s="80">
        <v>0</v>
      </c>
      <c r="M4654" s="80"/>
      <c r="N4654" s="80"/>
      <c r="O4654" s="80"/>
      <c r="P4654" s="80"/>
      <c r="Q4654" s="78">
        <v>110010</v>
      </c>
      <c r="R4654" s="79" t="s">
        <v>45</v>
      </c>
      <c r="S4654" s="78">
        <v>25</v>
      </c>
      <c r="T4654" s="79" t="s">
        <v>45</v>
      </c>
      <c r="U4654" s="78">
        <v>11</v>
      </c>
      <c r="V4654" s="80" t="s">
        <v>156</v>
      </c>
      <c r="W4654" s="78">
        <v>78</v>
      </c>
      <c r="X4654" s="78">
        <v>9</v>
      </c>
    </row>
    <row r="4655" spans="1:24" x14ac:dyDescent="0.25">
      <c r="A4655" s="67"/>
      <c r="B4655" s="67">
        <v>4216</v>
      </c>
      <c r="C4655" s="67" t="s">
        <v>812</v>
      </c>
      <c r="D4655" s="109">
        <v>392006</v>
      </c>
      <c r="E4655" s="86" t="s">
        <v>606</v>
      </c>
      <c r="F4655" s="72">
        <v>787430</v>
      </c>
      <c r="G4655" s="86" t="s">
        <v>207</v>
      </c>
      <c r="H4655" s="87">
        <v>1858.99</v>
      </c>
      <c r="I4655" s="87">
        <v>0</v>
      </c>
      <c r="J4655" s="87">
        <v>0</v>
      </c>
      <c r="K4655" s="87">
        <v>0</v>
      </c>
      <c r="L4655" s="80">
        <v>0</v>
      </c>
      <c r="M4655" s="80"/>
      <c r="N4655" s="80"/>
      <c r="O4655" s="80"/>
      <c r="P4655" s="80"/>
      <c r="Q4655" s="78">
        <v>110010</v>
      </c>
      <c r="R4655" s="79" t="s">
        <v>45</v>
      </c>
      <c r="S4655" s="78">
        <v>25</v>
      </c>
      <c r="T4655" s="79" t="s">
        <v>45</v>
      </c>
      <c r="U4655" s="78">
        <v>11</v>
      </c>
      <c r="V4655" s="80" t="s">
        <v>156</v>
      </c>
      <c r="W4655" s="78">
        <v>78</v>
      </c>
      <c r="X4655" s="78">
        <v>9</v>
      </c>
    </row>
    <row r="4656" spans="1:24" x14ac:dyDescent="0.25">
      <c r="A4656" s="67"/>
      <c r="B4656" s="67"/>
      <c r="C4656" s="67" t="s">
        <v>812</v>
      </c>
      <c r="D4656" s="109">
        <v>392006</v>
      </c>
      <c r="E4656" s="86" t="s">
        <v>606</v>
      </c>
      <c r="F4656" s="66">
        <v>798142</v>
      </c>
      <c r="G4656" s="66" t="s">
        <v>839</v>
      </c>
      <c r="H4656" s="87"/>
      <c r="I4656" s="87"/>
      <c r="J4656" s="87"/>
      <c r="K4656" s="87"/>
      <c r="L4656" s="80">
        <v>-37701</v>
      </c>
      <c r="M4656" s="80"/>
      <c r="N4656" s="80"/>
      <c r="O4656" s="80"/>
      <c r="P4656" s="80"/>
      <c r="Q4656" s="78">
        <v>110010</v>
      </c>
      <c r="R4656" s="79" t="s">
        <v>45</v>
      </c>
      <c r="S4656" s="78">
        <v>25</v>
      </c>
      <c r="T4656" s="79" t="s">
        <v>45</v>
      </c>
      <c r="U4656" s="78">
        <v>11</v>
      </c>
      <c r="V4656" s="80" t="s">
        <v>156</v>
      </c>
      <c r="W4656" s="78">
        <v>79</v>
      </c>
      <c r="X4656" s="78">
        <v>9</v>
      </c>
    </row>
    <row r="4657" spans="1:24" x14ac:dyDescent="0.25">
      <c r="A4657" s="67"/>
      <c r="B4657" s="67">
        <v>5457</v>
      </c>
      <c r="C4657" s="67" t="s">
        <v>830</v>
      </c>
      <c r="D4657" s="111">
        <v>811100</v>
      </c>
      <c r="E4657" s="98" t="s">
        <v>557</v>
      </c>
      <c r="F4657" s="97">
        <v>581001</v>
      </c>
      <c r="G4657" s="97" t="s">
        <v>831</v>
      </c>
      <c r="H4657" s="99">
        <v>1677026.04</v>
      </c>
      <c r="I4657" s="99">
        <v>1881357.4999999998</v>
      </c>
      <c r="J4657" s="100">
        <v>1809188</v>
      </c>
      <c r="K4657" s="99">
        <v>847036.63</v>
      </c>
      <c r="L4657" s="101">
        <v>1700000</v>
      </c>
      <c r="M4657" s="101"/>
      <c r="N4657" s="101"/>
      <c r="O4657" s="101"/>
      <c r="P4657" s="101"/>
      <c r="Q4657" s="93">
        <v>310010</v>
      </c>
      <c r="R4657" s="72" t="s">
        <v>833</v>
      </c>
      <c r="S4657" s="93">
        <v>510</v>
      </c>
      <c r="T4657" s="72" t="s">
        <v>723</v>
      </c>
      <c r="U4657" s="93">
        <v>31</v>
      </c>
      <c r="V4657" s="67" t="s">
        <v>716</v>
      </c>
      <c r="W4657" s="93">
        <v>58</v>
      </c>
      <c r="X4657" s="93"/>
    </row>
    <row r="4658" spans="1:24" x14ac:dyDescent="0.25">
      <c r="A4658" s="67"/>
      <c r="B4658" s="67">
        <v>5458</v>
      </c>
      <c r="C4658" s="67" t="s">
        <v>830</v>
      </c>
      <c r="D4658" s="111">
        <v>811100</v>
      </c>
      <c r="E4658" s="97" t="s">
        <v>557</v>
      </c>
      <c r="F4658" s="97">
        <v>581002</v>
      </c>
      <c r="G4658" s="97" t="s">
        <v>558</v>
      </c>
      <c r="H4658" s="99">
        <v>1.8189894035458565E-12</v>
      </c>
      <c r="I4658" s="99">
        <v>0</v>
      </c>
      <c r="J4658" s="100">
        <v>0</v>
      </c>
      <c r="K4658" s="99">
        <v>0</v>
      </c>
      <c r="L4658" s="101">
        <v>0</v>
      </c>
      <c r="M4658" s="101"/>
      <c r="N4658" s="101"/>
      <c r="O4658" s="101"/>
      <c r="P4658" s="101"/>
      <c r="Q4658" s="93">
        <v>310010</v>
      </c>
      <c r="R4658" s="72" t="s">
        <v>833</v>
      </c>
      <c r="S4658" s="93">
        <v>510</v>
      </c>
      <c r="T4658" s="72" t="s">
        <v>723</v>
      </c>
      <c r="U4658" s="93">
        <v>31</v>
      </c>
      <c r="V4658" s="67" t="s">
        <v>716</v>
      </c>
      <c r="W4658" s="93">
        <v>58</v>
      </c>
      <c r="X4658" s="93"/>
    </row>
    <row r="4659" spans="1:24" x14ac:dyDescent="0.25">
      <c r="A4659" s="67"/>
      <c r="B4659" s="67">
        <v>5459</v>
      </c>
      <c r="C4659" s="67" t="s">
        <v>830</v>
      </c>
      <c r="D4659" s="111">
        <v>811100</v>
      </c>
      <c r="E4659" s="97" t="s">
        <v>557</v>
      </c>
      <c r="F4659" s="97">
        <v>581003</v>
      </c>
      <c r="G4659" s="97" t="s">
        <v>559</v>
      </c>
      <c r="H4659" s="99">
        <v>0</v>
      </c>
      <c r="I4659" s="99">
        <v>0</v>
      </c>
      <c r="J4659" s="100">
        <v>0</v>
      </c>
      <c r="K4659" s="99">
        <v>0</v>
      </c>
      <c r="L4659" s="101">
        <v>0</v>
      </c>
      <c r="M4659" s="101"/>
      <c r="N4659" s="101"/>
      <c r="O4659" s="101"/>
      <c r="P4659" s="101"/>
      <c r="Q4659" s="93">
        <v>310010</v>
      </c>
      <c r="R4659" s="72" t="s">
        <v>833</v>
      </c>
      <c r="S4659" s="93">
        <v>510</v>
      </c>
      <c r="T4659" s="72" t="s">
        <v>723</v>
      </c>
      <c r="U4659" s="93">
        <v>31</v>
      </c>
      <c r="V4659" s="67" t="s">
        <v>716</v>
      </c>
      <c r="W4659" s="93">
        <v>58</v>
      </c>
      <c r="X4659" s="93"/>
    </row>
    <row r="4660" spans="1:24" s="66" customFormat="1" x14ac:dyDescent="0.25">
      <c r="A4660" s="67"/>
      <c r="B4660" s="67">
        <v>5460</v>
      </c>
      <c r="C4660" s="67" t="s">
        <v>830</v>
      </c>
      <c r="D4660" s="111">
        <v>811100</v>
      </c>
      <c r="E4660" s="97" t="s">
        <v>557</v>
      </c>
      <c r="F4660" s="97">
        <v>581004</v>
      </c>
      <c r="G4660" s="97" t="s">
        <v>560</v>
      </c>
      <c r="H4660" s="99">
        <v>1.4551915228366852E-11</v>
      </c>
      <c r="I4660" s="99">
        <v>0</v>
      </c>
      <c r="J4660" s="100">
        <v>0</v>
      </c>
      <c r="K4660" s="99">
        <v>0</v>
      </c>
      <c r="L4660" s="101">
        <v>0</v>
      </c>
      <c r="M4660" s="101"/>
      <c r="N4660" s="101"/>
      <c r="O4660" s="101"/>
      <c r="P4660" s="101"/>
      <c r="Q4660" s="93">
        <v>310010</v>
      </c>
      <c r="R4660" s="72" t="s">
        <v>833</v>
      </c>
      <c r="S4660" s="93">
        <v>510</v>
      </c>
      <c r="T4660" s="72" t="s">
        <v>723</v>
      </c>
      <c r="U4660" s="93">
        <v>31</v>
      </c>
      <c r="V4660" s="67" t="s">
        <v>716</v>
      </c>
      <c r="W4660" s="93">
        <v>58</v>
      </c>
      <c r="X4660" s="93"/>
    </row>
    <row r="4661" spans="1:24" x14ac:dyDescent="0.25">
      <c r="A4661" s="67"/>
      <c r="B4661" s="67">
        <v>5461</v>
      </c>
      <c r="C4661" s="67" t="s">
        <v>830</v>
      </c>
      <c r="D4661" s="111">
        <v>811100</v>
      </c>
      <c r="E4661" s="97" t="s">
        <v>557</v>
      </c>
      <c r="F4661" s="97">
        <v>581005</v>
      </c>
      <c r="G4661" s="97" t="s">
        <v>561</v>
      </c>
      <c r="H4661" s="99">
        <v>0</v>
      </c>
      <c r="I4661" s="99">
        <v>0</v>
      </c>
      <c r="J4661" s="100">
        <v>0</v>
      </c>
      <c r="K4661" s="99">
        <v>0</v>
      </c>
      <c r="L4661" s="101">
        <v>0</v>
      </c>
      <c r="M4661" s="101"/>
      <c r="N4661" s="101"/>
      <c r="O4661" s="101"/>
      <c r="P4661" s="101"/>
      <c r="Q4661" s="93">
        <v>310010</v>
      </c>
      <c r="R4661" s="72" t="s">
        <v>833</v>
      </c>
      <c r="S4661" s="93">
        <v>510</v>
      </c>
      <c r="T4661" s="72" t="s">
        <v>723</v>
      </c>
      <c r="U4661" s="93">
        <v>31</v>
      </c>
      <c r="V4661" s="67" t="s">
        <v>716</v>
      </c>
      <c r="W4661" s="93">
        <v>58</v>
      </c>
      <c r="X4661" s="93"/>
    </row>
    <row r="4662" spans="1:24" x14ac:dyDescent="0.25">
      <c r="A4662" s="67"/>
      <c r="B4662" s="67">
        <v>5462</v>
      </c>
      <c r="C4662" s="67" t="s">
        <v>830</v>
      </c>
      <c r="D4662" s="111">
        <v>811100</v>
      </c>
      <c r="E4662" s="97" t="s">
        <v>557</v>
      </c>
      <c r="F4662" s="97">
        <v>581006</v>
      </c>
      <c r="G4662" s="97" t="s">
        <v>562</v>
      </c>
      <c r="H4662" s="99">
        <v>0</v>
      </c>
      <c r="I4662" s="99">
        <v>0</v>
      </c>
      <c r="J4662" s="100">
        <v>0</v>
      </c>
      <c r="K4662" s="99">
        <v>0</v>
      </c>
      <c r="L4662" s="101">
        <v>0</v>
      </c>
      <c r="M4662" s="101"/>
      <c r="N4662" s="101"/>
      <c r="O4662" s="101"/>
      <c r="P4662" s="101"/>
      <c r="Q4662" s="93">
        <v>310010</v>
      </c>
      <c r="R4662" s="72" t="s">
        <v>833</v>
      </c>
      <c r="S4662" s="93">
        <v>510</v>
      </c>
      <c r="T4662" s="72" t="s">
        <v>723</v>
      </c>
      <c r="U4662" s="93">
        <v>31</v>
      </c>
      <c r="V4662" s="67" t="s">
        <v>716</v>
      </c>
      <c r="W4662" s="93">
        <v>58</v>
      </c>
      <c r="X4662" s="93"/>
    </row>
    <row r="4663" spans="1:24" x14ac:dyDescent="0.25">
      <c r="A4663" s="67"/>
      <c r="B4663" s="67">
        <v>5463</v>
      </c>
      <c r="C4663" s="67" t="s">
        <v>830</v>
      </c>
      <c r="D4663" s="111">
        <v>811100</v>
      </c>
      <c r="E4663" s="97" t="s">
        <v>557</v>
      </c>
      <c r="F4663" s="97">
        <v>581007</v>
      </c>
      <c r="G4663" s="97" t="s">
        <v>563</v>
      </c>
      <c r="H4663" s="99">
        <v>0</v>
      </c>
      <c r="I4663" s="99">
        <v>0</v>
      </c>
      <c r="J4663" s="100">
        <v>0</v>
      </c>
      <c r="K4663" s="99">
        <v>0</v>
      </c>
      <c r="L4663" s="101">
        <v>0</v>
      </c>
      <c r="M4663" s="101"/>
      <c r="N4663" s="101"/>
      <c r="O4663" s="101"/>
      <c r="P4663" s="101"/>
      <c r="Q4663" s="93">
        <v>310010</v>
      </c>
      <c r="R4663" s="72" t="s">
        <v>833</v>
      </c>
      <c r="S4663" s="93">
        <v>510</v>
      </c>
      <c r="T4663" s="72" t="s">
        <v>723</v>
      </c>
      <c r="U4663" s="93">
        <v>31</v>
      </c>
      <c r="V4663" s="67" t="s">
        <v>716</v>
      </c>
      <c r="W4663" s="93">
        <v>58</v>
      </c>
      <c r="X4663" s="93"/>
    </row>
    <row r="4664" spans="1:24" x14ac:dyDescent="0.25">
      <c r="A4664" s="67"/>
      <c r="B4664" s="67">
        <v>5464</v>
      </c>
      <c r="C4664" s="67" t="s">
        <v>830</v>
      </c>
      <c r="D4664" s="111">
        <v>811100</v>
      </c>
      <c r="E4664" s="97" t="s">
        <v>557</v>
      </c>
      <c r="F4664" s="97">
        <v>581011</v>
      </c>
      <c r="G4664" s="97" t="s">
        <v>564</v>
      </c>
      <c r="H4664" s="99">
        <v>-74982.210000000006</v>
      </c>
      <c r="I4664" s="99">
        <v>-77925.34</v>
      </c>
      <c r="J4664" s="100">
        <v>-76165</v>
      </c>
      <c r="K4664" s="99">
        <v>-35385.83</v>
      </c>
      <c r="L4664" s="101">
        <v>-70000</v>
      </c>
      <c r="M4664" s="101"/>
      <c r="N4664" s="101"/>
      <c r="O4664" s="101"/>
      <c r="P4664" s="101"/>
      <c r="Q4664" s="93">
        <v>310010</v>
      </c>
      <c r="R4664" s="72" t="s">
        <v>833</v>
      </c>
      <c r="S4664" s="93">
        <v>510</v>
      </c>
      <c r="T4664" s="72" t="s">
        <v>723</v>
      </c>
      <c r="U4664" s="93">
        <v>31</v>
      </c>
      <c r="V4664" s="67" t="s">
        <v>716</v>
      </c>
      <c r="W4664" s="93">
        <v>58</v>
      </c>
      <c r="X4664" s="93"/>
    </row>
    <row r="4665" spans="1:24" x14ac:dyDescent="0.25">
      <c r="A4665" s="67"/>
      <c r="B4665" s="67">
        <v>5465</v>
      </c>
      <c r="C4665" s="67" t="s">
        <v>830</v>
      </c>
      <c r="D4665" s="111">
        <v>811100</v>
      </c>
      <c r="E4665" s="97" t="s">
        <v>557</v>
      </c>
      <c r="F4665" s="97">
        <v>581016</v>
      </c>
      <c r="G4665" s="97" t="s">
        <v>832</v>
      </c>
      <c r="H4665" s="99">
        <v>0</v>
      </c>
      <c r="I4665" s="99">
        <v>0</v>
      </c>
      <c r="J4665" s="100">
        <v>6581</v>
      </c>
      <c r="K4665" s="99">
        <v>5080.9399999999996</v>
      </c>
      <c r="L4665" s="101">
        <v>6000</v>
      </c>
      <c r="M4665" s="101"/>
      <c r="N4665" s="101"/>
      <c r="O4665" s="101"/>
      <c r="P4665" s="101"/>
      <c r="Q4665" s="93">
        <v>310010</v>
      </c>
      <c r="R4665" s="72" t="s">
        <v>833</v>
      </c>
      <c r="S4665" s="93">
        <v>510</v>
      </c>
      <c r="T4665" s="72" t="s">
        <v>723</v>
      </c>
      <c r="U4665" s="93">
        <v>31</v>
      </c>
      <c r="V4665" s="67" t="s">
        <v>716</v>
      </c>
      <c r="W4665" s="93">
        <v>58</v>
      </c>
      <c r="X4665" s="93"/>
    </row>
    <row r="4666" spans="1:24" x14ac:dyDescent="0.25">
      <c r="A4666" s="67"/>
      <c r="B4666" s="67">
        <v>5466</v>
      </c>
      <c r="C4666" s="67" t="s">
        <v>830</v>
      </c>
      <c r="D4666" s="111">
        <v>811100</v>
      </c>
      <c r="E4666" s="97" t="s">
        <v>557</v>
      </c>
      <c r="F4666" s="97">
        <v>590004</v>
      </c>
      <c r="G4666" s="97" t="s">
        <v>565</v>
      </c>
      <c r="H4666" s="99">
        <v>0</v>
      </c>
      <c r="I4666" s="99">
        <v>0</v>
      </c>
      <c r="J4666" s="100">
        <v>0</v>
      </c>
      <c r="K4666" s="99">
        <v>0</v>
      </c>
      <c r="L4666" s="101">
        <v>0</v>
      </c>
      <c r="M4666" s="101"/>
      <c r="N4666" s="101"/>
      <c r="O4666" s="101"/>
      <c r="P4666" s="101"/>
      <c r="Q4666" s="93">
        <v>310010</v>
      </c>
      <c r="R4666" s="72" t="s">
        <v>833</v>
      </c>
      <c r="S4666" s="93">
        <v>510</v>
      </c>
      <c r="T4666" s="72" t="s">
        <v>723</v>
      </c>
      <c r="U4666" s="93">
        <v>31</v>
      </c>
      <c r="V4666" s="67" t="s">
        <v>716</v>
      </c>
      <c r="W4666" s="93">
        <v>59</v>
      </c>
      <c r="X4666" s="93"/>
    </row>
    <row r="4667" spans="1:24" x14ac:dyDescent="0.25">
      <c r="A4667" s="67"/>
      <c r="B4667" s="67">
        <v>5467</v>
      </c>
      <c r="C4667" s="67" t="s">
        <v>830</v>
      </c>
      <c r="D4667" s="111">
        <v>811100</v>
      </c>
      <c r="E4667" s="97" t="s">
        <v>557</v>
      </c>
      <c r="F4667" s="97">
        <v>590099</v>
      </c>
      <c r="G4667" s="97" t="s">
        <v>348</v>
      </c>
      <c r="H4667" s="99">
        <v>8407.0700000000033</v>
      </c>
      <c r="I4667" s="99">
        <v>8505.090000000002</v>
      </c>
      <c r="J4667" s="100">
        <v>6035</v>
      </c>
      <c r="K4667" s="99">
        <v>3939.2300000000005</v>
      </c>
      <c r="L4667" s="101">
        <v>5000</v>
      </c>
      <c r="M4667" s="101"/>
      <c r="N4667" s="101"/>
      <c r="O4667" s="101"/>
      <c r="P4667" s="101"/>
      <c r="Q4667" s="93">
        <v>310010</v>
      </c>
      <c r="R4667" s="72" t="s">
        <v>833</v>
      </c>
      <c r="S4667" s="93">
        <v>510</v>
      </c>
      <c r="T4667" s="72" t="s">
        <v>723</v>
      </c>
      <c r="U4667" s="93">
        <v>31</v>
      </c>
      <c r="V4667" s="67" t="s">
        <v>716</v>
      </c>
      <c r="W4667" s="93">
        <v>59</v>
      </c>
      <c r="X4667" s="93"/>
    </row>
    <row r="4668" spans="1:24" x14ac:dyDescent="0.25">
      <c r="A4668" s="67"/>
      <c r="B4668" s="67">
        <v>5468</v>
      </c>
      <c r="C4668" s="67" t="s">
        <v>830</v>
      </c>
      <c r="D4668" s="111">
        <v>811100</v>
      </c>
      <c r="E4668" s="97" t="s">
        <v>557</v>
      </c>
      <c r="F4668" s="97">
        <v>611420</v>
      </c>
      <c r="G4668" s="97" t="s">
        <v>181</v>
      </c>
      <c r="H4668" s="99">
        <v>59683.44000000001</v>
      </c>
      <c r="I4668" s="99">
        <v>72382.840000000011</v>
      </c>
      <c r="J4668" s="100">
        <v>82269</v>
      </c>
      <c r="K4668" s="99">
        <v>40921.660000000003</v>
      </c>
      <c r="L4668" s="101">
        <v>91847</v>
      </c>
      <c r="M4668" s="101"/>
      <c r="N4668" s="101"/>
      <c r="O4668" s="101"/>
      <c r="P4668" s="101"/>
      <c r="Q4668" s="93">
        <v>310010</v>
      </c>
      <c r="R4668" s="72" t="s">
        <v>833</v>
      </c>
      <c r="S4668" s="93">
        <v>510</v>
      </c>
      <c r="T4668" s="72" t="s">
        <v>723</v>
      </c>
      <c r="U4668" s="93">
        <v>31</v>
      </c>
      <c r="V4668" s="67" t="s">
        <v>716</v>
      </c>
      <c r="W4668" s="93">
        <v>61</v>
      </c>
      <c r="X4668" s="93"/>
    </row>
    <row r="4669" spans="1:24" x14ac:dyDescent="0.25">
      <c r="A4669" s="67"/>
      <c r="B4669" s="67">
        <v>5469</v>
      </c>
      <c r="C4669" s="67" t="s">
        <v>830</v>
      </c>
      <c r="D4669" s="111">
        <v>811100</v>
      </c>
      <c r="E4669" s="97" t="s">
        <v>557</v>
      </c>
      <c r="F4669" s="97">
        <v>611440</v>
      </c>
      <c r="G4669" s="97" t="s">
        <v>255</v>
      </c>
      <c r="H4669" s="99">
        <v>0</v>
      </c>
      <c r="I4669" s="99">
        <v>0</v>
      </c>
      <c r="J4669" s="100">
        <v>0</v>
      </c>
      <c r="K4669" s="99">
        <v>0</v>
      </c>
      <c r="L4669" s="101">
        <v>0</v>
      </c>
      <c r="M4669" s="101"/>
      <c r="N4669" s="101"/>
      <c r="O4669" s="101"/>
      <c r="P4669" s="101"/>
      <c r="Q4669" s="93">
        <v>310010</v>
      </c>
      <c r="R4669" s="72" t="s">
        <v>833</v>
      </c>
      <c r="S4669" s="93">
        <v>510</v>
      </c>
      <c r="T4669" s="72" t="s">
        <v>723</v>
      </c>
      <c r="U4669" s="93">
        <v>31</v>
      </c>
      <c r="V4669" s="67" t="s">
        <v>716</v>
      </c>
      <c r="W4669" s="93">
        <v>61</v>
      </c>
      <c r="X4669" s="93"/>
    </row>
    <row r="4670" spans="1:24" x14ac:dyDescent="0.25">
      <c r="A4670" s="67"/>
      <c r="B4670" s="67">
        <v>5470</v>
      </c>
      <c r="C4670" s="67" t="s">
        <v>830</v>
      </c>
      <c r="D4670" s="111">
        <v>811100</v>
      </c>
      <c r="E4670" s="97" t="s">
        <v>557</v>
      </c>
      <c r="F4670" s="97">
        <v>611489</v>
      </c>
      <c r="G4670" s="97" t="s">
        <v>733</v>
      </c>
      <c r="H4670" s="99">
        <v>0</v>
      </c>
      <c r="I4670" s="99">
        <v>403.57</v>
      </c>
      <c r="J4670" s="100">
        <v>1282</v>
      </c>
      <c r="K4670" s="99">
        <v>878.64</v>
      </c>
      <c r="L4670" s="101">
        <v>2034</v>
      </c>
      <c r="M4670" s="101"/>
      <c r="N4670" s="101"/>
      <c r="O4670" s="101"/>
      <c r="P4670" s="101"/>
      <c r="Q4670" s="93">
        <v>310010</v>
      </c>
      <c r="R4670" s="72" t="s">
        <v>833</v>
      </c>
      <c r="S4670" s="93">
        <v>510</v>
      </c>
      <c r="T4670" s="72" t="s">
        <v>723</v>
      </c>
      <c r="U4670" s="93">
        <v>31</v>
      </c>
      <c r="V4670" s="67" t="s">
        <v>716</v>
      </c>
      <c r="W4670" s="93">
        <v>61</v>
      </c>
      <c r="X4670" s="93"/>
    </row>
    <row r="4671" spans="1:24" x14ac:dyDescent="0.25">
      <c r="A4671" s="67"/>
      <c r="B4671" s="67">
        <v>5471</v>
      </c>
      <c r="C4671" s="67" t="s">
        <v>830</v>
      </c>
      <c r="D4671" s="111">
        <v>811100</v>
      </c>
      <c r="E4671" s="97" t="s">
        <v>557</v>
      </c>
      <c r="F4671" s="97">
        <v>611492</v>
      </c>
      <c r="G4671" s="97" t="s">
        <v>183</v>
      </c>
      <c r="H4671" s="99">
        <v>7655.27</v>
      </c>
      <c r="I4671" s="99">
        <v>10774.37</v>
      </c>
      <c r="J4671" s="100">
        <v>9253</v>
      </c>
      <c r="K4671" s="99">
        <v>5070.53</v>
      </c>
      <c r="L4671" s="101">
        <v>10057</v>
      </c>
      <c r="M4671" s="101"/>
      <c r="N4671" s="101"/>
      <c r="O4671" s="101"/>
      <c r="P4671" s="101"/>
      <c r="Q4671" s="93">
        <v>310010</v>
      </c>
      <c r="R4671" s="72" t="s">
        <v>833</v>
      </c>
      <c r="S4671" s="93">
        <v>510</v>
      </c>
      <c r="T4671" s="72" t="s">
        <v>723</v>
      </c>
      <c r="U4671" s="93">
        <v>31</v>
      </c>
      <c r="V4671" s="67" t="s">
        <v>716</v>
      </c>
      <c r="W4671" s="93">
        <v>61</v>
      </c>
      <c r="X4671" s="93"/>
    </row>
    <row r="4672" spans="1:24" x14ac:dyDescent="0.25">
      <c r="A4672" s="67"/>
      <c r="B4672" s="67">
        <v>5472</v>
      </c>
      <c r="C4672" s="67" t="s">
        <v>830</v>
      </c>
      <c r="D4672" s="111">
        <v>811100</v>
      </c>
      <c r="E4672" s="97" t="s">
        <v>557</v>
      </c>
      <c r="F4672" s="97">
        <v>642110</v>
      </c>
      <c r="G4672" s="97" t="s">
        <v>484</v>
      </c>
      <c r="H4672" s="99">
        <v>11289.12</v>
      </c>
      <c r="I4672" s="99">
        <v>12075.36</v>
      </c>
      <c r="J4672" s="100">
        <v>13565</v>
      </c>
      <c r="K4672" s="99">
        <v>7527.24</v>
      </c>
      <c r="L4672" s="101">
        <v>20000</v>
      </c>
      <c r="M4672" s="101"/>
      <c r="N4672" s="101"/>
      <c r="O4672" s="101"/>
      <c r="P4672" s="101"/>
      <c r="Q4672" s="93">
        <v>310010</v>
      </c>
      <c r="R4672" s="72" t="s">
        <v>833</v>
      </c>
      <c r="S4672" s="93">
        <v>510</v>
      </c>
      <c r="T4672" s="72" t="s">
        <v>723</v>
      </c>
      <c r="U4672" s="93">
        <v>31</v>
      </c>
      <c r="V4672" s="67" t="s">
        <v>716</v>
      </c>
      <c r="W4672" s="93">
        <v>64</v>
      </c>
      <c r="X4672" s="93"/>
    </row>
    <row r="4673" spans="1:24" x14ac:dyDescent="0.25">
      <c r="A4673" s="67"/>
      <c r="B4673" s="67">
        <v>5473</v>
      </c>
      <c r="C4673" s="67" t="s">
        <v>830</v>
      </c>
      <c r="D4673" s="111">
        <v>811100</v>
      </c>
      <c r="E4673" s="97" t="s">
        <v>557</v>
      </c>
      <c r="F4673" s="97">
        <v>642164</v>
      </c>
      <c r="G4673" s="97" t="s">
        <v>488</v>
      </c>
      <c r="H4673" s="99">
        <v>0</v>
      </c>
      <c r="I4673" s="99">
        <v>4928.0600000000004</v>
      </c>
      <c r="J4673" s="100">
        <v>5679</v>
      </c>
      <c r="K4673" s="99">
        <v>2814.92</v>
      </c>
      <c r="L4673" s="101">
        <v>6900</v>
      </c>
      <c r="M4673" s="101"/>
      <c r="N4673" s="101"/>
      <c r="O4673" s="101"/>
      <c r="P4673" s="101"/>
      <c r="Q4673" s="93">
        <v>310010</v>
      </c>
      <c r="R4673" s="72" t="s">
        <v>833</v>
      </c>
      <c r="S4673" s="93">
        <v>510</v>
      </c>
      <c r="T4673" s="72" t="s">
        <v>723</v>
      </c>
      <c r="U4673" s="93">
        <v>31</v>
      </c>
      <c r="V4673" s="67" t="s">
        <v>716</v>
      </c>
      <c r="W4673" s="93">
        <v>64</v>
      </c>
      <c r="X4673" s="93"/>
    </row>
    <row r="4674" spans="1:24" x14ac:dyDescent="0.25">
      <c r="A4674" s="67"/>
      <c r="B4674" s="67">
        <v>5474</v>
      </c>
      <c r="C4674" s="67" t="s">
        <v>830</v>
      </c>
      <c r="D4674" s="111">
        <v>811100</v>
      </c>
      <c r="E4674" s="97" t="s">
        <v>557</v>
      </c>
      <c r="F4674" s="97">
        <v>712355</v>
      </c>
      <c r="G4674" s="97" t="s">
        <v>376</v>
      </c>
      <c r="H4674" s="99">
        <v>63658.119999999995</v>
      </c>
      <c r="I4674" s="99">
        <v>63835.459999999992</v>
      </c>
      <c r="J4674" s="100">
        <v>56691</v>
      </c>
      <c r="K4674" s="99">
        <v>26472.68</v>
      </c>
      <c r="L4674" s="101">
        <v>56000</v>
      </c>
      <c r="M4674" s="101"/>
      <c r="N4674" s="101"/>
      <c r="O4674" s="101"/>
      <c r="P4674" s="101"/>
      <c r="Q4674" s="93">
        <v>310010</v>
      </c>
      <c r="R4674" s="72" t="s">
        <v>833</v>
      </c>
      <c r="S4674" s="93">
        <v>510</v>
      </c>
      <c r="T4674" s="72" t="s">
        <v>723</v>
      </c>
      <c r="U4674" s="93">
        <v>31</v>
      </c>
      <c r="V4674" s="67" t="s">
        <v>716</v>
      </c>
      <c r="W4674" s="93">
        <v>71</v>
      </c>
      <c r="X4674" s="93"/>
    </row>
    <row r="4675" spans="1:24" x14ac:dyDescent="0.25">
      <c r="A4675" s="67"/>
      <c r="B4675" s="67">
        <v>5475</v>
      </c>
      <c r="C4675" s="67" t="s">
        <v>830</v>
      </c>
      <c r="D4675" s="111">
        <v>811100</v>
      </c>
      <c r="E4675" s="97" t="s">
        <v>557</v>
      </c>
      <c r="F4675" s="97">
        <v>712420</v>
      </c>
      <c r="G4675" s="97" t="s">
        <v>223</v>
      </c>
      <c r="H4675" s="99">
        <v>978.7199999999998</v>
      </c>
      <c r="I4675" s="99">
        <v>978.7199999999998</v>
      </c>
      <c r="J4675" s="100">
        <v>1200</v>
      </c>
      <c r="K4675" s="99">
        <v>710.3</v>
      </c>
      <c r="L4675" s="101">
        <v>1700</v>
      </c>
      <c r="M4675" s="101"/>
      <c r="N4675" s="101"/>
      <c r="O4675" s="101"/>
      <c r="P4675" s="101"/>
      <c r="Q4675" s="93">
        <v>310010</v>
      </c>
      <c r="R4675" s="72" t="s">
        <v>833</v>
      </c>
      <c r="S4675" s="93">
        <v>510</v>
      </c>
      <c r="T4675" s="72" t="s">
        <v>723</v>
      </c>
      <c r="U4675" s="93">
        <v>31</v>
      </c>
      <c r="V4675" s="67" t="s">
        <v>716</v>
      </c>
      <c r="W4675" s="93">
        <v>71</v>
      </c>
      <c r="X4675" s="93"/>
    </row>
    <row r="4676" spans="1:24" x14ac:dyDescent="0.25">
      <c r="A4676" s="67"/>
      <c r="B4676" s="67">
        <v>5476</v>
      </c>
      <c r="C4676" s="67" t="s">
        <v>830</v>
      </c>
      <c r="D4676" s="111">
        <v>811100</v>
      </c>
      <c r="E4676" s="97" t="s">
        <v>557</v>
      </c>
      <c r="F4676" s="97">
        <v>712430</v>
      </c>
      <c r="G4676" s="97" t="s">
        <v>696</v>
      </c>
      <c r="H4676" s="99">
        <v>0</v>
      </c>
      <c r="I4676" s="99">
        <v>37.89</v>
      </c>
      <c r="J4676" s="100">
        <v>0</v>
      </c>
      <c r="K4676" s="99">
        <v>0</v>
      </c>
      <c r="L4676" s="101">
        <v>500</v>
      </c>
      <c r="M4676" s="101"/>
      <c r="N4676" s="101"/>
      <c r="O4676" s="101"/>
      <c r="P4676" s="101"/>
      <c r="Q4676" s="93">
        <v>310010</v>
      </c>
      <c r="R4676" s="72" t="s">
        <v>833</v>
      </c>
      <c r="S4676" s="93">
        <v>510</v>
      </c>
      <c r="T4676" s="72" t="s">
        <v>723</v>
      </c>
      <c r="U4676" s="93">
        <v>31</v>
      </c>
      <c r="V4676" s="67" t="s">
        <v>716</v>
      </c>
      <c r="W4676" s="93">
        <v>71</v>
      </c>
      <c r="X4676" s="93"/>
    </row>
    <row r="4677" spans="1:24" x14ac:dyDescent="0.25">
      <c r="A4677" s="67"/>
      <c r="B4677" s="67">
        <v>5477</v>
      </c>
      <c r="C4677" s="67" t="s">
        <v>830</v>
      </c>
      <c r="D4677" s="111">
        <v>811100</v>
      </c>
      <c r="E4677" s="97" t="s">
        <v>557</v>
      </c>
      <c r="F4677" s="97">
        <v>712510</v>
      </c>
      <c r="G4677" s="97" t="s">
        <v>186</v>
      </c>
      <c r="H4677" s="99">
        <v>0</v>
      </c>
      <c r="I4677" s="99">
        <v>0</v>
      </c>
      <c r="J4677" s="100">
        <v>0</v>
      </c>
      <c r="K4677" s="99">
        <v>0</v>
      </c>
      <c r="L4677" s="101">
        <v>0</v>
      </c>
      <c r="M4677" s="101"/>
      <c r="N4677" s="101"/>
      <c r="O4677" s="101"/>
      <c r="P4677" s="101"/>
      <c r="Q4677" s="93">
        <v>310010</v>
      </c>
      <c r="R4677" s="72" t="s">
        <v>833</v>
      </c>
      <c r="S4677" s="93">
        <v>510</v>
      </c>
      <c r="T4677" s="72" t="s">
        <v>723</v>
      </c>
      <c r="U4677" s="93">
        <v>31</v>
      </c>
      <c r="V4677" s="67" t="s">
        <v>716</v>
      </c>
      <c r="W4677" s="93">
        <v>71</v>
      </c>
      <c r="X4677" s="93"/>
    </row>
    <row r="4678" spans="1:24" x14ac:dyDescent="0.25">
      <c r="A4678" s="67"/>
      <c r="B4678" s="67">
        <v>5478</v>
      </c>
      <c r="C4678" s="67" t="s">
        <v>830</v>
      </c>
      <c r="D4678" s="111">
        <v>811100</v>
      </c>
      <c r="E4678" s="98" t="s">
        <v>557</v>
      </c>
      <c r="F4678" s="97">
        <v>733120</v>
      </c>
      <c r="G4678" s="97" t="s">
        <v>188</v>
      </c>
      <c r="H4678" s="99">
        <v>3068.99</v>
      </c>
      <c r="I4678" s="99">
        <v>3477.3500000000004</v>
      </c>
      <c r="J4678" s="100">
        <v>1036</v>
      </c>
      <c r="K4678" s="99">
        <v>115.66</v>
      </c>
      <c r="L4678" s="101">
        <v>1000</v>
      </c>
      <c r="M4678" s="101"/>
      <c r="N4678" s="101"/>
      <c r="O4678" s="101"/>
      <c r="P4678" s="101"/>
      <c r="Q4678" s="93">
        <v>310010</v>
      </c>
      <c r="R4678" s="72" t="s">
        <v>833</v>
      </c>
      <c r="S4678" s="93">
        <v>510</v>
      </c>
      <c r="T4678" s="72" t="s">
        <v>723</v>
      </c>
      <c r="U4678" s="93">
        <v>31</v>
      </c>
      <c r="V4678" s="67" t="s">
        <v>716</v>
      </c>
      <c r="W4678" s="93">
        <v>73</v>
      </c>
      <c r="X4678" s="93"/>
    </row>
    <row r="4679" spans="1:24" x14ac:dyDescent="0.25">
      <c r="A4679" s="67"/>
      <c r="B4679" s="67">
        <v>5479</v>
      </c>
      <c r="C4679" s="67" t="s">
        <v>830</v>
      </c>
      <c r="D4679" s="111">
        <v>811100</v>
      </c>
      <c r="E4679" s="97" t="s">
        <v>557</v>
      </c>
      <c r="F4679" s="97">
        <v>733490</v>
      </c>
      <c r="G4679" s="97" t="s">
        <v>566</v>
      </c>
      <c r="H4679" s="99">
        <v>571</v>
      </c>
      <c r="I4679" s="99">
        <v>3414.1299999999997</v>
      </c>
      <c r="J4679" s="100">
        <v>4502</v>
      </c>
      <c r="K4679" s="99">
        <v>1982.6299999999999</v>
      </c>
      <c r="L4679" s="101">
        <v>3500</v>
      </c>
      <c r="M4679" s="101"/>
      <c r="N4679" s="101"/>
      <c r="O4679" s="101"/>
      <c r="P4679" s="101"/>
      <c r="Q4679" s="93">
        <v>310010</v>
      </c>
      <c r="R4679" s="72" t="s">
        <v>833</v>
      </c>
      <c r="S4679" s="93">
        <v>510</v>
      </c>
      <c r="T4679" s="72" t="s">
        <v>723</v>
      </c>
      <c r="U4679" s="93">
        <v>31</v>
      </c>
      <c r="V4679" s="67" t="s">
        <v>716</v>
      </c>
      <c r="W4679" s="93">
        <v>73</v>
      </c>
      <c r="X4679" s="93"/>
    </row>
    <row r="4680" spans="1:24" x14ac:dyDescent="0.25">
      <c r="A4680" s="67"/>
      <c r="B4680" s="67">
        <v>5480</v>
      </c>
      <c r="C4680" s="67" t="s">
        <v>830</v>
      </c>
      <c r="D4680" s="111">
        <v>811100</v>
      </c>
      <c r="E4680" s="97" t="s">
        <v>557</v>
      </c>
      <c r="F4680" s="97">
        <v>744210</v>
      </c>
      <c r="G4680" s="97" t="s">
        <v>190</v>
      </c>
      <c r="H4680" s="99">
        <v>0</v>
      </c>
      <c r="I4680" s="99">
        <v>552.95999999999992</v>
      </c>
      <c r="J4680" s="100">
        <v>1077</v>
      </c>
      <c r="K4680" s="99">
        <v>546</v>
      </c>
      <c r="L4680" s="101">
        <v>1500</v>
      </c>
      <c r="M4680" s="101"/>
      <c r="N4680" s="101"/>
      <c r="O4680" s="101"/>
      <c r="P4680" s="101"/>
      <c r="Q4680" s="93">
        <v>310010</v>
      </c>
      <c r="R4680" s="72" t="s">
        <v>833</v>
      </c>
      <c r="S4680" s="93">
        <v>510</v>
      </c>
      <c r="T4680" s="72" t="s">
        <v>723</v>
      </c>
      <c r="U4680" s="93">
        <v>31</v>
      </c>
      <c r="V4680" s="67" t="s">
        <v>716</v>
      </c>
      <c r="W4680" s="93">
        <v>74</v>
      </c>
      <c r="X4680" s="93"/>
    </row>
    <row r="4681" spans="1:24" x14ac:dyDescent="0.25">
      <c r="A4681" s="67"/>
      <c r="B4681" s="67">
        <v>5481</v>
      </c>
      <c r="C4681" s="67" t="s">
        <v>830</v>
      </c>
      <c r="D4681" s="111">
        <v>811100</v>
      </c>
      <c r="E4681" s="97" t="s">
        <v>557</v>
      </c>
      <c r="F4681" s="97">
        <v>752001</v>
      </c>
      <c r="G4681" s="97" t="s">
        <v>567</v>
      </c>
      <c r="H4681" s="99">
        <v>1215224.98</v>
      </c>
      <c r="I4681" s="99">
        <v>1310341.54</v>
      </c>
      <c r="J4681" s="100">
        <f>1257969-513+1028</f>
        <v>1258484</v>
      </c>
      <c r="K4681" s="99">
        <v>614120.73</v>
      </c>
      <c r="L4681" s="101">
        <v>1275000</v>
      </c>
      <c r="M4681" s="101"/>
      <c r="N4681" s="101"/>
      <c r="O4681" s="101"/>
      <c r="P4681" s="101"/>
      <c r="Q4681" s="93">
        <v>310010</v>
      </c>
      <c r="R4681" s="72" t="s">
        <v>833</v>
      </c>
      <c r="S4681" s="93">
        <v>510</v>
      </c>
      <c r="T4681" s="72" t="s">
        <v>723</v>
      </c>
      <c r="U4681" s="93">
        <v>31</v>
      </c>
      <c r="V4681" s="67" t="s">
        <v>716</v>
      </c>
      <c r="W4681" s="93">
        <v>75</v>
      </c>
      <c r="X4681" s="93"/>
    </row>
    <row r="4682" spans="1:24" x14ac:dyDescent="0.25">
      <c r="A4682" s="67"/>
      <c r="B4682" s="67">
        <v>5482</v>
      </c>
      <c r="C4682" s="67" t="s">
        <v>830</v>
      </c>
      <c r="D4682" s="111">
        <v>811100</v>
      </c>
      <c r="E4682" s="97" t="s">
        <v>557</v>
      </c>
      <c r="F4682" s="97">
        <v>752002</v>
      </c>
      <c r="G4682" s="97" t="s">
        <v>568</v>
      </c>
      <c r="H4682" s="99">
        <v>0</v>
      </c>
      <c r="I4682" s="99">
        <v>0</v>
      </c>
      <c r="J4682" s="100">
        <v>0</v>
      </c>
      <c r="K4682" s="99">
        <v>0</v>
      </c>
      <c r="L4682" s="101">
        <v>0</v>
      </c>
      <c r="M4682" s="101"/>
      <c r="N4682" s="101"/>
      <c r="O4682" s="101"/>
      <c r="P4682" s="101"/>
      <c r="Q4682" s="93">
        <v>310010</v>
      </c>
      <c r="R4682" s="72" t="s">
        <v>833</v>
      </c>
      <c r="S4682" s="93">
        <v>510</v>
      </c>
      <c r="T4682" s="72" t="s">
        <v>723</v>
      </c>
      <c r="U4682" s="93">
        <v>31</v>
      </c>
      <c r="V4682" s="67" t="s">
        <v>716</v>
      </c>
      <c r="W4682" s="93">
        <v>75</v>
      </c>
      <c r="X4682" s="93"/>
    </row>
    <row r="4683" spans="1:24" x14ac:dyDescent="0.25">
      <c r="A4683" s="67"/>
      <c r="B4683" s="67">
        <v>5483</v>
      </c>
      <c r="C4683" s="67" t="s">
        <v>830</v>
      </c>
      <c r="D4683" s="111">
        <v>811100</v>
      </c>
      <c r="E4683" s="97" t="s">
        <v>557</v>
      </c>
      <c r="F4683" s="97">
        <v>752003</v>
      </c>
      <c r="G4683" s="97" t="s">
        <v>569</v>
      </c>
      <c r="H4683" s="99">
        <v>0</v>
      </c>
      <c r="I4683" s="99">
        <v>0</v>
      </c>
      <c r="J4683" s="100">
        <v>0</v>
      </c>
      <c r="K4683" s="99">
        <v>0</v>
      </c>
      <c r="L4683" s="101">
        <v>0</v>
      </c>
      <c r="M4683" s="101"/>
      <c r="N4683" s="101"/>
      <c r="O4683" s="101"/>
      <c r="P4683" s="101"/>
      <c r="Q4683" s="93">
        <v>310010</v>
      </c>
      <c r="R4683" s="72" t="s">
        <v>833</v>
      </c>
      <c r="S4683" s="93">
        <v>510</v>
      </c>
      <c r="T4683" s="72" t="s">
        <v>723</v>
      </c>
      <c r="U4683" s="93">
        <v>31</v>
      </c>
      <c r="V4683" s="67" t="s">
        <v>716</v>
      </c>
      <c r="W4683" s="93">
        <v>75</v>
      </c>
      <c r="X4683" s="93"/>
    </row>
    <row r="4684" spans="1:24" s="66" customFormat="1" x14ac:dyDescent="0.25">
      <c r="A4684" s="67"/>
      <c r="B4684" s="67">
        <v>5484</v>
      </c>
      <c r="C4684" s="67" t="s">
        <v>830</v>
      </c>
      <c r="D4684" s="111">
        <v>811100</v>
      </c>
      <c r="E4684" s="97" t="s">
        <v>557</v>
      </c>
      <c r="F4684" s="97">
        <v>752004</v>
      </c>
      <c r="G4684" s="97" t="s">
        <v>570</v>
      </c>
      <c r="H4684" s="99">
        <v>-7.2759576141834259E-12</v>
      </c>
      <c r="I4684" s="99">
        <v>0</v>
      </c>
      <c r="J4684" s="100">
        <v>0</v>
      </c>
      <c r="K4684" s="99">
        <v>0</v>
      </c>
      <c r="L4684" s="101">
        <v>0</v>
      </c>
      <c r="M4684" s="101"/>
      <c r="N4684" s="101"/>
      <c r="O4684" s="101"/>
      <c r="P4684" s="101"/>
      <c r="Q4684" s="93">
        <v>310010</v>
      </c>
      <c r="R4684" s="72" t="s">
        <v>833</v>
      </c>
      <c r="S4684" s="93">
        <v>510</v>
      </c>
      <c r="T4684" s="72" t="s">
        <v>723</v>
      </c>
      <c r="U4684" s="93">
        <v>31</v>
      </c>
      <c r="V4684" s="67" t="s">
        <v>716</v>
      </c>
      <c r="W4684" s="93">
        <v>75</v>
      </c>
      <c r="X4684" s="93"/>
    </row>
    <row r="4685" spans="1:24" x14ac:dyDescent="0.25">
      <c r="A4685" s="67"/>
      <c r="B4685" s="67">
        <v>5485</v>
      </c>
      <c r="C4685" s="67" t="s">
        <v>830</v>
      </c>
      <c r="D4685" s="111">
        <v>811100</v>
      </c>
      <c r="E4685" s="97" t="s">
        <v>557</v>
      </c>
      <c r="F4685" s="97">
        <v>752005</v>
      </c>
      <c r="G4685" s="97" t="s">
        <v>571</v>
      </c>
      <c r="H4685" s="99">
        <v>0</v>
      </c>
      <c r="I4685" s="99">
        <v>0</v>
      </c>
      <c r="J4685" s="100">
        <v>0</v>
      </c>
      <c r="K4685" s="99">
        <v>0</v>
      </c>
      <c r="L4685" s="101">
        <v>0</v>
      </c>
      <c r="M4685" s="101"/>
      <c r="N4685" s="101"/>
      <c r="O4685" s="101"/>
      <c r="P4685" s="101"/>
      <c r="Q4685" s="93">
        <v>310010</v>
      </c>
      <c r="R4685" s="72" t="s">
        <v>833</v>
      </c>
      <c r="S4685" s="93">
        <v>510</v>
      </c>
      <c r="T4685" s="72" t="s">
        <v>723</v>
      </c>
      <c r="U4685" s="93">
        <v>31</v>
      </c>
      <c r="V4685" s="67" t="s">
        <v>716</v>
      </c>
      <c r="W4685" s="93">
        <v>75</v>
      </c>
      <c r="X4685" s="93"/>
    </row>
    <row r="4686" spans="1:24" x14ac:dyDescent="0.25">
      <c r="A4686" s="67"/>
      <c r="B4686" s="67">
        <v>5486</v>
      </c>
      <c r="C4686" s="67" t="s">
        <v>830</v>
      </c>
      <c r="D4686" s="111">
        <v>811100</v>
      </c>
      <c r="E4686" s="97" t="s">
        <v>557</v>
      </c>
      <c r="F4686" s="97">
        <v>752006</v>
      </c>
      <c r="G4686" s="97" t="s">
        <v>572</v>
      </c>
      <c r="H4686" s="99">
        <v>0</v>
      </c>
      <c r="I4686" s="99">
        <v>0</v>
      </c>
      <c r="J4686" s="100">
        <v>0</v>
      </c>
      <c r="K4686" s="99">
        <v>0</v>
      </c>
      <c r="L4686" s="101">
        <v>0</v>
      </c>
      <c r="M4686" s="101"/>
      <c r="N4686" s="101"/>
      <c r="O4686" s="101"/>
      <c r="P4686" s="101"/>
      <c r="Q4686" s="93">
        <v>310010</v>
      </c>
      <c r="R4686" s="72" t="s">
        <v>833</v>
      </c>
      <c r="S4686" s="93">
        <v>510</v>
      </c>
      <c r="T4686" s="72" t="s">
        <v>723</v>
      </c>
      <c r="U4686" s="93">
        <v>31</v>
      </c>
      <c r="V4686" s="67" t="s">
        <v>716</v>
      </c>
      <c r="W4686" s="93">
        <v>75</v>
      </c>
      <c r="X4686" s="93"/>
    </row>
    <row r="4687" spans="1:24" x14ac:dyDescent="0.25">
      <c r="A4687" s="67"/>
      <c r="B4687" s="67">
        <v>5487</v>
      </c>
      <c r="C4687" s="67" t="s">
        <v>830</v>
      </c>
      <c r="D4687" s="111">
        <v>811100</v>
      </c>
      <c r="E4687" s="97" t="s">
        <v>557</v>
      </c>
      <c r="F4687" s="97">
        <v>752007</v>
      </c>
      <c r="G4687" s="97" t="s">
        <v>573</v>
      </c>
      <c r="H4687" s="99">
        <v>0</v>
      </c>
      <c r="I4687" s="99">
        <v>0</v>
      </c>
      <c r="J4687" s="100">
        <v>0</v>
      </c>
      <c r="K4687" s="99">
        <v>0</v>
      </c>
      <c r="L4687" s="101">
        <v>0</v>
      </c>
      <c r="M4687" s="101"/>
      <c r="N4687" s="101"/>
      <c r="O4687" s="101"/>
      <c r="P4687" s="101"/>
      <c r="Q4687" s="93">
        <v>310010</v>
      </c>
      <c r="R4687" s="72" t="s">
        <v>833</v>
      </c>
      <c r="S4687" s="93">
        <v>510</v>
      </c>
      <c r="T4687" s="72" t="s">
        <v>723</v>
      </c>
      <c r="U4687" s="93">
        <v>31</v>
      </c>
      <c r="V4687" s="67" t="s">
        <v>716</v>
      </c>
      <c r="W4687" s="93">
        <v>75</v>
      </c>
      <c r="X4687" s="93"/>
    </row>
    <row r="4688" spans="1:24" x14ac:dyDescent="0.25">
      <c r="A4688" s="67"/>
      <c r="B4688" s="67">
        <v>5488</v>
      </c>
      <c r="C4688" s="67" t="s">
        <v>830</v>
      </c>
      <c r="D4688" s="111">
        <v>811100</v>
      </c>
      <c r="E4688" s="97" t="s">
        <v>557</v>
      </c>
      <c r="F4688" s="97">
        <v>755240</v>
      </c>
      <c r="G4688" s="97" t="s">
        <v>193</v>
      </c>
      <c r="H4688" s="99">
        <v>10575</v>
      </c>
      <c r="I4688" s="99">
        <v>0</v>
      </c>
      <c r="J4688" s="100">
        <v>0</v>
      </c>
      <c r="K4688" s="99">
        <v>0</v>
      </c>
      <c r="L4688" s="101">
        <v>0</v>
      </c>
      <c r="M4688" s="101"/>
      <c r="N4688" s="101"/>
      <c r="O4688" s="101"/>
      <c r="P4688" s="101"/>
      <c r="Q4688" s="93">
        <v>310010</v>
      </c>
      <c r="R4688" s="72" t="s">
        <v>833</v>
      </c>
      <c r="S4688" s="93">
        <v>510</v>
      </c>
      <c r="T4688" s="72" t="s">
        <v>723</v>
      </c>
      <c r="U4688" s="93">
        <v>31</v>
      </c>
      <c r="V4688" s="67" t="s">
        <v>716</v>
      </c>
      <c r="W4688" s="93">
        <v>75</v>
      </c>
      <c r="X4688" s="93"/>
    </row>
    <row r="4689" spans="1:24" s="66" customFormat="1" x14ac:dyDescent="0.25">
      <c r="A4689" s="67"/>
      <c r="B4689" s="67">
        <v>5489</v>
      </c>
      <c r="C4689" s="67" t="s">
        <v>830</v>
      </c>
      <c r="D4689" s="111">
        <v>811100</v>
      </c>
      <c r="E4689" s="97" t="s">
        <v>557</v>
      </c>
      <c r="F4689" s="97">
        <v>755310</v>
      </c>
      <c r="G4689" s="97" t="s">
        <v>194</v>
      </c>
      <c r="H4689" s="99">
        <v>0.78</v>
      </c>
      <c r="I4689" s="99">
        <v>0</v>
      </c>
      <c r="J4689" s="100">
        <v>0</v>
      </c>
      <c r="K4689" s="99">
        <v>0</v>
      </c>
      <c r="L4689" s="101">
        <v>0</v>
      </c>
      <c r="M4689" s="101"/>
      <c r="N4689" s="101"/>
      <c r="O4689" s="101"/>
      <c r="P4689" s="101"/>
      <c r="Q4689" s="93">
        <v>310010</v>
      </c>
      <c r="R4689" s="72" t="s">
        <v>833</v>
      </c>
      <c r="S4689" s="93">
        <v>510</v>
      </c>
      <c r="T4689" s="72" t="s">
        <v>723</v>
      </c>
      <c r="U4689" s="93">
        <v>31</v>
      </c>
      <c r="V4689" s="67" t="s">
        <v>716</v>
      </c>
      <c r="W4689" s="93">
        <v>75</v>
      </c>
      <c r="X4689" s="93"/>
    </row>
    <row r="4690" spans="1:24" x14ac:dyDescent="0.25">
      <c r="A4690" s="67"/>
      <c r="B4690" s="67">
        <v>5490</v>
      </c>
      <c r="C4690" s="67" t="s">
        <v>830</v>
      </c>
      <c r="D4690" s="111">
        <v>811100</v>
      </c>
      <c r="E4690" s="97" t="s">
        <v>557</v>
      </c>
      <c r="F4690" s="97">
        <v>755340</v>
      </c>
      <c r="G4690" s="97" t="s">
        <v>361</v>
      </c>
      <c r="H4690" s="99">
        <v>0</v>
      </c>
      <c r="I4690" s="99">
        <v>0</v>
      </c>
      <c r="J4690" s="100">
        <v>0</v>
      </c>
      <c r="K4690" s="99">
        <v>0</v>
      </c>
      <c r="L4690" s="101">
        <v>0</v>
      </c>
      <c r="M4690" s="101"/>
      <c r="N4690" s="101"/>
      <c r="O4690" s="101"/>
      <c r="P4690" s="101"/>
      <c r="Q4690" s="93">
        <v>310010</v>
      </c>
      <c r="R4690" s="72" t="s">
        <v>833</v>
      </c>
      <c r="S4690" s="93">
        <v>510</v>
      </c>
      <c r="T4690" s="72" t="s">
        <v>723</v>
      </c>
      <c r="U4690" s="93">
        <v>31</v>
      </c>
      <c r="V4690" s="67" t="s">
        <v>716</v>
      </c>
      <c r="W4690" s="93">
        <v>75</v>
      </c>
      <c r="X4690" s="93"/>
    </row>
    <row r="4691" spans="1:24" x14ac:dyDescent="0.25">
      <c r="A4691" s="67"/>
      <c r="B4691" s="67">
        <v>5491</v>
      </c>
      <c r="C4691" s="67" t="s">
        <v>830</v>
      </c>
      <c r="D4691" s="111">
        <v>811100</v>
      </c>
      <c r="E4691" s="97" t="s">
        <v>557</v>
      </c>
      <c r="F4691" s="97">
        <v>755360</v>
      </c>
      <c r="G4691" s="97" t="s">
        <v>225</v>
      </c>
      <c r="H4691" s="99">
        <v>0</v>
      </c>
      <c r="I4691" s="99">
        <v>15.36</v>
      </c>
      <c r="J4691" s="100">
        <v>0</v>
      </c>
      <c r="K4691" s="99">
        <v>0</v>
      </c>
      <c r="L4691" s="101">
        <v>0</v>
      </c>
      <c r="M4691" s="101"/>
      <c r="N4691" s="101"/>
      <c r="O4691" s="101"/>
      <c r="P4691" s="101"/>
      <c r="Q4691" s="93">
        <v>310010</v>
      </c>
      <c r="R4691" s="72" t="s">
        <v>833</v>
      </c>
      <c r="S4691" s="93">
        <v>510</v>
      </c>
      <c r="T4691" s="72" t="s">
        <v>723</v>
      </c>
      <c r="U4691" s="93">
        <v>31</v>
      </c>
      <c r="V4691" s="67" t="s">
        <v>716</v>
      </c>
      <c r="W4691" s="93">
        <v>75</v>
      </c>
      <c r="X4691" s="93"/>
    </row>
    <row r="4692" spans="1:24" x14ac:dyDescent="0.25">
      <c r="A4692" s="67"/>
      <c r="B4692" s="67">
        <v>5492</v>
      </c>
      <c r="C4692" s="67" t="s">
        <v>830</v>
      </c>
      <c r="D4692" s="111">
        <v>811100</v>
      </c>
      <c r="E4692" s="97" t="s">
        <v>557</v>
      </c>
      <c r="F4692" s="97">
        <v>755510</v>
      </c>
      <c r="G4692" s="97" t="s">
        <v>195</v>
      </c>
      <c r="H4692" s="99">
        <v>100</v>
      </c>
      <c r="I4692" s="99">
        <v>479</v>
      </c>
      <c r="J4692" s="100">
        <v>279</v>
      </c>
      <c r="K4692" s="99">
        <v>0</v>
      </c>
      <c r="L4692" s="101">
        <v>0</v>
      </c>
      <c r="M4692" s="101"/>
      <c r="N4692" s="101"/>
      <c r="O4692" s="101"/>
      <c r="P4692" s="101"/>
      <c r="Q4692" s="93">
        <v>310010</v>
      </c>
      <c r="R4692" s="72" t="s">
        <v>833</v>
      </c>
      <c r="S4692" s="93">
        <v>510</v>
      </c>
      <c r="T4692" s="72" t="s">
        <v>723</v>
      </c>
      <c r="U4692" s="93">
        <v>31</v>
      </c>
      <c r="V4692" s="67" t="s">
        <v>716</v>
      </c>
      <c r="W4692" s="93">
        <v>75</v>
      </c>
      <c r="X4692" s="93"/>
    </row>
    <row r="4693" spans="1:24" x14ac:dyDescent="0.25">
      <c r="A4693" s="67"/>
      <c r="B4693" s="67">
        <v>5493</v>
      </c>
      <c r="C4693" s="67" t="s">
        <v>830</v>
      </c>
      <c r="D4693" s="111">
        <v>811100</v>
      </c>
      <c r="E4693" s="97" t="s">
        <v>557</v>
      </c>
      <c r="F4693" s="97">
        <v>755705</v>
      </c>
      <c r="G4693" s="97" t="s">
        <v>196</v>
      </c>
      <c r="H4693" s="99">
        <v>0.46</v>
      </c>
      <c r="I4693" s="99">
        <v>5.2799999999999994</v>
      </c>
      <c r="J4693" s="100">
        <v>35</v>
      </c>
      <c r="K4693" s="99">
        <v>29.41</v>
      </c>
      <c r="L4693" s="101">
        <v>50</v>
      </c>
      <c r="M4693" s="101"/>
      <c r="N4693" s="101"/>
      <c r="O4693" s="101"/>
      <c r="P4693" s="101"/>
      <c r="Q4693" s="93">
        <v>310010</v>
      </c>
      <c r="R4693" s="72" t="s">
        <v>833</v>
      </c>
      <c r="S4693" s="93">
        <v>510</v>
      </c>
      <c r="T4693" s="72" t="s">
        <v>723</v>
      </c>
      <c r="U4693" s="93">
        <v>31</v>
      </c>
      <c r="V4693" s="67" t="s">
        <v>716</v>
      </c>
      <c r="W4693" s="93">
        <v>75</v>
      </c>
      <c r="X4693" s="93"/>
    </row>
    <row r="4694" spans="1:24" x14ac:dyDescent="0.25">
      <c r="A4694" s="67"/>
      <c r="B4694" s="67">
        <v>5494</v>
      </c>
      <c r="C4694" s="67" t="s">
        <v>830</v>
      </c>
      <c r="D4694" s="111">
        <v>811100</v>
      </c>
      <c r="E4694" s="97" t="s">
        <v>557</v>
      </c>
      <c r="F4694" s="97">
        <v>755710</v>
      </c>
      <c r="G4694" s="97" t="s">
        <v>574</v>
      </c>
      <c r="H4694" s="99">
        <v>232.13000000000002</v>
      </c>
      <c r="I4694" s="99">
        <v>-180.50999999999996</v>
      </c>
      <c r="J4694" s="100">
        <v>-2040</v>
      </c>
      <c r="K4694" s="99">
        <v>1340.78</v>
      </c>
      <c r="L4694" s="101">
        <v>100</v>
      </c>
      <c r="M4694" s="101"/>
      <c r="N4694" s="101"/>
      <c r="O4694" s="101"/>
      <c r="P4694" s="101"/>
      <c r="Q4694" s="93">
        <v>310010</v>
      </c>
      <c r="R4694" s="72" t="s">
        <v>833</v>
      </c>
      <c r="S4694" s="93">
        <v>510</v>
      </c>
      <c r="T4694" s="72" t="s">
        <v>723</v>
      </c>
      <c r="U4694" s="93">
        <v>31</v>
      </c>
      <c r="V4694" s="67" t="s">
        <v>716</v>
      </c>
      <c r="W4694" s="93">
        <v>75</v>
      </c>
      <c r="X4694" s="93"/>
    </row>
    <row r="4695" spans="1:24" x14ac:dyDescent="0.25">
      <c r="A4695" s="67"/>
      <c r="B4695" s="67">
        <v>5495</v>
      </c>
      <c r="C4695" s="67" t="s">
        <v>830</v>
      </c>
      <c r="D4695" s="111">
        <v>811100</v>
      </c>
      <c r="E4695" s="97" t="s">
        <v>557</v>
      </c>
      <c r="F4695" s="97">
        <v>755720</v>
      </c>
      <c r="G4695" s="97" t="s">
        <v>468</v>
      </c>
      <c r="H4695" s="99">
        <v>0</v>
      </c>
      <c r="I4695" s="99">
        <v>0</v>
      </c>
      <c r="J4695" s="100">
        <v>0</v>
      </c>
      <c r="K4695" s="99">
        <v>0</v>
      </c>
      <c r="L4695" s="101">
        <v>0</v>
      </c>
      <c r="M4695" s="101"/>
      <c r="N4695" s="101"/>
      <c r="O4695" s="101"/>
      <c r="P4695" s="101"/>
      <c r="Q4695" s="93">
        <v>310010</v>
      </c>
      <c r="R4695" s="72" t="s">
        <v>833</v>
      </c>
      <c r="S4695" s="93">
        <v>510</v>
      </c>
      <c r="T4695" s="72" t="s">
        <v>723</v>
      </c>
      <c r="U4695" s="93">
        <v>31</v>
      </c>
      <c r="V4695" s="67" t="s">
        <v>716</v>
      </c>
      <c r="W4695" s="93">
        <v>75</v>
      </c>
      <c r="X4695" s="93"/>
    </row>
    <row r="4696" spans="1:24" x14ac:dyDescent="0.25">
      <c r="A4696" s="67"/>
      <c r="B4696" s="67">
        <v>5496</v>
      </c>
      <c r="C4696" s="67" t="s">
        <v>830</v>
      </c>
      <c r="D4696" s="111">
        <v>811100</v>
      </c>
      <c r="E4696" s="97" t="s">
        <v>557</v>
      </c>
      <c r="F4696" s="97">
        <v>755725</v>
      </c>
      <c r="G4696" s="97" t="s">
        <v>296</v>
      </c>
      <c r="H4696" s="99">
        <v>19301.189999999999</v>
      </c>
      <c r="I4696" s="99">
        <v>41393.67</v>
      </c>
      <c r="J4696" s="100">
        <v>16993</v>
      </c>
      <c r="K4696" s="99">
        <v>405.87</v>
      </c>
      <c r="L4696" s="101">
        <v>15000</v>
      </c>
      <c r="M4696" s="101"/>
      <c r="N4696" s="101"/>
      <c r="O4696" s="101"/>
      <c r="P4696" s="101"/>
      <c r="Q4696" s="93">
        <v>310010</v>
      </c>
      <c r="R4696" s="72" t="s">
        <v>833</v>
      </c>
      <c r="S4696" s="93">
        <v>510</v>
      </c>
      <c r="T4696" s="72" t="s">
        <v>723</v>
      </c>
      <c r="U4696" s="93">
        <v>31</v>
      </c>
      <c r="V4696" s="67" t="s">
        <v>716</v>
      </c>
      <c r="W4696" s="93">
        <v>75</v>
      </c>
      <c r="X4696" s="93"/>
    </row>
    <row r="4697" spans="1:24" x14ac:dyDescent="0.25">
      <c r="A4697" s="67"/>
      <c r="B4697" s="67">
        <v>5497</v>
      </c>
      <c r="C4697" s="67" t="s">
        <v>830</v>
      </c>
      <c r="D4697" s="111">
        <v>811100</v>
      </c>
      <c r="E4697" s="97" t="s">
        <v>557</v>
      </c>
      <c r="F4697" s="97">
        <v>755727</v>
      </c>
      <c r="G4697" s="97" t="s">
        <v>576</v>
      </c>
      <c r="H4697" s="99">
        <v>0</v>
      </c>
      <c r="I4697" s="99">
        <v>17757.009999999998</v>
      </c>
      <c r="J4697" s="100">
        <v>9187</v>
      </c>
      <c r="K4697" s="99">
        <v>4186.5700000000006</v>
      </c>
      <c r="L4697" s="101">
        <v>10000</v>
      </c>
      <c r="M4697" s="101"/>
      <c r="N4697" s="101"/>
      <c r="O4697" s="101"/>
      <c r="P4697" s="101"/>
      <c r="Q4697" s="93">
        <v>310010</v>
      </c>
      <c r="R4697" s="72" t="s">
        <v>833</v>
      </c>
      <c r="S4697" s="93">
        <v>510</v>
      </c>
      <c r="T4697" s="72" t="s">
        <v>723</v>
      </c>
      <c r="U4697" s="93">
        <v>31</v>
      </c>
      <c r="V4697" s="67" t="s">
        <v>716</v>
      </c>
      <c r="W4697" s="93">
        <v>75</v>
      </c>
      <c r="X4697" s="93"/>
    </row>
    <row r="4698" spans="1:24" x14ac:dyDescent="0.25">
      <c r="A4698" s="67"/>
      <c r="B4698" s="67">
        <v>5498</v>
      </c>
      <c r="C4698" s="67" t="s">
        <v>830</v>
      </c>
      <c r="D4698" s="111">
        <v>811100</v>
      </c>
      <c r="E4698" s="97" t="s">
        <v>557</v>
      </c>
      <c r="F4698" s="97">
        <v>755730</v>
      </c>
      <c r="G4698" s="97" t="s">
        <v>197</v>
      </c>
      <c r="H4698" s="99">
        <v>962.49</v>
      </c>
      <c r="I4698" s="99">
        <v>270.77</v>
      </c>
      <c r="J4698" s="100">
        <v>1300</v>
      </c>
      <c r="K4698" s="99">
        <v>1029.23</v>
      </c>
      <c r="L4698" s="101">
        <v>1300</v>
      </c>
      <c r="M4698" s="101"/>
      <c r="N4698" s="101"/>
      <c r="O4698" s="101"/>
      <c r="P4698" s="101"/>
      <c r="Q4698" s="93">
        <v>310010</v>
      </c>
      <c r="R4698" s="72" t="s">
        <v>833</v>
      </c>
      <c r="S4698" s="93">
        <v>510</v>
      </c>
      <c r="T4698" s="72" t="s">
        <v>723</v>
      </c>
      <c r="U4698" s="93">
        <v>31</v>
      </c>
      <c r="V4698" s="67" t="s">
        <v>716</v>
      </c>
      <c r="W4698" s="93">
        <v>75</v>
      </c>
      <c r="X4698" s="93"/>
    </row>
    <row r="4699" spans="1:24" x14ac:dyDescent="0.25">
      <c r="A4699" s="67"/>
      <c r="B4699" s="67">
        <v>5499</v>
      </c>
      <c r="C4699" s="67" t="s">
        <v>830</v>
      </c>
      <c r="D4699" s="111">
        <v>811100</v>
      </c>
      <c r="E4699" s="97" t="s">
        <v>557</v>
      </c>
      <c r="F4699" s="97">
        <v>755750</v>
      </c>
      <c r="G4699" s="97" t="s">
        <v>198</v>
      </c>
      <c r="H4699" s="99">
        <v>35954.71</v>
      </c>
      <c r="I4699" s="99">
        <v>59792.23</v>
      </c>
      <c r="J4699" s="100">
        <v>55791</v>
      </c>
      <c r="K4699" s="99">
        <v>25474.92</v>
      </c>
      <c r="L4699" s="101">
        <v>51000</v>
      </c>
      <c r="M4699" s="101"/>
      <c r="N4699" s="101"/>
      <c r="O4699" s="101"/>
      <c r="P4699" s="101"/>
      <c r="Q4699" s="93">
        <v>310010</v>
      </c>
      <c r="R4699" s="72" t="s">
        <v>833</v>
      </c>
      <c r="S4699" s="93">
        <v>510</v>
      </c>
      <c r="T4699" s="72" t="s">
        <v>723</v>
      </c>
      <c r="U4699" s="93">
        <v>31</v>
      </c>
      <c r="V4699" s="67" t="s">
        <v>716</v>
      </c>
      <c r="W4699" s="93">
        <v>75</v>
      </c>
      <c r="X4699" s="93"/>
    </row>
    <row r="4700" spans="1:24" x14ac:dyDescent="0.25">
      <c r="A4700" s="67"/>
      <c r="B4700" s="67">
        <v>5500</v>
      </c>
      <c r="C4700" s="67" t="s">
        <v>830</v>
      </c>
      <c r="D4700" s="111">
        <v>811100</v>
      </c>
      <c r="E4700" s="97" t="s">
        <v>557</v>
      </c>
      <c r="F4700" s="97">
        <v>765490</v>
      </c>
      <c r="G4700" s="97" t="s">
        <v>381</v>
      </c>
      <c r="H4700" s="99">
        <v>8736.93</v>
      </c>
      <c r="I4700" s="99">
        <v>8396.43</v>
      </c>
      <c r="J4700" s="100">
        <v>8266</v>
      </c>
      <c r="K4700" s="99">
        <v>4121.96</v>
      </c>
      <c r="L4700" s="101">
        <v>7500</v>
      </c>
      <c r="M4700" s="101"/>
      <c r="N4700" s="101"/>
      <c r="O4700" s="101"/>
      <c r="P4700" s="101"/>
      <c r="Q4700" s="93">
        <v>310010</v>
      </c>
      <c r="R4700" s="72" t="s">
        <v>833</v>
      </c>
      <c r="S4700" s="93">
        <v>510</v>
      </c>
      <c r="T4700" s="72" t="s">
        <v>723</v>
      </c>
      <c r="U4700" s="93">
        <v>31</v>
      </c>
      <c r="V4700" s="67" t="s">
        <v>716</v>
      </c>
      <c r="W4700" s="93">
        <v>76</v>
      </c>
      <c r="X4700" s="93"/>
    </row>
    <row r="4701" spans="1:24" s="66" customFormat="1" x14ac:dyDescent="0.25">
      <c r="A4701" s="67"/>
      <c r="B4701" s="67">
        <v>5501</v>
      </c>
      <c r="C4701" s="67" t="s">
        <v>830</v>
      </c>
      <c r="D4701" s="111">
        <v>811100</v>
      </c>
      <c r="E4701" s="97" t="s">
        <v>557</v>
      </c>
      <c r="F4701" s="97">
        <v>777410</v>
      </c>
      <c r="G4701" s="97" t="s">
        <v>204</v>
      </c>
      <c r="H4701" s="99">
        <v>0</v>
      </c>
      <c r="I4701" s="99">
        <v>0</v>
      </c>
      <c r="J4701" s="100">
        <v>0</v>
      </c>
      <c r="K4701" s="99">
        <v>0</v>
      </c>
      <c r="L4701" s="101">
        <v>0</v>
      </c>
      <c r="M4701" s="101"/>
      <c r="N4701" s="101"/>
      <c r="O4701" s="101"/>
      <c r="P4701" s="101"/>
      <c r="Q4701" s="93">
        <v>310010</v>
      </c>
      <c r="R4701" s="72" t="s">
        <v>833</v>
      </c>
      <c r="S4701" s="93">
        <v>510</v>
      </c>
      <c r="T4701" s="72" t="s">
        <v>723</v>
      </c>
      <c r="U4701" s="93">
        <v>31</v>
      </c>
      <c r="V4701" s="67" t="s">
        <v>716</v>
      </c>
      <c r="W4701" s="93">
        <v>77</v>
      </c>
      <c r="X4701" s="93"/>
    </row>
    <row r="4702" spans="1:24" x14ac:dyDescent="0.25">
      <c r="A4702" s="67"/>
      <c r="B4702" s="67">
        <v>5502</v>
      </c>
      <c r="C4702" s="67" t="s">
        <v>830</v>
      </c>
      <c r="D4702" s="111">
        <v>811100</v>
      </c>
      <c r="E4702" s="97" t="s">
        <v>557</v>
      </c>
      <c r="F4702" s="97">
        <v>787410</v>
      </c>
      <c r="G4702" s="97" t="s">
        <v>227</v>
      </c>
      <c r="H4702" s="99">
        <v>0</v>
      </c>
      <c r="I4702" s="99">
        <v>1182.8499999999999</v>
      </c>
      <c r="J4702" s="100">
        <v>2053</v>
      </c>
      <c r="K4702" s="99">
        <v>0</v>
      </c>
      <c r="L4702" s="101">
        <v>1500</v>
      </c>
      <c r="M4702" s="101"/>
      <c r="N4702" s="101"/>
      <c r="O4702" s="101"/>
      <c r="P4702" s="101"/>
      <c r="Q4702" s="93">
        <v>310010</v>
      </c>
      <c r="R4702" s="72" t="s">
        <v>833</v>
      </c>
      <c r="S4702" s="93">
        <v>510</v>
      </c>
      <c r="T4702" s="72" t="s">
        <v>723</v>
      </c>
      <c r="U4702" s="93">
        <v>31</v>
      </c>
      <c r="V4702" s="67" t="s">
        <v>716</v>
      </c>
      <c r="W4702" s="93">
        <v>78</v>
      </c>
      <c r="X4702" s="93"/>
    </row>
    <row r="4703" spans="1:24" x14ac:dyDescent="0.25">
      <c r="A4703" s="67"/>
      <c r="B4703" s="67">
        <v>5503</v>
      </c>
      <c r="C4703" s="67" t="s">
        <v>830</v>
      </c>
      <c r="D4703" s="111">
        <v>811100</v>
      </c>
      <c r="E4703" s="97" t="s">
        <v>557</v>
      </c>
      <c r="F4703" s="97">
        <v>787430</v>
      </c>
      <c r="G4703" s="97" t="s">
        <v>207</v>
      </c>
      <c r="H4703" s="99">
        <v>0</v>
      </c>
      <c r="I4703" s="99">
        <v>0</v>
      </c>
      <c r="J4703" s="100">
        <v>0</v>
      </c>
      <c r="K4703" s="99">
        <v>869.99</v>
      </c>
      <c r="L4703" s="101">
        <v>0</v>
      </c>
      <c r="M4703" s="101"/>
      <c r="N4703" s="101"/>
      <c r="O4703" s="101"/>
      <c r="P4703" s="101"/>
      <c r="Q4703" s="93">
        <v>310010</v>
      </c>
      <c r="R4703" s="72" t="s">
        <v>833</v>
      </c>
      <c r="S4703" s="93">
        <v>510</v>
      </c>
      <c r="T4703" s="72" t="s">
        <v>723</v>
      </c>
      <c r="U4703" s="93">
        <v>31</v>
      </c>
      <c r="V4703" s="67" t="s">
        <v>716</v>
      </c>
      <c r="W4703" s="93">
        <v>78</v>
      </c>
      <c r="X4703" s="93"/>
    </row>
    <row r="4704" spans="1:24" x14ac:dyDescent="0.25">
      <c r="A4704" s="67"/>
      <c r="B4704" s="67">
        <v>5504</v>
      </c>
      <c r="C4704" s="67" t="s">
        <v>830</v>
      </c>
      <c r="D4704" s="111">
        <v>811102</v>
      </c>
      <c r="E4704" s="98" t="s">
        <v>575</v>
      </c>
      <c r="F4704" s="97">
        <v>581001</v>
      </c>
      <c r="G4704" s="97" t="s">
        <v>831</v>
      </c>
      <c r="H4704" s="99">
        <v>4491146.29</v>
      </c>
      <c r="I4704" s="99">
        <v>4133753.5399999991</v>
      </c>
      <c r="J4704" s="100">
        <v>3878794</v>
      </c>
      <c r="K4704" s="99">
        <v>1841634.57</v>
      </c>
      <c r="L4704" s="101">
        <v>3800000</v>
      </c>
      <c r="M4704" s="101"/>
      <c r="N4704" s="101"/>
      <c r="O4704" s="101"/>
      <c r="P4704" s="101"/>
      <c r="Q4704" s="93">
        <v>310010</v>
      </c>
      <c r="R4704" s="72" t="s">
        <v>833</v>
      </c>
      <c r="S4704" s="93">
        <v>510</v>
      </c>
      <c r="T4704" s="72" t="s">
        <v>723</v>
      </c>
      <c r="U4704" s="93">
        <v>31</v>
      </c>
      <c r="V4704" s="67" t="s">
        <v>716</v>
      </c>
      <c r="W4704" s="93">
        <v>58</v>
      </c>
      <c r="X4704" s="93"/>
    </row>
    <row r="4705" spans="1:24" x14ac:dyDescent="0.25">
      <c r="A4705" s="67"/>
      <c r="B4705" s="67">
        <v>5505</v>
      </c>
      <c r="C4705" s="67" t="s">
        <v>830</v>
      </c>
      <c r="D4705" s="111">
        <v>811102</v>
      </c>
      <c r="E4705" s="97" t="s">
        <v>575</v>
      </c>
      <c r="F4705" s="97">
        <v>581002</v>
      </c>
      <c r="G4705" s="97" t="s">
        <v>558</v>
      </c>
      <c r="H4705" s="99">
        <v>0</v>
      </c>
      <c r="I4705" s="99">
        <v>0</v>
      </c>
      <c r="J4705" s="100">
        <v>0</v>
      </c>
      <c r="K4705" s="99">
        <v>0</v>
      </c>
      <c r="L4705" s="101">
        <v>0</v>
      </c>
      <c r="M4705" s="101"/>
      <c r="N4705" s="101"/>
      <c r="O4705" s="101"/>
      <c r="P4705" s="101"/>
      <c r="Q4705" s="93">
        <v>310010</v>
      </c>
      <c r="R4705" s="72" t="s">
        <v>833</v>
      </c>
      <c r="S4705" s="93">
        <v>510</v>
      </c>
      <c r="T4705" s="72" t="s">
        <v>723</v>
      </c>
      <c r="U4705" s="93">
        <v>31</v>
      </c>
      <c r="V4705" s="67" t="s">
        <v>716</v>
      </c>
      <c r="W4705" s="93">
        <v>58</v>
      </c>
      <c r="X4705" s="93"/>
    </row>
    <row r="4706" spans="1:24" x14ac:dyDescent="0.25">
      <c r="A4706" s="67"/>
      <c r="B4706" s="67">
        <v>5506</v>
      </c>
      <c r="C4706" s="67" t="s">
        <v>830</v>
      </c>
      <c r="D4706" s="111">
        <v>811102</v>
      </c>
      <c r="E4706" s="97" t="s">
        <v>575</v>
      </c>
      <c r="F4706" s="97">
        <v>581003</v>
      </c>
      <c r="G4706" s="97" t="s">
        <v>559</v>
      </c>
      <c r="H4706" s="99">
        <v>0</v>
      </c>
      <c r="I4706" s="99">
        <v>0</v>
      </c>
      <c r="J4706" s="100">
        <v>0</v>
      </c>
      <c r="K4706" s="99">
        <v>0</v>
      </c>
      <c r="L4706" s="101">
        <v>0</v>
      </c>
      <c r="M4706" s="101"/>
      <c r="N4706" s="101"/>
      <c r="O4706" s="101"/>
      <c r="P4706" s="101"/>
      <c r="Q4706" s="93">
        <v>310010</v>
      </c>
      <c r="R4706" s="72" t="s">
        <v>833</v>
      </c>
      <c r="S4706" s="93">
        <v>510</v>
      </c>
      <c r="T4706" s="72" t="s">
        <v>723</v>
      </c>
      <c r="U4706" s="93">
        <v>31</v>
      </c>
      <c r="V4706" s="67" t="s">
        <v>716</v>
      </c>
      <c r="W4706" s="93">
        <v>58</v>
      </c>
      <c r="X4706" s="93"/>
    </row>
    <row r="4707" spans="1:24" x14ac:dyDescent="0.25">
      <c r="A4707" s="67"/>
      <c r="B4707" s="67">
        <v>5507</v>
      </c>
      <c r="C4707" s="67" t="s">
        <v>830</v>
      </c>
      <c r="D4707" s="111">
        <v>811102</v>
      </c>
      <c r="E4707" s="97" t="s">
        <v>575</v>
      </c>
      <c r="F4707" s="97">
        <v>581004</v>
      </c>
      <c r="G4707" s="97" t="s">
        <v>560</v>
      </c>
      <c r="H4707" s="99">
        <v>0</v>
      </c>
      <c r="I4707" s="99">
        <v>0</v>
      </c>
      <c r="J4707" s="100">
        <v>0</v>
      </c>
      <c r="K4707" s="99">
        <v>0</v>
      </c>
      <c r="L4707" s="101">
        <v>0</v>
      </c>
      <c r="M4707" s="101"/>
      <c r="N4707" s="101"/>
      <c r="O4707" s="101"/>
      <c r="P4707" s="101"/>
      <c r="Q4707" s="93">
        <v>310010</v>
      </c>
      <c r="R4707" s="72" t="s">
        <v>833</v>
      </c>
      <c r="S4707" s="93">
        <v>510</v>
      </c>
      <c r="T4707" s="72" t="s">
        <v>723</v>
      </c>
      <c r="U4707" s="93">
        <v>31</v>
      </c>
      <c r="V4707" s="67" t="s">
        <v>716</v>
      </c>
      <c r="W4707" s="93">
        <v>58</v>
      </c>
      <c r="X4707" s="93"/>
    </row>
    <row r="4708" spans="1:24" x14ac:dyDescent="0.25">
      <c r="A4708" s="67"/>
      <c r="B4708" s="67">
        <v>5508</v>
      </c>
      <c r="C4708" s="67" t="s">
        <v>830</v>
      </c>
      <c r="D4708" s="111">
        <v>811102</v>
      </c>
      <c r="E4708" s="97" t="s">
        <v>575</v>
      </c>
      <c r="F4708" s="97">
        <v>581005</v>
      </c>
      <c r="G4708" s="97" t="s">
        <v>561</v>
      </c>
      <c r="H4708" s="99">
        <v>-1.4551915228366852E-11</v>
      </c>
      <c r="I4708" s="99">
        <v>0</v>
      </c>
      <c r="J4708" s="100">
        <v>0</v>
      </c>
      <c r="K4708" s="99">
        <v>0</v>
      </c>
      <c r="L4708" s="101">
        <v>0</v>
      </c>
      <c r="M4708" s="101"/>
      <c r="N4708" s="101"/>
      <c r="O4708" s="101"/>
      <c r="P4708" s="101"/>
      <c r="Q4708" s="93">
        <v>310010</v>
      </c>
      <c r="R4708" s="72" t="s">
        <v>833</v>
      </c>
      <c r="S4708" s="93">
        <v>510</v>
      </c>
      <c r="T4708" s="72" t="s">
        <v>723</v>
      </c>
      <c r="U4708" s="93">
        <v>31</v>
      </c>
      <c r="V4708" s="67" t="s">
        <v>716</v>
      </c>
      <c r="W4708" s="93">
        <v>58</v>
      </c>
      <c r="X4708" s="93"/>
    </row>
    <row r="4709" spans="1:24" x14ac:dyDescent="0.25">
      <c r="A4709" s="67"/>
      <c r="B4709" s="67">
        <v>5509</v>
      </c>
      <c r="C4709" s="67" t="s">
        <v>830</v>
      </c>
      <c r="D4709" s="111">
        <v>811102</v>
      </c>
      <c r="E4709" s="97" t="s">
        <v>575</v>
      </c>
      <c r="F4709" s="97">
        <v>581006</v>
      </c>
      <c r="G4709" s="97" t="s">
        <v>562</v>
      </c>
      <c r="H4709" s="99">
        <v>7.2759576141834259E-12</v>
      </c>
      <c r="I4709" s="99">
        <v>0</v>
      </c>
      <c r="J4709" s="100">
        <v>0</v>
      </c>
      <c r="K4709" s="99">
        <v>0</v>
      </c>
      <c r="L4709" s="101">
        <v>0</v>
      </c>
      <c r="M4709" s="101"/>
      <c r="N4709" s="101"/>
      <c r="O4709" s="101"/>
      <c r="P4709" s="101"/>
      <c r="Q4709" s="93">
        <v>310010</v>
      </c>
      <c r="R4709" s="72" t="s">
        <v>833</v>
      </c>
      <c r="S4709" s="93">
        <v>510</v>
      </c>
      <c r="T4709" s="72" t="s">
        <v>723</v>
      </c>
      <c r="U4709" s="93">
        <v>31</v>
      </c>
      <c r="V4709" s="67" t="s">
        <v>716</v>
      </c>
      <c r="W4709" s="93">
        <v>58</v>
      </c>
      <c r="X4709" s="93"/>
    </row>
    <row r="4710" spans="1:24" x14ac:dyDescent="0.25">
      <c r="A4710" s="67"/>
      <c r="B4710" s="67">
        <v>5510</v>
      </c>
      <c r="C4710" s="67" t="s">
        <v>830</v>
      </c>
      <c r="D4710" s="111">
        <v>811102</v>
      </c>
      <c r="E4710" s="97" t="s">
        <v>575</v>
      </c>
      <c r="F4710" s="97">
        <v>581007</v>
      </c>
      <c r="G4710" s="97" t="s">
        <v>563</v>
      </c>
      <c r="H4710" s="99">
        <v>0</v>
      </c>
      <c r="I4710" s="99">
        <v>0</v>
      </c>
      <c r="J4710" s="100">
        <v>0</v>
      </c>
      <c r="K4710" s="99">
        <v>0</v>
      </c>
      <c r="L4710" s="101">
        <v>0</v>
      </c>
      <c r="M4710" s="101"/>
      <c r="N4710" s="101"/>
      <c r="O4710" s="101"/>
      <c r="P4710" s="101"/>
      <c r="Q4710" s="93">
        <v>310010</v>
      </c>
      <c r="R4710" s="72" t="s">
        <v>833</v>
      </c>
      <c r="S4710" s="93">
        <v>510</v>
      </c>
      <c r="T4710" s="72" t="s">
        <v>723</v>
      </c>
      <c r="U4710" s="93">
        <v>31</v>
      </c>
      <c r="V4710" s="67" t="s">
        <v>716</v>
      </c>
      <c r="W4710" s="93">
        <v>58</v>
      </c>
      <c r="X4710" s="93"/>
    </row>
    <row r="4711" spans="1:24" x14ac:dyDescent="0.25">
      <c r="A4711" s="67"/>
      <c r="B4711" s="67">
        <v>5511</v>
      </c>
      <c r="C4711" s="67" t="s">
        <v>830</v>
      </c>
      <c r="D4711" s="111">
        <v>811102</v>
      </c>
      <c r="E4711" s="97" t="s">
        <v>575</v>
      </c>
      <c r="F4711" s="97">
        <v>581011</v>
      </c>
      <c r="G4711" s="97" t="s">
        <v>564</v>
      </c>
      <c r="H4711" s="99">
        <v>-85429.26999999999</v>
      </c>
      <c r="I4711" s="99">
        <v>-84644.549999999988</v>
      </c>
      <c r="J4711" s="100">
        <v>-86759</v>
      </c>
      <c r="K4711" s="99">
        <v>-45125.999999999993</v>
      </c>
      <c r="L4711" s="101">
        <v>-88000</v>
      </c>
      <c r="M4711" s="101"/>
      <c r="N4711" s="101"/>
      <c r="O4711" s="101"/>
      <c r="P4711" s="101"/>
      <c r="Q4711" s="93">
        <v>310010</v>
      </c>
      <c r="R4711" s="72" t="s">
        <v>833</v>
      </c>
      <c r="S4711" s="93">
        <v>510</v>
      </c>
      <c r="T4711" s="72" t="s">
        <v>723</v>
      </c>
      <c r="U4711" s="93">
        <v>31</v>
      </c>
      <c r="V4711" s="67" t="s">
        <v>716</v>
      </c>
      <c r="W4711" s="93">
        <v>58</v>
      </c>
      <c r="X4711" s="93"/>
    </row>
    <row r="4712" spans="1:24" x14ac:dyDescent="0.25">
      <c r="A4712" s="67"/>
      <c r="B4712" s="67">
        <v>5512</v>
      </c>
      <c r="C4712" s="67" t="s">
        <v>830</v>
      </c>
      <c r="D4712" s="111">
        <v>811102</v>
      </c>
      <c r="E4712" s="97" t="s">
        <v>575</v>
      </c>
      <c r="F4712" s="97">
        <v>581016</v>
      </c>
      <c r="G4712" s="97" t="s">
        <v>832</v>
      </c>
      <c r="H4712" s="99">
        <v>0</v>
      </c>
      <c r="I4712" s="99">
        <v>0</v>
      </c>
      <c r="J4712" s="100">
        <v>6657</v>
      </c>
      <c r="K4712" s="99">
        <v>6657.1</v>
      </c>
      <c r="L4712" s="101">
        <v>6000</v>
      </c>
      <c r="M4712" s="101"/>
      <c r="N4712" s="101"/>
      <c r="O4712" s="101"/>
      <c r="P4712" s="101"/>
      <c r="Q4712" s="93">
        <v>310010</v>
      </c>
      <c r="R4712" s="72" t="s">
        <v>833</v>
      </c>
      <c r="S4712" s="93">
        <v>510</v>
      </c>
      <c r="T4712" s="72" t="s">
        <v>723</v>
      </c>
      <c r="U4712" s="93">
        <v>31</v>
      </c>
      <c r="V4712" s="67" t="s">
        <v>716</v>
      </c>
      <c r="W4712" s="93">
        <v>58</v>
      </c>
      <c r="X4712" s="93"/>
    </row>
    <row r="4713" spans="1:24" x14ac:dyDescent="0.25">
      <c r="A4713" s="67"/>
      <c r="B4713" s="67">
        <v>5513</v>
      </c>
      <c r="C4713" s="67" t="s">
        <v>830</v>
      </c>
      <c r="D4713" s="111">
        <v>811102</v>
      </c>
      <c r="E4713" s="97" t="s">
        <v>575</v>
      </c>
      <c r="F4713" s="97">
        <v>590004</v>
      </c>
      <c r="G4713" s="97" t="s">
        <v>565</v>
      </c>
      <c r="H4713" s="99">
        <v>0</v>
      </c>
      <c r="I4713" s="99">
        <v>0</v>
      </c>
      <c r="J4713" s="100">
        <v>0</v>
      </c>
      <c r="K4713" s="99">
        <v>0</v>
      </c>
      <c r="L4713" s="101">
        <v>0</v>
      </c>
      <c r="M4713" s="101"/>
      <c r="N4713" s="101"/>
      <c r="O4713" s="101"/>
      <c r="P4713" s="101"/>
      <c r="Q4713" s="93">
        <v>310010</v>
      </c>
      <c r="R4713" s="72" t="s">
        <v>833</v>
      </c>
      <c r="S4713" s="93">
        <v>510</v>
      </c>
      <c r="T4713" s="72" t="s">
        <v>723</v>
      </c>
      <c r="U4713" s="93">
        <v>31</v>
      </c>
      <c r="V4713" s="67" t="s">
        <v>716</v>
      </c>
      <c r="W4713" s="93">
        <v>59</v>
      </c>
      <c r="X4713" s="93"/>
    </row>
    <row r="4714" spans="1:24" x14ac:dyDescent="0.25">
      <c r="A4714" s="67"/>
      <c r="B4714" s="67">
        <v>5514</v>
      </c>
      <c r="C4714" s="67" t="s">
        <v>830</v>
      </c>
      <c r="D4714" s="111">
        <v>811102</v>
      </c>
      <c r="E4714" s="97" t="s">
        <v>575</v>
      </c>
      <c r="F4714" s="97">
        <v>590099</v>
      </c>
      <c r="G4714" s="97" t="s">
        <v>348</v>
      </c>
      <c r="H4714" s="99">
        <v>23757.159999999996</v>
      </c>
      <c r="I4714" s="99">
        <v>28429.760000000002</v>
      </c>
      <c r="J4714" s="100">
        <v>21941</v>
      </c>
      <c r="K4714" s="99">
        <v>6752.07</v>
      </c>
      <c r="L4714" s="101">
        <v>12000</v>
      </c>
      <c r="M4714" s="101"/>
      <c r="N4714" s="101"/>
      <c r="O4714" s="101"/>
      <c r="P4714" s="101"/>
      <c r="Q4714" s="93">
        <v>310010</v>
      </c>
      <c r="R4714" s="72" t="s">
        <v>833</v>
      </c>
      <c r="S4714" s="93">
        <v>510</v>
      </c>
      <c r="T4714" s="72" t="s">
        <v>723</v>
      </c>
      <c r="U4714" s="93">
        <v>31</v>
      </c>
      <c r="V4714" s="67" t="s">
        <v>716</v>
      </c>
      <c r="W4714" s="93">
        <v>59</v>
      </c>
      <c r="X4714" s="93"/>
    </row>
    <row r="4715" spans="1:24" x14ac:dyDescent="0.25">
      <c r="A4715" s="67"/>
      <c r="B4715" s="67">
        <v>5515</v>
      </c>
      <c r="C4715" s="67" t="s">
        <v>830</v>
      </c>
      <c r="D4715" s="111">
        <v>811102</v>
      </c>
      <c r="E4715" s="97" t="s">
        <v>575</v>
      </c>
      <c r="F4715" s="97">
        <v>611210</v>
      </c>
      <c r="G4715" s="97" t="s">
        <v>221</v>
      </c>
      <c r="H4715" s="99">
        <v>53769</v>
      </c>
      <c r="I4715" s="99">
        <v>56002.1</v>
      </c>
      <c r="J4715" s="100">
        <v>52725</v>
      </c>
      <c r="K4715" s="99">
        <v>24682.27</v>
      </c>
      <c r="L4715" s="101">
        <v>51316</v>
      </c>
      <c r="M4715" s="101"/>
      <c r="N4715" s="101"/>
      <c r="O4715" s="101"/>
      <c r="P4715" s="101"/>
      <c r="Q4715" s="93">
        <v>310010</v>
      </c>
      <c r="R4715" s="72" t="s">
        <v>833</v>
      </c>
      <c r="S4715" s="93">
        <v>510</v>
      </c>
      <c r="T4715" s="72" t="s">
        <v>723</v>
      </c>
      <c r="U4715" s="93">
        <v>31</v>
      </c>
      <c r="V4715" s="67" t="s">
        <v>716</v>
      </c>
      <c r="W4715" s="93">
        <v>61</v>
      </c>
      <c r="X4715" s="93"/>
    </row>
    <row r="4716" spans="1:24" x14ac:dyDescent="0.25">
      <c r="A4716" s="67"/>
      <c r="B4716" s="67">
        <v>5516</v>
      </c>
      <c r="C4716" s="67" t="s">
        <v>830</v>
      </c>
      <c r="D4716" s="111">
        <v>811102</v>
      </c>
      <c r="E4716" s="97" t="s">
        <v>575</v>
      </c>
      <c r="F4716" s="97">
        <v>611310</v>
      </c>
      <c r="G4716" s="97" t="s">
        <v>179</v>
      </c>
      <c r="H4716" s="99">
        <v>28127.11</v>
      </c>
      <c r="I4716" s="99">
        <v>38811.760000000002</v>
      </c>
      <c r="J4716" s="100">
        <v>9703</v>
      </c>
      <c r="K4716" s="99">
        <v>0</v>
      </c>
      <c r="L4716" s="101">
        <v>57737</v>
      </c>
      <c r="M4716" s="101"/>
      <c r="N4716" s="101"/>
      <c r="O4716" s="101"/>
      <c r="P4716" s="101"/>
      <c r="Q4716" s="93">
        <v>310010</v>
      </c>
      <c r="R4716" s="72" t="s">
        <v>833</v>
      </c>
      <c r="S4716" s="93">
        <v>510</v>
      </c>
      <c r="T4716" s="72" t="s">
        <v>723</v>
      </c>
      <c r="U4716" s="93">
        <v>31</v>
      </c>
      <c r="V4716" s="67" t="s">
        <v>716</v>
      </c>
      <c r="W4716" s="93">
        <v>61</v>
      </c>
      <c r="X4716" s="93"/>
    </row>
    <row r="4717" spans="1:24" x14ac:dyDescent="0.25">
      <c r="A4717" s="67"/>
      <c r="B4717" s="67">
        <v>5517</v>
      </c>
      <c r="C4717" s="67" t="s">
        <v>830</v>
      </c>
      <c r="D4717" s="111">
        <v>811102</v>
      </c>
      <c r="E4717" s="97" t="s">
        <v>575</v>
      </c>
      <c r="F4717" s="97">
        <v>611410</v>
      </c>
      <c r="G4717" s="97" t="s">
        <v>209</v>
      </c>
      <c r="H4717" s="99">
        <v>46821.120000000017</v>
      </c>
      <c r="I4717" s="99">
        <v>48693.960000000014</v>
      </c>
      <c r="J4717" s="100">
        <v>49668</v>
      </c>
      <c r="K4717" s="99">
        <v>25320.9</v>
      </c>
      <c r="L4717" s="101">
        <v>52666</v>
      </c>
      <c r="M4717" s="101"/>
      <c r="N4717" s="101"/>
      <c r="O4717" s="101"/>
      <c r="P4717" s="101"/>
      <c r="Q4717" s="93">
        <v>310010</v>
      </c>
      <c r="R4717" s="72" t="s">
        <v>833</v>
      </c>
      <c r="S4717" s="93">
        <v>510</v>
      </c>
      <c r="T4717" s="72" t="s">
        <v>723</v>
      </c>
      <c r="U4717" s="93">
        <v>31</v>
      </c>
      <c r="V4717" s="67" t="s">
        <v>716</v>
      </c>
      <c r="W4717" s="93">
        <v>61</v>
      </c>
      <c r="X4717" s="93"/>
    </row>
    <row r="4718" spans="1:24" x14ac:dyDescent="0.25">
      <c r="A4718" s="67"/>
      <c r="B4718" s="67">
        <v>5518</v>
      </c>
      <c r="C4718" s="67" t="s">
        <v>830</v>
      </c>
      <c r="D4718" s="111">
        <v>811102</v>
      </c>
      <c r="E4718" s="97" t="s">
        <v>575</v>
      </c>
      <c r="F4718" s="97">
        <v>611420</v>
      </c>
      <c r="G4718" s="97" t="s">
        <v>181</v>
      </c>
      <c r="H4718" s="99">
        <v>158224.99999999997</v>
      </c>
      <c r="I4718" s="99">
        <v>168493.15999999997</v>
      </c>
      <c r="J4718" s="100">
        <v>168419</v>
      </c>
      <c r="K4718" s="99">
        <v>82905.72</v>
      </c>
      <c r="L4718" s="101">
        <v>168468</v>
      </c>
      <c r="M4718" s="101"/>
      <c r="N4718" s="101"/>
      <c r="O4718" s="101"/>
      <c r="P4718" s="101"/>
      <c r="Q4718" s="93">
        <v>310010</v>
      </c>
      <c r="R4718" s="72" t="s">
        <v>833</v>
      </c>
      <c r="S4718" s="93">
        <v>510</v>
      </c>
      <c r="T4718" s="72" t="s">
        <v>723</v>
      </c>
      <c r="U4718" s="93">
        <v>31</v>
      </c>
      <c r="V4718" s="67" t="s">
        <v>716</v>
      </c>
      <c r="W4718" s="93">
        <v>61</v>
      </c>
      <c r="X4718" s="93"/>
    </row>
    <row r="4719" spans="1:24" x14ac:dyDescent="0.25">
      <c r="A4719" s="67"/>
      <c r="B4719" s="67">
        <v>5519</v>
      </c>
      <c r="C4719" s="67" t="s">
        <v>830</v>
      </c>
      <c r="D4719" s="111">
        <v>811102</v>
      </c>
      <c r="E4719" s="97" t="s">
        <v>575</v>
      </c>
      <c r="F4719" s="97">
        <v>611440</v>
      </c>
      <c r="G4719" s="97" t="s">
        <v>255</v>
      </c>
      <c r="H4719" s="99">
        <v>0</v>
      </c>
      <c r="I4719" s="99">
        <v>0</v>
      </c>
      <c r="J4719" s="100">
        <v>0</v>
      </c>
      <c r="K4719" s="99">
        <v>0</v>
      </c>
      <c r="L4719" s="101">
        <v>0</v>
      </c>
      <c r="M4719" s="101"/>
      <c r="N4719" s="101"/>
      <c r="O4719" s="101"/>
      <c r="P4719" s="101"/>
      <c r="Q4719" s="93">
        <v>310010</v>
      </c>
      <c r="R4719" s="72" t="s">
        <v>833</v>
      </c>
      <c r="S4719" s="93">
        <v>510</v>
      </c>
      <c r="T4719" s="72" t="s">
        <v>723</v>
      </c>
      <c r="U4719" s="93">
        <v>31</v>
      </c>
      <c r="V4719" s="67" t="s">
        <v>716</v>
      </c>
      <c r="W4719" s="93">
        <v>61</v>
      </c>
      <c r="X4719" s="93"/>
    </row>
    <row r="4720" spans="1:24" x14ac:dyDescent="0.25">
      <c r="A4720" s="67"/>
      <c r="B4720" s="67">
        <v>5520</v>
      </c>
      <c r="C4720" s="67" t="s">
        <v>830</v>
      </c>
      <c r="D4720" s="111">
        <v>811102</v>
      </c>
      <c r="E4720" s="97" t="s">
        <v>575</v>
      </c>
      <c r="F4720" s="97">
        <v>611460</v>
      </c>
      <c r="G4720" s="97" t="s">
        <v>182</v>
      </c>
      <c r="H4720" s="99">
        <v>16097.19</v>
      </c>
      <c r="I4720" s="99">
        <v>17770.75</v>
      </c>
      <c r="J4720" s="100">
        <v>18388</v>
      </c>
      <c r="K4720" s="99">
        <v>9193.64</v>
      </c>
      <c r="L4720" s="101">
        <v>18652</v>
      </c>
      <c r="M4720" s="101"/>
      <c r="N4720" s="101"/>
      <c r="O4720" s="101"/>
      <c r="P4720" s="101"/>
      <c r="Q4720" s="93">
        <v>310010</v>
      </c>
      <c r="R4720" s="72" t="s">
        <v>833</v>
      </c>
      <c r="S4720" s="93">
        <v>510</v>
      </c>
      <c r="T4720" s="72" t="s">
        <v>723</v>
      </c>
      <c r="U4720" s="93">
        <v>31</v>
      </c>
      <c r="V4720" s="67" t="s">
        <v>716</v>
      </c>
      <c r="W4720" s="93">
        <v>61</v>
      </c>
      <c r="X4720" s="93"/>
    </row>
    <row r="4721" spans="1:24" x14ac:dyDescent="0.25">
      <c r="A4721" s="67"/>
      <c r="B4721" s="67">
        <v>5521</v>
      </c>
      <c r="C4721" s="67" t="s">
        <v>830</v>
      </c>
      <c r="D4721" s="111">
        <v>811102</v>
      </c>
      <c r="E4721" s="97" t="s">
        <v>575</v>
      </c>
      <c r="F4721" s="97">
        <v>611489</v>
      </c>
      <c r="G4721" s="97" t="s">
        <v>733</v>
      </c>
      <c r="H4721" s="99">
        <v>0</v>
      </c>
      <c r="I4721" s="99">
        <v>1271.1200000000001</v>
      </c>
      <c r="J4721" s="100">
        <v>3023</v>
      </c>
      <c r="K4721" s="99">
        <v>1752.1399999999999</v>
      </c>
      <c r="L4721" s="101">
        <v>3669</v>
      </c>
      <c r="M4721" s="101"/>
      <c r="N4721" s="101"/>
      <c r="O4721" s="101"/>
      <c r="P4721" s="101"/>
      <c r="Q4721" s="93">
        <v>310010</v>
      </c>
      <c r="R4721" s="72" t="s">
        <v>833</v>
      </c>
      <c r="S4721" s="93">
        <v>510</v>
      </c>
      <c r="T4721" s="72" t="s">
        <v>723</v>
      </c>
      <c r="U4721" s="93">
        <v>31</v>
      </c>
      <c r="V4721" s="67" t="s">
        <v>716</v>
      </c>
      <c r="W4721" s="93">
        <v>61</v>
      </c>
      <c r="X4721" s="93"/>
    </row>
    <row r="4722" spans="1:24" x14ac:dyDescent="0.25">
      <c r="A4722" s="67"/>
      <c r="B4722" s="67">
        <v>5522</v>
      </c>
      <c r="C4722" s="67" t="s">
        <v>830</v>
      </c>
      <c r="D4722" s="111">
        <v>811102</v>
      </c>
      <c r="E4722" s="97" t="s">
        <v>575</v>
      </c>
      <c r="F4722" s="97">
        <v>611491</v>
      </c>
      <c r="G4722" s="97" t="s">
        <v>233</v>
      </c>
      <c r="H4722" s="99">
        <v>1060.6300000000001</v>
      </c>
      <c r="I4722" s="99">
        <v>35.119999999999997</v>
      </c>
      <c r="J4722" s="100">
        <v>35</v>
      </c>
      <c r="K4722" s="99">
        <v>0</v>
      </c>
      <c r="L4722" s="101">
        <v>0</v>
      </c>
      <c r="M4722" s="101"/>
      <c r="N4722" s="101"/>
      <c r="O4722" s="101"/>
      <c r="P4722" s="101"/>
      <c r="Q4722" s="93">
        <v>310010</v>
      </c>
      <c r="R4722" s="72" t="s">
        <v>833</v>
      </c>
      <c r="S4722" s="93">
        <v>510</v>
      </c>
      <c r="T4722" s="72" t="s">
        <v>723</v>
      </c>
      <c r="U4722" s="93">
        <v>31</v>
      </c>
      <c r="V4722" s="67" t="s">
        <v>716</v>
      </c>
      <c r="W4722" s="93">
        <v>61</v>
      </c>
      <c r="X4722" s="93"/>
    </row>
    <row r="4723" spans="1:24" x14ac:dyDescent="0.25">
      <c r="A4723" s="67"/>
      <c r="B4723" s="67">
        <v>5523</v>
      </c>
      <c r="C4723" s="67" t="s">
        <v>830</v>
      </c>
      <c r="D4723" s="111">
        <v>811102</v>
      </c>
      <c r="E4723" s="97" t="s">
        <v>575</v>
      </c>
      <c r="F4723" s="97">
        <v>611492</v>
      </c>
      <c r="G4723" s="97" t="s">
        <v>183</v>
      </c>
      <c r="H4723" s="99">
        <v>19793.34</v>
      </c>
      <c r="I4723" s="99">
        <v>29065.899999999998</v>
      </c>
      <c r="J4723" s="100">
        <v>21690</v>
      </c>
      <c r="K4723" s="99">
        <v>10991.74</v>
      </c>
      <c r="L4723" s="101">
        <v>19483</v>
      </c>
      <c r="M4723" s="101"/>
      <c r="N4723" s="101"/>
      <c r="O4723" s="101"/>
      <c r="P4723" s="101"/>
      <c r="Q4723" s="93">
        <v>310010</v>
      </c>
      <c r="R4723" s="72" t="s">
        <v>833</v>
      </c>
      <c r="S4723" s="93">
        <v>510</v>
      </c>
      <c r="T4723" s="72" t="s">
        <v>723</v>
      </c>
      <c r="U4723" s="93">
        <v>31</v>
      </c>
      <c r="V4723" s="67" t="s">
        <v>716</v>
      </c>
      <c r="W4723" s="93">
        <v>61</v>
      </c>
      <c r="X4723" s="93"/>
    </row>
    <row r="4724" spans="1:24" x14ac:dyDescent="0.25">
      <c r="A4724" s="67"/>
      <c r="B4724" s="67">
        <v>5524</v>
      </c>
      <c r="C4724" s="67" t="s">
        <v>830</v>
      </c>
      <c r="D4724" s="111">
        <v>811102</v>
      </c>
      <c r="E4724" s="97" t="s">
        <v>575</v>
      </c>
      <c r="F4724" s="97">
        <v>611493</v>
      </c>
      <c r="G4724" s="97" t="s">
        <v>218</v>
      </c>
      <c r="H4724" s="99">
        <v>0</v>
      </c>
      <c r="I4724" s="99">
        <v>2705.44</v>
      </c>
      <c r="J4724" s="100">
        <v>2705</v>
      </c>
      <c r="K4724" s="99">
        <v>0</v>
      </c>
      <c r="L4724" s="101">
        <v>0</v>
      </c>
      <c r="M4724" s="101"/>
      <c r="N4724" s="101"/>
      <c r="O4724" s="101"/>
      <c r="P4724" s="101"/>
      <c r="Q4724" s="93">
        <v>310010</v>
      </c>
      <c r="R4724" s="72" t="s">
        <v>833</v>
      </c>
      <c r="S4724" s="93">
        <v>510</v>
      </c>
      <c r="T4724" s="72" t="s">
        <v>723</v>
      </c>
      <c r="U4724" s="93">
        <v>31</v>
      </c>
      <c r="V4724" s="67" t="s">
        <v>716</v>
      </c>
      <c r="W4724" s="93">
        <v>61</v>
      </c>
      <c r="X4724" s="93"/>
    </row>
    <row r="4725" spans="1:24" x14ac:dyDescent="0.25">
      <c r="A4725" s="67"/>
      <c r="B4725" s="67">
        <v>5525</v>
      </c>
      <c r="C4725" s="67" t="s">
        <v>830</v>
      </c>
      <c r="D4725" s="111">
        <v>811102</v>
      </c>
      <c r="E4725" s="97" t="s">
        <v>575</v>
      </c>
      <c r="F4725" s="97">
        <v>611515</v>
      </c>
      <c r="G4725" s="97" t="s">
        <v>213</v>
      </c>
      <c r="H4725" s="99">
        <v>0</v>
      </c>
      <c r="I4725" s="99">
        <v>0</v>
      </c>
      <c r="J4725" s="100">
        <v>0</v>
      </c>
      <c r="K4725" s="99">
        <v>0</v>
      </c>
      <c r="L4725" s="101">
        <v>0</v>
      </c>
      <c r="M4725" s="101"/>
      <c r="N4725" s="101"/>
      <c r="O4725" s="101"/>
      <c r="P4725" s="101"/>
      <c r="Q4725" s="93">
        <v>310010</v>
      </c>
      <c r="R4725" s="72" t="s">
        <v>833</v>
      </c>
      <c r="S4725" s="93">
        <v>510</v>
      </c>
      <c r="T4725" s="72" t="s">
        <v>723</v>
      </c>
      <c r="U4725" s="93">
        <v>31</v>
      </c>
      <c r="V4725" s="67" t="s">
        <v>716</v>
      </c>
      <c r="W4725" s="93">
        <v>61</v>
      </c>
      <c r="X4725" s="93"/>
    </row>
    <row r="4726" spans="1:24" s="66" customFormat="1" x14ac:dyDescent="0.25">
      <c r="A4726" s="67"/>
      <c r="B4726" s="67">
        <v>5526</v>
      </c>
      <c r="C4726" s="67" t="s">
        <v>830</v>
      </c>
      <c r="D4726" s="111">
        <v>811102</v>
      </c>
      <c r="E4726" s="97" t="s">
        <v>575</v>
      </c>
      <c r="F4726" s="97">
        <v>642110</v>
      </c>
      <c r="G4726" s="97" t="s">
        <v>484</v>
      </c>
      <c r="H4726" s="99">
        <v>56268.539999999994</v>
      </c>
      <c r="I4726" s="99">
        <v>64652.400000000009</v>
      </c>
      <c r="J4726" s="100">
        <v>62093</v>
      </c>
      <c r="K4726" s="99">
        <v>31975.919999999998</v>
      </c>
      <c r="L4726" s="101">
        <v>62000</v>
      </c>
      <c r="M4726" s="101"/>
      <c r="N4726" s="101"/>
      <c r="O4726" s="101"/>
      <c r="P4726" s="101"/>
      <c r="Q4726" s="93">
        <v>310010</v>
      </c>
      <c r="R4726" s="72" t="s">
        <v>833</v>
      </c>
      <c r="S4726" s="93">
        <v>510</v>
      </c>
      <c r="T4726" s="72" t="s">
        <v>723</v>
      </c>
      <c r="U4726" s="93">
        <v>31</v>
      </c>
      <c r="V4726" s="67" t="s">
        <v>716</v>
      </c>
      <c r="W4726" s="93">
        <v>64</v>
      </c>
      <c r="X4726" s="93"/>
    </row>
    <row r="4727" spans="1:24" x14ac:dyDescent="0.25">
      <c r="A4727" s="67"/>
      <c r="B4727" s="67">
        <v>5527</v>
      </c>
      <c r="C4727" s="67" t="s">
        <v>830</v>
      </c>
      <c r="D4727" s="111">
        <v>811102</v>
      </c>
      <c r="E4727" s="97" t="s">
        <v>575</v>
      </c>
      <c r="F4727" s="97">
        <v>642164</v>
      </c>
      <c r="G4727" s="97" t="s">
        <v>488</v>
      </c>
      <c r="H4727" s="99">
        <v>0</v>
      </c>
      <c r="I4727" s="99">
        <v>21174.78</v>
      </c>
      <c r="J4727" s="100">
        <v>23828</v>
      </c>
      <c r="K4727" s="99">
        <v>11339.41</v>
      </c>
      <c r="L4727" s="101">
        <v>20500</v>
      </c>
      <c r="M4727" s="101"/>
      <c r="N4727" s="101"/>
      <c r="O4727" s="101"/>
      <c r="P4727" s="101"/>
      <c r="Q4727" s="93">
        <v>310010</v>
      </c>
      <c r="R4727" s="72" t="s">
        <v>833</v>
      </c>
      <c r="S4727" s="93">
        <v>510</v>
      </c>
      <c r="T4727" s="72" t="s">
        <v>723</v>
      </c>
      <c r="U4727" s="93">
        <v>31</v>
      </c>
      <c r="V4727" s="67" t="s">
        <v>716</v>
      </c>
      <c r="W4727" s="93">
        <v>64</v>
      </c>
      <c r="X4727" s="93"/>
    </row>
    <row r="4728" spans="1:24" x14ac:dyDescent="0.25">
      <c r="A4728" s="67"/>
      <c r="B4728" s="67">
        <v>5528</v>
      </c>
      <c r="C4728" s="67" t="s">
        <v>830</v>
      </c>
      <c r="D4728" s="111">
        <v>811102</v>
      </c>
      <c r="E4728" s="97" t="s">
        <v>575</v>
      </c>
      <c r="F4728" s="97">
        <v>642165</v>
      </c>
      <c r="G4728" s="97" t="s">
        <v>489</v>
      </c>
      <c r="H4728" s="99">
        <v>4463.4400000000005</v>
      </c>
      <c r="I4728" s="99">
        <v>3075.59</v>
      </c>
      <c r="J4728" s="100">
        <v>439</v>
      </c>
      <c r="K4728" s="99">
        <v>0</v>
      </c>
      <c r="L4728" s="101">
        <v>0</v>
      </c>
      <c r="M4728" s="101"/>
      <c r="N4728" s="101"/>
      <c r="O4728" s="101"/>
      <c r="P4728" s="101"/>
      <c r="Q4728" s="93">
        <v>310010</v>
      </c>
      <c r="R4728" s="72" t="s">
        <v>833</v>
      </c>
      <c r="S4728" s="93">
        <v>510</v>
      </c>
      <c r="T4728" s="72" t="s">
        <v>723</v>
      </c>
      <c r="U4728" s="93">
        <v>31</v>
      </c>
      <c r="V4728" s="67" t="s">
        <v>716</v>
      </c>
      <c r="W4728" s="93">
        <v>64</v>
      </c>
      <c r="X4728" s="93"/>
    </row>
    <row r="4729" spans="1:24" x14ac:dyDescent="0.25">
      <c r="A4729" s="67"/>
      <c r="B4729" s="67">
        <v>5529</v>
      </c>
      <c r="C4729" s="67" t="s">
        <v>830</v>
      </c>
      <c r="D4729" s="111">
        <v>811102</v>
      </c>
      <c r="E4729" s="97" t="s">
        <v>575</v>
      </c>
      <c r="F4729" s="97">
        <v>712355</v>
      </c>
      <c r="G4729" s="97" t="s">
        <v>376</v>
      </c>
      <c r="H4729" s="99">
        <v>204406.34999999998</v>
      </c>
      <c r="I4729" s="99">
        <v>175290.21000000002</v>
      </c>
      <c r="J4729" s="100">
        <v>133603</v>
      </c>
      <c r="K4729" s="99">
        <v>55554.36</v>
      </c>
      <c r="L4729" s="101">
        <v>145000</v>
      </c>
      <c r="M4729" s="101"/>
      <c r="N4729" s="101"/>
      <c r="O4729" s="101"/>
      <c r="P4729" s="101"/>
      <c r="Q4729" s="93">
        <v>310010</v>
      </c>
      <c r="R4729" s="72" t="s">
        <v>833</v>
      </c>
      <c r="S4729" s="93">
        <v>510</v>
      </c>
      <c r="T4729" s="72" t="s">
        <v>723</v>
      </c>
      <c r="U4729" s="93">
        <v>31</v>
      </c>
      <c r="V4729" s="67" t="s">
        <v>716</v>
      </c>
      <c r="W4729" s="93">
        <v>71</v>
      </c>
      <c r="X4729" s="93"/>
    </row>
    <row r="4730" spans="1:24" x14ac:dyDescent="0.25">
      <c r="A4730" s="67"/>
      <c r="B4730" s="67">
        <v>5530</v>
      </c>
      <c r="C4730" s="67" t="s">
        <v>830</v>
      </c>
      <c r="D4730" s="111">
        <v>811102</v>
      </c>
      <c r="E4730" s="97" t="s">
        <v>575</v>
      </c>
      <c r="F4730" s="97">
        <v>712370</v>
      </c>
      <c r="G4730" s="97" t="s">
        <v>184</v>
      </c>
      <c r="H4730" s="99">
        <v>0</v>
      </c>
      <c r="I4730" s="99">
        <v>0</v>
      </c>
      <c r="J4730" s="100">
        <v>0</v>
      </c>
      <c r="K4730" s="99">
        <v>0</v>
      </c>
      <c r="L4730" s="101">
        <v>0</v>
      </c>
      <c r="M4730" s="101"/>
      <c r="N4730" s="101"/>
      <c r="O4730" s="101"/>
      <c r="P4730" s="101"/>
      <c r="Q4730" s="93">
        <v>310010</v>
      </c>
      <c r="R4730" s="72" t="s">
        <v>833</v>
      </c>
      <c r="S4730" s="93">
        <v>510</v>
      </c>
      <c r="T4730" s="72" t="s">
        <v>723</v>
      </c>
      <c r="U4730" s="93">
        <v>31</v>
      </c>
      <c r="V4730" s="67" t="s">
        <v>716</v>
      </c>
      <c r="W4730" s="93">
        <v>71</v>
      </c>
      <c r="X4730" s="93"/>
    </row>
    <row r="4731" spans="1:24" x14ac:dyDescent="0.25">
      <c r="A4731" s="67"/>
      <c r="B4731" s="67">
        <v>5531</v>
      </c>
      <c r="C4731" s="67" t="s">
        <v>830</v>
      </c>
      <c r="D4731" s="111">
        <v>811102</v>
      </c>
      <c r="E4731" s="97" t="s">
        <v>575</v>
      </c>
      <c r="F4731" s="97">
        <v>712420</v>
      </c>
      <c r="G4731" s="97" t="s">
        <v>223</v>
      </c>
      <c r="H4731" s="99">
        <v>1311.19</v>
      </c>
      <c r="I4731" s="99">
        <v>1256.04</v>
      </c>
      <c r="J4731" s="100">
        <v>647</v>
      </c>
      <c r="K4731" s="99">
        <v>19.21</v>
      </c>
      <c r="L4731" s="101">
        <v>270</v>
      </c>
      <c r="M4731" s="101"/>
      <c r="N4731" s="101"/>
      <c r="O4731" s="101"/>
      <c r="P4731" s="101"/>
      <c r="Q4731" s="93">
        <v>310010</v>
      </c>
      <c r="R4731" s="72" t="s">
        <v>833</v>
      </c>
      <c r="S4731" s="93">
        <v>510</v>
      </c>
      <c r="T4731" s="72" t="s">
        <v>723</v>
      </c>
      <c r="U4731" s="93">
        <v>31</v>
      </c>
      <c r="V4731" s="67" t="s">
        <v>716</v>
      </c>
      <c r="W4731" s="93">
        <v>71</v>
      </c>
      <c r="X4731" s="93"/>
    </row>
    <row r="4732" spans="1:24" x14ac:dyDescent="0.25">
      <c r="A4732" s="67"/>
      <c r="B4732" s="67">
        <v>5532</v>
      </c>
      <c r="C4732" s="67" t="s">
        <v>830</v>
      </c>
      <c r="D4732" s="111">
        <v>811102</v>
      </c>
      <c r="E4732" s="97" t="s">
        <v>575</v>
      </c>
      <c r="F4732" s="97">
        <v>712430</v>
      </c>
      <c r="G4732" s="97" t="s">
        <v>696</v>
      </c>
      <c r="H4732" s="99">
        <v>410.79999999999995</v>
      </c>
      <c r="I4732" s="99">
        <v>431.01999999999992</v>
      </c>
      <c r="J4732" s="100">
        <v>215</v>
      </c>
      <c r="K4732" s="99">
        <v>0</v>
      </c>
      <c r="L4732" s="101">
        <v>100</v>
      </c>
      <c r="M4732" s="101"/>
      <c r="N4732" s="101"/>
      <c r="O4732" s="101"/>
      <c r="P4732" s="101"/>
      <c r="Q4732" s="93">
        <v>310010</v>
      </c>
      <c r="R4732" s="72" t="s">
        <v>833</v>
      </c>
      <c r="S4732" s="93">
        <v>510</v>
      </c>
      <c r="T4732" s="72" t="s">
        <v>723</v>
      </c>
      <c r="U4732" s="93">
        <v>31</v>
      </c>
      <c r="V4732" s="67" t="s">
        <v>716</v>
      </c>
      <c r="W4732" s="93">
        <v>71</v>
      </c>
      <c r="X4732" s="93"/>
    </row>
    <row r="4733" spans="1:24" x14ac:dyDescent="0.25">
      <c r="A4733" s="67"/>
      <c r="B4733" s="67">
        <v>5533</v>
      </c>
      <c r="C4733" s="67" t="s">
        <v>830</v>
      </c>
      <c r="D4733" s="111">
        <v>811102</v>
      </c>
      <c r="E4733" s="97" t="s">
        <v>575</v>
      </c>
      <c r="F4733" s="97">
        <v>712510</v>
      </c>
      <c r="G4733" s="97" t="s">
        <v>186</v>
      </c>
      <c r="H4733" s="99">
        <v>12803.01</v>
      </c>
      <c r="I4733" s="99">
        <v>7723.51</v>
      </c>
      <c r="J4733" s="100">
        <v>12074</v>
      </c>
      <c r="K4733" s="99">
        <v>12074.039999999999</v>
      </c>
      <c r="L4733" s="101">
        <v>14000</v>
      </c>
      <c r="M4733" s="101"/>
      <c r="N4733" s="101"/>
      <c r="O4733" s="101"/>
      <c r="P4733" s="101"/>
      <c r="Q4733" s="93">
        <v>310010</v>
      </c>
      <c r="R4733" s="72" t="s">
        <v>833</v>
      </c>
      <c r="S4733" s="93">
        <v>510</v>
      </c>
      <c r="T4733" s="72" t="s">
        <v>723</v>
      </c>
      <c r="U4733" s="93">
        <v>31</v>
      </c>
      <c r="V4733" s="67" t="s">
        <v>716</v>
      </c>
      <c r="W4733" s="93">
        <v>71</v>
      </c>
      <c r="X4733" s="93"/>
    </row>
    <row r="4734" spans="1:24" x14ac:dyDescent="0.25">
      <c r="A4734" s="67"/>
      <c r="B4734" s="67">
        <v>5534</v>
      </c>
      <c r="C4734" s="67" t="s">
        <v>830</v>
      </c>
      <c r="D4734" s="111">
        <v>811102</v>
      </c>
      <c r="E4734" s="97" t="s">
        <v>575</v>
      </c>
      <c r="F4734" s="97">
        <v>712655</v>
      </c>
      <c r="G4734" s="97" t="s">
        <v>237</v>
      </c>
      <c r="H4734" s="99">
        <v>0</v>
      </c>
      <c r="I4734" s="99">
        <v>302.62</v>
      </c>
      <c r="J4734" s="100">
        <v>303</v>
      </c>
      <c r="K4734" s="99">
        <v>0</v>
      </c>
      <c r="L4734" s="101">
        <v>0</v>
      </c>
      <c r="M4734" s="101"/>
      <c r="N4734" s="101"/>
      <c r="O4734" s="101"/>
      <c r="P4734" s="101"/>
      <c r="Q4734" s="93">
        <v>310010</v>
      </c>
      <c r="R4734" s="72" t="s">
        <v>833</v>
      </c>
      <c r="S4734" s="93">
        <v>510</v>
      </c>
      <c r="T4734" s="72" t="s">
        <v>723</v>
      </c>
      <c r="U4734" s="93">
        <v>31</v>
      </c>
      <c r="V4734" s="67" t="s">
        <v>716</v>
      </c>
      <c r="W4734" s="93">
        <v>71</v>
      </c>
      <c r="X4734" s="93"/>
    </row>
    <row r="4735" spans="1:24" x14ac:dyDescent="0.25">
      <c r="A4735" s="67"/>
      <c r="B4735" s="67">
        <v>5535</v>
      </c>
      <c r="C4735" s="67" t="s">
        <v>830</v>
      </c>
      <c r="D4735" s="111">
        <v>811102</v>
      </c>
      <c r="E4735" s="98" t="s">
        <v>575</v>
      </c>
      <c r="F4735" s="97">
        <v>733120</v>
      </c>
      <c r="G4735" s="97" t="s">
        <v>188</v>
      </c>
      <c r="H4735" s="99">
        <v>12429.74</v>
      </c>
      <c r="I4735" s="99">
        <v>8964.93</v>
      </c>
      <c r="J4735" s="100">
        <v>3559</v>
      </c>
      <c r="K4735" s="99">
        <v>186.2</v>
      </c>
      <c r="L4735" s="101">
        <v>5000</v>
      </c>
      <c r="M4735" s="101"/>
      <c r="N4735" s="101"/>
      <c r="O4735" s="101"/>
      <c r="P4735" s="101"/>
      <c r="Q4735" s="93">
        <v>310010</v>
      </c>
      <c r="R4735" s="72" t="s">
        <v>833</v>
      </c>
      <c r="S4735" s="93">
        <v>510</v>
      </c>
      <c r="T4735" s="72" t="s">
        <v>723</v>
      </c>
      <c r="U4735" s="93">
        <v>31</v>
      </c>
      <c r="V4735" s="67" t="s">
        <v>716</v>
      </c>
      <c r="W4735" s="93">
        <v>73</v>
      </c>
      <c r="X4735" s="93"/>
    </row>
    <row r="4736" spans="1:24" x14ac:dyDescent="0.25">
      <c r="A4736" s="67"/>
      <c r="B4736" s="67">
        <v>5536</v>
      </c>
      <c r="C4736" s="67" t="s">
        <v>830</v>
      </c>
      <c r="D4736" s="111">
        <v>811102</v>
      </c>
      <c r="E4736" s="98" t="s">
        <v>575</v>
      </c>
      <c r="F4736" s="97">
        <v>733490</v>
      </c>
      <c r="G4736" s="97" t="s">
        <v>566</v>
      </c>
      <c r="H4736" s="99">
        <v>3588.85</v>
      </c>
      <c r="I4736" s="99">
        <v>10488.61</v>
      </c>
      <c r="J4736" s="100">
        <v>13932</v>
      </c>
      <c r="K4736" s="99">
        <v>7396.71</v>
      </c>
      <c r="L4736" s="101">
        <v>15000</v>
      </c>
      <c r="M4736" s="101"/>
      <c r="N4736" s="101"/>
      <c r="O4736" s="101"/>
      <c r="P4736" s="101"/>
      <c r="Q4736" s="93">
        <v>310010</v>
      </c>
      <c r="R4736" s="72" t="s">
        <v>833</v>
      </c>
      <c r="S4736" s="93">
        <v>510</v>
      </c>
      <c r="T4736" s="72" t="s">
        <v>723</v>
      </c>
      <c r="U4736" s="93">
        <v>31</v>
      </c>
      <c r="V4736" s="67" t="s">
        <v>716</v>
      </c>
      <c r="W4736" s="93">
        <v>73</v>
      </c>
      <c r="X4736" s="93"/>
    </row>
    <row r="4737" spans="1:24" x14ac:dyDescent="0.25">
      <c r="A4737" s="67"/>
      <c r="B4737" s="67">
        <v>5537</v>
      </c>
      <c r="C4737" s="67" t="s">
        <v>830</v>
      </c>
      <c r="D4737" s="111">
        <v>811102</v>
      </c>
      <c r="E4737" s="97" t="s">
        <v>575</v>
      </c>
      <c r="F4737" s="97">
        <v>744210</v>
      </c>
      <c r="G4737" s="97" t="s">
        <v>190</v>
      </c>
      <c r="H4737" s="99">
        <v>302.22000000000003</v>
      </c>
      <c r="I4737" s="99">
        <v>712.88</v>
      </c>
      <c r="J4737" s="100">
        <v>675</v>
      </c>
      <c r="K4737" s="99">
        <v>123.32</v>
      </c>
      <c r="L4737" s="101">
        <v>1000</v>
      </c>
      <c r="M4737" s="101"/>
      <c r="N4737" s="101"/>
      <c r="O4737" s="101"/>
      <c r="P4737" s="101"/>
      <c r="Q4737" s="93">
        <v>310010</v>
      </c>
      <c r="R4737" s="72" t="s">
        <v>833</v>
      </c>
      <c r="S4737" s="93">
        <v>510</v>
      </c>
      <c r="T4737" s="72" t="s">
        <v>723</v>
      </c>
      <c r="U4737" s="93">
        <v>31</v>
      </c>
      <c r="V4737" s="67" t="s">
        <v>716</v>
      </c>
      <c r="W4737" s="93">
        <v>74</v>
      </c>
      <c r="X4737" s="93"/>
    </row>
    <row r="4738" spans="1:24" x14ac:dyDescent="0.25">
      <c r="A4738" s="67"/>
      <c r="B4738" s="67">
        <v>5538</v>
      </c>
      <c r="C4738" s="67" t="s">
        <v>830</v>
      </c>
      <c r="D4738" s="111">
        <v>811102</v>
      </c>
      <c r="E4738" s="97" t="s">
        <v>575</v>
      </c>
      <c r="F4738" s="97">
        <v>744220</v>
      </c>
      <c r="G4738" s="97" t="s">
        <v>191</v>
      </c>
      <c r="H4738" s="99">
        <v>8187.27</v>
      </c>
      <c r="I4738" s="99">
        <v>4422.72</v>
      </c>
      <c r="J4738" s="100">
        <v>13328</v>
      </c>
      <c r="K4738" s="99">
        <v>11155.73</v>
      </c>
      <c r="L4738" s="101">
        <v>15000</v>
      </c>
      <c r="M4738" s="101"/>
      <c r="N4738" s="101"/>
      <c r="O4738" s="101"/>
      <c r="P4738" s="101"/>
      <c r="Q4738" s="93">
        <v>310010</v>
      </c>
      <c r="R4738" s="72" t="s">
        <v>833</v>
      </c>
      <c r="S4738" s="93">
        <v>510</v>
      </c>
      <c r="T4738" s="72" t="s">
        <v>723</v>
      </c>
      <c r="U4738" s="93">
        <v>31</v>
      </c>
      <c r="V4738" s="67" t="s">
        <v>716</v>
      </c>
      <c r="W4738" s="93">
        <v>74</v>
      </c>
      <c r="X4738" s="93"/>
    </row>
    <row r="4739" spans="1:24" x14ac:dyDescent="0.25">
      <c r="A4739" s="67"/>
      <c r="B4739" s="67">
        <v>5539</v>
      </c>
      <c r="C4739" s="67" t="s">
        <v>830</v>
      </c>
      <c r="D4739" s="111">
        <v>811102</v>
      </c>
      <c r="E4739" s="97" t="s">
        <v>575</v>
      </c>
      <c r="F4739" s="97">
        <v>744230</v>
      </c>
      <c r="G4739" s="97" t="s">
        <v>234</v>
      </c>
      <c r="H4739" s="99">
        <v>1500</v>
      </c>
      <c r="I4739" s="99">
        <v>0</v>
      </c>
      <c r="J4739" s="100">
        <v>0</v>
      </c>
      <c r="K4739" s="99">
        <v>0</v>
      </c>
      <c r="L4739" s="101">
        <v>0</v>
      </c>
      <c r="M4739" s="101"/>
      <c r="N4739" s="101"/>
      <c r="O4739" s="101"/>
      <c r="P4739" s="101"/>
      <c r="Q4739" s="93">
        <v>310010</v>
      </c>
      <c r="R4739" s="72" t="s">
        <v>833</v>
      </c>
      <c r="S4739" s="93">
        <v>510</v>
      </c>
      <c r="T4739" s="72" t="s">
        <v>723</v>
      </c>
      <c r="U4739" s="93">
        <v>31</v>
      </c>
      <c r="V4739" s="67" t="s">
        <v>716</v>
      </c>
      <c r="W4739" s="93">
        <v>74</v>
      </c>
      <c r="X4739" s="93"/>
    </row>
    <row r="4740" spans="1:24" x14ac:dyDescent="0.25">
      <c r="A4740" s="67"/>
      <c r="B4740" s="67">
        <v>5540</v>
      </c>
      <c r="C4740" s="67" t="s">
        <v>830</v>
      </c>
      <c r="D4740" s="111">
        <v>811102</v>
      </c>
      <c r="E4740" s="97" t="s">
        <v>575</v>
      </c>
      <c r="F4740" s="97">
        <v>744370</v>
      </c>
      <c r="G4740" s="97" t="s">
        <v>192</v>
      </c>
      <c r="H4740" s="99">
        <v>1957.5400000000002</v>
      </c>
      <c r="I4740" s="99">
        <v>1962.54</v>
      </c>
      <c r="J4740" s="100">
        <v>1835</v>
      </c>
      <c r="K4740" s="99">
        <v>466.25</v>
      </c>
      <c r="L4740" s="101">
        <v>2000</v>
      </c>
      <c r="M4740" s="101"/>
      <c r="N4740" s="101"/>
      <c r="O4740" s="101"/>
      <c r="P4740" s="101"/>
      <c r="Q4740" s="93">
        <v>310010</v>
      </c>
      <c r="R4740" s="72" t="s">
        <v>833</v>
      </c>
      <c r="S4740" s="93">
        <v>510</v>
      </c>
      <c r="T4740" s="72" t="s">
        <v>723</v>
      </c>
      <c r="U4740" s="93">
        <v>31</v>
      </c>
      <c r="V4740" s="67" t="s">
        <v>716</v>
      </c>
      <c r="W4740" s="93">
        <v>74</v>
      </c>
      <c r="X4740" s="93"/>
    </row>
    <row r="4741" spans="1:24" x14ac:dyDescent="0.25">
      <c r="A4741" s="67"/>
      <c r="B4741" s="67">
        <v>5541</v>
      </c>
      <c r="C4741" s="67" t="s">
        <v>830</v>
      </c>
      <c r="D4741" s="111">
        <v>811102</v>
      </c>
      <c r="E4741" s="97" t="s">
        <v>575</v>
      </c>
      <c r="F4741" s="97">
        <v>752001</v>
      </c>
      <c r="G4741" s="97" t="s">
        <v>567</v>
      </c>
      <c r="H4741" s="99">
        <v>3369797.83</v>
      </c>
      <c r="I4741" s="99">
        <v>2814377.05</v>
      </c>
      <c r="J4741" s="100">
        <v>2633315</v>
      </c>
      <c r="K4741" s="99">
        <v>1336393.6400000001</v>
      </c>
      <c r="L4741" s="101">
        <v>2546000</v>
      </c>
      <c r="M4741" s="101"/>
      <c r="N4741" s="101"/>
      <c r="O4741" s="101"/>
      <c r="P4741" s="101"/>
      <c r="Q4741" s="93">
        <v>310010</v>
      </c>
      <c r="R4741" s="72" t="s">
        <v>833</v>
      </c>
      <c r="S4741" s="93">
        <v>510</v>
      </c>
      <c r="T4741" s="72" t="s">
        <v>723</v>
      </c>
      <c r="U4741" s="93">
        <v>31</v>
      </c>
      <c r="V4741" s="67" t="s">
        <v>716</v>
      </c>
      <c r="W4741" s="93">
        <v>75</v>
      </c>
      <c r="X4741" s="93"/>
    </row>
    <row r="4742" spans="1:24" x14ac:dyDescent="0.25">
      <c r="A4742" s="67"/>
      <c r="B4742" s="67">
        <v>5542</v>
      </c>
      <c r="C4742" s="67" t="s">
        <v>830</v>
      </c>
      <c r="D4742" s="111">
        <v>811102</v>
      </c>
      <c r="E4742" s="97" t="s">
        <v>575</v>
      </c>
      <c r="F4742" s="97">
        <v>752002</v>
      </c>
      <c r="G4742" s="97" t="s">
        <v>568</v>
      </c>
      <c r="H4742" s="99">
        <v>0</v>
      </c>
      <c r="I4742" s="99">
        <v>0</v>
      </c>
      <c r="J4742" s="100">
        <v>0</v>
      </c>
      <c r="K4742" s="99">
        <v>0</v>
      </c>
      <c r="L4742" s="101">
        <v>0</v>
      </c>
      <c r="M4742" s="101"/>
      <c r="N4742" s="101"/>
      <c r="O4742" s="101"/>
      <c r="P4742" s="101"/>
      <c r="Q4742" s="93">
        <v>310010</v>
      </c>
      <c r="R4742" s="72" t="s">
        <v>833</v>
      </c>
      <c r="S4742" s="93">
        <v>510</v>
      </c>
      <c r="T4742" s="72" t="s">
        <v>723</v>
      </c>
      <c r="U4742" s="93">
        <v>31</v>
      </c>
      <c r="V4742" s="67" t="s">
        <v>716</v>
      </c>
      <c r="W4742" s="93">
        <v>75</v>
      </c>
      <c r="X4742" s="93"/>
    </row>
    <row r="4743" spans="1:24" x14ac:dyDescent="0.25">
      <c r="A4743" s="67"/>
      <c r="B4743" s="67">
        <v>5543</v>
      </c>
      <c r="C4743" s="67" t="s">
        <v>830</v>
      </c>
      <c r="D4743" s="111">
        <v>811102</v>
      </c>
      <c r="E4743" s="97" t="s">
        <v>575</v>
      </c>
      <c r="F4743" s="97">
        <v>752003</v>
      </c>
      <c r="G4743" s="97" t="s">
        <v>569</v>
      </c>
      <c r="H4743" s="99">
        <v>-1.8189894035458565E-12</v>
      </c>
      <c r="I4743" s="99">
        <v>0</v>
      </c>
      <c r="J4743" s="100">
        <v>0</v>
      </c>
      <c r="K4743" s="99">
        <v>0</v>
      </c>
      <c r="L4743" s="101">
        <v>0</v>
      </c>
      <c r="M4743" s="101"/>
      <c r="N4743" s="101"/>
      <c r="O4743" s="101"/>
      <c r="P4743" s="101"/>
      <c r="Q4743" s="93">
        <v>310010</v>
      </c>
      <c r="R4743" s="72" t="s">
        <v>833</v>
      </c>
      <c r="S4743" s="93">
        <v>510</v>
      </c>
      <c r="T4743" s="72" t="s">
        <v>723</v>
      </c>
      <c r="U4743" s="93">
        <v>31</v>
      </c>
      <c r="V4743" s="67" t="s">
        <v>716</v>
      </c>
      <c r="W4743" s="93">
        <v>75</v>
      </c>
      <c r="X4743" s="93"/>
    </row>
    <row r="4744" spans="1:24" x14ac:dyDescent="0.25">
      <c r="A4744" s="67"/>
      <c r="B4744" s="67">
        <v>5544</v>
      </c>
      <c r="C4744" s="67" t="s">
        <v>830</v>
      </c>
      <c r="D4744" s="111">
        <v>811102</v>
      </c>
      <c r="E4744" s="97" t="s">
        <v>575</v>
      </c>
      <c r="F4744" s="97">
        <v>752004</v>
      </c>
      <c r="G4744" s="97" t="s">
        <v>570</v>
      </c>
      <c r="H4744" s="99">
        <v>0</v>
      </c>
      <c r="I4744" s="99">
        <v>0</v>
      </c>
      <c r="J4744" s="100">
        <v>0</v>
      </c>
      <c r="K4744" s="99">
        <v>0</v>
      </c>
      <c r="L4744" s="101">
        <v>0</v>
      </c>
      <c r="M4744" s="101"/>
      <c r="N4744" s="101"/>
      <c r="O4744" s="101"/>
      <c r="P4744" s="101"/>
      <c r="Q4744" s="93">
        <v>310010</v>
      </c>
      <c r="R4744" s="72" t="s">
        <v>833</v>
      </c>
      <c r="S4744" s="93">
        <v>510</v>
      </c>
      <c r="T4744" s="72" t="s">
        <v>723</v>
      </c>
      <c r="U4744" s="93">
        <v>31</v>
      </c>
      <c r="V4744" s="67" t="s">
        <v>716</v>
      </c>
      <c r="W4744" s="93">
        <v>75</v>
      </c>
      <c r="X4744" s="93"/>
    </row>
    <row r="4745" spans="1:24" x14ac:dyDescent="0.25">
      <c r="A4745" s="67"/>
      <c r="B4745" s="67">
        <v>5545</v>
      </c>
      <c r="C4745" s="67" t="s">
        <v>830</v>
      </c>
      <c r="D4745" s="111">
        <v>811102</v>
      </c>
      <c r="E4745" s="97" t="s">
        <v>575</v>
      </c>
      <c r="F4745" s="97">
        <v>752005</v>
      </c>
      <c r="G4745" s="97" t="s">
        <v>571</v>
      </c>
      <c r="H4745" s="99">
        <v>0</v>
      </c>
      <c r="I4745" s="99">
        <v>0</v>
      </c>
      <c r="J4745" s="100">
        <v>0</v>
      </c>
      <c r="K4745" s="99">
        <v>0</v>
      </c>
      <c r="L4745" s="101">
        <v>0</v>
      </c>
      <c r="M4745" s="101"/>
      <c r="N4745" s="101"/>
      <c r="O4745" s="101"/>
      <c r="P4745" s="101"/>
      <c r="Q4745" s="93">
        <v>310010</v>
      </c>
      <c r="R4745" s="72" t="s">
        <v>833</v>
      </c>
      <c r="S4745" s="93">
        <v>510</v>
      </c>
      <c r="T4745" s="72" t="s">
        <v>723</v>
      </c>
      <c r="U4745" s="93">
        <v>31</v>
      </c>
      <c r="V4745" s="67" t="s">
        <v>716</v>
      </c>
      <c r="W4745" s="93">
        <v>75</v>
      </c>
      <c r="X4745" s="93"/>
    </row>
    <row r="4746" spans="1:24" s="66" customFormat="1" x14ac:dyDescent="0.25">
      <c r="A4746" s="67"/>
      <c r="B4746" s="67">
        <v>5546</v>
      </c>
      <c r="C4746" s="67" t="s">
        <v>830</v>
      </c>
      <c r="D4746" s="111">
        <v>811102</v>
      </c>
      <c r="E4746" s="97" t="s">
        <v>575</v>
      </c>
      <c r="F4746" s="97">
        <v>752006</v>
      </c>
      <c r="G4746" s="97" t="s">
        <v>572</v>
      </c>
      <c r="H4746" s="99">
        <v>3.637978807091713E-12</v>
      </c>
      <c r="I4746" s="99">
        <v>0</v>
      </c>
      <c r="J4746" s="100">
        <v>0</v>
      </c>
      <c r="K4746" s="99">
        <v>0</v>
      </c>
      <c r="L4746" s="101">
        <v>0</v>
      </c>
      <c r="M4746" s="101"/>
      <c r="N4746" s="101"/>
      <c r="O4746" s="101"/>
      <c r="P4746" s="101"/>
      <c r="Q4746" s="93">
        <v>310010</v>
      </c>
      <c r="R4746" s="72" t="s">
        <v>833</v>
      </c>
      <c r="S4746" s="93">
        <v>510</v>
      </c>
      <c r="T4746" s="72" t="s">
        <v>723</v>
      </c>
      <c r="U4746" s="93">
        <v>31</v>
      </c>
      <c r="V4746" s="67" t="s">
        <v>716</v>
      </c>
      <c r="W4746" s="93">
        <v>75</v>
      </c>
      <c r="X4746" s="93"/>
    </row>
    <row r="4747" spans="1:24" x14ac:dyDescent="0.25">
      <c r="A4747" s="67"/>
      <c r="B4747" s="67">
        <v>5547</v>
      </c>
      <c r="C4747" s="67" t="s">
        <v>830</v>
      </c>
      <c r="D4747" s="111">
        <v>811102</v>
      </c>
      <c r="E4747" s="97" t="s">
        <v>575</v>
      </c>
      <c r="F4747" s="97">
        <v>752007</v>
      </c>
      <c r="G4747" s="97" t="s">
        <v>573</v>
      </c>
      <c r="H4747" s="99">
        <v>2.9103830456733704E-11</v>
      </c>
      <c r="I4747" s="99">
        <v>0</v>
      </c>
      <c r="J4747" s="100">
        <v>0</v>
      </c>
      <c r="K4747" s="99">
        <v>0</v>
      </c>
      <c r="L4747" s="101">
        <v>0</v>
      </c>
      <c r="M4747" s="101"/>
      <c r="N4747" s="101"/>
      <c r="O4747" s="101"/>
      <c r="P4747" s="101"/>
      <c r="Q4747" s="93">
        <v>310010</v>
      </c>
      <c r="R4747" s="72" t="s">
        <v>833</v>
      </c>
      <c r="S4747" s="93">
        <v>510</v>
      </c>
      <c r="T4747" s="72" t="s">
        <v>723</v>
      </c>
      <c r="U4747" s="93">
        <v>31</v>
      </c>
      <c r="V4747" s="67" t="s">
        <v>716</v>
      </c>
      <c r="W4747" s="93">
        <v>75</v>
      </c>
      <c r="X4747" s="93"/>
    </row>
    <row r="4748" spans="1:24" x14ac:dyDescent="0.25">
      <c r="A4748" s="67"/>
      <c r="B4748" s="67">
        <v>5548</v>
      </c>
      <c r="C4748" s="67" t="s">
        <v>830</v>
      </c>
      <c r="D4748" s="111">
        <v>811102</v>
      </c>
      <c r="E4748" s="97" t="s">
        <v>575</v>
      </c>
      <c r="F4748" s="97">
        <v>755240</v>
      </c>
      <c r="G4748" s="97" t="s">
        <v>193</v>
      </c>
      <c r="H4748" s="99">
        <v>20398.39</v>
      </c>
      <c r="I4748" s="99">
        <v>7998.0300000000007</v>
      </c>
      <c r="J4748" s="100">
        <v>13310</v>
      </c>
      <c r="K4748" s="99">
        <v>5311.47</v>
      </c>
      <c r="L4748" s="101">
        <v>17000</v>
      </c>
      <c r="M4748" s="101"/>
      <c r="N4748" s="101"/>
      <c r="O4748" s="101"/>
      <c r="P4748" s="101"/>
      <c r="Q4748" s="93">
        <v>310010</v>
      </c>
      <c r="R4748" s="72" t="s">
        <v>833</v>
      </c>
      <c r="S4748" s="93">
        <v>510</v>
      </c>
      <c r="T4748" s="72" t="s">
        <v>723</v>
      </c>
      <c r="U4748" s="93">
        <v>31</v>
      </c>
      <c r="V4748" s="67" t="s">
        <v>716</v>
      </c>
      <c r="W4748" s="93">
        <v>75</v>
      </c>
      <c r="X4748" s="93"/>
    </row>
    <row r="4749" spans="1:24" x14ac:dyDescent="0.25">
      <c r="A4749" s="67"/>
      <c r="B4749" s="67">
        <v>5549</v>
      </c>
      <c r="C4749" s="67" t="s">
        <v>830</v>
      </c>
      <c r="D4749" s="111">
        <v>811102</v>
      </c>
      <c r="E4749" s="97" t="s">
        <v>575</v>
      </c>
      <c r="F4749" s="97">
        <v>755310</v>
      </c>
      <c r="G4749" s="97" t="s">
        <v>194</v>
      </c>
      <c r="H4749" s="99">
        <v>450.64</v>
      </c>
      <c r="I4749" s="99">
        <v>0</v>
      </c>
      <c r="J4749" s="100">
        <v>0</v>
      </c>
      <c r="K4749" s="99">
        <v>0</v>
      </c>
      <c r="L4749" s="101">
        <v>0</v>
      </c>
      <c r="M4749" s="101"/>
      <c r="N4749" s="101"/>
      <c r="O4749" s="101"/>
      <c r="P4749" s="101"/>
      <c r="Q4749" s="93">
        <v>310010</v>
      </c>
      <c r="R4749" s="72" t="s">
        <v>833</v>
      </c>
      <c r="S4749" s="93">
        <v>510</v>
      </c>
      <c r="T4749" s="72" t="s">
        <v>723</v>
      </c>
      <c r="U4749" s="93">
        <v>31</v>
      </c>
      <c r="V4749" s="67" t="s">
        <v>716</v>
      </c>
      <c r="W4749" s="93">
        <v>75</v>
      </c>
      <c r="X4749" s="93"/>
    </row>
    <row r="4750" spans="1:24" x14ac:dyDescent="0.25">
      <c r="A4750" s="67"/>
      <c r="B4750" s="67">
        <v>5550</v>
      </c>
      <c r="C4750" s="67" t="s">
        <v>830</v>
      </c>
      <c r="D4750" s="111">
        <v>811102</v>
      </c>
      <c r="E4750" s="97" t="s">
        <v>575</v>
      </c>
      <c r="F4750" s="97">
        <v>755340</v>
      </c>
      <c r="G4750" s="97" t="s">
        <v>361</v>
      </c>
      <c r="H4750" s="99">
        <v>0</v>
      </c>
      <c r="I4750" s="99">
        <v>0</v>
      </c>
      <c r="J4750" s="100">
        <v>0</v>
      </c>
      <c r="K4750" s="99">
        <v>0</v>
      </c>
      <c r="L4750" s="101">
        <v>0</v>
      </c>
      <c r="M4750" s="101"/>
      <c r="N4750" s="101"/>
      <c r="O4750" s="101"/>
      <c r="P4750" s="101"/>
      <c r="Q4750" s="93">
        <v>310010</v>
      </c>
      <c r="R4750" s="72" t="s">
        <v>833</v>
      </c>
      <c r="S4750" s="93">
        <v>510</v>
      </c>
      <c r="T4750" s="72" t="s">
        <v>723</v>
      </c>
      <c r="U4750" s="93">
        <v>31</v>
      </c>
      <c r="V4750" s="67" t="s">
        <v>716</v>
      </c>
      <c r="W4750" s="93">
        <v>75</v>
      </c>
      <c r="X4750" s="93"/>
    </row>
    <row r="4751" spans="1:24" x14ac:dyDescent="0.25">
      <c r="A4751" s="67"/>
      <c r="B4751" s="67">
        <v>5551</v>
      </c>
      <c r="C4751" s="67" t="s">
        <v>830</v>
      </c>
      <c r="D4751" s="111">
        <v>811102</v>
      </c>
      <c r="E4751" s="97" t="s">
        <v>575</v>
      </c>
      <c r="F4751" s="97">
        <v>755360</v>
      </c>
      <c r="G4751" s="97" t="s">
        <v>225</v>
      </c>
      <c r="H4751" s="99">
        <v>1158.4100000000001</v>
      </c>
      <c r="I4751" s="99">
        <v>2096.5099999999998</v>
      </c>
      <c r="J4751" s="100">
        <v>1878</v>
      </c>
      <c r="K4751" s="99">
        <v>596.55999999999995</v>
      </c>
      <c r="L4751" s="101">
        <v>1500</v>
      </c>
      <c r="M4751" s="101"/>
      <c r="N4751" s="101"/>
      <c r="O4751" s="101"/>
      <c r="P4751" s="101"/>
      <c r="Q4751" s="93">
        <v>310010</v>
      </c>
      <c r="R4751" s="72" t="s">
        <v>833</v>
      </c>
      <c r="S4751" s="93">
        <v>510</v>
      </c>
      <c r="T4751" s="72" t="s">
        <v>723</v>
      </c>
      <c r="U4751" s="93">
        <v>31</v>
      </c>
      <c r="V4751" s="67" t="s">
        <v>716</v>
      </c>
      <c r="W4751" s="93">
        <v>75</v>
      </c>
      <c r="X4751" s="93"/>
    </row>
    <row r="4752" spans="1:24" x14ac:dyDescent="0.25">
      <c r="A4752" s="67"/>
      <c r="B4752" s="67">
        <v>5552</v>
      </c>
      <c r="C4752" s="67" t="s">
        <v>830</v>
      </c>
      <c r="D4752" s="111">
        <v>811102</v>
      </c>
      <c r="E4752" s="97" t="s">
        <v>575</v>
      </c>
      <c r="F4752" s="97">
        <v>755510</v>
      </c>
      <c r="G4752" s="97" t="s">
        <v>195</v>
      </c>
      <c r="H4752" s="99">
        <v>150</v>
      </c>
      <c r="I4752" s="99">
        <v>665</v>
      </c>
      <c r="J4752" s="100">
        <v>440</v>
      </c>
      <c r="K4752" s="99">
        <v>140</v>
      </c>
      <c r="L4752" s="101">
        <v>1500</v>
      </c>
      <c r="M4752" s="101"/>
      <c r="N4752" s="101"/>
      <c r="O4752" s="101"/>
      <c r="P4752" s="101"/>
      <c r="Q4752" s="93">
        <v>310010</v>
      </c>
      <c r="R4752" s="72" t="s">
        <v>833</v>
      </c>
      <c r="S4752" s="93">
        <v>510</v>
      </c>
      <c r="T4752" s="72" t="s">
        <v>723</v>
      </c>
      <c r="U4752" s="93">
        <v>31</v>
      </c>
      <c r="V4752" s="67" t="s">
        <v>716</v>
      </c>
      <c r="W4752" s="93">
        <v>75</v>
      </c>
      <c r="X4752" s="93"/>
    </row>
    <row r="4753" spans="1:24" x14ac:dyDescent="0.25">
      <c r="A4753" s="67"/>
      <c r="B4753" s="67">
        <v>5553</v>
      </c>
      <c r="C4753" s="67" t="s">
        <v>830</v>
      </c>
      <c r="D4753" s="111">
        <v>811102</v>
      </c>
      <c r="E4753" s="97" t="s">
        <v>575</v>
      </c>
      <c r="F4753" s="97">
        <v>755540</v>
      </c>
      <c r="G4753" s="97" t="s">
        <v>294</v>
      </c>
      <c r="H4753" s="99">
        <v>0</v>
      </c>
      <c r="I4753" s="99">
        <v>862.53</v>
      </c>
      <c r="J4753" s="100">
        <v>0</v>
      </c>
      <c r="K4753" s="99">
        <v>0</v>
      </c>
      <c r="L4753" s="101">
        <v>1000</v>
      </c>
      <c r="M4753" s="101"/>
      <c r="N4753" s="101"/>
      <c r="O4753" s="101"/>
      <c r="P4753" s="101"/>
      <c r="Q4753" s="93">
        <v>310010</v>
      </c>
      <c r="R4753" s="72" t="s">
        <v>833</v>
      </c>
      <c r="S4753" s="93">
        <v>510</v>
      </c>
      <c r="T4753" s="72" t="s">
        <v>723</v>
      </c>
      <c r="U4753" s="93">
        <v>31</v>
      </c>
      <c r="V4753" s="67" t="s">
        <v>716</v>
      </c>
      <c r="W4753" s="93">
        <v>75</v>
      </c>
      <c r="X4753" s="93"/>
    </row>
    <row r="4754" spans="1:24" x14ac:dyDescent="0.25">
      <c r="A4754" s="67"/>
      <c r="B4754" s="67">
        <v>5554</v>
      </c>
      <c r="C4754" s="67" t="s">
        <v>830</v>
      </c>
      <c r="D4754" s="111">
        <v>811102</v>
      </c>
      <c r="E4754" s="97" t="s">
        <v>575</v>
      </c>
      <c r="F4754" s="97">
        <v>755560</v>
      </c>
      <c r="G4754" s="97" t="s">
        <v>339</v>
      </c>
      <c r="H4754" s="99">
        <v>0</v>
      </c>
      <c r="I4754" s="99">
        <v>225</v>
      </c>
      <c r="J4754" s="100">
        <v>225</v>
      </c>
      <c r="K4754" s="99">
        <v>0</v>
      </c>
      <c r="L4754" s="101">
        <v>500</v>
      </c>
      <c r="M4754" s="101"/>
      <c r="N4754" s="101"/>
      <c r="O4754" s="101"/>
      <c r="P4754" s="101"/>
      <c r="Q4754" s="93">
        <v>310010</v>
      </c>
      <c r="R4754" s="72" t="s">
        <v>833</v>
      </c>
      <c r="S4754" s="93">
        <v>510</v>
      </c>
      <c r="T4754" s="72" t="s">
        <v>723</v>
      </c>
      <c r="U4754" s="93">
        <v>31</v>
      </c>
      <c r="V4754" s="67" t="s">
        <v>716</v>
      </c>
      <c r="W4754" s="93">
        <v>75</v>
      </c>
      <c r="X4754" s="93"/>
    </row>
    <row r="4755" spans="1:24" x14ac:dyDescent="0.25">
      <c r="A4755" s="67"/>
      <c r="B4755" s="67">
        <v>5555</v>
      </c>
      <c r="C4755" s="67" t="s">
        <v>830</v>
      </c>
      <c r="D4755" s="111">
        <v>811102</v>
      </c>
      <c r="E4755" s="97" t="s">
        <v>575</v>
      </c>
      <c r="F4755" s="97">
        <v>755705</v>
      </c>
      <c r="G4755" s="97" t="s">
        <v>196</v>
      </c>
      <c r="H4755" s="99">
        <v>906.08000000000015</v>
      </c>
      <c r="I4755" s="99">
        <v>1193.44</v>
      </c>
      <c r="J4755" s="100">
        <v>714</v>
      </c>
      <c r="K4755" s="99">
        <v>355.17999999999995</v>
      </c>
      <c r="L4755" s="101">
        <v>1000</v>
      </c>
      <c r="M4755" s="101"/>
      <c r="N4755" s="101"/>
      <c r="O4755" s="101"/>
      <c r="P4755" s="101"/>
      <c r="Q4755" s="93">
        <v>310010</v>
      </c>
      <c r="R4755" s="72" t="s">
        <v>833</v>
      </c>
      <c r="S4755" s="93">
        <v>510</v>
      </c>
      <c r="T4755" s="72" t="s">
        <v>723</v>
      </c>
      <c r="U4755" s="93">
        <v>31</v>
      </c>
      <c r="V4755" s="67" t="s">
        <v>716</v>
      </c>
      <c r="W4755" s="93">
        <v>75</v>
      </c>
      <c r="X4755" s="93"/>
    </row>
    <row r="4756" spans="1:24" x14ac:dyDescent="0.25">
      <c r="A4756" s="67"/>
      <c r="B4756" s="67">
        <v>5556</v>
      </c>
      <c r="C4756" s="67" t="s">
        <v>830</v>
      </c>
      <c r="D4756" s="111">
        <v>811102</v>
      </c>
      <c r="E4756" s="97" t="s">
        <v>575</v>
      </c>
      <c r="F4756" s="97">
        <v>755710</v>
      </c>
      <c r="G4756" s="97" t="s">
        <v>574</v>
      </c>
      <c r="H4756" s="99">
        <v>423.77000000000004</v>
      </c>
      <c r="I4756" s="99">
        <v>-380.84</v>
      </c>
      <c r="J4756" s="100">
        <v>-137</v>
      </c>
      <c r="K4756" s="99">
        <v>23.540000000000006</v>
      </c>
      <c r="L4756" s="101">
        <v>100</v>
      </c>
      <c r="M4756" s="101"/>
      <c r="N4756" s="101"/>
      <c r="O4756" s="101"/>
      <c r="P4756" s="101"/>
      <c r="Q4756" s="93">
        <v>310010</v>
      </c>
      <c r="R4756" s="72" t="s">
        <v>833</v>
      </c>
      <c r="S4756" s="93">
        <v>510</v>
      </c>
      <c r="T4756" s="72" t="s">
        <v>723</v>
      </c>
      <c r="U4756" s="93">
        <v>31</v>
      </c>
      <c r="V4756" s="67" t="s">
        <v>716</v>
      </c>
      <c r="W4756" s="93">
        <v>75</v>
      </c>
      <c r="X4756" s="93"/>
    </row>
    <row r="4757" spans="1:24" x14ac:dyDescent="0.25">
      <c r="A4757" s="67"/>
      <c r="B4757" s="67">
        <v>5557</v>
      </c>
      <c r="C4757" s="67" t="s">
        <v>830</v>
      </c>
      <c r="D4757" s="111">
        <v>811102</v>
      </c>
      <c r="E4757" s="97" t="s">
        <v>575</v>
      </c>
      <c r="F4757" s="97">
        <v>755715</v>
      </c>
      <c r="G4757" s="97" t="s">
        <v>467</v>
      </c>
      <c r="H4757" s="99">
        <v>7954.31</v>
      </c>
      <c r="I4757" s="99">
        <v>3215.24</v>
      </c>
      <c r="J4757" s="100">
        <v>1676</v>
      </c>
      <c r="K4757" s="99">
        <v>-2840.4900000000002</v>
      </c>
      <c r="L4757" s="101">
        <v>10000</v>
      </c>
      <c r="M4757" s="101"/>
      <c r="N4757" s="101"/>
      <c r="O4757" s="101"/>
      <c r="P4757" s="101"/>
      <c r="Q4757" s="93">
        <v>310010</v>
      </c>
      <c r="R4757" s="72" t="s">
        <v>833</v>
      </c>
      <c r="S4757" s="93">
        <v>510</v>
      </c>
      <c r="T4757" s="72" t="s">
        <v>723</v>
      </c>
      <c r="U4757" s="93">
        <v>31</v>
      </c>
      <c r="V4757" s="67" t="s">
        <v>716</v>
      </c>
      <c r="W4757" s="93">
        <v>75</v>
      </c>
      <c r="X4757" s="93"/>
    </row>
    <row r="4758" spans="1:24" x14ac:dyDescent="0.25">
      <c r="A4758" s="67"/>
      <c r="B4758" s="67">
        <v>5558</v>
      </c>
      <c r="C4758" s="67" t="s">
        <v>830</v>
      </c>
      <c r="D4758" s="111">
        <v>811102</v>
      </c>
      <c r="E4758" s="97" t="s">
        <v>575</v>
      </c>
      <c r="F4758" s="97">
        <v>755725</v>
      </c>
      <c r="G4758" s="97" t="s">
        <v>296</v>
      </c>
      <c r="H4758" s="99">
        <v>106480.73</v>
      </c>
      <c r="I4758" s="99">
        <v>295485.98</v>
      </c>
      <c r="J4758" s="100">
        <v>24896</v>
      </c>
      <c r="K4758" s="99">
        <v>-10306.749999999998</v>
      </c>
      <c r="L4758" s="101">
        <v>30000</v>
      </c>
      <c r="M4758" s="101"/>
      <c r="N4758" s="101"/>
      <c r="O4758" s="101"/>
      <c r="P4758" s="101"/>
      <c r="Q4758" s="93">
        <v>310010</v>
      </c>
      <c r="R4758" s="72" t="s">
        <v>833</v>
      </c>
      <c r="S4758" s="93">
        <v>510</v>
      </c>
      <c r="T4758" s="72" t="s">
        <v>723</v>
      </c>
      <c r="U4758" s="93">
        <v>31</v>
      </c>
      <c r="V4758" s="67" t="s">
        <v>716</v>
      </c>
      <c r="W4758" s="93">
        <v>75</v>
      </c>
      <c r="X4758" s="93"/>
    </row>
    <row r="4759" spans="1:24" x14ac:dyDescent="0.25">
      <c r="A4759" s="67"/>
      <c r="B4759" s="67">
        <v>5559</v>
      </c>
      <c r="C4759" s="67" t="s">
        <v>830</v>
      </c>
      <c r="D4759" s="111">
        <v>811102</v>
      </c>
      <c r="E4759" s="97" t="s">
        <v>575</v>
      </c>
      <c r="F4759" s="97">
        <v>755727</v>
      </c>
      <c r="G4759" s="97" t="s">
        <v>576</v>
      </c>
      <c r="H4759" s="99">
        <v>0</v>
      </c>
      <c r="I4759" s="99">
        <v>241355.17</v>
      </c>
      <c r="J4759" s="100">
        <v>52154</v>
      </c>
      <c r="K4759" s="99">
        <v>27154.47</v>
      </c>
      <c r="L4759" s="101">
        <v>10000</v>
      </c>
      <c r="M4759" s="101"/>
      <c r="N4759" s="101"/>
      <c r="O4759" s="101"/>
      <c r="P4759" s="101"/>
      <c r="Q4759" s="93">
        <v>310010</v>
      </c>
      <c r="R4759" s="72" t="s">
        <v>833</v>
      </c>
      <c r="S4759" s="93">
        <v>510</v>
      </c>
      <c r="T4759" s="72" t="s">
        <v>723</v>
      </c>
      <c r="U4759" s="93">
        <v>31</v>
      </c>
      <c r="V4759" s="67" t="s">
        <v>716</v>
      </c>
      <c r="W4759" s="93">
        <v>75</v>
      </c>
      <c r="X4759" s="93"/>
    </row>
    <row r="4760" spans="1:24" x14ac:dyDescent="0.25">
      <c r="A4760" s="67"/>
      <c r="B4760" s="67">
        <v>5560</v>
      </c>
      <c r="C4760" s="67" t="s">
        <v>830</v>
      </c>
      <c r="D4760" s="111">
        <v>811102</v>
      </c>
      <c r="E4760" s="97" t="s">
        <v>575</v>
      </c>
      <c r="F4760" s="97">
        <v>755730</v>
      </c>
      <c r="G4760" s="97" t="s">
        <v>197</v>
      </c>
      <c r="H4760" s="99">
        <v>1749.96</v>
      </c>
      <c r="I4760" s="99">
        <v>183.3</v>
      </c>
      <c r="J4760" s="100">
        <v>1100</v>
      </c>
      <c r="K4760" s="99">
        <v>916.7</v>
      </c>
      <c r="L4760" s="101">
        <v>1200</v>
      </c>
      <c r="M4760" s="101"/>
      <c r="N4760" s="101"/>
      <c r="O4760" s="101"/>
      <c r="P4760" s="101"/>
      <c r="Q4760" s="93">
        <v>310010</v>
      </c>
      <c r="R4760" s="72" t="s">
        <v>833</v>
      </c>
      <c r="S4760" s="93">
        <v>510</v>
      </c>
      <c r="T4760" s="72" t="s">
        <v>723</v>
      </c>
      <c r="U4760" s="93">
        <v>31</v>
      </c>
      <c r="V4760" s="67" t="s">
        <v>716</v>
      </c>
      <c r="W4760" s="93">
        <v>75</v>
      </c>
      <c r="X4760" s="93"/>
    </row>
    <row r="4761" spans="1:24" x14ac:dyDescent="0.25">
      <c r="A4761" s="67"/>
      <c r="B4761" s="67">
        <v>5561</v>
      </c>
      <c r="C4761" s="67" t="s">
        <v>830</v>
      </c>
      <c r="D4761" s="111">
        <v>811102</v>
      </c>
      <c r="E4761" s="97" t="s">
        <v>575</v>
      </c>
      <c r="F4761" s="97">
        <v>755740</v>
      </c>
      <c r="G4761" s="97" t="s">
        <v>336</v>
      </c>
      <c r="H4761" s="99">
        <v>73.08</v>
      </c>
      <c r="I4761" s="99">
        <v>0</v>
      </c>
      <c r="J4761" s="100">
        <v>0</v>
      </c>
      <c r="K4761" s="99">
        <v>0</v>
      </c>
      <c r="L4761" s="101">
        <v>1000</v>
      </c>
      <c r="M4761" s="101"/>
      <c r="N4761" s="101"/>
      <c r="O4761" s="101"/>
      <c r="P4761" s="101"/>
      <c r="Q4761" s="93">
        <v>310010</v>
      </c>
      <c r="R4761" s="72" t="s">
        <v>833</v>
      </c>
      <c r="S4761" s="93">
        <v>510</v>
      </c>
      <c r="T4761" s="72" t="s">
        <v>723</v>
      </c>
      <c r="U4761" s="93">
        <v>31</v>
      </c>
      <c r="V4761" s="67" t="s">
        <v>716</v>
      </c>
      <c r="W4761" s="93">
        <v>75</v>
      </c>
      <c r="X4761" s="93"/>
    </row>
    <row r="4762" spans="1:24" x14ac:dyDescent="0.25">
      <c r="A4762" s="67"/>
      <c r="B4762" s="67">
        <v>5562</v>
      </c>
      <c r="C4762" s="67" t="s">
        <v>830</v>
      </c>
      <c r="D4762" s="111">
        <v>811102</v>
      </c>
      <c r="E4762" s="97" t="s">
        <v>575</v>
      </c>
      <c r="F4762" s="97">
        <v>755745</v>
      </c>
      <c r="G4762" s="97" t="s">
        <v>252</v>
      </c>
      <c r="H4762" s="99">
        <v>0</v>
      </c>
      <c r="I4762" s="99">
        <v>0</v>
      </c>
      <c r="J4762" s="100">
        <v>232</v>
      </c>
      <c r="K4762" s="99">
        <v>232.2</v>
      </c>
      <c r="L4762" s="101">
        <v>1500</v>
      </c>
      <c r="M4762" s="101"/>
      <c r="N4762" s="101"/>
      <c r="O4762" s="101"/>
      <c r="P4762" s="101"/>
      <c r="Q4762" s="93">
        <v>310010</v>
      </c>
      <c r="R4762" s="72" t="s">
        <v>833</v>
      </c>
      <c r="S4762" s="93">
        <v>510</v>
      </c>
      <c r="T4762" s="72" t="s">
        <v>723</v>
      </c>
      <c r="U4762" s="93">
        <v>31</v>
      </c>
      <c r="V4762" s="67" t="s">
        <v>716</v>
      </c>
      <c r="W4762" s="93">
        <v>75</v>
      </c>
      <c r="X4762" s="93"/>
    </row>
    <row r="4763" spans="1:24" x14ac:dyDescent="0.25">
      <c r="A4763" s="67"/>
      <c r="B4763" s="67">
        <v>5563</v>
      </c>
      <c r="C4763" s="67" t="s">
        <v>830</v>
      </c>
      <c r="D4763" s="111">
        <v>811102</v>
      </c>
      <c r="E4763" s="97" t="s">
        <v>575</v>
      </c>
      <c r="F4763" s="97">
        <v>755750</v>
      </c>
      <c r="G4763" s="97" t="s">
        <v>198</v>
      </c>
      <c r="H4763" s="99">
        <v>99554.4</v>
      </c>
      <c r="I4763" s="99">
        <v>153030.38999999998</v>
      </c>
      <c r="J4763" s="100">
        <v>110619</v>
      </c>
      <c r="K4763" s="99">
        <v>56758.609999999993</v>
      </c>
      <c r="L4763" s="101">
        <v>104000</v>
      </c>
      <c r="M4763" s="101"/>
      <c r="N4763" s="101"/>
      <c r="O4763" s="101"/>
      <c r="P4763" s="101"/>
      <c r="Q4763" s="93">
        <v>310010</v>
      </c>
      <c r="R4763" s="72" t="s">
        <v>833</v>
      </c>
      <c r="S4763" s="93">
        <v>510</v>
      </c>
      <c r="T4763" s="72" t="s">
        <v>723</v>
      </c>
      <c r="U4763" s="93">
        <v>31</v>
      </c>
      <c r="V4763" s="67" t="s">
        <v>716</v>
      </c>
      <c r="W4763" s="93">
        <v>75</v>
      </c>
      <c r="X4763" s="93"/>
    </row>
    <row r="4764" spans="1:24" x14ac:dyDescent="0.25">
      <c r="A4764" s="67"/>
      <c r="B4764" s="67">
        <v>5564</v>
      </c>
      <c r="C4764" s="67" t="s">
        <v>830</v>
      </c>
      <c r="D4764" s="111">
        <v>811102</v>
      </c>
      <c r="E4764" s="97" t="s">
        <v>575</v>
      </c>
      <c r="F4764" s="97">
        <v>755760</v>
      </c>
      <c r="G4764" s="97" t="s">
        <v>285</v>
      </c>
      <c r="H4764" s="99">
        <v>2232.29</v>
      </c>
      <c r="I4764" s="99">
        <v>695.29</v>
      </c>
      <c r="J4764" s="100">
        <v>193</v>
      </c>
      <c r="K4764" s="99">
        <v>0</v>
      </c>
      <c r="L4764" s="101">
        <v>0</v>
      </c>
      <c r="M4764" s="101"/>
      <c r="N4764" s="101"/>
      <c r="O4764" s="101"/>
      <c r="P4764" s="101"/>
      <c r="Q4764" s="93">
        <v>310010</v>
      </c>
      <c r="R4764" s="72" t="s">
        <v>833</v>
      </c>
      <c r="S4764" s="93">
        <v>510</v>
      </c>
      <c r="T4764" s="72" t="s">
        <v>723</v>
      </c>
      <c r="U4764" s="93">
        <v>31</v>
      </c>
      <c r="V4764" s="67" t="s">
        <v>716</v>
      </c>
      <c r="W4764" s="93">
        <v>75</v>
      </c>
      <c r="X4764" s="93"/>
    </row>
    <row r="4765" spans="1:24" x14ac:dyDescent="0.25">
      <c r="A4765" s="67"/>
      <c r="B4765" s="67">
        <v>5565</v>
      </c>
      <c r="C4765" s="67" t="s">
        <v>830</v>
      </c>
      <c r="D4765" s="111">
        <v>811102</v>
      </c>
      <c r="E4765" s="97" t="s">
        <v>575</v>
      </c>
      <c r="F4765" s="97">
        <v>755761</v>
      </c>
      <c r="G4765" s="97" t="s">
        <v>286</v>
      </c>
      <c r="H4765" s="99">
        <v>77005.47</v>
      </c>
      <c r="I4765" s="99">
        <v>67908.45</v>
      </c>
      <c r="J4765" s="100">
        <v>68287</v>
      </c>
      <c r="K4765" s="99">
        <v>31392.859999999997</v>
      </c>
      <c r="L4765" s="101">
        <v>70000</v>
      </c>
      <c r="M4765" s="101"/>
      <c r="N4765" s="101"/>
      <c r="O4765" s="101"/>
      <c r="P4765" s="101"/>
      <c r="Q4765" s="93">
        <v>310010</v>
      </c>
      <c r="R4765" s="72" t="s">
        <v>833</v>
      </c>
      <c r="S4765" s="93">
        <v>510</v>
      </c>
      <c r="T4765" s="72" t="s">
        <v>723</v>
      </c>
      <c r="U4765" s="93">
        <v>31</v>
      </c>
      <c r="V4765" s="67" t="s">
        <v>716</v>
      </c>
      <c r="W4765" s="93">
        <v>75</v>
      </c>
      <c r="X4765" s="93"/>
    </row>
    <row r="4766" spans="1:24" x14ac:dyDescent="0.25">
      <c r="A4766" s="67"/>
      <c r="B4766" s="67">
        <v>5566</v>
      </c>
      <c r="C4766" s="67" t="s">
        <v>830</v>
      </c>
      <c r="D4766" s="111">
        <v>811102</v>
      </c>
      <c r="E4766" s="97" t="s">
        <v>575</v>
      </c>
      <c r="F4766" s="97">
        <v>765425</v>
      </c>
      <c r="G4766" s="97" t="s">
        <v>201</v>
      </c>
      <c r="H4766" s="99">
        <v>460.74</v>
      </c>
      <c r="I4766" s="99">
        <v>249.89999999999998</v>
      </c>
      <c r="J4766" s="100">
        <v>59</v>
      </c>
      <c r="K4766" s="99">
        <v>0</v>
      </c>
      <c r="L4766" s="101">
        <v>0</v>
      </c>
      <c r="M4766" s="101"/>
      <c r="N4766" s="101"/>
      <c r="O4766" s="101"/>
      <c r="P4766" s="101"/>
      <c r="Q4766" s="93">
        <v>310010</v>
      </c>
      <c r="R4766" s="72" t="s">
        <v>833</v>
      </c>
      <c r="S4766" s="93">
        <v>510</v>
      </c>
      <c r="T4766" s="72" t="s">
        <v>723</v>
      </c>
      <c r="U4766" s="93">
        <v>31</v>
      </c>
      <c r="V4766" s="67" t="s">
        <v>716</v>
      </c>
      <c r="W4766" s="93">
        <v>76</v>
      </c>
      <c r="X4766" s="93"/>
    </row>
    <row r="4767" spans="1:24" x14ac:dyDescent="0.25">
      <c r="A4767" s="67"/>
      <c r="B4767" s="67">
        <v>5567</v>
      </c>
      <c r="C4767" s="67" t="s">
        <v>830</v>
      </c>
      <c r="D4767" s="111">
        <v>811102</v>
      </c>
      <c r="E4767" s="97" t="s">
        <v>575</v>
      </c>
      <c r="F4767" s="97">
        <v>765490</v>
      </c>
      <c r="G4767" s="97" t="s">
        <v>381</v>
      </c>
      <c r="H4767" s="99">
        <v>17054.149999999998</v>
      </c>
      <c r="I4767" s="99">
        <v>13715.66</v>
      </c>
      <c r="J4767" s="100">
        <v>12079</v>
      </c>
      <c r="K4767" s="99">
        <v>5379.25</v>
      </c>
      <c r="L4767" s="101">
        <v>14000</v>
      </c>
      <c r="M4767" s="101"/>
      <c r="N4767" s="101"/>
      <c r="O4767" s="101"/>
      <c r="P4767" s="101"/>
      <c r="Q4767" s="93">
        <v>310010</v>
      </c>
      <c r="R4767" s="72" t="s">
        <v>833</v>
      </c>
      <c r="S4767" s="93">
        <v>510</v>
      </c>
      <c r="T4767" s="72" t="s">
        <v>723</v>
      </c>
      <c r="U4767" s="93">
        <v>31</v>
      </c>
      <c r="V4767" s="67" t="s">
        <v>716</v>
      </c>
      <c r="W4767" s="93">
        <v>76</v>
      </c>
      <c r="X4767" s="93"/>
    </row>
    <row r="4768" spans="1:24" x14ac:dyDescent="0.25">
      <c r="A4768" s="67"/>
      <c r="B4768" s="67">
        <v>5568</v>
      </c>
      <c r="C4768" s="67" t="s">
        <v>830</v>
      </c>
      <c r="D4768" s="111">
        <v>811102</v>
      </c>
      <c r="E4768" s="97" t="s">
        <v>575</v>
      </c>
      <c r="F4768" s="97">
        <v>777412</v>
      </c>
      <c r="G4768" s="97" t="s">
        <v>205</v>
      </c>
      <c r="H4768" s="99">
        <v>0</v>
      </c>
      <c r="I4768" s="99">
        <v>18586</v>
      </c>
      <c r="J4768" s="100">
        <v>25581</v>
      </c>
      <c r="K4768" s="99">
        <v>6995</v>
      </c>
      <c r="L4768" s="101">
        <v>0</v>
      </c>
      <c r="M4768" s="101"/>
      <c r="N4768" s="101"/>
      <c r="O4768" s="101"/>
      <c r="P4768" s="101"/>
      <c r="Q4768" s="93">
        <v>310010</v>
      </c>
      <c r="R4768" s="72" t="s">
        <v>833</v>
      </c>
      <c r="S4768" s="93">
        <v>510</v>
      </c>
      <c r="T4768" s="72" t="s">
        <v>723</v>
      </c>
      <c r="U4768" s="93">
        <v>31</v>
      </c>
      <c r="V4768" s="67" t="s">
        <v>716</v>
      </c>
      <c r="W4768" s="93">
        <v>77</v>
      </c>
      <c r="X4768" s="93"/>
    </row>
    <row r="4769" spans="1:24" x14ac:dyDescent="0.25">
      <c r="A4769" s="67"/>
      <c r="B4769" s="67">
        <v>5569</v>
      </c>
      <c r="C4769" s="67" t="s">
        <v>830</v>
      </c>
      <c r="D4769" s="111">
        <v>811102</v>
      </c>
      <c r="E4769" s="97" t="s">
        <v>575</v>
      </c>
      <c r="F4769" s="97">
        <v>787410</v>
      </c>
      <c r="G4769" s="97" t="s">
        <v>227</v>
      </c>
      <c r="H4769" s="99">
        <v>0</v>
      </c>
      <c r="I4769" s="99">
        <v>2689.85</v>
      </c>
      <c r="J4769" s="100">
        <v>2690</v>
      </c>
      <c r="K4769" s="99">
        <v>0</v>
      </c>
      <c r="L4769" s="101">
        <v>0</v>
      </c>
      <c r="M4769" s="101"/>
      <c r="N4769" s="101"/>
      <c r="O4769" s="101"/>
      <c r="P4769" s="101"/>
      <c r="Q4769" s="93">
        <v>310010</v>
      </c>
      <c r="R4769" s="72" t="s">
        <v>833</v>
      </c>
      <c r="S4769" s="93">
        <v>510</v>
      </c>
      <c r="T4769" s="72" t="s">
        <v>723</v>
      </c>
      <c r="U4769" s="93">
        <v>31</v>
      </c>
      <c r="V4769" s="67" t="s">
        <v>716</v>
      </c>
      <c r="W4769" s="93">
        <v>78</v>
      </c>
      <c r="X4769" s="93"/>
    </row>
    <row r="4770" spans="1:24" s="66" customFormat="1" x14ac:dyDescent="0.25">
      <c r="A4770" s="67"/>
      <c r="B4770" s="67">
        <v>5570</v>
      </c>
      <c r="C4770" s="67" t="s">
        <v>830</v>
      </c>
      <c r="D4770" s="111">
        <v>811102</v>
      </c>
      <c r="E4770" s="97" t="s">
        <v>575</v>
      </c>
      <c r="F4770" s="97">
        <v>787430</v>
      </c>
      <c r="G4770" s="97" t="s">
        <v>207</v>
      </c>
      <c r="H4770" s="99">
        <v>16625.95</v>
      </c>
      <c r="I4770" s="99">
        <v>0</v>
      </c>
      <c r="J4770" s="100">
        <v>0</v>
      </c>
      <c r="K4770" s="99">
        <v>0</v>
      </c>
      <c r="L4770" s="101">
        <v>0</v>
      </c>
      <c r="M4770" s="101"/>
      <c r="N4770" s="101"/>
      <c r="O4770" s="101"/>
      <c r="P4770" s="101"/>
      <c r="Q4770" s="93">
        <v>310010</v>
      </c>
      <c r="R4770" s="72" t="s">
        <v>833</v>
      </c>
      <c r="S4770" s="93">
        <v>510</v>
      </c>
      <c r="T4770" s="72" t="s">
        <v>723</v>
      </c>
      <c r="U4770" s="93">
        <v>31</v>
      </c>
      <c r="V4770" s="67" t="s">
        <v>716</v>
      </c>
      <c r="W4770" s="93">
        <v>78</v>
      </c>
      <c r="X4770" s="93"/>
    </row>
    <row r="4771" spans="1:24" x14ac:dyDescent="0.25">
      <c r="A4771" s="67"/>
      <c r="B4771" s="67">
        <v>5571</v>
      </c>
      <c r="C4771" s="67" t="s">
        <v>830</v>
      </c>
      <c r="D4771" s="111">
        <v>811102</v>
      </c>
      <c r="E4771" s="97" t="s">
        <v>575</v>
      </c>
      <c r="F4771" s="97">
        <v>810992</v>
      </c>
      <c r="G4771" s="97" t="s">
        <v>353</v>
      </c>
      <c r="H4771" s="99">
        <v>0</v>
      </c>
      <c r="I4771" s="99">
        <v>0</v>
      </c>
      <c r="J4771" s="100">
        <v>0</v>
      </c>
      <c r="K4771" s="99">
        <v>0</v>
      </c>
      <c r="L4771" s="101">
        <v>0</v>
      </c>
      <c r="M4771" s="101"/>
      <c r="N4771" s="101"/>
      <c r="O4771" s="101"/>
      <c r="P4771" s="101"/>
      <c r="Q4771" s="93">
        <v>310010</v>
      </c>
      <c r="R4771" s="72" t="s">
        <v>833</v>
      </c>
      <c r="S4771" s="93">
        <v>510</v>
      </c>
      <c r="T4771" s="72" t="s">
        <v>723</v>
      </c>
      <c r="U4771" s="93">
        <v>31</v>
      </c>
      <c r="V4771" s="67" t="s">
        <v>716</v>
      </c>
      <c r="W4771" s="93">
        <v>81</v>
      </c>
      <c r="X4771" s="93"/>
    </row>
    <row r="4772" spans="1:24" x14ac:dyDescent="0.25">
      <c r="A4772" s="67"/>
      <c r="B4772" s="67">
        <v>5572</v>
      </c>
      <c r="C4772" s="67" t="s">
        <v>830</v>
      </c>
      <c r="D4772" s="111">
        <v>811104</v>
      </c>
      <c r="E4772" s="98" t="s">
        <v>577</v>
      </c>
      <c r="F4772" s="97">
        <v>581001</v>
      </c>
      <c r="G4772" s="97" t="s">
        <v>831</v>
      </c>
      <c r="H4772" s="99">
        <v>351508.43</v>
      </c>
      <c r="I4772" s="99">
        <v>322445.21000000002</v>
      </c>
      <c r="J4772" s="100">
        <v>330179</v>
      </c>
      <c r="K4772" s="99">
        <v>181516.69999999998</v>
      </c>
      <c r="L4772" s="101">
        <v>325000</v>
      </c>
      <c r="M4772" s="101"/>
      <c r="N4772" s="101"/>
      <c r="O4772" s="101"/>
      <c r="P4772" s="101"/>
      <c r="Q4772" s="93">
        <v>310010</v>
      </c>
      <c r="R4772" s="72" t="s">
        <v>833</v>
      </c>
      <c r="S4772" s="93">
        <v>510</v>
      </c>
      <c r="T4772" s="72" t="s">
        <v>723</v>
      </c>
      <c r="U4772" s="93">
        <v>31</v>
      </c>
      <c r="V4772" s="67" t="s">
        <v>716</v>
      </c>
      <c r="W4772" s="93">
        <v>58</v>
      </c>
      <c r="X4772" s="93"/>
    </row>
    <row r="4773" spans="1:24" x14ac:dyDescent="0.25">
      <c r="A4773" s="67"/>
      <c r="B4773" s="67">
        <v>5573</v>
      </c>
      <c r="C4773" s="67" t="s">
        <v>830</v>
      </c>
      <c r="D4773" s="111">
        <v>811104</v>
      </c>
      <c r="E4773" s="97" t="s">
        <v>577</v>
      </c>
      <c r="F4773" s="97">
        <v>581002</v>
      </c>
      <c r="G4773" s="97" t="s">
        <v>558</v>
      </c>
      <c r="H4773" s="99">
        <v>0</v>
      </c>
      <c r="I4773" s="99">
        <v>0</v>
      </c>
      <c r="J4773" s="100">
        <v>0</v>
      </c>
      <c r="K4773" s="99">
        <v>0</v>
      </c>
      <c r="L4773" s="101">
        <v>0</v>
      </c>
      <c r="M4773" s="101"/>
      <c r="N4773" s="101"/>
      <c r="O4773" s="101"/>
      <c r="P4773" s="101"/>
      <c r="Q4773" s="93">
        <v>310010</v>
      </c>
      <c r="R4773" s="72" t="s">
        <v>833</v>
      </c>
      <c r="S4773" s="93">
        <v>510</v>
      </c>
      <c r="T4773" s="72" t="s">
        <v>723</v>
      </c>
      <c r="U4773" s="93">
        <v>31</v>
      </c>
      <c r="V4773" s="67" t="s">
        <v>716</v>
      </c>
      <c r="W4773" s="93">
        <v>58</v>
      </c>
      <c r="X4773" s="93"/>
    </row>
    <row r="4774" spans="1:24" x14ac:dyDescent="0.25">
      <c r="A4774" s="67"/>
      <c r="B4774" s="67">
        <v>5574</v>
      </c>
      <c r="C4774" s="67" t="s">
        <v>830</v>
      </c>
      <c r="D4774" s="111">
        <v>811104</v>
      </c>
      <c r="E4774" s="97" t="s">
        <v>577</v>
      </c>
      <c r="F4774" s="97">
        <v>581003</v>
      </c>
      <c r="G4774" s="97" t="s">
        <v>559</v>
      </c>
      <c r="H4774" s="99">
        <v>0</v>
      </c>
      <c r="I4774" s="99">
        <v>0</v>
      </c>
      <c r="J4774" s="100">
        <v>0</v>
      </c>
      <c r="K4774" s="99">
        <v>0</v>
      </c>
      <c r="L4774" s="101">
        <v>0</v>
      </c>
      <c r="M4774" s="101"/>
      <c r="N4774" s="101"/>
      <c r="O4774" s="101"/>
      <c r="P4774" s="101"/>
      <c r="Q4774" s="93">
        <v>310010</v>
      </c>
      <c r="R4774" s="72" t="s">
        <v>833</v>
      </c>
      <c r="S4774" s="93">
        <v>510</v>
      </c>
      <c r="T4774" s="72" t="s">
        <v>723</v>
      </c>
      <c r="U4774" s="93">
        <v>31</v>
      </c>
      <c r="V4774" s="67" t="s">
        <v>716</v>
      </c>
      <c r="W4774" s="93">
        <v>58</v>
      </c>
      <c r="X4774" s="93"/>
    </row>
    <row r="4775" spans="1:24" x14ac:dyDescent="0.25">
      <c r="A4775" s="67"/>
      <c r="B4775" s="67">
        <v>5575</v>
      </c>
      <c r="C4775" s="67" t="s">
        <v>830</v>
      </c>
      <c r="D4775" s="111">
        <v>811104</v>
      </c>
      <c r="E4775" s="97" t="s">
        <v>577</v>
      </c>
      <c r="F4775" s="97">
        <v>581004</v>
      </c>
      <c r="G4775" s="97" t="s">
        <v>560</v>
      </c>
      <c r="H4775" s="99">
        <v>0</v>
      </c>
      <c r="I4775" s="99">
        <v>0</v>
      </c>
      <c r="J4775" s="100">
        <v>0</v>
      </c>
      <c r="K4775" s="99">
        <v>0</v>
      </c>
      <c r="L4775" s="101">
        <v>0</v>
      </c>
      <c r="M4775" s="101"/>
      <c r="N4775" s="101"/>
      <c r="O4775" s="101"/>
      <c r="P4775" s="101"/>
      <c r="Q4775" s="93">
        <v>310010</v>
      </c>
      <c r="R4775" s="72" t="s">
        <v>833</v>
      </c>
      <c r="S4775" s="93">
        <v>510</v>
      </c>
      <c r="T4775" s="72" t="s">
        <v>723</v>
      </c>
      <c r="U4775" s="93">
        <v>31</v>
      </c>
      <c r="V4775" s="67" t="s">
        <v>716</v>
      </c>
      <c r="W4775" s="93">
        <v>58</v>
      </c>
      <c r="X4775" s="93"/>
    </row>
    <row r="4776" spans="1:24" x14ac:dyDescent="0.25">
      <c r="A4776" s="67"/>
      <c r="B4776" s="67">
        <v>5576</v>
      </c>
      <c r="C4776" s="67" t="s">
        <v>830</v>
      </c>
      <c r="D4776" s="111">
        <v>811104</v>
      </c>
      <c r="E4776" s="97" t="s">
        <v>577</v>
      </c>
      <c r="F4776" s="97">
        <v>581005</v>
      </c>
      <c r="G4776" s="97" t="s">
        <v>561</v>
      </c>
      <c r="H4776" s="99">
        <v>1.8189894035458565E-12</v>
      </c>
      <c r="I4776" s="99">
        <v>0</v>
      </c>
      <c r="J4776" s="100">
        <v>0</v>
      </c>
      <c r="K4776" s="99">
        <v>0</v>
      </c>
      <c r="L4776" s="101">
        <v>0</v>
      </c>
      <c r="M4776" s="101"/>
      <c r="N4776" s="101"/>
      <c r="O4776" s="101"/>
      <c r="P4776" s="101"/>
      <c r="Q4776" s="93">
        <v>310010</v>
      </c>
      <c r="R4776" s="72" t="s">
        <v>833</v>
      </c>
      <c r="S4776" s="93">
        <v>510</v>
      </c>
      <c r="T4776" s="72" t="s">
        <v>723</v>
      </c>
      <c r="U4776" s="93">
        <v>31</v>
      </c>
      <c r="V4776" s="67" t="s">
        <v>716</v>
      </c>
      <c r="W4776" s="93">
        <v>58</v>
      </c>
      <c r="X4776" s="93"/>
    </row>
    <row r="4777" spans="1:24" x14ac:dyDescent="0.25">
      <c r="A4777" s="67"/>
      <c r="B4777" s="67">
        <v>5577</v>
      </c>
      <c r="C4777" s="67" t="s">
        <v>830</v>
      </c>
      <c r="D4777" s="111">
        <v>811104</v>
      </c>
      <c r="E4777" s="97" t="s">
        <v>577</v>
      </c>
      <c r="F4777" s="97">
        <v>581006</v>
      </c>
      <c r="G4777" s="97" t="s">
        <v>562</v>
      </c>
      <c r="H4777" s="99">
        <v>0</v>
      </c>
      <c r="I4777" s="99">
        <v>0</v>
      </c>
      <c r="J4777" s="100">
        <v>0</v>
      </c>
      <c r="K4777" s="99">
        <v>0</v>
      </c>
      <c r="L4777" s="101">
        <v>0</v>
      </c>
      <c r="M4777" s="101"/>
      <c r="N4777" s="101"/>
      <c r="O4777" s="101"/>
      <c r="P4777" s="101"/>
      <c r="Q4777" s="93">
        <v>310010</v>
      </c>
      <c r="R4777" s="72" t="s">
        <v>833</v>
      </c>
      <c r="S4777" s="93">
        <v>510</v>
      </c>
      <c r="T4777" s="72" t="s">
        <v>723</v>
      </c>
      <c r="U4777" s="93">
        <v>31</v>
      </c>
      <c r="V4777" s="67" t="s">
        <v>716</v>
      </c>
      <c r="W4777" s="93">
        <v>58</v>
      </c>
      <c r="X4777" s="93"/>
    </row>
    <row r="4778" spans="1:24" x14ac:dyDescent="0.25">
      <c r="A4778" s="67"/>
      <c r="B4778" s="67">
        <v>5578</v>
      </c>
      <c r="C4778" s="67" t="s">
        <v>830</v>
      </c>
      <c r="D4778" s="111">
        <v>811104</v>
      </c>
      <c r="E4778" s="97" t="s">
        <v>577</v>
      </c>
      <c r="F4778" s="97">
        <v>581007</v>
      </c>
      <c r="G4778" s="97" t="s">
        <v>563</v>
      </c>
      <c r="H4778" s="99">
        <v>0</v>
      </c>
      <c r="I4778" s="99">
        <v>0</v>
      </c>
      <c r="J4778" s="100">
        <v>0</v>
      </c>
      <c r="K4778" s="99">
        <v>0</v>
      </c>
      <c r="L4778" s="101">
        <v>0</v>
      </c>
      <c r="M4778" s="101"/>
      <c r="N4778" s="101"/>
      <c r="O4778" s="101"/>
      <c r="P4778" s="101"/>
      <c r="Q4778" s="93">
        <v>310010</v>
      </c>
      <c r="R4778" s="72" t="s">
        <v>833</v>
      </c>
      <c r="S4778" s="93">
        <v>510</v>
      </c>
      <c r="T4778" s="72" t="s">
        <v>723</v>
      </c>
      <c r="U4778" s="93">
        <v>31</v>
      </c>
      <c r="V4778" s="67" t="s">
        <v>716</v>
      </c>
      <c r="W4778" s="93">
        <v>58</v>
      </c>
      <c r="X4778" s="93"/>
    </row>
    <row r="4779" spans="1:24" x14ac:dyDescent="0.25">
      <c r="A4779" s="67"/>
      <c r="B4779" s="67">
        <v>5579</v>
      </c>
      <c r="C4779" s="67" t="s">
        <v>830</v>
      </c>
      <c r="D4779" s="111">
        <v>811104</v>
      </c>
      <c r="E4779" s="97" t="s">
        <v>577</v>
      </c>
      <c r="F4779" s="97">
        <v>581011</v>
      </c>
      <c r="G4779" s="97" t="s">
        <v>564</v>
      </c>
      <c r="H4779" s="99">
        <v>-12893.249999999998</v>
      </c>
      <c r="I4779" s="99">
        <v>-10914.08</v>
      </c>
      <c r="J4779" s="100">
        <v>-11698</v>
      </c>
      <c r="K4779" s="99">
        <v>-5239.5300000000007</v>
      </c>
      <c r="L4779" s="101">
        <v>-12000</v>
      </c>
      <c r="M4779" s="101"/>
      <c r="N4779" s="101"/>
      <c r="O4779" s="101"/>
      <c r="P4779" s="101"/>
      <c r="Q4779" s="93">
        <v>310010</v>
      </c>
      <c r="R4779" s="72" t="s">
        <v>833</v>
      </c>
      <c r="S4779" s="93">
        <v>510</v>
      </c>
      <c r="T4779" s="72" t="s">
        <v>723</v>
      </c>
      <c r="U4779" s="93">
        <v>31</v>
      </c>
      <c r="V4779" s="67" t="s">
        <v>716</v>
      </c>
      <c r="W4779" s="93">
        <v>58</v>
      </c>
      <c r="X4779" s="93"/>
    </row>
    <row r="4780" spans="1:24" x14ac:dyDescent="0.25">
      <c r="A4780" s="67"/>
      <c r="B4780" s="67">
        <v>5580</v>
      </c>
      <c r="C4780" s="67" t="s">
        <v>830</v>
      </c>
      <c r="D4780" s="111">
        <v>811104</v>
      </c>
      <c r="E4780" s="97" t="s">
        <v>577</v>
      </c>
      <c r="F4780" s="97">
        <v>590004</v>
      </c>
      <c r="G4780" s="97" t="s">
        <v>565</v>
      </c>
      <c r="H4780" s="99">
        <v>0</v>
      </c>
      <c r="I4780" s="99">
        <v>0</v>
      </c>
      <c r="J4780" s="100">
        <v>0</v>
      </c>
      <c r="K4780" s="99">
        <v>0</v>
      </c>
      <c r="L4780" s="101">
        <v>0</v>
      </c>
      <c r="M4780" s="101"/>
      <c r="N4780" s="101"/>
      <c r="O4780" s="101"/>
      <c r="P4780" s="101"/>
      <c r="Q4780" s="93">
        <v>310010</v>
      </c>
      <c r="R4780" s="72" t="s">
        <v>833</v>
      </c>
      <c r="S4780" s="93">
        <v>510</v>
      </c>
      <c r="T4780" s="72" t="s">
        <v>723</v>
      </c>
      <c r="U4780" s="93">
        <v>31</v>
      </c>
      <c r="V4780" s="67" t="s">
        <v>716</v>
      </c>
      <c r="W4780" s="93">
        <v>59</v>
      </c>
      <c r="X4780" s="93"/>
    </row>
    <row r="4781" spans="1:24" x14ac:dyDescent="0.25">
      <c r="A4781" s="67"/>
      <c r="B4781" s="67">
        <v>5581</v>
      </c>
      <c r="C4781" s="67" t="s">
        <v>830</v>
      </c>
      <c r="D4781" s="111">
        <v>811104</v>
      </c>
      <c r="E4781" s="97" t="s">
        <v>577</v>
      </c>
      <c r="F4781" s="97">
        <v>590099</v>
      </c>
      <c r="G4781" s="97" t="s">
        <v>348</v>
      </c>
      <c r="H4781" s="99">
        <v>-52.769999999999982</v>
      </c>
      <c r="I4781" s="99">
        <v>172.64</v>
      </c>
      <c r="J4781" s="100">
        <v>165</v>
      </c>
      <c r="K4781" s="99">
        <v>53.59</v>
      </c>
      <c r="L4781" s="101">
        <v>170</v>
      </c>
      <c r="M4781" s="101"/>
      <c r="N4781" s="101"/>
      <c r="O4781" s="101"/>
      <c r="P4781" s="101"/>
      <c r="Q4781" s="93">
        <v>310010</v>
      </c>
      <c r="R4781" s="72" t="s">
        <v>833</v>
      </c>
      <c r="S4781" s="93">
        <v>510</v>
      </c>
      <c r="T4781" s="72" t="s">
        <v>723</v>
      </c>
      <c r="U4781" s="93">
        <v>31</v>
      </c>
      <c r="V4781" s="67" t="s">
        <v>716</v>
      </c>
      <c r="W4781" s="93">
        <v>59</v>
      </c>
      <c r="X4781" s="93"/>
    </row>
    <row r="4782" spans="1:24" x14ac:dyDescent="0.25">
      <c r="A4782" s="67"/>
      <c r="B4782" s="67">
        <v>5582</v>
      </c>
      <c r="C4782" s="67" t="s">
        <v>830</v>
      </c>
      <c r="D4782" s="111">
        <v>811104</v>
      </c>
      <c r="E4782" s="97" t="s">
        <v>577</v>
      </c>
      <c r="F4782" s="97">
        <v>611420</v>
      </c>
      <c r="G4782" s="97" t="s">
        <v>181</v>
      </c>
      <c r="H4782" s="99">
        <v>28144.800000000007</v>
      </c>
      <c r="I4782" s="99">
        <v>29365.509999999995</v>
      </c>
      <c r="J4782" s="100">
        <v>63892</v>
      </c>
      <c r="K4782" s="99">
        <v>33892.14</v>
      </c>
      <c r="L4782" s="101">
        <v>59251</v>
      </c>
      <c r="M4782" s="101"/>
      <c r="N4782" s="101"/>
      <c r="O4782" s="101"/>
      <c r="P4782" s="101"/>
      <c r="Q4782" s="93">
        <v>310010</v>
      </c>
      <c r="R4782" s="72" t="s">
        <v>833</v>
      </c>
      <c r="S4782" s="93">
        <v>510</v>
      </c>
      <c r="T4782" s="72" t="s">
        <v>723</v>
      </c>
      <c r="U4782" s="93">
        <v>31</v>
      </c>
      <c r="V4782" s="67" t="s">
        <v>716</v>
      </c>
      <c r="W4782" s="93">
        <v>61</v>
      </c>
      <c r="X4782" s="93"/>
    </row>
    <row r="4783" spans="1:24" x14ac:dyDescent="0.25">
      <c r="A4783" s="67"/>
      <c r="B4783" s="67">
        <v>5583</v>
      </c>
      <c r="C4783" s="67" t="s">
        <v>830</v>
      </c>
      <c r="D4783" s="111">
        <v>811104</v>
      </c>
      <c r="E4783" s="97" t="s">
        <v>577</v>
      </c>
      <c r="F4783" s="97">
        <v>611440</v>
      </c>
      <c r="G4783" s="97" t="s">
        <v>255</v>
      </c>
      <c r="H4783" s="99">
        <v>0</v>
      </c>
      <c r="I4783" s="99">
        <v>0</v>
      </c>
      <c r="J4783" s="100">
        <v>0</v>
      </c>
      <c r="K4783" s="99">
        <v>0</v>
      </c>
      <c r="L4783" s="101">
        <v>0</v>
      </c>
      <c r="M4783" s="101"/>
      <c r="N4783" s="101"/>
      <c r="O4783" s="101"/>
      <c r="P4783" s="101"/>
      <c r="Q4783" s="93">
        <v>310010</v>
      </c>
      <c r="R4783" s="72" t="s">
        <v>833</v>
      </c>
      <c r="S4783" s="93">
        <v>510</v>
      </c>
      <c r="T4783" s="72" t="s">
        <v>723</v>
      </c>
      <c r="U4783" s="93">
        <v>31</v>
      </c>
      <c r="V4783" s="67" t="s">
        <v>716</v>
      </c>
      <c r="W4783" s="93">
        <v>61</v>
      </c>
      <c r="X4783" s="93"/>
    </row>
    <row r="4784" spans="1:24" x14ac:dyDescent="0.25">
      <c r="A4784" s="67"/>
      <c r="B4784" s="67">
        <v>5584</v>
      </c>
      <c r="C4784" s="67" t="s">
        <v>830</v>
      </c>
      <c r="D4784" s="111">
        <v>811104</v>
      </c>
      <c r="E4784" s="97" t="s">
        <v>577</v>
      </c>
      <c r="F4784" s="97">
        <v>611489</v>
      </c>
      <c r="G4784" s="97" t="s">
        <v>733</v>
      </c>
      <c r="H4784" s="99">
        <v>0</v>
      </c>
      <c r="I4784" s="99">
        <v>703.62999999999988</v>
      </c>
      <c r="J4784" s="100">
        <v>802</v>
      </c>
      <c r="K4784" s="99">
        <v>98.799999999999983</v>
      </c>
      <c r="L4784" s="101">
        <v>357</v>
      </c>
      <c r="M4784" s="101"/>
      <c r="N4784" s="101"/>
      <c r="O4784" s="101"/>
      <c r="P4784" s="101"/>
      <c r="Q4784" s="93">
        <v>310010</v>
      </c>
      <c r="R4784" s="72" t="s">
        <v>833</v>
      </c>
      <c r="S4784" s="93">
        <v>510</v>
      </c>
      <c r="T4784" s="72" t="s">
        <v>723</v>
      </c>
      <c r="U4784" s="93">
        <v>31</v>
      </c>
      <c r="V4784" s="67" t="s">
        <v>716</v>
      </c>
      <c r="W4784" s="93">
        <v>61</v>
      </c>
      <c r="X4784" s="93"/>
    </row>
    <row r="4785" spans="1:24" x14ac:dyDescent="0.25">
      <c r="A4785" s="67"/>
      <c r="B4785" s="67">
        <v>5585</v>
      </c>
      <c r="C4785" s="67" t="s">
        <v>830</v>
      </c>
      <c r="D4785" s="111">
        <v>811104</v>
      </c>
      <c r="E4785" s="97" t="s">
        <v>577</v>
      </c>
      <c r="F4785" s="97">
        <v>611492</v>
      </c>
      <c r="G4785" s="97" t="s">
        <v>183</v>
      </c>
      <c r="H4785" s="99">
        <v>2557.44</v>
      </c>
      <c r="I4785" s="99">
        <v>1873.4099999999999</v>
      </c>
      <c r="J4785" s="100">
        <v>1659</v>
      </c>
      <c r="K4785" s="99">
        <v>882.84</v>
      </c>
      <c r="L4785" s="101">
        <v>1126</v>
      </c>
      <c r="M4785" s="101"/>
      <c r="N4785" s="101"/>
      <c r="O4785" s="101"/>
      <c r="P4785" s="101"/>
      <c r="Q4785" s="93">
        <v>310010</v>
      </c>
      <c r="R4785" s="72" t="s">
        <v>833</v>
      </c>
      <c r="S4785" s="93">
        <v>510</v>
      </c>
      <c r="T4785" s="72" t="s">
        <v>723</v>
      </c>
      <c r="U4785" s="93">
        <v>31</v>
      </c>
      <c r="V4785" s="67" t="s">
        <v>716</v>
      </c>
      <c r="W4785" s="93">
        <v>61</v>
      </c>
      <c r="X4785" s="93"/>
    </row>
    <row r="4786" spans="1:24" x14ac:dyDescent="0.25">
      <c r="A4786" s="67"/>
      <c r="B4786" s="67">
        <v>5586</v>
      </c>
      <c r="C4786" s="67" t="s">
        <v>830</v>
      </c>
      <c r="D4786" s="111">
        <v>811104</v>
      </c>
      <c r="E4786" s="97" t="s">
        <v>577</v>
      </c>
      <c r="F4786" s="97">
        <v>611493</v>
      </c>
      <c r="G4786" s="97" t="s">
        <v>218</v>
      </c>
      <c r="H4786" s="99">
        <v>0</v>
      </c>
      <c r="I4786" s="99">
        <v>0</v>
      </c>
      <c r="J4786" s="100">
        <v>0</v>
      </c>
      <c r="K4786" s="99">
        <v>761.78</v>
      </c>
      <c r="L4786" s="101">
        <v>0</v>
      </c>
      <c r="M4786" s="101"/>
      <c r="N4786" s="101"/>
      <c r="O4786" s="101"/>
      <c r="P4786" s="101"/>
      <c r="Q4786" s="93">
        <v>310010</v>
      </c>
      <c r="R4786" s="72" t="s">
        <v>833</v>
      </c>
      <c r="S4786" s="93">
        <v>510</v>
      </c>
      <c r="T4786" s="72" t="s">
        <v>723</v>
      </c>
      <c r="U4786" s="93">
        <v>31</v>
      </c>
      <c r="V4786" s="67" t="s">
        <v>716</v>
      </c>
      <c r="W4786" s="93">
        <v>61</v>
      </c>
      <c r="X4786" s="93"/>
    </row>
    <row r="4787" spans="1:24" x14ac:dyDescent="0.25">
      <c r="A4787" s="67"/>
      <c r="B4787" s="67">
        <v>5587</v>
      </c>
      <c r="C4787" s="67" t="s">
        <v>830</v>
      </c>
      <c r="D4787" s="111">
        <v>811104</v>
      </c>
      <c r="E4787" s="97" t="s">
        <v>577</v>
      </c>
      <c r="F4787" s="97">
        <v>642110</v>
      </c>
      <c r="G4787" s="97" t="s">
        <v>484</v>
      </c>
      <c r="H4787" s="99">
        <v>7807.44</v>
      </c>
      <c r="I4787" s="99">
        <v>8306.619999999999</v>
      </c>
      <c r="J4787" s="100">
        <v>8639</v>
      </c>
      <c r="K4787" s="99">
        <v>4462.8</v>
      </c>
      <c r="L4787" s="101">
        <v>8000</v>
      </c>
      <c r="M4787" s="101"/>
      <c r="N4787" s="101"/>
      <c r="O4787" s="101"/>
      <c r="P4787" s="101"/>
      <c r="Q4787" s="93">
        <v>310010</v>
      </c>
      <c r="R4787" s="72" t="s">
        <v>833</v>
      </c>
      <c r="S4787" s="93">
        <v>510</v>
      </c>
      <c r="T4787" s="72" t="s">
        <v>723</v>
      </c>
      <c r="U4787" s="93">
        <v>31</v>
      </c>
      <c r="V4787" s="67" t="s">
        <v>716</v>
      </c>
      <c r="W4787" s="93">
        <v>64</v>
      </c>
      <c r="X4787" s="93"/>
    </row>
    <row r="4788" spans="1:24" x14ac:dyDescent="0.25">
      <c r="A4788" s="67"/>
      <c r="B4788" s="67">
        <v>5588</v>
      </c>
      <c r="C4788" s="67" t="s">
        <v>830</v>
      </c>
      <c r="D4788" s="111">
        <v>811104</v>
      </c>
      <c r="E4788" s="97" t="s">
        <v>577</v>
      </c>
      <c r="F4788" s="97">
        <v>642164</v>
      </c>
      <c r="G4788" s="97" t="s">
        <v>488</v>
      </c>
      <c r="H4788" s="99">
        <v>0</v>
      </c>
      <c r="I4788" s="99">
        <v>2172.11</v>
      </c>
      <c r="J4788" s="100">
        <v>2288</v>
      </c>
      <c r="K4788" s="99">
        <v>991.68</v>
      </c>
      <c r="L4788" s="101">
        <v>2100</v>
      </c>
      <c r="M4788" s="101"/>
      <c r="N4788" s="101"/>
      <c r="O4788" s="101"/>
      <c r="P4788" s="101"/>
      <c r="Q4788" s="93">
        <v>310010</v>
      </c>
      <c r="R4788" s="72" t="s">
        <v>833</v>
      </c>
      <c r="S4788" s="93">
        <v>510</v>
      </c>
      <c r="T4788" s="72" t="s">
        <v>723</v>
      </c>
      <c r="U4788" s="93">
        <v>31</v>
      </c>
      <c r="V4788" s="67" t="s">
        <v>716</v>
      </c>
      <c r="W4788" s="93">
        <v>64</v>
      </c>
      <c r="X4788" s="93"/>
    </row>
    <row r="4789" spans="1:24" x14ac:dyDescent="0.25">
      <c r="A4789" s="67"/>
      <c r="B4789" s="67">
        <v>5589</v>
      </c>
      <c r="C4789" s="67" t="s">
        <v>830</v>
      </c>
      <c r="D4789" s="111">
        <v>811104</v>
      </c>
      <c r="E4789" s="97" t="s">
        <v>577</v>
      </c>
      <c r="F4789" s="97">
        <v>712355</v>
      </c>
      <c r="G4789" s="97" t="s">
        <v>376</v>
      </c>
      <c r="H4789" s="99">
        <v>20261.909999999996</v>
      </c>
      <c r="I4789" s="99">
        <v>12537.070000000002</v>
      </c>
      <c r="J4789" s="100">
        <v>7259</v>
      </c>
      <c r="K4789" s="99">
        <v>942.89</v>
      </c>
      <c r="L4789" s="101">
        <v>5000</v>
      </c>
      <c r="M4789" s="101"/>
      <c r="N4789" s="101"/>
      <c r="O4789" s="101"/>
      <c r="P4789" s="101"/>
      <c r="Q4789" s="93">
        <v>310010</v>
      </c>
      <c r="R4789" s="72" t="s">
        <v>833</v>
      </c>
      <c r="S4789" s="93">
        <v>510</v>
      </c>
      <c r="T4789" s="72" t="s">
        <v>723</v>
      </c>
      <c r="U4789" s="93">
        <v>31</v>
      </c>
      <c r="V4789" s="67" t="s">
        <v>716</v>
      </c>
      <c r="W4789" s="93">
        <v>71</v>
      </c>
      <c r="X4789" s="93"/>
    </row>
    <row r="4790" spans="1:24" x14ac:dyDescent="0.25">
      <c r="A4790" s="67"/>
      <c r="B4790" s="67">
        <v>5590</v>
      </c>
      <c r="C4790" s="67" t="s">
        <v>830</v>
      </c>
      <c r="D4790" s="111">
        <v>811104</v>
      </c>
      <c r="E4790" s="97" t="s">
        <v>577</v>
      </c>
      <c r="F4790" s="97">
        <v>712420</v>
      </c>
      <c r="G4790" s="97" t="s">
        <v>223</v>
      </c>
      <c r="H4790" s="99">
        <v>978.7199999999998</v>
      </c>
      <c r="I4790" s="99">
        <v>978.7199999999998</v>
      </c>
      <c r="J4790" s="100">
        <v>1256</v>
      </c>
      <c r="K4790" s="99">
        <v>531.04</v>
      </c>
      <c r="L4790" s="101">
        <v>1900</v>
      </c>
      <c r="M4790" s="101"/>
      <c r="N4790" s="101"/>
      <c r="O4790" s="101"/>
      <c r="P4790" s="101"/>
      <c r="Q4790" s="93">
        <v>310010</v>
      </c>
      <c r="R4790" s="72" t="s">
        <v>833</v>
      </c>
      <c r="S4790" s="93">
        <v>510</v>
      </c>
      <c r="T4790" s="72" t="s">
        <v>723</v>
      </c>
      <c r="U4790" s="93">
        <v>31</v>
      </c>
      <c r="V4790" s="67" t="s">
        <v>716</v>
      </c>
      <c r="W4790" s="93">
        <v>71</v>
      </c>
      <c r="X4790" s="93"/>
    </row>
    <row r="4791" spans="1:24" x14ac:dyDescent="0.25">
      <c r="A4791" s="67"/>
      <c r="B4791" s="67">
        <v>5591</v>
      </c>
      <c r="C4791" s="67" t="s">
        <v>830</v>
      </c>
      <c r="D4791" s="111">
        <v>811104</v>
      </c>
      <c r="E4791" s="97" t="s">
        <v>577</v>
      </c>
      <c r="F4791" s="97">
        <v>712430</v>
      </c>
      <c r="G4791" s="97" t="s">
        <v>696</v>
      </c>
      <c r="H4791" s="99">
        <v>0</v>
      </c>
      <c r="I4791" s="99">
        <v>0</v>
      </c>
      <c r="J4791" s="100">
        <v>0</v>
      </c>
      <c r="K4791" s="99">
        <v>0</v>
      </c>
      <c r="L4791" s="101">
        <v>100</v>
      </c>
      <c r="M4791" s="101"/>
      <c r="N4791" s="101"/>
      <c r="O4791" s="101"/>
      <c r="P4791" s="101"/>
      <c r="Q4791" s="93">
        <v>310010</v>
      </c>
      <c r="R4791" s="72" t="s">
        <v>833</v>
      </c>
      <c r="S4791" s="93">
        <v>510</v>
      </c>
      <c r="T4791" s="72" t="s">
        <v>723</v>
      </c>
      <c r="U4791" s="93">
        <v>31</v>
      </c>
      <c r="V4791" s="67" t="s">
        <v>716</v>
      </c>
      <c r="W4791" s="93">
        <v>71</v>
      </c>
      <c r="X4791" s="93"/>
    </row>
    <row r="4792" spans="1:24" x14ac:dyDescent="0.25">
      <c r="A4792" s="67"/>
      <c r="B4792" s="67">
        <v>5592</v>
      </c>
      <c r="C4792" s="67" t="s">
        <v>830</v>
      </c>
      <c r="D4792" s="111">
        <v>811104</v>
      </c>
      <c r="E4792" s="97" t="s">
        <v>577</v>
      </c>
      <c r="F4792" s="97">
        <v>712510</v>
      </c>
      <c r="G4792" s="97" t="s">
        <v>186</v>
      </c>
      <c r="H4792" s="99">
        <v>0</v>
      </c>
      <c r="I4792" s="99">
        <v>0</v>
      </c>
      <c r="J4792" s="100">
        <v>0</v>
      </c>
      <c r="K4792" s="99">
        <v>0</v>
      </c>
      <c r="L4792" s="101">
        <v>0</v>
      </c>
      <c r="M4792" s="101"/>
      <c r="N4792" s="101"/>
      <c r="O4792" s="101"/>
      <c r="P4792" s="101"/>
      <c r="Q4792" s="93">
        <v>310010</v>
      </c>
      <c r="R4792" s="72" t="s">
        <v>833</v>
      </c>
      <c r="S4792" s="93">
        <v>510</v>
      </c>
      <c r="T4792" s="72" t="s">
        <v>723</v>
      </c>
      <c r="U4792" s="93">
        <v>31</v>
      </c>
      <c r="V4792" s="67" t="s">
        <v>716</v>
      </c>
      <c r="W4792" s="93">
        <v>71</v>
      </c>
      <c r="X4792" s="93"/>
    </row>
    <row r="4793" spans="1:24" x14ac:dyDescent="0.25">
      <c r="A4793" s="67"/>
      <c r="B4793" s="67">
        <v>5593</v>
      </c>
      <c r="C4793" s="67" t="s">
        <v>830</v>
      </c>
      <c r="D4793" s="111">
        <v>811104</v>
      </c>
      <c r="E4793" s="98" t="s">
        <v>577</v>
      </c>
      <c r="F4793" s="97">
        <v>733120</v>
      </c>
      <c r="G4793" s="97" t="s">
        <v>188</v>
      </c>
      <c r="H4793" s="99">
        <v>673.6</v>
      </c>
      <c r="I4793" s="99">
        <v>951.15000000000009</v>
      </c>
      <c r="J4793" s="100">
        <v>527</v>
      </c>
      <c r="K4793" s="99">
        <v>114.62</v>
      </c>
      <c r="L4793" s="101">
        <v>500</v>
      </c>
      <c r="M4793" s="101"/>
      <c r="N4793" s="101"/>
      <c r="O4793" s="101"/>
      <c r="P4793" s="101"/>
      <c r="Q4793" s="93">
        <v>310010</v>
      </c>
      <c r="R4793" s="72" t="s">
        <v>833</v>
      </c>
      <c r="S4793" s="93">
        <v>510</v>
      </c>
      <c r="T4793" s="72" t="s">
        <v>723</v>
      </c>
      <c r="U4793" s="93">
        <v>31</v>
      </c>
      <c r="V4793" s="67" t="s">
        <v>716</v>
      </c>
      <c r="W4793" s="93">
        <v>73</v>
      </c>
      <c r="X4793" s="93"/>
    </row>
    <row r="4794" spans="1:24" x14ac:dyDescent="0.25">
      <c r="A4794" s="67"/>
      <c r="B4794" s="67">
        <v>5594</v>
      </c>
      <c r="C4794" s="67" t="s">
        <v>830</v>
      </c>
      <c r="D4794" s="111">
        <v>811104</v>
      </c>
      <c r="E4794" s="98" t="s">
        <v>577</v>
      </c>
      <c r="F4794" s="97">
        <v>733490</v>
      </c>
      <c r="G4794" s="97" t="s">
        <v>566</v>
      </c>
      <c r="H4794" s="99">
        <v>0</v>
      </c>
      <c r="I4794" s="99">
        <v>128.49</v>
      </c>
      <c r="J4794" s="100">
        <v>128</v>
      </c>
      <c r="K4794" s="99">
        <v>0</v>
      </c>
      <c r="L4794" s="101">
        <v>1000</v>
      </c>
      <c r="M4794" s="101"/>
      <c r="N4794" s="101"/>
      <c r="O4794" s="101"/>
      <c r="P4794" s="101"/>
      <c r="Q4794" s="93">
        <v>310010</v>
      </c>
      <c r="R4794" s="72" t="s">
        <v>833</v>
      </c>
      <c r="S4794" s="93">
        <v>510</v>
      </c>
      <c r="T4794" s="72" t="s">
        <v>723</v>
      </c>
      <c r="U4794" s="93">
        <v>31</v>
      </c>
      <c r="V4794" s="67" t="s">
        <v>716</v>
      </c>
      <c r="W4794" s="93">
        <v>73</v>
      </c>
      <c r="X4794" s="93"/>
    </row>
    <row r="4795" spans="1:24" x14ac:dyDescent="0.25">
      <c r="A4795" s="67"/>
      <c r="B4795" s="67">
        <v>5595</v>
      </c>
      <c r="C4795" s="67" t="s">
        <v>830</v>
      </c>
      <c r="D4795" s="111">
        <v>811104</v>
      </c>
      <c r="E4795" s="97" t="s">
        <v>577</v>
      </c>
      <c r="F4795" s="97">
        <v>744210</v>
      </c>
      <c r="G4795" s="97" t="s">
        <v>190</v>
      </c>
      <c r="H4795" s="99">
        <v>0</v>
      </c>
      <c r="I4795" s="99">
        <v>63.28</v>
      </c>
      <c r="J4795" s="100">
        <v>144</v>
      </c>
      <c r="K4795" s="99">
        <v>80.64</v>
      </c>
      <c r="L4795" s="101">
        <v>100</v>
      </c>
      <c r="M4795" s="101"/>
      <c r="N4795" s="101"/>
      <c r="O4795" s="101"/>
      <c r="P4795" s="101"/>
      <c r="Q4795" s="93">
        <v>310010</v>
      </c>
      <c r="R4795" s="72" t="s">
        <v>833</v>
      </c>
      <c r="S4795" s="93">
        <v>510</v>
      </c>
      <c r="T4795" s="72" t="s">
        <v>723</v>
      </c>
      <c r="U4795" s="93">
        <v>31</v>
      </c>
      <c r="V4795" s="67" t="s">
        <v>716</v>
      </c>
      <c r="W4795" s="93">
        <v>74</v>
      </c>
      <c r="X4795" s="93"/>
    </row>
    <row r="4796" spans="1:24" s="66" customFormat="1" x14ac:dyDescent="0.25">
      <c r="A4796" s="67"/>
      <c r="B4796" s="67">
        <v>5596</v>
      </c>
      <c r="C4796" s="67" t="s">
        <v>830</v>
      </c>
      <c r="D4796" s="111">
        <v>811104</v>
      </c>
      <c r="E4796" s="97" t="s">
        <v>577</v>
      </c>
      <c r="F4796" s="97">
        <v>752001</v>
      </c>
      <c r="G4796" s="97" t="s">
        <v>567</v>
      </c>
      <c r="H4796" s="99">
        <v>240792.62999999998</v>
      </c>
      <c r="I4796" s="99">
        <v>275140.93</v>
      </c>
      <c r="J4796" s="100">
        <v>274122</v>
      </c>
      <c r="K4796" s="99">
        <v>128179.89</v>
      </c>
      <c r="L4796" s="101">
        <v>260000</v>
      </c>
      <c r="M4796" s="101"/>
      <c r="N4796" s="101"/>
      <c r="O4796" s="101"/>
      <c r="P4796" s="101"/>
      <c r="Q4796" s="93">
        <v>310010</v>
      </c>
      <c r="R4796" s="72" t="s">
        <v>833</v>
      </c>
      <c r="S4796" s="93">
        <v>510</v>
      </c>
      <c r="T4796" s="72" t="s">
        <v>723</v>
      </c>
      <c r="U4796" s="93">
        <v>31</v>
      </c>
      <c r="V4796" s="67" t="s">
        <v>716</v>
      </c>
      <c r="W4796" s="93">
        <v>75</v>
      </c>
      <c r="X4796" s="93"/>
    </row>
    <row r="4797" spans="1:24" x14ac:dyDescent="0.25">
      <c r="A4797" s="67"/>
      <c r="B4797" s="67">
        <v>5597</v>
      </c>
      <c r="C4797" s="67" t="s">
        <v>830</v>
      </c>
      <c r="D4797" s="111">
        <v>811104</v>
      </c>
      <c r="E4797" s="97" t="s">
        <v>577</v>
      </c>
      <c r="F4797" s="97">
        <v>752002</v>
      </c>
      <c r="G4797" s="97" t="s">
        <v>568</v>
      </c>
      <c r="H4797" s="99">
        <v>0</v>
      </c>
      <c r="I4797" s="99">
        <v>0</v>
      </c>
      <c r="J4797" s="100">
        <v>0</v>
      </c>
      <c r="K4797" s="99">
        <v>0</v>
      </c>
      <c r="L4797" s="101">
        <v>0</v>
      </c>
      <c r="M4797" s="101"/>
      <c r="N4797" s="101"/>
      <c r="O4797" s="101"/>
      <c r="P4797" s="101"/>
      <c r="Q4797" s="93">
        <v>310010</v>
      </c>
      <c r="R4797" s="72" t="s">
        <v>833</v>
      </c>
      <c r="S4797" s="93">
        <v>510</v>
      </c>
      <c r="T4797" s="72" t="s">
        <v>723</v>
      </c>
      <c r="U4797" s="93">
        <v>31</v>
      </c>
      <c r="V4797" s="67" t="s">
        <v>716</v>
      </c>
      <c r="W4797" s="93">
        <v>75</v>
      </c>
      <c r="X4797" s="93"/>
    </row>
    <row r="4798" spans="1:24" x14ac:dyDescent="0.25">
      <c r="A4798" s="67"/>
      <c r="B4798" s="67">
        <v>5598</v>
      </c>
      <c r="C4798" s="67" t="s">
        <v>830</v>
      </c>
      <c r="D4798" s="111">
        <v>811104</v>
      </c>
      <c r="E4798" s="97" t="s">
        <v>577</v>
      </c>
      <c r="F4798" s="97">
        <v>752003</v>
      </c>
      <c r="G4798" s="97" t="s">
        <v>569</v>
      </c>
      <c r="H4798" s="99">
        <v>0</v>
      </c>
      <c r="I4798" s="99">
        <v>0</v>
      </c>
      <c r="J4798" s="100">
        <v>0</v>
      </c>
      <c r="K4798" s="99">
        <v>0</v>
      </c>
      <c r="L4798" s="101">
        <v>0</v>
      </c>
      <c r="M4798" s="101"/>
      <c r="N4798" s="101"/>
      <c r="O4798" s="101"/>
      <c r="P4798" s="101"/>
      <c r="Q4798" s="93">
        <v>310010</v>
      </c>
      <c r="R4798" s="72" t="s">
        <v>833</v>
      </c>
      <c r="S4798" s="93">
        <v>510</v>
      </c>
      <c r="T4798" s="72" t="s">
        <v>723</v>
      </c>
      <c r="U4798" s="93">
        <v>31</v>
      </c>
      <c r="V4798" s="67" t="s">
        <v>716</v>
      </c>
      <c r="W4798" s="93">
        <v>75</v>
      </c>
      <c r="X4798" s="93"/>
    </row>
    <row r="4799" spans="1:24" x14ac:dyDescent="0.25">
      <c r="A4799" s="67"/>
      <c r="B4799" s="67">
        <v>5599</v>
      </c>
      <c r="C4799" s="67" t="s">
        <v>830</v>
      </c>
      <c r="D4799" s="111">
        <v>811104</v>
      </c>
      <c r="E4799" s="97" t="s">
        <v>577</v>
      </c>
      <c r="F4799" s="97">
        <v>752004</v>
      </c>
      <c r="G4799" s="97" t="s">
        <v>570</v>
      </c>
      <c r="H4799" s="99">
        <v>9.0949470177292824E-13</v>
      </c>
      <c r="I4799" s="99">
        <v>0</v>
      </c>
      <c r="J4799" s="100">
        <v>0</v>
      </c>
      <c r="K4799" s="99">
        <v>0</v>
      </c>
      <c r="L4799" s="101">
        <v>0</v>
      </c>
      <c r="M4799" s="101"/>
      <c r="N4799" s="101"/>
      <c r="O4799" s="101"/>
      <c r="P4799" s="101"/>
      <c r="Q4799" s="93">
        <v>310010</v>
      </c>
      <c r="R4799" s="72" t="s">
        <v>833</v>
      </c>
      <c r="S4799" s="93">
        <v>510</v>
      </c>
      <c r="T4799" s="72" t="s">
        <v>723</v>
      </c>
      <c r="U4799" s="93">
        <v>31</v>
      </c>
      <c r="V4799" s="67" t="s">
        <v>716</v>
      </c>
      <c r="W4799" s="93">
        <v>75</v>
      </c>
      <c r="X4799" s="93"/>
    </row>
    <row r="4800" spans="1:24" x14ac:dyDescent="0.25">
      <c r="A4800" s="67"/>
      <c r="B4800" s="67">
        <v>5600</v>
      </c>
      <c r="C4800" s="67" t="s">
        <v>830</v>
      </c>
      <c r="D4800" s="111">
        <v>811104</v>
      </c>
      <c r="E4800" s="97" t="s">
        <v>577</v>
      </c>
      <c r="F4800" s="97">
        <v>752005</v>
      </c>
      <c r="G4800" s="97" t="s">
        <v>571</v>
      </c>
      <c r="H4800" s="99">
        <v>0</v>
      </c>
      <c r="I4800" s="99">
        <v>0</v>
      </c>
      <c r="J4800" s="100">
        <v>0</v>
      </c>
      <c r="K4800" s="99">
        <v>0</v>
      </c>
      <c r="L4800" s="101">
        <v>0</v>
      </c>
      <c r="M4800" s="101"/>
      <c r="N4800" s="101"/>
      <c r="O4800" s="101"/>
      <c r="P4800" s="101"/>
      <c r="Q4800" s="93">
        <v>310010</v>
      </c>
      <c r="R4800" s="72" t="s">
        <v>833</v>
      </c>
      <c r="S4800" s="93">
        <v>510</v>
      </c>
      <c r="T4800" s="72" t="s">
        <v>723</v>
      </c>
      <c r="U4800" s="93">
        <v>31</v>
      </c>
      <c r="V4800" s="67" t="s">
        <v>716</v>
      </c>
      <c r="W4800" s="93">
        <v>75</v>
      </c>
      <c r="X4800" s="93"/>
    </row>
    <row r="4801" spans="1:24" x14ac:dyDescent="0.25">
      <c r="A4801" s="67"/>
      <c r="B4801" s="67">
        <v>5601</v>
      </c>
      <c r="C4801" s="67" t="s">
        <v>830</v>
      </c>
      <c r="D4801" s="111">
        <v>811104</v>
      </c>
      <c r="E4801" s="97" t="s">
        <v>577</v>
      </c>
      <c r="F4801" s="97">
        <v>752006</v>
      </c>
      <c r="G4801" s="97" t="s">
        <v>572</v>
      </c>
      <c r="H4801" s="99">
        <v>0</v>
      </c>
      <c r="I4801" s="99">
        <v>0</v>
      </c>
      <c r="J4801" s="100">
        <v>0</v>
      </c>
      <c r="K4801" s="99">
        <v>0</v>
      </c>
      <c r="L4801" s="101">
        <v>0</v>
      </c>
      <c r="M4801" s="101"/>
      <c r="N4801" s="101"/>
      <c r="O4801" s="101"/>
      <c r="P4801" s="101"/>
      <c r="Q4801" s="93">
        <v>310010</v>
      </c>
      <c r="R4801" s="72" t="s">
        <v>833</v>
      </c>
      <c r="S4801" s="93">
        <v>510</v>
      </c>
      <c r="T4801" s="72" t="s">
        <v>723</v>
      </c>
      <c r="U4801" s="93">
        <v>31</v>
      </c>
      <c r="V4801" s="67" t="s">
        <v>716</v>
      </c>
      <c r="W4801" s="93">
        <v>75</v>
      </c>
      <c r="X4801" s="93"/>
    </row>
    <row r="4802" spans="1:24" x14ac:dyDescent="0.25">
      <c r="A4802" s="67"/>
      <c r="B4802" s="67">
        <v>5602</v>
      </c>
      <c r="C4802" s="67" t="s">
        <v>830</v>
      </c>
      <c r="D4802" s="111">
        <v>811104</v>
      </c>
      <c r="E4802" s="97" t="s">
        <v>577</v>
      </c>
      <c r="F4802" s="97">
        <v>752007</v>
      </c>
      <c r="G4802" s="97" t="s">
        <v>573</v>
      </c>
      <c r="H4802" s="99">
        <v>-4.5474735088646412E-13</v>
      </c>
      <c r="I4802" s="99">
        <v>0</v>
      </c>
      <c r="J4802" s="100">
        <v>0</v>
      </c>
      <c r="K4802" s="99">
        <v>0</v>
      </c>
      <c r="L4802" s="101">
        <v>0</v>
      </c>
      <c r="M4802" s="101"/>
      <c r="N4802" s="101"/>
      <c r="O4802" s="101"/>
      <c r="P4802" s="101"/>
      <c r="Q4802" s="93">
        <v>310010</v>
      </c>
      <c r="R4802" s="72" t="s">
        <v>833</v>
      </c>
      <c r="S4802" s="93">
        <v>510</v>
      </c>
      <c r="T4802" s="72" t="s">
        <v>723</v>
      </c>
      <c r="U4802" s="93">
        <v>31</v>
      </c>
      <c r="V4802" s="67" t="s">
        <v>716</v>
      </c>
      <c r="W4802" s="93">
        <v>75</v>
      </c>
      <c r="X4802" s="93"/>
    </row>
    <row r="4803" spans="1:24" x14ac:dyDescent="0.25">
      <c r="A4803" s="67"/>
      <c r="B4803" s="67">
        <v>5603</v>
      </c>
      <c r="C4803" s="67" t="s">
        <v>830</v>
      </c>
      <c r="D4803" s="111">
        <v>811104</v>
      </c>
      <c r="E4803" s="97" t="s">
        <v>577</v>
      </c>
      <c r="F4803" s="97">
        <v>755310</v>
      </c>
      <c r="G4803" s="97" t="s">
        <v>194</v>
      </c>
      <c r="H4803" s="99">
        <v>0</v>
      </c>
      <c r="I4803" s="99">
        <v>0</v>
      </c>
      <c r="J4803" s="100">
        <v>0</v>
      </c>
      <c r="K4803" s="99">
        <v>0</v>
      </c>
      <c r="L4803" s="101">
        <v>0</v>
      </c>
      <c r="M4803" s="101"/>
      <c r="N4803" s="101"/>
      <c r="O4803" s="101"/>
      <c r="P4803" s="101"/>
      <c r="Q4803" s="93">
        <v>310010</v>
      </c>
      <c r="R4803" s="72" t="s">
        <v>833</v>
      </c>
      <c r="S4803" s="93">
        <v>510</v>
      </c>
      <c r="T4803" s="72" t="s">
        <v>723</v>
      </c>
      <c r="U4803" s="93">
        <v>31</v>
      </c>
      <c r="V4803" s="67" t="s">
        <v>716</v>
      </c>
      <c r="W4803" s="93">
        <v>75</v>
      </c>
      <c r="X4803" s="93"/>
    </row>
    <row r="4804" spans="1:24" x14ac:dyDescent="0.25">
      <c r="A4804" s="67"/>
      <c r="B4804" s="67">
        <v>5604</v>
      </c>
      <c r="C4804" s="67" t="s">
        <v>830</v>
      </c>
      <c r="D4804" s="111">
        <v>811104</v>
      </c>
      <c r="E4804" s="97" t="s">
        <v>577</v>
      </c>
      <c r="F4804" s="97">
        <v>755360</v>
      </c>
      <c r="G4804" s="97" t="s">
        <v>225</v>
      </c>
      <c r="H4804" s="99">
        <v>0</v>
      </c>
      <c r="I4804" s="99">
        <v>0</v>
      </c>
      <c r="J4804" s="100">
        <v>0</v>
      </c>
      <c r="K4804" s="99">
        <v>0</v>
      </c>
      <c r="L4804" s="101">
        <v>0</v>
      </c>
      <c r="M4804" s="101"/>
      <c r="N4804" s="101"/>
      <c r="O4804" s="101"/>
      <c r="P4804" s="101"/>
      <c r="Q4804" s="93">
        <v>310010</v>
      </c>
      <c r="R4804" s="72" t="s">
        <v>833</v>
      </c>
      <c r="S4804" s="93">
        <v>510</v>
      </c>
      <c r="T4804" s="72" t="s">
        <v>723</v>
      </c>
      <c r="U4804" s="93">
        <v>31</v>
      </c>
      <c r="V4804" s="67" t="s">
        <v>716</v>
      </c>
      <c r="W4804" s="93">
        <v>75</v>
      </c>
      <c r="X4804" s="93"/>
    </row>
    <row r="4805" spans="1:24" x14ac:dyDescent="0.25">
      <c r="A4805" s="67"/>
      <c r="B4805" s="67">
        <v>5605</v>
      </c>
      <c r="C4805" s="67" t="s">
        <v>830</v>
      </c>
      <c r="D4805" s="111">
        <v>811104</v>
      </c>
      <c r="E4805" s="97" t="s">
        <v>577</v>
      </c>
      <c r="F4805" s="97">
        <v>755510</v>
      </c>
      <c r="G4805" s="97" t="s">
        <v>195</v>
      </c>
      <c r="H4805" s="99">
        <v>0</v>
      </c>
      <c r="I4805" s="99">
        <v>0</v>
      </c>
      <c r="J4805" s="100">
        <v>0</v>
      </c>
      <c r="K4805" s="99">
        <v>0</v>
      </c>
      <c r="L4805" s="101">
        <v>0</v>
      </c>
      <c r="M4805" s="101"/>
      <c r="N4805" s="101"/>
      <c r="O4805" s="101"/>
      <c r="P4805" s="101"/>
      <c r="Q4805" s="93">
        <v>310010</v>
      </c>
      <c r="R4805" s="72" t="s">
        <v>833</v>
      </c>
      <c r="S4805" s="93">
        <v>510</v>
      </c>
      <c r="T4805" s="72" t="s">
        <v>723</v>
      </c>
      <c r="U4805" s="93">
        <v>31</v>
      </c>
      <c r="V4805" s="67" t="s">
        <v>716</v>
      </c>
      <c r="W4805" s="93">
        <v>75</v>
      </c>
      <c r="X4805" s="93"/>
    </row>
    <row r="4806" spans="1:24" x14ac:dyDescent="0.25">
      <c r="A4806" s="67"/>
      <c r="B4806" s="67">
        <v>5606</v>
      </c>
      <c r="C4806" s="67" t="s">
        <v>830</v>
      </c>
      <c r="D4806" s="111">
        <v>811104</v>
      </c>
      <c r="E4806" s="97" t="s">
        <v>577</v>
      </c>
      <c r="F4806" s="97">
        <v>755705</v>
      </c>
      <c r="G4806" s="97" t="s">
        <v>196</v>
      </c>
      <c r="H4806" s="99">
        <v>0</v>
      </c>
      <c r="I4806" s="99">
        <v>0</v>
      </c>
      <c r="J4806" s="100">
        <v>0</v>
      </c>
      <c r="K4806" s="99">
        <v>0</v>
      </c>
      <c r="L4806" s="101">
        <v>0</v>
      </c>
      <c r="M4806" s="101"/>
      <c r="N4806" s="101"/>
      <c r="O4806" s="101"/>
      <c r="P4806" s="101"/>
      <c r="Q4806" s="93">
        <v>310010</v>
      </c>
      <c r="R4806" s="72" t="s">
        <v>833</v>
      </c>
      <c r="S4806" s="93">
        <v>510</v>
      </c>
      <c r="T4806" s="72" t="s">
        <v>723</v>
      </c>
      <c r="U4806" s="93">
        <v>31</v>
      </c>
      <c r="V4806" s="67" t="s">
        <v>716</v>
      </c>
      <c r="W4806" s="93">
        <v>75</v>
      </c>
      <c r="X4806" s="93"/>
    </row>
    <row r="4807" spans="1:24" x14ac:dyDescent="0.25">
      <c r="A4807" s="67"/>
      <c r="B4807" s="67">
        <v>5607</v>
      </c>
      <c r="C4807" s="67" t="s">
        <v>830</v>
      </c>
      <c r="D4807" s="111">
        <v>811104</v>
      </c>
      <c r="E4807" s="97" t="s">
        <v>577</v>
      </c>
      <c r="F4807" s="97">
        <v>755710</v>
      </c>
      <c r="G4807" s="97" t="s">
        <v>574</v>
      </c>
      <c r="H4807" s="99">
        <v>-810.54000000000008</v>
      </c>
      <c r="I4807" s="99">
        <v>138.14999999999998</v>
      </c>
      <c r="J4807" s="100">
        <v>-30</v>
      </c>
      <c r="K4807" s="99">
        <v>-8.4100000000000019</v>
      </c>
      <c r="L4807" s="101">
        <v>100</v>
      </c>
      <c r="M4807" s="101"/>
      <c r="N4807" s="101"/>
      <c r="O4807" s="101"/>
      <c r="P4807" s="101"/>
      <c r="Q4807" s="93">
        <v>310010</v>
      </c>
      <c r="R4807" s="72" t="s">
        <v>833</v>
      </c>
      <c r="S4807" s="93">
        <v>510</v>
      </c>
      <c r="T4807" s="72" t="s">
        <v>723</v>
      </c>
      <c r="U4807" s="93">
        <v>31</v>
      </c>
      <c r="V4807" s="67" t="s">
        <v>716</v>
      </c>
      <c r="W4807" s="93">
        <v>75</v>
      </c>
      <c r="X4807" s="93"/>
    </row>
    <row r="4808" spans="1:24" x14ac:dyDescent="0.25">
      <c r="A4808" s="67"/>
      <c r="B4808" s="67">
        <v>5608</v>
      </c>
      <c r="C4808" s="67" t="s">
        <v>830</v>
      </c>
      <c r="D4808" s="111">
        <v>811104</v>
      </c>
      <c r="E4808" s="97" t="s">
        <v>577</v>
      </c>
      <c r="F4808" s="97">
        <v>755725</v>
      </c>
      <c r="G4808" s="97" t="s">
        <v>296</v>
      </c>
      <c r="H4808" s="99">
        <v>3003.1299999999974</v>
      </c>
      <c r="I4808" s="99">
        <v>-25240.45</v>
      </c>
      <c r="J4808" s="100">
        <v>4553</v>
      </c>
      <c r="K4808" s="99">
        <v>948.94999999999993</v>
      </c>
      <c r="L4808" s="101">
        <v>5000</v>
      </c>
      <c r="M4808" s="101"/>
      <c r="N4808" s="101"/>
      <c r="O4808" s="101"/>
      <c r="P4808" s="101"/>
      <c r="Q4808" s="93">
        <v>310010</v>
      </c>
      <c r="R4808" s="72" t="s">
        <v>833</v>
      </c>
      <c r="S4808" s="93">
        <v>510</v>
      </c>
      <c r="T4808" s="72" t="s">
        <v>723</v>
      </c>
      <c r="U4808" s="93">
        <v>31</v>
      </c>
      <c r="V4808" s="67" t="s">
        <v>716</v>
      </c>
      <c r="W4808" s="93">
        <v>75</v>
      </c>
      <c r="X4808" s="93"/>
    </row>
    <row r="4809" spans="1:24" x14ac:dyDescent="0.25">
      <c r="A4809" s="67"/>
      <c r="B4809" s="67">
        <v>5609</v>
      </c>
      <c r="C4809" s="67" t="s">
        <v>830</v>
      </c>
      <c r="D4809" s="111">
        <v>811104</v>
      </c>
      <c r="E4809" s="97" t="s">
        <v>577</v>
      </c>
      <c r="F4809" s="97">
        <v>755727</v>
      </c>
      <c r="G4809" s="97" t="s">
        <v>576</v>
      </c>
      <c r="H4809" s="99">
        <v>0</v>
      </c>
      <c r="I4809" s="99">
        <v>5461.09</v>
      </c>
      <c r="J4809" s="100">
        <v>15815</v>
      </c>
      <c r="K4809" s="99">
        <v>8815.2000000000007</v>
      </c>
      <c r="L4809" s="101">
        <v>7000</v>
      </c>
      <c r="M4809" s="101"/>
      <c r="N4809" s="101"/>
      <c r="O4809" s="101"/>
      <c r="P4809" s="101"/>
      <c r="Q4809" s="93">
        <v>310010</v>
      </c>
      <c r="R4809" s="72" t="s">
        <v>833</v>
      </c>
      <c r="S4809" s="93">
        <v>510</v>
      </c>
      <c r="T4809" s="72" t="s">
        <v>723</v>
      </c>
      <c r="U4809" s="93">
        <v>31</v>
      </c>
      <c r="V4809" s="67" t="s">
        <v>716</v>
      </c>
      <c r="W4809" s="93">
        <v>75</v>
      </c>
      <c r="X4809" s="93"/>
    </row>
    <row r="4810" spans="1:24" x14ac:dyDescent="0.25">
      <c r="A4810" s="67"/>
      <c r="B4810" s="67">
        <v>5610</v>
      </c>
      <c r="C4810" s="67" t="s">
        <v>830</v>
      </c>
      <c r="D4810" s="111">
        <v>811104</v>
      </c>
      <c r="E4810" s="97" t="s">
        <v>577</v>
      </c>
      <c r="F4810" s="97">
        <v>755750</v>
      </c>
      <c r="G4810" s="97" t="s">
        <v>198</v>
      </c>
      <c r="H4810" s="99">
        <v>6938.0700000000006</v>
      </c>
      <c r="I4810" s="99">
        <v>19947.62</v>
      </c>
      <c r="J4810" s="100">
        <v>17545</v>
      </c>
      <c r="K4810" s="99">
        <v>9962.2500000000018</v>
      </c>
      <c r="L4810" s="101">
        <v>19000</v>
      </c>
      <c r="M4810" s="101"/>
      <c r="N4810" s="101"/>
      <c r="O4810" s="101"/>
      <c r="P4810" s="101"/>
      <c r="Q4810" s="93">
        <v>310010</v>
      </c>
      <c r="R4810" s="72" t="s">
        <v>833</v>
      </c>
      <c r="S4810" s="93">
        <v>510</v>
      </c>
      <c r="T4810" s="72" t="s">
        <v>723</v>
      </c>
      <c r="U4810" s="93">
        <v>31</v>
      </c>
      <c r="V4810" s="67" t="s">
        <v>716</v>
      </c>
      <c r="W4810" s="93">
        <v>75</v>
      </c>
      <c r="X4810" s="93"/>
    </row>
    <row r="4811" spans="1:24" x14ac:dyDescent="0.25">
      <c r="A4811" s="67"/>
      <c r="B4811" s="67">
        <v>5611</v>
      </c>
      <c r="C4811" s="67" t="s">
        <v>830</v>
      </c>
      <c r="D4811" s="111">
        <v>811104</v>
      </c>
      <c r="E4811" s="97" t="s">
        <v>577</v>
      </c>
      <c r="F4811" s="97">
        <v>765490</v>
      </c>
      <c r="G4811" s="97" t="s">
        <v>381</v>
      </c>
      <c r="H4811" s="99">
        <v>1374.46</v>
      </c>
      <c r="I4811" s="99">
        <v>1348.1100000000004</v>
      </c>
      <c r="J4811" s="100">
        <v>1205</v>
      </c>
      <c r="K4811" s="99">
        <v>515.39</v>
      </c>
      <c r="L4811" s="101">
        <v>1300</v>
      </c>
      <c r="M4811" s="101"/>
      <c r="N4811" s="101"/>
      <c r="O4811" s="101"/>
      <c r="P4811" s="101"/>
      <c r="Q4811" s="93">
        <v>310010</v>
      </c>
      <c r="R4811" s="72" t="s">
        <v>833</v>
      </c>
      <c r="S4811" s="93">
        <v>510</v>
      </c>
      <c r="T4811" s="72" t="s">
        <v>723</v>
      </c>
      <c r="U4811" s="93">
        <v>31</v>
      </c>
      <c r="V4811" s="67" t="s">
        <v>716</v>
      </c>
      <c r="W4811" s="93">
        <v>76</v>
      </c>
      <c r="X4811" s="93"/>
    </row>
    <row r="4812" spans="1:24" x14ac:dyDescent="0.25">
      <c r="A4812" s="67"/>
      <c r="B4812" s="67">
        <v>5612</v>
      </c>
      <c r="C4812" s="67" t="s">
        <v>830</v>
      </c>
      <c r="D4812" s="111">
        <v>811106</v>
      </c>
      <c r="E4812" s="98" t="s">
        <v>578</v>
      </c>
      <c r="F4812" s="97">
        <v>581001</v>
      </c>
      <c r="G4812" s="97" t="s">
        <v>831</v>
      </c>
      <c r="H4812" s="99">
        <v>2272223.4299999997</v>
      </c>
      <c r="I4812" s="99">
        <v>2088556.2699999998</v>
      </c>
      <c r="J4812" s="100">
        <v>2117977</v>
      </c>
      <c r="K4812" s="99">
        <v>994423.66</v>
      </c>
      <c r="L4812" s="101">
        <v>2100000</v>
      </c>
      <c r="M4812" s="101"/>
      <c r="N4812" s="101"/>
      <c r="O4812" s="101"/>
      <c r="P4812" s="101"/>
      <c r="Q4812" s="93">
        <v>310010</v>
      </c>
      <c r="R4812" s="72" t="s">
        <v>833</v>
      </c>
      <c r="S4812" s="93">
        <v>510</v>
      </c>
      <c r="T4812" s="72" t="s">
        <v>723</v>
      </c>
      <c r="U4812" s="93">
        <v>31</v>
      </c>
      <c r="V4812" s="67" t="s">
        <v>716</v>
      </c>
      <c r="W4812" s="93">
        <v>58</v>
      </c>
      <c r="X4812" s="93"/>
    </row>
    <row r="4813" spans="1:24" x14ac:dyDescent="0.25">
      <c r="A4813" s="67"/>
      <c r="B4813" s="67">
        <v>5613</v>
      </c>
      <c r="C4813" s="67" t="s">
        <v>830</v>
      </c>
      <c r="D4813" s="111">
        <v>811106</v>
      </c>
      <c r="E4813" s="98" t="s">
        <v>578</v>
      </c>
      <c r="F4813" s="97">
        <v>581002</v>
      </c>
      <c r="G4813" s="97" t="s">
        <v>558</v>
      </c>
      <c r="H4813" s="99">
        <v>0</v>
      </c>
      <c r="I4813" s="99">
        <v>0</v>
      </c>
      <c r="J4813" s="100">
        <v>0</v>
      </c>
      <c r="K4813" s="99">
        <v>0</v>
      </c>
      <c r="L4813" s="101">
        <v>0</v>
      </c>
      <c r="M4813" s="101"/>
      <c r="N4813" s="101"/>
      <c r="O4813" s="101"/>
      <c r="P4813" s="101"/>
      <c r="Q4813" s="93">
        <v>310010</v>
      </c>
      <c r="R4813" s="72" t="s">
        <v>833</v>
      </c>
      <c r="S4813" s="93">
        <v>510</v>
      </c>
      <c r="T4813" s="72" t="s">
        <v>723</v>
      </c>
      <c r="U4813" s="93">
        <v>31</v>
      </c>
      <c r="V4813" s="67" t="s">
        <v>716</v>
      </c>
      <c r="W4813" s="93">
        <v>58</v>
      </c>
      <c r="X4813" s="93"/>
    </row>
    <row r="4814" spans="1:24" s="66" customFormat="1" x14ac:dyDescent="0.25">
      <c r="A4814" s="67"/>
      <c r="B4814" s="67">
        <v>5614</v>
      </c>
      <c r="C4814" s="67" t="s">
        <v>830</v>
      </c>
      <c r="D4814" s="111">
        <v>811106</v>
      </c>
      <c r="E4814" s="97" t="s">
        <v>578</v>
      </c>
      <c r="F4814" s="97">
        <v>581003</v>
      </c>
      <c r="G4814" s="97" t="s">
        <v>559</v>
      </c>
      <c r="H4814" s="99">
        <v>0</v>
      </c>
      <c r="I4814" s="99">
        <v>0</v>
      </c>
      <c r="J4814" s="100">
        <v>0</v>
      </c>
      <c r="K4814" s="99">
        <v>0</v>
      </c>
      <c r="L4814" s="101">
        <v>0</v>
      </c>
      <c r="M4814" s="101"/>
      <c r="N4814" s="101"/>
      <c r="O4814" s="101"/>
      <c r="P4814" s="101"/>
      <c r="Q4814" s="93">
        <v>310010</v>
      </c>
      <c r="R4814" s="72" t="s">
        <v>833</v>
      </c>
      <c r="S4814" s="93">
        <v>510</v>
      </c>
      <c r="T4814" s="72" t="s">
        <v>723</v>
      </c>
      <c r="U4814" s="93">
        <v>31</v>
      </c>
      <c r="V4814" s="67" t="s">
        <v>716</v>
      </c>
      <c r="W4814" s="93">
        <v>58</v>
      </c>
      <c r="X4814" s="93"/>
    </row>
    <row r="4815" spans="1:24" x14ac:dyDescent="0.25">
      <c r="A4815" s="67"/>
      <c r="B4815" s="67">
        <v>5615</v>
      </c>
      <c r="C4815" s="67" t="s">
        <v>830</v>
      </c>
      <c r="D4815" s="111">
        <v>811106</v>
      </c>
      <c r="E4815" s="97" t="s">
        <v>578</v>
      </c>
      <c r="F4815" s="97">
        <v>581004</v>
      </c>
      <c r="G4815" s="97" t="s">
        <v>560</v>
      </c>
      <c r="H4815" s="99">
        <v>0</v>
      </c>
      <c r="I4815" s="99">
        <v>0</v>
      </c>
      <c r="J4815" s="100">
        <v>0</v>
      </c>
      <c r="K4815" s="99">
        <v>0</v>
      </c>
      <c r="L4815" s="101">
        <v>0</v>
      </c>
      <c r="M4815" s="101"/>
      <c r="N4815" s="101"/>
      <c r="O4815" s="101"/>
      <c r="P4815" s="101"/>
      <c r="Q4815" s="93">
        <v>310010</v>
      </c>
      <c r="R4815" s="72" t="s">
        <v>833</v>
      </c>
      <c r="S4815" s="93">
        <v>510</v>
      </c>
      <c r="T4815" s="72" t="s">
        <v>723</v>
      </c>
      <c r="U4815" s="93">
        <v>31</v>
      </c>
      <c r="V4815" s="67" t="s">
        <v>716</v>
      </c>
      <c r="W4815" s="93">
        <v>58</v>
      </c>
      <c r="X4815" s="93"/>
    </row>
    <row r="4816" spans="1:24" x14ac:dyDescent="0.25">
      <c r="A4816" s="67"/>
      <c r="B4816" s="67">
        <v>5616</v>
      </c>
      <c r="C4816" s="67" t="s">
        <v>830</v>
      </c>
      <c r="D4816" s="111">
        <v>811106</v>
      </c>
      <c r="E4816" s="97" t="s">
        <v>578</v>
      </c>
      <c r="F4816" s="97">
        <v>581005</v>
      </c>
      <c r="G4816" s="97" t="s">
        <v>561</v>
      </c>
      <c r="H4816" s="99">
        <v>7.2759576141834259E-12</v>
      </c>
      <c r="I4816" s="99">
        <v>0</v>
      </c>
      <c r="J4816" s="100">
        <v>0</v>
      </c>
      <c r="K4816" s="99">
        <v>0</v>
      </c>
      <c r="L4816" s="101">
        <v>0</v>
      </c>
      <c r="M4816" s="101"/>
      <c r="N4816" s="101"/>
      <c r="O4816" s="101"/>
      <c r="P4816" s="101"/>
      <c r="Q4816" s="93">
        <v>310010</v>
      </c>
      <c r="R4816" s="72" t="s">
        <v>833</v>
      </c>
      <c r="S4816" s="93">
        <v>510</v>
      </c>
      <c r="T4816" s="72" t="s">
        <v>723</v>
      </c>
      <c r="U4816" s="93">
        <v>31</v>
      </c>
      <c r="V4816" s="67" t="s">
        <v>716</v>
      </c>
      <c r="W4816" s="93">
        <v>58</v>
      </c>
      <c r="X4816" s="93"/>
    </row>
    <row r="4817" spans="1:24" x14ac:dyDescent="0.25">
      <c r="A4817" s="67"/>
      <c r="B4817" s="67">
        <v>5617</v>
      </c>
      <c r="C4817" s="67" t="s">
        <v>830</v>
      </c>
      <c r="D4817" s="111">
        <v>811106</v>
      </c>
      <c r="E4817" s="97" t="s">
        <v>578</v>
      </c>
      <c r="F4817" s="97">
        <v>581006</v>
      </c>
      <c r="G4817" s="97" t="s">
        <v>562</v>
      </c>
      <c r="H4817" s="99">
        <v>0</v>
      </c>
      <c r="I4817" s="99">
        <v>0</v>
      </c>
      <c r="J4817" s="100">
        <v>0</v>
      </c>
      <c r="K4817" s="99">
        <v>0</v>
      </c>
      <c r="L4817" s="101">
        <v>0</v>
      </c>
      <c r="M4817" s="101"/>
      <c r="N4817" s="101"/>
      <c r="O4817" s="101"/>
      <c r="P4817" s="101"/>
      <c r="Q4817" s="93">
        <v>310010</v>
      </c>
      <c r="R4817" s="72" t="s">
        <v>833</v>
      </c>
      <c r="S4817" s="93">
        <v>510</v>
      </c>
      <c r="T4817" s="72" t="s">
        <v>723</v>
      </c>
      <c r="U4817" s="93">
        <v>31</v>
      </c>
      <c r="V4817" s="67" t="s">
        <v>716</v>
      </c>
      <c r="W4817" s="93">
        <v>58</v>
      </c>
      <c r="X4817" s="93"/>
    </row>
    <row r="4818" spans="1:24" x14ac:dyDescent="0.25">
      <c r="A4818" s="67"/>
      <c r="B4818" s="67">
        <v>5618</v>
      </c>
      <c r="C4818" s="67" t="s">
        <v>830</v>
      </c>
      <c r="D4818" s="111">
        <v>811106</v>
      </c>
      <c r="E4818" s="97" t="s">
        <v>578</v>
      </c>
      <c r="F4818" s="97">
        <v>581007</v>
      </c>
      <c r="G4818" s="97" t="s">
        <v>563</v>
      </c>
      <c r="H4818" s="99">
        <v>0</v>
      </c>
      <c r="I4818" s="99">
        <v>0</v>
      </c>
      <c r="J4818" s="100">
        <v>0</v>
      </c>
      <c r="K4818" s="99">
        <v>0</v>
      </c>
      <c r="L4818" s="101">
        <v>0</v>
      </c>
      <c r="M4818" s="101"/>
      <c r="N4818" s="101"/>
      <c r="O4818" s="101"/>
      <c r="P4818" s="101"/>
      <c r="Q4818" s="93">
        <v>310010</v>
      </c>
      <c r="R4818" s="72" t="s">
        <v>833</v>
      </c>
      <c r="S4818" s="93">
        <v>510</v>
      </c>
      <c r="T4818" s="72" t="s">
        <v>723</v>
      </c>
      <c r="U4818" s="93">
        <v>31</v>
      </c>
      <c r="V4818" s="67" t="s">
        <v>716</v>
      </c>
      <c r="W4818" s="93">
        <v>58</v>
      </c>
      <c r="X4818" s="93"/>
    </row>
    <row r="4819" spans="1:24" x14ac:dyDescent="0.25">
      <c r="A4819" s="67"/>
      <c r="B4819" s="67">
        <v>5619</v>
      </c>
      <c r="C4819" s="67" t="s">
        <v>830</v>
      </c>
      <c r="D4819" s="111">
        <v>811106</v>
      </c>
      <c r="E4819" s="97" t="s">
        <v>578</v>
      </c>
      <c r="F4819" s="97">
        <v>581011</v>
      </c>
      <c r="G4819" s="97" t="s">
        <v>564</v>
      </c>
      <c r="H4819" s="99">
        <v>-49100.479999999996</v>
      </c>
      <c r="I4819" s="99">
        <v>-41528.979999999996</v>
      </c>
      <c r="J4819" s="100">
        <v>-46046</v>
      </c>
      <c r="K4819" s="99">
        <v>-22493.94</v>
      </c>
      <c r="L4819" s="101">
        <v>-48000</v>
      </c>
      <c r="M4819" s="101"/>
      <c r="N4819" s="101"/>
      <c r="O4819" s="101"/>
      <c r="P4819" s="101"/>
      <c r="Q4819" s="93">
        <v>310010</v>
      </c>
      <c r="R4819" s="72" t="s">
        <v>833</v>
      </c>
      <c r="S4819" s="93">
        <v>510</v>
      </c>
      <c r="T4819" s="72" t="s">
        <v>723</v>
      </c>
      <c r="U4819" s="93">
        <v>31</v>
      </c>
      <c r="V4819" s="67" t="s">
        <v>716</v>
      </c>
      <c r="W4819" s="93">
        <v>58</v>
      </c>
      <c r="X4819" s="93"/>
    </row>
    <row r="4820" spans="1:24" x14ac:dyDescent="0.25">
      <c r="A4820" s="67"/>
      <c r="B4820" s="67">
        <v>5620</v>
      </c>
      <c r="C4820" s="67" t="s">
        <v>830</v>
      </c>
      <c r="D4820" s="111">
        <v>811106</v>
      </c>
      <c r="E4820" s="97" t="s">
        <v>578</v>
      </c>
      <c r="F4820" s="97">
        <v>581016</v>
      </c>
      <c r="G4820" s="97" t="s">
        <v>832</v>
      </c>
      <c r="H4820" s="99">
        <v>0</v>
      </c>
      <c r="I4820" s="99">
        <v>0</v>
      </c>
      <c r="J4820" s="100">
        <v>13267</v>
      </c>
      <c r="K4820" s="99">
        <v>13267.1</v>
      </c>
      <c r="L4820" s="101">
        <v>10000</v>
      </c>
      <c r="M4820" s="101"/>
      <c r="N4820" s="101"/>
      <c r="O4820" s="101"/>
      <c r="P4820" s="101"/>
      <c r="Q4820" s="93">
        <v>310010</v>
      </c>
      <c r="R4820" s="72" t="s">
        <v>833</v>
      </c>
      <c r="S4820" s="93">
        <v>510</v>
      </c>
      <c r="T4820" s="72" t="s">
        <v>723</v>
      </c>
      <c r="U4820" s="93">
        <v>31</v>
      </c>
      <c r="V4820" s="67" t="s">
        <v>716</v>
      </c>
      <c r="W4820" s="93">
        <v>58</v>
      </c>
      <c r="X4820" s="93"/>
    </row>
    <row r="4821" spans="1:24" x14ac:dyDescent="0.25">
      <c r="A4821" s="67"/>
      <c r="B4821" s="67">
        <v>5621</v>
      </c>
      <c r="C4821" s="67" t="s">
        <v>830</v>
      </c>
      <c r="D4821" s="111">
        <v>811106</v>
      </c>
      <c r="E4821" s="97" t="s">
        <v>578</v>
      </c>
      <c r="F4821" s="97">
        <v>590004</v>
      </c>
      <c r="G4821" s="97" t="s">
        <v>565</v>
      </c>
      <c r="H4821" s="99">
        <v>0</v>
      </c>
      <c r="I4821" s="99">
        <v>0</v>
      </c>
      <c r="J4821" s="100">
        <v>0</v>
      </c>
      <c r="K4821" s="99">
        <v>0</v>
      </c>
      <c r="L4821" s="101">
        <v>0</v>
      </c>
      <c r="M4821" s="101"/>
      <c r="N4821" s="101"/>
      <c r="O4821" s="101"/>
      <c r="P4821" s="101"/>
      <c r="Q4821" s="93">
        <v>310010</v>
      </c>
      <c r="R4821" s="72" t="s">
        <v>833</v>
      </c>
      <c r="S4821" s="93">
        <v>510</v>
      </c>
      <c r="T4821" s="72" t="s">
        <v>723</v>
      </c>
      <c r="U4821" s="93">
        <v>31</v>
      </c>
      <c r="V4821" s="67" t="s">
        <v>716</v>
      </c>
      <c r="W4821" s="93">
        <v>59</v>
      </c>
      <c r="X4821" s="93"/>
    </row>
    <row r="4822" spans="1:24" x14ac:dyDescent="0.25">
      <c r="A4822" s="67"/>
      <c r="B4822" s="67">
        <v>5622</v>
      </c>
      <c r="C4822" s="67" t="s">
        <v>830</v>
      </c>
      <c r="D4822" s="111">
        <v>811106</v>
      </c>
      <c r="E4822" s="97" t="s">
        <v>578</v>
      </c>
      <c r="F4822" s="97">
        <v>590099</v>
      </c>
      <c r="G4822" s="97" t="s">
        <v>348</v>
      </c>
      <c r="H4822" s="99">
        <v>1452.6000000000001</v>
      </c>
      <c r="I4822" s="99">
        <v>11828.41</v>
      </c>
      <c r="J4822" s="100">
        <v>6884</v>
      </c>
      <c r="K4822" s="99">
        <v>-3393.0200000000004</v>
      </c>
      <c r="L4822" s="101">
        <v>7900</v>
      </c>
      <c r="M4822" s="101"/>
      <c r="N4822" s="101"/>
      <c r="O4822" s="101"/>
      <c r="P4822" s="101"/>
      <c r="Q4822" s="93">
        <v>310010</v>
      </c>
      <c r="R4822" s="72" t="s">
        <v>833</v>
      </c>
      <c r="S4822" s="93">
        <v>510</v>
      </c>
      <c r="T4822" s="72" t="s">
        <v>723</v>
      </c>
      <c r="U4822" s="93">
        <v>31</v>
      </c>
      <c r="V4822" s="67" t="s">
        <v>716</v>
      </c>
      <c r="W4822" s="93">
        <v>59</v>
      </c>
      <c r="X4822" s="93"/>
    </row>
    <row r="4823" spans="1:24" x14ac:dyDescent="0.25">
      <c r="A4823" s="67"/>
      <c r="B4823" s="67">
        <v>5623</v>
      </c>
      <c r="C4823" s="67" t="s">
        <v>830</v>
      </c>
      <c r="D4823" s="111">
        <v>811106</v>
      </c>
      <c r="E4823" s="97" t="s">
        <v>578</v>
      </c>
      <c r="F4823" s="97">
        <v>611420</v>
      </c>
      <c r="G4823" s="97" t="s">
        <v>181</v>
      </c>
      <c r="H4823" s="99">
        <v>85593.500000000015</v>
      </c>
      <c r="I4823" s="99">
        <v>32044.800000000003</v>
      </c>
      <c r="J4823" s="100">
        <v>49454</v>
      </c>
      <c r="K4823" s="99">
        <v>28633.679999999997</v>
      </c>
      <c r="L4823" s="101">
        <v>59556</v>
      </c>
      <c r="M4823" s="101"/>
      <c r="N4823" s="101"/>
      <c r="O4823" s="101"/>
      <c r="P4823" s="101"/>
      <c r="Q4823" s="93">
        <v>310010</v>
      </c>
      <c r="R4823" s="72" t="s">
        <v>833</v>
      </c>
      <c r="S4823" s="93">
        <v>510</v>
      </c>
      <c r="T4823" s="72" t="s">
        <v>723</v>
      </c>
      <c r="U4823" s="93">
        <v>31</v>
      </c>
      <c r="V4823" s="67" t="s">
        <v>716</v>
      </c>
      <c r="W4823" s="93">
        <v>61</v>
      </c>
      <c r="X4823" s="93"/>
    </row>
    <row r="4824" spans="1:24" x14ac:dyDescent="0.25">
      <c r="A4824" s="67"/>
      <c r="B4824" s="67">
        <v>5624</v>
      </c>
      <c r="C4824" s="67" t="s">
        <v>830</v>
      </c>
      <c r="D4824" s="111">
        <v>811106</v>
      </c>
      <c r="E4824" s="97" t="s">
        <v>578</v>
      </c>
      <c r="F4824" s="97">
        <v>611440</v>
      </c>
      <c r="G4824" s="97" t="s">
        <v>255</v>
      </c>
      <c r="H4824" s="99">
        <v>0</v>
      </c>
      <c r="I4824" s="99">
        <v>22810.400000000001</v>
      </c>
      <c r="J4824" s="100">
        <v>27398</v>
      </c>
      <c r="K4824" s="99">
        <v>13921.439999999999</v>
      </c>
      <c r="L4824" s="101">
        <v>28955</v>
      </c>
      <c r="M4824" s="101"/>
      <c r="N4824" s="101"/>
      <c r="O4824" s="101"/>
      <c r="P4824" s="101"/>
      <c r="Q4824" s="93">
        <v>310010</v>
      </c>
      <c r="R4824" s="72" t="s">
        <v>833</v>
      </c>
      <c r="S4824" s="93">
        <v>510</v>
      </c>
      <c r="T4824" s="72" t="s">
        <v>723</v>
      </c>
      <c r="U4824" s="93">
        <v>31</v>
      </c>
      <c r="V4824" s="67" t="s">
        <v>716</v>
      </c>
      <c r="W4824" s="93">
        <v>61</v>
      </c>
      <c r="X4824" s="93"/>
    </row>
    <row r="4825" spans="1:24" x14ac:dyDescent="0.25">
      <c r="A4825" s="67"/>
      <c r="B4825" s="67">
        <v>5625</v>
      </c>
      <c r="C4825" s="67" t="s">
        <v>830</v>
      </c>
      <c r="D4825" s="111">
        <v>811106</v>
      </c>
      <c r="E4825" s="97" t="s">
        <v>578</v>
      </c>
      <c r="F4825" s="97">
        <v>611489</v>
      </c>
      <c r="G4825" s="97" t="s">
        <v>733</v>
      </c>
      <c r="H4825" s="99">
        <v>0</v>
      </c>
      <c r="I4825" s="99">
        <v>349.58</v>
      </c>
      <c r="J4825" s="100">
        <v>871</v>
      </c>
      <c r="K4825" s="99">
        <v>521.90000000000009</v>
      </c>
      <c r="L4825" s="101">
        <v>1557</v>
      </c>
      <c r="M4825" s="101"/>
      <c r="N4825" s="101"/>
      <c r="O4825" s="101"/>
      <c r="P4825" s="101"/>
      <c r="Q4825" s="93">
        <v>310010</v>
      </c>
      <c r="R4825" s="72" t="s">
        <v>833</v>
      </c>
      <c r="S4825" s="93">
        <v>510</v>
      </c>
      <c r="T4825" s="72" t="s">
        <v>723</v>
      </c>
      <c r="U4825" s="93">
        <v>31</v>
      </c>
      <c r="V4825" s="67" t="s">
        <v>716</v>
      </c>
      <c r="W4825" s="93">
        <v>61</v>
      </c>
      <c r="X4825" s="93"/>
    </row>
    <row r="4826" spans="1:24" x14ac:dyDescent="0.25">
      <c r="A4826" s="67"/>
      <c r="B4826" s="67">
        <v>5626</v>
      </c>
      <c r="C4826" s="67" t="s">
        <v>830</v>
      </c>
      <c r="D4826" s="111">
        <v>811106</v>
      </c>
      <c r="E4826" s="97" t="s">
        <v>578</v>
      </c>
      <c r="F4826" s="97">
        <v>611491</v>
      </c>
      <c r="G4826" s="97" t="s">
        <v>233</v>
      </c>
      <c r="H4826" s="99">
        <v>292.5</v>
      </c>
      <c r="I4826" s="99">
        <v>58.39</v>
      </c>
      <c r="J4826" s="100">
        <v>58</v>
      </c>
      <c r="K4826" s="99">
        <v>0</v>
      </c>
      <c r="L4826" s="101">
        <v>0</v>
      </c>
      <c r="M4826" s="101"/>
      <c r="N4826" s="101"/>
      <c r="O4826" s="101"/>
      <c r="P4826" s="101"/>
      <c r="Q4826" s="93">
        <v>310010</v>
      </c>
      <c r="R4826" s="72" t="s">
        <v>833</v>
      </c>
      <c r="S4826" s="93">
        <v>510</v>
      </c>
      <c r="T4826" s="72" t="s">
        <v>723</v>
      </c>
      <c r="U4826" s="93">
        <v>31</v>
      </c>
      <c r="V4826" s="67" t="s">
        <v>716</v>
      </c>
      <c r="W4826" s="93">
        <v>61</v>
      </c>
      <c r="X4826" s="93"/>
    </row>
    <row r="4827" spans="1:24" x14ac:dyDescent="0.25">
      <c r="A4827" s="67"/>
      <c r="B4827" s="67">
        <v>5627</v>
      </c>
      <c r="C4827" s="67" t="s">
        <v>830</v>
      </c>
      <c r="D4827" s="111">
        <v>811106</v>
      </c>
      <c r="E4827" s="97" t="s">
        <v>578</v>
      </c>
      <c r="F4827" s="97">
        <v>611492</v>
      </c>
      <c r="G4827" s="97" t="s">
        <v>183</v>
      </c>
      <c r="H4827" s="99">
        <v>5838.46</v>
      </c>
      <c r="I4827" s="99">
        <v>8762.5499999999993</v>
      </c>
      <c r="J4827" s="100">
        <v>9812</v>
      </c>
      <c r="K4827" s="99">
        <v>5892.7000000000007</v>
      </c>
      <c r="L4827" s="101">
        <v>100</v>
      </c>
      <c r="M4827" s="101"/>
      <c r="N4827" s="101"/>
      <c r="O4827" s="101"/>
      <c r="P4827" s="101"/>
      <c r="Q4827" s="93">
        <v>310010</v>
      </c>
      <c r="R4827" s="72" t="s">
        <v>833</v>
      </c>
      <c r="S4827" s="93">
        <v>510</v>
      </c>
      <c r="T4827" s="72" t="s">
        <v>723</v>
      </c>
      <c r="U4827" s="93">
        <v>31</v>
      </c>
      <c r="V4827" s="67" t="s">
        <v>716</v>
      </c>
      <c r="W4827" s="93">
        <v>61</v>
      </c>
      <c r="X4827" s="93"/>
    </row>
    <row r="4828" spans="1:24" x14ac:dyDescent="0.25">
      <c r="A4828" s="67"/>
      <c r="B4828" s="67">
        <v>5628</v>
      </c>
      <c r="C4828" s="67" t="s">
        <v>830</v>
      </c>
      <c r="D4828" s="111">
        <v>811106</v>
      </c>
      <c r="E4828" s="97" t="s">
        <v>578</v>
      </c>
      <c r="F4828" s="97">
        <v>611493</v>
      </c>
      <c r="G4828" s="97" t="s">
        <v>218</v>
      </c>
      <c r="H4828" s="99">
        <v>0</v>
      </c>
      <c r="I4828" s="99">
        <v>1911.6399999999999</v>
      </c>
      <c r="J4828" s="100">
        <v>0</v>
      </c>
      <c r="K4828" s="99">
        <v>0</v>
      </c>
      <c r="L4828" s="101">
        <v>11078</v>
      </c>
      <c r="M4828" s="101"/>
      <c r="N4828" s="101"/>
      <c r="O4828" s="101"/>
      <c r="P4828" s="101"/>
      <c r="Q4828" s="93">
        <v>310010</v>
      </c>
      <c r="R4828" s="72" t="s">
        <v>833</v>
      </c>
      <c r="S4828" s="93">
        <v>510</v>
      </c>
      <c r="T4828" s="72" t="s">
        <v>723</v>
      </c>
      <c r="U4828" s="93">
        <v>31</v>
      </c>
      <c r="V4828" s="67" t="s">
        <v>716</v>
      </c>
      <c r="W4828" s="93">
        <v>61</v>
      </c>
      <c r="X4828" s="93"/>
    </row>
    <row r="4829" spans="1:24" x14ac:dyDescent="0.25">
      <c r="A4829" s="67"/>
      <c r="B4829" s="67">
        <v>5629</v>
      </c>
      <c r="C4829" s="67" t="s">
        <v>830</v>
      </c>
      <c r="D4829" s="111">
        <v>811106</v>
      </c>
      <c r="E4829" s="97" t="s">
        <v>578</v>
      </c>
      <c r="F4829" s="97">
        <v>642110</v>
      </c>
      <c r="G4829" s="97" t="s">
        <v>484</v>
      </c>
      <c r="H4829" s="99">
        <v>19096.560000000005</v>
      </c>
      <c r="I4829" s="99">
        <v>6793.68</v>
      </c>
      <c r="J4829" s="100">
        <v>10897</v>
      </c>
      <c r="K4829" s="99">
        <v>6811.9199999999992</v>
      </c>
      <c r="L4829" s="101">
        <v>14000</v>
      </c>
      <c r="M4829" s="101"/>
      <c r="N4829" s="101"/>
      <c r="O4829" s="101"/>
      <c r="P4829" s="101"/>
      <c r="Q4829" s="93">
        <v>310010</v>
      </c>
      <c r="R4829" s="72" t="s">
        <v>833</v>
      </c>
      <c r="S4829" s="93">
        <v>510</v>
      </c>
      <c r="T4829" s="72" t="s">
        <v>723</v>
      </c>
      <c r="U4829" s="93">
        <v>31</v>
      </c>
      <c r="V4829" s="67" t="s">
        <v>716</v>
      </c>
      <c r="W4829" s="93">
        <v>64</v>
      </c>
      <c r="X4829" s="93"/>
    </row>
    <row r="4830" spans="1:24" x14ac:dyDescent="0.25">
      <c r="A4830" s="67"/>
      <c r="B4830" s="67">
        <v>5630</v>
      </c>
      <c r="C4830" s="67" t="s">
        <v>830</v>
      </c>
      <c r="D4830" s="111">
        <v>811106</v>
      </c>
      <c r="E4830" s="97" t="s">
        <v>578</v>
      </c>
      <c r="F4830" s="97">
        <v>642164</v>
      </c>
      <c r="G4830" s="97" t="s">
        <v>488</v>
      </c>
      <c r="H4830" s="99">
        <v>0</v>
      </c>
      <c r="I4830" s="99">
        <v>3181.54</v>
      </c>
      <c r="J4830" s="100">
        <v>5613</v>
      </c>
      <c r="K4830" s="99">
        <v>3092.56</v>
      </c>
      <c r="L4830" s="101">
        <v>6200</v>
      </c>
      <c r="M4830" s="101"/>
      <c r="N4830" s="101"/>
      <c r="O4830" s="101"/>
      <c r="P4830" s="101"/>
      <c r="Q4830" s="93">
        <v>310010</v>
      </c>
      <c r="R4830" s="72" t="s">
        <v>833</v>
      </c>
      <c r="S4830" s="93">
        <v>510</v>
      </c>
      <c r="T4830" s="72" t="s">
        <v>723</v>
      </c>
      <c r="U4830" s="93">
        <v>31</v>
      </c>
      <c r="V4830" s="67" t="s">
        <v>716</v>
      </c>
      <c r="W4830" s="93">
        <v>64</v>
      </c>
      <c r="X4830" s="93"/>
    </row>
    <row r="4831" spans="1:24" x14ac:dyDescent="0.25">
      <c r="A4831" s="67"/>
      <c r="B4831" s="67">
        <v>5631</v>
      </c>
      <c r="C4831" s="67" t="s">
        <v>830</v>
      </c>
      <c r="D4831" s="111">
        <v>811106</v>
      </c>
      <c r="E4831" s="97" t="s">
        <v>578</v>
      </c>
      <c r="F4831" s="97">
        <v>712355</v>
      </c>
      <c r="G4831" s="97" t="s">
        <v>376</v>
      </c>
      <c r="H4831" s="99">
        <v>104502.66</v>
      </c>
      <c r="I4831" s="99">
        <v>70011.22</v>
      </c>
      <c r="J4831" s="100">
        <v>57872</v>
      </c>
      <c r="K4831" s="99">
        <v>25806.46</v>
      </c>
      <c r="L4831" s="101">
        <v>60000</v>
      </c>
      <c r="M4831" s="101"/>
      <c r="N4831" s="101"/>
      <c r="O4831" s="101"/>
      <c r="P4831" s="101"/>
      <c r="Q4831" s="93">
        <v>310010</v>
      </c>
      <c r="R4831" s="72" t="s">
        <v>833</v>
      </c>
      <c r="S4831" s="93">
        <v>510</v>
      </c>
      <c r="T4831" s="72" t="s">
        <v>723</v>
      </c>
      <c r="U4831" s="93">
        <v>31</v>
      </c>
      <c r="V4831" s="67" t="s">
        <v>716</v>
      </c>
      <c r="W4831" s="93">
        <v>71</v>
      </c>
      <c r="X4831" s="93"/>
    </row>
    <row r="4832" spans="1:24" x14ac:dyDescent="0.25">
      <c r="A4832" s="67"/>
      <c r="B4832" s="67">
        <v>5632</v>
      </c>
      <c r="C4832" s="67" t="s">
        <v>830</v>
      </c>
      <c r="D4832" s="111">
        <v>811106</v>
      </c>
      <c r="E4832" s="97" t="s">
        <v>578</v>
      </c>
      <c r="F4832" s="97">
        <v>712420</v>
      </c>
      <c r="G4832" s="97" t="s">
        <v>223</v>
      </c>
      <c r="H4832" s="99">
        <v>553.79999999999984</v>
      </c>
      <c r="I4832" s="99">
        <v>985.00000000000011</v>
      </c>
      <c r="J4832" s="100">
        <v>417</v>
      </c>
      <c r="K4832" s="99">
        <v>-55.86</v>
      </c>
      <c r="L4832" s="101">
        <v>2500</v>
      </c>
      <c r="M4832" s="101"/>
      <c r="N4832" s="101"/>
      <c r="O4832" s="101"/>
      <c r="P4832" s="101"/>
      <c r="Q4832" s="93">
        <v>310010</v>
      </c>
      <c r="R4832" s="72" t="s">
        <v>833</v>
      </c>
      <c r="S4832" s="93">
        <v>510</v>
      </c>
      <c r="T4832" s="72" t="s">
        <v>723</v>
      </c>
      <c r="U4832" s="93">
        <v>31</v>
      </c>
      <c r="V4832" s="67" t="s">
        <v>716</v>
      </c>
      <c r="W4832" s="93">
        <v>71</v>
      </c>
      <c r="X4832" s="93"/>
    </row>
    <row r="4833" spans="1:24" x14ac:dyDescent="0.25">
      <c r="A4833" s="67"/>
      <c r="B4833" s="67">
        <v>5633</v>
      </c>
      <c r="C4833" s="67" t="s">
        <v>830</v>
      </c>
      <c r="D4833" s="111">
        <v>811106</v>
      </c>
      <c r="E4833" s="97" t="s">
        <v>578</v>
      </c>
      <c r="F4833" s="97">
        <v>712430</v>
      </c>
      <c r="G4833" s="97" t="s">
        <v>696</v>
      </c>
      <c r="H4833" s="99">
        <v>0</v>
      </c>
      <c r="I4833" s="99">
        <v>39.200000000000003</v>
      </c>
      <c r="J4833" s="100">
        <v>39</v>
      </c>
      <c r="K4833" s="99">
        <v>0</v>
      </c>
      <c r="L4833" s="101">
        <v>100</v>
      </c>
      <c r="M4833" s="101"/>
      <c r="N4833" s="101"/>
      <c r="O4833" s="101"/>
      <c r="P4833" s="101"/>
      <c r="Q4833" s="93">
        <v>310010</v>
      </c>
      <c r="R4833" s="72" t="s">
        <v>833</v>
      </c>
      <c r="S4833" s="93">
        <v>510</v>
      </c>
      <c r="T4833" s="72" t="s">
        <v>723</v>
      </c>
      <c r="U4833" s="93">
        <v>31</v>
      </c>
      <c r="V4833" s="67" t="s">
        <v>716</v>
      </c>
      <c r="W4833" s="93">
        <v>71</v>
      </c>
      <c r="X4833" s="93"/>
    </row>
    <row r="4834" spans="1:24" x14ac:dyDescent="0.25">
      <c r="A4834" s="67"/>
      <c r="B4834" s="67">
        <v>5634</v>
      </c>
      <c r="C4834" s="67" t="s">
        <v>830</v>
      </c>
      <c r="D4834" s="111">
        <v>811106</v>
      </c>
      <c r="E4834" s="97" t="s">
        <v>578</v>
      </c>
      <c r="F4834" s="97">
        <v>712510</v>
      </c>
      <c r="G4834" s="97" t="s">
        <v>186</v>
      </c>
      <c r="H4834" s="99">
        <v>0</v>
      </c>
      <c r="I4834" s="99">
        <v>0</v>
      </c>
      <c r="J4834" s="100">
        <v>0</v>
      </c>
      <c r="K4834" s="99">
        <v>0</v>
      </c>
      <c r="L4834" s="101">
        <v>0</v>
      </c>
      <c r="M4834" s="101"/>
      <c r="N4834" s="101"/>
      <c r="O4834" s="101"/>
      <c r="P4834" s="101"/>
      <c r="Q4834" s="93">
        <v>310010</v>
      </c>
      <c r="R4834" s="72" t="s">
        <v>833</v>
      </c>
      <c r="S4834" s="93">
        <v>510</v>
      </c>
      <c r="T4834" s="72" t="s">
        <v>723</v>
      </c>
      <c r="U4834" s="93">
        <v>31</v>
      </c>
      <c r="V4834" s="67" t="s">
        <v>716</v>
      </c>
      <c r="W4834" s="93">
        <v>71</v>
      </c>
      <c r="X4834" s="93"/>
    </row>
    <row r="4835" spans="1:24" x14ac:dyDescent="0.25">
      <c r="A4835" s="67"/>
      <c r="B4835" s="67">
        <v>5635</v>
      </c>
      <c r="C4835" s="67" t="s">
        <v>830</v>
      </c>
      <c r="D4835" s="111">
        <v>811106</v>
      </c>
      <c r="E4835" s="98" t="s">
        <v>578</v>
      </c>
      <c r="F4835" s="97">
        <v>733120</v>
      </c>
      <c r="G4835" s="97" t="s">
        <v>188</v>
      </c>
      <c r="H4835" s="99">
        <v>1920.0399999999997</v>
      </c>
      <c r="I4835" s="99">
        <v>4376.9399999999996</v>
      </c>
      <c r="J4835" s="100">
        <v>1508</v>
      </c>
      <c r="K4835" s="99">
        <v>1359.82</v>
      </c>
      <c r="L4835" s="101">
        <v>3000</v>
      </c>
      <c r="M4835" s="101"/>
      <c r="N4835" s="101"/>
      <c r="O4835" s="101"/>
      <c r="P4835" s="101"/>
      <c r="Q4835" s="93">
        <v>310010</v>
      </c>
      <c r="R4835" s="72" t="s">
        <v>833</v>
      </c>
      <c r="S4835" s="93">
        <v>510</v>
      </c>
      <c r="T4835" s="72" t="s">
        <v>723</v>
      </c>
      <c r="U4835" s="93">
        <v>31</v>
      </c>
      <c r="V4835" s="67" t="s">
        <v>716</v>
      </c>
      <c r="W4835" s="93">
        <v>73</v>
      </c>
      <c r="X4835" s="93"/>
    </row>
    <row r="4836" spans="1:24" x14ac:dyDescent="0.25">
      <c r="A4836" s="67"/>
      <c r="B4836" s="67">
        <v>5636</v>
      </c>
      <c r="C4836" s="67" t="s">
        <v>830</v>
      </c>
      <c r="D4836" s="111">
        <v>811106</v>
      </c>
      <c r="E4836" s="98" t="s">
        <v>578</v>
      </c>
      <c r="F4836" s="97">
        <v>733490</v>
      </c>
      <c r="G4836" s="97" t="s">
        <v>566</v>
      </c>
      <c r="H4836" s="99">
        <v>0</v>
      </c>
      <c r="I4836" s="99">
        <v>1240.2600000000002</v>
      </c>
      <c r="J4836" s="100">
        <v>2346</v>
      </c>
      <c r="K4836" s="99">
        <v>1451.3400000000001</v>
      </c>
      <c r="L4836" s="101">
        <v>5000</v>
      </c>
      <c r="M4836" s="101"/>
      <c r="N4836" s="101"/>
      <c r="O4836" s="101"/>
      <c r="P4836" s="101"/>
      <c r="Q4836" s="93">
        <v>310010</v>
      </c>
      <c r="R4836" s="72" t="s">
        <v>833</v>
      </c>
      <c r="S4836" s="93">
        <v>510</v>
      </c>
      <c r="T4836" s="72" t="s">
        <v>723</v>
      </c>
      <c r="U4836" s="93">
        <v>31</v>
      </c>
      <c r="V4836" s="67" t="s">
        <v>716</v>
      </c>
      <c r="W4836" s="93">
        <v>73</v>
      </c>
      <c r="X4836" s="93"/>
    </row>
    <row r="4837" spans="1:24" x14ac:dyDescent="0.25">
      <c r="A4837" s="67"/>
      <c r="B4837" s="67">
        <v>5637</v>
      </c>
      <c r="C4837" s="67" t="s">
        <v>830</v>
      </c>
      <c r="D4837" s="111">
        <v>811106</v>
      </c>
      <c r="E4837" s="97" t="s">
        <v>578</v>
      </c>
      <c r="F4837" s="97">
        <v>744210</v>
      </c>
      <c r="G4837" s="97" t="s">
        <v>190</v>
      </c>
      <c r="H4837" s="99">
        <v>0</v>
      </c>
      <c r="I4837" s="99">
        <v>241.36</v>
      </c>
      <c r="J4837" s="100">
        <v>241</v>
      </c>
      <c r="K4837" s="99">
        <v>0</v>
      </c>
      <c r="L4837" s="101">
        <v>200</v>
      </c>
      <c r="M4837" s="101"/>
      <c r="N4837" s="101"/>
      <c r="O4837" s="101"/>
      <c r="P4837" s="101"/>
      <c r="Q4837" s="93">
        <v>310010</v>
      </c>
      <c r="R4837" s="72" t="s">
        <v>833</v>
      </c>
      <c r="S4837" s="93">
        <v>510</v>
      </c>
      <c r="T4837" s="72" t="s">
        <v>723</v>
      </c>
      <c r="U4837" s="93">
        <v>31</v>
      </c>
      <c r="V4837" s="67" t="s">
        <v>716</v>
      </c>
      <c r="W4837" s="93">
        <v>74</v>
      </c>
      <c r="X4837" s="93"/>
    </row>
    <row r="4838" spans="1:24" x14ac:dyDescent="0.25">
      <c r="A4838" s="67"/>
      <c r="B4838" s="67">
        <v>5638</v>
      </c>
      <c r="C4838" s="67" t="s">
        <v>830</v>
      </c>
      <c r="D4838" s="111">
        <v>811106</v>
      </c>
      <c r="E4838" s="97" t="s">
        <v>578</v>
      </c>
      <c r="F4838" s="97">
        <v>744220</v>
      </c>
      <c r="G4838" s="97" t="s">
        <v>191</v>
      </c>
      <c r="H4838" s="99">
        <v>0</v>
      </c>
      <c r="I4838" s="99">
        <v>0</v>
      </c>
      <c r="J4838" s="100">
        <v>0</v>
      </c>
      <c r="K4838" s="99">
        <v>0</v>
      </c>
      <c r="L4838" s="101">
        <v>0</v>
      </c>
      <c r="M4838" s="101"/>
      <c r="N4838" s="101"/>
      <c r="O4838" s="101"/>
      <c r="P4838" s="101"/>
      <c r="Q4838" s="93">
        <v>310010</v>
      </c>
      <c r="R4838" s="72" t="s">
        <v>833</v>
      </c>
      <c r="S4838" s="93">
        <v>510</v>
      </c>
      <c r="T4838" s="72" t="s">
        <v>723</v>
      </c>
      <c r="U4838" s="93">
        <v>31</v>
      </c>
      <c r="V4838" s="67" t="s">
        <v>716</v>
      </c>
      <c r="W4838" s="93">
        <v>74</v>
      </c>
      <c r="X4838" s="93"/>
    </row>
    <row r="4839" spans="1:24" x14ac:dyDescent="0.25">
      <c r="A4839" s="67"/>
      <c r="B4839" s="67">
        <v>5639</v>
      </c>
      <c r="C4839" s="67" t="s">
        <v>830</v>
      </c>
      <c r="D4839" s="111">
        <v>811106</v>
      </c>
      <c r="E4839" s="97" t="s">
        <v>578</v>
      </c>
      <c r="F4839" s="97">
        <v>752001</v>
      </c>
      <c r="G4839" s="97" t="s">
        <v>567</v>
      </c>
      <c r="H4839" s="99">
        <v>1684139.4500000002</v>
      </c>
      <c r="I4839" s="99">
        <v>1599956.73</v>
      </c>
      <c r="J4839" s="100">
        <v>1625860</v>
      </c>
      <c r="K4839" s="99">
        <v>729329.81</v>
      </c>
      <c r="L4839" s="101">
        <v>1575000</v>
      </c>
      <c r="M4839" s="101"/>
      <c r="N4839" s="101"/>
      <c r="O4839" s="101"/>
      <c r="P4839" s="101"/>
      <c r="Q4839" s="93">
        <v>310010</v>
      </c>
      <c r="R4839" s="72" t="s">
        <v>833</v>
      </c>
      <c r="S4839" s="93">
        <v>510</v>
      </c>
      <c r="T4839" s="72" t="s">
        <v>723</v>
      </c>
      <c r="U4839" s="93">
        <v>31</v>
      </c>
      <c r="V4839" s="67" t="s">
        <v>716</v>
      </c>
      <c r="W4839" s="93">
        <v>75</v>
      </c>
      <c r="X4839" s="93"/>
    </row>
    <row r="4840" spans="1:24" x14ac:dyDescent="0.25">
      <c r="A4840" s="67"/>
      <c r="B4840" s="67">
        <v>5640</v>
      </c>
      <c r="C4840" s="67" t="s">
        <v>830</v>
      </c>
      <c r="D4840" s="111">
        <v>811106</v>
      </c>
      <c r="E4840" s="97" t="s">
        <v>578</v>
      </c>
      <c r="F4840" s="97">
        <v>752002</v>
      </c>
      <c r="G4840" s="97" t="s">
        <v>568</v>
      </c>
      <c r="H4840" s="99">
        <v>-4.5474735088646412E-13</v>
      </c>
      <c r="I4840" s="99">
        <v>0</v>
      </c>
      <c r="J4840" s="100">
        <v>0</v>
      </c>
      <c r="K4840" s="99">
        <v>0</v>
      </c>
      <c r="L4840" s="101">
        <v>0</v>
      </c>
      <c r="M4840" s="101"/>
      <c r="N4840" s="101"/>
      <c r="O4840" s="101"/>
      <c r="P4840" s="101"/>
      <c r="Q4840" s="93">
        <v>310010</v>
      </c>
      <c r="R4840" s="72" t="s">
        <v>833</v>
      </c>
      <c r="S4840" s="93">
        <v>510</v>
      </c>
      <c r="T4840" s="72" t="s">
        <v>723</v>
      </c>
      <c r="U4840" s="93">
        <v>31</v>
      </c>
      <c r="V4840" s="67" t="s">
        <v>716</v>
      </c>
      <c r="W4840" s="93">
        <v>75</v>
      </c>
      <c r="X4840" s="93"/>
    </row>
    <row r="4841" spans="1:24" x14ac:dyDescent="0.25">
      <c r="A4841" s="67"/>
      <c r="B4841" s="67">
        <v>5641</v>
      </c>
      <c r="C4841" s="67" t="s">
        <v>830</v>
      </c>
      <c r="D4841" s="111">
        <v>811106</v>
      </c>
      <c r="E4841" s="97" t="s">
        <v>578</v>
      </c>
      <c r="F4841" s="97">
        <v>752003</v>
      </c>
      <c r="G4841" s="97" t="s">
        <v>569</v>
      </c>
      <c r="H4841" s="99">
        <v>0</v>
      </c>
      <c r="I4841" s="99">
        <v>0</v>
      </c>
      <c r="J4841" s="100">
        <v>0</v>
      </c>
      <c r="K4841" s="99">
        <v>0</v>
      </c>
      <c r="L4841" s="101">
        <v>0</v>
      </c>
      <c r="M4841" s="101"/>
      <c r="N4841" s="101"/>
      <c r="O4841" s="101"/>
      <c r="P4841" s="101"/>
      <c r="Q4841" s="93">
        <v>310010</v>
      </c>
      <c r="R4841" s="72" t="s">
        <v>833</v>
      </c>
      <c r="S4841" s="93">
        <v>510</v>
      </c>
      <c r="T4841" s="72" t="s">
        <v>723</v>
      </c>
      <c r="U4841" s="93">
        <v>31</v>
      </c>
      <c r="V4841" s="67" t="s">
        <v>716</v>
      </c>
      <c r="W4841" s="93">
        <v>75</v>
      </c>
      <c r="X4841" s="93"/>
    </row>
    <row r="4842" spans="1:24" x14ac:dyDescent="0.25">
      <c r="A4842" s="67"/>
      <c r="B4842" s="67">
        <v>5642</v>
      </c>
      <c r="C4842" s="67" t="s">
        <v>830</v>
      </c>
      <c r="D4842" s="111">
        <v>811106</v>
      </c>
      <c r="E4842" s="97" t="s">
        <v>578</v>
      </c>
      <c r="F4842" s="97">
        <v>752004</v>
      </c>
      <c r="G4842" s="97" t="s">
        <v>570</v>
      </c>
      <c r="H4842" s="99">
        <v>0</v>
      </c>
      <c r="I4842" s="99">
        <v>0</v>
      </c>
      <c r="J4842" s="100">
        <v>0</v>
      </c>
      <c r="K4842" s="99">
        <v>0</v>
      </c>
      <c r="L4842" s="101">
        <v>0</v>
      </c>
      <c r="M4842" s="101"/>
      <c r="N4842" s="101"/>
      <c r="O4842" s="101"/>
      <c r="P4842" s="101"/>
      <c r="Q4842" s="93">
        <v>310010</v>
      </c>
      <c r="R4842" s="72" t="s">
        <v>833</v>
      </c>
      <c r="S4842" s="93">
        <v>510</v>
      </c>
      <c r="T4842" s="72" t="s">
        <v>723</v>
      </c>
      <c r="U4842" s="93">
        <v>31</v>
      </c>
      <c r="V4842" s="67" t="s">
        <v>716</v>
      </c>
      <c r="W4842" s="93">
        <v>75</v>
      </c>
      <c r="X4842" s="93"/>
    </row>
    <row r="4843" spans="1:24" x14ac:dyDescent="0.25">
      <c r="A4843" s="67"/>
      <c r="B4843" s="67">
        <v>5643</v>
      </c>
      <c r="C4843" s="67" t="s">
        <v>830</v>
      </c>
      <c r="D4843" s="111">
        <v>811106</v>
      </c>
      <c r="E4843" s="97" t="s">
        <v>578</v>
      </c>
      <c r="F4843" s="97">
        <v>752005</v>
      </c>
      <c r="G4843" s="97" t="s">
        <v>571</v>
      </c>
      <c r="H4843" s="99">
        <v>-7.2759576141834259E-12</v>
      </c>
      <c r="I4843" s="99">
        <v>0</v>
      </c>
      <c r="J4843" s="100">
        <v>0</v>
      </c>
      <c r="K4843" s="99">
        <v>0</v>
      </c>
      <c r="L4843" s="101">
        <v>0</v>
      </c>
      <c r="M4843" s="101"/>
      <c r="N4843" s="101"/>
      <c r="O4843" s="101"/>
      <c r="P4843" s="101"/>
      <c r="Q4843" s="93">
        <v>310010</v>
      </c>
      <c r="R4843" s="72" t="s">
        <v>833</v>
      </c>
      <c r="S4843" s="93">
        <v>510</v>
      </c>
      <c r="T4843" s="72" t="s">
        <v>723</v>
      </c>
      <c r="U4843" s="93">
        <v>31</v>
      </c>
      <c r="V4843" s="67" t="s">
        <v>716</v>
      </c>
      <c r="W4843" s="93">
        <v>75</v>
      </c>
      <c r="X4843" s="93"/>
    </row>
    <row r="4844" spans="1:24" x14ac:dyDescent="0.25">
      <c r="A4844" s="67"/>
      <c r="B4844" s="67">
        <v>5644</v>
      </c>
      <c r="C4844" s="67" t="s">
        <v>830</v>
      </c>
      <c r="D4844" s="111">
        <v>811106</v>
      </c>
      <c r="E4844" s="97" t="s">
        <v>578</v>
      </c>
      <c r="F4844" s="97">
        <v>752006</v>
      </c>
      <c r="G4844" s="97" t="s">
        <v>572</v>
      </c>
      <c r="H4844" s="99">
        <v>1.8189894035458565E-12</v>
      </c>
      <c r="I4844" s="99">
        <v>0</v>
      </c>
      <c r="J4844" s="100">
        <v>0</v>
      </c>
      <c r="K4844" s="99">
        <v>0</v>
      </c>
      <c r="L4844" s="101">
        <v>0</v>
      </c>
      <c r="M4844" s="101"/>
      <c r="N4844" s="101"/>
      <c r="O4844" s="101"/>
      <c r="P4844" s="101"/>
      <c r="Q4844" s="93">
        <v>310010</v>
      </c>
      <c r="R4844" s="72" t="s">
        <v>833</v>
      </c>
      <c r="S4844" s="93">
        <v>510</v>
      </c>
      <c r="T4844" s="72" t="s">
        <v>723</v>
      </c>
      <c r="U4844" s="93">
        <v>31</v>
      </c>
      <c r="V4844" s="67" t="s">
        <v>716</v>
      </c>
      <c r="W4844" s="93">
        <v>75</v>
      </c>
      <c r="X4844" s="93"/>
    </row>
    <row r="4845" spans="1:24" x14ac:dyDescent="0.25">
      <c r="A4845" s="67"/>
      <c r="B4845" s="67">
        <v>5645</v>
      </c>
      <c r="C4845" s="67" t="s">
        <v>830</v>
      </c>
      <c r="D4845" s="111">
        <v>811106</v>
      </c>
      <c r="E4845" s="97" t="s">
        <v>578</v>
      </c>
      <c r="F4845" s="97">
        <v>752007</v>
      </c>
      <c r="G4845" s="97" t="s">
        <v>573</v>
      </c>
      <c r="H4845" s="99">
        <v>0</v>
      </c>
      <c r="I4845" s="99">
        <v>0</v>
      </c>
      <c r="J4845" s="100">
        <v>0</v>
      </c>
      <c r="K4845" s="99">
        <v>0</v>
      </c>
      <c r="L4845" s="101">
        <v>0</v>
      </c>
      <c r="M4845" s="101"/>
      <c r="N4845" s="101"/>
      <c r="O4845" s="101"/>
      <c r="P4845" s="101"/>
      <c r="Q4845" s="93">
        <v>310010</v>
      </c>
      <c r="R4845" s="72" t="s">
        <v>833</v>
      </c>
      <c r="S4845" s="93">
        <v>510</v>
      </c>
      <c r="T4845" s="72" t="s">
        <v>723</v>
      </c>
      <c r="U4845" s="93">
        <v>31</v>
      </c>
      <c r="V4845" s="67" t="s">
        <v>716</v>
      </c>
      <c r="W4845" s="93">
        <v>75</v>
      </c>
      <c r="X4845" s="93"/>
    </row>
    <row r="4846" spans="1:24" x14ac:dyDescent="0.25">
      <c r="A4846" s="67"/>
      <c r="B4846" s="67">
        <v>5646</v>
      </c>
      <c r="C4846" s="67" t="s">
        <v>830</v>
      </c>
      <c r="D4846" s="111">
        <v>811106</v>
      </c>
      <c r="E4846" s="97" t="s">
        <v>578</v>
      </c>
      <c r="F4846" s="97">
        <v>755240</v>
      </c>
      <c r="G4846" s="97" t="s">
        <v>193</v>
      </c>
      <c r="H4846" s="99">
        <v>10575</v>
      </c>
      <c r="I4846" s="99">
        <v>0</v>
      </c>
      <c r="J4846" s="100">
        <v>0</v>
      </c>
      <c r="K4846" s="99">
        <v>0</v>
      </c>
      <c r="L4846" s="101">
        <v>0</v>
      </c>
      <c r="M4846" s="101"/>
      <c r="N4846" s="101"/>
      <c r="O4846" s="101"/>
      <c r="P4846" s="101"/>
      <c r="Q4846" s="93">
        <v>310010</v>
      </c>
      <c r="R4846" s="72" t="s">
        <v>833</v>
      </c>
      <c r="S4846" s="93">
        <v>510</v>
      </c>
      <c r="T4846" s="72" t="s">
        <v>723</v>
      </c>
      <c r="U4846" s="93">
        <v>31</v>
      </c>
      <c r="V4846" s="67" t="s">
        <v>716</v>
      </c>
      <c r="W4846" s="93">
        <v>75</v>
      </c>
      <c r="X4846" s="93"/>
    </row>
    <row r="4847" spans="1:24" x14ac:dyDescent="0.25">
      <c r="A4847" s="67"/>
      <c r="B4847" s="67">
        <v>5647</v>
      </c>
      <c r="C4847" s="67" t="s">
        <v>830</v>
      </c>
      <c r="D4847" s="111">
        <v>811106</v>
      </c>
      <c r="E4847" s="97" t="s">
        <v>578</v>
      </c>
      <c r="F4847" s="97">
        <v>755310</v>
      </c>
      <c r="G4847" s="97" t="s">
        <v>194</v>
      </c>
      <c r="H4847" s="99">
        <v>0</v>
      </c>
      <c r="I4847" s="99">
        <v>0</v>
      </c>
      <c r="J4847" s="100">
        <v>0</v>
      </c>
      <c r="K4847" s="99">
        <v>0</v>
      </c>
      <c r="L4847" s="101">
        <v>0</v>
      </c>
      <c r="M4847" s="101"/>
      <c r="N4847" s="101"/>
      <c r="O4847" s="101"/>
      <c r="P4847" s="101"/>
      <c r="Q4847" s="93">
        <v>310010</v>
      </c>
      <c r="R4847" s="72" t="s">
        <v>833</v>
      </c>
      <c r="S4847" s="93">
        <v>510</v>
      </c>
      <c r="T4847" s="72" t="s">
        <v>723</v>
      </c>
      <c r="U4847" s="93">
        <v>31</v>
      </c>
      <c r="V4847" s="67" t="s">
        <v>716</v>
      </c>
      <c r="W4847" s="93">
        <v>75</v>
      </c>
      <c r="X4847" s="93"/>
    </row>
    <row r="4848" spans="1:24" x14ac:dyDescent="0.25">
      <c r="A4848" s="67"/>
      <c r="B4848" s="67">
        <v>5648</v>
      </c>
      <c r="C4848" s="67" t="s">
        <v>830</v>
      </c>
      <c r="D4848" s="111">
        <v>811106</v>
      </c>
      <c r="E4848" s="97" t="s">
        <v>578</v>
      </c>
      <c r="F4848" s="97">
        <v>755340</v>
      </c>
      <c r="G4848" s="97" t="s">
        <v>361</v>
      </c>
      <c r="H4848" s="99">
        <v>0</v>
      </c>
      <c r="I4848" s="99">
        <v>0</v>
      </c>
      <c r="J4848" s="100">
        <v>0</v>
      </c>
      <c r="K4848" s="99">
        <v>0</v>
      </c>
      <c r="L4848" s="101">
        <v>0</v>
      </c>
      <c r="M4848" s="101"/>
      <c r="N4848" s="101"/>
      <c r="O4848" s="101"/>
      <c r="P4848" s="101"/>
      <c r="Q4848" s="93">
        <v>310010</v>
      </c>
      <c r="R4848" s="72" t="s">
        <v>833</v>
      </c>
      <c r="S4848" s="93">
        <v>510</v>
      </c>
      <c r="T4848" s="72" t="s">
        <v>723</v>
      </c>
      <c r="U4848" s="93">
        <v>31</v>
      </c>
      <c r="V4848" s="67" t="s">
        <v>716</v>
      </c>
      <c r="W4848" s="93">
        <v>75</v>
      </c>
      <c r="X4848" s="93"/>
    </row>
    <row r="4849" spans="1:24" s="66" customFormat="1" x14ac:dyDescent="0.25">
      <c r="A4849" s="67"/>
      <c r="B4849" s="67">
        <v>5649</v>
      </c>
      <c r="C4849" s="67" t="s">
        <v>830</v>
      </c>
      <c r="D4849" s="111">
        <v>811106</v>
      </c>
      <c r="E4849" s="97" t="s">
        <v>578</v>
      </c>
      <c r="F4849" s="97">
        <v>755360</v>
      </c>
      <c r="G4849" s="97" t="s">
        <v>225</v>
      </c>
      <c r="H4849" s="99">
        <v>0</v>
      </c>
      <c r="I4849" s="99">
        <v>0</v>
      </c>
      <c r="J4849" s="100">
        <v>0</v>
      </c>
      <c r="K4849" s="99">
        <v>0</v>
      </c>
      <c r="L4849" s="101">
        <v>0</v>
      </c>
      <c r="M4849" s="101"/>
      <c r="N4849" s="101"/>
      <c r="O4849" s="101"/>
      <c r="P4849" s="101"/>
      <c r="Q4849" s="93">
        <v>310010</v>
      </c>
      <c r="R4849" s="72" t="s">
        <v>833</v>
      </c>
      <c r="S4849" s="93">
        <v>510</v>
      </c>
      <c r="T4849" s="72" t="s">
        <v>723</v>
      </c>
      <c r="U4849" s="93">
        <v>31</v>
      </c>
      <c r="V4849" s="67" t="s">
        <v>716</v>
      </c>
      <c r="W4849" s="93">
        <v>75</v>
      </c>
      <c r="X4849" s="93"/>
    </row>
    <row r="4850" spans="1:24" x14ac:dyDescent="0.25">
      <c r="A4850" s="67"/>
      <c r="B4850" s="67">
        <v>5650</v>
      </c>
      <c r="C4850" s="67" t="s">
        <v>830</v>
      </c>
      <c r="D4850" s="111">
        <v>811106</v>
      </c>
      <c r="E4850" s="97" t="s">
        <v>578</v>
      </c>
      <c r="F4850" s="97">
        <v>755510</v>
      </c>
      <c r="G4850" s="97" t="s">
        <v>195</v>
      </c>
      <c r="H4850" s="99">
        <v>200</v>
      </c>
      <c r="I4850" s="99">
        <v>100</v>
      </c>
      <c r="J4850" s="100">
        <v>100</v>
      </c>
      <c r="K4850" s="99">
        <v>0</v>
      </c>
      <c r="L4850" s="101">
        <v>500</v>
      </c>
      <c r="M4850" s="101"/>
      <c r="N4850" s="101"/>
      <c r="O4850" s="101"/>
      <c r="P4850" s="101"/>
      <c r="Q4850" s="93">
        <v>310010</v>
      </c>
      <c r="R4850" s="72" t="s">
        <v>833</v>
      </c>
      <c r="S4850" s="93">
        <v>510</v>
      </c>
      <c r="T4850" s="72" t="s">
        <v>723</v>
      </c>
      <c r="U4850" s="93">
        <v>31</v>
      </c>
      <c r="V4850" s="67" t="s">
        <v>716</v>
      </c>
      <c r="W4850" s="93">
        <v>75</v>
      </c>
      <c r="X4850" s="93"/>
    </row>
    <row r="4851" spans="1:24" x14ac:dyDescent="0.25">
      <c r="A4851" s="67"/>
      <c r="B4851" s="67">
        <v>5651</v>
      </c>
      <c r="C4851" s="67" t="s">
        <v>830</v>
      </c>
      <c r="D4851" s="111">
        <v>811106</v>
      </c>
      <c r="E4851" s="97" t="s">
        <v>578</v>
      </c>
      <c r="F4851" s="97">
        <v>755705</v>
      </c>
      <c r="G4851" s="97" t="s">
        <v>196</v>
      </c>
      <c r="H4851" s="99">
        <v>0</v>
      </c>
      <c r="I4851" s="99">
        <v>0</v>
      </c>
      <c r="J4851" s="100">
        <v>0</v>
      </c>
      <c r="K4851" s="99">
        <v>0</v>
      </c>
      <c r="L4851" s="101">
        <v>0</v>
      </c>
      <c r="M4851" s="101"/>
      <c r="N4851" s="101"/>
      <c r="O4851" s="101"/>
      <c r="P4851" s="101"/>
      <c r="Q4851" s="93">
        <v>310010</v>
      </c>
      <c r="R4851" s="72" t="s">
        <v>833</v>
      </c>
      <c r="S4851" s="93">
        <v>510</v>
      </c>
      <c r="T4851" s="72" t="s">
        <v>723</v>
      </c>
      <c r="U4851" s="93">
        <v>31</v>
      </c>
      <c r="V4851" s="67" t="s">
        <v>716</v>
      </c>
      <c r="W4851" s="93">
        <v>75</v>
      </c>
      <c r="X4851" s="93"/>
    </row>
    <row r="4852" spans="1:24" x14ac:dyDescent="0.25">
      <c r="A4852" s="67"/>
      <c r="B4852" s="67">
        <v>5652</v>
      </c>
      <c r="C4852" s="67" t="s">
        <v>830</v>
      </c>
      <c r="D4852" s="111">
        <v>811106</v>
      </c>
      <c r="E4852" s="97" t="s">
        <v>578</v>
      </c>
      <c r="F4852" s="97">
        <v>755710</v>
      </c>
      <c r="G4852" s="97" t="s">
        <v>574</v>
      </c>
      <c r="H4852" s="99">
        <v>-87.789999999999964</v>
      </c>
      <c r="I4852" s="99">
        <v>-381.24</v>
      </c>
      <c r="J4852" s="100">
        <v>235</v>
      </c>
      <c r="K4852" s="99">
        <v>-343.81</v>
      </c>
      <c r="L4852" s="101">
        <v>100</v>
      </c>
      <c r="M4852" s="101"/>
      <c r="N4852" s="101"/>
      <c r="O4852" s="101"/>
      <c r="P4852" s="101"/>
      <c r="Q4852" s="93">
        <v>310010</v>
      </c>
      <c r="R4852" s="72" t="s">
        <v>833</v>
      </c>
      <c r="S4852" s="93">
        <v>510</v>
      </c>
      <c r="T4852" s="72" t="s">
        <v>723</v>
      </c>
      <c r="U4852" s="93">
        <v>31</v>
      </c>
      <c r="V4852" s="67" t="s">
        <v>716</v>
      </c>
      <c r="W4852" s="93">
        <v>75</v>
      </c>
      <c r="X4852" s="93"/>
    </row>
    <row r="4853" spans="1:24" x14ac:dyDescent="0.25">
      <c r="A4853" s="67"/>
      <c r="B4853" s="67">
        <v>5653</v>
      </c>
      <c r="C4853" s="67" t="s">
        <v>830</v>
      </c>
      <c r="D4853" s="111">
        <v>811106</v>
      </c>
      <c r="E4853" s="97" t="s">
        <v>578</v>
      </c>
      <c r="F4853" s="97">
        <v>755725</v>
      </c>
      <c r="G4853" s="97" t="s">
        <v>296</v>
      </c>
      <c r="H4853" s="99">
        <v>-13745.800000000001</v>
      </c>
      <c r="I4853" s="99">
        <v>11195.96</v>
      </c>
      <c r="J4853" s="100">
        <v>17585</v>
      </c>
      <c r="K4853" s="99">
        <v>5264.94</v>
      </c>
      <c r="L4853" s="101">
        <v>20000</v>
      </c>
      <c r="M4853" s="101"/>
      <c r="N4853" s="101"/>
      <c r="O4853" s="101"/>
      <c r="P4853" s="101"/>
      <c r="Q4853" s="93">
        <v>310010</v>
      </c>
      <c r="R4853" s="72" t="s">
        <v>833</v>
      </c>
      <c r="S4853" s="93">
        <v>510</v>
      </c>
      <c r="T4853" s="72" t="s">
        <v>723</v>
      </c>
      <c r="U4853" s="93">
        <v>31</v>
      </c>
      <c r="V4853" s="67" t="s">
        <v>716</v>
      </c>
      <c r="W4853" s="93">
        <v>75</v>
      </c>
      <c r="X4853" s="93"/>
    </row>
    <row r="4854" spans="1:24" x14ac:dyDescent="0.25">
      <c r="A4854" s="67"/>
      <c r="B4854" s="67">
        <v>5654</v>
      </c>
      <c r="C4854" s="67" t="s">
        <v>830</v>
      </c>
      <c r="D4854" s="111">
        <v>811106</v>
      </c>
      <c r="E4854" s="97" t="s">
        <v>578</v>
      </c>
      <c r="F4854" s="97">
        <v>755727</v>
      </c>
      <c r="G4854" s="97" t="s">
        <v>576</v>
      </c>
      <c r="H4854" s="99">
        <v>0</v>
      </c>
      <c r="I4854" s="99">
        <v>144631.88</v>
      </c>
      <c r="J4854" s="100">
        <v>30364</v>
      </c>
      <c r="K4854" s="99">
        <v>20364.04</v>
      </c>
      <c r="L4854" s="101">
        <v>10000</v>
      </c>
      <c r="M4854" s="101"/>
      <c r="N4854" s="101"/>
      <c r="O4854" s="101"/>
      <c r="P4854" s="101"/>
      <c r="Q4854" s="93">
        <v>310010</v>
      </c>
      <c r="R4854" s="72" t="s">
        <v>833</v>
      </c>
      <c r="S4854" s="93">
        <v>510</v>
      </c>
      <c r="T4854" s="72" t="s">
        <v>723</v>
      </c>
      <c r="U4854" s="93">
        <v>31</v>
      </c>
      <c r="V4854" s="67" t="s">
        <v>716</v>
      </c>
      <c r="W4854" s="93">
        <v>75</v>
      </c>
      <c r="X4854" s="93"/>
    </row>
    <row r="4855" spans="1:24" x14ac:dyDescent="0.25">
      <c r="A4855" s="67"/>
      <c r="B4855" s="67">
        <v>5655</v>
      </c>
      <c r="C4855" s="67" t="s">
        <v>830</v>
      </c>
      <c r="D4855" s="111">
        <v>811106</v>
      </c>
      <c r="E4855" s="97" t="s">
        <v>578</v>
      </c>
      <c r="F4855" s="97">
        <v>755730</v>
      </c>
      <c r="G4855" s="97" t="s">
        <v>197</v>
      </c>
      <c r="H4855" s="99">
        <v>962.49</v>
      </c>
      <c r="I4855" s="99">
        <v>0</v>
      </c>
      <c r="J4855" s="100">
        <v>0</v>
      </c>
      <c r="K4855" s="99">
        <v>0</v>
      </c>
      <c r="L4855" s="101">
        <v>1200</v>
      </c>
      <c r="M4855" s="101"/>
      <c r="N4855" s="101"/>
      <c r="O4855" s="101"/>
      <c r="P4855" s="101"/>
      <c r="Q4855" s="93">
        <v>310010</v>
      </c>
      <c r="R4855" s="72" t="s">
        <v>833</v>
      </c>
      <c r="S4855" s="93">
        <v>510</v>
      </c>
      <c r="T4855" s="72" t="s">
        <v>723</v>
      </c>
      <c r="U4855" s="93">
        <v>31</v>
      </c>
      <c r="V4855" s="67" t="s">
        <v>716</v>
      </c>
      <c r="W4855" s="93">
        <v>75</v>
      </c>
      <c r="X4855" s="93"/>
    </row>
    <row r="4856" spans="1:24" x14ac:dyDescent="0.25">
      <c r="A4856" s="67"/>
      <c r="B4856" s="67">
        <v>5656</v>
      </c>
      <c r="C4856" s="67" t="s">
        <v>830</v>
      </c>
      <c r="D4856" s="111">
        <v>811106</v>
      </c>
      <c r="E4856" s="97" t="s">
        <v>578</v>
      </c>
      <c r="F4856" s="97">
        <v>755750</v>
      </c>
      <c r="G4856" s="97" t="s">
        <v>198</v>
      </c>
      <c r="H4856" s="99">
        <v>40277.039999999994</v>
      </c>
      <c r="I4856" s="99">
        <v>110274.58</v>
      </c>
      <c r="J4856" s="100">
        <v>68921</v>
      </c>
      <c r="K4856" s="99">
        <v>35701.130000000005</v>
      </c>
      <c r="L4856" s="101">
        <v>68000</v>
      </c>
      <c r="M4856" s="101"/>
      <c r="N4856" s="101"/>
      <c r="O4856" s="101"/>
      <c r="P4856" s="101"/>
      <c r="Q4856" s="93">
        <v>310010</v>
      </c>
      <c r="R4856" s="72" t="s">
        <v>833</v>
      </c>
      <c r="S4856" s="93">
        <v>510</v>
      </c>
      <c r="T4856" s="72" t="s">
        <v>723</v>
      </c>
      <c r="U4856" s="93">
        <v>31</v>
      </c>
      <c r="V4856" s="67" t="s">
        <v>716</v>
      </c>
      <c r="W4856" s="93">
        <v>75</v>
      </c>
      <c r="X4856" s="93"/>
    </row>
    <row r="4857" spans="1:24" x14ac:dyDescent="0.25">
      <c r="A4857" s="67"/>
      <c r="B4857" s="67">
        <v>5657</v>
      </c>
      <c r="C4857" s="67" t="s">
        <v>830</v>
      </c>
      <c r="D4857" s="111">
        <v>811106</v>
      </c>
      <c r="E4857" s="97" t="s">
        <v>578</v>
      </c>
      <c r="F4857" s="97">
        <v>765490</v>
      </c>
      <c r="G4857" s="97" t="s">
        <v>381</v>
      </c>
      <c r="H4857" s="99">
        <v>5493.1000000000013</v>
      </c>
      <c r="I4857" s="99">
        <v>5418.42</v>
      </c>
      <c r="J4857" s="100">
        <v>5322</v>
      </c>
      <c r="K4857" s="99">
        <v>2558.2200000000003</v>
      </c>
      <c r="L4857" s="101">
        <v>5500</v>
      </c>
      <c r="M4857" s="101"/>
      <c r="N4857" s="101"/>
      <c r="O4857" s="101"/>
      <c r="P4857" s="101"/>
      <c r="Q4857" s="93">
        <v>310010</v>
      </c>
      <c r="R4857" s="72" t="s">
        <v>833</v>
      </c>
      <c r="S4857" s="93">
        <v>510</v>
      </c>
      <c r="T4857" s="72" t="s">
        <v>723</v>
      </c>
      <c r="U4857" s="93">
        <v>31</v>
      </c>
      <c r="V4857" s="67" t="s">
        <v>716</v>
      </c>
      <c r="W4857" s="93">
        <v>76</v>
      </c>
      <c r="X4857" s="93"/>
    </row>
    <row r="4858" spans="1:24" x14ac:dyDescent="0.25">
      <c r="A4858" s="67"/>
      <c r="B4858" s="67">
        <v>5658</v>
      </c>
      <c r="C4858" s="67" t="s">
        <v>830</v>
      </c>
      <c r="D4858" s="111">
        <v>811106</v>
      </c>
      <c r="E4858" s="97" t="s">
        <v>578</v>
      </c>
      <c r="F4858" s="97">
        <v>777410</v>
      </c>
      <c r="G4858" s="97" t="s">
        <v>204</v>
      </c>
      <c r="H4858" s="99">
        <v>0</v>
      </c>
      <c r="I4858" s="99">
        <v>0</v>
      </c>
      <c r="J4858" s="100">
        <v>0</v>
      </c>
      <c r="K4858" s="99">
        <v>0</v>
      </c>
      <c r="L4858" s="101">
        <v>10000</v>
      </c>
      <c r="M4858" s="101"/>
      <c r="N4858" s="101"/>
      <c r="O4858" s="101"/>
      <c r="P4858" s="101"/>
      <c r="Q4858" s="93">
        <v>310010</v>
      </c>
      <c r="R4858" s="72" t="s">
        <v>833</v>
      </c>
      <c r="S4858" s="93">
        <v>510</v>
      </c>
      <c r="T4858" s="72" t="s">
        <v>723</v>
      </c>
      <c r="U4858" s="93">
        <v>31</v>
      </c>
      <c r="V4858" s="67" t="s">
        <v>716</v>
      </c>
      <c r="W4858" s="93">
        <v>77</v>
      </c>
      <c r="X4858" s="93"/>
    </row>
    <row r="4859" spans="1:24" s="66" customFormat="1" x14ac:dyDescent="0.25">
      <c r="A4859" s="67"/>
      <c r="B4859" s="67">
        <v>5659</v>
      </c>
      <c r="C4859" s="67" t="s">
        <v>830</v>
      </c>
      <c r="D4859" s="111">
        <v>811106</v>
      </c>
      <c r="E4859" s="97" t="s">
        <v>578</v>
      </c>
      <c r="F4859" s="97">
        <v>777416</v>
      </c>
      <c r="G4859" s="97" t="s">
        <v>226</v>
      </c>
      <c r="H4859" s="99">
        <v>0</v>
      </c>
      <c r="I4859" s="99">
        <v>0</v>
      </c>
      <c r="J4859" s="100">
        <v>0</v>
      </c>
      <c r="K4859" s="99">
        <v>0</v>
      </c>
      <c r="L4859" s="101">
        <v>0</v>
      </c>
      <c r="M4859" s="101"/>
      <c r="N4859" s="101"/>
      <c r="O4859" s="101"/>
      <c r="P4859" s="101"/>
      <c r="Q4859" s="93">
        <v>310010</v>
      </c>
      <c r="R4859" s="72" t="s">
        <v>833</v>
      </c>
      <c r="S4859" s="93">
        <v>510</v>
      </c>
      <c r="T4859" s="72" t="s">
        <v>723</v>
      </c>
      <c r="U4859" s="93">
        <v>31</v>
      </c>
      <c r="V4859" s="67" t="s">
        <v>716</v>
      </c>
      <c r="W4859" s="93">
        <v>77</v>
      </c>
      <c r="X4859" s="93"/>
    </row>
    <row r="4860" spans="1:24" x14ac:dyDescent="0.25">
      <c r="A4860" s="67"/>
      <c r="B4860" s="67">
        <v>5660</v>
      </c>
      <c r="C4860" s="67" t="s">
        <v>830</v>
      </c>
      <c r="D4860" s="111">
        <v>811106</v>
      </c>
      <c r="E4860" s="97" t="s">
        <v>578</v>
      </c>
      <c r="F4860" s="97">
        <v>787410</v>
      </c>
      <c r="G4860" s="97" t="s">
        <v>227</v>
      </c>
      <c r="H4860" s="99">
        <v>0</v>
      </c>
      <c r="I4860" s="99">
        <v>1182.8499999999999</v>
      </c>
      <c r="J4860" s="100">
        <v>1183</v>
      </c>
      <c r="K4860" s="99">
        <v>0</v>
      </c>
      <c r="L4860" s="101">
        <v>0</v>
      </c>
      <c r="M4860" s="101"/>
      <c r="N4860" s="101"/>
      <c r="O4860" s="101"/>
      <c r="P4860" s="101"/>
      <c r="Q4860" s="93">
        <v>310010</v>
      </c>
      <c r="R4860" s="72" t="s">
        <v>833</v>
      </c>
      <c r="S4860" s="93">
        <v>510</v>
      </c>
      <c r="T4860" s="72" t="s">
        <v>723</v>
      </c>
      <c r="U4860" s="93">
        <v>31</v>
      </c>
      <c r="V4860" s="67" t="s">
        <v>716</v>
      </c>
      <c r="W4860" s="93">
        <v>78</v>
      </c>
      <c r="X4860" s="93"/>
    </row>
    <row r="4861" spans="1:24" x14ac:dyDescent="0.25">
      <c r="A4861" s="67"/>
      <c r="B4861" s="67">
        <v>5661</v>
      </c>
      <c r="C4861" s="67" t="s">
        <v>830</v>
      </c>
      <c r="D4861" s="111">
        <v>811106</v>
      </c>
      <c r="E4861" s="97" t="s">
        <v>578</v>
      </c>
      <c r="F4861" s="97">
        <v>787430</v>
      </c>
      <c r="G4861" s="97" t="s">
        <v>207</v>
      </c>
      <c r="H4861" s="99">
        <v>0</v>
      </c>
      <c r="I4861" s="99">
        <v>0</v>
      </c>
      <c r="J4861" s="100">
        <v>0</v>
      </c>
      <c r="K4861" s="99">
        <v>0</v>
      </c>
      <c r="L4861" s="101">
        <v>0</v>
      </c>
      <c r="M4861" s="101"/>
      <c r="N4861" s="101"/>
      <c r="O4861" s="101"/>
      <c r="P4861" s="101"/>
      <c r="Q4861" s="93">
        <v>310010</v>
      </c>
      <c r="R4861" s="72" t="s">
        <v>833</v>
      </c>
      <c r="S4861" s="93">
        <v>510</v>
      </c>
      <c r="T4861" s="72" t="s">
        <v>723</v>
      </c>
      <c r="U4861" s="93">
        <v>31</v>
      </c>
      <c r="V4861" s="67" t="s">
        <v>716</v>
      </c>
      <c r="W4861" s="93">
        <v>78</v>
      </c>
      <c r="X4861" s="93"/>
    </row>
    <row r="4862" spans="1:24" x14ac:dyDescent="0.25">
      <c r="A4862" s="67"/>
      <c r="B4862" s="67">
        <v>5662</v>
      </c>
      <c r="C4862" s="67" t="s">
        <v>830</v>
      </c>
      <c r="D4862" s="111">
        <v>812205</v>
      </c>
      <c r="E4862" s="97" t="s">
        <v>579</v>
      </c>
      <c r="F4862" s="97">
        <v>581004</v>
      </c>
      <c r="G4862" s="97" t="s">
        <v>560</v>
      </c>
      <c r="H4862" s="99">
        <v>12.8</v>
      </c>
      <c r="I4862" s="99">
        <v>0</v>
      </c>
      <c r="J4862" s="100">
        <v>0</v>
      </c>
      <c r="K4862" s="99">
        <v>0</v>
      </c>
      <c r="L4862" s="101">
        <v>0</v>
      </c>
      <c r="M4862" s="101"/>
      <c r="N4862" s="101"/>
      <c r="O4862" s="101"/>
      <c r="P4862" s="101"/>
      <c r="Q4862" s="93">
        <v>310010</v>
      </c>
      <c r="R4862" s="72" t="s">
        <v>686</v>
      </c>
      <c r="S4862" s="93">
        <v>590</v>
      </c>
      <c r="T4862" s="72" t="s">
        <v>686</v>
      </c>
      <c r="U4862" s="93">
        <v>31</v>
      </c>
      <c r="V4862" s="67" t="s">
        <v>716</v>
      </c>
      <c r="W4862" s="93">
        <v>58</v>
      </c>
      <c r="X4862" s="93"/>
    </row>
    <row r="4863" spans="1:24" x14ac:dyDescent="0.25">
      <c r="A4863" s="67"/>
      <c r="B4863" s="67">
        <v>5663</v>
      </c>
      <c r="C4863" s="67" t="s">
        <v>830</v>
      </c>
      <c r="D4863" s="111">
        <v>812205</v>
      </c>
      <c r="E4863" s="97" t="s">
        <v>579</v>
      </c>
      <c r="F4863" s="97">
        <v>581008</v>
      </c>
      <c r="G4863" s="97" t="s">
        <v>580</v>
      </c>
      <c r="H4863" s="99">
        <v>540060.77</v>
      </c>
      <c r="I4863" s="99">
        <v>535033.19999999995</v>
      </c>
      <c r="J4863" s="100">
        <v>540000</v>
      </c>
      <c r="K4863" s="99">
        <v>285821.14</v>
      </c>
      <c r="L4863" s="101">
        <v>560000</v>
      </c>
      <c r="M4863" s="101"/>
      <c r="N4863" s="101"/>
      <c r="O4863" s="101"/>
      <c r="P4863" s="101"/>
      <c r="Q4863" s="93">
        <v>310010</v>
      </c>
      <c r="R4863" s="72" t="s">
        <v>686</v>
      </c>
      <c r="S4863" s="93">
        <v>590</v>
      </c>
      <c r="T4863" s="72" t="s">
        <v>686</v>
      </c>
      <c r="U4863" s="93">
        <v>31</v>
      </c>
      <c r="V4863" s="67" t="s">
        <v>716</v>
      </c>
      <c r="W4863" s="93">
        <v>58</v>
      </c>
      <c r="X4863" s="93"/>
    </row>
    <row r="4864" spans="1:24" x14ac:dyDescent="0.25">
      <c r="A4864" s="67"/>
      <c r="B4864" s="67">
        <v>5664</v>
      </c>
      <c r="C4864" s="67" t="s">
        <v>830</v>
      </c>
      <c r="D4864" s="111">
        <v>812205</v>
      </c>
      <c r="E4864" s="97" t="s">
        <v>579</v>
      </c>
      <c r="F4864" s="97">
        <v>581009</v>
      </c>
      <c r="G4864" s="97" t="s">
        <v>581</v>
      </c>
      <c r="H4864" s="99">
        <v>15796.300000000001</v>
      </c>
      <c r="I4864" s="99">
        <v>12547.070000000003</v>
      </c>
      <c r="J4864" s="100">
        <v>14000</v>
      </c>
      <c r="K4864" s="99">
        <v>6017.3499999999995</v>
      </c>
      <c r="L4864" s="101">
        <v>10000</v>
      </c>
      <c r="M4864" s="101"/>
      <c r="N4864" s="101"/>
      <c r="O4864" s="101"/>
      <c r="P4864" s="101"/>
      <c r="Q4864" s="93">
        <v>310010</v>
      </c>
      <c r="R4864" s="72" t="s">
        <v>686</v>
      </c>
      <c r="S4864" s="93">
        <v>590</v>
      </c>
      <c r="T4864" s="72" t="s">
        <v>686</v>
      </c>
      <c r="U4864" s="93">
        <v>31</v>
      </c>
      <c r="V4864" s="67" t="s">
        <v>716</v>
      </c>
      <c r="W4864" s="93">
        <v>58</v>
      </c>
      <c r="X4864" s="93"/>
    </row>
    <row r="4865" spans="1:24" x14ac:dyDescent="0.25">
      <c r="A4865" s="67"/>
      <c r="B4865" s="67">
        <v>5665</v>
      </c>
      <c r="C4865" s="67" t="s">
        <v>830</v>
      </c>
      <c r="D4865" s="111">
        <v>812205</v>
      </c>
      <c r="E4865" s="97" t="s">
        <v>579</v>
      </c>
      <c r="F4865" s="97">
        <v>581011</v>
      </c>
      <c r="G4865" s="97" t="s">
        <v>564</v>
      </c>
      <c r="H4865" s="99">
        <v>-121085.77</v>
      </c>
      <c r="I4865" s="99">
        <v>-221562.05</v>
      </c>
      <c r="J4865" s="100">
        <v>-68761</v>
      </c>
      <c r="K4865" s="99">
        <v>0</v>
      </c>
      <c r="L4865" s="101">
        <v>-65361</v>
      </c>
      <c r="M4865" s="101"/>
      <c r="N4865" s="101"/>
      <c r="O4865" s="101"/>
      <c r="P4865" s="101"/>
      <c r="Q4865" s="93">
        <v>310010</v>
      </c>
      <c r="R4865" s="72" t="s">
        <v>686</v>
      </c>
      <c r="S4865" s="93">
        <v>590</v>
      </c>
      <c r="T4865" s="72" t="s">
        <v>686</v>
      </c>
      <c r="U4865" s="93">
        <v>31</v>
      </c>
      <c r="V4865" s="67" t="s">
        <v>716</v>
      </c>
      <c r="W4865" s="93">
        <v>58</v>
      </c>
      <c r="X4865" s="93"/>
    </row>
    <row r="4866" spans="1:24" x14ac:dyDescent="0.25">
      <c r="A4866" s="67"/>
      <c r="B4866" s="67">
        <v>5666</v>
      </c>
      <c r="C4866" s="67" t="s">
        <v>830</v>
      </c>
      <c r="D4866" s="111">
        <v>812205</v>
      </c>
      <c r="E4866" s="97" t="s">
        <v>579</v>
      </c>
      <c r="F4866" s="97">
        <v>583003</v>
      </c>
      <c r="G4866" s="97" t="s">
        <v>541</v>
      </c>
      <c r="H4866" s="99">
        <v>0</v>
      </c>
      <c r="I4866" s="99">
        <v>0</v>
      </c>
      <c r="J4866" s="100">
        <v>0</v>
      </c>
      <c r="K4866" s="99">
        <v>0</v>
      </c>
      <c r="L4866" s="101">
        <v>0</v>
      </c>
      <c r="M4866" s="101"/>
      <c r="N4866" s="101"/>
      <c r="O4866" s="101"/>
      <c r="P4866" s="101"/>
      <c r="Q4866" s="93">
        <v>310010</v>
      </c>
      <c r="R4866" s="72" t="s">
        <v>686</v>
      </c>
      <c r="S4866" s="93">
        <v>590</v>
      </c>
      <c r="T4866" s="72" t="s">
        <v>686</v>
      </c>
      <c r="U4866" s="93">
        <v>31</v>
      </c>
      <c r="V4866" s="67" t="s">
        <v>716</v>
      </c>
      <c r="W4866" s="93">
        <v>58</v>
      </c>
      <c r="X4866" s="93"/>
    </row>
    <row r="4867" spans="1:24" x14ac:dyDescent="0.25">
      <c r="A4867" s="67"/>
      <c r="B4867" s="67">
        <v>5667</v>
      </c>
      <c r="C4867" s="67" t="s">
        <v>830</v>
      </c>
      <c r="D4867" s="111">
        <v>812205</v>
      </c>
      <c r="E4867" s="97" t="s">
        <v>579</v>
      </c>
      <c r="F4867" s="97">
        <v>590099</v>
      </c>
      <c r="G4867" s="97" t="s">
        <v>348</v>
      </c>
      <c r="H4867" s="99">
        <v>979.54000000000008</v>
      </c>
      <c r="I4867" s="99">
        <v>988.96000000000015</v>
      </c>
      <c r="J4867" s="100">
        <v>500</v>
      </c>
      <c r="K4867" s="99">
        <v>226.36</v>
      </c>
      <c r="L4867" s="101">
        <v>200</v>
      </c>
      <c r="M4867" s="101"/>
      <c r="N4867" s="101"/>
      <c r="O4867" s="101"/>
      <c r="P4867" s="101"/>
      <c r="Q4867" s="93">
        <v>310010</v>
      </c>
      <c r="R4867" s="72" t="s">
        <v>686</v>
      </c>
      <c r="S4867" s="93">
        <v>590</v>
      </c>
      <c r="T4867" s="72" t="s">
        <v>686</v>
      </c>
      <c r="U4867" s="93">
        <v>31</v>
      </c>
      <c r="V4867" s="67" t="s">
        <v>716</v>
      </c>
      <c r="W4867" s="93">
        <v>59</v>
      </c>
      <c r="X4867" s="93"/>
    </row>
    <row r="4868" spans="1:24" x14ac:dyDescent="0.25">
      <c r="A4868" s="67"/>
      <c r="B4868" s="67">
        <v>5668</v>
      </c>
      <c r="C4868" s="67" t="s">
        <v>830</v>
      </c>
      <c r="D4868" s="111">
        <v>812205</v>
      </c>
      <c r="E4868" s="97" t="s">
        <v>579</v>
      </c>
      <c r="F4868" s="97">
        <v>611210</v>
      </c>
      <c r="G4868" s="97" t="s">
        <v>221</v>
      </c>
      <c r="H4868" s="99">
        <v>23043.84</v>
      </c>
      <c r="I4868" s="99">
        <v>13979.920000000002</v>
      </c>
      <c r="J4868" s="100">
        <v>20992</v>
      </c>
      <c r="K4868" s="99">
        <v>10543.849999999999</v>
      </c>
      <c r="L4868" s="101">
        <v>21954</v>
      </c>
      <c r="M4868" s="101"/>
      <c r="N4868" s="101"/>
      <c r="O4868" s="101"/>
      <c r="P4868" s="101"/>
      <c r="Q4868" s="93">
        <v>310010</v>
      </c>
      <c r="R4868" s="72" t="s">
        <v>686</v>
      </c>
      <c r="S4868" s="93">
        <v>590</v>
      </c>
      <c r="T4868" s="72" t="s">
        <v>686</v>
      </c>
      <c r="U4868" s="93">
        <v>31</v>
      </c>
      <c r="V4868" s="67" t="s">
        <v>716</v>
      </c>
      <c r="W4868" s="93">
        <v>61</v>
      </c>
      <c r="X4868" s="93"/>
    </row>
    <row r="4869" spans="1:24" x14ac:dyDescent="0.25">
      <c r="A4869" s="67"/>
      <c r="B4869" s="67">
        <v>5669</v>
      </c>
      <c r="C4869" s="67" t="s">
        <v>830</v>
      </c>
      <c r="D4869" s="111">
        <v>812205</v>
      </c>
      <c r="E4869" s="97" t="s">
        <v>579</v>
      </c>
      <c r="F4869" s="97">
        <v>611310</v>
      </c>
      <c r="G4869" s="97" t="s">
        <v>179</v>
      </c>
      <c r="H4869" s="99">
        <v>0</v>
      </c>
      <c r="I4869" s="99">
        <v>0</v>
      </c>
      <c r="J4869" s="100">
        <v>0</v>
      </c>
      <c r="K4869" s="99">
        <v>0</v>
      </c>
      <c r="L4869" s="101">
        <v>45500</v>
      </c>
      <c r="M4869" s="101"/>
      <c r="N4869" s="101"/>
      <c r="O4869" s="101"/>
      <c r="P4869" s="101"/>
      <c r="Q4869" s="93">
        <v>310010</v>
      </c>
      <c r="R4869" s="72" t="s">
        <v>686</v>
      </c>
      <c r="S4869" s="93">
        <v>590</v>
      </c>
      <c r="T4869" s="72" t="s">
        <v>686</v>
      </c>
      <c r="U4869" s="93">
        <v>31</v>
      </c>
      <c r="V4869" s="67" t="s">
        <v>716</v>
      </c>
      <c r="W4869" s="93">
        <v>61</v>
      </c>
      <c r="X4869" s="93"/>
    </row>
    <row r="4870" spans="1:24" x14ac:dyDescent="0.25">
      <c r="A4870" s="67"/>
      <c r="B4870" s="67">
        <v>5670</v>
      </c>
      <c r="C4870" s="67" t="s">
        <v>830</v>
      </c>
      <c r="D4870" s="111">
        <v>812205</v>
      </c>
      <c r="E4870" s="97" t="s">
        <v>579</v>
      </c>
      <c r="F4870" s="97">
        <v>611410</v>
      </c>
      <c r="G4870" s="97" t="s">
        <v>209</v>
      </c>
      <c r="H4870" s="99">
        <v>40448.159999999996</v>
      </c>
      <c r="I4870" s="99">
        <v>42227.920000000013</v>
      </c>
      <c r="J4870" s="100">
        <v>43749</v>
      </c>
      <c r="K4870" s="99">
        <v>21874.38</v>
      </c>
      <c r="L4870" s="101">
        <v>29170</v>
      </c>
      <c r="M4870" s="101"/>
      <c r="N4870" s="101"/>
      <c r="O4870" s="101"/>
      <c r="P4870" s="101"/>
      <c r="Q4870" s="93">
        <v>310010</v>
      </c>
      <c r="R4870" s="72" t="s">
        <v>686</v>
      </c>
      <c r="S4870" s="93">
        <v>590</v>
      </c>
      <c r="T4870" s="72" t="s">
        <v>686</v>
      </c>
      <c r="U4870" s="93">
        <v>31</v>
      </c>
      <c r="V4870" s="67" t="s">
        <v>716</v>
      </c>
      <c r="W4870" s="93">
        <v>61</v>
      </c>
      <c r="X4870" s="93"/>
    </row>
    <row r="4871" spans="1:24" x14ac:dyDescent="0.25">
      <c r="A4871" s="67"/>
      <c r="B4871" s="67">
        <v>5671</v>
      </c>
      <c r="C4871" s="67" t="s">
        <v>830</v>
      </c>
      <c r="D4871" s="111">
        <v>812205</v>
      </c>
      <c r="E4871" s="97" t="s">
        <v>579</v>
      </c>
      <c r="F4871" s="97">
        <v>611420</v>
      </c>
      <c r="G4871" s="97" t="s">
        <v>181</v>
      </c>
      <c r="H4871" s="99">
        <v>25775.16</v>
      </c>
      <c r="I4871" s="99">
        <v>22338.499999999996</v>
      </c>
      <c r="J4871" s="100">
        <v>27878</v>
      </c>
      <c r="K4871" s="99">
        <v>14586.709999999997</v>
      </c>
      <c r="L4871" s="101">
        <v>0</v>
      </c>
      <c r="M4871" s="101"/>
      <c r="N4871" s="101"/>
      <c r="O4871" s="101"/>
      <c r="P4871" s="101"/>
      <c r="Q4871" s="93">
        <v>310010</v>
      </c>
      <c r="R4871" s="72" t="s">
        <v>686</v>
      </c>
      <c r="S4871" s="93">
        <v>590</v>
      </c>
      <c r="T4871" s="72" t="s">
        <v>686</v>
      </c>
      <c r="U4871" s="93">
        <v>31</v>
      </c>
      <c r="V4871" s="67" t="s">
        <v>716</v>
      </c>
      <c r="W4871" s="93">
        <v>61</v>
      </c>
      <c r="X4871" s="93"/>
    </row>
    <row r="4872" spans="1:24" s="66" customFormat="1" x14ac:dyDescent="0.25">
      <c r="A4872" s="67"/>
      <c r="B4872" s="67">
        <v>5672</v>
      </c>
      <c r="C4872" s="67" t="s">
        <v>830</v>
      </c>
      <c r="D4872" s="111">
        <v>812205</v>
      </c>
      <c r="E4872" s="97" t="s">
        <v>579</v>
      </c>
      <c r="F4872" s="97">
        <v>611460</v>
      </c>
      <c r="G4872" s="97" t="s">
        <v>182</v>
      </c>
      <c r="H4872" s="99">
        <v>0</v>
      </c>
      <c r="I4872" s="99">
        <v>0</v>
      </c>
      <c r="J4872" s="100">
        <v>0</v>
      </c>
      <c r="K4872" s="99">
        <v>0</v>
      </c>
      <c r="L4872" s="101">
        <v>0</v>
      </c>
      <c r="M4872" s="101"/>
      <c r="N4872" s="101"/>
      <c r="O4872" s="101"/>
      <c r="P4872" s="101"/>
      <c r="Q4872" s="93">
        <v>310010</v>
      </c>
      <c r="R4872" s="72" t="s">
        <v>686</v>
      </c>
      <c r="S4872" s="93">
        <v>590</v>
      </c>
      <c r="T4872" s="72" t="s">
        <v>686</v>
      </c>
      <c r="U4872" s="93">
        <v>31</v>
      </c>
      <c r="V4872" s="67" t="s">
        <v>716</v>
      </c>
      <c r="W4872" s="93">
        <v>61</v>
      </c>
      <c r="X4872" s="93"/>
    </row>
    <row r="4873" spans="1:24" x14ac:dyDescent="0.25">
      <c r="A4873" s="67"/>
      <c r="B4873" s="67">
        <v>5673</v>
      </c>
      <c r="C4873" s="67" t="s">
        <v>830</v>
      </c>
      <c r="D4873" s="111">
        <v>812205</v>
      </c>
      <c r="E4873" s="97" t="s">
        <v>579</v>
      </c>
      <c r="F4873" s="97">
        <v>611489</v>
      </c>
      <c r="G4873" s="97" t="s">
        <v>733</v>
      </c>
      <c r="H4873" s="99">
        <v>0</v>
      </c>
      <c r="I4873" s="99">
        <v>-24.78</v>
      </c>
      <c r="J4873" s="100">
        <v>0</v>
      </c>
      <c r="K4873" s="99">
        <v>121.32</v>
      </c>
      <c r="L4873" s="101">
        <v>341</v>
      </c>
      <c r="M4873" s="101"/>
      <c r="N4873" s="101"/>
      <c r="O4873" s="101"/>
      <c r="P4873" s="101"/>
      <c r="Q4873" s="93">
        <v>310010</v>
      </c>
      <c r="R4873" s="72" t="s">
        <v>686</v>
      </c>
      <c r="S4873" s="93">
        <v>590</v>
      </c>
      <c r="T4873" s="72" t="s">
        <v>686</v>
      </c>
      <c r="U4873" s="93">
        <v>31</v>
      </c>
      <c r="V4873" s="67" t="s">
        <v>716</v>
      </c>
      <c r="W4873" s="93">
        <v>61</v>
      </c>
      <c r="X4873" s="93"/>
    </row>
    <row r="4874" spans="1:24" x14ac:dyDescent="0.25">
      <c r="A4874" s="67"/>
      <c r="B4874" s="67">
        <v>5674</v>
      </c>
      <c r="C4874" s="67" t="s">
        <v>830</v>
      </c>
      <c r="D4874" s="111">
        <v>812205</v>
      </c>
      <c r="E4874" s="97" t="s">
        <v>579</v>
      </c>
      <c r="F4874" s="97">
        <v>611491</v>
      </c>
      <c r="G4874" s="97" t="s">
        <v>233</v>
      </c>
      <c r="H4874" s="99">
        <v>124.07</v>
      </c>
      <c r="I4874" s="99">
        <v>0</v>
      </c>
      <c r="J4874" s="100">
        <v>0</v>
      </c>
      <c r="K4874" s="99">
        <v>0</v>
      </c>
      <c r="L4874" s="101">
        <v>0</v>
      </c>
      <c r="M4874" s="101"/>
      <c r="N4874" s="101"/>
      <c r="O4874" s="101"/>
      <c r="P4874" s="101"/>
      <c r="Q4874" s="93">
        <v>310010</v>
      </c>
      <c r="R4874" s="72" t="s">
        <v>686</v>
      </c>
      <c r="S4874" s="93">
        <v>590</v>
      </c>
      <c r="T4874" s="72" t="s">
        <v>686</v>
      </c>
      <c r="U4874" s="93">
        <v>31</v>
      </c>
      <c r="V4874" s="67" t="s">
        <v>716</v>
      </c>
      <c r="W4874" s="93">
        <v>61</v>
      </c>
      <c r="X4874" s="93"/>
    </row>
    <row r="4875" spans="1:24" x14ac:dyDescent="0.25">
      <c r="A4875" s="67"/>
      <c r="B4875" s="67">
        <v>5675</v>
      </c>
      <c r="C4875" s="67" t="s">
        <v>830</v>
      </c>
      <c r="D4875" s="111">
        <v>812205</v>
      </c>
      <c r="E4875" s="97" t="s">
        <v>579</v>
      </c>
      <c r="F4875" s="97">
        <v>611492</v>
      </c>
      <c r="G4875" s="97" t="s">
        <v>183</v>
      </c>
      <c r="H4875" s="99">
        <v>3069.97</v>
      </c>
      <c r="I4875" s="99">
        <v>3772.6000000000004</v>
      </c>
      <c r="J4875" s="100">
        <v>3000</v>
      </c>
      <c r="K4875" s="99">
        <v>520.88</v>
      </c>
      <c r="L4875" s="101">
        <v>1254</v>
      </c>
      <c r="M4875" s="101"/>
      <c r="N4875" s="101"/>
      <c r="O4875" s="101"/>
      <c r="P4875" s="101"/>
      <c r="Q4875" s="93">
        <v>310010</v>
      </c>
      <c r="R4875" s="72" t="s">
        <v>686</v>
      </c>
      <c r="S4875" s="93">
        <v>590</v>
      </c>
      <c r="T4875" s="72" t="s">
        <v>686</v>
      </c>
      <c r="U4875" s="93">
        <v>31</v>
      </c>
      <c r="V4875" s="67" t="s">
        <v>716</v>
      </c>
      <c r="W4875" s="93">
        <v>61</v>
      </c>
      <c r="X4875" s="93"/>
    </row>
    <row r="4876" spans="1:24" x14ac:dyDescent="0.25">
      <c r="A4876" s="67"/>
      <c r="B4876" s="67">
        <v>5676</v>
      </c>
      <c r="C4876" s="67" t="s">
        <v>830</v>
      </c>
      <c r="D4876" s="111">
        <v>812205</v>
      </c>
      <c r="E4876" s="97" t="s">
        <v>579</v>
      </c>
      <c r="F4876" s="97">
        <v>611493</v>
      </c>
      <c r="G4876" s="97" t="s">
        <v>218</v>
      </c>
      <c r="H4876" s="99">
        <v>0</v>
      </c>
      <c r="I4876" s="99">
        <v>1159.47</v>
      </c>
      <c r="J4876" s="100">
        <v>0</v>
      </c>
      <c r="K4876" s="99">
        <v>0</v>
      </c>
      <c r="L4876" s="101">
        <v>0</v>
      </c>
      <c r="M4876" s="101"/>
      <c r="N4876" s="101"/>
      <c r="O4876" s="101"/>
      <c r="P4876" s="101"/>
      <c r="Q4876" s="93">
        <v>310010</v>
      </c>
      <c r="R4876" s="72" t="s">
        <v>686</v>
      </c>
      <c r="S4876" s="93">
        <v>590</v>
      </c>
      <c r="T4876" s="72" t="s">
        <v>686</v>
      </c>
      <c r="U4876" s="93">
        <v>31</v>
      </c>
      <c r="V4876" s="67" t="s">
        <v>716</v>
      </c>
      <c r="W4876" s="93">
        <v>61</v>
      </c>
      <c r="X4876" s="93"/>
    </row>
    <row r="4877" spans="1:24" x14ac:dyDescent="0.25">
      <c r="A4877" s="67"/>
      <c r="B4877" s="67">
        <v>5677</v>
      </c>
      <c r="C4877" s="67" t="s">
        <v>830</v>
      </c>
      <c r="D4877" s="111">
        <v>812205</v>
      </c>
      <c r="E4877" s="97" t="s">
        <v>579</v>
      </c>
      <c r="F4877" s="97">
        <v>611510</v>
      </c>
      <c r="G4877" s="97" t="s">
        <v>212</v>
      </c>
      <c r="H4877" s="99">
        <v>9113.8300000000017</v>
      </c>
      <c r="I4877" s="99">
        <v>10080.650000000001</v>
      </c>
      <c r="J4877" s="100">
        <v>10000</v>
      </c>
      <c r="K4877" s="99">
        <v>5422.1900000000005</v>
      </c>
      <c r="L4877" s="101">
        <v>0</v>
      </c>
      <c r="M4877" s="101"/>
      <c r="N4877" s="101"/>
      <c r="O4877" s="101"/>
      <c r="P4877" s="101"/>
      <c r="Q4877" s="93">
        <v>310010</v>
      </c>
      <c r="R4877" s="72" t="s">
        <v>686</v>
      </c>
      <c r="S4877" s="93">
        <v>590</v>
      </c>
      <c r="T4877" s="72" t="s">
        <v>686</v>
      </c>
      <c r="U4877" s="93">
        <v>31</v>
      </c>
      <c r="V4877" s="67" t="s">
        <v>716</v>
      </c>
      <c r="W4877" s="93">
        <v>61</v>
      </c>
      <c r="X4877" s="93"/>
    </row>
    <row r="4878" spans="1:24" x14ac:dyDescent="0.25">
      <c r="A4878" s="67"/>
      <c r="B4878" s="67">
        <v>5678</v>
      </c>
      <c r="C4878" s="67" t="s">
        <v>830</v>
      </c>
      <c r="D4878" s="111">
        <v>812205</v>
      </c>
      <c r="E4878" s="97" t="s">
        <v>579</v>
      </c>
      <c r="F4878" s="97">
        <v>642110</v>
      </c>
      <c r="G4878" s="97" t="s">
        <v>484</v>
      </c>
      <c r="H4878" s="99">
        <v>13452</v>
      </c>
      <c r="I4878" s="99">
        <v>13383.4</v>
      </c>
      <c r="J4878" s="100">
        <v>15000</v>
      </c>
      <c r="K4878" s="99">
        <v>5538.12</v>
      </c>
      <c r="L4878" s="101">
        <v>12000</v>
      </c>
      <c r="M4878" s="101"/>
      <c r="N4878" s="101"/>
      <c r="O4878" s="101"/>
      <c r="P4878" s="101"/>
      <c r="Q4878" s="93">
        <v>310010</v>
      </c>
      <c r="R4878" s="72" t="s">
        <v>686</v>
      </c>
      <c r="S4878" s="93">
        <v>590</v>
      </c>
      <c r="T4878" s="72" t="s">
        <v>686</v>
      </c>
      <c r="U4878" s="93">
        <v>31</v>
      </c>
      <c r="V4878" s="67" t="s">
        <v>716</v>
      </c>
      <c r="W4878" s="93">
        <v>64</v>
      </c>
      <c r="X4878" s="93"/>
    </row>
    <row r="4879" spans="1:24" x14ac:dyDescent="0.25">
      <c r="A4879" s="67"/>
      <c r="B4879" s="67">
        <v>5679</v>
      </c>
      <c r="C4879" s="67" t="s">
        <v>830</v>
      </c>
      <c r="D4879" s="111">
        <v>812205</v>
      </c>
      <c r="E4879" s="97" t="s">
        <v>579</v>
      </c>
      <c r="F4879" s="97">
        <v>642164</v>
      </c>
      <c r="G4879" s="97" t="s">
        <v>488</v>
      </c>
      <c r="H4879" s="99">
        <v>0</v>
      </c>
      <c r="I4879" s="99">
        <v>4645.3700000000008</v>
      </c>
      <c r="J4879" s="100">
        <v>5520</v>
      </c>
      <c r="K4879" s="99">
        <v>1521.25</v>
      </c>
      <c r="L4879" s="101">
        <v>5520</v>
      </c>
      <c r="M4879" s="101"/>
      <c r="N4879" s="101"/>
      <c r="O4879" s="101"/>
      <c r="P4879" s="101"/>
      <c r="Q4879" s="93">
        <v>310010</v>
      </c>
      <c r="R4879" s="72" t="s">
        <v>686</v>
      </c>
      <c r="S4879" s="93">
        <v>590</v>
      </c>
      <c r="T4879" s="72" t="s">
        <v>686</v>
      </c>
      <c r="U4879" s="93">
        <v>31</v>
      </c>
      <c r="V4879" s="67" t="s">
        <v>716</v>
      </c>
      <c r="W4879" s="93">
        <v>64</v>
      </c>
      <c r="X4879" s="93"/>
    </row>
    <row r="4880" spans="1:24" x14ac:dyDescent="0.25">
      <c r="A4880" s="67"/>
      <c r="B4880" s="67">
        <v>5680</v>
      </c>
      <c r="C4880" s="67" t="s">
        <v>830</v>
      </c>
      <c r="D4880" s="111">
        <v>812205</v>
      </c>
      <c r="E4880" s="97" t="s">
        <v>579</v>
      </c>
      <c r="F4880" s="97">
        <v>712310</v>
      </c>
      <c r="G4880" s="97" t="s">
        <v>222</v>
      </c>
      <c r="H4880" s="99">
        <v>0</v>
      </c>
      <c r="I4880" s="99">
        <v>0</v>
      </c>
      <c r="J4880" s="100">
        <v>24000</v>
      </c>
      <c r="K4880" s="99">
        <v>12000</v>
      </c>
      <c r="L4880" s="101">
        <v>24000</v>
      </c>
      <c r="M4880" s="101"/>
      <c r="N4880" s="101"/>
      <c r="O4880" s="101"/>
      <c r="P4880" s="101"/>
      <c r="Q4880" s="93">
        <v>310010</v>
      </c>
      <c r="R4880" s="72" t="s">
        <v>686</v>
      </c>
      <c r="S4880" s="93">
        <v>590</v>
      </c>
      <c r="T4880" s="72" t="s">
        <v>686</v>
      </c>
      <c r="U4880" s="93">
        <v>31</v>
      </c>
      <c r="V4880" s="67" t="s">
        <v>716</v>
      </c>
      <c r="W4880" s="93">
        <v>71</v>
      </c>
      <c r="X4880" s="93"/>
    </row>
    <row r="4881" spans="1:24" x14ac:dyDescent="0.25">
      <c r="A4881" s="67"/>
      <c r="B4881" s="67">
        <v>5681</v>
      </c>
      <c r="C4881" s="67" t="s">
        <v>830</v>
      </c>
      <c r="D4881" s="111">
        <v>812205</v>
      </c>
      <c r="E4881" s="97" t="s">
        <v>579</v>
      </c>
      <c r="F4881" s="97">
        <v>712355</v>
      </c>
      <c r="G4881" s="97" t="s">
        <v>376</v>
      </c>
      <c r="H4881" s="99">
        <v>20236.260000000002</v>
      </c>
      <c r="I4881" s="99">
        <v>12071.6</v>
      </c>
      <c r="J4881" s="100">
        <v>10000</v>
      </c>
      <c r="K4881" s="99">
        <v>0</v>
      </c>
      <c r="L4881" s="101">
        <v>2500</v>
      </c>
      <c r="M4881" s="101"/>
      <c r="N4881" s="101"/>
      <c r="O4881" s="101"/>
      <c r="P4881" s="101"/>
      <c r="Q4881" s="93">
        <v>310010</v>
      </c>
      <c r="R4881" s="72" t="s">
        <v>686</v>
      </c>
      <c r="S4881" s="93">
        <v>590</v>
      </c>
      <c r="T4881" s="72" t="s">
        <v>686</v>
      </c>
      <c r="U4881" s="93">
        <v>31</v>
      </c>
      <c r="V4881" s="67" t="s">
        <v>716</v>
      </c>
      <c r="W4881" s="93">
        <v>71</v>
      </c>
      <c r="X4881" s="93"/>
    </row>
    <row r="4882" spans="1:24" x14ac:dyDescent="0.25">
      <c r="A4882" s="67"/>
      <c r="B4882" s="67">
        <v>5682</v>
      </c>
      <c r="C4882" s="67" t="s">
        <v>830</v>
      </c>
      <c r="D4882" s="111">
        <v>812205</v>
      </c>
      <c r="E4882" s="97" t="s">
        <v>579</v>
      </c>
      <c r="F4882" s="97">
        <v>712420</v>
      </c>
      <c r="G4882" s="97" t="s">
        <v>223</v>
      </c>
      <c r="H4882" s="99">
        <v>225229.69000000006</v>
      </c>
      <c r="I4882" s="99">
        <v>152355.6</v>
      </c>
      <c r="J4882" s="100">
        <v>227000</v>
      </c>
      <c r="K4882" s="99">
        <v>66347.459999999992</v>
      </c>
      <c r="L4882" s="101">
        <v>250000</v>
      </c>
      <c r="M4882" s="101"/>
      <c r="N4882" s="101"/>
      <c r="O4882" s="101"/>
      <c r="P4882" s="101"/>
      <c r="Q4882" s="93">
        <v>310010</v>
      </c>
      <c r="R4882" s="72" t="s">
        <v>686</v>
      </c>
      <c r="S4882" s="93">
        <v>590</v>
      </c>
      <c r="T4882" s="72" t="s">
        <v>686</v>
      </c>
      <c r="U4882" s="93">
        <v>31</v>
      </c>
      <c r="V4882" s="67" t="s">
        <v>716</v>
      </c>
      <c r="W4882" s="93">
        <v>71</v>
      </c>
      <c r="X4882" s="93"/>
    </row>
    <row r="4883" spans="1:24" x14ac:dyDescent="0.25">
      <c r="A4883" s="67"/>
      <c r="B4883" s="67">
        <v>5683</v>
      </c>
      <c r="C4883" s="67" t="s">
        <v>830</v>
      </c>
      <c r="D4883" s="111">
        <v>812205</v>
      </c>
      <c r="E4883" s="97" t="s">
        <v>579</v>
      </c>
      <c r="F4883" s="97">
        <v>712430</v>
      </c>
      <c r="G4883" s="97" t="s">
        <v>696</v>
      </c>
      <c r="H4883" s="99">
        <v>12312.610000000002</v>
      </c>
      <c r="I4883" s="99">
        <v>3612.09</v>
      </c>
      <c r="J4883" s="100">
        <v>10000</v>
      </c>
      <c r="K4883" s="99">
        <v>2517.37</v>
      </c>
      <c r="L4883" s="101">
        <v>5000</v>
      </c>
      <c r="M4883" s="101"/>
      <c r="N4883" s="101"/>
      <c r="O4883" s="101"/>
      <c r="P4883" s="101"/>
      <c r="Q4883" s="93">
        <v>310010</v>
      </c>
      <c r="R4883" s="72" t="s">
        <v>686</v>
      </c>
      <c r="S4883" s="93">
        <v>590</v>
      </c>
      <c r="T4883" s="72" t="s">
        <v>686</v>
      </c>
      <c r="U4883" s="93">
        <v>31</v>
      </c>
      <c r="V4883" s="67" t="s">
        <v>716</v>
      </c>
      <c r="W4883" s="93">
        <v>71</v>
      </c>
      <c r="X4883" s="93"/>
    </row>
    <row r="4884" spans="1:24" x14ac:dyDescent="0.25">
      <c r="A4884" s="67"/>
      <c r="B4884" s="67">
        <v>5684</v>
      </c>
      <c r="C4884" s="67" t="s">
        <v>830</v>
      </c>
      <c r="D4884" s="111">
        <v>812205</v>
      </c>
      <c r="E4884" s="97" t="s">
        <v>579</v>
      </c>
      <c r="F4884" s="97">
        <v>712510</v>
      </c>
      <c r="G4884" s="97" t="s">
        <v>186</v>
      </c>
      <c r="H4884" s="99">
        <v>0</v>
      </c>
      <c r="I4884" s="99">
        <v>0</v>
      </c>
      <c r="J4884" s="100">
        <v>24500</v>
      </c>
      <c r="K4884" s="99">
        <v>23446.5</v>
      </c>
      <c r="L4884" s="101">
        <v>24500</v>
      </c>
      <c r="M4884" s="101"/>
      <c r="N4884" s="101"/>
      <c r="O4884" s="101"/>
      <c r="P4884" s="101"/>
      <c r="Q4884" s="93">
        <v>310010</v>
      </c>
      <c r="R4884" s="72" t="s">
        <v>686</v>
      </c>
      <c r="S4884" s="93">
        <v>590</v>
      </c>
      <c r="T4884" s="72" t="s">
        <v>686</v>
      </c>
      <c r="U4884" s="93">
        <v>31</v>
      </c>
      <c r="V4884" s="67" t="s">
        <v>716</v>
      </c>
      <c r="W4884" s="93">
        <v>71</v>
      </c>
      <c r="X4884" s="93"/>
    </row>
    <row r="4885" spans="1:24" x14ac:dyDescent="0.25">
      <c r="A4885" s="67"/>
      <c r="B4885" s="67">
        <v>5685</v>
      </c>
      <c r="C4885" s="67" t="s">
        <v>830</v>
      </c>
      <c r="D4885" s="111">
        <v>812205</v>
      </c>
      <c r="E4885" s="97" t="s">
        <v>579</v>
      </c>
      <c r="F4885" s="97">
        <v>712655</v>
      </c>
      <c r="G4885" s="97" t="s">
        <v>237</v>
      </c>
      <c r="H4885" s="99">
        <v>0</v>
      </c>
      <c r="I4885" s="99">
        <v>0</v>
      </c>
      <c r="J4885" s="100">
        <v>0</v>
      </c>
      <c r="K4885" s="99">
        <v>0</v>
      </c>
      <c r="L4885" s="101">
        <v>0</v>
      </c>
      <c r="M4885" s="101"/>
      <c r="N4885" s="101"/>
      <c r="O4885" s="101"/>
      <c r="P4885" s="101"/>
      <c r="Q4885" s="93">
        <v>310010</v>
      </c>
      <c r="R4885" s="72" t="s">
        <v>686</v>
      </c>
      <c r="S4885" s="93">
        <v>590</v>
      </c>
      <c r="T4885" s="72" t="s">
        <v>686</v>
      </c>
      <c r="U4885" s="93">
        <v>31</v>
      </c>
      <c r="V4885" s="67" t="s">
        <v>716</v>
      </c>
      <c r="W4885" s="93">
        <v>71</v>
      </c>
      <c r="X4885" s="93"/>
    </row>
    <row r="4886" spans="1:24" x14ac:dyDescent="0.25">
      <c r="A4886" s="67"/>
      <c r="B4886" s="67">
        <v>5686</v>
      </c>
      <c r="C4886" s="67" t="s">
        <v>830</v>
      </c>
      <c r="D4886" s="111">
        <v>812205</v>
      </c>
      <c r="E4886" s="98" t="s">
        <v>579</v>
      </c>
      <c r="F4886" s="97">
        <v>733120</v>
      </c>
      <c r="G4886" s="97" t="s">
        <v>188</v>
      </c>
      <c r="H4886" s="99">
        <v>3809.7400000000002</v>
      </c>
      <c r="I4886" s="99">
        <v>1853.7100000000003</v>
      </c>
      <c r="J4886" s="100">
        <v>3500</v>
      </c>
      <c r="K4886" s="99">
        <v>736.59999999999991</v>
      </c>
      <c r="L4886" s="101">
        <v>3500</v>
      </c>
      <c r="M4886" s="101"/>
      <c r="N4886" s="101"/>
      <c r="O4886" s="101"/>
      <c r="P4886" s="101"/>
      <c r="Q4886" s="93">
        <v>310010</v>
      </c>
      <c r="R4886" s="72" t="s">
        <v>686</v>
      </c>
      <c r="S4886" s="93">
        <v>590</v>
      </c>
      <c r="T4886" s="72" t="s">
        <v>686</v>
      </c>
      <c r="U4886" s="93">
        <v>31</v>
      </c>
      <c r="V4886" s="67" t="s">
        <v>716</v>
      </c>
      <c r="W4886" s="93">
        <v>73</v>
      </c>
      <c r="X4886" s="93"/>
    </row>
    <row r="4887" spans="1:24" s="66" customFormat="1" x14ac:dyDescent="0.25">
      <c r="A4887" s="67"/>
      <c r="B4887" s="67">
        <v>5687</v>
      </c>
      <c r="C4887" s="67" t="s">
        <v>830</v>
      </c>
      <c r="D4887" s="111">
        <v>812205</v>
      </c>
      <c r="E4887" s="97" t="s">
        <v>579</v>
      </c>
      <c r="F4887" s="97">
        <v>744210</v>
      </c>
      <c r="G4887" s="97" t="s">
        <v>190</v>
      </c>
      <c r="H4887" s="99">
        <v>0</v>
      </c>
      <c r="I4887" s="99">
        <v>0</v>
      </c>
      <c r="J4887" s="100">
        <v>0</v>
      </c>
      <c r="K4887" s="99">
        <v>45.92</v>
      </c>
      <c r="L4887" s="101">
        <v>0</v>
      </c>
      <c r="M4887" s="101"/>
      <c r="N4887" s="101"/>
      <c r="O4887" s="101"/>
      <c r="P4887" s="101"/>
      <c r="Q4887" s="93">
        <v>310010</v>
      </c>
      <c r="R4887" s="72" t="s">
        <v>686</v>
      </c>
      <c r="S4887" s="93">
        <v>590</v>
      </c>
      <c r="T4887" s="72" t="s">
        <v>686</v>
      </c>
      <c r="U4887" s="93">
        <v>31</v>
      </c>
      <c r="V4887" s="67" t="s">
        <v>716</v>
      </c>
      <c r="W4887" s="93">
        <v>74</v>
      </c>
      <c r="X4887" s="93"/>
    </row>
    <row r="4888" spans="1:24" x14ac:dyDescent="0.25">
      <c r="A4888" s="67"/>
      <c r="B4888" s="67">
        <v>5688</v>
      </c>
      <c r="C4888" s="67" t="s">
        <v>830</v>
      </c>
      <c r="D4888" s="111">
        <v>812205</v>
      </c>
      <c r="E4888" s="97" t="s">
        <v>579</v>
      </c>
      <c r="F4888" s="97">
        <v>744220</v>
      </c>
      <c r="G4888" s="97" t="s">
        <v>191</v>
      </c>
      <c r="H4888" s="99">
        <v>0</v>
      </c>
      <c r="I4888" s="99">
        <v>0</v>
      </c>
      <c r="J4888" s="100">
        <v>0</v>
      </c>
      <c r="K4888" s="99">
        <v>0</v>
      </c>
      <c r="L4888" s="101">
        <v>0</v>
      </c>
      <c r="M4888" s="101"/>
      <c r="N4888" s="101"/>
      <c r="O4888" s="101"/>
      <c r="P4888" s="101"/>
      <c r="Q4888" s="93">
        <v>310010</v>
      </c>
      <c r="R4888" s="72" t="s">
        <v>686</v>
      </c>
      <c r="S4888" s="93">
        <v>590</v>
      </c>
      <c r="T4888" s="72" t="s">
        <v>686</v>
      </c>
      <c r="U4888" s="93">
        <v>31</v>
      </c>
      <c r="V4888" s="67" t="s">
        <v>716</v>
      </c>
      <c r="W4888" s="93">
        <v>74</v>
      </c>
      <c r="X4888" s="93"/>
    </row>
    <row r="4889" spans="1:24" x14ac:dyDescent="0.25">
      <c r="A4889" s="67"/>
      <c r="B4889" s="67">
        <v>5689</v>
      </c>
      <c r="C4889" s="67" t="s">
        <v>830</v>
      </c>
      <c r="D4889" s="111">
        <v>812205</v>
      </c>
      <c r="E4889" s="97" t="s">
        <v>579</v>
      </c>
      <c r="F4889" s="97">
        <v>744370</v>
      </c>
      <c r="G4889" s="97" t="s">
        <v>192</v>
      </c>
      <c r="H4889" s="99">
        <v>0</v>
      </c>
      <c r="I4889" s="99">
        <v>0</v>
      </c>
      <c r="J4889" s="100">
        <v>0</v>
      </c>
      <c r="K4889" s="99">
        <v>0</v>
      </c>
      <c r="L4889" s="101">
        <v>0</v>
      </c>
      <c r="M4889" s="101"/>
      <c r="N4889" s="101"/>
      <c r="O4889" s="101"/>
      <c r="P4889" s="101"/>
      <c r="Q4889" s="93">
        <v>310010</v>
      </c>
      <c r="R4889" s="72" t="s">
        <v>686</v>
      </c>
      <c r="S4889" s="93">
        <v>590</v>
      </c>
      <c r="T4889" s="72" t="s">
        <v>686</v>
      </c>
      <c r="U4889" s="93">
        <v>31</v>
      </c>
      <c r="V4889" s="67" t="s">
        <v>716</v>
      </c>
      <c r="W4889" s="93">
        <v>74</v>
      </c>
      <c r="X4889" s="93"/>
    </row>
    <row r="4890" spans="1:24" x14ac:dyDescent="0.25">
      <c r="A4890" s="67"/>
      <c r="B4890" s="67">
        <v>5690</v>
      </c>
      <c r="C4890" s="67" t="s">
        <v>830</v>
      </c>
      <c r="D4890" s="111">
        <v>812205</v>
      </c>
      <c r="E4890" s="97" t="s">
        <v>579</v>
      </c>
      <c r="F4890" s="97">
        <v>752004</v>
      </c>
      <c r="G4890" s="97" t="s">
        <v>570</v>
      </c>
      <c r="H4890" s="99">
        <v>16.090000000000003</v>
      </c>
      <c r="I4890" s="99">
        <v>0</v>
      </c>
      <c r="J4890" s="100">
        <v>0</v>
      </c>
      <c r="K4890" s="99">
        <v>0</v>
      </c>
      <c r="L4890" s="101">
        <v>0</v>
      </c>
      <c r="M4890" s="101"/>
      <c r="N4890" s="101"/>
      <c r="O4890" s="101"/>
      <c r="P4890" s="101"/>
      <c r="Q4890" s="93">
        <v>310010</v>
      </c>
      <c r="R4890" s="72" t="s">
        <v>686</v>
      </c>
      <c r="S4890" s="93">
        <v>590</v>
      </c>
      <c r="T4890" s="72" t="s">
        <v>686</v>
      </c>
      <c r="U4890" s="93">
        <v>31</v>
      </c>
      <c r="V4890" s="67" t="s">
        <v>716</v>
      </c>
      <c r="W4890" s="93">
        <v>75</v>
      </c>
      <c r="X4890" s="93"/>
    </row>
    <row r="4891" spans="1:24" x14ac:dyDescent="0.25">
      <c r="A4891" s="67"/>
      <c r="B4891" s="67">
        <v>5691</v>
      </c>
      <c r="C4891" s="67" t="s">
        <v>830</v>
      </c>
      <c r="D4891" s="111">
        <v>812205</v>
      </c>
      <c r="E4891" s="97" t="s">
        <v>579</v>
      </c>
      <c r="F4891" s="97">
        <v>752008</v>
      </c>
      <c r="G4891" s="97" t="s">
        <v>582</v>
      </c>
      <c r="H4891" s="99">
        <v>53647.26</v>
      </c>
      <c r="I4891" s="99">
        <v>40987.699999999997</v>
      </c>
      <c r="J4891" s="100">
        <v>50000</v>
      </c>
      <c r="K4891" s="99">
        <v>21917.11</v>
      </c>
      <c r="L4891" s="101">
        <v>75000</v>
      </c>
      <c r="M4891" s="101"/>
      <c r="N4891" s="101"/>
      <c r="O4891" s="101"/>
      <c r="P4891" s="101"/>
      <c r="Q4891" s="93">
        <v>310010</v>
      </c>
      <c r="R4891" s="72" t="s">
        <v>686</v>
      </c>
      <c r="S4891" s="93">
        <v>590</v>
      </c>
      <c r="T4891" s="72" t="s">
        <v>686</v>
      </c>
      <c r="U4891" s="93">
        <v>31</v>
      </c>
      <c r="V4891" s="67" t="s">
        <v>716</v>
      </c>
      <c r="W4891" s="93">
        <v>75</v>
      </c>
      <c r="X4891" s="93"/>
    </row>
    <row r="4892" spans="1:24" s="66" customFormat="1" x14ac:dyDescent="0.25">
      <c r="A4892" s="67"/>
      <c r="B4892" s="67">
        <v>5692</v>
      </c>
      <c r="C4892" s="67" t="s">
        <v>830</v>
      </c>
      <c r="D4892" s="111">
        <v>812205</v>
      </c>
      <c r="E4892" s="97" t="s">
        <v>579</v>
      </c>
      <c r="F4892" s="97">
        <v>752009</v>
      </c>
      <c r="G4892" s="97" t="s">
        <v>583</v>
      </c>
      <c r="H4892" s="99">
        <v>890.4899999999999</v>
      </c>
      <c r="I4892" s="99">
        <v>1339.4</v>
      </c>
      <c r="J4892" s="100">
        <v>1000</v>
      </c>
      <c r="K4892" s="99">
        <v>-65.599999999999994</v>
      </c>
      <c r="L4892" s="101">
        <v>1000</v>
      </c>
      <c r="M4892" s="101"/>
      <c r="N4892" s="101"/>
      <c r="O4892" s="101"/>
      <c r="P4892" s="101"/>
      <c r="Q4892" s="93">
        <v>310010</v>
      </c>
      <c r="R4892" s="72" t="s">
        <v>686</v>
      </c>
      <c r="S4892" s="93">
        <v>590</v>
      </c>
      <c r="T4892" s="72" t="s">
        <v>686</v>
      </c>
      <c r="U4892" s="93">
        <v>31</v>
      </c>
      <c r="V4892" s="67" t="s">
        <v>716</v>
      </c>
      <c r="W4892" s="93">
        <v>75</v>
      </c>
      <c r="X4892" s="93"/>
    </row>
    <row r="4893" spans="1:24" x14ac:dyDescent="0.25">
      <c r="A4893" s="67"/>
      <c r="B4893" s="67">
        <v>5693</v>
      </c>
      <c r="C4893" s="67" t="s">
        <v>830</v>
      </c>
      <c r="D4893" s="111">
        <v>812205</v>
      </c>
      <c r="E4893" s="97" t="s">
        <v>579</v>
      </c>
      <c r="F4893" s="97">
        <v>755240</v>
      </c>
      <c r="G4893" s="97" t="s">
        <v>193</v>
      </c>
      <c r="H4893" s="99">
        <v>0</v>
      </c>
      <c r="I4893" s="99">
        <v>0</v>
      </c>
      <c r="J4893" s="100">
        <v>0</v>
      </c>
      <c r="K4893" s="99">
        <v>0</v>
      </c>
      <c r="L4893" s="101">
        <v>0</v>
      </c>
      <c r="M4893" s="101"/>
      <c r="N4893" s="101"/>
      <c r="O4893" s="101"/>
      <c r="P4893" s="101"/>
      <c r="Q4893" s="93">
        <v>310010</v>
      </c>
      <c r="R4893" s="72" t="s">
        <v>686</v>
      </c>
      <c r="S4893" s="93">
        <v>590</v>
      </c>
      <c r="T4893" s="72" t="s">
        <v>686</v>
      </c>
      <c r="U4893" s="93">
        <v>31</v>
      </c>
      <c r="V4893" s="67" t="s">
        <v>716</v>
      </c>
      <c r="W4893" s="93">
        <v>75</v>
      </c>
      <c r="X4893" s="93"/>
    </row>
    <row r="4894" spans="1:24" x14ac:dyDescent="0.25">
      <c r="A4894" s="67"/>
      <c r="B4894" s="67">
        <v>5694</v>
      </c>
      <c r="C4894" s="67" t="s">
        <v>830</v>
      </c>
      <c r="D4894" s="111">
        <v>812205</v>
      </c>
      <c r="E4894" s="97" t="s">
        <v>579</v>
      </c>
      <c r="F4894" s="97">
        <v>755310</v>
      </c>
      <c r="G4894" s="97" t="s">
        <v>194</v>
      </c>
      <c r="H4894" s="99">
        <v>985.64</v>
      </c>
      <c r="I4894" s="99">
        <v>56.88</v>
      </c>
      <c r="J4894" s="100">
        <v>1000</v>
      </c>
      <c r="K4894" s="99">
        <v>259.38</v>
      </c>
      <c r="L4894" s="101">
        <v>500</v>
      </c>
      <c r="M4894" s="101"/>
      <c r="N4894" s="101"/>
      <c r="O4894" s="101"/>
      <c r="P4894" s="101"/>
      <c r="Q4894" s="93">
        <v>310010</v>
      </c>
      <c r="R4894" s="72" t="s">
        <v>686</v>
      </c>
      <c r="S4894" s="93">
        <v>590</v>
      </c>
      <c r="T4894" s="72" t="s">
        <v>686</v>
      </c>
      <c r="U4894" s="93">
        <v>31</v>
      </c>
      <c r="V4894" s="67" t="s">
        <v>716</v>
      </c>
      <c r="W4894" s="93">
        <v>75</v>
      </c>
      <c r="X4894" s="93"/>
    </row>
    <row r="4895" spans="1:24" x14ac:dyDescent="0.25">
      <c r="A4895" s="67"/>
      <c r="B4895" s="67">
        <v>5695</v>
      </c>
      <c r="C4895" s="67" t="s">
        <v>830</v>
      </c>
      <c r="D4895" s="111">
        <v>812205</v>
      </c>
      <c r="E4895" s="97" t="s">
        <v>579</v>
      </c>
      <c r="F4895" s="97">
        <v>755340</v>
      </c>
      <c r="G4895" s="97" t="s">
        <v>361</v>
      </c>
      <c r="H4895" s="99">
        <v>0</v>
      </c>
      <c r="I4895" s="99">
        <v>0</v>
      </c>
      <c r="J4895" s="100">
        <v>0</v>
      </c>
      <c r="K4895" s="99">
        <v>0</v>
      </c>
      <c r="L4895" s="101">
        <v>0</v>
      </c>
      <c r="M4895" s="101"/>
      <c r="N4895" s="101"/>
      <c r="O4895" s="101"/>
      <c r="P4895" s="101"/>
      <c r="Q4895" s="93">
        <v>310010</v>
      </c>
      <c r="R4895" s="72" t="s">
        <v>686</v>
      </c>
      <c r="S4895" s="93">
        <v>590</v>
      </c>
      <c r="T4895" s="72" t="s">
        <v>686</v>
      </c>
      <c r="U4895" s="93">
        <v>31</v>
      </c>
      <c r="V4895" s="67" t="s">
        <v>716</v>
      </c>
      <c r="W4895" s="93">
        <v>75</v>
      </c>
      <c r="X4895" s="93"/>
    </row>
    <row r="4896" spans="1:24" x14ac:dyDescent="0.25">
      <c r="A4896" s="67"/>
      <c r="B4896" s="67">
        <v>5696</v>
      </c>
      <c r="C4896" s="67" t="s">
        <v>830</v>
      </c>
      <c r="D4896" s="111">
        <v>812205</v>
      </c>
      <c r="E4896" s="97" t="s">
        <v>579</v>
      </c>
      <c r="F4896" s="97">
        <v>755360</v>
      </c>
      <c r="G4896" s="97" t="s">
        <v>225</v>
      </c>
      <c r="H4896" s="99">
        <v>0</v>
      </c>
      <c r="I4896" s="99">
        <v>0</v>
      </c>
      <c r="J4896" s="100">
        <v>0</v>
      </c>
      <c r="K4896" s="99">
        <v>0</v>
      </c>
      <c r="L4896" s="101">
        <v>0</v>
      </c>
      <c r="M4896" s="101"/>
      <c r="N4896" s="101"/>
      <c r="O4896" s="101"/>
      <c r="P4896" s="101"/>
      <c r="Q4896" s="93">
        <v>310010</v>
      </c>
      <c r="R4896" s="72" t="s">
        <v>686</v>
      </c>
      <c r="S4896" s="93">
        <v>590</v>
      </c>
      <c r="T4896" s="72" t="s">
        <v>686</v>
      </c>
      <c r="U4896" s="93">
        <v>31</v>
      </c>
      <c r="V4896" s="67" t="s">
        <v>716</v>
      </c>
      <c r="W4896" s="93">
        <v>75</v>
      </c>
      <c r="X4896" s="93"/>
    </row>
    <row r="4897" spans="1:24" x14ac:dyDescent="0.25">
      <c r="A4897" s="67"/>
      <c r="B4897" s="67">
        <v>5697</v>
      </c>
      <c r="C4897" s="67" t="s">
        <v>830</v>
      </c>
      <c r="D4897" s="111">
        <v>812205</v>
      </c>
      <c r="E4897" s="97" t="s">
        <v>579</v>
      </c>
      <c r="F4897" s="97">
        <v>755390</v>
      </c>
      <c r="G4897" s="97" t="s">
        <v>584</v>
      </c>
      <c r="H4897" s="99">
        <v>0</v>
      </c>
      <c r="I4897" s="99">
        <v>0</v>
      </c>
      <c r="J4897" s="100">
        <v>0</v>
      </c>
      <c r="K4897" s="99">
        <v>0</v>
      </c>
      <c r="L4897" s="101">
        <v>0</v>
      </c>
      <c r="M4897" s="101"/>
      <c r="N4897" s="101"/>
      <c r="O4897" s="101"/>
      <c r="P4897" s="101"/>
      <c r="Q4897" s="93">
        <v>310010</v>
      </c>
      <c r="R4897" s="72" t="s">
        <v>686</v>
      </c>
      <c r="S4897" s="93">
        <v>590</v>
      </c>
      <c r="T4897" s="72" t="s">
        <v>686</v>
      </c>
      <c r="U4897" s="93">
        <v>31</v>
      </c>
      <c r="V4897" s="67" t="s">
        <v>716</v>
      </c>
      <c r="W4897" s="93">
        <v>75</v>
      </c>
      <c r="X4897" s="93"/>
    </row>
    <row r="4898" spans="1:24" x14ac:dyDescent="0.25">
      <c r="A4898" s="67"/>
      <c r="B4898" s="67">
        <v>5698</v>
      </c>
      <c r="C4898" s="67" t="s">
        <v>830</v>
      </c>
      <c r="D4898" s="111">
        <v>812205</v>
      </c>
      <c r="E4898" s="97" t="s">
        <v>579</v>
      </c>
      <c r="F4898" s="97">
        <v>755510</v>
      </c>
      <c r="G4898" s="97" t="s">
        <v>195</v>
      </c>
      <c r="H4898" s="99">
        <v>0</v>
      </c>
      <c r="I4898" s="99">
        <v>0</v>
      </c>
      <c r="J4898" s="100">
        <v>5000</v>
      </c>
      <c r="K4898" s="99">
        <v>0</v>
      </c>
      <c r="L4898" s="101">
        <v>0</v>
      </c>
      <c r="M4898" s="101"/>
      <c r="N4898" s="101"/>
      <c r="O4898" s="101"/>
      <c r="P4898" s="101"/>
      <c r="Q4898" s="93">
        <v>310010</v>
      </c>
      <c r="R4898" s="72" t="s">
        <v>686</v>
      </c>
      <c r="S4898" s="93">
        <v>590</v>
      </c>
      <c r="T4898" s="72" t="s">
        <v>686</v>
      </c>
      <c r="U4898" s="93">
        <v>31</v>
      </c>
      <c r="V4898" s="67" t="s">
        <v>716</v>
      </c>
      <c r="W4898" s="93">
        <v>75</v>
      </c>
      <c r="X4898" s="93"/>
    </row>
    <row r="4899" spans="1:24" x14ac:dyDescent="0.25">
      <c r="A4899" s="67"/>
      <c r="B4899" s="67">
        <v>5699</v>
      </c>
      <c r="C4899" s="67" t="s">
        <v>830</v>
      </c>
      <c r="D4899" s="111">
        <v>812205</v>
      </c>
      <c r="E4899" s="97" t="s">
        <v>579</v>
      </c>
      <c r="F4899" s="97">
        <v>755705</v>
      </c>
      <c r="G4899" s="97" t="s">
        <v>196</v>
      </c>
      <c r="H4899" s="99">
        <v>0</v>
      </c>
      <c r="I4899" s="99">
        <v>0</v>
      </c>
      <c r="J4899" s="100">
        <v>0</v>
      </c>
      <c r="K4899" s="99">
        <v>0</v>
      </c>
      <c r="L4899" s="101">
        <v>0</v>
      </c>
      <c r="M4899" s="101"/>
      <c r="N4899" s="101"/>
      <c r="O4899" s="101"/>
      <c r="P4899" s="101"/>
      <c r="Q4899" s="93">
        <v>310010</v>
      </c>
      <c r="R4899" s="72" t="s">
        <v>686</v>
      </c>
      <c r="S4899" s="93">
        <v>590</v>
      </c>
      <c r="T4899" s="72" t="s">
        <v>686</v>
      </c>
      <c r="U4899" s="93">
        <v>31</v>
      </c>
      <c r="V4899" s="67" t="s">
        <v>716</v>
      </c>
      <c r="W4899" s="93">
        <v>75</v>
      </c>
      <c r="X4899" s="93"/>
    </row>
    <row r="4900" spans="1:24" x14ac:dyDescent="0.25">
      <c r="A4900" s="67"/>
      <c r="B4900" s="67">
        <v>5700</v>
      </c>
      <c r="C4900" s="67" t="s">
        <v>830</v>
      </c>
      <c r="D4900" s="111">
        <v>812205</v>
      </c>
      <c r="E4900" s="97" t="s">
        <v>579</v>
      </c>
      <c r="F4900" s="97">
        <v>755710</v>
      </c>
      <c r="G4900" s="97" t="s">
        <v>574</v>
      </c>
      <c r="H4900" s="99">
        <v>198</v>
      </c>
      <c r="I4900" s="99">
        <v>2</v>
      </c>
      <c r="J4900" s="100">
        <v>100</v>
      </c>
      <c r="K4900" s="99">
        <v>0</v>
      </c>
      <c r="L4900" s="101">
        <v>100</v>
      </c>
      <c r="M4900" s="101"/>
      <c r="N4900" s="101"/>
      <c r="O4900" s="101"/>
      <c r="P4900" s="101"/>
      <c r="Q4900" s="93">
        <v>310010</v>
      </c>
      <c r="R4900" s="72" t="s">
        <v>686</v>
      </c>
      <c r="S4900" s="93">
        <v>590</v>
      </c>
      <c r="T4900" s="72" t="s">
        <v>686</v>
      </c>
      <c r="U4900" s="93">
        <v>31</v>
      </c>
      <c r="V4900" s="67" t="s">
        <v>716</v>
      </c>
      <c r="W4900" s="93">
        <v>75</v>
      </c>
      <c r="X4900" s="93"/>
    </row>
    <row r="4901" spans="1:24" s="66" customFormat="1" x14ac:dyDescent="0.25">
      <c r="A4901" s="67"/>
      <c r="B4901" s="67">
        <v>5701</v>
      </c>
      <c r="C4901" s="67" t="s">
        <v>830</v>
      </c>
      <c r="D4901" s="111">
        <v>812205</v>
      </c>
      <c r="E4901" s="97" t="s">
        <v>579</v>
      </c>
      <c r="F4901" s="97">
        <v>755715</v>
      </c>
      <c r="G4901" s="97" t="s">
        <v>467</v>
      </c>
      <c r="H4901" s="99">
        <v>0</v>
      </c>
      <c r="I4901" s="99">
        <v>0</v>
      </c>
      <c r="J4901" s="100">
        <v>0</v>
      </c>
      <c r="K4901" s="99">
        <v>0</v>
      </c>
      <c r="L4901" s="101">
        <v>0</v>
      </c>
      <c r="M4901" s="101"/>
      <c r="N4901" s="101"/>
      <c r="O4901" s="101"/>
      <c r="P4901" s="101"/>
      <c r="Q4901" s="93">
        <v>310010</v>
      </c>
      <c r="R4901" s="72" t="s">
        <v>686</v>
      </c>
      <c r="S4901" s="93">
        <v>590</v>
      </c>
      <c r="T4901" s="72" t="s">
        <v>686</v>
      </c>
      <c r="U4901" s="93">
        <v>31</v>
      </c>
      <c r="V4901" s="67" t="s">
        <v>716</v>
      </c>
      <c r="W4901" s="93">
        <v>75</v>
      </c>
      <c r="X4901" s="93"/>
    </row>
    <row r="4902" spans="1:24" x14ac:dyDescent="0.25">
      <c r="A4902" s="67"/>
      <c r="B4902" s="67">
        <v>5702</v>
      </c>
      <c r="C4902" s="67" t="s">
        <v>830</v>
      </c>
      <c r="D4902" s="111">
        <v>812205</v>
      </c>
      <c r="E4902" s="97" t="s">
        <v>579</v>
      </c>
      <c r="F4902" s="97">
        <v>755725</v>
      </c>
      <c r="G4902" s="97" t="s">
        <v>296</v>
      </c>
      <c r="H4902" s="99">
        <v>0</v>
      </c>
      <c r="I4902" s="99">
        <v>0</v>
      </c>
      <c r="J4902" s="100">
        <v>0</v>
      </c>
      <c r="K4902" s="99">
        <v>0</v>
      </c>
      <c r="L4902" s="101">
        <v>0</v>
      </c>
      <c r="M4902" s="101"/>
      <c r="N4902" s="101"/>
      <c r="O4902" s="101"/>
      <c r="P4902" s="101"/>
      <c r="Q4902" s="93">
        <v>310010</v>
      </c>
      <c r="R4902" s="72" t="s">
        <v>686</v>
      </c>
      <c r="S4902" s="93">
        <v>590</v>
      </c>
      <c r="T4902" s="72" t="s">
        <v>686</v>
      </c>
      <c r="U4902" s="93">
        <v>31</v>
      </c>
      <c r="V4902" s="67" t="s">
        <v>716</v>
      </c>
      <c r="W4902" s="93">
        <v>75</v>
      </c>
      <c r="X4902" s="93"/>
    </row>
    <row r="4903" spans="1:24" x14ac:dyDescent="0.25">
      <c r="A4903" s="67"/>
      <c r="B4903" s="67">
        <v>5703</v>
      </c>
      <c r="C4903" s="67" t="s">
        <v>830</v>
      </c>
      <c r="D4903" s="111">
        <v>812205</v>
      </c>
      <c r="E4903" s="97" t="s">
        <v>579</v>
      </c>
      <c r="F4903" s="97">
        <v>755730</v>
      </c>
      <c r="G4903" s="97" t="s">
        <v>197</v>
      </c>
      <c r="H4903" s="99">
        <v>0</v>
      </c>
      <c r="I4903" s="99">
        <v>0</v>
      </c>
      <c r="J4903" s="100">
        <v>0</v>
      </c>
      <c r="K4903" s="99">
        <v>0</v>
      </c>
      <c r="L4903" s="101">
        <v>0</v>
      </c>
      <c r="M4903" s="101"/>
      <c r="N4903" s="101"/>
      <c r="O4903" s="101"/>
      <c r="P4903" s="101"/>
      <c r="Q4903" s="93">
        <v>310010</v>
      </c>
      <c r="R4903" s="72" t="s">
        <v>686</v>
      </c>
      <c r="S4903" s="93">
        <v>590</v>
      </c>
      <c r="T4903" s="72" t="s">
        <v>686</v>
      </c>
      <c r="U4903" s="93">
        <v>31</v>
      </c>
      <c r="V4903" s="67" t="s">
        <v>716</v>
      </c>
      <c r="W4903" s="93">
        <v>75</v>
      </c>
      <c r="X4903" s="93"/>
    </row>
    <row r="4904" spans="1:24" x14ac:dyDescent="0.25">
      <c r="A4904" s="67"/>
      <c r="B4904" s="67">
        <v>5704</v>
      </c>
      <c r="C4904" s="67" t="s">
        <v>830</v>
      </c>
      <c r="D4904" s="111">
        <v>812205</v>
      </c>
      <c r="E4904" s="97" t="s">
        <v>579</v>
      </c>
      <c r="F4904" s="97">
        <v>755740</v>
      </c>
      <c r="G4904" s="97" t="s">
        <v>336</v>
      </c>
      <c r="H4904" s="99">
        <v>0</v>
      </c>
      <c r="I4904" s="99">
        <v>0</v>
      </c>
      <c r="J4904" s="100">
        <v>0</v>
      </c>
      <c r="K4904" s="99">
        <v>0</v>
      </c>
      <c r="L4904" s="101">
        <v>0</v>
      </c>
      <c r="M4904" s="101"/>
      <c r="N4904" s="101"/>
      <c r="O4904" s="101"/>
      <c r="P4904" s="101"/>
      <c r="Q4904" s="93">
        <v>310010</v>
      </c>
      <c r="R4904" s="72" t="s">
        <v>686</v>
      </c>
      <c r="S4904" s="93">
        <v>590</v>
      </c>
      <c r="T4904" s="72" t="s">
        <v>686</v>
      </c>
      <c r="U4904" s="93">
        <v>31</v>
      </c>
      <c r="V4904" s="67" t="s">
        <v>716</v>
      </c>
      <c r="W4904" s="93">
        <v>75</v>
      </c>
      <c r="X4904" s="93"/>
    </row>
    <row r="4905" spans="1:24" x14ac:dyDescent="0.25">
      <c r="A4905" s="67"/>
      <c r="B4905" s="67">
        <v>5705</v>
      </c>
      <c r="C4905" s="67" t="s">
        <v>830</v>
      </c>
      <c r="D4905" s="111">
        <v>812205</v>
      </c>
      <c r="E4905" s="97" t="s">
        <v>579</v>
      </c>
      <c r="F4905" s="97">
        <v>755750</v>
      </c>
      <c r="G4905" s="97" t="s">
        <v>198</v>
      </c>
      <c r="H4905" s="99">
        <v>0</v>
      </c>
      <c r="I4905" s="99">
        <v>0</v>
      </c>
      <c r="J4905" s="100">
        <v>0</v>
      </c>
      <c r="K4905" s="99">
        <v>0</v>
      </c>
      <c r="L4905" s="101">
        <v>0</v>
      </c>
      <c r="M4905" s="101"/>
      <c r="N4905" s="101"/>
      <c r="O4905" s="101"/>
      <c r="P4905" s="101"/>
      <c r="Q4905" s="93">
        <v>310010</v>
      </c>
      <c r="R4905" s="72" t="s">
        <v>686</v>
      </c>
      <c r="S4905" s="93">
        <v>590</v>
      </c>
      <c r="T4905" s="72" t="s">
        <v>686</v>
      </c>
      <c r="U4905" s="93">
        <v>31</v>
      </c>
      <c r="V4905" s="67" t="s">
        <v>716</v>
      </c>
      <c r="W4905" s="93">
        <v>75</v>
      </c>
      <c r="X4905" s="93"/>
    </row>
    <row r="4906" spans="1:24" s="66" customFormat="1" x14ac:dyDescent="0.25">
      <c r="A4906" s="67"/>
      <c r="B4906" s="67">
        <v>5706</v>
      </c>
      <c r="C4906" s="67" t="s">
        <v>830</v>
      </c>
      <c r="D4906" s="111">
        <v>812205</v>
      </c>
      <c r="E4906" s="97" t="s">
        <v>579</v>
      </c>
      <c r="F4906" s="97">
        <v>765490</v>
      </c>
      <c r="G4906" s="97" t="s">
        <v>381</v>
      </c>
      <c r="H4906" s="99">
        <v>3410.83</v>
      </c>
      <c r="I4906" s="99">
        <v>3165.15</v>
      </c>
      <c r="J4906" s="100">
        <v>3500</v>
      </c>
      <c r="K4906" s="99">
        <v>1241.3699999999999</v>
      </c>
      <c r="L4906" s="101">
        <v>3000</v>
      </c>
      <c r="M4906" s="101"/>
      <c r="N4906" s="101"/>
      <c r="O4906" s="101"/>
      <c r="P4906" s="101"/>
      <c r="Q4906" s="93">
        <v>310010</v>
      </c>
      <c r="R4906" s="72" t="s">
        <v>686</v>
      </c>
      <c r="S4906" s="93">
        <v>590</v>
      </c>
      <c r="T4906" s="72" t="s">
        <v>686</v>
      </c>
      <c r="U4906" s="93">
        <v>31</v>
      </c>
      <c r="V4906" s="67" t="s">
        <v>716</v>
      </c>
      <c r="W4906" s="93">
        <v>76</v>
      </c>
      <c r="X4906" s="93"/>
    </row>
    <row r="4907" spans="1:24" x14ac:dyDescent="0.25">
      <c r="A4907" s="67"/>
      <c r="B4907" s="67">
        <v>5707</v>
      </c>
      <c r="C4907" s="67" t="s">
        <v>830</v>
      </c>
      <c r="D4907" s="111">
        <v>812205</v>
      </c>
      <c r="E4907" s="97" t="s">
        <v>579</v>
      </c>
      <c r="F4907" s="97">
        <v>777412</v>
      </c>
      <c r="G4907" s="97" t="s">
        <v>205</v>
      </c>
      <c r="H4907" s="99">
        <v>0</v>
      </c>
      <c r="I4907" s="99">
        <v>0</v>
      </c>
      <c r="J4907" s="100">
        <v>0</v>
      </c>
      <c r="K4907" s="99">
        <v>0</v>
      </c>
      <c r="L4907" s="101">
        <v>0</v>
      </c>
      <c r="M4907" s="101"/>
      <c r="N4907" s="101"/>
      <c r="O4907" s="101"/>
      <c r="P4907" s="101"/>
      <c r="Q4907" s="93">
        <v>310010</v>
      </c>
      <c r="R4907" s="72" t="s">
        <v>686</v>
      </c>
      <c r="S4907" s="93">
        <v>590</v>
      </c>
      <c r="T4907" s="72" t="s">
        <v>686</v>
      </c>
      <c r="U4907" s="93">
        <v>31</v>
      </c>
      <c r="V4907" s="67" t="s">
        <v>716</v>
      </c>
      <c r="W4907" s="93">
        <v>77</v>
      </c>
      <c r="X4907" s="93"/>
    </row>
    <row r="4908" spans="1:24" x14ac:dyDescent="0.25">
      <c r="A4908" s="67"/>
      <c r="B4908" s="67">
        <v>5708</v>
      </c>
      <c r="C4908" s="67" t="s">
        <v>830</v>
      </c>
      <c r="D4908" s="111">
        <v>812205</v>
      </c>
      <c r="E4908" s="97" t="s">
        <v>579</v>
      </c>
      <c r="F4908" s="97">
        <v>787410</v>
      </c>
      <c r="G4908" s="97" t="s">
        <v>227</v>
      </c>
      <c r="H4908" s="99">
        <v>0</v>
      </c>
      <c r="I4908" s="99">
        <v>0</v>
      </c>
      <c r="J4908" s="100">
        <v>0</v>
      </c>
      <c r="K4908" s="99">
        <v>0</v>
      </c>
      <c r="L4908" s="101">
        <v>0</v>
      </c>
      <c r="M4908" s="101"/>
      <c r="N4908" s="101"/>
      <c r="O4908" s="101"/>
      <c r="P4908" s="101"/>
      <c r="Q4908" s="93">
        <v>310010</v>
      </c>
      <c r="R4908" s="72" t="s">
        <v>686</v>
      </c>
      <c r="S4908" s="93">
        <v>590</v>
      </c>
      <c r="T4908" s="72" t="s">
        <v>686</v>
      </c>
      <c r="U4908" s="93">
        <v>31</v>
      </c>
      <c r="V4908" s="67" t="s">
        <v>716</v>
      </c>
      <c r="W4908" s="93">
        <v>78</v>
      </c>
      <c r="X4908" s="93"/>
    </row>
    <row r="4909" spans="1:24" x14ac:dyDescent="0.25">
      <c r="A4909" s="67"/>
      <c r="B4909" s="67">
        <v>4297</v>
      </c>
      <c r="C4909" s="67" t="s">
        <v>814</v>
      </c>
      <c r="D4909" s="109">
        <v>300025</v>
      </c>
      <c r="E4909" s="75" t="s">
        <v>630</v>
      </c>
      <c r="F4909" s="72">
        <v>611115</v>
      </c>
      <c r="G4909" s="75" t="s">
        <v>259</v>
      </c>
      <c r="H4909" s="77">
        <v>0</v>
      </c>
      <c r="I4909" s="77">
        <v>0</v>
      </c>
      <c r="J4909" s="77">
        <v>156</v>
      </c>
      <c r="K4909" s="77">
        <v>0</v>
      </c>
      <c r="L4909" s="80">
        <v>156</v>
      </c>
      <c r="M4909" s="80"/>
      <c r="N4909" s="80"/>
      <c r="O4909" s="80"/>
      <c r="P4909" s="80"/>
      <c r="Q4909" s="78">
        <v>110010</v>
      </c>
      <c r="R4909" s="79" t="s">
        <v>45</v>
      </c>
      <c r="S4909" s="78">
        <v>25</v>
      </c>
      <c r="T4909" s="79" t="s">
        <v>45</v>
      </c>
      <c r="U4909" s="78">
        <v>11</v>
      </c>
      <c r="V4909" s="80" t="s">
        <v>156</v>
      </c>
      <c r="W4909" s="78">
        <v>61</v>
      </c>
      <c r="X4909" s="78">
        <v>9</v>
      </c>
    </row>
    <row r="4910" spans="1:24" x14ac:dyDescent="0.25">
      <c r="A4910" s="67"/>
      <c r="B4910" s="67">
        <v>4298</v>
      </c>
      <c r="C4910" s="67" t="s">
        <v>814</v>
      </c>
      <c r="D4910" s="109">
        <v>300025</v>
      </c>
      <c r="E4910" s="75" t="s">
        <v>630</v>
      </c>
      <c r="F4910" s="72">
        <v>611130</v>
      </c>
      <c r="G4910" s="75" t="s">
        <v>261</v>
      </c>
      <c r="H4910" s="77">
        <v>55761</v>
      </c>
      <c r="I4910" s="77">
        <v>0</v>
      </c>
      <c r="J4910" s="77">
        <v>0</v>
      </c>
      <c r="K4910" s="77">
        <v>0</v>
      </c>
      <c r="L4910" s="80">
        <v>0</v>
      </c>
      <c r="M4910" s="80"/>
      <c r="N4910" s="80"/>
      <c r="O4910" s="80"/>
      <c r="P4910" s="80"/>
      <c r="Q4910" s="78">
        <v>110010</v>
      </c>
      <c r="R4910" s="79" t="s">
        <v>45</v>
      </c>
      <c r="S4910" s="78">
        <v>25</v>
      </c>
      <c r="T4910" s="79" t="s">
        <v>45</v>
      </c>
      <c r="U4910" s="78">
        <v>11</v>
      </c>
      <c r="V4910" s="80" t="s">
        <v>156</v>
      </c>
      <c r="W4910" s="78">
        <v>61</v>
      </c>
      <c r="X4910" s="78">
        <v>9</v>
      </c>
    </row>
    <row r="4911" spans="1:24" x14ac:dyDescent="0.25">
      <c r="A4911" s="67"/>
      <c r="B4911" s="67">
        <v>4299</v>
      </c>
      <c r="C4911" s="67" t="s">
        <v>814</v>
      </c>
      <c r="D4911" s="109">
        <v>300025</v>
      </c>
      <c r="E4911" s="75" t="s">
        <v>630</v>
      </c>
      <c r="F4911" s="72">
        <v>611210</v>
      </c>
      <c r="G4911" s="75" t="s">
        <v>221</v>
      </c>
      <c r="H4911" s="77">
        <v>105183.71999999999</v>
      </c>
      <c r="I4911" s="77">
        <v>109391.03999999999</v>
      </c>
      <c r="J4911" s="77">
        <v>113767</v>
      </c>
      <c r="K4911" s="77">
        <v>56883.359999999993</v>
      </c>
      <c r="L4911" s="80">
        <v>113767</v>
      </c>
      <c r="M4911" s="80"/>
      <c r="N4911" s="80"/>
      <c r="O4911" s="80"/>
      <c r="P4911" s="80"/>
      <c r="Q4911" s="78">
        <v>110010</v>
      </c>
      <c r="R4911" s="79" t="s">
        <v>45</v>
      </c>
      <c r="S4911" s="78">
        <v>25</v>
      </c>
      <c r="T4911" s="79" t="s">
        <v>45</v>
      </c>
      <c r="U4911" s="78">
        <v>11</v>
      </c>
      <c r="V4911" s="80" t="s">
        <v>156</v>
      </c>
      <c r="W4911" s="78">
        <v>61</v>
      </c>
      <c r="X4911" s="78">
        <v>9</v>
      </c>
    </row>
    <row r="4912" spans="1:24" x14ac:dyDescent="0.25">
      <c r="A4912" s="67"/>
      <c r="B4912" s="67">
        <v>4300</v>
      </c>
      <c r="C4912" s="67" t="s">
        <v>814</v>
      </c>
      <c r="D4912" s="109">
        <v>300025</v>
      </c>
      <c r="E4912" s="75" t="s">
        <v>630</v>
      </c>
      <c r="F4912" s="72">
        <v>611320</v>
      </c>
      <c r="G4912" s="75" t="s">
        <v>180</v>
      </c>
      <c r="H4912" s="77">
        <v>0</v>
      </c>
      <c r="I4912" s="77">
        <v>0</v>
      </c>
      <c r="J4912" s="77">
        <v>0</v>
      </c>
      <c r="K4912" s="77">
        <v>0</v>
      </c>
      <c r="L4912" s="80">
        <v>0</v>
      </c>
      <c r="M4912" s="80"/>
      <c r="N4912" s="80"/>
      <c r="O4912" s="80"/>
      <c r="P4912" s="80"/>
      <c r="Q4912" s="78">
        <v>110010</v>
      </c>
      <c r="R4912" s="79" t="s">
        <v>45</v>
      </c>
      <c r="S4912" s="78">
        <v>25</v>
      </c>
      <c r="T4912" s="79" t="s">
        <v>45</v>
      </c>
      <c r="U4912" s="78">
        <v>11</v>
      </c>
      <c r="V4912" s="80" t="s">
        <v>156</v>
      </c>
      <c r="W4912" s="78">
        <v>61</v>
      </c>
      <c r="X4912" s="78">
        <v>9</v>
      </c>
    </row>
    <row r="4913" spans="1:24" x14ac:dyDescent="0.25">
      <c r="A4913" s="67"/>
      <c r="B4913" s="67">
        <v>4301</v>
      </c>
      <c r="C4913" s="67" t="s">
        <v>814</v>
      </c>
      <c r="D4913" s="109">
        <v>300025</v>
      </c>
      <c r="E4913" s="75" t="s">
        <v>630</v>
      </c>
      <c r="F4913" s="72">
        <v>611420</v>
      </c>
      <c r="G4913" s="75" t="s">
        <v>181</v>
      </c>
      <c r="H4913" s="77">
        <v>71103.47</v>
      </c>
      <c r="I4913" s="77">
        <v>74542.549999999988</v>
      </c>
      <c r="J4913" s="77">
        <v>77516</v>
      </c>
      <c r="K4913" s="77">
        <v>38757.72</v>
      </c>
      <c r="L4913" s="80">
        <v>77515</v>
      </c>
      <c r="M4913" s="80"/>
      <c r="N4913" s="80"/>
      <c r="O4913" s="80"/>
      <c r="P4913" s="80"/>
      <c r="Q4913" s="78">
        <v>110010</v>
      </c>
      <c r="R4913" s="79" t="s">
        <v>45</v>
      </c>
      <c r="S4913" s="78">
        <v>25</v>
      </c>
      <c r="T4913" s="79" t="s">
        <v>45</v>
      </c>
      <c r="U4913" s="78">
        <v>11</v>
      </c>
      <c r="V4913" s="80" t="s">
        <v>156</v>
      </c>
      <c r="W4913" s="78">
        <v>61</v>
      </c>
      <c r="X4913" s="78">
        <v>9</v>
      </c>
    </row>
    <row r="4914" spans="1:24" x14ac:dyDescent="0.25">
      <c r="A4914" s="67"/>
      <c r="B4914" s="67">
        <v>4302</v>
      </c>
      <c r="C4914" s="67" t="s">
        <v>814</v>
      </c>
      <c r="D4914" s="109">
        <v>300025</v>
      </c>
      <c r="E4914" s="75" t="s">
        <v>630</v>
      </c>
      <c r="F4914" s="72">
        <v>611460</v>
      </c>
      <c r="G4914" s="75" t="s">
        <v>182</v>
      </c>
      <c r="H4914" s="77">
        <v>12685.569999999998</v>
      </c>
      <c r="I4914" s="77">
        <v>0</v>
      </c>
      <c r="J4914" s="77">
        <v>10854</v>
      </c>
      <c r="K4914" s="77">
        <v>0</v>
      </c>
      <c r="L4914" s="80">
        <v>0</v>
      </c>
      <c r="M4914" s="80"/>
      <c r="N4914" s="80"/>
      <c r="O4914" s="80"/>
      <c r="P4914" s="80"/>
      <c r="Q4914" s="78">
        <v>110010</v>
      </c>
      <c r="R4914" s="79" t="s">
        <v>45</v>
      </c>
      <c r="S4914" s="78">
        <v>25</v>
      </c>
      <c r="T4914" s="79" t="s">
        <v>45</v>
      </c>
      <c r="U4914" s="78">
        <v>11</v>
      </c>
      <c r="V4914" s="80" t="s">
        <v>156</v>
      </c>
      <c r="W4914" s="78">
        <v>61</v>
      </c>
      <c r="X4914" s="78">
        <v>9</v>
      </c>
    </row>
    <row r="4915" spans="1:24" x14ac:dyDescent="0.25">
      <c r="A4915" s="67"/>
      <c r="B4915" s="67">
        <v>4303</v>
      </c>
      <c r="C4915" s="67" t="s">
        <v>814</v>
      </c>
      <c r="D4915" s="109">
        <v>300025</v>
      </c>
      <c r="E4915" s="75" t="s">
        <v>630</v>
      </c>
      <c r="F4915" s="72">
        <v>611489</v>
      </c>
      <c r="G4915" s="75" t="s">
        <v>733</v>
      </c>
      <c r="H4915" s="77">
        <v>0</v>
      </c>
      <c r="I4915" s="77">
        <v>227.32999999999998</v>
      </c>
      <c r="J4915" s="77">
        <v>400</v>
      </c>
      <c r="K4915" s="77">
        <v>369.64</v>
      </c>
      <c r="L4915" s="80">
        <v>400</v>
      </c>
      <c r="M4915" s="80"/>
      <c r="N4915" s="80"/>
      <c r="O4915" s="80"/>
      <c r="P4915" s="80"/>
      <c r="Q4915" s="78">
        <v>110010</v>
      </c>
      <c r="R4915" s="79" t="s">
        <v>45</v>
      </c>
      <c r="S4915" s="78">
        <v>25</v>
      </c>
      <c r="T4915" s="79" t="s">
        <v>45</v>
      </c>
      <c r="U4915" s="78">
        <v>11</v>
      </c>
      <c r="V4915" s="80" t="s">
        <v>156</v>
      </c>
      <c r="W4915" s="78">
        <v>61</v>
      </c>
      <c r="X4915" s="78">
        <v>9</v>
      </c>
    </row>
    <row r="4916" spans="1:24" x14ac:dyDescent="0.25">
      <c r="A4916" s="67"/>
      <c r="B4916" s="67">
        <v>4304</v>
      </c>
      <c r="C4916" s="67" t="s">
        <v>814</v>
      </c>
      <c r="D4916" s="109">
        <v>300025</v>
      </c>
      <c r="E4916" s="75" t="s">
        <v>630</v>
      </c>
      <c r="F4916" s="72">
        <v>611491</v>
      </c>
      <c r="G4916" s="75" t="s">
        <v>233</v>
      </c>
      <c r="H4916" s="77">
        <v>1281.28</v>
      </c>
      <c r="I4916" s="77">
        <v>411.88</v>
      </c>
      <c r="J4916" s="77">
        <v>1970</v>
      </c>
      <c r="K4916" s="77">
        <v>0</v>
      </c>
      <c r="L4916" s="80">
        <v>1000</v>
      </c>
      <c r="M4916" s="80"/>
      <c r="N4916" s="80"/>
      <c r="O4916" s="80"/>
      <c r="P4916" s="80"/>
      <c r="Q4916" s="78">
        <v>110010</v>
      </c>
      <c r="R4916" s="79" t="s">
        <v>45</v>
      </c>
      <c r="S4916" s="78">
        <v>25</v>
      </c>
      <c r="T4916" s="79" t="s">
        <v>45</v>
      </c>
      <c r="U4916" s="78">
        <v>11</v>
      </c>
      <c r="V4916" s="80" t="s">
        <v>156</v>
      </c>
      <c r="W4916" s="78">
        <v>61</v>
      </c>
      <c r="X4916" s="78">
        <v>9</v>
      </c>
    </row>
    <row r="4917" spans="1:24" x14ac:dyDescent="0.25">
      <c r="A4917" s="67"/>
      <c r="B4917" s="67">
        <v>4305</v>
      </c>
      <c r="C4917" s="67" t="s">
        <v>814</v>
      </c>
      <c r="D4917" s="109">
        <v>300025</v>
      </c>
      <c r="E4917" s="75" t="s">
        <v>630</v>
      </c>
      <c r="F4917" s="72">
        <v>611492</v>
      </c>
      <c r="G4917" s="75" t="s">
        <v>183</v>
      </c>
      <c r="H4917" s="77">
        <v>0</v>
      </c>
      <c r="I4917" s="77">
        <v>1494.93</v>
      </c>
      <c r="J4917" s="77">
        <v>1790</v>
      </c>
      <c r="K4917" s="77">
        <v>1759.5200000000002</v>
      </c>
      <c r="L4917" s="80">
        <v>1000</v>
      </c>
      <c r="M4917" s="80"/>
      <c r="N4917" s="80"/>
      <c r="O4917" s="80"/>
      <c r="P4917" s="80"/>
      <c r="Q4917" s="78">
        <v>110010</v>
      </c>
      <c r="R4917" s="79" t="s">
        <v>45</v>
      </c>
      <c r="S4917" s="78">
        <v>25</v>
      </c>
      <c r="T4917" s="79" t="s">
        <v>45</v>
      </c>
      <c r="U4917" s="78">
        <v>11</v>
      </c>
      <c r="V4917" s="80" t="s">
        <v>156</v>
      </c>
      <c r="W4917" s="78">
        <v>61</v>
      </c>
      <c r="X4917" s="78">
        <v>9</v>
      </c>
    </row>
    <row r="4918" spans="1:24" x14ac:dyDescent="0.25">
      <c r="A4918" s="67"/>
      <c r="B4918" s="67">
        <v>4306</v>
      </c>
      <c r="C4918" s="67" t="s">
        <v>814</v>
      </c>
      <c r="D4918" s="109">
        <v>300025</v>
      </c>
      <c r="E4918" s="75" t="s">
        <v>630</v>
      </c>
      <c r="F4918" s="72">
        <v>611493</v>
      </c>
      <c r="G4918" s="75" t="s">
        <v>218</v>
      </c>
      <c r="H4918" s="77">
        <v>247.85</v>
      </c>
      <c r="I4918" s="77">
        <v>0</v>
      </c>
      <c r="J4918" s="77">
        <v>0</v>
      </c>
      <c r="K4918" s="77">
        <v>0</v>
      </c>
      <c r="L4918" s="80">
        <v>0</v>
      </c>
      <c r="M4918" s="80"/>
      <c r="N4918" s="80"/>
      <c r="O4918" s="80"/>
      <c r="P4918" s="80"/>
      <c r="Q4918" s="78">
        <v>110010</v>
      </c>
      <c r="R4918" s="79" t="s">
        <v>45</v>
      </c>
      <c r="S4918" s="78">
        <v>25</v>
      </c>
      <c r="T4918" s="79" t="s">
        <v>45</v>
      </c>
      <c r="U4918" s="78">
        <v>11</v>
      </c>
      <c r="V4918" s="80" t="s">
        <v>156</v>
      </c>
      <c r="W4918" s="78">
        <v>61</v>
      </c>
      <c r="X4918" s="78">
        <v>9</v>
      </c>
    </row>
    <row r="4919" spans="1:24" x14ac:dyDescent="0.25">
      <c r="A4919" s="67"/>
      <c r="B4919" s="67">
        <v>4307</v>
      </c>
      <c r="C4919" s="67" t="s">
        <v>814</v>
      </c>
      <c r="D4919" s="109">
        <v>300025</v>
      </c>
      <c r="E4919" s="75" t="s">
        <v>630</v>
      </c>
      <c r="F4919" s="72">
        <v>611510</v>
      </c>
      <c r="G4919" s="75" t="s">
        <v>212</v>
      </c>
      <c r="H4919" s="77">
        <v>12123.090000000002</v>
      </c>
      <c r="I4919" s="77">
        <v>13990.529999999999</v>
      </c>
      <c r="J4919" s="77">
        <v>12453</v>
      </c>
      <c r="K4919" s="77">
        <v>5098.8500000000004</v>
      </c>
      <c r="L4919" s="80">
        <v>12453</v>
      </c>
      <c r="M4919" s="80"/>
      <c r="N4919" s="80"/>
      <c r="O4919" s="80"/>
      <c r="P4919" s="80"/>
      <c r="Q4919" s="78">
        <v>110010</v>
      </c>
      <c r="R4919" s="79" t="s">
        <v>45</v>
      </c>
      <c r="S4919" s="78">
        <v>25</v>
      </c>
      <c r="T4919" s="79" t="s">
        <v>45</v>
      </c>
      <c r="U4919" s="78">
        <v>11</v>
      </c>
      <c r="V4919" s="80" t="s">
        <v>156</v>
      </c>
      <c r="W4919" s="78">
        <v>61</v>
      </c>
      <c r="X4919" s="78">
        <v>9</v>
      </c>
    </row>
    <row r="4920" spans="1:24" x14ac:dyDescent="0.25">
      <c r="A4920" s="67"/>
      <c r="B4920" s="67">
        <v>4308</v>
      </c>
      <c r="C4920" s="67" t="s">
        <v>814</v>
      </c>
      <c r="D4920" s="109">
        <v>300025</v>
      </c>
      <c r="E4920" s="75" t="s">
        <v>630</v>
      </c>
      <c r="F4920" s="72">
        <v>712320</v>
      </c>
      <c r="G4920" s="75" t="s">
        <v>276</v>
      </c>
      <c r="H4920" s="77">
        <v>0</v>
      </c>
      <c r="I4920" s="77">
        <v>0</v>
      </c>
      <c r="J4920" s="77">
        <v>100</v>
      </c>
      <c r="K4920" s="77">
        <v>0</v>
      </c>
      <c r="L4920" s="80">
        <v>100</v>
      </c>
      <c r="M4920" s="80"/>
      <c r="N4920" s="80"/>
      <c r="O4920" s="80"/>
      <c r="P4920" s="80"/>
      <c r="Q4920" s="78">
        <v>110010</v>
      </c>
      <c r="R4920" s="79" t="s">
        <v>45</v>
      </c>
      <c r="S4920" s="78">
        <v>25</v>
      </c>
      <c r="T4920" s="79" t="s">
        <v>45</v>
      </c>
      <c r="U4920" s="78">
        <v>11</v>
      </c>
      <c r="V4920" s="80" t="s">
        <v>156</v>
      </c>
      <c r="W4920" s="78">
        <v>71</v>
      </c>
      <c r="X4920" s="78">
        <v>9</v>
      </c>
    </row>
    <row r="4921" spans="1:24" x14ac:dyDescent="0.25">
      <c r="A4921" s="67"/>
      <c r="B4921" s="67">
        <v>4309</v>
      </c>
      <c r="C4921" s="67" t="s">
        <v>814</v>
      </c>
      <c r="D4921" s="109">
        <v>300025</v>
      </c>
      <c r="E4921" s="75" t="s">
        <v>630</v>
      </c>
      <c r="F4921" s="72">
        <v>712450</v>
      </c>
      <c r="G4921" s="75" t="s">
        <v>338</v>
      </c>
      <c r="H4921" s="77">
        <v>0</v>
      </c>
      <c r="I4921" s="77">
        <v>0</v>
      </c>
      <c r="J4921" s="77">
        <v>200</v>
      </c>
      <c r="K4921" s="77">
        <v>0</v>
      </c>
      <c r="L4921" s="80">
        <v>200</v>
      </c>
      <c r="M4921" s="80"/>
      <c r="N4921" s="80"/>
      <c r="O4921" s="80"/>
      <c r="P4921" s="80"/>
      <c r="Q4921" s="78">
        <v>110010</v>
      </c>
      <c r="R4921" s="79" t="s">
        <v>45</v>
      </c>
      <c r="S4921" s="78">
        <v>25</v>
      </c>
      <c r="T4921" s="79" t="s">
        <v>45</v>
      </c>
      <c r="U4921" s="78">
        <v>11</v>
      </c>
      <c r="V4921" s="80" t="s">
        <v>156</v>
      </c>
      <c r="W4921" s="78">
        <v>71</v>
      </c>
      <c r="X4921" s="78">
        <v>9</v>
      </c>
    </row>
    <row r="4922" spans="1:24" x14ac:dyDescent="0.25">
      <c r="A4922" s="67"/>
      <c r="B4922" s="67">
        <v>4310</v>
      </c>
      <c r="C4922" s="67" t="s">
        <v>814</v>
      </c>
      <c r="D4922" s="109">
        <v>300025</v>
      </c>
      <c r="E4922" s="75" t="s">
        <v>630</v>
      </c>
      <c r="F4922" s="72">
        <v>712655</v>
      </c>
      <c r="G4922" s="75" t="s">
        <v>237</v>
      </c>
      <c r="H4922" s="77">
        <v>1385.6599999999999</v>
      </c>
      <c r="I4922" s="77">
        <v>1363.27</v>
      </c>
      <c r="J4922" s="77">
        <v>6500</v>
      </c>
      <c r="K4922" s="77">
        <v>0</v>
      </c>
      <c r="L4922" s="80">
        <v>7000</v>
      </c>
      <c r="M4922" s="80"/>
      <c r="N4922" s="80"/>
      <c r="O4922" s="80"/>
      <c r="P4922" s="80"/>
      <c r="Q4922" s="78">
        <v>110010</v>
      </c>
      <c r="R4922" s="79" t="s">
        <v>45</v>
      </c>
      <c r="S4922" s="78">
        <v>25</v>
      </c>
      <c r="T4922" s="79" t="s">
        <v>45</v>
      </c>
      <c r="U4922" s="78">
        <v>11</v>
      </c>
      <c r="V4922" s="80" t="s">
        <v>156</v>
      </c>
      <c r="W4922" s="78">
        <v>71</v>
      </c>
      <c r="X4922" s="78">
        <v>9</v>
      </c>
    </row>
    <row r="4923" spans="1:24" x14ac:dyDescent="0.25">
      <c r="A4923" s="67"/>
      <c r="B4923" s="67">
        <v>4311</v>
      </c>
      <c r="C4923" s="67" t="s">
        <v>814</v>
      </c>
      <c r="D4923" s="109">
        <v>300025</v>
      </c>
      <c r="E4923" s="75" t="s">
        <v>630</v>
      </c>
      <c r="F4923" s="72">
        <v>733110</v>
      </c>
      <c r="G4923" s="75" t="s">
        <v>214</v>
      </c>
      <c r="H4923" s="77">
        <v>0</v>
      </c>
      <c r="I4923" s="77">
        <v>0</v>
      </c>
      <c r="J4923" s="77">
        <v>5200</v>
      </c>
      <c r="K4923" s="77">
        <v>0</v>
      </c>
      <c r="L4923" s="80">
        <v>6000</v>
      </c>
      <c r="M4923" s="80"/>
      <c r="N4923" s="80"/>
      <c r="O4923" s="80"/>
      <c r="P4923" s="80"/>
      <c r="Q4923" s="78">
        <v>110010</v>
      </c>
      <c r="R4923" s="79" t="s">
        <v>45</v>
      </c>
      <c r="S4923" s="78">
        <v>25</v>
      </c>
      <c r="T4923" s="79" t="s">
        <v>45</v>
      </c>
      <c r="U4923" s="78">
        <v>11</v>
      </c>
      <c r="V4923" s="80" t="s">
        <v>156</v>
      </c>
      <c r="W4923" s="78">
        <v>73</v>
      </c>
      <c r="X4923" s="78">
        <v>9</v>
      </c>
    </row>
    <row r="4924" spans="1:24" s="66" customFormat="1" x14ac:dyDescent="0.25">
      <c r="A4924" s="67"/>
      <c r="B4924" s="67">
        <v>4312</v>
      </c>
      <c r="C4924" s="67" t="s">
        <v>814</v>
      </c>
      <c r="D4924" s="109">
        <v>300025</v>
      </c>
      <c r="E4924" s="75" t="s">
        <v>630</v>
      </c>
      <c r="F4924" s="72">
        <v>733120</v>
      </c>
      <c r="G4924" s="75" t="s">
        <v>188</v>
      </c>
      <c r="H4924" s="77">
        <v>23859.200000000001</v>
      </c>
      <c r="I4924" s="77">
        <v>22837.919999999998</v>
      </c>
      <c r="J4924" s="77">
        <v>21630</v>
      </c>
      <c r="K4924" s="77">
        <v>12111.07</v>
      </c>
      <c r="L4924" s="80">
        <v>22000</v>
      </c>
      <c r="M4924" s="80"/>
      <c r="N4924" s="80"/>
      <c r="O4924" s="80"/>
      <c r="P4924" s="80"/>
      <c r="Q4924" s="78">
        <v>110010</v>
      </c>
      <c r="R4924" s="79" t="s">
        <v>45</v>
      </c>
      <c r="S4924" s="78">
        <v>25</v>
      </c>
      <c r="T4924" s="79" t="s">
        <v>45</v>
      </c>
      <c r="U4924" s="78">
        <v>11</v>
      </c>
      <c r="V4924" s="80" t="s">
        <v>156</v>
      </c>
      <c r="W4924" s="78">
        <v>73</v>
      </c>
      <c r="X4924" s="78">
        <v>9</v>
      </c>
    </row>
    <row r="4925" spans="1:24" x14ac:dyDescent="0.25">
      <c r="A4925" s="67"/>
      <c r="B4925" s="67">
        <v>4313</v>
      </c>
      <c r="C4925" s="67" t="s">
        <v>814</v>
      </c>
      <c r="D4925" s="109">
        <v>300025</v>
      </c>
      <c r="E4925" s="75" t="s">
        <v>630</v>
      </c>
      <c r="F4925" s="72">
        <v>733210</v>
      </c>
      <c r="G4925" s="75" t="s">
        <v>251</v>
      </c>
      <c r="H4925" s="77">
        <v>0</v>
      </c>
      <c r="I4925" s="77">
        <v>0</v>
      </c>
      <c r="J4925" s="77">
        <v>200</v>
      </c>
      <c r="K4925" s="77">
        <v>0</v>
      </c>
      <c r="L4925" s="80">
        <v>200</v>
      </c>
      <c r="M4925" s="80"/>
      <c r="N4925" s="80"/>
      <c r="O4925" s="80"/>
      <c r="P4925" s="80"/>
      <c r="Q4925" s="78">
        <v>110010</v>
      </c>
      <c r="R4925" s="79" t="s">
        <v>45</v>
      </c>
      <c r="S4925" s="78">
        <v>25</v>
      </c>
      <c r="T4925" s="79" t="s">
        <v>45</v>
      </c>
      <c r="U4925" s="78">
        <v>11</v>
      </c>
      <c r="V4925" s="80" t="s">
        <v>156</v>
      </c>
      <c r="W4925" s="78">
        <v>73</v>
      </c>
      <c r="X4925" s="78">
        <v>9</v>
      </c>
    </row>
    <row r="4926" spans="1:24" x14ac:dyDescent="0.25">
      <c r="A4926" s="67"/>
      <c r="B4926" s="67">
        <v>4314</v>
      </c>
      <c r="C4926" s="67" t="s">
        <v>814</v>
      </c>
      <c r="D4926" s="109">
        <v>300025</v>
      </c>
      <c r="E4926" s="75" t="s">
        <v>630</v>
      </c>
      <c r="F4926" s="72">
        <v>733220</v>
      </c>
      <c r="G4926" s="75" t="s">
        <v>256</v>
      </c>
      <c r="H4926" s="77">
        <v>0</v>
      </c>
      <c r="I4926" s="77">
        <v>0</v>
      </c>
      <c r="J4926" s="77">
        <v>300</v>
      </c>
      <c r="K4926" s="77">
        <v>0</v>
      </c>
      <c r="L4926" s="80">
        <v>300</v>
      </c>
      <c r="M4926" s="80"/>
      <c r="N4926" s="80"/>
      <c r="O4926" s="80"/>
      <c r="P4926" s="80"/>
      <c r="Q4926" s="78">
        <v>110010</v>
      </c>
      <c r="R4926" s="79" t="s">
        <v>45</v>
      </c>
      <c r="S4926" s="78">
        <v>25</v>
      </c>
      <c r="T4926" s="79" t="s">
        <v>45</v>
      </c>
      <c r="U4926" s="78">
        <v>11</v>
      </c>
      <c r="V4926" s="80" t="s">
        <v>156</v>
      </c>
      <c r="W4926" s="78">
        <v>73</v>
      </c>
      <c r="X4926" s="78">
        <v>9</v>
      </c>
    </row>
    <row r="4927" spans="1:24" x14ac:dyDescent="0.25">
      <c r="A4927" s="67"/>
      <c r="B4927" s="67">
        <v>4315</v>
      </c>
      <c r="C4927" s="67" t="s">
        <v>814</v>
      </c>
      <c r="D4927" s="109">
        <v>300025</v>
      </c>
      <c r="E4927" s="75" t="s">
        <v>630</v>
      </c>
      <c r="F4927" s="72">
        <v>744210</v>
      </c>
      <c r="G4927" s="75" t="s">
        <v>190</v>
      </c>
      <c r="H4927" s="77">
        <v>499.90000000000009</v>
      </c>
      <c r="I4927" s="77">
        <v>442.40000000000003</v>
      </c>
      <c r="J4927" s="77">
        <v>1000</v>
      </c>
      <c r="K4927" s="77">
        <v>252</v>
      </c>
      <c r="L4927" s="80">
        <v>1000</v>
      </c>
      <c r="M4927" s="80"/>
      <c r="N4927" s="80"/>
      <c r="O4927" s="80"/>
      <c r="P4927" s="80"/>
      <c r="Q4927" s="78">
        <v>110010</v>
      </c>
      <c r="R4927" s="79" t="s">
        <v>45</v>
      </c>
      <c r="S4927" s="78">
        <v>25</v>
      </c>
      <c r="T4927" s="79" t="s">
        <v>45</v>
      </c>
      <c r="U4927" s="78">
        <v>11</v>
      </c>
      <c r="V4927" s="80" t="s">
        <v>156</v>
      </c>
      <c r="W4927" s="78">
        <v>74</v>
      </c>
      <c r="X4927" s="78">
        <v>9</v>
      </c>
    </row>
    <row r="4928" spans="1:24" x14ac:dyDescent="0.25">
      <c r="A4928" s="67"/>
      <c r="B4928" s="67">
        <v>4316</v>
      </c>
      <c r="C4928" s="67" t="s">
        <v>814</v>
      </c>
      <c r="D4928" s="109">
        <v>300025</v>
      </c>
      <c r="E4928" s="75" t="s">
        <v>630</v>
      </c>
      <c r="F4928" s="72">
        <v>744220</v>
      </c>
      <c r="G4928" s="75" t="s">
        <v>191</v>
      </c>
      <c r="H4928" s="77">
        <v>3961.0600000000004</v>
      </c>
      <c r="I4928" s="77">
        <v>8043.45</v>
      </c>
      <c r="J4928" s="77">
        <v>7000</v>
      </c>
      <c r="K4928" s="77">
        <v>1952.2</v>
      </c>
      <c r="L4928" s="80">
        <v>7000</v>
      </c>
      <c r="M4928" s="80"/>
      <c r="N4928" s="80"/>
      <c r="O4928" s="80"/>
      <c r="P4928" s="80"/>
      <c r="Q4928" s="78">
        <v>110010</v>
      </c>
      <c r="R4928" s="79" t="s">
        <v>45</v>
      </c>
      <c r="S4928" s="78">
        <v>25</v>
      </c>
      <c r="T4928" s="79" t="s">
        <v>45</v>
      </c>
      <c r="U4928" s="78">
        <v>11</v>
      </c>
      <c r="V4928" s="80" t="s">
        <v>156</v>
      </c>
      <c r="W4928" s="78">
        <v>74</v>
      </c>
      <c r="X4928" s="78">
        <v>9</v>
      </c>
    </row>
    <row r="4929" spans="1:24" x14ac:dyDescent="0.25">
      <c r="A4929" s="67"/>
      <c r="B4929" s="67">
        <v>4317</v>
      </c>
      <c r="C4929" s="67" t="s">
        <v>814</v>
      </c>
      <c r="D4929" s="109">
        <v>300025</v>
      </c>
      <c r="E4929" s="75" t="s">
        <v>630</v>
      </c>
      <c r="F4929" s="72">
        <v>755110</v>
      </c>
      <c r="G4929" s="75" t="s">
        <v>323</v>
      </c>
      <c r="H4929" s="77">
        <v>0</v>
      </c>
      <c r="I4929" s="77">
        <v>0</v>
      </c>
      <c r="J4929" s="77">
        <v>2000</v>
      </c>
      <c r="K4929" s="77">
        <v>0</v>
      </c>
      <c r="L4929" s="80">
        <v>2000</v>
      </c>
      <c r="M4929" s="80"/>
      <c r="N4929" s="80"/>
      <c r="O4929" s="80"/>
      <c r="P4929" s="80"/>
      <c r="Q4929" s="78">
        <v>110010</v>
      </c>
      <c r="R4929" s="79" t="s">
        <v>45</v>
      </c>
      <c r="S4929" s="78">
        <v>25</v>
      </c>
      <c r="T4929" s="79" t="s">
        <v>45</v>
      </c>
      <c r="U4929" s="78">
        <v>11</v>
      </c>
      <c r="V4929" s="80" t="s">
        <v>156</v>
      </c>
      <c r="W4929" s="78">
        <v>75</v>
      </c>
      <c r="X4929" s="78">
        <v>9</v>
      </c>
    </row>
    <row r="4930" spans="1:24" x14ac:dyDescent="0.25">
      <c r="A4930" s="67"/>
      <c r="B4930" s="67">
        <v>4318</v>
      </c>
      <c r="C4930" s="67" t="s">
        <v>814</v>
      </c>
      <c r="D4930" s="109">
        <v>300025</v>
      </c>
      <c r="E4930" s="75" t="s">
        <v>630</v>
      </c>
      <c r="F4930" s="72">
        <v>755240</v>
      </c>
      <c r="G4930" s="75" t="s">
        <v>193</v>
      </c>
      <c r="H4930" s="77">
        <v>171.1</v>
      </c>
      <c r="I4930" s="77">
        <v>0</v>
      </c>
      <c r="J4930" s="77">
        <v>300</v>
      </c>
      <c r="K4930" s="77">
        <v>0</v>
      </c>
      <c r="L4930" s="80">
        <v>300</v>
      </c>
      <c r="M4930" s="80"/>
      <c r="N4930" s="80"/>
      <c r="O4930" s="80"/>
      <c r="P4930" s="80"/>
      <c r="Q4930" s="78">
        <v>110010</v>
      </c>
      <c r="R4930" s="79" t="s">
        <v>45</v>
      </c>
      <c r="S4930" s="78">
        <v>25</v>
      </c>
      <c r="T4930" s="79" t="s">
        <v>45</v>
      </c>
      <c r="U4930" s="78">
        <v>11</v>
      </c>
      <c r="V4930" s="80" t="s">
        <v>156</v>
      </c>
      <c r="W4930" s="78">
        <v>75</v>
      </c>
      <c r="X4930" s="78">
        <v>9</v>
      </c>
    </row>
    <row r="4931" spans="1:24" x14ac:dyDescent="0.25">
      <c r="A4931" s="67"/>
      <c r="B4931" s="67">
        <v>4319</v>
      </c>
      <c r="C4931" s="67" t="s">
        <v>814</v>
      </c>
      <c r="D4931" s="109">
        <v>300025</v>
      </c>
      <c r="E4931" s="75" t="s">
        <v>630</v>
      </c>
      <c r="F4931" s="72">
        <v>755310</v>
      </c>
      <c r="G4931" s="75" t="s">
        <v>194</v>
      </c>
      <c r="H4931" s="77">
        <v>187.70999999999998</v>
      </c>
      <c r="I4931" s="77">
        <v>123.96</v>
      </c>
      <c r="J4931" s="77">
        <v>1000</v>
      </c>
      <c r="K4931" s="77">
        <v>360.71999999999997</v>
      </c>
      <c r="L4931" s="80">
        <v>1000</v>
      </c>
      <c r="M4931" s="80"/>
      <c r="N4931" s="80"/>
      <c r="O4931" s="80"/>
      <c r="P4931" s="80"/>
      <c r="Q4931" s="78">
        <v>110010</v>
      </c>
      <c r="R4931" s="79" t="s">
        <v>45</v>
      </c>
      <c r="S4931" s="78">
        <v>25</v>
      </c>
      <c r="T4931" s="79" t="s">
        <v>45</v>
      </c>
      <c r="U4931" s="78">
        <v>11</v>
      </c>
      <c r="V4931" s="80" t="s">
        <v>156</v>
      </c>
      <c r="W4931" s="78">
        <v>75</v>
      </c>
      <c r="X4931" s="78">
        <v>9</v>
      </c>
    </row>
    <row r="4932" spans="1:24" x14ac:dyDescent="0.25">
      <c r="A4932" s="67"/>
      <c r="B4932" s="67">
        <v>4320</v>
      </c>
      <c r="C4932" s="67" t="s">
        <v>814</v>
      </c>
      <c r="D4932" s="109">
        <v>300025</v>
      </c>
      <c r="E4932" s="75" t="s">
        <v>630</v>
      </c>
      <c r="F4932" s="72">
        <v>755340</v>
      </c>
      <c r="G4932" s="75" t="s">
        <v>361</v>
      </c>
      <c r="H4932" s="77">
        <v>0</v>
      </c>
      <c r="I4932" s="77">
        <v>0</v>
      </c>
      <c r="J4932" s="77">
        <v>500</v>
      </c>
      <c r="K4932" s="77">
        <v>89.5</v>
      </c>
      <c r="L4932" s="80">
        <v>500</v>
      </c>
      <c r="M4932" s="80"/>
      <c r="N4932" s="80"/>
      <c r="O4932" s="80"/>
      <c r="P4932" s="80"/>
      <c r="Q4932" s="78">
        <v>110010</v>
      </c>
      <c r="R4932" s="79" t="s">
        <v>45</v>
      </c>
      <c r="S4932" s="78">
        <v>25</v>
      </c>
      <c r="T4932" s="79" t="s">
        <v>45</v>
      </c>
      <c r="U4932" s="78">
        <v>11</v>
      </c>
      <c r="V4932" s="80" t="s">
        <v>156</v>
      </c>
      <c r="W4932" s="78">
        <v>75</v>
      </c>
      <c r="X4932" s="78">
        <v>9</v>
      </c>
    </row>
    <row r="4933" spans="1:24" x14ac:dyDescent="0.25">
      <c r="A4933" s="67"/>
      <c r="B4933" s="67">
        <v>4321</v>
      </c>
      <c r="C4933" s="67" t="s">
        <v>814</v>
      </c>
      <c r="D4933" s="109">
        <v>300025</v>
      </c>
      <c r="E4933" s="75" t="s">
        <v>630</v>
      </c>
      <c r="F4933" s="72">
        <v>755360</v>
      </c>
      <c r="G4933" s="75" t="s">
        <v>225</v>
      </c>
      <c r="H4933" s="77">
        <v>14.72</v>
      </c>
      <c r="I4933" s="77">
        <v>175.28</v>
      </c>
      <c r="J4933" s="77">
        <v>1762</v>
      </c>
      <c r="K4933" s="77">
        <v>1455</v>
      </c>
      <c r="L4933" s="80">
        <v>1800</v>
      </c>
      <c r="M4933" s="80"/>
      <c r="N4933" s="80"/>
      <c r="O4933" s="80"/>
      <c r="P4933" s="80"/>
      <c r="Q4933" s="78">
        <v>110010</v>
      </c>
      <c r="R4933" s="79" t="s">
        <v>45</v>
      </c>
      <c r="S4933" s="78">
        <v>25</v>
      </c>
      <c r="T4933" s="79" t="s">
        <v>45</v>
      </c>
      <c r="U4933" s="78">
        <v>11</v>
      </c>
      <c r="V4933" s="80" t="s">
        <v>156</v>
      </c>
      <c r="W4933" s="78">
        <v>75</v>
      </c>
      <c r="X4933" s="78">
        <v>9</v>
      </c>
    </row>
    <row r="4934" spans="1:24" x14ac:dyDescent="0.25">
      <c r="A4934" s="67"/>
      <c r="B4934" s="67">
        <v>4322</v>
      </c>
      <c r="C4934" s="67" t="s">
        <v>814</v>
      </c>
      <c r="D4934" s="109">
        <v>300025</v>
      </c>
      <c r="E4934" s="75" t="s">
        <v>630</v>
      </c>
      <c r="F4934" s="72">
        <v>755510</v>
      </c>
      <c r="G4934" s="75" t="s">
        <v>195</v>
      </c>
      <c r="H4934" s="77">
        <v>0</v>
      </c>
      <c r="I4934" s="77">
        <v>0</v>
      </c>
      <c r="J4934" s="77">
        <v>150</v>
      </c>
      <c r="K4934" s="77">
        <v>0</v>
      </c>
      <c r="L4934" s="80">
        <v>0</v>
      </c>
      <c r="M4934" s="80"/>
      <c r="N4934" s="80"/>
      <c r="O4934" s="80"/>
      <c r="P4934" s="80"/>
      <c r="Q4934" s="78">
        <v>110010</v>
      </c>
      <c r="R4934" s="79" t="s">
        <v>45</v>
      </c>
      <c r="S4934" s="78">
        <v>25</v>
      </c>
      <c r="T4934" s="79" t="s">
        <v>45</v>
      </c>
      <c r="U4934" s="78">
        <v>11</v>
      </c>
      <c r="V4934" s="80" t="s">
        <v>156</v>
      </c>
      <c r="W4934" s="78">
        <v>75</v>
      </c>
      <c r="X4934" s="78">
        <v>9</v>
      </c>
    </row>
    <row r="4935" spans="1:24" x14ac:dyDescent="0.25">
      <c r="A4935" s="67"/>
      <c r="B4935" s="67">
        <v>4323</v>
      </c>
      <c r="C4935" s="67" t="s">
        <v>814</v>
      </c>
      <c r="D4935" s="109">
        <v>300025</v>
      </c>
      <c r="E4935" s="75" t="s">
        <v>630</v>
      </c>
      <c r="F4935" s="72">
        <v>755705</v>
      </c>
      <c r="G4935" s="75" t="s">
        <v>196</v>
      </c>
      <c r="H4935" s="77">
        <v>95.58</v>
      </c>
      <c r="I4935" s="77">
        <v>60.070000000000007</v>
      </c>
      <c r="J4935" s="77">
        <v>200</v>
      </c>
      <c r="K4935" s="77">
        <v>0</v>
      </c>
      <c r="L4935" s="80">
        <v>200</v>
      </c>
      <c r="M4935" s="80"/>
      <c r="N4935" s="80"/>
      <c r="O4935" s="80"/>
      <c r="P4935" s="80"/>
      <c r="Q4935" s="78">
        <v>110010</v>
      </c>
      <c r="R4935" s="79" t="s">
        <v>45</v>
      </c>
      <c r="S4935" s="78">
        <v>25</v>
      </c>
      <c r="T4935" s="79" t="s">
        <v>45</v>
      </c>
      <c r="U4935" s="78">
        <v>11</v>
      </c>
      <c r="V4935" s="80" t="s">
        <v>156</v>
      </c>
      <c r="W4935" s="78">
        <v>75</v>
      </c>
      <c r="X4935" s="78">
        <v>1</v>
      </c>
    </row>
    <row r="4936" spans="1:24" x14ac:dyDescent="0.25">
      <c r="A4936" s="67"/>
      <c r="B4936" s="67">
        <v>4324</v>
      </c>
      <c r="C4936" s="67" t="s">
        <v>814</v>
      </c>
      <c r="D4936" s="109">
        <v>300025</v>
      </c>
      <c r="E4936" s="75" t="s">
        <v>630</v>
      </c>
      <c r="F4936" s="72">
        <v>755765</v>
      </c>
      <c r="G4936" s="75" t="s">
        <v>239</v>
      </c>
      <c r="H4936" s="77">
        <v>0</v>
      </c>
      <c r="I4936" s="77">
        <v>0</v>
      </c>
      <c r="J4936" s="77">
        <v>200</v>
      </c>
      <c r="K4936" s="77">
        <v>0</v>
      </c>
      <c r="L4936" s="80">
        <v>200</v>
      </c>
      <c r="M4936" s="80"/>
      <c r="N4936" s="80"/>
      <c r="O4936" s="80"/>
      <c r="P4936" s="80"/>
      <c r="Q4936" s="78">
        <v>110010</v>
      </c>
      <c r="R4936" s="79" t="s">
        <v>45</v>
      </c>
      <c r="S4936" s="78">
        <v>25</v>
      </c>
      <c r="T4936" s="79" t="s">
        <v>45</v>
      </c>
      <c r="U4936" s="78">
        <v>11</v>
      </c>
      <c r="V4936" s="80" t="s">
        <v>156</v>
      </c>
      <c r="W4936" s="78">
        <v>75</v>
      </c>
      <c r="X4936" s="78">
        <v>1</v>
      </c>
    </row>
    <row r="4937" spans="1:24" x14ac:dyDescent="0.25">
      <c r="A4937" s="67"/>
      <c r="B4937" s="67">
        <v>4325</v>
      </c>
      <c r="C4937" s="67" t="s">
        <v>814</v>
      </c>
      <c r="D4937" s="109">
        <v>300025</v>
      </c>
      <c r="E4937" s="75" t="s">
        <v>630</v>
      </c>
      <c r="F4937" s="72">
        <v>787410</v>
      </c>
      <c r="G4937" s="75" t="s">
        <v>227</v>
      </c>
      <c r="H4937" s="77">
        <v>0</v>
      </c>
      <c r="I4937" s="77">
        <v>2849.64</v>
      </c>
      <c r="J4937" s="77">
        <v>2300</v>
      </c>
      <c r="K4937" s="77">
        <v>684.6</v>
      </c>
      <c r="L4937" s="80">
        <v>2300</v>
      </c>
      <c r="M4937" s="80"/>
      <c r="N4937" s="80"/>
      <c r="O4937" s="80"/>
      <c r="P4937" s="80"/>
      <c r="Q4937" s="78">
        <v>110010</v>
      </c>
      <c r="R4937" s="79" t="s">
        <v>45</v>
      </c>
      <c r="S4937" s="78">
        <v>25</v>
      </c>
      <c r="T4937" s="79" t="s">
        <v>45</v>
      </c>
      <c r="U4937" s="78">
        <v>11</v>
      </c>
      <c r="V4937" s="80" t="s">
        <v>156</v>
      </c>
      <c r="W4937" s="78">
        <v>78</v>
      </c>
      <c r="X4937" s="78">
        <v>1</v>
      </c>
    </row>
    <row r="4938" spans="1:24" x14ac:dyDescent="0.25">
      <c r="A4938" s="67"/>
      <c r="B4938" s="67">
        <v>4326</v>
      </c>
      <c r="C4938" s="67" t="s">
        <v>814</v>
      </c>
      <c r="D4938" s="109">
        <v>300025</v>
      </c>
      <c r="E4938" s="75" t="s">
        <v>630</v>
      </c>
      <c r="F4938" s="72">
        <v>787430</v>
      </c>
      <c r="G4938" s="75" t="s">
        <v>207</v>
      </c>
      <c r="H4938" s="77">
        <v>0</v>
      </c>
      <c r="I4938" s="77">
        <v>0</v>
      </c>
      <c r="J4938" s="77">
        <v>2370</v>
      </c>
      <c r="K4938" s="77">
        <v>869.99</v>
      </c>
      <c r="L4938" s="80">
        <v>2300</v>
      </c>
      <c r="M4938" s="80"/>
      <c r="N4938" s="80"/>
      <c r="O4938" s="80"/>
      <c r="P4938" s="80"/>
      <c r="Q4938" s="78">
        <v>110010</v>
      </c>
      <c r="R4938" s="79" t="s">
        <v>45</v>
      </c>
      <c r="S4938" s="78">
        <v>25</v>
      </c>
      <c r="T4938" s="79" t="s">
        <v>45</v>
      </c>
      <c r="U4938" s="78">
        <v>11</v>
      </c>
      <c r="V4938" s="80" t="s">
        <v>156</v>
      </c>
      <c r="W4938" s="78">
        <v>78</v>
      </c>
      <c r="X4938" s="78">
        <v>1</v>
      </c>
    </row>
    <row r="4939" spans="1:24" x14ac:dyDescent="0.25">
      <c r="A4939" s="67"/>
      <c r="B4939" s="67"/>
      <c r="C4939" s="67" t="s">
        <v>814</v>
      </c>
      <c r="D4939" s="109">
        <v>300025</v>
      </c>
      <c r="E4939" s="75" t="s">
        <v>630</v>
      </c>
      <c r="F4939" s="66">
        <v>798142</v>
      </c>
      <c r="G4939" s="66" t="s">
        <v>839</v>
      </c>
      <c r="H4939" s="77"/>
      <c r="I4939" s="77"/>
      <c r="J4939" s="77"/>
      <c r="K4939" s="77"/>
      <c r="L4939" s="80">
        <v>-6585</v>
      </c>
      <c r="M4939" s="80"/>
      <c r="N4939" s="80"/>
      <c r="O4939" s="80"/>
      <c r="P4939" s="80"/>
      <c r="Q4939" s="78">
        <v>110010</v>
      </c>
      <c r="R4939" s="79" t="s">
        <v>45</v>
      </c>
      <c r="S4939" s="78">
        <v>25</v>
      </c>
      <c r="T4939" s="79" t="s">
        <v>45</v>
      </c>
      <c r="U4939" s="78">
        <v>11</v>
      </c>
      <c r="V4939" s="80" t="s">
        <v>156</v>
      </c>
      <c r="W4939" s="78">
        <v>79</v>
      </c>
      <c r="X4939" s="78">
        <v>1</v>
      </c>
    </row>
    <row r="4940" spans="1:24" x14ac:dyDescent="0.25">
      <c r="A4940" s="67"/>
      <c r="B4940" s="67">
        <v>4327</v>
      </c>
      <c r="C4940" s="67" t="s">
        <v>814</v>
      </c>
      <c r="D4940" s="107">
        <v>319052</v>
      </c>
      <c r="E4940" s="75" t="s">
        <v>310</v>
      </c>
      <c r="F4940" s="76">
        <v>611110</v>
      </c>
      <c r="G4940" s="75" t="s">
        <v>258</v>
      </c>
      <c r="H4940" s="77">
        <v>65518.8</v>
      </c>
      <c r="I4940" s="77">
        <v>86575.370000000024</v>
      </c>
      <c r="J4940" s="77">
        <v>120382</v>
      </c>
      <c r="K4940" s="77">
        <v>63222.23</v>
      </c>
      <c r="L4940" s="80">
        <v>114319</v>
      </c>
      <c r="M4940" s="80"/>
      <c r="N4940" s="80"/>
      <c r="O4940" s="80"/>
      <c r="P4940" s="80"/>
      <c r="Q4940" s="78">
        <v>110010</v>
      </c>
      <c r="R4940" s="79" t="s">
        <v>150</v>
      </c>
      <c r="S4940" s="78">
        <v>10</v>
      </c>
      <c r="T4940" s="79" t="s">
        <v>150</v>
      </c>
      <c r="U4940" s="78">
        <v>11</v>
      </c>
      <c r="V4940" s="80" t="s">
        <v>156</v>
      </c>
      <c r="W4940" s="78">
        <v>61</v>
      </c>
      <c r="X4940" s="78">
        <v>1</v>
      </c>
    </row>
    <row r="4941" spans="1:24" x14ac:dyDescent="0.25">
      <c r="A4941" s="67"/>
      <c r="B4941" s="67">
        <v>4328</v>
      </c>
      <c r="C4941" s="67" t="s">
        <v>814</v>
      </c>
      <c r="D4941" s="107">
        <v>319052</v>
      </c>
      <c r="E4941" s="75" t="s">
        <v>310</v>
      </c>
      <c r="F4941" s="76">
        <v>611115</v>
      </c>
      <c r="G4941" s="75" t="s">
        <v>259</v>
      </c>
      <c r="H4941" s="77">
        <v>0</v>
      </c>
      <c r="I4941" s="77">
        <v>0</v>
      </c>
      <c r="J4941" s="77">
        <v>416</v>
      </c>
      <c r="K4941" s="77">
        <v>0</v>
      </c>
      <c r="L4941" s="80">
        <v>386</v>
      </c>
      <c r="M4941" s="80"/>
      <c r="N4941" s="80"/>
      <c r="O4941" s="80"/>
      <c r="P4941" s="80"/>
      <c r="Q4941" s="78">
        <v>110010</v>
      </c>
      <c r="R4941" s="79" t="s">
        <v>150</v>
      </c>
      <c r="S4941" s="78">
        <v>10</v>
      </c>
      <c r="T4941" s="79" t="s">
        <v>150</v>
      </c>
      <c r="U4941" s="78">
        <v>11</v>
      </c>
      <c r="V4941" s="80" t="s">
        <v>156</v>
      </c>
      <c r="W4941" s="78">
        <v>61</v>
      </c>
      <c r="X4941" s="78">
        <v>1</v>
      </c>
    </row>
    <row r="4942" spans="1:24" x14ac:dyDescent="0.25">
      <c r="A4942" s="67"/>
      <c r="B4942" s="67">
        <v>4329</v>
      </c>
      <c r="C4942" s="67" t="s">
        <v>814</v>
      </c>
      <c r="D4942" s="107">
        <v>319052</v>
      </c>
      <c r="E4942" s="75" t="s">
        <v>310</v>
      </c>
      <c r="F4942" s="76">
        <v>611120</v>
      </c>
      <c r="G4942" s="75" t="s">
        <v>229</v>
      </c>
      <c r="H4942" s="77">
        <v>29124</v>
      </c>
      <c r="I4942" s="77">
        <v>28659.37</v>
      </c>
      <c r="J4942" s="77">
        <v>35209</v>
      </c>
      <c r="K4942" s="77">
        <v>18318.400000000001</v>
      </c>
      <c r="L4942" s="80">
        <v>0</v>
      </c>
      <c r="M4942" s="80"/>
      <c r="N4942" s="80"/>
      <c r="O4942" s="80"/>
      <c r="P4942" s="80"/>
      <c r="Q4942" s="78">
        <v>110010</v>
      </c>
      <c r="R4942" s="79" t="s">
        <v>150</v>
      </c>
      <c r="S4942" s="78">
        <v>10</v>
      </c>
      <c r="T4942" s="79" t="s">
        <v>150</v>
      </c>
      <c r="U4942" s="78">
        <v>11</v>
      </c>
      <c r="V4942" s="80" t="s">
        <v>156</v>
      </c>
      <c r="W4942" s="78">
        <v>61</v>
      </c>
      <c r="X4942" s="78">
        <v>1</v>
      </c>
    </row>
    <row r="4943" spans="1:24" x14ac:dyDescent="0.25">
      <c r="A4943" s="67"/>
      <c r="B4943" s="67">
        <v>4330</v>
      </c>
      <c r="C4943" s="67" t="s">
        <v>814</v>
      </c>
      <c r="D4943" s="107">
        <v>319052</v>
      </c>
      <c r="E4943" s="75" t="s">
        <v>310</v>
      </c>
      <c r="F4943" s="76">
        <v>611150</v>
      </c>
      <c r="G4943" s="75" t="s">
        <v>262</v>
      </c>
      <c r="H4943" s="77">
        <v>12250.33</v>
      </c>
      <c r="I4943" s="77">
        <v>8847.4599999999991</v>
      </c>
      <c r="J4943" s="77">
        <v>9202</v>
      </c>
      <c r="K4943" s="77">
        <v>0</v>
      </c>
      <c r="L4943" s="80">
        <v>16005</v>
      </c>
      <c r="M4943" s="80"/>
      <c r="N4943" s="80"/>
      <c r="O4943" s="80"/>
      <c r="P4943" s="80"/>
      <c r="Q4943" s="78">
        <v>110010</v>
      </c>
      <c r="R4943" s="79" t="s">
        <v>150</v>
      </c>
      <c r="S4943" s="78">
        <v>10</v>
      </c>
      <c r="T4943" s="79" t="s">
        <v>150</v>
      </c>
      <c r="U4943" s="78">
        <v>11</v>
      </c>
      <c r="V4943" s="80" t="s">
        <v>156</v>
      </c>
      <c r="W4943" s="78">
        <v>61</v>
      </c>
      <c r="X4943" s="78">
        <v>1</v>
      </c>
    </row>
    <row r="4944" spans="1:24" x14ac:dyDescent="0.25">
      <c r="A4944" s="67"/>
      <c r="B4944" s="67">
        <v>4331</v>
      </c>
      <c r="C4944" s="67" t="s">
        <v>814</v>
      </c>
      <c r="D4944" s="107">
        <v>319052</v>
      </c>
      <c r="E4944" s="75" t="s">
        <v>310</v>
      </c>
      <c r="F4944" s="76">
        <v>611160</v>
      </c>
      <c r="G4944" s="75" t="s">
        <v>230</v>
      </c>
      <c r="H4944" s="77">
        <v>0</v>
      </c>
      <c r="I4944" s="77">
        <v>0</v>
      </c>
      <c r="J4944" s="77">
        <v>4759</v>
      </c>
      <c r="K4944" s="77">
        <v>0</v>
      </c>
      <c r="L4944" s="80">
        <v>0</v>
      </c>
      <c r="M4944" s="80"/>
      <c r="N4944" s="80"/>
      <c r="O4944" s="80"/>
      <c r="P4944" s="80"/>
      <c r="Q4944" s="78">
        <v>110010</v>
      </c>
      <c r="R4944" s="79" t="s">
        <v>150</v>
      </c>
      <c r="S4944" s="78">
        <v>10</v>
      </c>
      <c r="T4944" s="79" t="s">
        <v>150</v>
      </c>
      <c r="U4944" s="78">
        <v>11</v>
      </c>
      <c r="V4944" s="80" t="s">
        <v>156</v>
      </c>
      <c r="W4944" s="78">
        <v>61</v>
      </c>
      <c r="X4944" s="78">
        <v>1</v>
      </c>
    </row>
    <row r="4945" spans="1:24" x14ac:dyDescent="0.25">
      <c r="A4945" s="67"/>
      <c r="B4945" s="67">
        <v>4332</v>
      </c>
      <c r="C4945" s="67" t="s">
        <v>814</v>
      </c>
      <c r="D4945" s="107">
        <v>319052</v>
      </c>
      <c r="E4945" s="75" t="s">
        <v>310</v>
      </c>
      <c r="F4945" s="76">
        <v>733110</v>
      </c>
      <c r="G4945" s="75" t="s">
        <v>214</v>
      </c>
      <c r="H4945" s="77">
        <v>0</v>
      </c>
      <c r="I4945" s="77">
        <v>0</v>
      </c>
      <c r="J4945" s="77">
        <v>500</v>
      </c>
      <c r="K4945" s="77">
        <v>0</v>
      </c>
      <c r="L4945" s="80">
        <v>1000</v>
      </c>
      <c r="M4945" s="80">
        <f t="shared" ref="M4945:M4953" si="113">+L4945-J4945</f>
        <v>500</v>
      </c>
      <c r="N4945" s="80"/>
      <c r="O4945" s="80"/>
      <c r="P4945" s="80"/>
      <c r="Q4945" s="78">
        <v>110010</v>
      </c>
      <c r="R4945" s="79" t="s">
        <v>150</v>
      </c>
      <c r="S4945" s="78">
        <v>10</v>
      </c>
      <c r="T4945" s="79" t="s">
        <v>150</v>
      </c>
      <c r="U4945" s="78">
        <v>11</v>
      </c>
      <c r="V4945" s="80" t="s">
        <v>156</v>
      </c>
      <c r="W4945" s="78">
        <v>73</v>
      </c>
      <c r="X4945" s="78">
        <v>4</v>
      </c>
    </row>
    <row r="4946" spans="1:24" x14ac:dyDescent="0.25">
      <c r="A4946" s="67"/>
      <c r="B4946" s="67">
        <v>4333</v>
      </c>
      <c r="C4946" s="67" t="s">
        <v>814</v>
      </c>
      <c r="D4946" s="107">
        <v>319052</v>
      </c>
      <c r="E4946" s="75" t="s">
        <v>310</v>
      </c>
      <c r="F4946" s="76">
        <v>733220</v>
      </c>
      <c r="G4946" s="75" t="s">
        <v>256</v>
      </c>
      <c r="H4946" s="77">
        <v>0</v>
      </c>
      <c r="I4946" s="77">
        <v>0</v>
      </c>
      <c r="J4946" s="77">
        <v>120</v>
      </c>
      <c r="K4946" s="77">
        <v>0</v>
      </c>
      <c r="L4946" s="80">
        <v>0</v>
      </c>
      <c r="M4946" s="80">
        <f t="shared" si="113"/>
        <v>-120</v>
      </c>
      <c r="N4946" s="80"/>
      <c r="O4946" s="80"/>
      <c r="P4946" s="80"/>
      <c r="Q4946" s="78">
        <v>110010</v>
      </c>
      <c r="R4946" s="79" t="s">
        <v>150</v>
      </c>
      <c r="S4946" s="78">
        <v>10</v>
      </c>
      <c r="T4946" s="79" t="s">
        <v>150</v>
      </c>
      <c r="U4946" s="78">
        <v>11</v>
      </c>
      <c r="V4946" s="80" t="s">
        <v>156</v>
      </c>
      <c r="W4946" s="78">
        <v>73</v>
      </c>
      <c r="X4946" s="78">
        <v>4</v>
      </c>
    </row>
    <row r="4947" spans="1:24" x14ac:dyDescent="0.25">
      <c r="A4947" s="67"/>
      <c r="B4947" s="67">
        <v>4334</v>
      </c>
      <c r="C4947" s="67" t="s">
        <v>814</v>
      </c>
      <c r="D4947" s="107">
        <v>319052</v>
      </c>
      <c r="E4947" s="75" t="s">
        <v>310</v>
      </c>
      <c r="F4947" s="76">
        <v>744210</v>
      </c>
      <c r="G4947" s="75" t="s">
        <v>190</v>
      </c>
      <c r="H4947" s="77">
        <v>0</v>
      </c>
      <c r="I4947" s="77">
        <v>0</v>
      </c>
      <c r="J4947" s="77">
        <v>200</v>
      </c>
      <c r="K4947" s="77">
        <v>0</v>
      </c>
      <c r="L4947" s="80">
        <v>0</v>
      </c>
      <c r="M4947" s="80">
        <f t="shared" si="113"/>
        <v>-200</v>
      </c>
      <c r="N4947" s="80"/>
      <c r="O4947" s="80"/>
      <c r="P4947" s="80"/>
      <c r="Q4947" s="78">
        <v>110010</v>
      </c>
      <c r="R4947" s="79" t="s">
        <v>150</v>
      </c>
      <c r="S4947" s="78">
        <v>10</v>
      </c>
      <c r="T4947" s="79" t="s">
        <v>150</v>
      </c>
      <c r="U4947" s="78">
        <v>11</v>
      </c>
      <c r="V4947" s="80" t="s">
        <v>156</v>
      </c>
      <c r="W4947" s="78">
        <v>74</v>
      </c>
      <c r="X4947" s="78">
        <v>4</v>
      </c>
    </row>
    <row r="4948" spans="1:24" x14ac:dyDescent="0.25">
      <c r="A4948" s="67"/>
      <c r="B4948" s="67">
        <v>4335</v>
      </c>
      <c r="C4948" s="67" t="s">
        <v>814</v>
      </c>
      <c r="D4948" s="107">
        <v>319052</v>
      </c>
      <c r="E4948" s="75" t="s">
        <v>310</v>
      </c>
      <c r="F4948" s="76">
        <v>744220</v>
      </c>
      <c r="G4948" s="75" t="s">
        <v>191</v>
      </c>
      <c r="H4948" s="77">
        <v>0</v>
      </c>
      <c r="I4948" s="77">
        <v>0</v>
      </c>
      <c r="J4948" s="77">
        <v>200</v>
      </c>
      <c r="K4948" s="77">
        <v>0</v>
      </c>
      <c r="L4948" s="80">
        <v>0</v>
      </c>
      <c r="M4948" s="80">
        <f t="shared" si="113"/>
        <v>-200</v>
      </c>
      <c r="N4948" s="80"/>
      <c r="O4948" s="80"/>
      <c r="P4948" s="80"/>
      <c r="Q4948" s="78">
        <v>110010</v>
      </c>
      <c r="R4948" s="79" t="s">
        <v>150</v>
      </c>
      <c r="S4948" s="78">
        <v>10</v>
      </c>
      <c r="T4948" s="79" t="s">
        <v>150</v>
      </c>
      <c r="U4948" s="78">
        <v>11</v>
      </c>
      <c r="V4948" s="80" t="s">
        <v>156</v>
      </c>
      <c r="W4948" s="78">
        <v>74</v>
      </c>
      <c r="X4948" s="78">
        <v>4</v>
      </c>
    </row>
    <row r="4949" spans="1:24" s="66" customFormat="1" x14ac:dyDescent="0.25">
      <c r="A4949" s="67"/>
      <c r="B4949" s="67">
        <v>4336</v>
      </c>
      <c r="C4949" s="67" t="s">
        <v>814</v>
      </c>
      <c r="D4949" s="107">
        <v>319052</v>
      </c>
      <c r="E4949" s="75" t="s">
        <v>310</v>
      </c>
      <c r="F4949" s="76">
        <v>755240</v>
      </c>
      <c r="G4949" s="75" t="s">
        <v>193</v>
      </c>
      <c r="H4949" s="77">
        <v>0</v>
      </c>
      <c r="I4949" s="77">
        <v>0</v>
      </c>
      <c r="J4949" s="77">
        <v>100</v>
      </c>
      <c r="K4949" s="77">
        <v>0</v>
      </c>
      <c r="L4949" s="80">
        <v>200</v>
      </c>
      <c r="M4949" s="80">
        <f t="shared" si="113"/>
        <v>100</v>
      </c>
      <c r="N4949" s="80"/>
      <c r="O4949" s="80"/>
      <c r="P4949" s="80"/>
      <c r="Q4949" s="78">
        <v>110010</v>
      </c>
      <c r="R4949" s="79" t="s">
        <v>150</v>
      </c>
      <c r="S4949" s="78">
        <v>10</v>
      </c>
      <c r="T4949" s="79" t="s">
        <v>150</v>
      </c>
      <c r="U4949" s="78">
        <v>11</v>
      </c>
      <c r="V4949" s="80" t="s">
        <v>156</v>
      </c>
      <c r="W4949" s="78">
        <v>75</v>
      </c>
      <c r="X4949" s="78">
        <v>4</v>
      </c>
    </row>
    <row r="4950" spans="1:24" x14ac:dyDescent="0.25">
      <c r="A4950" s="67"/>
      <c r="B4950" s="67">
        <v>4337</v>
      </c>
      <c r="C4950" s="67" t="s">
        <v>814</v>
      </c>
      <c r="D4950" s="107">
        <v>319052</v>
      </c>
      <c r="E4950" s="75" t="s">
        <v>310</v>
      </c>
      <c r="F4950" s="76">
        <v>755310</v>
      </c>
      <c r="G4950" s="75" t="s">
        <v>194</v>
      </c>
      <c r="H4950" s="77">
        <v>125.35000000000001</v>
      </c>
      <c r="I4950" s="77">
        <v>205.74</v>
      </c>
      <c r="J4950" s="77">
        <v>500</v>
      </c>
      <c r="K4950" s="77">
        <v>71.64</v>
      </c>
      <c r="L4950" s="80">
        <v>500</v>
      </c>
      <c r="M4950" s="80">
        <f t="shared" si="113"/>
        <v>0</v>
      </c>
      <c r="N4950" s="80"/>
      <c r="O4950" s="80"/>
      <c r="P4950" s="80"/>
      <c r="Q4950" s="78">
        <v>110010</v>
      </c>
      <c r="R4950" s="79" t="s">
        <v>150</v>
      </c>
      <c r="S4950" s="78">
        <v>10</v>
      </c>
      <c r="T4950" s="79" t="s">
        <v>150</v>
      </c>
      <c r="U4950" s="78">
        <v>11</v>
      </c>
      <c r="V4950" s="80" t="s">
        <v>156</v>
      </c>
      <c r="W4950" s="78">
        <v>75</v>
      </c>
      <c r="X4950" s="78">
        <v>4</v>
      </c>
    </row>
    <row r="4951" spans="1:24" x14ac:dyDescent="0.25">
      <c r="A4951" s="67"/>
      <c r="B4951" s="67">
        <v>4338</v>
      </c>
      <c r="C4951" s="67" t="s">
        <v>814</v>
      </c>
      <c r="D4951" s="107">
        <v>319052</v>
      </c>
      <c r="E4951" s="75" t="s">
        <v>310</v>
      </c>
      <c r="F4951" s="76">
        <v>755360</v>
      </c>
      <c r="G4951" s="75" t="s">
        <v>225</v>
      </c>
      <c r="H4951" s="77">
        <v>16.8</v>
      </c>
      <c r="I4951" s="77">
        <v>0</v>
      </c>
      <c r="J4951" s="77">
        <v>0</v>
      </c>
      <c r="K4951" s="77">
        <v>0</v>
      </c>
      <c r="L4951" s="80">
        <v>0</v>
      </c>
      <c r="M4951" s="80">
        <f t="shared" si="113"/>
        <v>0</v>
      </c>
      <c r="N4951" s="80"/>
      <c r="O4951" s="80"/>
      <c r="P4951" s="80"/>
      <c r="Q4951" s="78">
        <v>110010</v>
      </c>
      <c r="R4951" s="79" t="s">
        <v>150</v>
      </c>
      <c r="S4951" s="78">
        <v>10</v>
      </c>
      <c r="T4951" s="79" t="s">
        <v>150</v>
      </c>
      <c r="U4951" s="78">
        <v>11</v>
      </c>
      <c r="V4951" s="80" t="s">
        <v>156</v>
      </c>
      <c r="W4951" s="78">
        <v>75</v>
      </c>
      <c r="X4951" s="78">
        <v>4</v>
      </c>
    </row>
    <row r="4952" spans="1:24" x14ac:dyDescent="0.25">
      <c r="A4952" s="67"/>
      <c r="B4952" s="67">
        <v>4339</v>
      </c>
      <c r="C4952" s="67" t="s">
        <v>814</v>
      </c>
      <c r="D4952" s="107">
        <v>319052</v>
      </c>
      <c r="E4952" s="75" t="s">
        <v>310</v>
      </c>
      <c r="F4952" s="76">
        <v>755705</v>
      </c>
      <c r="G4952" s="75" t="s">
        <v>196</v>
      </c>
      <c r="H4952" s="77">
        <v>0</v>
      </c>
      <c r="I4952" s="77">
        <v>0</v>
      </c>
      <c r="J4952" s="77">
        <v>50</v>
      </c>
      <c r="K4952" s="77">
        <v>0</v>
      </c>
      <c r="L4952" s="80">
        <v>0</v>
      </c>
      <c r="M4952" s="80">
        <f t="shared" si="113"/>
        <v>-50</v>
      </c>
      <c r="N4952" s="80"/>
      <c r="O4952" s="80"/>
      <c r="P4952" s="80"/>
      <c r="Q4952" s="78">
        <v>110010</v>
      </c>
      <c r="R4952" s="79" t="s">
        <v>150</v>
      </c>
      <c r="S4952" s="78">
        <v>10</v>
      </c>
      <c r="T4952" s="79" t="s">
        <v>150</v>
      </c>
      <c r="U4952" s="78">
        <v>11</v>
      </c>
      <c r="V4952" s="80" t="s">
        <v>156</v>
      </c>
      <c r="W4952" s="78">
        <v>75</v>
      </c>
      <c r="X4952" s="78">
        <v>4</v>
      </c>
    </row>
    <row r="4953" spans="1:24" x14ac:dyDescent="0.25">
      <c r="A4953" s="67"/>
      <c r="B4953" s="67"/>
      <c r="C4953" s="67" t="s">
        <v>814</v>
      </c>
      <c r="D4953" s="107">
        <v>319052</v>
      </c>
      <c r="E4953" s="75" t="s">
        <v>310</v>
      </c>
      <c r="F4953" s="66">
        <v>798142</v>
      </c>
      <c r="G4953" s="66" t="s">
        <v>839</v>
      </c>
      <c r="H4953" s="77"/>
      <c r="I4953" s="77"/>
      <c r="J4953" s="77"/>
      <c r="K4953" s="77"/>
      <c r="L4953" s="80">
        <v>-120</v>
      </c>
      <c r="M4953" s="80">
        <f t="shared" si="113"/>
        <v>-120</v>
      </c>
      <c r="N4953" s="80"/>
      <c r="O4953" s="80"/>
      <c r="P4953" s="80"/>
      <c r="Q4953" s="78">
        <v>110010</v>
      </c>
      <c r="R4953" s="79" t="s">
        <v>150</v>
      </c>
      <c r="S4953" s="78">
        <v>10</v>
      </c>
      <c r="T4953" s="79" t="s">
        <v>150</v>
      </c>
      <c r="U4953" s="78">
        <v>11</v>
      </c>
      <c r="V4953" s="80" t="s">
        <v>156</v>
      </c>
      <c r="W4953" s="78">
        <v>79</v>
      </c>
      <c r="X4953" s="78">
        <v>4</v>
      </c>
    </row>
    <row r="4954" spans="1:24" x14ac:dyDescent="0.25">
      <c r="A4954" s="67"/>
      <c r="B4954" s="67">
        <v>4340</v>
      </c>
      <c r="C4954" s="67" t="s">
        <v>814</v>
      </c>
      <c r="D4954" s="107">
        <v>326012</v>
      </c>
      <c r="E4954" s="75" t="s">
        <v>314</v>
      </c>
      <c r="F4954" s="76">
        <v>611110</v>
      </c>
      <c r="G4954" s="75" t="s">
        <v>258</v>
      </c>
      <c r="H4954" s="77">
        <v>708941.40999999992</v>
      </c>
      <c r="I4954" s="77">
        <v>791772.64</v>
      </c>
      <c r="J4954" s="77">
        <v>817574</v>
      </c>
      <c r="K4954" s="77">
        <v>422402.15</v>
      </c>
      <c r="L4954" s="80">
        <v>841598</v>
      </c>
      <c r="M4954" s="80"/>
      <c r="N4954" s="80"/>
      <c r="O4954" s="80"/>
      <c r="P4954" s="80"/>
      <c r="Q4954" s="78">
        <v>110010</v>
      </c>
      <c r="R4954" s="79" t="s">
        <v>150</v>
      </c>
      <c r="S4954" s="78">
        <v>10</v>
      </c>
      <c r="T4954" s="79" t="s">
        <v>150</v>
      </c>
      <c r="U4954" s="78">
        <v>11</v>
      </c>
      <c r="V4954" s="80" t="s">
        <v>156</v>
      </c>
      <c r="W4954" s="78">
        <v>61</v>
      </c>
      <c r="X4954" s="78">
        <v>1</v>
      </c>
    </row>
    <row r="4955" spans="1:24" x14ac:dyDescent="0.25">
      <c r="A4955" s="67"/>
      <c r="B4955" s="67">
        <v>4341</v>
      </c>
      <c r="C4955" s="67" t="s">
        <v>814</v>
      </c>
      <c r="D4955" s="107">
        <v>326012</v>
      </c>
      <c r="E4955" s="75" t="s">
        <v>314</v>
      </c>
      <c r="F4955" s="76">
        <v>611115</v>
      </c>
      <c r="G4955" s="75" t="s">
        <v>259</v>
      </c>
      <c r="H4955" s="77">
        <v>5023.9299999999994</v>
      </c>
      <c r="I4955" s="77">
        <v>6871.420000000001</v>
      </c>
      <c r="J4955" s="77">
        <v>9568</v>
      </c>
      <c r="K4955" s="77">
        <v>9238.07</v>
      </c>
      <c r="L4955" s="80">
        <v>7857</v>
      </c>
      <c r="M4955" s="80"/>
      <c r="N4955" s="80"/>
      <c r="O4955" s="80"/>
      <c r="P4955" s="80"/>
      <c r="Q4955" s="78">
        <v>110010</v>
      </c>
      <c r="R4955" s="79" t="s">
        <v>150</v>
      </c>
      <c r="S4955" s="78">
        <v>10</v>
      </c>
      <c r="T4955" s="79" t="s">
        <v>150</v>
      </c>
      <c r="U4955" s="78">
        <v>11</v>
      </c>
      <c r="V4955" s="80" t="s">
        <v>156</v>
      </c>
      <c r="W4955" s="78">
        <v>61</v>
      </c>
      <c r="X4955" s="78">
        <v>1</v>
      </c>
    </row>
    <row r="4956" spans="1:24" x14ac:dyDescent="0.25">
      <c r="A4956" s="67"/>
      <c r="B4956" s="67">
        <v>4342</v>
      </c>
      <c r="C4956" s="67" t="s">
        <v>814</v>
      </c>
      <c r="D4956" s="107">
        <v>326012</v>
      </c>
      <c r="E4956" s="75" t="s">
        <v>314</v>
      </c>
      <c r="F4956" s="76">
        <v>611120</v>
      </c>
      <c r="G4956" s="75" t="s">
        <v>229</v>
      </c>
      <c r="H4956" s="77">
        <v>237027.91000000003</v>
      </c>
      <c r="I4956" s="77">
        <v>249619.27000000002</v>
      </c>
      <c r="J4956" s="77">
        <v>275755</v>
      </c>
      <c r="K4956" s="77">
        <v>156335.61000000002</v>
      </c>
      <c r="L4956" s="80">
        <v>0</v>
      </c>
      <c r="M4956" s="80"/>
      <c r="N4956" s="80"/>
      <c r="O4956" s="80"/>
      <c r="P4956" s="80"/>
      <c r="Q4956" s="78">
        <v>110010</v>
      </c>
      <c r="R4956" s="79" t="s">
        <v>150</v>
      </c>
      <c r="S4956" s="78">
        <v>10</v>
      </c>
      <c r="T4956" s="79" t="s">
        <v>150</v>
      </c>
      <c r="U4956" s="78">
        <v>11</v>
      </c>
      <c r="V4956" s="80" t="s">
        <v>156</v>
      </c>
      <c r="W4956" s="78">
        <v>61</v>
      </c>
      <c r="X4956" s="78">
        <v>1</v>
      </c>
    </row>
    <row r="4957" spans="1:24" x14ac:dyDescent="0.25">
      <c r="A4957" s="67"/>
      <c r="B4957" s="67">
        <v>4343</v>
      </c>
      <c r="C4957" s="67" t="s">
        <v>814</v>
      </c>
      <c r="D4957" s="107">
        <v>326012</v>
      </c>
      <c r="E4957" s="75" t="s">
        <v>314</v>
      </c>
      <c r="F4957" s="76">
        <v>611125</v>
      </c>
      <c r="G4957" s="75" t="s">
        <v>260</v>
      </c>
      <c r="H4957" s="77">
        <v>22322.579999999998</v>
      </c>
      <c r="I4957" s="77">
        <v>28890.350000000002</v>
      </c>
      <c r="J4957" s="77">
        <v>29333</v>
      </c>
      <c r="K4957" s="77">
        <v>14666.46</v>
      </c>
      <c r="L4957" s="80">
        <v>29333</v>
      </c>
      <c r="M4957" s="80"/>
      <c r="N4957" s="80"/>
      <c r="O4957" s="80"/>
      <c r="P4957" s="80"/>
      <c r="Q4957" s="78">
        <v>110010</v>
      </c>
      <c r="R4957" s="79" t="s">
        <v>150</v>
      </c>
      <c r="S4957" s="78">
        <v>10</v>
      </c>
      <c r="T4957" s="79" t="s">
        <v>150</v>
      </c>
      <c r="U4957" s="78">
        <v>11</v>
      </c>
      <c r="V4957" s="80" t="s">
        <v>156</v>
      </c>
      <c r="W4957" s="78">
        <v>61</v>
      </c>
      <c r="X4957" s="78">
        <v>1</v>
      </c>
    </row>
    <row r="4958" spans="1:24" x14ac:dyDescent="0.25">
      <c r="A4958" s="67"/>
      <c r="B4958" s="67">
        <v>4344</v>
      </c>
      <c r="C4958" s="67" t="s">
        <v>814</v>
      </c>
      <c r="D4958" s="107">
        <v>326012</v>
      </c>
      <c r="E4958" s="75" t="s">
        <v>314</v>
      </c>
      <c r="F4958" s="76">
        <v>611130</v>
      </c>
      <c r="G4958" s="75" t="s">
        <v>261</v>
      </c>
      <c r="H4958" s="77">
        <v>2876</v>
      </c>
      <c r="I4958" s="77">
        <v>21815.960000000006</v>
      </c>
      <c r="J4958" s="77">
        <v>15143</v>
      </c>
      <c r="K4958" s="77">
        <v>7859.02</v>
      </c>
      <c r="L4958" s="80">
        <v>15143</v>
      </c>
      <c r="M4958" s="80"/>
      <c r="N4958" s="80"/>
      <c r="O4958" s="80"/>
      <c r="P4958" s="80"/>
      <c r="Q4958" s="78">
        <v>110010</v>
      </c>
      <c r="R4958" s="79" t="s">
        <v>150</v>
      </c>
      <c r="S4958" s="78">
        <v>10</v>
      </c>
      <c r="T4958" s="79" t="s">
        <v>150</v>
      </c>
      <c r="U4958" s="78">
        <v>11</v>
      </c>
      <c r="V4958" s="80" t="s">
        <v>156</v>
      </c>
      <c r="W4958" s="78">
        <v>61</v>
      </c>
      <c r="X4958" s="78">
        <v>1</v>
      </c>
    </row>
    <row r="4959" spans="1:24" x14ac:dyDescent="0.25">
      <c r="A4959" s="67"/>
      <c r="B4959" s="67">
        <v>4345</v>
      </c>
      <c r="C4959" s="67" t="s">
        <v>814</v>
      </c>
      <c r="D4959" s="107">
        <v>326012</v>
      </c>
      <c r="E4959" s="75" t="s">
        <v>314</v>
      </c>
      <c r="F4959" s="76">
        <v>611135</v>
      </c>
      <c r="G4959" s="75" t="s">
        <v>265</v>
      </c>
      <c r="H4959" s="77">
        <v>7187.0000000000009</v>
      </c>
      <c r="I4959" s="77">
        <v>17258.64</v>
      </c>
      <c r="J4959" s="77">
        <v>34266</v>
      </c>
      <c r="K4959" s="77">
        <v>23222.719999999998</v>
      </c>
      <c r="L4959" s="80">
        <v>26008</v>
      </c>
      <c r="M4959" s="80"/>
      <c r="N4959" s="80"/>
      <c r="O4959" s="80"/>
      <c r="P4959" s="80"/>
      <c r="Q4959" s="78">
        <v>110010</v>
      </c>
      <c r="R4959" s="79" t="s">
        <v>150</v>
      </c>
      <c r="S4959" s="78">
        <v>10</v>
      </c>
      <c r="T4959" s="79" t="s">
        <v>150</v>
      </c>
      <c r="U4959" s="78">
        <v>11</v>
      </c>
      <c r="V4959" s="80" t="s">
        <v>156</v>
      </c>
      <c r="W4959" s="78">
        <v>61</v>
      </c>
      <c r="X4959" s="78">
        <v>1</v>
      </c>
    </row>
    <row r="4960" spans="1:24" x14ac:dyDescent="0.25">
      <c r="A4960" s="67"/>
      <c r="B4960" s="67">
        <v>4346</v>
      </c>
      <c r="C4960" s="67" t="s">
        <v>814</v>
      </c>
      <c r="D4960" s="107">
        <v>326012</v>
      </c>
      <c r="E4960" s="75" t="s">
        <v>314</v>
      </c>
      <c r="F4960" s="76">
        <v>611140</v>
      </c>
      <c r="G4960" s="75" t="s">
        <v>269</v>
      </c>
      <c r="H4960" s="77">
        <v>0</v>
      </c>
      <c r="I4960" s="77">
        <v>0</v>
      </c>
      <c r="J4960" s="77">
        <v>1500</v>
      </c>
      <c r="K4960" s="77">
        <v>743.44</v>
      </c>
      <c r="L4960" s="80">
        <v>1500</v>
      </c>
      <c r="M4960" s="80"/>
      <c r="N4960" s="80"/>
      <c r="O4960" s="80"/>
      <c r="P4960" s="80"/>
      <c r="Q4960" s="78">
        <v>110010</v>
      </c>
      <c r="R4960" s="79" t="s">
        <v>150</v>
      </c>
      <c r="S4960" s="78">
        <v>10</v>
      </c>
      <c r="T4960" s="79" t="s">
        <v>150</v>
      </c>
      <c r="U4960" s="78">
        <v>11</v>
      </c>
      <c r="V4960" s="80" t="s">
        <v>156</v>
      </c>
      <c r="W4960" s="78">
        <v>61</v>
      </c>
      <c r="X4960" s="78">
        <v>1</v>
      </c>
    </row>
    <row r="4961" spans="1:24" x14ac:dyDescent="0.25">
      <c r="A4961" s="67"/>
      <c r="B4961" s="67">
        <v>4347</v>
      </c>
      <c r="C4961" s="67" t="s">
        <v>814</v>
      </c>
      <c r="D4961" s="107">
        <v>326012</v>
      </c>
      <c r="E4961" s="75" t="s">
        <v>314</v>
      </c>
      <c r="F4961" s="76">
        <v>611150</v>
      </c>
      <c r="G4961" s="75" t="s">
        <v>262</v>
      </c>
      <c r="H4961" s="77">
        <v>118629.03</v>
      </c>
      <c r="I4961" s="77">
        <v>121368.28999999998</v>
      </c>
      <c r="J4961" s="77">
        <v>115783</v>
      </c>
      <c r="K4961" s="77">
        <v>0</v>
      </c>
      <c r="L4961" s="80">
        <v>120980</v>
      </c>
      <c r="M4961" s="80"/>
      <c r="N4961" s="80"/>
      <c r="O4961" s="80"/>
      <c r="P4961" s="80"/>
      <c r="Q4961" s="78">
        <v>110010</v>
      </c>
      <c r="R4961" s="79" t="s">
        <v>150</v>
      </c>
      <c r="S4961" s="78">
        <v>10</v>
      </c>
      <c r="T4961" s="79" t="s">
        <v>150</v>
      </c>
      <c r="U4961" s="78">
        <v>11</v>
      </c>
      <c r="V4961" s="80" t="s">
        <v>156</v>
      </c>
      <c r="W4961" s="78">
        <v>61</v>
      </c>
      <c r="X4961" s="78">
        <v>1</v>
      </c>
    </row>
    <row r="4962" spans="1:24" x14ac:dyDescent="0.25">
      <c r="A4962" s="67"/>
      <c r="B4962" s="67">
        <v>4348</v>
      </c>
      <c r="C4962" s="67" t="s">
        <v>814</v>
      </c>
      <c r="D4962" s="107">
        <v>326012</v>
      </c>
      <c r="E4962" s="75" t="s">
        <v>314</v>
      </c>
      <c r="F4962" s="76">
        <v>611155</v>
      </c>
      <c r="G4962" s="75" t="s">
        <v>266</v>
      </c>
      <c r="H4962" s="77">
        <v>1200</v>
      </c>
      <c r="I4962" s="77">
        <v>4488</v>
      </c>
      <c r="J4962" s="77">
        <v>0</v>
      </c>
      <c r="K4962" s="77">
        <v>0</v>
      </c>
      <c r="L4962" s="80">
        <v>0</v>
      </c>
      <c r="M4962" s="80"/>
      <c r="N4962" s="80"/>
      <c r="O4962" s="80"/>
      <c r="P4962" s="80"/>
      <c r="Q4962" s="78">
        <v>110010</v>
      </c>
      <c r="R4962" s="79" t="s">
        <v>150</v>
      </c>
      <c r="S4962" s="78">
        <v>10</v>
      </c>
      <c r="T4962" s="79" t="s">
        <v>150</v>
      </c>
      <c r="U4962" s="78">
        <v>11</v>
      </c>
      <c r="V4962" s="80" t="s">
        <v>156</v>
      </c>
      <c r="W4962" s="78">
        <v>61</v>
      </c>
      <c r="X4962" s="78">
        <v>1</v>
      </c>
    </row>
    <row r="4963" spans="1:24" x14ac:dyDescent="0.25">
      <c r="A4963" s="67"/>
      <c r="B4963" s="67">
        <v>4349</v>
      </c>
      <c r="C4963" s="67" t="s">
        <v>814</v>
      </c>
      <c r="D4963" s="107">
        <v>326012</v>
      </c>
      <c r="E4963" s="75" t="s">
        <v>314</v>
      </c>
      <c r="F4963" s="76">
        <v>611160</v>
      </c>
      <c r="G4963" s="75" t="s">
        <v>230</v>
      </c>
      <c r="H4963" s="77">
        <v>43559.729999999996</v>
      </c>
      <c r="I4963" s="77">
        <v>68101.27</v>
      </c>
      <c r="J4963" s="77">
        <v>71422</v>
      </c>
      <c r="K4963" s="77">
        <v>-89.7</v>
      </c>
      <c r="L4963" s="80">
        <v>0</v>
      </c>
      <c r="M4963" s="80"/>
      <c r="N4963" s="80"/>
      <c r="O4963" s="80"/>
      <c r="P4963" s="80"/>
      <c r="Q4963" s="78">
        <v>110010</v>
      </c>
      <c r="R4963" s="79" t="s">
        <v>150</v>
      </c>
      <c r="S4963" s="78">
        <v>10</v>
      </c>
      <c r="T4963" s="79" t="s">
        <v>150</v>
      </c>
      <c r="U4963" s="78">
        <v>11</v>
      </c>
      <c r="V4963" s="80" t="s">
        <v>156</v>
      </c>
      <c r="W4963" s="78">
        <v>61</v>
      </c>
      <c r="X4963" s="78">
        <v>1</v>
      </c>
    </row>
    <row r="4964" spans="1:24" x14ac:dyDescent="0.25">
      <c r="A4964" s="67"/>
      <c r="B4964" s="67">
        <v>4350</v>
      </c>
      <c r="C4964" s="67" t="s">
        <v>814</v>
      </c>
      <c r="D4964" s="107">
        <v>326012</v>
      </c>
      <c r="E4964" s="75" t="s">
        <v>314</v>
      </c>
      <c r="F4964" s="76">
        <v>611310</v>
      </c>
      <c r="G4964" s="75" t="s">
        <v>179</v>
      </c>
      <c r="H4964" s="77">
        <v>55951.32</v>
      </c>
      <c r="I4964" s="77">
        <v>58189.32</v>
      </c>
      <c r="J4964" s="77">
        <v>60110</v>
      </c>
      <c r="K4964" s="77">
        <v>29851.15</v>
      </c>
      <c r="L4964" s="80">
        <v>60517</v>
      </c>
      <c r="M4964" s="80"/>
      <c r="N4964" s="80"/>
      <c r="O4964" s="80"/>
      <c r="P4964" s="80"/>
      <c r="Q4964" s="78">
        <v>110010</v>
      </c>
      <c r="R4964" s="79" t="s">
        <v>150</v>
      </c>
      <c r="S4964" s="78">
        <v>10</v>
      </c>
      <c r="T4964" s="79" t="s">
        <v>150</v>
      </c>
      <c r="U4964" s="78">
        <v>11</v>
      </c>
      <c r="V4964" s="80" t="s">
        <v>156</v>
      </c>
      <c r="W4964" s="78">
        <v>61</v>
      </c>
      <c r="X4964" s="78">
        <v>1</v>
      </c>
    </row>
    <row r="4965" spans="1:24" x14ac:dyDescent="0.25">
      <c r="A4965" s="67"/>
      <c r="B4965" s="67">
        <v>4351</v>
      </c>
      <c r="C4965" s="67" t="s">
        <v>814</v>
      </c>
      <c r="D4965" s="107">
        <v>326012</v>
      </c>
      <c r="E4965" s="75" t="s">
        <v>314</v>
      </c>
      <c r="F4965" s="76">
        <v>611320</v>
      </c>
      <c r="G4965" s="75" t="s">
        <v>180</v>
      </c>
      <c r="H4965" s="77">
        <v>16435.849999999999</v>
      </c>
      <c r="I4965" s="77">
        <v>5678.82</v>
      </c>
      <c r="J4965" s="77">
        <v>43950</v>
      </c>
      <c r="K4965" s="77">
        <v>21974.76</v>
      </c>
      <c r="L4965" s="80">
        <v>43950</v>
      </c>
      <c r="M4965" s="80"/>
      <c r="N4965" s="80"/>
      <c r="O4965" s="80"/>
      <c r="P4965" s="80"/>
      <c r="Q4965" s="78">
        <v>110010</v>
      </c>
      <c r="R4965" s="79" t="s">
        <v>150</v>
      </c>
      <c r="S4965" s="78">
        <v>10</v>
      </c>
      <c r="T4965" s="79" t="s">
        <v>150</v>
      </c>
      <c r="U4965" s="78">
        <v>11</v>
      </c>
      <c r="V4965" s="80" t="s">
        <v>156</v>
      </c>
      <c r="W4965" s="78">
        <v>61</v>
      </c>
      <c r="X4965" s="78">
        <v>1</v>
      </c>
    </row>
    <row r="4966" spans="1:24" x14ac:dyDescent="0.25">
      <c r="A4966" s="67"/>
      <c r="B4966" s="67">
        <v>4352</v>
      </c>
      <c r="C4966" s="67" t="s">
        <v>814</v>
      </c>
      <c r="D4966" s="107">
        <v>326012</v>
      </c>
      <c r="E4966" s="75" t="s">
        <v>314</v>
      </c>
      <c r="F4966" s="76">
        <v>611350</v>
      </c>
      <c r="G4966" s="75" t="s">
        <v>315</v>
      </c>
      <c r="H4966" s="77">
        <v>84599.770000000019</v>
      </c>
      <c r="I4966" s="77">
        <v>90976.35</v>
      </c>
      <c r="J4966" s="77">
        <v>83696</v>
      </c>
      <c r="K4966" s="77">
        <v>41847.539999999994</v>
      </c>
      <c r="L4966" s="80">
        <v>83695</v>
      </c>
      <c r="M4966" s="80"/>
      <c r="N4966" s="80"/>
      <c r="O4966" s="80"/>
      <c r="P4966" s="80"/>
      <c r="Q4966" s="78">
        <v>110010</v>
      </c>
      <c r="R4966" s="79" t="s">
        <v>150</v>
      </c>
      <c r="S4966" s="78">
        <v>10</v>
      </c>
      <c r="T4966" s="79" t="s">
        <v>150</v>
      </c>
      <c r="U4966" s="78">
        <v>11</v>
      </c>
      <c r="V4966" s="80" t="s">
        <v>156</v>
      </c>
      <c r="W4966" s="78">
        <v>61</v>
      </c>
      <c r="X4966" s="78">
        <v>1</v>
      </c>
    </row>
    <row r="4967" spans="1:24" x14ac:dyDescent="0.25">
      <c r="A4967" s="67"/>
      <c r="B4967" s="67">
        <v>4353</v>
      </c>
      <c r="C4967" s="67" t="s">
        <v>814</v>
      </c>
      <c r="D4967" s="107">
        <v>326012</v>
      </c>
      <c r="E4967" s="75" t="s">
        <v>314</v>
      </c>
      <c r="F4967" s="76">
        <v>611420</v>
      </c>
      <c r="G4967" s="75" t="s">
        <v>181</v>
      </c>
      <c r="H4967" s="77">
        <v>9857.6299999999992</v>
      </c>
      <c r="I4967" s="77">
        <v>0</v>
      </c>
      <c r="J4967" s="77">
        <v>0</v>
      </c>
      <c r="K4967" s="77">
        <v>0</v>
      </c>
      <c r="L4967" s="80">
        <v>0</v>
      </c>
      <c r="M4967" s="80"/>
      <c r="N4967" s="80"/>
      <c r="O4967" s="80"/>
      <c r="P4967" s="80"/>
      <c r="Q4967" s="78">
        <v>110010</v>
      </c>
      <c r="R4967" s="79" t="s">
        <v>150</v>
      </c>
      <c r="S4967" s="78">
        <v>10</v>
      </c>
      <c r="T4967" s="79" t="s">
        <v>150</v>
      </c>
      <c r="U4967" s="78">
        <v>11</v>
      </c>
      <c r="V4967" s="80" t="s">
        <v>156</v>
      </c>
      <c r="W4967" s="78">
        <v>61</v>
      </c>
      <c r="X4967" s="78">
        <v>1</v>
      </c>
    </row>
    <row r="4968" spans="1:24" x14ac:dyDescent="0.25">
      <c r="A4968" s="67"/>
      <c r="B4968" s="67">
        <v>4354</v>
      </c>
      <c r="C4968" s="67" t="s">
        <v>814</v>
      </c>
      <c r="D4968" s="107">
        <v>326012</v>
      </c>
      <c r="E4968" s="75" t="s">
        <v>314</v>
      </c>
      <c r="F4968" s="76">
        <v>611460</v>
      </c>
      <c r="G4968" s="75" t="s">
        <v>182</v>
      </c>
      <c r="H4968" s="77">
        <v>370.8</v>
      </c>
      <c r="I4968" s="77">
        <v>0</v>
      </c>
      <c r="J4968" s="77">
        <v>18190</v>
      </c>
      <c r="K4968" s="77">
        <v>0</v>
      </c>
      <c r="L4968" s="80">
        <v>13190</v>
      </c>
      <c r="M4968" s="80"/>
      <c r="N4968" s="80"/>
      <c r="O4968" s="80"/>
      <c r="P4968" s="80"/>
      <c r="Q4968" s="78">
        <v>110010</v>
      </c>
      <c r="R4968" s="79" t="s">
        <v>150</v>
      </c>
      <c r="S4968" s="78">
        <v>10</v>
      </c>
      <c r="T4968" s="79" t="s">
        <v>150</v>
      </c>
      <c r="U4968" s="78">
        <v>11</v>
      </c>
      <c r="V4968" s="80" t="s">
        <v>156</v>
      </c>
      <c r="W4968" s="78">
        <v>61</v>
      </c>
      <c r="X4968" s="78">
        <v>1</v>
      </c>
    </row>
    <row r="4969" spans="1:24" x14ac:dyDescent="0.25">
      <c r="A4969" s="67"/>
      <c r="B4969" s="67">
        <v>4355</v>
      </c>
      <c r="C4969" s="67" t="s">
        <v>814</v>
      </c>
      <c r="D4969" s="107">
        <v>326012</v>
      </c>
      <c r="E4969" s="75" t="s">
        <v>314</v>
      </c>
      <c r="F4969" s="76">
        <v>611476</v>
      </c>
      <c r="G4969" s="75" t="s">
        <v>211</v>
      </c>
      <c r="H4969" s="77">
        <v>16989.210000000003</v>
      </c>
      <c r="I4969" s="77">
        <v>25575.66</v>
      </c>
      <c r="J4969" s="77">
        <v>29944</v>
      </c>
      <c r="K4969" s="77">
        <v>6915.26</v>
      </c>
      <c r="L4969" s="80">
        <v>30000</v>
      </c>
      <c r="M4969" s="80"/>
      <c r="N4969" s="80"/>
      <c r="O4969" s="80"/>
      <c r="P4969" s="80"/>
      <c r="Q4969" s="78">
        <v>110010</v>
      </c>
      <c r="R4969" s="79" t="s">
        <v>150</v>
      </c>
      <c r="S4969" s="78">
        <v>10</v>
      </c>
      <c r="T4969" s="79" t="s">
        <v>150</v>
      </c>
      <c r="U4969" s="78">
        <v>11</v>
      </c>
      <c r="V4969" s="80" t="s">
        <v>156</v>
      </c>
      <c r="W4969" s="78">
        <v>61</v>
      </c>
      <c r="X4969" s="78">
        <v>1</v>
      </c>
    </row>
    <row r="4970" spans="1:24" s="66" customFormat="1" x14ac:dyDescent="0.25">
      <c r="A4970" s="67"/>
      <c r="B4970" s="67">
        <v>4356</v>
      </c>
      <c r="C4970" s="67" t="s">
        <v>814</v>
      </c>
      <c r="D4970" s="107">
        <v>326012</v>
      </c>
      <c r="E4970" s="75" t="s">
        <v>314</v>
      </c>
      <c r="F4970" s="76">
        <v>611491</v>
      </c>
      <c r="G4970" s="75" t="s">
        <v>233</v>
      </c>
      <c r="H4970" s="77">
        <v>0</v>
      </c>
      <c r="I4970" s="77">
        <v>0</v>
      </c>
      <c r="J4970" s="77">
        <v>312</v>
      </c>
      <c r="K4970" s="77">
        <v>0</v>
      </c>
      <c r="L4970" s="80">
        <v>311</v>
      </c>
      <c r="M4970" s="80"/>
      <c r="N4970" s="80"/>
      <c r="O4970" s="80"/>
      <c r="P4970" s="80"/>
      <c r="Q4970" s="78">
        <v>110010</v>
      </c>
      <c r="R4970" s="79" t="s">
        <v>150</v>
      </c>
      <c r="S4970" s="78">
        <v>10</v>
      </c>
      <c r="T4970" s="79" t="s">
        <v>150</v>
      </c>
      <c r="U4970" s="78">
        <v>11</v>
      </c>
      <c r="V4970" s="80" t="s">
        <v>156</v>
      </c>
      <c r="W4970" s="78">
        <v>61</v>
      </c>
      <c r="X4970" s="78">
        <v>1</v>
      </c>
    </row>
    <row r="4971" spans="1:24" x14ac:dyDescent="0.25">
      <c r="A4971" s="67"/>
      <c r="B4971" s="67">
        <v>4357</v>
      </c>
      <c r="C4971" s="67" t="s">
        <v>814</v>
      </c>
      <c r="D4971" s="107">
        <v>326012</v>
      </c>
      <c r="E4971" s="75" t="s">
        <v>314</v>
      </c>
      <c r="F4971" s="76">
        <v>611492</v>
      </c>
      <c r="G4971" s="75" t="s">
        <v>183</v>
      </c>
      <c r="H4971" s="77">
        <v>72.040000000000006</v>
      </c>
      <c r="I4971" s="77">
        <v>0</v>
      </c>
      <c r="J4971" s="77">
        <v>0</v>
      </c>
      <c r="K4971" s="77">
        <v>0</v>
      </c>
      <c r="L4971" s="80">
        <v>0</v>
      </c>
      <c r="M4971" s="80"/>
      <c r="N4971" s="80"/>
      <c r="O4971" s="80"/>
      <c r="P4971" s="80"/>
      <c r="Q4971" s="78">
        <v>110010</v>
      </c>
      <c r="R4971" s="79" t="s">
        <v>150</v>
      </c>
      <c r="S4971" s="78">
        <v>10</v>
      </c>
      <c r="T4971" s="79" t="s">
        <v>150</v>
      </c>
      <c r="U4971" s="78">
        <v>11</v>
      </c>
      <c r="V4971" s="80" t="s">
        <v>156</v>
      </c>
      <c r="W4971" s="78">
        <v>61</v>
      </c>
      <c r="X4971" s="78">
        <v>4</v>
      </c>
    </row>
    <row r="4972" spans="1:24" x14ac:dyDescent="0.25">
      <c r="A4972" s="67"/>
      <c r="B4972" s="67">
        <v>4358</v>
      </c>
      <c r="C4972" s="67" t="s">
        <v>814</v>
      </c>
      <c r="D4972" s="107">
        <v>326012</v>
      </c>
      <c r="E4972" s="75" t="s">
        <v>314</v>
      </c>
      <c r="F4972" s="76">
        <v>611493</v>
      </c>
      <c r="G4972" s="75" t="s">
        <v>218</v>
      </c>
      <c r="H4972" s="77">
        <v>505.91</v>
      </c>
      <c r="I4972" s="77">
        <v>1354.82</v>
      </c>
      <c r="J4972" s="77">
        <v>0</v>
      </c>
      <c r="K4972" s="77">
        <v>0</v>
      </c>
      <c r="L4972" s="80">
        <v>0</v>
      </c>
      <c r="M4972" s="80"/>
      <c r="N4972" s="80"/>
      <c r="O4972" s="80"/>
      <c r="P4972" s="80"/>
      <c r="Q4972" s="78">
        <v>110010</v>
      </c>
      <c r="R4972" s="79" t="s">
        <v>150</v>
      </c>
      <c r="S4972" s="78">
        <v>10</v>
      </c>
      <c r="T4972" s="79" t="s">
        <v>150</v>
      </c>
      <c r="U4972" s="78">
        <v>11</v>
      </c>
      <c r="V4972" s="80" t="s">
        <v>156</v>
      </c>
      <c r="W4972" s="78">
        <v>61</v>
      </c>
      <c r="X4972" s="78">
        <v>4</v>
      </c>
    </row>
    <row r="4973" spans="1:24" x14ac:dyDescent="0.25">
      <c r="A4973" s="67"/>
      <c r="B4973" s="67">
        <v>4359</v>
      </c>
      <c r="C4973" s="67" t="s">
        <v>814</v>
      </c>
      <c r="D4973" s="107">
        <v>326012</v>
      </c>
      <c r="E4973" s="75" t="s">
        <v>314</v>
      </c>
      <c r="F4973" s="76">
        <v>611510</v>
      </c>
      <c r="G4973" s="75" t="s">
        <v>212</v>
      </c>
      <c r="H4973" s="77">
        <v>18697.2</v>
      </c>
      <c r="I4973" s="77">
        <v>10813.099999999999</v>
      </c>
      <c r="J4973" s="77">
        <v>22402</v>
      </c>
      <c r="K4973" s="77">
        <v>6029.3799999999992</v>
      </c>
      <c r="L4973" s="80">
        <v>17000</v>
      </c>
      <c r="M4973" s="80"/>
      <c r="N4973" s="80"/>
      <c r="O4973" s="80"/>
      <c r="P4973" s="80"/>
      <c r="Q4973" s="78">
        <v>110010</v>
      </c>
      <c r="R4973" s="79" t="s">
        <v>150</v>
      </c>
      <c r="S4973" s="78">
        <v>10</v>
      </c>
      <c r="T4973" s="79" t="s">
        <v>150</v>
      </c>
      <c r="U4973" s="78">
        <v>11</v>
      </c>
      <c r="V4973" s="80" t="s">
        <v>156</v>
      </c>
      <c r="W4973" s="78">
        <v>61</v>
      </c>
      <c r="X4973" s="78">
        <v>4</v>
      </c>
    </row>
    <row r="4974" spans="1:24" x14ac:dyDescent="0.25">
      <c r="A4974" s="67"/>
      <c r="B4974" s="67">
        <v>4360</v>
      </c>
      <c r="C4974" s="67" t="s">
        <v>814</v>
      </c>
      <c r="D4974" s="107">
        <v>326012</v>
      </c>
      <c r="E4974" s="75" t="s">
        <v>314</v>
      </c>
      <c r="F4974" s="76">
        <v>712370</v>
      </c>
      <c r="G4974" s="75" t="s">
        <v>184</v>
      </c>
      <c r="H4974" s="77">
        <v>800</v>
      </c>
      <c r="I4974" s="77">
        <v>0</v>
      </c>
      <c r="J4974" s="77">
        <v>0</v>
      </c>
      <c r="K4974" s="77">
        <v>0</v>
      </c>
      <c r="L4974" s="80">
        <v>0</v>
      </c>
      <c r="M4974" s="80">
        <f t="shared" ref="M4974:M4993" si="114">+L4974-J4974</f>
        <v>0</v>
      </c>
      <c r="N4974" s="80"/>
      <c r="O4974" s="80"/>
      <c r="P4974" s="80"/>
      <c r="Q4974" s="78">
        <v>110010</v>
      </c>
      <c r="R4974" s="79" t="s">
        <v>150</v>
      </c>
      <c r="S4974" s="78">
        <v>10</v>
      </c>
      <c r="T4974" s="79" t="s">
        <v>150</v>
      </c>
      <c r="U4974" s="78">
        <v>11</v>
      </c>
      <c r="V4974" s="80" t="s">
        <v>156</v>
      </c>
      <c r="W4974" s="78">
        <v>71</v>
      </c>
      <c r="X4974" s="78">
        <v>4</v>
      </c>
    </row>
    <row r="4975" spans="1:24" x14ac:dyDescent="0.25">
      <c r="A4975" s="67"/>
      <c r="B4975" s="67">
        <v>4361</v>
      </c>
      <c r="C4975" s="67" t="s">
        <v>814</v>
      </c>
      <c r="D4975" s="107">
        <v>326012</v>
      </c>
      <c r="E4975" s="75" t="s">
        <v>314</v>
      </c>
      <c r="F4975" s="76">
        <v>712510</v>
      </c>
      <c r="G4975" s="75" t="s">
        <v>186</v>
      </c>
      <c r="H4975" s="77">
        <v>1963</v>
      </c>
      <c r="I4975" s="77">
        <v>13236.02</v>
      </c>
      <c r="J4975" s="77">
        <v>6757</v>
      </c>
      <c r="K4975" s="77">
        <v>0</v>
      </c>
      <c r="L4975" s="80">
        <v>7200</v>
      </c>
      <c r="M4975" s="80">
        <f t="shared" si="114"/>
        <v>443</v>
      </c>
      <c r="N4975" s="80"/>
      <c r="O4975" s="80"/>
      <c r="P4975" s="80"/>
      <c r="Q4975" s="78">
        <v>110010</v>
      </c>
      <c r="R4975" s="79" t="s">
        <v>150</v>
      </c>
      <c r="S4975" s="78">
        <v>10</v>
      </c>
      <c r="T4975" s="79" t="s">
        <v>150</v>
      </c>
      <c r="U4975" s="78">
        <v>11</v>
      </c>
      <c r="V4975" s="80" t="s">
        <v>156</v>
      </c>
      <c r="W4975" s="78">
        <v>71</v>
      </c>
      <c r="X4975" s="78">
        <v>4</v>
      </c>
    </row>
    <row r="4976" spans="1:24" x14ac:dyDescent="0.25">
      <c r="A4976" s="67"/>
      <c r="B4976" s="67">
        <v>4362</v>
      </c>
      <c r="C4976" s="67" t="s">
        <v>814</v>
      </c>
      <c r="D4976" s="107">
        <v>326012</v>
      </c>
      <c r="E4976" s="75" t="s">
        <v>314</v>
      </c>
      <c r="F4976" s="76">
        <v>712655</v>
      </c>
      <c r="G4976" s="75" t="s">
        <v>237</v>
      </c>
      <c r="H4976" s="77">
        <v>0</v>
      </c>
      <c r="I4976" s="77">
        <v>0</v>
      </c>
      <c r="J4976" s="77">
        <v>650</v>
      </c>
      <c r="K4976" s="77">
        <v>0</v>
      </c>
      <c r="L4976" s="80">
        <v>700</v>
      </c>
      <c r="M4976" s="80">
        <f t="shared" si="114"/>
        <v>50</v>
      </c>
      <c r="N4976" s="80"/>
      <c r="O4976" s="80"/>
      <c r="P4976" s="80"/>
      <c r="Q4976" s="78">
        <v>110010</v>
      </c>
      <c r="R4976" s="79" t="s">
        <v>150</v>
      </c>
      <c r="S4976" s="78">
        <v>10</v>
      </c>
      <c r="T4976" s="79" t="s">
        <v>150</v>
      </c>
      <c r="U4976" s="78">
        <v>11</v>
      </c>
      <c r="V4976" s="80" t="s">
        <v>156</v>
      </c>
      <c r="W4976" s="78">
        <v>71</v>
      </c>
      <c r="X4976" s="78">
        <v>4</v>
      </c>
    </row>
    <row r="4977" spans="1:24" x14ac:dyDescent="0.25">
      <c r="A4977" s="67"/>
      <c r="B4977" s="67">
        <v>4363</v>
      </c>
      <c r="C4977" s="67" t="s">
        <v>814</v>
      </c>
      <c r="D4977" s="107">
        <v>326012</v>
      </c>
      <c r="E4977" s="75" t="s">
        <v>314</v>
      </c>
      <c r="F4977" s="76">
        <v>733110</v>
      </c>
      <c r="G4977" s="75" t="s">
        <v>214</v>
      </c>
      <c r="H4977" s="77">
        <v>94909.03</v>
      </c>
      <c r="I4977" s="77">
        <v>90054.529999999984</v>
      </c>
      <c r="J4977" s="77">
        <v>99547</v>
      </c>
      <c r="K4977" s="77">
        <v>36987.18</v>
      </c>
      <c r="L4977" s="80">
        <v>100000</v>
      </c>
      <c r="M4977" s="80">
        <f t="shared" si="114"/>
        <v>453</v>
      </c>
      <c r="N4977" s="80"/>
      <c r="O4977" s="80"/>
      <c r="P4977" s="80"/>
      <c r="Q4977" s="78">
        <v>110010</v>
      </c>
      <c r="R4977" s="79" t="s">
        <v>150</v>
      </c>
      <c r="S4977" s="78">
        <v>10</v>
      </c>
      <c r="T4977" s="79" t="s">
        <v>150</v>
      </c>
      <c r="U4977" s="78">
        <v>11</v>
      </c>
      <c r="V4977" s="80" t="s">
        <v>156</v>
      </c>
      <c r="W4977" s="78">
        <v>73</v>
      </c>
      <c r="X4977" s="78">
        <v>4</v>
      </c>
    </row>
    <row r="4978" spans="1:24" x14ac:dyDescent="0.25">
      <c r="A4978" s="67"/>
      <c r="B4978" s="67">
        <v>4364</v>
      </c>
      <c r="C4978" s="67" t="s">
        <v>814</v>
      </c>
      <c r="D4978" s="107">
        <v>326012</v>
      </c>
      <c r="E4978" s="75" t="s">
        <v>314</v>
      </c>
      <c r="F4978" s="76">
        <v>733210</v>
      </c>
      <c r="G4978" s="75" t="s">
        <v>251</v>
      </c>
      <c r="H4978" s="77">
        <v>0</v>
      </c>
      <c r="I4978" s="77">
        <v>0</v>
      </c>
      <c r="J4978" s="77">
        <v>500</v>
      </c>
      <c r="K4978" s="77">
        <v>0</v>
      </c>
      <c r="L4978" s="80">
        <v>500</v>
      </c>
      <c r="M4978" s="80">
        <f t="shared" si="114"/>
        <v>0</v>
      </c>
      <c r="N4978" s="80"/>
      <c r="O4978" s="80"/>
      <c r="P4978" s="80"/>
      <c r="Q4978" s="78">
        <v>110010</v>
      </c>
      <c r="R4978" s="79" t="s">
        <v>150</v>
      </c>
      <c r="S4978" s="78">
        <v>10</v>
      </c>
      <c r="T4978" s="79" t="s">
        <v>150</v>
      </c>
      <c r="U4978" s="78">
        <v>11</v>
      </c>
      <c r="V4978" s="80" t="s">
        <v>156</v>
      </c>
      <c r="W4978" s="78">
        <v>73</v>
      </c>
      <c r="X4978" s="78">
        <v>4</v>
      </c>
    </row>
    <row r="4979" spans="1:24" x14ac:dyDescent="0.25">
      <c r="A4979" s="67"/>
      <c r="B4979" s="67">
        <v>4365</v>
      </c>
      <c r="C4979" s="67" t="s">
        <v>814</v>
      </c>
      <c r="D4979" s="107">
        <v>326012</v>
      </c>
      <c r="E4979" s="75" t="s">
        <v>314</v>
      </c>
      <c r="F4979" s="76">
        <v>733220</v>
      </c>
      <c r="G4979" s="75" t="s">
        <v>256</v>
      </c>
      <c r="H4979" s="77">
        <v>0</v>
      </c>
      <c r="I4979" s="77">
        <v>735</v>
      </c>
      <c r="J4979" s="77">
        <v>850</v>
      </c>
      <c r="K4979" s="77">
        <v>755</v>
      </c>
      <c r="L4979" s="80">
        <v>850</v>
      </c>
      <c r="M4979" s="80">
        <f t="shared" si="114"/>
        <v>0</v>
      </c>
      <c r="N4979" s="80"/>
      <c r="O4979" s="80"/>
      <c r="P4979" s="80"/>
      <c r="Q4979" s="78">
        <v>110010</v>
      </c>
      <c r="R4979" s="79" t="s">
        <v>150</v>
      </c>
      <c r="S4979" s="78">
        <v>10</v>
      </c>
      <c r="T4979" s="79" t="s">
        <v>150</v>
      </c>
      <c r="U4979" s="78">
        <v>11</v>
      </c>
      <c r="V4979" s="80" t="s">
        <v>156</v>
      </c>
      <c r="W4979" s="78">
        <v>73</v>
      </c>
      <c r="X4979" s="78">
        <v>4</v>
      </c>
    </row>
    <row r="4980" spans="1:24" x14ac:dyDescent="0.25">
      <c r="A4980" s="67"/>
      <c r="B4980" s="67">
        <v>4366</v>
      </c>
      <c r="C4980" s="67" t="s">
        <v>814</v>
      </c>
      <c r="D4980" s="107">
        <v>326012</v>
      </c>
      <c r="E4980" s="75" t="s">
        <v>314</v>
      </c>
      <c r="F4980" s="76">
        <v>744210</v>
      </c>
      <c r="G4980" s="75" t="s">
        <v>190</v>
      </c>
      <c r="H4980" s="77">
        <v>309.24</v>
      </c>
      <c r="I4980" s="77">
        <v>325.25</v>
      </c>
      <c r="J4980" s="77">
        <v>1500</v>
      </c>
      <c r="K4980" s="77">
        <v>236.78999999999996</v>
      </c>
      <c r="L4980" s="80">
        <v>1000</v>
      </c>
      <c r="M4980" s="80">
        <f t="shared" si="114"/>
        <v>-500</v>
      </c>
      <c r="N4980" s="80"/>
      <c r="O4980" s="80"/>
      <c r="P4980" s="80"/>
      <c r="Q4980" s="78">
        <v>110010</v>
      </c>
      <c r="R4980" s="79" t="s">
        <v>150</v>
      </c>
      <c r="S4980" s="78">
        <v>10</v>
      </c>
      <c r="T4980" s="79" t="s">
        <v>150</v>
      </c>
      <c r="U4980" s="78">
        <v>11</v>
      </c>
      <c r="V4980" s="80" t="s">
        <v>156</v>
      </c>
      <c r="W4980" s="78">
        <v>74</v>
      </c>
      <c r="X4980" s="78">
        <v>4</v>
      </c>
    </row>
    <row r="4981" spans="1:24" x14ac:dyDescent="0.25">
      <c r="A4981" s="67"/>
      <c r="B4981" s="67">
        <v>4367</v>
      </c>
      <c r="C4981" s="67" t="s">
        <v>814</v>
      </c>
      <c r="D4981" s="107">
        <v>326012</v>
      </c>
      <c r="E4981" s="75" t="s">
        <v>314</v>
      </c>
      <c r="F4981" s="76">
        <v>744220</v>
      </c>
      <c r="G4981" s="75" t="s">
        <v>191</v>
      </c>
      <c r="H4981" s="77">
        <v>9151.14</v>
      </c>
      <c r="I4981" s="77">
        <v>8592.0400000000009</v>
      </c>
      <c r="J4981" s="77">
        <v>2500</v>
      </c>
      <c r="K4981" s="77">
        <v>1442.3</v>
      </c>
      <c r="L4981" s="80">
        <v>3000</v>
      </c>
      <c r="M4981" s="80">
        <f t="shared" si="114"/>
        <v>500</v>
      </c>
      <c r="N4981" s="80"/>
      <c r="O4981" s="80"/>
      <c r="P4981" s="80"/>
      <c r="Q4981" s="78">
        <v>110010</v>
      </c>
      <c r="R4981" s="79" t="s">
        <v>150</v>
      </c>
      <c r="S4981" s="78">
        <v>10</v>
      </c>
      <c r="T4981" s="79" t="s">
        <v>150</v>
      </c>
      <c r="U4981" s="78">
        <v>11</v>
      </c>
      <c r="V4981" s="80" t="s">
        <v>156</v>
      </c>
      <c r="W4981" s="78">
        <v>74</v>
      </c>
      <c r="X4981" s="78">
        <v>4</v>
      </c>
    </row>
    <row r="4982" spans="1:24" x14ac:dyDescent="0.25">
      <c r="A4982" s="67"/>
      <c r="B4982" s="67">
        <v>4368</v>
      </c>
      <c r="C4982" s="67" t="s">
        <v>814</v>
      </c>
      <c r="D4982" s="107">
        <v>326012</v>
      </c>
      <c r="E4982" s="75" t="s">
        <v>314</v>
      </c>
      <c r="F4982" s="76">
        <v>755110</v>
      </c>
      <c r="G4982" s="75" t="s">
        <v>323</v>
      </c>
      <c r="H4982" s="77">
        <v>2430.67</v>
      </c>
      <c r="I4982" s="77">
        <v>1863.21</v>
      </c>
      <c r="J4982" s="77">
        <v>2500</v>
      </c>
      <c r="K4982" s="77">
        <v>0</v>
      </c>
      <c r="L4982" s="80">
        <v>2500</v>
      </c>
      <c r="M4982" s="80">
        <f t="shared" si="114"/>
        <v>0</v>
      </c>
      <c r="N4982" s="80"/>
      <c r="O4982" s="80"/>
      <c r="P4982" s="80"/>
      <c r="Q4982" s="78">
        <v>110010</v>
      </c>
      <c r="R4982" s="79" t="s">
        <v>150</v>
      </c>
      <c r="S4982" s="78">
        <v>10</v>
      </c>
      <c r="T4982" s="79" t="s">
        <v>150</v>
      </c>
      <c r="U4982" s="78">
        <v>11</v>
      </c>
      <c r="V4982" s="80" t="s">
        <v>156</v>
      </c>
      <c r="W4982" s="78">
        <v>75</v>
      </c>
      <c r="X4982" s="78">
        <v>4</v>
      </c>
    </row>
    <row r="4983" spans="1:24" x14ac:dyDescent="0.25">
      <c r="A4983" s="67"/>
      <c r="B4983" s="67">
        <v>4369</v>
      </c>
      <c r="C4983" s="67" t="s">
        <v>814</v>
      </c>
      <c r="D4983" s="107">
        <v>326012</v>
      </c>
      <c r="E4983" s="75" t="s">
        <v>314</v>
      </c>
      <c r="F4983" s="76">
        <v>755240</v>
      </c>
      <c r="G4983" s="75" t="s">
        <v>193</v>
      </c>
      <c r="H4983" s="77">
        <v>228.9</v>
      </c>
      <c r="I4983" s="77">
        <v>0</v>
      </c>
      <c r="J4983" s="77">
        <v>300</v>
      </c>
      <c r="K4983" s="77">
        <v>0</v>
      </c>
      <c r="L4983" s="80">
        <v>350</v>
      </c>
      <c r="M4983" s="80">
        <f t="shared" si="114"/>
        <v>50</v>
      </c>
      <c r="N4983" s="80"/>
      <c r="O4983" s="80"/>
      <c r="P4983" s="80"/>
      <c r="Q4983" s="78">
        <v>110010</v>
      </c>
      <c r="R4983" s="79" t="s">
        <v>150</v>
      </c>
      <c r="S4983" s="78">
        <v>10</v>
      </c>
      <c r="T4983" s="79" t="s">
        <v>150</v>
      </c>
      <c r="U4983" s="78">
        <v>11</v>
      </c>
      <c r="V4983" s="80" t="s">
        <v>156</v>
      </c>
      <c r="W4983" s="78">
        <v>75</v>
      </c>
      <c r="X4983" s="78">
        <v>4</v>
      </c>
    </row>
    <row r="4984" spans="1:24" x14ac:dyDescent="0.25">
      <c r="A4984" s="67"/>
      <c r="B4984" s="67">
        <v>4370</v>
      </c>
      <c r="C4984" s="67" t="s">
        <v>814</v>
      </c>
      <c r="D4984" s="107">
        <v>326012</v>
      </c>
      <c r="E4984" s="75" t="s">
        <v>314</v>
      </c>
      <c r="F4984" s="76">
        <v>755310</v>
      </c>
      <c r="G4984" s="75" t="s">
        <v>194</v>
      </c>
      <c r="H4984" s="77">
        <v>9725.56</v>
      </c>
      <c r="I4984" s="77">
        <v>165.68999999999869</v>
      </c>
      <c r="J4984" s="77">
        <v>11892</v>
      </c>
      <c r="K4984" s="77">
        <v>7275</v>
      </c>
      <c r="L4984" s="80">
        <v>12000</v>
      </c>
      <c r="M4984" s="80">
        <f t="shared" si="114"/>
        <v>108</v>
      </c>
      <c r="N4984" s="80"/>
      <c r="O4984" s="80"/>
      <c r="P4984" s="80"/>
      <c r="Q4984" s="78">
        <v>110010</v>
      </c>
      <c r="R4984" s="79" t="s">
        <v>150</v>
      </c>
      <c r="S4984" s="78">
        <v>10</v>
      </c>
      <c r="T4984" s="79" t="s">
        <v>150</v>
      </c>
      <c r="U4984" s="78">
        <v>11</v>
      </c>
      <c r="V4984" s="80" t="s">
        <v>156</v>
      </c>
      <c r="W4984" s="78">
        <v>75</v>
      </c>
      <c r="X4984" s="78">
        <v>4</v>
      </c>
    </row>
    <row r="4985" spans="1:24" x14ac:dyDescent="0.25">
      <c r="A4985" s="67"/>
      <c r="B4985" s="67">
        <v>4371</v>
      </c>
      <c r="C4985" s="67" t="s">
        <v>814</v>
      </c>
      <c r="D4985" s="107">
        <v>326012</v>
      </c>
      <c r="E4985" s="75" t="s">
        <v>314</v>
      </c>
      <c r="F4985" s="76">
        <v>755340</v>
      </c>
      <c r="G4985" s="75" t="s">
        <v>361</v>
      </c>
      <c r="H4985" s="77">
        <v>0</v>
      </c>
      <c r="I4985" s="77">
        <v>0</v>
      </c>
      <c r="J4985" s="77">
        <v>100</v>
      </c>
      <c r="K4985" s="77">
        <v>0</v>
      </c>
      <c r="L4985" s="80">
        <v>250</v>
      </c>
      <c r="M4985" s="80">
        <f t="shared" si="114"/>
        <v>150</v>
      </c>
      <c r="N4985" s="80"/>
      <c r="O4985" s="80"/>
      <c r="P4985" s="80"/>
      <c r="Q4985" s="78">
        <v>110010</v>
      </c>
      <c r="R4985" s="79" t="s">
        <v>150</v>
      </c>
      <c r="S4985" s="78">
        <v>10</v>
      </c>
      <c r="T4985" s="79" t="s">
        <v>150</v>
      </c>
      <c r="U4985" s="78">
        <v>11</v>
      </c>
      <c r="V4985" s="80" t="s">
        <v>156</v>
      </c>
      <c r="W4985" s="78">
        <v>75</v>
      </c>
      <c r="X4985" s="78">
        <v>4</v>
      </c>
    </row>
    <row r="4986" spans="1:24" x14ac:dyDescent="0.25">
      <c r="A4986" s="67"/>
      <c r="B4986" s="67">
        <v>4372</v>
      </c>
      <c r="C4986" s="67" t="s">
        <v>814</v>
      </c>
      <c r="D4986" s="107">
        <v>326012</v>
      </c>
      <c r="E4986" s="75" t="s">
        <v>314</v>
      </c>
      <c r="F4986" s="76">
        <v>755360</v>
      </c>
      <c r="G4986" s="75" t="s">
        <v>225</v>
      </c>
      <c r="H4986" s="77">
        <v>5979.42</v>
      </c>
      <c r="I4986" s="77">
        <v>10162.93</v>
      </c>
      <c r="J4986" s="77">
        <v>5400</v>
      </c>
      <c r="K4986" s="77">
        <v>3869.21</v>
      </c>
      <c r="L4986" s="80">
        <v>5500</v>
      </c>
      <c r="M4986" s="80">
        <f t="shared" si="114"/>
        <v>100</v>
      </c>
      <c r="N4986" s="80"/>
      <c r="O4986" s="80"/>
      <c r="P4986" s="80"/>
      <c r="Q4986" s="78">
        <v>110010</v>
      </c>
      <c r="R4986" s="79" t="s">
        <v>150</v>
      </c>
      <c r="S4986" s="78">
        <v>10</v>
      </c>
      <c r="T4986" s="79" t="s">
        <v>150</v>
      </c>
      <c r="U4986" s="78">
        <v>11</v>
      </c>
      <c r="V4986" s="80" t="s">
        <v>156</v>
      </c>
      <c r="W4986" s="78">
        <v>75</v>
      </c>
      <c r="X4986" s="78">
        <v>4</v>
      </c>
    </row>
    <row r="4987" spans="1:24" x14ac:dyDescent="0.25">
      <c r="A4987" s="67"/>
      <c r="B4987" s="67">
        <v>4373</v>
      </c>
      <c r="C4987" s="67" t="s">
        <v>814</v>
      </c>
      <c r="D4987" s="107">
        <v>326012</v>
      </c>
      <c r="E4987" s="75" t="s">
        <v>314</v>
      </c>
      <c r="F4987" s="76">
        <v>755510</v>
      </c>
      <c r="G4987" s="75" t="s">
        <v>195</v>
      </c>
      <c r="H4987" s="77">
        <v>9816.7099999999991</v>
      </c>
      <c r="I4987" s="77">
        <v>15538.96</v>
      </c>
      <c r="J4987" s="77">
        <v>9625</v>
      </c>
      <c r="K4987" s="77">
        <v>205</v>
      </c>
      <c r="L4987" s="80">
        <v>10000</v>
      </c>
      <c r="M4987" s="80">
        <f t="shared" si="114"/>
        <v>375</v>
      </c>
      <c r="N4987" s="80"/>
      <c r="O4987" s="80"/>
      <c r="P4987" s="80"/>
      <c r="Q4987" s="78">
        <v>110010</v>
      </c>
      <c r="R4987" s="79" t="s">
        <v>150</v>
      </c>
      <c r="S4987" s="78">
        <v>10</v>
      </c>
      <c r="T4987" s="79" t="s">
        <v>150</v>
      </c>
      <c r="U4987" s="78">
        <v>11</v>
      </c>
      <c r="V4987" s="80" t="s">
        <v>156</v>
      </c>
      <c r="W4987" s="78">
        <v>75</v>
      </c>
      <c r="X4987" s="78">
        <v>4</v>
      </c>
    </row>
    <row r="4988" spans="1:24" x14ac:dyDescent="0.25">
      <c r="A4988" s="67"/>
      <c r="B4988" s="67">
        <v>4374</v>
      </c>
      <c r="C4988" s="67" t="s">
        <v>814</v>
      </c>
      <c r="D4988" s="107">
        <v>326012</v>
      </c>
      <c r="E4988" s="75" t="s">
        <v>314</v>
      </c>
      <c r="F4988" s="76">
        <v>755705</v>
      </c>
      <c r="G4988" s="75" t="s">
        <v>196</v>
      </c>
      <c r="H4988" s="77">
        <v>65.41</v>
      </c>
      <c r="I4988" s="77">
        <v>86.339999999999989</v>
      </c>
      <c r="J4988" s="77">
        <v>180</v>
      </c>
      <c r="K4988" s="77">
        <v>23.94</v>
      </c>
      <c r="L4988" s="80">
        <v>180</v>
      </c>
      <c r="M4988" s="80">
        <f t="shared" si="114"/>
        <v>0</v>
      </c>
      <c r="N4988" s="80"/>
      <c r="O4988" s="80"/>
      <c r="P4988" s="80"/>
      <c r="Q4988" s="78">
        <v>110010</v>
      </c>
      <c r="R4988" s="79" t="s">
        <v>150</v>
      </c>
      <c r="S4988" s="78">
        <v>10</v>
      </c>
      <c r="T4988" s="79" t="s">
        <v>150</v>
      </c>
      <c r="U4988" s="78">
        <v>11</v>
      </c>
      <c r="V4988" s="80" t="s">
        <v>156</v>
      </c>
      <c r="W4988" s="78">
        <v>75</v>
      </c>
      <c r="X4988" s="78">
        <v>4</v>
      </c>
    </row>
    <row r="4989" spans="1:24" x14ac:dyDescent="0.25">
      <c r="A4989" s="67"/>
      <c r="B4989" s="67">
        <v>4375</v>
      </c>
      <c r="C4989" s="67" t="s">
        <v>814</v>
      </c>
      <c r="D4989" s="107">
        <v>326012</v>
      </c>
      <c r="E4989" s="75" t="s">
        <v>314</v>
      </c>
      <c r="F4989" s="76">
        <v>755765</v>
      </c>
      <c r="G4989" s="75" t="s">
        <v>239</v>
      </c>
      <c r="H4989" s="77">
        <v>0</v>
      </c>
      <c r="I4989" s="77">
        <v>0</v>
      </c>
      <c r="J4989" s="77">
        <v>200</v>
      </c>
      <c r="K4989" s="77">
        <v>0</v>
      </c>
      <c r="L4989" s="80">
        <v>200</v>
      </c>
      <c r="M4989" s="80">
        <f t="shared" si="114"/>
        <v>0</v>
      </c>
      <c r="N4989" s="80"/>
      <c r="O4989" s="80"/>
      <c r="P4989" s="80"/>
      <c r="Q4989" s="78">
        <v>110010</v>
      </c>
      <c r="R4989" s="79" t="s">
        <v>150</v>
      </c>
      <c r="S4989" s="78">
        <v>10</v>
      </c>
      <c r="T4989" s="79" t="s">
        <v>150</v>
      </c>
      <c r="U4989" s="78">
        <v>11</v>
      </c>
      <c r="V4989" s="80" t="s">
        <v>156</v>
      </c>
      <c r="W4989" s="78">
        <v>75</v>
      </c>
      <c r="X4989" s="78">
        <v>4</v>
      </c>
    </row>
    <row r="4990" spans="1:24" x14ac:dyDescent="0.25">
      <c r="A4990" s="67"/>
      <c r="B4990" s="67">
        <v>4376</v>
      </c>
      <c r="C4990" s="67" t="s">
        <v>814</v>
      </c>
      <c r="D4990" s="107">
        <v>326012</v>
      </c>
      <c r="E4990" s="75" t="s">
        <v>314</v>
      </c>
      <c r="F4990" s="76">
        <v>777412</v>
      </c>
      <c r="G4990" s="75" t="s">
        <v>205</v>
      </c>
      <c r="H4990" s="77">
        <v>9316</v>
      </c>
      <c r="I4990" s="77">
        <v>11853.07</v>
      </c>
      <c r="J4990" s="77">
        <v>6100</v>
      </c>
      <c r="K4990" s="77">
        <v>6082</v>
      </c>
      <c r="L4990" s="80">
        <v>0</v>
      </c>
      <c r="M4990" s="80">
        <f t="shared" si="114"/>
        <v>-6100</v>
      </c>
      <c r="N4990" s="80"/>
      <c r="O4990" s="80"/>
      <c r="P4990" s="80"/>
      <c r="Q4990" s="78">
        <v>110010</v>
      </c>
      <c r="R4990" s="79" t="s">
        <v>150</v>
      </c>
      <c r="S4990" s="78">
        <v>10</v>
      </c>
      <c r="T4990" s="79" t="s">
        <v>150</v>
      </c>
      <c r="U4990" s="78">
        <v>11</v>
      </c>
      <c r="V4990" s="80" t="s">
        <v>156</v>
      </c>
      <c r="W4990" s="78">
        <v>77</v>
      </c>
      <c r="X4990" s="78">
        <v>4</v>
      </c>
    </row>
    <row r="4991" spans="1:24" x14ac:dyDescent="0.25">
      <c r="A4991" s="67"/>
      <c r="B4991" s="67">
        <v>4377</v>
      </c>
      <c r="C4991" s="67" t="s">
        <v>814</v>
      </c>
      <c r="D4991" s="107">
        <v>326012</v>
      </c>
      <c r="E4991" s="75" t="s">
        <v>314</v>
      </c>
      <c r="F4991" s="76">
        <v>787410</v>
      </c>
      <c r="G4991" s="75" t="s">
        <v>227</v>
      </c>
      <c r="H4991" s="77">
        <v>22690.080000000002</v>
      </c>
      <c r="I4991" s="77">
        <v>38312.19</v>
      </c>
      <c r="J4991" s="77">
        <v>0</v>
      </c>
      <c r="K4991" s="77">
        <v>0</v>
      </c>
      <c r="L4991" s="80">
        <v>11000</v>
      </c>
      <c r="M4991" s="80">
        <f t="shared" si="114"/>
        <v>11000</v>
      </c>
      <c r="N4991" s="80"/>
      <c r="O4991" s="80">
        <v>11000</v>
      </c>
      <c r="P4991" s="80"/>
      <c r="Q4991" s="78">
        <v>110010</v>
      </c>
      <c r="R4991" s="79" t="s">
        <v>150</v>
      </c>
      <c r="S4991" s="78">
        <v>10</v>
      </c>
      <c r="T4991" s="79" t="s">
        <v>150</v>
      </c>
      <c r="U4991" s="78">
        <v>11</v>
      </c>
      <c r="V4991" s="80" t="s">
        <v>156</v>
      </c>
      <c r="W4991" s="78">
        <v>78</v>
      </c>
      <c r="X4991" s="78">
        <v>4</v>
      </c>
    </row>
    <row r="4992" spans="1:24" x14ac:dyDescent="0.25">
      <c r="A4992" s="67"/>
      <c r="B4992" s="67">
        <v>4378</v>
      </c>
      <c r="C4992" s="67" t="s">
        <v>814</v>
      </c>
      <c r="D4992" s="107">
        <v>326012</v>
      </c>
      <c r="E4992" s="75" t="s">
        <v>314</v>
      </c>
      <c r="F4992" s="76">
        <v>787430</v>
      </c>
      <c r="G4992" s="75" t="s">
        <v>207</v>
      </c>
      <c r="H4992" s="77">
        <v>0</v>
      </c>
      <c r="I4992" s="77">
        <v>1607.69</v>
      </c>
      <c r="J4992" s="77">
        <v>0</v>
      </c>
      <c r="K4992" s="77">
        <v>0</v>
      </c>
      <c r="L4992" s="80">
        <v>0</v>
      </c>
      <c r="M4992" s="80">
        <f t="shared" si="114"/>
        <v>0</v>
      </c>
      <c r="N4992" s="80"/>
      <c r="O4992" s="80"/>
      <c r="P4992" s="80"/>
      <c r="Q4992" s="78">
        <v>110010</v>
      </c>
      <c r="R4992" s="79" t="s">
        <v>150</v>
      </c>
      <c r="S4992" s="78">
        <v>10</v>
      </c>
      <c r="T4992" s="79" t="s">
        <v>150</v>
      </c>
      <c r="U4992" s="78">
        <v>11</v>
      </c>
      <c r="V4992" s="80" t="s">
        <v>156</v>
      </c>
      <c r="W4992" s="78">
        <v>78</v>
      </c>
      <c r="X4992" s="78">
        <v>4</v>
      </c>
    </row>
    <row r="4993" spans="1:24" x14ac:dyDescent="0.25">
      <c r="A4993" s="67"/>
      <c r="B4993" s="67"/>
      <c r="C4993" s="67" t="s">
        <v>814</v>
      </c>
      <c r="D4993" s="107">
        <v>326012</v>
      </c>
      <c r="E4993" s="75" t="s">
        <v>314</v>
      </c>
      <c r="F4993" s="66">
        <v>798142</v>
      </c>
      <c r="G4993" s="66" t="s">
        <v>839</v>
      </c>
      <c r="H4993" s="77"/>
      <c r="I4993" s="77"/>
      <c r="J4993" s="77"/>
      <c r="K4993" s="77"/>
      <c r="L4993" s="80">
        <v>-14923</v>
      </c>
      <c r="M4993" s="80">
        <f t="shared" si="114"/>
        <v>-14923</v>
      </c>
      <c r="N4993" s="80"/>
      <c r="O4993" s="80"/>
      <c r="P4993" s="80"/>
      <c r="Q4993" s="78">
        <v>110010</v>
      </c>
      <c r="R4993" s="79" t="s">
        <v>150</v>
      </c>
      <c r="S4993" s="78">
        <v>10</v>
      </c>
      <c r="T4993" s="79" t="s">
        <v>150</v>
      </c>
      <c r="U4993" s="78">
        <v>11</v>
      </c>
      <c r="V4993" s="80" t="s">
        <v>156</v>
      </c>
      <c r="W4993" s="78">
        <v>79</v>
      </c>
      <c r="X4993" s="78">
        <v>4</v>
      </c>
    </row>
    <row r="4994" spans="1:24" x14ac:dyDescent="0.25">
      <c r="A4994" s="67"/>
      <c r="B4994" s="67">
        <v>4379</v>
      </c>
      <c r="C4994" s="67" t="s">
        <v>814</v>
      </c>
      <c r="D4994" s="109">
        <v>327012</v>
      </c>
      <c r="E4994" s="75" t="s">
        <v>317</v>
      </c>
      <c r="F4994" s="72">
        <v>611110</v>
      </c>
      <c r="G4994" s="75" t="s">
        <v>258</v>
      </c>
      <c r="H4994" s="77">
        <v>786242.29999999993</v>
      </c>
      <c r="I4994" s="77">
        <v>827875.5199999999</v>
      </c>
      <c r="J4994" s="77">
        <v>947158</v>
      </c>
      <c r="K4994" s="77">
        <v>492401.77999999997</v>
      </c>
      <c r="L4994" s="80">
        <v>1112808</v>
      </c>
      <c r="M4994" s="80"/>
      <c r="N4994" s="80"/>
      <c r="O4994" s="80"/>
      <c r="P4994" s="80"/>
      <c r="Q4994" s="78">
        <v>110010</v>
      </c>
      <c r="R4994" s="79" t="s">
        <v>150</v>
      </c>
      <c r="S4994" s="78">
        <v>10</v>
      </c>
      <c r="T4994" s="79" t="s">
        <v>150</v>
      </c>
      <c r="U4994" s="78">
        <v>11</v>
      </c>
      <c r="V4994" s="80" t="s">
        <v>156</v>
      </c>
      <c r="W4994" s="78">
        <v>61</v>
      </c>
      <c r="X4994" s="78">
        <v>1</v>
      </c>
    </row>
    <row r="4995" spans="1:24" x14ac:dyDescent="0.25">
      <c r="A4995" s="67"/>
      <c r="B4995" s="67">
        <v>4380</v>
      </c>
      <c r="C4995" s="67" t="s">
        <v>814</v>
      </c>
      <c r="D4995" s="109">
        <v>327012</v>
      </c>
      <c r="E4995" s="75" t="s">
        <v>317</v>
      </c>
      <c r="F4995" s="72">
        <v>611115</v>
      </c>
      <c r="G4995" s="75" t="s">
        <v>259</v>
      </c>
      <c r="H4995" s="77">
        <v>12909.47</v>
      </c>
      <c r="I4995" s="77">
        <v>7721.5099999999993</v>
      </c>
      <c r="J4995" s="77">
        <v>11339</v>
      </c>
      <c r="K4995" s="77">
        <v>7951.9100000000008</v>
      </c>
      <c r="L4995" s="80">
        <v>12000</v>
      </c>
      <c r="M4995" s="80"/>
      <c r="N4995" s="80"/>
      <c r="O4995" s="80"/>
      <c r="P4995" s="80"/>
      <c r="Q4995" s="78">
        <v>110010</v>
      </c>
      <c r="R4995" s="79" t="s">
        <v>150</v>
      </c>
      <c r="S4995" s="78">
        <v>10</v>
      </c>
      <c r="T4995" s="79" t="s">
        <v>150</v>
      </c>
      <c r="U4995" s="78">
        <v>11</v>
      </c>
      <c r="V4995" s="80" t="s">
        <v>156</v>
      </c>
      <c r="W4995" s="78">
        <v>61</v>
      </c>
      <c r="X4995" s="78">
        <v>1</v>
      </c>
    </row>
    <row r="4996" spans="1:24" x14ac:dyDescent="0.25">
      <c r="A4996" s="67"/>
      <c r="B4996" s="67">
        <v>4381</v>
      </c>
      <c r="C4996" s="67" t="s">
        <v>814</v>
      </c>
      <c r="D4996" s="109">
        <v>327012</v>
      </c>
      <c r="E4996" s="75" t="s">
        <v>317</v>
      </c>
      <c r="F4996" s="72">
        <v>611120</v>
      </c>
      <c r="G4996" s="75" t="s">
        <v>229</v>
      </c>
      <c r="H4996" s="77">
        <v>320150.38</v>
      </c>
      <c r="I4996" s="77">
        <v>377602.16</v>
      </c>
      <c r="J4996" s="77">
        <v>513869</v>
      </c>
      <c r="K4996" s="77">
        <v>307591.84999999998</v>
      </c>
      <c r="L4996" s="80">
        <v>0</v>
      </c>
      <c r="M4996" s="80"/>
      <c r="N4996" s="80"/>
      <c r="O4996" s="80"/>
      <c r="P4996" s="80"/>
      <c r="Q4996" s="78">
        <v>110010</v>
      </c>
      <c r="R4996" s="79" t="s">
        <v>150</v>
      </c>
      <c r="S4996" s="78">
        <v>10</v>
      </c>
      <c r="T4996" s="79" t="s">
        <v>150</v>
      </c>
      <c r="U4996" s="78">
        <v>11</v>
      </c>
      <c r="V4996" s="80" t="s">
        <v>156</v>
      </c>
      <c r="W4996" s="78">
        <v>61</v>
      </c>
      <c r="X4996" s="78">
        <v>1</v>
      </c>
    </row>
    <row r="4997" spans="1:24" x14ac:dyDescent="0.25">
      <c r="A4997" s="67"/>
      <c r="B4997" s="67">
        <v>4382</v>
      </c>
      <c r="C4997" s="67" t="s">
        <v>814</v>
      </c>
      <c r="D4997" s="109">
        <v>327012</v>
      </c>
      <c r="E4997" s="75" t="s">
        <v>317</v>
      </c>
      <c r="F4997" s="72">
        <v>611125</v>
      </c>
      <c r="G4997" s="75" t="s">
        <v>260</v>
      </c>
      <c r="H4997" s="77">
        <v>19515.060000000001</v>
      </c>
      <c r="I4997" s="77">
        <v>20295.599999999999</v>
      </c>
      <c r="J4997" s="77">
        <v>21408</v>
      </c>
      <c r="K4997" s="77">
        <v>7135.81</v>
      </c>
      <c r="L4997" s="80">
        <v>28543</v>
      </c>
      <c r="M4997" s="80"/>
      <c r="N4997" s="80"/>
      <c r="O4997" s="80"/>
      <c r="P4997" s="80"/>
      <c r="Q4997" s="78">
        <v>110010</v>
      </c>
      <c r="R4997" s="79" t="s">
        <v>150</v>
      </c>
      <c r="S4997" s="78">
        <v>10</v>
      </c>
      <c r="T4997" s="79" t="s">
        <v>150</v>
      </c>
      <c r="U4997" s="78">
        <v>11</v>
      </c>
      <c r="V4997" s="80" t="s">
        <v>156</v>
      </c>
      <c r="W4997" s="78">
        <v>61</v>
      </c>
      <c r="X4997" s="78">
        <v>1</v>
      </c>
    </row>
    <row r="4998" spans="1:24" x14ac:dyDescent="0.25">
      <c r="A4998" s="67"/>
      <c r="B4998" s="67">
        <v>4383</v>
      </c>
      <c r="C4998" s="67" t="s">
        <v>814</v>
      </c>
      <c r="D4998" s="109">
        <v>327012</v>
      </c>
      <c r="E4998" s="75" t="s">
        <v>317</v>
      </c>
      <c r="F4998" s="72">
        <v>611130</v>
      </c>
      <c r="G4998" s="75" t="s">
        <v>261</v>
      </c>
      <c r="H4998" s="77">
        <v>432</v>
      </c>
      <c r="I4998" s="77">
        <v>15831.96</v>
      </c>
      <c r="J4998" s="77">
        <v>13014</v>
      </c>
      <c r="K4998" s="77">
        <v>13013.52</v>
      </c>
      <c r="L4998" s="80">
        <v>13014</v>
      </c>
      <c r="M4998" s="80"/>
      <c r="N4998" s="80"/>
      <c r="O4998" s="80"/>
      <c r="P4998" s="80"/>
      <c r="Q4998" s="78">
        <v>110010</v>
      </c>
      <c r="R4998" s="79" t="s">
        <v>150</v>
      </c>
      <c r="S4998" s="78">
        <v>10</v>
      </c>
      <c r="T4998" s="79" t="s">
        <v>150</v>
      </c>
      <c r="U4998" s="78">
        <v>11</v>
      </c>
      <c r="V4998" s="80" t="s">
        <v>156</v>
      </c>
      <c r="W4998" s="78">
        <v>61</v>
      </c>
      <c r="X4998" s="78">
        <v>1</v>
      </c>
    </row>
    <row r="4999" spans="1:24" x14ac:dyDescent="0.25">
      <c r="A4999" s="67"/>
      <c r="B4999" s="67">
        <v>4384</v>
      </c>
      <c r="C4999" s="67" t="s">
        <v>814</v>
      </c>
      <c r="D4999" s="109">
        <v>327012</v>
      </c>
      <c r="E4999" s="75" t="s">
        <v>317</v>
      </c>
      <c r="F4999" s="72">
        <v>611135</v>
      </c>
      <c r="G4999" s="75" t="s">
        <v>265</v>
      </c>
      <c r="H4999" s="77">
        <v>0</v>
      </c>
      <c r="I4999" s="77">
        <v>9382.98</v>
      </c>
      <c r="J4999" s="77">
        <v>0</v>
      </c>
      <c r="K4999" s="77">
        <v>0</v>
      </c>
      <c r="L4999" s="80">
        <v>0</v>
      </c>
      <c r="M4999" s="80"/>
      <c r="N4999" s="80"/>
      <c r="O4999" s="80"/>
      <c r="P4999" s="80"/>
      <c r="Q4999" s="78">
        <v>110010</v>
      </c>
      <c r="R4999" s="79" t="s">
        <v>150</v>
      </c>
      <c r="S4999" s="78">
        <v>10</v>
      </c>
      <c r="T4999" s="79" t="s">
        <v>150</v>
      </c>
      <c r="U4999" s="78">
        <v>11</v>
      </c>
      <c r="V4999" s="80" t="s">
        <v>156</v>
      </c>
      <c r="W4999" s="78">
        <v>61</v>
      </c>
      <c r="X4999" s="78">
        <v>1</v>
      </c>
    </row>
    <row r="5000" spans="1:24" x14ac:dyDescent="0.25">
      <c r="A5000" s="67"/>
      <c r="B5000" s="67">
        <v>4385</v>
      </c>
      <c r="C5000" s="67" t="s">
        <v>814</v>
      </c>
      <c r="D5000" s="109">
        <v>327012</v>
      </c>
      <c r="E5000" s="75" t="s">
        <v>317</v>
      </c>
      <c r="F5000" s="72">
        <v>611150</v>
      </c>
      <c r="G5000" s="75" t="s">
        <v>262</v>
      </c>
      <c r="H5000" s="77">
        <v>142839.07999999999</v>
      </c>
      <c r="I5000" s="77">
        <v>200629.41999999998</v>
      </c>
      <c r="J5000" s="77">
        <v>128092</v>
      </c>
      <c r="K5000" s="77">
        <v>0</v>
      </c>
      <c r="L5000" s="80">
        <v>127833</v>
      </c>
      <c r="M5000" s="80"/>
      <c r="N5000" s="80"/>
      <c r="O5000" s="80"/>
      <c r="P5000" s="80"/>
      <c r="Q5000" s="78">
        <v>110010</v>
      </c>
      <c r="R5000" s="79" t="s">
        <v>150</v>
      </c>
      <c r="S5000" s="78">
        <v>10</v>
      </c>
      <c r="T5000" s="79" t="s">
        <v>150</v>
      </c>
      <c r="U5000" s="78">
        <v>11</v>
      </c>
      <c r="V5000" s="80" t="s">
        <v>156</v>
      </c>
      <c r="W5000" s="78">
        <v>61</v>
      </c>
      <c r="X5000" s="78">
        <v>1</v>
      </c>
    </row>
    <row r="5001" spans="1:24" x14ac:dyDescent="0.25">
      <c r="A5001" s="67"/>
      <c r="B5001" s="67">
        <v>4386</v>
      </c>
      <c r="C5001" s="67" t="s">
        <v>814</v>
      </c>
      <c r="D5001" s="109">
        <v>327012</v>
      </c>
      <c r="E5001" s="75" t="s">
        <v>317</v>
      </c>
      <c r="F5001" s="72">
        <v>611160</v>
      </c>
      <c r="G5001" s="75" t="s">
        <v>230</v>
      </c>
      <c r="H5001" s="77">
        <v>146004.59</v>
      </c>
      <c r="I5001" s="77">
        <v>126263.48000000001</v>
      </c>
      <c r="J5001" s="77">
        <v>270492</v>
      </c>
      <c r="K5001" s="77">
        <v>0</v>
      </c>
      <c r="L5001" s="80">
        <v>0</v>
      </c>
      <c r="M5001" s="80"/>
      <c r="N5001" s="80"/>
      <c r="O5001" s="80"/>
      <c r="P5001" s="80"/>
      <c r="Q5001" s="78">
        <v>110010</v>
      </c>
      <c r="R5001" s="79" t="s">
        <v>150</v>
      </c>
      <c r="S5001" s="78">
        <v>10</v>
      </c>
      <c r="T5001" s="79" t="s">
        <v>150</v>
      </c>
      <c r="U5001" s="78">
        <v>11</v>
      </c>
      <c r="V5001" s="80" t="s">
        <v>156</v>
      </c>
      <c r="W5001" s="78">
        <v>61</v>
      </c>
      <c r="X5001" s="78">
        <v>1</v>
      </c>
    </row>
    <row r="5002" spans="1:24" x14ac:dyDescent="0.25">
      <c r="A5002" s="67"/>
      <c r="B5002" s="67">
        <v>4387</v>
      </c>
      <c r="C5002" s="67" t="s">
        <v>814</v>
      </c>
      <c r="D5002" s="109">
        <v>327012</v>
      </c>
      <c r="E5002" s="75" t="s">
        <v>317</v>
      </c>
      <c r="F5002" s="72">
        <v>733110</v>
      </c>
      <c r="G5002" s="75" t="s">
        <v>214</v>
      </c>
      <c r="H5002" s="77">
        <v>122.96000000000001</v>
      </c>
      <c r="I5002" s="77">
        <v>167.39</v>
      </c>
      <c r="J5002" s="77">
        <v>3900</v>
      </c>
      <c r="K5002" s="77">
        <v>0</v>
      </c>
      <c r="L5002" s="80">
        <v>3900</v>
      </c>
      <c r="M5002" s="80">
        <f t="shared" ref="M5002:M5017" si="115">+L5002-J5002</f>
        <v>0</v>
      </c>
      <c r="N5002" s="80"/>
      <c r="O5002" s="80"/>
      <c r="P5002" s="80"/>
      <c r="Q5002" s="78">
        <v>110010</v>
      </c>
      <c r="R5002" s="79" t="s">
        <v>150</v>
      </c>
      <c r="S5002" s="78">
        <v>10</v>
      </c>
      <c r="T5002" s="79" t="s">
        <v>150</v>
      </c>
      <c r="U5002" s="78">
        <v>11</v>
      </c>
      <c r="V5002" s="80" t="s">
        <v>156</v>
      </c>
      <c r="W5002" s="78">
        <v>73</v>
      </c>
      <c r="X5002" s="78">
        <v>4</v>
      </c>
    </row>
    <row r="5003" spans="1:24" x14ac:dyDescent="0.25">
      <c r="A5003" s="67"/>
      <c r="B5003" s="67">
        <v>4388</v>
      </c>
      <c r="C5003" s="67" t="s">
        <v>814</v>
      </c>
      <c r="D5003" s="109">
        <v>327012</v>
      </c>
      <c r="E5003" s="75" t="s">
        <v>317</v>
      </c>
      <c r="F5003" s="72">
        <v>733210</v>
      </c>
      <c r="G5003" s="75" t="s">
        <v>251</v>
      </c>
      <c r="H5003" s="77">
        <v>0</v>
      </c>
      <c r="I5003" s="77">
        <v>0</v>
      </c>
      <c r="J5003" s="77">
        <v>100</v>
      </c>
      <c r="K5003" s="77">
        <v>0</v>
      </c>
      <c r="L5003" s="80">
        <v>100</v>
      </c>
      <c r="M5003" s="80">
        <f t="shared" si="115"/>
        <v>0</v>
      </c>
      <c r="N5003" s="80"/>
      <c r="O5003" s="80"/>
      <c r="P5003" s="80"/>
      <c r="Q5003" s="78">
        <v>110010</v>
      </c>
      <c r="R5003" s="79" t="s">
        <v>150</v>
      </c>
      <c r="S5003" s="78">
        <v>10</v>
      </c>
      <c r="T5003" s="79" t="s">
        <v>150</v>
      </c>
      <c r="U5003" s="78">
        <v>11</v>
      </c>
      <c r="V5003" s="80" t="s">
        <v>156</v>
      </c>
      <c r="W5003" s="78">
        <v>73</v>
      </c>
      <c r="X5003" s="78">
        <v>4</v>
      </c>
    </row>
    <row r="5004" spans="1:24" s="66" customFormat="1" x14ac:dyDescent="0.25">
      <c r="A5004" s="67"/>
      <c r="B5004" s="67">
        <v>4389</v>
      </c>
      <c r="C5004" s="67" t="s">
        <v>814</v>
      </c>
      <c r="D5004" s="109">
        <v>327012</v>
      </c>
      <c r="E5004" s="75" t="s">
        <v>317</v>
      </c>
      <c r="F5004" s="72">
        <v>733310</v>
      </c>
      <c r="G5004" s="75" t="s">
        <v>215</v>
      </c>
      <c r="H5004" s="77">
        <v>235</v>
      </c>
      <c r="I5004" s="77">
        <v>0</v>
      </c>
      <c r="J5004" s="77">
        <v>200</v>
      </c>
      <c r="K5004" s="77">
        <v>0</v>
      </c>
      <c r="L5004" s="80">
        <v>200</v>
      </c>
      <c r="M5004" s="80">
        <f t="shared" si="115"/>
        <v>0</v>
      </c>
      <c r="N5004" s="80"/>
      <c r="O5004" s="80"/>
      <c r="P5004" s="80"/>
      <c r="Q5004" s="78">
        <v>110010</v>
      </c>
      <c r="R5004" s="79" t="s">
        <v>150</v>
      </c>
      <c r="S5004" s="78">
        <v>10</v>
      </c>
      <c r="T5004" s="79" t="s">
        <v>150</v>
      </c>
      <c r="U5004" s="78">
        <v>11</v>
      </c>
      <c r="V5004" s="80" t="s">
        <v>156</v>
      </c>
      <c r="W5004" s="78">
        <v>73</v>
      </c>
      <c r="X5004" s="78">
        <v>4</v>
      </c>
    </row>
    <row r="5005" spans="1:24" x14ac:dyDescent="0.25">
      <c r="A5005" s="67"/>
      <c r="B5005" s="67">
        <v>4390</v>
      </c>
      <c r="C5005" s="67" t="s">
        <v>814</v>
      </c>
      <c r="D5005" s="109">
        <v>327012</v>
      </c>
      <c r="E5005" s="75" t="s">
        <v>317</v>
      </c>
      <c r="F5005" s="72">
        <v>733330</v>
      </c>
      <c r="G5005" s="75" t="s">
        <v>189</v>
      </c>
      <c r="H5005" s="77">
        <v>0</v>
      </c>
      <c r="I5005" s="77">
        <v>0</v>
      </c>
      <c r="J5005" s="77">
        <v>200</v>
      </c>
      <c r="K5005" s="77">
        <v>0</v>
      </c>
      <c r="L5005" s="80">
        <v>200</v>
      </c>
      <c r="M5005" s="80">
        <f t="shared" si="115"/>
        <v>0</v>
      </c>
      <c r="N5005" s="80"/>
      <c r="O5005" s="80"/>
      <c r="P5005" s="80"/>
      <c r="Q5005" s="78">
        <v>110010</v>
      </c>
      <c r="R5005" s="79" t="s">
        <v>150</v>
      </c>
      <c r="S5005" s="78">
        <v>10</v>
      </c>
      <c r="T5005" s="79" t="s">
        <v>150</v>
      </c>
      <c r="U5005" s="78">
        <v>11</v>
      </c>
      <c r="V5005" s="80" t="s">
        <v>156</v>
      </c>
      <c r="W5005" s="78">
        <v>73</v>
      </c>
      <c r="X5005" s="78">
        <v>4</v>
      </c>
    </row>
    <row r="5006" spans="1:24" x14ac:dyDescent="0.25">
      <c r="A5006" s="67"/>
      <c r="B5006" s="67">
        <v>4391</v>
      </c>
      <c r="C5006" s="67" t="s">
        <v>814</v>
      </c>
      <c r="D5006" s="109">
        <v>327012</v>
      </c>
      <c r="E5006" s="75" t="s">
        <v>317</v>
      </c>
      <c r="F5006" s="72">
        <v>744210</v>
      </c>
      <c r="G5006" s="75" t="s">
        <v>190</v>
      </c>
      <c r="H5006" s="77">
        <v>0</v>
      </c>
      <c r="I5006" s="77">
        <v>13.44</v>
      </c>
      <c r="J5006" s="77">
        <v>200</v>
      </c>
      <c r="K5006" s="77">
        <v>0</v>
      </c>
      <c r="L5006" s="80">
        <v>200</v>
      </c>
      <c r="M5006" s="80">
        <f t="shared" si="115"/>
        <v>0</v>
      </c>
      <c r="N5006" s="80"/>
      <c r="O5006" s="80"/>
      <c r="P5006" s="80"/>
      <c r="Q5006" s="78">
        <v>110010</v>
      </c>
      <c r="R5006" s="79" t="s">
        <v>150</v>
      </c>
      <c r="S5006" s="78">
        <v>10</v>
      </c>
      <c r="T5006" s="79" t="s">
        <v>150</v>
      </c>
      <c r="U5006" s="78">
        <v>11</v>
      </c>
      <c r="V5006" s="80" t="s">
        <v>156</v>
      </c>
      <c r="W5006" s="78">
        <v>74</v>
      </c>
      <c r="X5006" s="78">
        <v>4</v>
      </c>
    </row>
    <row r="5007" spans="1:24" x14ac:dyDescent="0.25">
      <c r="A5007" s="67"/>
      <c r="B5007" s="67">
        <v>4392</v>
      </c>
      <c r="C5007" s="67" t="s">
        <v>814</v>
      </c>
      <c r="D5007" s="109">
        <v>327012</v>
      </c>
      <c r="E5007" s="75" t="s">
        <v>317</v>
      </c>
      <c r="F5007" s="72">
        <v>744220</v>
      </c>
      <c r="G5007" s="75" t="s">
        <v>191</v>
      </c>
      <c r="H5007" s="77">
        <v>16680.330000000002</v>
      </c>
      <c r="I5007" s="77">
        <v>17010.940000000002</v>
      </c>
      <c r="J5007" s="77">
        <v>3000</v>
      </c>
      <c r="K5007" s="77">
        <v>1597.8500000000001</v>
      </c>
      <c r="L5007" s="80">
        <v>3000</v>
      </c>
      <c r="M5007" s="80">
        <f t="shared" si="115"/>
        <v>0</v>
      </c>
      <c r="N5007" s="80"/>
      <c r="O5007" s="80"/>
      <c r="P5007" s="80"/>
      <c r="Q5007" s="78">
        <v>110010</v>
      </c>
      <c r="R5007" s="79" t="s">
        <v>150</v>
      </c>
      <c r="S5007" s="78">
        <v>10</v>
      </c>
      <c r="T5007" s="79" t="s">
        <v>150</v>
      </c>
      <c r="U5007" s="78">
        <v>11</v>
      </c>
      <c r="V5007" s="80" t="s">
        <v>156</v>
      </c>
      <c r="W5007" s="78">
        <v>74</v>
      </c>
      <c r="X5007" s="78">
        <v>4</v>
      </c>
    </row>
    <row r="5008" spans="1:24" x14ac:dyDescent="0.25">
      <c r="A5008" s="67"/>
      <c r="B5008" s="67">
        <v>4393</v>
      </c>
      <c r="C5008" s="67" t="s">
        <v>814</v>
      </c>
      <c r="D5008" s="109">
        <v>327012</v>
      </c>
      <c r="E5008" s="75" t="s">
        <v>317</v>
      </c>
      <c r="F5008" s="72">
        <v>755110</v>
      </c>
      <c r="G5008" s="75" t="s">
        <v>323</v>
      </c>
      <c r="H5008" s="77">
        <v>0</v>
      </c>
      <c r="I5008" s="77">
        <v>74.900000000000006</v>
      </c>
      <c r="J5008" s="77">
        <v>1000</v>
      </c>
      <c r="K5008" s="77">
        <v>0</v>
      </c>
      <c r="L5008" s="80">
        <v>500</v>
      </c>
      <c r="M5008" s="80">
        <f t="shared" si="115"/>
        <v>-500</v>
      </c>
      <c r="N5008" s="80"/>
      <c r="O5008" s="80"/>
      <c r="P5008" s="80"/>
      <c r="Q5008" s="78">
        <v>110010</v>
      </c>
      <c r="R5008" s="79" t="s">
        <v>150</v>
      </c>
      <c r="S5008" s="78">
        <v>10</v>
      </c>
      <c r="T5008" s="79" t="s">
        <v>150</v>
      </c>
      <c r="U5008" s="78">
        <v>11</v>
      </c>
      <c r="V5008" s="80" t="s">
        <v>156</v>
      </c>
      <c r="W5008" s="78">
        <v>75</v>
      </c>
      <c r="X5008" s="78">
        <v>4</v>
      </c>
    </row>
    <row r="5009" spans="1:24" x14ac:dyDescent="0.25">
      <c r="A5009" s="67"/>
      <c r="B5009" s="67">
        <v>4394</v>
      </c>
      <c r="C5009" s="67" t="s">
        <v>814</v>
      </c>
      <c r="D5009" s="109">
        <v>327012</v>
      </c>
      <c r="E5009" s="75" t="s">
        <v>317</v>
      </c>
      <c r="F5009" s="72">
        <v>755240</v>
      </c>
      <c r="G5009" s="75" t="s">
        <v>193</v>
      </c>
      <c r="H5009" s="77">
        <v>0</v>
      </c>
      <c r="I5009" s="77">
        <v>0</v>
      </c>
      <c r="J5009" s="77">
        <v>200</v>
      </c>
      <c r="K5009" s="77">
        <v>0</v>
      </c>
      <c r="L5009" s="80">
        <v>200</v>
      </c>
      <c r="M5009" s="80">
        <f t="shared" si="115"/>
        <v>0</v>
      </c>
      <c r="N5009" s="80"/>
      <c r="O5009" s="80"/>
      <c r="P5009" s="80"/>
      <c r="Q5009" s="78">
        <v>110010</v>
      </c>
      <c r="R5009" s="79" t="s">
        <v>150</v>
      </c>
      <c r="S5009" s="78">
        <v>10</v>
      </c>
      <c r="T5009" s="79" t="s">
        <v>150</v>
      </c>
      <c r="U5009" s="78">
        <v>11</v>
      </c>
      <c r="V5009" s="80" t="s">
        <v>156</v>
      </c>
      <c r="W5009" s="78">
        <v>75</v>
      </c>
      <c r="X5009" s="78">
        <v>4</v>
      </c>
    </row>
    <row r="5010" spans="1:24" x14ac:dyDescent="0.25">
      <c r="A5010" s="67"/>
      <c r="B5010" s="67">
        <v>4395</v>
      </c>
      <c r="C5010" s="67" t="s">
        <v>814</v>
      </c>
      <c r="D5010" s="109">
        <v>327012</v>
      </c>
      <c r="E5010" s="75" t="s">
        <v>317</v>
      </c>
      <c r="F5010" s="72">
        <v>755310</v>
      </c>
      <c r="G5010" s="75" t="s">
        <v>194</v>
      </c>
      <c r="H5010" s="77">
        <v>18097.66</v>
      </c>
      <c r="I5010" s="77">
        <v>335.20000000000437</v>
      </c>
      <c r="J5010" s="77">
        <v>21700</v>
      </c>
      <c r="K5010" s="77">
        <v>16557.239999999998</v>
      </c>
      <c r="L5010" s="80">
        <v>22922</v>
      </c>
      <c r="M5010" s="80">
        <f t="shared" si="115"/>
        <v>1222</v>
      </c>
      <c r="N5010" s="80"/>
      <c r="O5010" s="80"/>
      <c r="P5010" s="80"/>
      <c r="Q5010" s="78">
        <v>110010</v>
      </c>
      <c r="R5010" s="79" t="s">
        <v>150</v>
      </c>
      <c r="S5010" s="78">
        <v>10</v>
      </c>
      <c r="T5010" s="79" t="s">
        <v>150</v>
      </c>
      <c r="U5010" s="78">
        <v>11</v>
      </c>
      <c r="V5010" s="80" t="s">
        <v>156</v>
      </c>
      <c r="W5010" s="78">
        <v>75</v>
      </c>
      <c r="X5010" s="78">
        <v>4</v>
      </c>
    </row>
    <row r="5011" spans="1:24" x14ac:dyDescent="0.25">
      <c r="A5011" s="67"/>
      <c r="B5011" s="67">
        <v>4396</v>
      </c>
      <c r="C5011" s="67" t="s">
        <v>814</v>
      </c>
      <c r="D5011" s="109">
        <v>327012</v>
      </c>
      <c r="E5011" s="75" t="s">
        <v>317</v>
      </c>
      <c r="F5011" s="72">
        <v>755340</v>
      </c>
      <c r="G5011" s="75" t="s">
        <v>361</v>
      </c>
      <c r="H5011" s="77">
        <v>0</v>
      </c>
      <c r="I5011" s="77">
        <v>0</v>
      </c>
      <c r="J5011" s="77">
        <v>200</v>
      </c>
      <c r="K5011" s="77">
        <v>0</v>
      </c>
      <c r="L5011" s="80">
        <v>200</v>
      </c>
      <c r="M5011" s="80">
        <f t="shared" si="115"/>
        <v>0</v>
      </c>
      <c r="N5011" s="80"/>
      <c r="O5011" s="80"/>
      <c r="P5011" s="80"/>
      <c r="Q5011" s="78">
        <v>110010</v>
      </c>
      <c r="R5011" s="79" t="s">
        <v>150</v>
      </c>
      <c r="S5011" s="78">
        <v>10</v>
      </c>
      <c r="T5011" s="79" t="s">
        <v>150</v>
      </c>
      <c r="U5011" s="78">
        <v>11</v>
      </c>
      <c r="V5011" s="80" t="s">
        <v>156</v>
      </c>
      <c r="W5011" s="78">
        <v>75</v>
      </c>
      <c r="X5011" s="78">
        <v>4</v>
      </c>
    </row>
    <row r="5012" spans="1:24" x14ac:dyDescent="0.25">
      <c r="A5012" s="67"/>
      <c r="B5012" s="67">
        <v>4397</v>
      </c>
      <c r="C5012" s="67" t="s">
        <v>814</v>
      </c>
      <c r="D5012" s="109">
        <v>327012</v>
      </c>
      <c r="E5012" s="75" t="s">
        <v>317</v>
      </c>
      <c r="F5012" s="72">
        <v>755360</v>
      </c>
      <c r="G5012" s="75" t="s">
        <v>225</v>
      </c>
      <c r="H5012" s="77">
        <v>4485.9500000000007</v>
      </c>
      <c r="I5012" s="77">
        <v>8712.7199999999993</v>
      </c>
      <c r="J5012" s="77">
        <v>5300</v>
      </c>
      <c r="K5012" s="77">
        <v>5381.65</v>
      </c>
      <c r="L5012" s="80">
        <v>6500</v>
      </c>
      <c r="M5012" s="80">
        <f t="shared" si="115"/>
        <v>1200</v>
      </c>
      <c r="N5012" s="80"/>
      <c r="O5012" s="80"/>
      <c r="P5012" s="80"/>
      <c r="Q5012" s="78">
        <v>110010</v>
      </c>
      <c r="R5012" s="79" t="s">
        <v>150</v>
      </c>
      <c r="S5012" s="78">
        <v>10</v>
      </c>
      <c r="T5012" s="79" t="s">
        <v>150</v>
      </c>
      <c r="U5012" s="78">
        <v>11</v>
      </c>
      <c r="V5012" s="80" t="s">
        <v>156</v>
      </c>
      <c r="W5012" s="78">
        <v>75</v>
      </c>
      <c r="X5012" s="78">
        <v>4</v>
      </c>
    </row>
    <row r="5013" spans="1:24" x14ac:dyDescent="0.25">
      <c r="A5013" s="67"/>
      <c r="B5013" s="67">
        <v>4398</v>
      </c>
      <c r="C5013" s="67" t="s">
        <v>814</v>
      </c>
      <c r="D5013" s="109">
        <v>327012</v>
      </c>
      <c r="E5013" s="75" t="s">
        <v>317</v>
      </c>
      <c r="F5013" s="72">
        <v>755510</v>
      </c>
      <c r="G5013" s="75" t="s">
        <v>195</v>
      </c>
      <c r="H5013" s="77">
        <v>0</v>
      </c>
      <c r="I5013" s="77">
        <v>0</v>
      </c>
      <c r="J5013" s="77">
        <v>200</v>
      </c>
      <c r="K5013" s="77">
        <v>0</v>
      </c>
      <c r="L5013" s="80">
        <v>200</v>
      </c>
      <c r="M5013" s="80">
        <f t="shared" si="115"/>
        <v>0</v>
      </c>
      <c r="N5013" s="80"/>
      <c r="O5013" s="80"/>
      <c r="P5013" s="80"/>
      <c r="Q5013" s="78">
        <v>110010</v>
      </c>
      <c r="R5013" s="79" t="s">
        <v>150</v>
      </c>
      <c r="S5013" s="78">
        <v>10</v>
      </c>
      <c r="T5013" s="79" t="s">
        <v>150</v>
      </c>
      <c r="U5013" s="78">
        <v>11</v>
      </c>
      <c r="V5013" s="80" t="s">
        <v>156</v>
      </c>
      <c r="W5013" s="78">
        <v>75</v>
      </c>
      <c r="X5013" s="78">
        <v>4</v>
      </c>
    </row>
    <row r="5014" spans="1:24" x14ac:dyDescent="0.25">
      <c r="A5014" s="67"/>
      <c r="B5014" s="67">
        <v>4399</v>
      </c>
      <c r="C5014" s="67" t="s">
        <v>814</v>
      </c>
      <c r="D5014" s="109">
        <v>327012</v>
      </c>
      <c r="E5014" s="75" t="s">
        <v>317</v>
      </c>
      <c r="F5014" s="72">
        <v>755705</v>
      </c>
      <c r="G5014" s="75" t="s">
        <v>196</v>
      </c>
      <c r="H5014" s="77">
        <v>2.72</v>
      </c>
      <c r="I5014" s="77">
        <v>1.6099999999999999</v>
      </c>
      <c r="J5014" s="77">
        <v>50</v>
      </c>
      <c r="K5014" s="77">
        <v>1.65</v>
      </c>
      <c r="L5014" s="80">
        <v>50</v>
      </c>
      <c r="M5014" s="80">
        <f t="shared" si="115"/>
        <v>0</v>
      </c>
      <c r="N5014" s="80"/>
      <c r="O5014" s="80"/>
      <c r="P5014" s="80"/>
      <c r="Q5014" s="78">
        <v>110010</v>
      </c>
      <c r="R5014" s="79" t="s">
        <v>150</v>
      </c>
      <c r="S5014" s="78">
        <v>10</v>
      </c>
      <c r="T5014" s="79" t="s">
        <v>150</v>
      </c>
      <c r="U5014" s="78">
        <v>11</v>
      </c>
      <c r="V5014" s="80" t="s">
        <v>156</v>
      </c>
      <c r="W5014" s="78">
        <v>75</v>
      </c>
      <c r="X5014" s="78">
        <v>4</v>
      </c>
    </row>
    <row r="5015" spans="1:24" x14ac:dyDescent="0.25">
      <c r="A5015" s="67"/>
      <c r="B5015" s="67">
        <v>4400</v>
      </c>
      <c r="C5015" s="67" t="s">
        <v>814</v>
      </c>
      <c r="D5015" s="109">
        <v>327012</v>
      </c>
      <c r="E5015" s="75" t="s">
        <v>317</v>
      </c>
      <c r="F5015" s="72">
        <v>755730</v>
      </c>
      <c r="G5015" s="75" t="s">
        <v>197</v>
      </c>
      <c r="H5015" s="77">
        <v>455</v>
      </c>
      <c r="I5015" s="77">
        <v>910</v>
      </c>
      <c r="J5015" s="77">
        <v>155</v>
      </c>
      <c r="K5015" s="77">
        <v>0</v>
      </c>
      <c r="L5015" s="80">
        <v>455</v>
      </c>
      <c r="M5015" s="80">
        <f t="shared" si="115"/>
        <v>300</v>
      </c>
      <c r="N5015" s="80"/>
      <c r="O5015" s="80"/>
      <c r="P5015" s="80"/>
      <c r="Q5015" s="78">
        <v>110010</v>
      </c>
      <c r="R5015" s="79" t="s">
        <v>150</v>
      </c>
      <c r="S5015" s="78">
        <v>10</v>
      </c>
      <c r="T5015" s="79" t="s">
        <v>150</v>
      </c>
      <c r="U5015" s="78">
        <v>11</v>
      </c>
      <c r="V5015" s="80" t="s">
        <v>156</v>
      </c>
      <c r="W5015" s="78">
        <v>75</v>
      </c>
      <c r="X5015" s="78">
        <v>4</v>
      </c>
    </row>
    <row r="5016" spans="1:24" x14ac:dyDescent="0.25">
      <c r="A5016" s="67"/>
      <c r="B5016" s="67">
        <v>4401</v>
      </c>
      <c r="C5016" s="67" t="s">
        <v>814</v>
      </c>
      <c r="D5016" s="109">
        <v>327012</v>
      </c>
      <c r="E5016" s="75" t="s">
        <v>317</v>
      </c>
      <c r="F5016" s="72">
        <v>755765</v>
      </c>
      <c r="G5016" s="75" t="s">
        <v>239</v>
      </c>
      <c r="H5016" s="77">
        <v>0</v>
      </c>
      <c r="I5016" s="77">
        <v>0</v>
      </c>
      <c r="J5016" s="77">
        <v>50</v>
      </c>
      <c r="K5016" s="77">
        <v>0</v>
      </c>
      <c r="L5016" s="80">
        <v>50</v>
      </c>
      <c r="M5016" s="80">
        <f t="shared" si="115"/>
        <v>0</v>
      </c>
      <c r="N5016" s="80"/>
      <c r="O5016" s="80"/>
      <c r="P5016" s="80"/>
      <c r="Q5016" s="78">
        <v>110010</v>
      </c>
      <c r="R5016" s="79" t="s">
        <v>150</v>
      </c>
      <c r="S5016" s="78">
        <v>10</v>
      </c>
      <c r="T5016" s="79" t="s">
        <v>150</v>
      </c>
      <c r="U5016" s="78">
        <v>11</v>
      </c>
      <c r="V5016" s="80" t="s">
        <v>156</v>
      </c>
      <c r="W5016" s="78">
        <v>75</v>
      </c>
      <c r="X5016" s="78">
        <v>4</v>
      </c>
    </row>
    <row r="5017" spans="1:24" s="66" customFormat="1" x14ac:dyDescent="0.25">
      <c r="A5017" s="67"/>
      <c r="B5017" s="67"/>
      <c r="C5017" s="67" t="s">
        <v>814</v>
      </c>
      <c r="D5017" s="109">
        <v>327012</v>
      </c>
      <c r="E5017" s="75" t="s">
        <v>317</v>
      </c>
      <c r="F5017" s="66">
        <v>798142</v>
      </c>
      <c r="G5017" s="66" t="s">
        <v>839</v>
      </c>
      <c r="H5017" s="77"/>
      <c r="I5017" s="77"/>
      <c r="J5017" s="77"/>
      <c r="K5017" s="77"/>
      <c r="L5017" s="80">
        <v>-1576</v>
      </c>
      <c r="M5017" s="80">
        <f t="shared" si="115"/>
        <v>-1576</v>
      </c>
      <c r="N5017" s="80"/>
      <c r="O5017" s="80"/>
      <c r="P5017" s="80"/>
      <c r="Q5017" s="78">
        <v>110010</v>
      </c>
      <c r="R5017" s="79" t="s">
        <v>150</v>
      </c>
      <c r="S5017" s="78">
        <v>10</v>
      </c>
      <c r="T5017" s="79" t="s">
        <v>150</v>
      </c>
      <c r="U5017" s="78">
        <v>11</v>
      </c>
      <c r="V5017" s="80" t="s">
        <v>156</v>
      </c>
      <c r="W5017" s="78">
        <v>79</v>
      </c>
      <c r="X5017" s="78">
        <v>4</v>
      </c>
    </row>
    <row r="5018" spans="1:24" x14ac:dyDescent="0.25">
      <c r="A5018" s="67"/>
      <c r="B5018" s="67">
        <v>4402</v>
      </c>
      <c r="C5018" s="67" t="s">
        <v>814</v>
      </c>
      <c r="D5018" s="109">
        <v>327018</v>
      </c>
      <c r="E5018" s="75" t="s">
        <v>317</v>
      </c>
      <c r="F5018" s="72">
        <v>611120</v>
      </c>
      <c r="G5018" s="75" t="s">
        <v>229</v>
      </c>
      <c r="H5018" s="77">
        <v>0</v>
      </c>
      <c r="I5018" s="77">
        <v>0</v>
      </c>
      <c r="J5018" s="77">
        <v>4759</v>
      </c>
      <c r="K5018" s="77">
        <v>0</v>
      </c>
      <c r="L5018" s="80">
        <v>0</v>
      </c>
      <c r="M5018" s="80"/>
      <c r="N5018" s="80"/>
      <c r="O5018" s="80"/>
      <c r="P5018" s="80"/>
      <c r="Q5018" s="78">
        <v>110010</v>
      </c>
      <c r="R5018" s="79" t="s">
        <v>150</v>
      </c>
      <c r="S5018" s="78">
        <v>10</v>
      </c>
      <c r="T5018" s="79" t="s">
        <v>150</v>
      </c>
      <c r="U5018" s="78">
        <v>11</v>
      </c>
      <c r="V5018" s="80" t="s">
        <v>156</v>
      </c>
      <c r="W5018" s="78">
        <v>61</v>
      </c>
      <c r="X5018" s="78">
        <v>1</v>
      </c>
    </row>
    <row r="5019" spans="1:24" x14ac:dyDescent="0.25">
      <c r="A5019" s="67"/>
      <c r="B5019" s="67">
        <v>4403</v>
      </c>
      <c r="C5019" s="67" t="s">
        <v>814</v>
      </c>
      <c r="D5019" s="109">
        <v>327018</v>
      </c>
      <c r="E5019" s="75" t="s">
        <v>317</v>
      </c>
      <c r="F5019" s="72">
        <v>755310</v>
      </c>
      <c r="G5019" s="75" t="s">
        <v>194</v>
      </c>
      <c r="H5019" s="77">
        <v>0</v>
      </c>
      <c r="I5019" s="77">
        <v>0</v>
      </c>
      <c r="J5019" s="77">
        <v>20</v>
      </c>
      <c r="K5019" s="77">
        <v>0</v>
      </c>
      <c r="L5019" s="80">
        <v>20</v>
      </c>
      <c r="M5019" s="80">
        <f>+L5019-J5019</f>
        <v>0</v>
      </c>
      <c r="N5019" s="80"/>
      <c r="O5019" s="80"/>
      <c r="P5019" s="80"/>
      <c r="Q5019" s="78">
        <v>110010</v>
      </c>
      <c r="R5019" s="79" t="s">
        <v>150</v>
      </c>
      <c r="S5019" s="78">
        <v>10</v>
      </c>
      <c r="T5019" s="79" t="s">
        <v>150</v>
      </c>
      <c r="U5019" s="78">
        <v>11</v>
      </c>
      <c r="V5019" s="80" t="s">
        <v>156</v>
      </c>
      <c r="W5019" s="78">
        <v>75</v>
      </c>
      <c r="X5019" s="78">
        <v>4</v>
      </c>
    </row>
    <row r="5020" spans="1:24" x14ac:dyDescent="0.25">
      <c r="A5020" s="67"/>
      <c r="B5020" s="67">
        <v>4404</v>
      </c>
      <c r="C5020" s="67" t="s">
        <v>814</v>
      </c>
      <c r="D5020" s="109">
        <v>327019</v>
      </c>
      <c r="E5020" s="75" t="s">
        <v>317</v>
      </c>
      <c r="F5020" s="72">
        <v>611120</v>
      </c>
      <c r="G5020" s="75" t="s">
        <v>229</v>
      </c>
      <c r="H5020" s="77">
        <v>0</v>
      </c>
      <c r="I5020" s="77">
        <v>0</v>
      </c>
      <c r="J5020" s="77">
        <v>4759</v>
      </c>
      <c r="K5020" s="77">
        <v>0</v>
      </c>
      <c r="L5020" s="80">
        <v>0</v>
      </c>
      <c r="M5020" s="80"/>
      <c r="N5020" s="80"/>
      <c r="O5020" s="80"/>
      <c r="P5020" s="80"/>
      <c r="Q5020" s="78">
        <v>110010</v>
      </c>
      <c r="R5020" s="79" t="s">
        <v>150</v>
      </c>
      <c r="S5020" s="78">
        <v>10</v>
      </c>
      <c r="T5020" s="79" t="s">
        <v>150</v>
      </c>
      <c r="U5020" s="78">
        <v>11</v>
      </c>
      <c r="V5020" s="80" t="s">
        <v>156</v>
      </c>
      <c r="W5020" s="78">
        <v>61</v>
      </c>
      <c r="X5020" s="78">
        <v>1</v>
      </c>
    </row>
    <row r="5021" spans="1:24" x14ac:dyDescent="0.25">
      <c r="A5021" s="67"/>
      <c r="B5021" s="67">
        <v>4405</v>
      </c>
      <c r="C5021" s="67" t="s">
        <v>814</v>
      </c>
      <c r="D5021" s="109">
        <v>327019</v>
      </c>
      <c r="E5021" s="75" t="s">
        <v>317</v>
      </c>
      <c r="F5021" s="72">
        <v>755310</v>
      </c>
      <c r="G5021" s="75" t="s">
        <v>194</v>
      </c>
      <c r="H5021" s="77">
        <v>0</v>
      </c>
      <c r="I5021" s="77">
        <v>0</v>
      </c>
      <c r="J5021" s="77">
        <v>20</v>
      </c>
      <c r="K5021" s="77">
        <v>0</v>
      </c>
      <c r="L5021" s="80">
        <v>20</v>
      </c>
      <c r="M5021" s="80">
        <f>+L5021-J5021</f>
        <v>0</v>
      </c>
      <c r="N5021" s="80"/>
      <c r="O5021" s="80"/>
      <c r="P5021" s="80"/>
      <c r="Q5021" s="78">
        <v>110010</v>
      </c>
      <c r="R5021" s="79" t="s">
        <v>150</v>
      </c>
      <c r="S5021" s="78">
        <v>10</v>
      </c>
      <c r="T5021" s="79" t="s">
        <v>150</v>
      </c>
      <c r="U5021" s="78">
        <v>11</v>
      </c>
      <c r="V5021" s="80" t="s">
        <v>156</v>
      </c>
      <c r="W5021" s="78">
        <v>75</v>
      </c>
      <c r="X5021" s="78">
        <v>4</v>
      </c>
    </row>
    <row r="5022" spans="1:24" x14ac:dyDescent="0.25">
      <c r="A5022" s="67"/>
      <c r="B5022" s="67"/>
      <c r="C5022" s="67" t="s">
        <v>814</v>
      </c>
      <c r="D5022" s="109">
        <v>327019</v>
      </c>
      <c r="E5022" s="75" t="s">
        <v>317</v>
      </c>
      <c r="F5022" s="66">
        <v>798142</v>
      </c>
      <c r="G5022" s="66" t="s">
        <v>839</v>
      </c>
      <c r="H5022" s="77"/>
      <c r="I5022" s="77"/>
      <c r="J5022" s="77"/>
      <c r="K5022" s="77"/>
      <c r="L5022" s="80">
        <v>0</v>
      </c>
      <c r="M5022" s="80">
        <f>+L5022-J5022</f>
        <v>0</v>
      </c>
      <c r="N5022" s="80"/>
      <c r="O5022" s="80"/>
      <c r="P5022" s="80"/>
      <c r="Q5022" s="78">
        <v>110010</v>
      </c>
      <c r="R5022" s="79" t="s">
        <v>150</v>
      </c>
      <c r="S5022" s="78">
        <v>10</v>
      </c>
      <c r="T5022" s="79" t="s">
        <v>150</v>
      </c>
      <c r="U5022" s="78">
        <v>11</v>
      </c>
      <c r="V5022" s="80" t="s">
        <v>156</v>
      </c>
      <c r="W5022" s="78">
        <v>79</v>
      </c>
      <c r="X5022" s="78">
        <v>4</v>
      </c>
    </row>
    <row r="5023" spans="1:24" x14ac:dyDescent="0.25">
      <c r="A5023" s="67"/>
      <c r="B5023" s="67">
        <v>4406</v>
      </c>
      <c r="C5023" s="67" t="s">
        <v>814</v>
      </c>
      <c r="D5023" s="109">
        <v>327302</v>
      </c>
      <c r="E5023" s="75" t="s">
        <v>318</v>
      </c>
      <c r="F5023" s="72">
        <v>611115</v>
      </c>
      <c r="G5023" s="75" t="s">
        <v>259</v>
      </c>
      <c r="H5023" s="77">
        <v>423.71</v>
      </c>
      <c r="I5023" s="77">
        <v>0</v>
      </c>
      <c r="J5023" s="77">
        <v>208</v>
      </c>
      <c r="K5023" s="77">
        <v>0</v>
      </c>
      <c r="L5023" s="80">
        <v>0</v>
      </c>
      <c r="M5023" s="80"/>
      <c r="N5023" s="80"/>
      <c r="O5023" s="80"/>
      <c r="P5023" s="80"/>
      <c r="Q5023" s="78">
        <v>110010</v>
      </c>
      <c r="R5023" s="79" t="s">
        <v>150</v>
      </c>
      <c r="S5023" s="78">
        <v>10</v>
      </c>
      <c r="T5023" s="79" t="s">
        <v>150</v>
      </c>
      <c r="U5023" s="78">
        <v>11</v>
      </c>
      <c r="V5023" s="80" t="s">
        <v>156</v>
      </c>
      <c r="W5023" s="78">
        <v>61</v>
      </c>
      <c r="X5023" s="78">
        <v>1</v>
      </c>
    </row>
    <row r="5024" spans="1:24" x14ac:dyDescent="0.25">
      <c r="A5024" s="67"/>
      <c r="B5024" s="67">
        <v>4407</v>
      </c>
      <c r="C5024" s="67" t="s">
        <v>814</v>
      </c>
      <c r="D5024" s="109">
        <v>327302</v>
      </c>
      <c r="E5024" s="75" t="s">
        <v>318</v>
      </c>
      <c r="F5024" s="72">
        <v>611210</v>
      </c>
      <c r="G5024" s="75" t="s">
        <v>221</v>
      </c>
      <c r="H5024" s="77">
        <v>53252.28</v>
      </c>
      <c r="I5024" s="77">
        <v>55382.399999999987</v>
      </c>
      <c r="J5024" s="77">
        <v>57598</v>
      </c>
      <c r="K5024" s="77">
        <v>28798.860000000004</v>
      </c>
      <c r="L5024" s="80">
        <v>57598</v>
      </c>
      <c r="M5024" s="80"/>
      <c r="N5024" s="80"/>
      <c r="O5024" s="80"/>
      <c r="P5024" s="80"/>
      <c r="Q5024" s="78">
        <v>110010</v>
      </c>
      <c r="R5024" s="79" t="s">
        <v>150</v>
      </c>
      <c r="S5024" s="78">
        <v>10</v>
      </c>
      <c r="T5024" s="79" t="s">
        <v>150</v>
      </c>
      <c r="U5024" s="78">
        <v>11</v>
      </c>
      <c r="V5024" s="80" t="s">
        <v>156</v>
      </c>
      <c r="W5024" s="78">
        <v>61</v>
      </c>
      <c r="X5024" s="78">
        <v>1</v>
      </c>
    </row>
    <row r="5025" spans="1:24" x14ac:dyDescent="0.25">
      <c r="A5025" s="67"/>
      <c r="B5025" s="67">
        <v>4408</v>
      </c>
      <c r="C5025" s="67" t="s">
        <v>814</v>
      </c>
      <c r="D5025" s="109">
        <v>327302</v>
      </c>
      <c r="E5025" s="75" t="s">
        <v>318</v>
      </c>
      <c r="F5025" s="72">
        <v>611350</v>
      </c>
      <c r="G5025" s="75" t="s">
        <v>315</v>
      </c>
      <c r="H5025" s="77">
        <v>66461.12000000001</v>
      </c>
      <c r="I5025" s="77">
        <v>90433.94</v>
      </c>
      <c r="J5025" s="77">
        <v>92952</v>
      </c>
      <c r="K5025" s="77">
        <v>46475.519999999997</v>
      </c>
      <c r="L5025" s="80">
        <v>92951</v>
      </c>
      <c r="M5025" s="80"/>
      <c r="N5025" s="80"/>
      <c r="O5025" s="80"/>
      <c r="P5025" s="80"/>
      <c r="Q5025" s="78">
        <v>110010</v>
      </c>
      <c r="R5025" s="79" t="s">
        <v>150</v>
      </c>
      <c r="S5025" s="78">
        <v>10</v>
      </c>
      <c r="T5025" s="79" t="s">
        <v>150</v>
      </c>
      <c r="U5025" s="78">
        <v>11</v>
      </c>
      <c r="V5025" s="80" t="s">
        <v>156</v>
      </c>
      <c r="W5025" s="78">
        <v>61</v>
      </c>
      <c r="X5025" s="78">
        <v>1</v>
      </c>
    </row>
    <row r="5026" spans="1:24" x14ac:dyDescent="0.25">
      <c r="A5026" s="67"/>
      <c r="B5026" s="67">
        <v>4409</v>
      </c>
      <c r="C5026" s="67" t="s">
        <v>814</v>
      </c>
      <c r="D5026" s="109">
        <v>327302</v>
      </c>
      <c r="E5026" s="75" t="s">
        <v>318</v>
      </c>
      <c r="F5026" s="72">
        <v>611455</v>
      </c>
      <c r="G5026" s="75" t="s">
        <v>217</v>
      </c>
      <c r="H5026" s="77">
        <v>0</v>
      </c>
      <c r="I5026" s="77">
        <v>0</v>
      </c>
      <c r="J5026" s="77">
        <v>561</v>
      </c>
      <c r="K5026" s="77">
        <v>0</v>
      </c>
      <c r="L5026" s="80">
        <v>0</v>
      </c>
      <c r="M5026" s="80"/>
      <c r="N5026" s="80"/>
      <c r="O5026" s="80"/>
      <c r="P5026" s="80"/>
      <c r="Q5026" s="78">
        <v>110010</v>
      </c>
      <c r="R5026" s="79" t="s">
        <v>150</v>
      </c>
      <c r="S5026" s="78">
        <v>10</v>
      </c>
      <c r="T5026" s="79" t="s">
        <v>150</v>
      </c>
      <c r="U5026" s="78">
        <v>11</v>
      </c>
      <c r="V5026" s="80" t="s">
        <v>156</v>
      </c>
      <c r="W5026" s="78">
        <v>61</v>
      </c>
      <c r="X5026" s="78">
        <v>1</v>
      </c>
    </row>
    <row r="5027" spans="1:24" x14ac:dyDescent="0.25">
      <c r="A5027" s="67"/>
      <c r="B5027" s="67">
        <v>4410</v>
      </c>
      <c r="C5027" s="67" t="s">
        <v>814</v>
      </c>
      <c r="D5027" s="109">
        <v>327302</v>
      </c>
      <c r="E5027" s="75" t="s">
        <v>318</v>
      </c>
      <c r="F5027" s="72">
        <v>611476</v>
      </c>
      <c r="G5027" s="75" t="s">
        <v>211</v>
      </c>
      <c r="H5027" s="77">
        <v>0</v>
      </c>
      <c r="I5027" s="77">
        <v>0</v>
      </c>
      <c r="J5027" s="77">
        <v>2239</v>
      </c>
      <c r="K5027" s="77">
        <v>0</v>
      </c>
      <c r="L5027" s="80">
        <v>2239</v>
      </c>
      <c r="M5027" s="80"/>
      <c r="N5027" s="80"/>
      <c r="O5027" s="80"/>
      <c r="P5027" s="80"/>
      <c r="Q5027" s="78">
        <v>110010</v>
      </c>
      <c r="R5027" s="79" t="s">
        <v>150</v>
      </c>
      <c r="S5027" s="78">
        <v>10</v>
      </c>
      <c r="T5027" s="79" t="s">
        <v>150</v>
      </c>
      <c r="U5027" s="78">
        <v>11</v>
      </c>
      <c r="V5027" s="80" t="s">
        <v>156</v>
      </c>
      <c r="W5027" s="78">
        <v>61</v>
      </c>
      <c r="X5027" s="78">
        <v>1</v>
      </c>
    </row>
    <row r="5028" spans="1:24" x14ac:dyDescent="0.25">
      <c r="A5028" s="67"/>
      <c r="B5028" s="67">
        <v>4411</v>
      </c>
      <c r="C5028" s="67" t="s">
        <v>814</v>
      </c>
      <c r="D5028" s="109">
        <v>327302</v>
      </c>
      <c r="E5028" s="75" t="s">
        <v>318</v>
      </c>
      <c r="F5028" s="72">
        <v>611485</v>
      </c>
      <c r="G5028" s="75" t="s">
        <v>263</v>
      </c>
      <c r="H5028" s="77">
        <v>221877.29</v>
      </c>
      <c r="I5028" s="77">
        <v>222192.19</v>
      </c>
      <c r="J5028" s="77">
        <v>258594</v>
      </c>
      <c r="K5028" s="77">
        <v>121658.4</v>
      </c>
      <c r="L5028" s="80">
        <v>258594</v>
      </c>
      <c r="M5028" s="80"/>
      <c r="N5028" s="80"/>
      <c r="O5028" s="80"/>
      <c r="P5028" s="80"/>
      <c r="Q5028" s="78">
        <v>110010</v>
      </c>
      <c r="R5028" s="79" t="s">
        <v>150</v>
      </c>
      <c r="S5028" s="78">
        <v>10</v>
      </c>
      <c r="T5028" s="79" t="s">
        <v>150</v>
      </c>
      <c r="U5028" s="78">
        <v>11</v>
      </c>
      <c r="V5028" s="80" t="s">
        <v>156</v>
      </c>
      <c r="W5028" s="78">
        <v>61</v>
      </c>
      <c r="X5028" s="78">
        <v>1</v>
      </c>
    </row>
    <row r="5029" spans="1:24" x14ac:dyDescent="0.25">
      <c r="A5029" s="67"/>
      <c r="B5029" s="67">
        <v>4412</v>
      </c>
      <c r="C5029" s="67" t="s">
        <v>814</v>
      </c>
      <c r="D5029" s="109">
        <v>327302</v>
      </c>
      <c r="E5029" s="75" t="s">
        <v>318</v>
      </c>
      <c r="F5029" s="72">
        <v>611493</v>
      </c>
      <c r="G5029" s="75" t="s">
        <v>218</v>
      </c>
      <c r="H5029" s="77">
        <v>1682.97</v>
      </c>
      <c r="I5029" s="77">
        <v>0</v>
      </c>
      <c r="J5029" s="77">
        <v>0</v>
      </c>
      <c r="K5029" s="77">
        <v>0</v>
      </c>
      <c r="L5029" s="80">
        <v>0</v>
      </c>
      <c r="M5029" s="80"/>
      <c r="N5029" s="80"/>
      <c r="O5029" s="80"/>
      <c r="P5029" s="80"/>
      <c r="Q5029" s="78">
        <v>110010</v>
      </c>
      <c r="R5029" s="79" t="s">
        <v>150</v>
      </c>
      <c r="S5029" s="78">
        <v>10</v>
      </c>
      <c r="T5029" s="79" t="s">
        <v>150</v>
      </c>
      <c r="U5029" s="78">
        <v>11</v>
      </c>
      <c r="V5029" s="80" t="s">
        <v>156</v>
      </c>
      <c r="W5029" s="78">
        <v>61</v>
      </c>
      <c r="X5029" s="78">
        <v>1</v>
      </c>
    </row>
    <row r="5030" spans="1:24" x14ac:dyDescent="0.25">
      <c r="A5030" s="67"/>
      <c r="B5030" s="67">
        <v>4413</v>
      </c>
      <c r="C5030" s="67" t="s">
        <v>814</v>
      </c>
      <c r="D5030" s="109">
        <v>327302</v>
      </c>
      <c r="E5030" s="75" t="s">
        <v>318</v>
      </c>
      <c r="F5030" s="72">
        <v>611510</v>
      </c>
      <c r="G5030" s="75" t="s">
        <v>212</v>
      </c>
      <c r="H5030" s="77">
        <v>11226.67</v>
      </c>
      <c r="I5030" s="77">
        <v>11677.500000000002</v>
      </c>
      <c r="J5030" s="77">
        <v>10635</v>
      </c>
      <c r="K5030" s="77">
        <v>9732.5800000000017</v>
      </c>
      <c r="L5030" s="80">
        <v>10704</v>
      </c>
      <c r="M5030" s="80"/>
      <c r="N5030" s="80"/>
      <c r="O5030" s="80"/>
      <c r="P5030" s="80"/>
      <c r="Q5030" s="78">
        <v>110010</v>
      </c>
      <c r="R5030" s="79" t="s">
        <v>150</v>
      </c>
      <c r="S5030" s="78">
        <v>10</v>
      </c>
      <c r="T5030" s="79" t="s">
        <v>150</v>
      </c>
      <c r="U5030" s="78">
        <v>11</v>
      </c>
      <c r="V5030" s="80" t="s">
        <v>156</v>
      </c>
      <c r="W5030" s="78">
        <v>61</v>
      </c>
      <c r="X5030" s="78">
        <v>1</v>
      </c>
    </row>
    <row r="5031" spans="1:24" x14ac:dyDescent="0.25">
      <c r="A5031" s="67"/>
      <c r="B5031" s="67">
        <v>4414</v>
      </c>
      <c r="C5031" s="67" t="s">
        <v>814</v>
      </c>
      <c r="D5031" s="109">
        <v>327302</v>
      </c>
      <c r="E5031" s="75" t="s">
        <v>318</v>
      </c>
      <c r="F5031" s="72">
        <v>733110</v>
      </c>
      <c r="G5031" s="75" t="s">
        <v>214</v>
      </c>
      <c r="H5031" s="77">
        <v>56.6</v>
      </c>
      <c r="I5031" s="77">
        <v>1096.8799999999999</v>
      </c>
      <c r="J5031" s="77">
        <v>225</v>
      </c>
      <c r="K5031" s="77">
        <v>141.5</v>
      </c>
      <c r="L5031" s="80">
        <v>500</v>
      </c>
      <c r="M5031" s="80">
        <f>+L5031-J5031</f>
        <v>275</v>
      </c>
      <c r="N5031" s="80"/>
      <c r="O5031" s="80"/>
      <c r="P5031" s="80"/>
      <c r="Q5031" s="78">
        <v>110010</v>
      </c>
      <c r="R5031" s="79" t="s">
        <v>150</v>
      </c>
      <c r="S5031" s="78">
        <v>10</v>
      </c>
      <c r="T5031" s="79" t="s">
        <v>150</v>
      </c>
      <c r="U5031" s="78">
        <v>11</v>
      </c>
      <c r="V5031" s="80" t="s">
        <v>156</v>
      </c>
      <c r="W5031" s="78">
        <v>73</v>
      </c>
      <c r="X5031" s="78">
        <v>4</v>
      </c>
    </row>
    <row r="5032" spans="1:24" x14ac:dyDescent="0.25">
      <c r="A5032" s="67"/>
      <c r="B5032" s="67">
        <v>4415</v>
      </c>
      <c r="C5032" s="67" t="s">
        <v>814</v>
      </c>
      <c r="D5032" s="109">
        <v>327302</v>
      </c>
      <c r="E5032" s="75" t="s">
        <v>318</v>
      </c>
      <c r="F5032" s="72">
        <v>755310</v>
      </c>
      <c r="G5032" s="75" t="s">
        <v>194</v>
      </c>
      <c r="H5032" s="77">
        <v>1.44</v>
      </c>
      <c r="I5032" s="77">
        <v>0</v>
      </c>
      <c r="J5032" s="77">
        <v>0</v>
      </c>
      <c r="K5032" s="77">
        <v>0</v>
      </c>
      <c r="L5032" s="80">
        <v>0</v>
      </c>
      <c r="M5032" s="80">
        <f>+L5032-J5032</f>
        <v>0</v>
      </c>
      <c r="N5032" s="80"/>
      <c r="O5032" s="80"/>
      <c r="P5032" s="80"/>
      <c r="Q5032" s="78">
        <v>110010</v>
      </c>
      <c r="R5032" s="79" t="s">
        <v>150</v>
      </c>
      <c r="S5032" s="78">
        <v>10</v>
      </c>
      <c r="T5032" s="79" t="s">
        <v>150</v>
      </c>
      <c r="U5032" s="78">
        <v>11</v>
      </c>
      <c r="V5032" s="80" t="s">
        <v>156</v>
      </c>
      <c r="W5032" s="78">
        <v>75</v>
      </c>
      <c r="X5032" s="78">
        <v>4</v>
      </c>
    </row>
    <row r="5033" spans="1:24" x14ac:dyDescent="0.25">
      <c r="A5033" s="67"/>
      <c r="B5033" s="67">
        <v>4416</v>
      </c>
      <c r="C5033" s="67" t="s">
        <v>814</v>
      </c>
      <c r="D5033" s="109">
        <v>327302</v>
      </c>
      <c r="E5033" s="75" t="s">
        <v>318</v>
      </c>
      <c r="F5033" s="72">
        <v>755360</v>
      </c>
      <c r="G5033" s="75" t="s">
        <v>225</v>
      </c>
      <c r="H5033" s="77">
        <v>0</v>
      </c>
      <c r="I5033" s="77">
        <v>7</v>
      </c>
      <c r="J5033" s="77">
        <v>75</v>
      </c>
      <c r="K5033" s="77">
        <v>53</v>
      </c>
      <c r="L5033" s="80">
        <v>500</v>
      </c>
      <c r="M5033" s="80">
        <f>+L5033-J5033</f>
        <v>425</v>
      </c>
      <c r="N5033" s="80"/>
      <c r="O5033" s="80"/>
      <c r="P5033" s="80"/>
      <c r="Q5033" s="78">
        <v>110010</v>
      </c>
      <c r="R5033" s="79" t="s">
        <v>150</v>
      </c>
      <c r="S5033" s="78">
        <v>10</v>
      </c>
      <c r="T5033" s="79" t="s">
        <v>150</v>
      </c>
      <c r="U5033" s="78">
        <v>11</v>
      </c>
      <c r="V5033" s="80" t="s">
        <v>156</v>
      </c>
      <c r="W5033" s="78">
        <v>75</v>
      </c>
      <c r="X5033" s="78">
        <v>4</v>
      </c>
    </row>
    <row r="5034" spans="1:24" x14ac:dyDescent="0.25">
      <c r="A5034" s="67"/>
      <c r="B5034" s="67"/>
      <c r="C5034" s="67" t="s">
        <v>814</v>
      </c>
      <c r="D5034" s="109">
        <v>327302</v>
      </c>
      <c r="E5034" s="75" t="s">
        <v>318</v>
      </c>
      <c r="F5034" s="66">
        <v>798142</v>
      </c>
      <c r="G5034" s="66" t="s">
        <v>839</v>
      </c>
      <c r="H5034" s="77"/>
      <c r="I5034" s="77"/>
      <c r="J5034" s="77"/>
      <c r="K5034" s="77"/>
      <c r="L5034" s="80">
        <v>-1170</v>
      </c>
      <c r="M5034" s="80">
        <f>+L5034-J5034</f>
        <v>-1170</v>
      </c>
      <c r="N5034" s="80"/>
      <c r="O5034" s="80"/>
      <c r="P5034" s="80"/>
      <c r="Q5034" s="78">
        <v>110010</v>
      </c>
      <c r="R5034" s="79" t="s">
        <v>150</v>
      </c>
      <c r="S5034" s="78">
        <v>10</v>
      </c>
      <c r="T5034" s="79" t="s">
        <v>150</v>
      </c>
      <c r="U5034" s="78">
        <v>11</v>
      </c>
      <c r="V5034" s="80" t="s">
        <v>156</v>
      </c>
      <c r="W5034" s="78">
        <v>79</v>
      </c>
      <c r="X5034" s="78">
        <v>4</v>
      </c>
    </row>
    <row r="5035" spans="1:24" x14ac:dyDescent="0.25">
      <c r="A5035" s="67"/>
      <c r="B5035" s="67">
        <v>4417</v>
      </c>
      <c r="C5035" s="67" t="s">
        <v>814</v>
      </c>
      <c r="D5035" s="107">
        <v>340052</v>
      </c>
      <c r="E5035" s="75" t="s">
        <v>321</v>
      </c>
      <c r="F5035" s="76">
        <v>611110</v>
      </c>
      <c r="G5035" s="75" t="s">
        <v>258</v>
      </c>
      <c r="H5035" s="77">
        <v>225833.05000000005</v>
      </c>
      <c r="I5035" s="77">
        <v>171409.8</v>
      </c>
      <c r="J5035" s="77">
        <v>236146</v>
      </c>
      <c r="K5035" s="77">
        <v>126720.9</v>
      </c>
      <c r="L5035" s="80">
        <v>237334</v>
      </c>
      <c r="M5035" s="80"/>
      <c r="N5035" s="80"/>
      <c r="O5035" s="80"/>
      <c r="P5035" s="80"/>
      <c r="Q5035" s="78">
        <v>110010</v>
      </c>
      <c r="R5035" s="79" t="s">
        <v>150</v>
      </c>
      <c r="S5035" s="78">
        <v>10</v>
      </c>
      <c r="T5035" s="79" t="s">
        <v>150</v>
      </c>
      <c r="U5035" s="78">
        <v>11</v>
      </c>
      <c r="V5035" s="80" t="s">
        <v>156</v>
      </c>
      <c r="W5035" s="78">
        <v>61</v>
      </c>
      <c r="X5035" s="78">
        <v>1</v>
      </c>
    </row>
    <row r="5036" spans="1:24" x14ac:dyDescent="0.25">
      <c r="A5036" s="67"/>
      <c r="B5036" s="67">
        <v>4418</v>
      </c>
      <c r="C5036" s="67" t="s">
        <v>814</v>
      </c>
      <c r="D5036" s="107">
        <v>340052</v>
      </c>
      <c r="E5036" s="75" t="s">
        <v>321</v>
      </c>
      <c r="F5036" s="76">
        <v>611115</v>
      </c>
      <c r="G5036" s="75" t="s">
        <v>259</v>
      </c>
      <c r="H5036" s="77">
        <v>2302.1</v>
      </c>
      <c r="I5036" s="77">
        <v>3377.34</v>
      </c>
      <c r="J5036" s="77">
        <v>1872</v>
      </c>
      <c r="K5036" s="77">
        <v>907.11</v>
      </c>
      <c r="L5036" s="80">
        <v>1927</v>
      </c>
      <c r="M5036" s="80"/>
      <c r="N5036" s="80"/>
      <c r="O5036" s="80"/>
      <c r="P5036" s="80"/>
      <c r="Q5036" s="78">
        <v>110010</v>
      </c>
      <c r="R5036" s="79" t="s">
        <v>150</v>
      </c>
      <c r="S5036" s="78">
        <v>10</v>
      </c>
      <c r="T5036" s="79" t="s">
        <v>150</v>
      </c>
      <c r="U5036" s="78">
        <v>11</v>
      </c>
      <c r="V5036" s="80" t="s">
        <v>156</v>
      </c>
      <c r="W5036" s="78">
        <v>61</v>
      </c>
      <c r="X5036" s="78">
        <v>1</v>
      </c>
    </row>
    <row r="5037" spans="1:24" x14ac:dyDescent="0.25">
      <c r="A5037" s="67"/>
      <c r="B5037" s="67">
        <v>4419</v>
      </c>
      <c r="C5037" s="67" t="s">
        <v>814</v>
      </c>
      <c r="D5037" s="107">
        <v>340052</v>
      </c>
      <c r="E5037" s="75" t="s">
        <v>321</v>
      </c>
      <c r="F5037" s="76">
        <v>611120</v>
      </c>
      <c r="G5037" s="75" t="s">
        <v>229</v>
      </c>
      <c r="H5037" s="77">
        <v>65091.78</v>
      </c>
      <c r="I5037" s="77">
        <v>99677.319999999992</v>
      </c>
      <c r="J5037" s="77">
        <v>94292</v>
      </c>
      <c r="K5037" s="77">
        <v>55104.32</v>
      </c>
      <c r="L5037" s="80">
        <v>0</v>
      </c>
      <c r="M5037" s="80"/>
      <c r="N5037" s="80"/>
      <c r="O5037" s="80"/>
      <c r="P5037" s="80"/>
      <c r="Q5037" s="78">
        <v>110010</v>
      </c>
      <c r="R5037" s="79" t="s">
        <v>150</v>
      </c>
      <c r="S5037" s="78">
        <v>10</v>
      </c>
      <c r="T5037" s="79" t="s">
        <v>150</v>
      </c>
      <c r="U5037" s="78">
        <v>11</v>
      </c>
      <c r="V5037" s="80" t="s">
        <v>156</v>
      </c>
      <c r="W5037" s="78">
        <v>61</v>
      </c>
      <c r="X5037" s="78">
        <v>1</v>
      </c>
    </row>
    <row r="5038" spans="1:24" x14ac:dyDescent="0.25">
      <c r="A5038" s="67"/>
      <c r="B5038" s="67">
        <v>4420</v>
      </c>
      <c r="C5038" s="67" t="s">
        <v>814</v>
      </c>
      <c r="D5038" s="107">
        <v>340052</v>
      </c>
      <c r="E5038" s="75" t="s">
        <v>321</v>
      </c>
      <c r="F5038" s="76">
        <v>611125</v>
      </c>
      <c r="G5038" s="75" t="s">
        <v>260</v>
      </c>
      <c r="H5038" s="77">
        <v>7233.3499999999985</v>
      </c>
      <c r="I5038" s="77">
        <v>13540.8</v>
      </c>
      <c r="J5038" s="77">
        <v>14659</v>
      </c>
      <c r="K5038" s="77">
        <v>7923.54</v>
      </c>
      <c r="L5038" s="80">
        <v>13470</v>
      </c>
      <c r="M5038" s="80"/>
      <c r="N5038" s="80"/>
      <c r="O5038" s="80"/>
      <c r="P5038" s="80"/>
      <c r="Q5038" s="78">
        <v>110010</v>
      </c>
      <c r="R5038" s="79" t="s">
        <v>150</v>
      </c>
      <c r="S5038" s="78">
        <v>10</v>
      </c>
      <c r="T5038" s="79" t="s">
        <v>150</v>
      </c>
      <c r="U5038" s="78">
        <v>11</v>
      </c>
      <c r="V5038" s="80" t="s">
        <v>156</v>
      </c>
      <c r="W5038" s="78">
        <v>61</v>
      </c>
      <c r="X5038" s="78">
        <v>1</v>
      </c>
    </row>
    <row r="5039" spans="1:24" x14ac:dyDescent="0.25">
      <c r="A5039" s="67"/>
      <c r="B5039" s="67">
        <v>4421</v>
      </c>
      <c r="C5039" s="67" t="s">
        <v>814</v>
      </c>
      <c r="D5039" s="107">
        <v>340052</v>
      </c>
      <c r="E5039" s="75" t="s">
        <v>321</v>
      </c>
      <c r="F5039" s="76">
        <v>611130</v>
      </c>
      <c r="G5039" s="75" t="s">
        <v>261</v>
      </c>
      <c r="H5039" s="77">
        <v>0</v>
      </c>
      <c r="I5039" s="77">
        <v>18075.96</v>
      </c>
      <c r="J5039" s="77">
        <v>15283</v>
      </c>
      <c r="K5039" s="77">
        <v>10379.630000000001</v>
      </c>
      <c r="L5039" s="80">
        <v>15283</v>
      </c>
      <c r="M5039" s="80"/>
      <c r="N5039" s="80"/>
      <c r="O5039" s="80"/>
      <c r="P5039" s="80"/>
      <c r="Q5039" s="78">
        <v>110010</v>
      </c>
      <c r="R5039" s="79" t="s">
        <v>150</v>
      </c>
      <c r="S5039" s="78">
        <v>10</v>
      </c>
      <c r="T5039" s="79" t="s">
        <v>150</v>
      </c>
      <c r="U5039" s="78">
        <v>11</v>
      </c>
      <c r="V5039" s="80" t="s">
        <v>156</v>
      </c>
      <c r="W5039" s="78">
        <v>61</v>
      </c>
      <c r="X5039" s="78">
        <v>1</v>
      </c>
    </row>
    <row r="5040" spans="1:24" x14ac:dyDescent="0.25">
      <c r="A5040" s="67"/>
      <c r="B5040" s="67">
        <v>4422</v>
      </c>
      <c r="C5040" s="67" t="s">
        <v>814</v>
      </c>
      <c r="D5040" s="107">
        <v>340052</v>
      </c>
      <c r="E5040" s="75" t="s">
        <v>321</v>
      </c>
      <c r="F5040" s="76">
        <v>611150</v>
      </c>
      <c r="G5040" s="75" t="s">
        <v>262</v>
      </c>
      <c r="H5040" s="77">
        <v>41831.299999999996</v>
      </c>
      <c r="I5040" s="77">
        <v>30894.28</v>
      </c>
      <c r="J5040" s="77">
        <v>34647</v>
      </c>
      <c r="K5040" s="77">
        <v>0</v>
      </c>
      <c r="L5040" s="80">
        <v>35113</v>
      </c>
      <c r="M5040" s="80"/>
      <c r="N5040" s="80"/>
      <c r="O5040" s="80"/>
      <c r="P5040" s="80"/>
      <c r="Q5040" s="78">
        <v>110010</v>
      </c>
      <c r="R5040" s="79" t="s">
        <v>150</v>
      </c>
      <c r="S5040" s="78">
        <v>10</v>
      </c>
      <c r="T5040" s="79" t="s">
        <v>150</v>
      </c>
      <c r="U5040" s="78">
        <v>11</v>
      </c>
      <c r="V5040" s="80" t="s">
        <v>156</v>
      </c>
      <c r="W5040" s="78">
        <v>61</v>
      </c>
      <c r="X5040" s="78">
        <v>1</v>
      </c>
    </row>
    <row r="5041" spans="1:24" x14ac:dyDescent="0.25">
      <c r="A5041" s="67"/>
      <c r="B5041" s="67">
        <v>4423</v>
      </c>
      <c r="C5041" s="67" t="s">
        <v>814</v>
      </c>
      <c r="D5041" s="107">
        <v>340052</v>
      </c>
      <c r="E5041" s="75" t="s">
        <v>321</v>
      </c>
      <c r="F5041" s="76">
        <v>611160</v>
      </c>
      <c r="G5041" s="75" t="s">
        <v>230</v>
      </c>
      <c r="H5041" s="77">
        <v>41516.839999999997</v>
      </c>
      <c r="I5041" s="77">
        <v>52311.399999999994</v>
      </c>
      <c r="J5041" s="77">
        <v>58885</v>
      </c>
      <c r="K5041" s="77">
        <v>0</v>
      </c>
      <c r="L5041" s="80">
        <v>0</v>
      </c>
      <c r="M5041" s="80"/>
      <c r="N5041" s="80"/>
      <c r="O5041" s="80"/>
      <c r="P5041" s="80"/>
      <c r="Q5041" s="78">
        <v>110010</v>
      </c>
      <c r="R5041" s="79" t="s">
        <v>150</v>
      </c>
      <c r="S5041" s="78">
        <v>10</v>
      </c>
      <c r="T5041" s="79" t="s">
        <v>150</v>
      </c>
      <c r="U5041" s="78">
        <v>11</v>
      </c>
      <c r="V5041" s="80" t="s">
        <v>156</v>
      </c>
      <c r="W5041" s="78">
        <v>61</v>
      </c>
      <c r="X5041" s="78">
        <v>1</v>
      </c>
    </row>
    <row r="5042" spans="1:24" x14ac:dyDescent="0.25">
      <c r="A5042" s="67"/>
      <c r="B5042" s="67">
        <v>4424</v>
      </c>
      <c r="C5042" s="67" t="s">
        <v>814</v>
      </c>
      <c r="D5042" s="107">
        <v>340052</v>
      </c>
      <c r="E5042" s="75" t="s">
        <v>321</v>
      </c>
      <c r="F5042" s="76">
        <v>611350</v>
      </c>
      <c r="G5042" s="75" t="s">
        <v>315</v>
      </c>
      <c r="H5042" s="77">
        <v>41766.359999999993</v>
      </c>
      <c r="I5042" s="77">
        <v>41181.58</v>
      </c>
      <c r="J5042" s="77">
        <v>45175</v>
      </c>
      <c r="K5042" s="77">
        <v>22587.24</v>
      </c>
      <c r="L5042" s="80">
        <v>45175</v>
      </c>
      <c r="M5042" s="80"/>
      <c r="N5042" s="80"/>
      <c r="O5042" s="80"/>
      <c r="P5042" s="80"/>
      <c r="Q5042" s="78">
        <v>110010</v>
      </c>
      <c r="R5042" s="79" t="s">
        <v>150</v>
      </c>
      <c r="S5042" s="78">
        <v>10</v>
      </c>
      <c r="T5042" s="79" t="s">
        <v>150</v>
      </c>
      <c r="U5042" s="78">
        <v>11</v>
      </c>
      <c r="V5042" s="80" t="s">
        <v>156</v>
      </c>
      <c r="W5042" s="78">
        <v>61</v>
      </c>
      <c r="X5042" s="78">
        <v>1</v>
      </c>
    </row>
    <row r="5043" spans="1:24" x14ac:dyDescent="0.25">
      <c r="A5043" s="67"/>
      <c r="B5043" s="67">
        <v>4425</v>
      </c>
      <c r="C5043" s="67" t="s">
        <v>814</v>
      </c>
      <c r="D5043" s="107">
        <v>340052</v>
      </c>
      <c r="E5043" s="75" t="s">
        <v>321</v>
      </c>
      <c r="F5043" s="76">
        <v>611476</v>
      </c>
      <c r="G5043" s="75" t="s">
        <v>211</v>
      </c>
      <c r="H5043" s="77">
        <v>12296.109999999999</v>
      </c>
      <c r="I5043" s="77">
        <v>13422.640000000001</v>
      </c>
      <c r="J5043" s="77">
        <v>12352</v>
      </c>
      <c r="K5043" s="77">
        <v>7162.92</v>
      </c>
      <c r="L5043" s="80">
        <v>13000</v>
      </c>
      <c r="M5043" s="80"/>
      <c r="N5043" s="80"/>
      <c r="O5043" s="80"/>
      <c r="P5043" s="80"/>
      <c r="Q5043" s="78">
        <v>110010</v>
      </c>
      <c r="R5043" s="79" t="s">
        <v>150</v>
      </c>
      <c r="S5043" s="78">
        <v>10</v>
      </c>
      <c r="T5043" s="79" t="s">
        <v>150</v>
      </c>
      <c r="U5043" s="78">
        <v>11</v>
      </c>
      <c r="V5043" s="80" t="s">
        <v>156</v>
      </c>
      <c r="W5043" s="78">
        <v>61</v>
      </c>
      <c r="X5043" s="78">
        <v>4</v>
      </c>
    </row>
    <row r="5044" spans="1:24" x14ac:dyDescent="0.25">
      <c r="A5044" s="67"/>
      <c r="B5044" s="67">
        <v>4426</v>
      </c>
      <c r="C5044" s="67" t="s">
        <v>814</v>
      </c>
      <c r="D5044" s="107">
        <v>340052</v>
      </c>
      <c r="E5044" s="75" t="s">
        <v>321</v>
      </c>
      <c r="F5044" s="76">
        <v>712370</v>
      </c>
      <c r="G5044" s="75" t="s">
        <v>184</v>
      </c>
      <c r="H5044" s="77">
        <v>5905.41</v>
      </c>
      <c r="I5044" s="77">
        <v>4154.8</v>
      </c>
      <c r="J5044" s="77">
        <v>7000</v>
      </c>
      <c r="K5044" s="77">
        <v>0</v>
      </c>
      <c r="L5044" s="80">
        <v>7000</v>
      </c>
      <c r="M5044" s="80">
        <f t="shared" ref="M5044:M5059" si="116">+L5044-J5044</f>
        <v>0</v>
      </c>
      <c r="N5044" s="80"/>
      <c r="O5044" s="80"/>
      <c r="P5044" s="80"/>
      <c r="Q5044" s="78">
        <v>110010</v>
      </c>
      <c r="R5044" s="79" t="s">
        <v>150</v>
      </c>
      <c r="S5044" s="78">
        <v>10</v>
      </c>
      <c r="T5044" s="79" t="s">
        <v>150</v>
      </c>
      <c r="U5044" s="78">
        <v>11</v>
      </c>
      <c r="V5044" s="80" t="s">
        <v>156</v>
      </c>
      <c r="W5044" s="78">
        <v>71</v>
      </c>
      <c r="X5044" s="78">
        <v>4</v>
      </c>
    </row>
    <row r="5045" spans="1:24" x14ac:dyDescent="0.25">
      <c r="A5045" s="67"/>
      <c r="B5045" s="67">
        <v>4427</v>
      </c>
      <c r="C5045" s="67" t="s">
        <v>814</v>
      </c>
      <c r="D5045" s="107">
        <v>340052</v>
      </c>
      <c r="E5045" s="75" t="s">
        <v>321</v>
      </c>
      <c r="F5045" s="76">
        <v>712510</v>
      </c>
      <c r="G5045" s="75" t="s">
        <v>186</v>
      </c>
      <c r="H5045" s="77">
        <v>2936.5</v>
      </c>
      <c r="I5045" s="77">
        <v>3013.5</v>
      </c>
      <c r="J5045" s="77">
        <v>5000</v>
      </c>
      <c r="K5045" s="77">
        <v>1793</v>
      </c>
      <c r="L5045" s="80">
        <v>5400</v>
      </c>
      <c r="M5045" s="80">
        <f t="shared" si="116"/>
        <v>400</v>
      </c>
      <c r="N5045" s="80"/>
      <c r="O5045" s="80"/>
      <c r="P5045" s="80"/>
      <c r="Q5045" s="78">
        <v>110010</v>
      </c>
      <c r="R5045" s="79" t="s">
        <v>150</v>
      </c>
      <c r="S5045" s="78">
        <v>10</v>
      </c>
      <c r="T5045" s="79" t="s">
        <v>150</v>
      </c>
      <c r="U5045" s="78">
        <v>11</v>
      </c>
      <c r="V5045" s="80" t="s">
        <v>156</v>
      </c>
      <c r="W5045" s="78">
        <v>71</v>
      </c>
      <c r="X5045" s="78">
        <v>4</v>
      </c>
    </row>
    <row r="5046" spans="1:24" x14ac:dyDescent="0.25">
      <c r="A5046" s="67"/>
      <c r="B5046" s="67">
        <v>4428</v>
      </c>
      <c r="C5046" s="67" t="s">
        <v>814</v>
      </c>
      <c r="D5046" s="107">
        <v>340052</v>
      </c>
      <c r="E5046" s="75" t="s">
        <v>321</v>
      </c>
      <c r="F5046" s="76">
        <v>733110</v>
      </c>
      <c r="G5046" s="75" t="s">
        <v>214</v>
      </c>
      <c r="H5046" s="77">
        <v>15631.07</v>
      </c>
      <c r="I5046" s="77">
        <v>8869.98</v>
      </c>
      <c r="J5046" s="77">
        <v>17516</v>
      </c>
      <c r="K5046" s="77">
        <v>8112.23</v>
      </c>
      <c r="L5046" s="80">
        <v>21000</v>
      </c>
      <c r="M5046" s="80">
        <f t="shared" si="116"/>
        <v>3484</v>
      </c>
      <c r="N5046" s="80"/>
      <c r="O5046" s="80"/>
      <c r="P5046" s="80"/>
      <c r="Q5046" s="78">
        <v>110010</v>
      </c>
      <c r="R5046" s="79" t="s">
        <v>150</v>
      </c>
      <c r="S5046" s="78">
        <v>10</v>
      </c>
      <c r="T5046" s="79" t="s">
        <v>150</v>
      </c>
      <c r="U5046" s="78">
        <v>11</v>
      </c>
      <c r="V5046" s="80" t="s">
        <v>156</v>
      </c>
      <c r="W5046" s="78">
        <v>73</v>
      </c>
      <c r="X5046" s="78">
        <v>4</v>
      </c>
    </row>
    <row r="5047" spans="1:24" x14ac:dyDescent="0.25">
      <c r="A5047" s="67"/>
      <c r="B5047" s="67">
        <v>4429</v>
      </c>
      <c r="C5047" s="67" t="s">
        <v>814</v>
      </c>
      <c r="D5047" s="107">
        <v>340052</v>
      </c>
      <c r="E5047" s="75" t="s">
        <v>321</v>
      </c>
      <c r="F5047" s="76">
        <v>744210</v>
      </c>
      <c r="G5047" s="75" t="s">
        <v>190</v>
      </c>
      <c r="H5047" s="77">
        <v>0</v>
      </c>
      <c r="I5047" s="77">
        <v>0</v>
      </c>
      <c r="J5047" s="77">
        <v>200</v>
      </c>
      <c r="K5047" s="77">
        <v>0</v>
      </c>
      <c r="L5047" s="80">
        <v>200</v>
      </c>
      <c r="M5047" s="80">
        <f t="shared" si="116"/>
        <v>0</v>
      </c>
      <c r="N5047" s="80"/>
      <c r="O5047" s="80"/>
      <c r="P5047" s="80"/>
      <c r="Q5047" s="78">
        <v>110010</v>
      </c>
      <c r="R5047" s="79" t="s">
        <v>150</v>
      </c>
      <c r="S5047" s="78">
        <v>10</v>
      </c>
      <c r="T5047" s="79" t="s">
        <v>150</v>
      </c>
      <c r="U5047" s="78">
        <v>11</v>
      </c>
      <c r="V5047" s="80" t="s">
        <v>156</v>
      </c>
      <c r="W5047" s="78">
        <v>74</v>
      </c>
      <c r="X5047" s="78">
        <v>4</v>
      </c>
    </row>
    <row r="5048" spans="1:24" x14ac:dyDescent="0.25">
      <c r="A5048" s="67"/>
      <c r="B5048" s="67">
        <v>4430</v>
      </c>
      <c r="C5048" s="67" t="s">
        <v>814</v>
      </c>
      <c r="D5048" s="107">
        <v>340052</v>
      </c>
      <c r="E5048" s="75" t="s">
        <v>321</v>
      </c>
      <c r="F5048" s="76">
        <v>744220</v>
      </c>
      <c r="G5048" s="75" t="s">
        <v>191</v>
      </c>
      <c r="H5048" s="77">
        <v>4977.88</v>
      </c>
      <c r="I5048" s="77">
        <v>3111.7400000000002</v>
      </c>
      <c r="J5048" s="77">
        <v>3000</v>
      </c>
      <c r="K5048" s="77">
        <v>224.25</v>
      </c>
      <c r="L5048" s="80">
        <v>3000</v>
      </c>
      <c r="M5048" s="80">
        <f t="shared" si="116"/>
        <v>0</v>
      </c>
      <c r="N5048" s="80"/>
      <c r="O5048" s="80"/>
      <c r="P5048" s="80"/>
      <c r="Q5048" s="78">
        <v>110010</v>
      </c>
      <c r="R5048" s="79" t="s">
        <v>150</v>
      </c>
      <c r="S5048" s="78">
        <v>10</v>
      </c>
      <c r="T5048" s="79" t="s">
        <v>150</v>
      </c>
      <c r="U5048" s="78">
        <v>11</v>
      </c>
      <c r="V5048" s="80" t="s">
        <v>156</v>
      </c>
      <c r="W5048" s="78">
        <v>74</v>
      </c>
      <c r="X5048" s="78">
        <v>4</v>
      </c>
    </row>
    <row r="5049" spans="1:24" x14ac:dyDescent="0.25">
      <c r="A5049" s="67"/>
      <c r="B5049" s="67">
        <v>4431</v>
      </c>
      <c r="C5049" s="67" t="s">
        <v>814</v>
      </c>
      <c r="D5049" s="107">
        <v>340052</v>
      </c>
      <c r="E5049" s="75" t="s">
        <v>321</v>
      </c>
      <c r="F5049" s="76">
        <v>755110</v>
      </c>
      <c r="G5049" s="75" t="s">
        <v>323</v>
      </c>
      <c r="H5049" s="77">
        <v>0</v>
      </c>
      <c r="I5049" s="77">
        <v>0</v>
      </c>
      <c r="J5049" s="77">
        <v>1000</v>
      </c>
      <c r="K5049" s="77">
        <v>0</v>
      </c>
      <c r="L5049" s="80">
        <v>1000</v>
      </c>
      <c r="M5049" s="80">
        <f t="shared" si="116"/>
        <v>0</v>
      </c>
      <c r="N5049" s="80"/>
      <c r="O5049" s="80"/>
      <c r="P5049" s="80"/>
      <c r="Q5049" s="78">
        <v>110010</v>
      </c>
      <c r="R5049" s="79" t="s">
        <v>150</v>
      </c>
      <c r="S5049" s="78">
        <v>10</v>
      </c>
      <c r="T5049" s="79" t="s">
        <v>150</v>
      </c>
      <c r="U5049" s="78">
        <v>11</v>
      </c>
      <c r="V5049" s="80" t="s">
        <v>156</v>
      </c>
      <c r="W5049" s="78">
        <v>75</v>
      </c>
      <c r="X5049" s="78">
        <v>4</v>
      </c>
    </row>
    <row r="5050" spans="1:24" x14ac:dyDescent="0.25">
      <c r="A5050" s="67"/>
      <c r="B5050" s="67">
        <v>4432</v>
      </c>
      <c r="C5050" s="67" t="s">
        <v>814</v>
      </c>
      <c r="D5050" s="107">
        <v>340052</v>
      </c>
      <c r="E5050" s="75" t="s">
        <v>321</v>
      </c>
      <c r="F5050" s="76">
        <v>755240</v>
      </c>
      <c r="G5050" s="75" t="s">
        <v>193</v>
      </c>
      <c r="H5050" s="77">
        <v>1240.57</v>
      </c>
      <c r="I5050" s="77">
        <v>0</v>
      </c>
      <c r="J5050" s="77">
        <v>1400</v>
      </c>
      <c r="K5050" s="77">
        <v>0</v>
      </c>
      <c r="L5050" s="80">
        <v>1400</v>
      </c>
      <c r="M5050" s="80">
        <f t="shared" si="116"/>
        <v>0</v>
      </c>
      <c r="N5050" s="80"/>
      <c r="O5050" s="80"/>
      <c r="P5050" s="80"/>
      <c r="Q5050" s="78">
        <v>110010</v>
      </c>
      <c r="R5050" s="79" t="s">
        <v>150</v>
      </c>
      <c r="S5050" s="78">
        <v>10</v>
      </c>
      <c r="T5050" s="79" t="s">
        <v>150</v>
      </c>
      <c r="U5050" s="78">
        <v>11</v>
      </c>
      <c r="V5050" s="80" t="s">
        <v>156</v>
      </c>
      <c r="W5050" s="78">
        <v>75</v>
      </c>
      <c r="X5050" s="78">
        <v>4</v>
      </c>
    </row>
    <row r="5051" spans="1:24" x14ac:dyDescent="0.25">
      <c r="A5051" s="67"/>
      <c r="B5051" s="67">
        <v>4433</v>
      </c>
      <c r="C5051" s="67" t="s">
        <v>814</v>
      </c>
      <c r="D5051" s="107">
        <v>340052</v>
      </c>
      <c r="E5051" s="75" t="s">
        <v>321</v>
      </c>
      <c r="F5051" s="76">
        <v>755310</v>
      </c>
      <c r="G5051" s="75" t="s">
        <v>194</v>
      </c>
      <c r="H5051" s="77">
        <v>5422.95</v>
      </c>
      <c r="I5051" s="77">
        <v>7033.0199999999995</v>
      </c>
      <c r="J5051" s="77">
        <v>5800</v>
      </c>
      <c r="K5051" s="77">
        <v>3497.3999999999992</v>
      </c>
      <c r="L5051" s="80">
        <v>6500</v>
      </c>
      <c r="M5051" s="80">
        <f t="shared" si="116"/>
        <v>700</v>
      </c>
      <c r="N5051" s="80"/>
      <c r="O5051" s="80"/>
      <c r="P5051" s="80"/>
      <c r="Q5051" s="78">
        <v>110010</v>
      </c>
      <c r="R5051" s="79" t="s">
        <v>150</v>
      </c>
      <c r="S5051" s="78">
        <v>10</v>
      </c>
      <c r="T5051" s="79" t="s">
        <v>150</v>
      </c>
      <c r="U5051" s="78">
        <v>11</v>
      </c>
      <c r="V5051" s="80" t="s">
        <v>156</v>
      </c>
      <c r="W5051" s="78">
        <v>75</v>
      </c>
      <c r="X5051" s="78">
        <v>4</v>
      </c>
    </row>
    <row r="5052" spans="1:24" x14ac:dyDescent="0.25">
      <c r="A5052" s="67"/>
      <c r="B5052" s="67">
        <v>4434</v>
      </c>
      <c r="C5052" s="67" t="s">
        <v>814</v>
      </c>
      <c r="D5052" s="107">
        <v>340052</v>
      </c>
      <c r="E5052" s="75" t="s">
        <v>321</v>
      </c>
      <c r="F5052" s="76">
        <v>755360</v>
      </c>
      <c r="G5052" s="75" t="s">
        <v>225</v>
      </c>
      <c r="H5052" s="77">
        <v>1353.7599999999998</v>
      </c>
      <c r="I5052" s="77">
        <v>577.6</v>
      </c>
      <c r="J5052" s="77">
        <v>800</v>
      </c>
      <c r="K5052" s="77">
        <v>765.08</v>
      </c>
      <c r="L5052" s="80">
        <v>900</v>
      </c>
      <c r="M5052" s="80">
        <f t="shared" si="116"/>
        <v>100</v>
      </c>
      <c r="N5052" s="80"/>
      <c r="O5052" s="80"/>
      <c r="P5052" s="80"/>
      <c r="Q5052" s="78">
        <v>110010</v>
      </c>
      <c r="R5052" s="79" t="s">
        <v>150</v>
      </c>
      <c r="S5052" s="78">
        <v>10</v>
      </c>
      <c r="T5052" s="79" t="s">
        <v>150</v>
      </c>
      <c r="U5052" s="78">
        <v>11</v>
      </c>
      <c r="V5052" s="80" t="s">
        <v>156</v>
      </c>
      <c r="W5052" s="78">
        <v>75</v>
      </c>
      <c r="X5052" s="78">
        <v>4</v>
      </c>
    </row>
    <row r="5053" spans="1:24" x14ac:dyDescent="0.25">
      <c r="A5053" s="67"/>
      <c r="B5053" s="67">
        <v>4435</v>
      </c>
      <c r="C5053" s="67" t="s">
        <v>814</v>
      </c>
      <c r="D5053" s="107">
        <v>340052</v>
      </c>
      <c r="E5053" s="75" t="s">
        <v>321</v>
      </c>
      <c r="F5053" s="76">
        <v>755510</v>
      </c>
      <c r="G5053" s="75" t="s">
        <v>195</v>
      </c>
      <c r="H5053" s="77">
        <v>0</v>
      </c>
      <c r="I5053" s="77">
        <v>2941.9</v>
      </c>
      <c r="J5053" s="77">
        <v>2000</v>
      </c>
      <c r="K5053" s="77">
        <v>0</v>
      </c>
      <c r="L5053" s="80">
        <v>3711</v>
      </c>
      <c r="M5053" s="80">
        <f t="shared" si="116"/>
        <v>1711</v>
      </c>
      <c r="N5053" s="80"/>
      <c r="O5053" s="80"/>
      <c r="P5053" s="80"/>
      <c r="Q5053" s="78">
        <v>110010</v>
      </c>
      <c r="R5053" s="79" t="s">
        <v>150</v>
      </c>
      <c r="S5053" s="78">
        <v>10</v>
      </c>
      <c r="T5053" s="79" t="s">
        <v>150</v>
      </c>
      <c r="U5053" s="78">
        <v>11</v>
      </c>
      <c r="V5053" s="80" t="s">
        <v>156</v>
      </c>
      <c r="W5053" s="78">
        <v>75</v>
      </c>
      <c r="X5053" s="78">
        <v>4</v>
      </c>
    </row>
    <row r="5054" spans="1:24" s="66" customFormat="1" x14ac:dyDescent="0.25">
      <c r="A5054" s="67"/>
      <c r="B5054" s="67">
        <v>4436</v>
      </c>
      <c r="C5054" s="67" t="s">
        <v>814</v>
      </c>
      <c r="D5054" s="107">
        <v>340052</v>
      </c>
      <c r="E5054" s="75" t="s">
        <v>321</v>
      </c>
      <c r="F5054" s="76">
        <v>755705</v>
      </c>
      <c r="G5054" s="75" t="s">
        <v>196</v>
      </c>
      <c r="H5054" s="77">
        <v>0.88</v>
      </c>
      <c r="I5054" s="77">
        <v>0</v>
      </c>
      <c r="J5054" s="77">
        <v>50</v>
      </c>
      <c r="K5054" s="77">
        <v>0</v>
      </c>
      <c r="L5054" s="80">
        <v>100</v>
      </c>
      <c r="M5054" s="80">
        <f t="shared" si="116"/>
        <v>50</v>
      </c>
      <c r="N5054" s="80"/>
      <c r="O5054" s="80"/>
      <c r="P5054" s="80"/>
      <c r="Q5054" s="78">
        <v>110010</v>
      </c>
      <c r="R5054" s="79" t="s">
        <v>150</v>
      </c>
      <c r="S5054" s="78">
        <v>10</v>
      </c>
      <c r="T5054" s="79" t="s">
        <v>150</v>
      </c>
      <c r="U5054" s="78">
        <v>11</v>
      </c>
      <c r="V5054" s="80" t="s">
        <v>156</v>
      </c>
      <c r="W5054" s="78">
        <v>75</v>
      </c>
      <c r="X5054" s="78">
        <v>4</v>
      </c>
    </row>
    <row r="5055" spans="1:24" x14ac:dyDescent="0.25">
      <c r="A5055" s="67"/>
      <c r="B5055" s="67">
        <v>4437</v>
      </c>
      <c r="C5055" s="67" t="s">
        <v>814</v>
      </c>
      <c r="D5055" s="107">
        <v>340052</v>
      </c>
      <c r="E5055" s="75" t="s">
        <v>321</v>
      </c>
      <c r="F5055" s="76">
        <v>755730</v>
      </c>
      <c r="G5055" s="75" t="s">
        <v>197</v>
      </c>
      <c r="H5055" s="77">
        <v>0</v>
      </c>
      <c r="I5055" s="77">
        <v>0</v>
      </c>
      <c r="J5055" s="77">
        <v>35</v>
      </c>
      <c r="K5055" s="77">
        <v>0</v>
      </c>
      <c r="L5055" s="80">
        <v>100</v>
      </c>
      <c r="M5055" s="80">
        <f t="shared" si="116"/>
        <v>65</v>
      </c>
      <c r="N5055" s="80"/>
      <c r="O5055" s="80"/>
      <c r="P5055" s="80"/>
      <c r="Q5055" s="78">
        <v>110010</v>
      </c>
      <c r="R5055" s="79" t="s">
        <v>150</v>
      </c>
      <c r="S5055" s="78">
        <v>10</v>
      </c>
      <c r="T5055" s="79" t="s">
        <v>150</v>
      </c>
      <c r="U5055" s="78">
        <v>11</v>
      </c>
      <c r="V5055" s="80" t="s">
        <v>156</v>
      </c>
      <c r="W5055" s="78">
        <v>75</v>
      </c>
      <c r="X5055" s="78">
        <v>4</v>
      </c>
    </row>
    <row r="5056" spans="1:24" x14ac:dyDescent="0.25">
      <c r="A5056" s="67"/>
      <c r="B5056" s="67">
        <v>4438</v>
      </c>
      <c r="C5056" s="67" t="s">
        <v>814</v>
      </c>
      <c r="D5056" s="107">
        <v>340052</v>
      </c>
      <c r="E5056" s="75" t="s">
        <v>321</v>
      </c>
      <c r="F5056" s="76">
        <v>755765</v>
      </c>
      <c r="G5056" s="75" t="s">
        <v>239</v>
      </c>
      <c r="H5056" s="77">
        <v>0</v>
      </c>
      <c r="I5056" s="77">
        <v>0</v>
      </c>
      <c r="J5056" s="77">
        <v>50</v>
      </c>
      <c r="K5056" s="77">
        <v>0</v>
      </c>
      <c r="L5056" s="80">
        <v>100</v>
      </c>
      <c r="M5056" s="80">
        <f t="shared" si="116"/>
        <v>50</v>
      </c>
      <c r="N5056" s="80"/>
      <c r="O5056" s="80"/>
      <c r="P5056" s="80"/>
      <c r="Q5056" s="78">
        <v>110010</v>
      </c>
      <c r="R5056" s="79" t="s">
        <v>150</v>
      </c>
      <c r="S5056" s="78">
        <v>10</v>
      </c>
      <c r="T5056" s="79" t="s">
        <v>150</v>
      </c>
      <c r="U5056" s="78">
        <v>11</v>
      </c>
      <c r="V5056" s="80" t="s">
        <v>156</v>
      </c>
      <c r="W5056" s="78">
        <v>75</v>
      </c>
      <c r="X5056" s="78">
        <v>4</v>
      </c>
    </row>
    <row r="5057" spans="1:24" x14ac:dyDescent="0.25">
      <c r="A5057" s="67"/>
      <c r="B5057" s="67">
        <v>4439</v>
      </c>
      <c r="C5057" s="67" t="s">
        <v>814</v>
      </c>
      <c r="D5057" s="107">
        <v>340052</v>
      </c>
      <c r="E5057" s="75" t="s">
        <v>321</v>
      </c>
      <c r="F5057" s="76">
        <v>777412</v>
      </c>
      <c r="G5057" s="75" t="s">
        <v>205</v>
      </c>
      <c r="H5057" s="77">
        <v>5295.98</v>
      </c>
      <c r="I5057" s="77">
        <v>0</v>
      </c>
      <c r="J5057" s="77">
        <v>11970</v>
      </c>
      <c r="K5057" s="77">
        <v>0</v>
      </c>
      <c r="L5057" s="80">
        <v>0</v>
      </c>
      <c r="M5057" s="80">
        <f t="shared" si="116"/>
        <v>-11970</v>
      </c>
      <c r="N5057" s="80"/>
      <c r="O5057" s="80"/>
      <c r="P5057" s="80"/>
      <c r="Q5057" s="78">
        <v>110010</v>
      </c>
      <c r="R5057" s="79" t="s">
        <v>150</v>
      </c>
      <c r="S5057" s="78">
        <v>10</v>
      </c>
      <c r="T5057" s="79" t="s">
        <v>150</v>
      </c>
      <c r="U5057" s="78">
        <v>11</v>
      </c>
      <c r="V5057" s="80" t="s">
        <v>156</v>
      </c>
      <c r="W5057" s="78">
        <v>77</v>
      </c>
      <c r="X5057" s="78">
        <v>4</v>
      </c>
    </row>
    <row r="5058" spans="1:24" x14ac:dyDescent="0.25">
      <c r="A5058" s="67"/>
      <c r="B5058" s="67">
        <v>4440</v>
      </c>
      <c r="C5058" s="67" t="s">
        <v>814</v>
      </c>
      <c r="D5058" s="107">
        <v>340052</v>
      </c>
      <c r="E5058" s="75" t="s">
        <v>321</v>
      </c>
      <c r="F5058" s="76">
        <v>787410</v>
      </c>
      <c r="G5058" s="75" t="s">
        <v>227</v>
      </c>
      <c r="H5058" s="77">
        <v>607.15</v>
      </c>
      <c r="I5058" s="77">
        <v>14426.62</v>
      </c>
      <c r="J5058" s="77">
        <v>14732</v>
      </c>
      <c r="K5058" s="77">
        <v>14732</v>
      </c>
      <c r="L5058" s="80">
        <v>45000</v>
      </c>
      <c r="M5058" s="80">
        <f t="shared" si="116"/>
        <v>30268</v>
      </c>
      <c r="N5058" s="80"/>
      <c r="O5058" s="80">
        <v>45000</v>
      </c>
      <c r="P5058" s="80"/>
      <c r="Q5058" s="78">
        <v>110010</v>
      </c>
      <c r="R5058" s="79" t="s">
        <v>150</v>
      </c>
      <c r="S5058" s="78">
        <v>10</v>
      </c>
      <c r="T5058" s="79" t="s">
        <v>150</v>
      </c>
      <c r="U5058" s="78">
        <v>11</v>
      </c>
      <c r="V5058" s="80" t="s">
        <v>156</v>
      </c>
      <c r="W5058" s="78">
        <v>78</v>
      </c>
      <c r="X5058" s="78">
        <v>4</v>
      </c>
    </row>
    <row r="5059" spans="1:24" x14ac:dyDescent="0.25">
      <c r="A5059" s="67"/>
      <c r="B5059" s="67"/>
      <c r="C5059" s="67" t="s">
        <v>814</v>
      </c>
      <c r="D5059" s="107">
        <v>340052</v>
      </c>
      <c r="E5059" s="75" t="s">
        <v>321</v>
      </c>
      <c r="F5059" s="66">
        <v>798142</v>
      </c>
      <c r="G5059" s="66" t="s">
        <v>839</v>
      </c>
      <c r="H5059" s="77"/>
      <c r="I5059" s="77"/>
      <c r="J5059" s="77"/>
      <c r="K5059" s="77"/>
      <c r="L5059" s="80">
        <v>-4391</v>
      </c>
      <c r="M5059" s="80">
        <f t="shared" si="116"/>
        <v>-4391</v>
      </c>
      <c r="N5059" s="80"/>
      <c r="O5059" s="80"/>
      <c r="P5059" s="80"/>
      <c r="Q5059" s="78">
        <v>110010</v>
      </c>
      <c r="R5059" s="79" t="s">
        <v>150</v>
      </c>
      <c r="S5059" s="78">
        <v>10</v>
      </c>
      <c r="T5059" s="79" t="s">
        <v>150</v>
      </c>
      <c r="U5059" s="78">
        <v>11</v>
      </c>
      <c r="V5059" s="80" t="s">
        <v>156</v>
      </c>
      <c r="W5059" s="78">
        <v>79</v>
      </c>
      <c r="X5059" s="78">
        <v>4</v>
      </c>
    </row>
    <row r="5060" spans="1:24" x14ac:dyDescent="0.25">
      <c r="A5060" s="67"/>
      <c r="B5060" s="67">
        <v>4441</v>
      </c>
      <c r="C5060" s="67" t="s">
        <v>814</v>
      </c>
      <c r="D5060" s="107">
        <v>340062</v>
      </c>
      <c r="E5060" s="75" t="s">
        <v>322</v>
      </c>
      <c r="F5060" s="76">
        <v>611110</v>
      </c>
      <c r="G5060" s="75" t="s">
        <v>258</v>
      </c>
      <c r="H5060" s="77">
        <v>27115.049999999996</v>
      </c>
      <c r="I5060" s="77">
        <v>45359.01</v>
      </c>
      <c r="J5060" s="77">
        <v>96931</v>
      </c>
      <c r="K5060" s="77">
        <v>64620.359999999993</v>
      </c>
      <c r="L5060" s="80">
        <v>96931</v>
      </c>
      <c r="M5060" s="80"/>
      <c r="N5060" s="80"/>
      <c r="O5060" s="80"/>
      <c r="P5060" s="80"/>
      <c r="Q5060" s="78">
        <v>110010</v>
      </c>
      <c r="R5060" s="79" t="s">
        <v>150</v>
      </c>
      <c r="S5060" s="78">
        <v>10</v>
      </c>
      <c r="T5060" s="79" t="s">
        <v>150</v>
      </c>
      <c r="U5060" s="78">
        <v>11</v>
      </c>
      <c r="V5060" s="80" t="s">
        <v>156</v>
      </c>
      <c r="W5060" s="78">
        <v>61</v>
      </c>
      <c r="X5060" s="78">
        <v>1</v>
      </c>
    </row>
    <row r="5061" spans="1:24" x14ac:dyDescent="0.25">
      <c r="A5061" s="67"/>
      <c r="B5061" s="67">
        <v>4442</v>
      </c>
      <c r="C5061" s="67" t="s">
        <v>814</v>
      </c>
      <c r="D5061" s="107">
        <v>340062</v>
      </c>
      <c r="E5061" s="75" t="s">
        <v>322</v>
      </c>
      <c r="F5061" s="76">
        <v>611115</v>
      </c>
      <c r="G5061" s="75" t="s">
        <v>259</v>
      </c>
      <c r="H5061" s="77">
        <v>107.82</v>
      </c>
      <c r="I5061" s="77">
        <v>686.97</v>
      </c>
      <c r="J5061" s="77">
        <v>624</v>
      </c>
      <c r="K5061" s="77">
        <v>0</v>
      </c>
      <c r="L5061" s="80">
        <v>624</v>
      </c>
      <c r="M5061" s="80"/>
      <c r="N5061" s="80"/>
      <c r="O5061" s="80"/>
      <c r="P5061" s="80"/>
      <c r="Q5061" s="78">
        <v>110010</v>
      </c>
      <c r="R5061" s="79" t="s">
        <v>150</v>
      </c>
      <c r="S5061" s="78">
        <v>10</v>
      </c>
      <c r="T5061" s="79" t="s">
        <v>150</v>
      </c>
      <c r="U5061" s="78">
        <v>11</v>
      </c>
      <c r="V5061" s="80" t="s">
        <v>156</v>
      </c>
      <c r="W5061" s="78">
        <v>61</v>
      </c>
      <c r="X5061" s="78">
        <v>1</v>
      </c>
    </row>
    <row r="5062" spans="1:24" x14ac:dyDescent="0.25">
      <c r="A5062" s="67"/>
      <c r="B5062" s="67">
        <v>4443</v>
      </c>
      <c r="C5062" s="67" t="s">
        <v>814</v>
      </c>
      <c r="D5062" s="107">
        <v>340062</v>
      </c>
      <c r="E5062" s="75" t="s">
        <v>322</v>
      </c>
      <c r="F5062" s="76">
        <v>611120</v>
      </c>
      <c r="G5062" s="75" t="s">
        <v>229</v>
      </c>
      <c r="H5062" s="77">
        <v>59171.01</v>
      </c>
      <c r="I5062" s="77">
        <v>68779.56</v>
      </c>
      <c r="J5062" s="77">
        <v>79601</v>
      </c>
      <c r="K5062" s="77">
        <v>34604.25</v>
      </c>
      <c r="L5062" s="80">
        <v>0</v>
      </c>
      <c r="M5062" s="80"/>
      <c r="N5062" s="80"/>
      <c r="O5062" s="80"/>
      <c r="P5062" s="80"/>
      <c r="Q5062" s="78">
        <v>110010</v>
      </c>
      <c r="R5062" s="79" t="s">
        <v>150</v>
      </c>
      <c r="S5062" s="78">
        <v>10</v>
      </c>
      <c r="T5062" s="79" t="s">
        <v>150</v>
      </c>
      <c r="U5062" s="78">
        <v>11</v>
      </c>
      <c r="V5062" s="80" t="s">
        <v>156</v>
      </c>
      <c r="W5062" s="78">
        <v>61</v>
      </c>
      <c r="X5062" s="78">
        <v>1</v>
      </c>
    </row>
    <row r="5063" spans="1:24" x14ac:dyDescent="0.25">
      <c r="A5063" s="67"/>
      <c r="B5063" s="67">
        <v>4444</v>
      </c>
      <c r="C5063" s="67" t="s">
        <v>814</v>
      </c>
      <c r="D5063" s="107">
        <v>340062</v>
      </c>
      <c r="E5063" s="75" t="s">
        <v>322</v>
      </c>
      <c r="F5063" s="76">
        <v>611150</v>
      </c>
      <c r="G5063" s="75" t="s">
        <v>262</v>
      </c>
      <c r="H5063" s="77">
        <v>0</v>
      </c>
      <c r="I5063" s="77">
        <v>6350.26</v>
      </c>
      <c r="J5063" s="77">
        <v>14322</v>
      </c>
      <c r="K5063" s="77">
        <v>0</v>
      </c>
      <c r="L5063" s="80">
        <v>13570</v>
      </c>
      <c r="M5063" s="80"/>
      <c r="N5063" s="80"/>
      <c r="O5063" s="80"/>
      <c r="P5063" s="80"/>
      <c r="Q5063" s="78">
        <v>110010</v>
      </c>
      <c r="R5063" s="79" t="s">
        <v>150</v>
      </c>
      <c r="S5063" s="78">
        <v>10</v>
      </c>
      <c r="T5063" s="79" t="s">
        <v>150</v>
      </c>
      <c r="U5063" s="78">
        <v>11</v>
      </c>
      <c r="V5063" s="80" t="s">
        <v>156</v>
      </c>
      <c r="W5063" s="78">
        <v>61</v>
      </c>
      <c r="X5063" s="78">
        <v>1</v>
      </c>
    </row>
    <row r="5064" spans="1:24" x14ac:dyDescent="0.25">
      <c r="A5064" s="67"/>
      <c r="B5064" s="67">
        <v>4445</v>
      </c>
      <c r="C5064" s="67" t="s">
        <v>814</v>
      </c>
      <c r="D5064" s="107">
        <v>340062</v>
      </c>
      <c r="E5064" s="75" t="s">
        <v>322</v>
      </c>
      <c r="F5064" s="76">
        <v>611160</v>
      </c>
      <c r="G5064" s="75" t="s">
        <v>230</v>
      </c>
      <c r="H5064" s="77">
        <v>15698.76</v>
      </c>
      <c r="I5064" s="77">
        <v>12114</v>
      </c>
      <c r="J5064" s="77">
        <v>14776</v>
      </c>
      <c r="K5064" s="77">
        <v>0</v>
      </c>
      <c r="L5064" s="80">
        <v>0</v>
      </c>
      <c r="M5064" s="80"/>
      <c r="N5064" s="80"/>
      <c r="O5064" s="80"/>
      <c r="P5064" s="80"/>
      <c r="Q5064" s="78">
        <v>110010</v>
      </c>
      <c r="R5064" s="79" t="s">
        <v>150</v>
      </c>
      <c r="S5064" s="78">
        <v>10</v>
      </c>
      <c r="T5064" s="79" t="s">
        <v>150</v>
      </c>
      <c r="U5064" s="78">
        <v>11</v>
      </c>
      <c r="V5064" s="80" t="s">
        <v>156</v>
      </c>
      <c r="W5064" s="78">
        <v>61</v>
      </c>
      <c r="X5064" s="78">
        <v>1</v>
      </c>
    </row>
    <row r="5065" spans="1:24" x14ac:dyDescent="0.25">
      <c r="A5065" s="67"/>
      <c r="B5065" s="67">
        <v>4446</v>
      </c>
      <c r="C5065" s="67" t="s">
        <v>814</v>
      </c>
      <c r="D5065" s="107">
        <v>340062</v>
      </c>
      <c r="E5065" s="75" t="s">
        <v>322</v>
      </c>
      <c r="F5065" s="76">
        <v>611350</v>
      </c>
      <c r="G5065" s="75" t="s">
        <v>315</v>
      </c>
      <c r="H5065" s="77">
        <v>44815.079999999987</v>
      </c>
      <c r="I5065" s="77">
        <v>46607.640000000007</v>
      </c>
      <c r="J5065" s="77">
        <v>48472</v>
      </c>
      <c r="K5065" s="77">
        <v>24235.980000000003</v>
      </c>
      <c r="L5065" s="80">
        <v>48472</v>
      </c>
      <c r="M5065" s="80"/>
      <c r="N5065" s="80"/>
      <c r="O5065" s="80"/>
      <c r="P5065" s="80"/>
      <c r="Q5065" s="78">
        <v>110010</v>
      </c>
      <c r="R5065" s="79" t="s">
        <v>150</v>
      </c>
      <c r="S5065" s="78">
        <v>10</v>
      </c>
      <c r="T5065" s="79" t="s">
        <v>150</v>
      </c>
      <c r="U5065" s="78">
        <v>11</v>
      </c>
      <c r="V5065" s="80" t="s">
        <v>156</v>
      </c>
      <c r="W5065" s="78">
        <v>61</v>
      </c>
      <c r="X5065" s="78">
        <v>1</v>
      </c>
    </row>
    <row r="5066" spans="1:24" x14ac:dyDescent="0.25">
      <c r="A5066" s="67"/>
      <c r="B5066" s="67">
        <v>4447</v>
      </c>
      <c r="C5066" s="67" t="s">
        <v>814</v>
      </c>
      <c r="D5066" s="107">
        <v>340062</v>
      </c>
      <c r="E5066" s="75" t="s">
        <v>322</v>
      </c>
      <c r="F5066" s="76">
        <v>712655</v>
      </c>
      <c r="G5066" s="75" t="s">
        <v>237</v>
      </c>
      <c r="H5066" s="77">
        <v>0</v>
      </c>
      <c r="I5066" s="77">
        <v>0</v>
      </c>
      <c r="J5066" s="77">
        <v>200</v>
      </c>
      <c r="K5066" s="77">
        <v>0</v>
      </c>
      <c r="L5066" s="80">
        <v>0</v>
      </c>
      <c r="M5066" s="80">
        <f t="shared" ref="M5066:M5079" si="117">+L5066-J5066</f>
        <v>-200</v>
      </c>
      <c r="N5066" s="80"/>
      <c r="O5066" s="80"/>
      <c r="P5066" s="80"/>
      <c r="Q5066" s="78">
        <v>110010</v>
      </c>
      <c r="R5066" s="79" t="s">
        <v>150</v>
      </c>
      <c r="S5066" s="78">
        <v>10</v>
      </c>
      <c r="T5066" s="79" t="s">
        <v>150</v>
      </c>
      <c r="U5066" s="78">
        <v>11</v>
      </c>
      <c r="V5066" s="80" t="s">
        <v>156</v>
      </c>
      <c r="W5066" s="78">
        <v>71</v>
      </c>
      <c r="X5066" s="78">
        <v>4</v>
      </c>
    </row>
    <row r="5067" spans="1:24" x14ac:dyDescent="0.25">
      <c r="A5067" s="67"/>
      <c r="B5067" s="67">
        <v>4448</v>
      </c>
      <c r="C5067" s="67" t="s">
        <v>814</v>
      </c>
      <c r="D5067" s="107">
        <v>340062</v>
      </c>
      <c r="E5067" s="75" t="s">
        <v>322</v>
      </c>
      <c r="F5067" s="76">
        <v>733110</v>
      </c>
      <c r="G5067" s="75" t="s">
        <v>214</v>
      </c>
      <c r="H5067" s="77">
        <v>1531.23</v>
      </c>
      <c r="I5067" s="77">
        <v>815.08</v>
      </c>
      <c r="J5067" s="77">
        <v>11500</v>
      </c>
      <c r="K5067" s="77">
        <v>0</v>
      </c>
      <c r="L5067" s="80">
        <v>12000</v>
      </c>
      <c r="M5067" s="80">
        <f t="shared" si="117"/>
        <v>500</v>
      </c>
      <c r="N5067" s="80"/>
      <c r="O5067" s="80"/>
      <c r="P5067" s="80"/>
      <c r="Q5067" s="78">
        <v>110010</v>
      </c>
      <c r="R5067" s="79" t="s">
        <v>150</v>
      </c>
      <c r="S5067" s="78">
        <v>10</v>
      </c>
      <c r="T5067" s="79" t="s">
        <v>150</v>
      </c>
      <c r="U5067" s="78">
        <v>11</v>
      </c>
      <c r="V5067" s="80" t="s">
        <v>156</v>
      </c>
      <c r="W5067" s="78">
        <v>73</v>
      </c>
      <c r="X5067" s="78">
        <v>4</v>
      </c>
    </row>
    <row r="5068" spans="1:24" x14ac:dyDescent="0.25">
      <c r="A5068" s="67"/>
      <c r="B5068" s="67">
        <v>4449</v>
      </c>
      <c r="C5068" s="67" t="s">
        <v>814</v>
      </c>
      <c r="D5068" s="107">
        <v>340062</v>
      </c>
      <c r="E5068" s="75" t="s">
        <v>322</v>
      </c>
      <c r="F5068" s="76">
        <v>733310</v>
      </c>
      <c r="G5068" s="75" t="s">
        <v>215</v>
      </c>
      <c r="H5068" s="77">
        <v>0</v>
      </c>
      <c r="I5068" s="77">
        <v>0</v>
      </c>
      <c r="J5068" s="77">
        <v>100</v>
      </c>
      <c r="K5068" s="77">
        <v>0</v>
      </c>
      <c r="L5068" s="80">
        <v>0</v>
      </c>
      <c r="M5068" s="80">
        <f t="shared" si="117"/>
        <v>-100</v>
      </c>
      <c r="N5068" s="80"/>
      <c r="O5068" s="80"/>
      <c r="P5068" s="80"/>
      <c r="Q5068" s="78">
        <v>110010</v>
      </c>
      <c r="R5068" s="79" t="s">
        <v>150</v>
      </c>
      <c r="S5068" s="78">
        <v>10</v>
      </c>
      <c r="T5068" s="79" t="s">
        <v>150</v>
      </c>
      <c r="U5068" s="78">
        <v>11</v>
      </c>
      <c r="V5068" s="80" t="s">
        <v>156</v>
      </c>
      <c r="W5068" s="78">
        <v>73</v>
      </c>
      <c r="X5068" s="78">
        <v>4</v>
      </c>
    </row>
    <row r="5069" spans="1:24" x14ac:dyDescent="0.25">
      <c r="A5069" s="67"/>
      <c r="B5069" s="67">
        <v>4450</v>
      </c>
      <c r="C5069" s="67" t="s">
        <v>814</v>
      </c>
      <c r="D5069" s="107">
        <v>340062</v>
      </c>
      <c r="E5069" s="75" t="s">
        <v>322</v>
      </c>
      <c r="F5069" s="76">
        <v>744210</v>
      </c>
      <c r="G5069" s="75" t="s">
        <v>190</v>
      </c>
      <c r="H5069" s="77">
        <v>0</v>
      </c>
      <c r="I5069" s="77">
        <v>0</v>
      </c>
      <c r="J5069" s="77">
        <v>200</v>
      </c>
      <c r="K5069" s="77">
        <v>0</v>
      </c>
      <c r="L5069" s="80">
        <v>0</v>
      </c>
      <c r="M5069" s="80">
        <f t="shared" si="117"/>
        <v>-200</v>
      </c>
      <c r="N5069" s="80"/>
      <c r="O5069" s="80"/>
      <c r="P5069" s="80"/>
      <c r="Q5069" s="78">
        <v>110010</v>
      </c>
      <c r="R5069" s="79" t="s">
        <v>150</v>
      </c>
      <c r="S5069" s="78">
        <v>10</v>
      </c>
      <c r="T5069" s="79" t="s">
        <v>150</v>
      </c>
      <c r="U5069" s="78">
        <v>11</v>
      </c>
      <c r="V5069" s="80" t="s">
        <v>156</v>
      </c>
      <c r="W5069" s="78">
        <v>74</v>
      </c>
      <c r="X5069" s="78">
        <v>4</v>
      </c>
    </row>
    <row r="5070" spans="1:24" x14ac:dyDescent="0.25">
      <c r="A5070" s="67"/>
      <c r="B5070" s="67">
        <v>4451</v>
      </c>
      <c r="C5070" s="67" t="s">
        <v>814</v>
      </c>
      <c r="D5070" s="107">
        <v>340062</v>
      </c>
      <c r="E5070" s="75" t="s">
        <v>322</v>
      </c>
      <c r="F5070" s="76">
        <v>744220</v>
      </c>
      <c r="G5070" s="75" t="s">
        <v>191</v>
      </c>
      <c r="H5070" s="77">
        <v>1460.07</v>
      </c>
      <c r="I5070" s="77">
        <v>0</v>
      </c>
      <c r="J5070" s="77">
        <v>250</v>
      </c>
      <c r="K5070" s="77">
        <v>0</v>
      </c>
      <c r="L5070" s="80">
        <v>250</v>
      </c>
      <c r="M5070" s="80">
        <f t="shared" si="117"/>
        <v>0</v>
      </c>
      <c r="N5070" s="80"/>
      <c r="O5070" s="80"/>
      <c r="P5070" s="80"/>
      <c r="Q5070" s="78">
        <v>110010</v>
      </c>
      <c r="R5070" s="79" t="s">
        <v>150</v>
      </c>
      <c r="S5070" s="78">
        <v>10</v>
      </c>
      <c r="T5070" s="79" t="s">
        <v>150</v>
      </c>
      <c r="U5070" s="78">
        <v>11</v>
      </c>
      <c r="V5070" s="80" t="s">
        <v>156</v>
      </c>
      <c r="W5070" s="78">
        <v>74</v>
      </c>
      <c r="X5070" s="78">
        <v>4</v>
      </c>
    </row>
    <row r="5071" spans="1:24" x14ac:dyDescent="0.25">
      <c r="A5071" s="67"/>
      <c r="B5071" s="67">
        <v>4452</v>
      </c>
      <c r="C5071" s="67" t="s">
        <v>814</v>
      </c>
      <c r="D5071" s="107">
        <v>340062</v>
      </c>
      <c r="E5071" s="75" t="s">
        <v>322</v>
      </c>
      <c r="F5071" s="76">
        <v>755110</v>
      </c>
      <c r="G5071" s="75" t="s">
        <v>323</v>
      </c>
      <c r="H5071" s="77">
        <v>344.45</v>
      </c>
      <c r="I5071" s="77">
        <v>214.9</v>
      </c>
      <c r="J5071" s="77">
        <v>900</v>
      </c>
      <c r="K5071" s="77">
        <v>0</v>
      </c>
      <c r="L5071" s="80">
        <v>900</v>
      </c>
      <c r="M5071" s="80">
        <f t="shared" si="117"/>
        <v>0</v>
      </c>
      <c r="N5071" s="80"/>
      <c r="O5071" s="80"/>
      <c r="P5071" s="80"/>
      <c r="Q5071" s="78">
        <v>110010</v>
      </c>
      <c r="R5071" s="79" t="s">
        <v>150</v>
      </c>
      <c r="S5071" s="78">
        <v>10</v>
      </c>
      <c r="T5071" s="79" t="s">
        <v>150</v>
      </c>
      <c r="U5071" s="78">
        <v>11</v>
      </c>
      <c r="V5071" s="80" t="s">
        <v>156</v>
      </c>
      <c r="W5071" s="78">
        <v>75</v>
      </c>
      <c r="X5071" s="78">
        <v>4</v>
      </c>
    </row>
    <row r="5072" spans="1:24" x14ac:dyDescent="0.25">
      <c r="A5072" s="67"/>
      <c r="B5072" s="67">
        <v>4453</v>
      </c>
      <c r="C5072" s="67" t="s">
        <v>814</v>
      </c>
      <c r="D5072" s="107">
        <v>340062</v>
      </c>
      <c r="E5072" s="75" t="s">
        <v>322</v>
      </c>
      <c r="F5072" s="76">
        <v>755240</v>
      </c>
      <c r="G5072" s="75" t="s">
        <v>193</v>
      </c>
      <c r="H5072" s="77">
        <v>0</v>
      </c>
      <c r="I5072" s="77">
        <v>0</v>
      </c>
      <c r="J5072" s="77">
        <v>500</v>
      </c>
      <c r="K5072" s="77">
        <v>0</v>
      </c>
      <c r="L5072" s="80">
        <v>500</v>
      </c>
      <c r="M5072" s="80">
        <f t="shared" si="117"/>
        <v>0</v>
      </c>
      <c r="N5072" s="80"/>
      <c r="O5072" s="80"/>
      <c r="P5072" s="80"/>
      <c r="Q5072" s="78">
        <v>110010</v>
      </c>
      <c r="R5072" s="79" t="s">
        <v>150</v>
      </c>
      <c r="S5072" s="78">
        <v>10</v>
      </c>
      <c r="T5072" s="79" t="s">
        <v>150</v>
      </c>
      <c r="U5072" s="78">
        <v>11</v>
      </c>
      <c r="V5072" s="80" t="s">
        <v>156</v>
      </c>
      <c r="W5072" s="78">
        <v>75</v>
      </c>
      <c r="X5072" s="78">
        <v>4</v>
      </c>
    </row>
    <row r="5073" spans="1:24" x14ac:dyDescent="0.25">
      <c r="A5073" s="67"/>
      <c r="B5073" s="67">
        <v>4454</v>
      </c>
      <c r="C5073" s="67" t="s">
        <v>814</v>
      </c>
      <c r="D5073" s="107">
        <v>340062</v>
      </c>
      <c r="E5073" s="75" t="s">
        <v>322</v>
      </c>
      <c r="F5073" s="76">
        <v>755310</v>
      </c>
      <c r="G5073" s="75" t="s">
        <v>194</v>
      </c>
      <c r="H5073" s="77">
        <v>1691.48</v>
      </c>
      <c r="I5073" s="77">
        <v>1986.8400000000001</v>
      </c>
      <c r="J5073" s="77">
        <v>2138</v>
      </c>
      <c r="K5073" s="77">
        <v>1126.44</v>
      </c>
      <c r="L5073" s="80">
        <v>2138</v>
      </c>
      <c r="M5073" s="80">
        <f t="shared" si="117"/>
        <v>0</v>
      </c>
      <c r="N5073" s="80"/>
      <c r="O5073" s="80"/>
      <c r="P5073" s="80"/>
      <c r="Q5073" s="78">
        <v>110010</v>
      </c>
      <c r="R5073" s="79" t="s">
        <v>150</v>
      </c>
      <c r="S5073" s="78">
        <v>10</v>
      </c>
      <c r="T5073" s="79" t="s">
        <v>150</v>
      </c>
      <c r="U5073" s="78">
        <v>11</v>
      </c>
      <c r="V5073" s="80" t="s">
        <v>156</v>
      </c>
      <c r="W5073" s="78">
        <v>75</v>
      </c>
      <c r="X5073" s="78">
        <v>4</v>
      </c>
    </row>
    <row r="5074" spans="1:24" x14ac:dyDescent="0.25">
      <c r="A5074" s="67"/>
      <c r="B5074" s="67">
        <v>4455</v>
      </c>
      <c r="C5074" s="67" t="s">
        <v>814</v>
      </c>
      <c r="D5074" s="107">
        <v>340062</v>
      </c>
      <c r="E5074" s="75" t="s">
        <v>322</v>
      </c>
      <c r="F5074" s="76">
        <v>755360</v>
      </c>
      <c r="G5074" s="75" t="s">
        <v>225</v>
      </c>
      <c r="H5074" s="77">
        <v>158.39999999999998</v>
      </c>
      <c r="I5074" s="77">
        <v>388.34999999999997</v>
      </c>
      <c r="J5074" s="77">
        <v>500</v>
      </c>
      <c r="K5074" s="77">
        <v>125.52000000000001</v>
      </c>
      <c r="L5074" s="80">
        <v>500</v>
      </c>
      <c r="M5074" s="80">
        <f t="shared" si="117"/>
        <v>0</v>
      </c>
      <c r="N5074" s="80"/>
      <c r="O5074" s="80"/>
      <c r="P5074" s="80"/>
      <c r="Q5074" s="78">
        <v>110010</v>
      </c>
      <c r="R5074" s="79" t="s">
        <v>150</v>
      </c>
      <c r="S5074" s="78">
        <v>10</v>
      </c>
      <c r="T5074" s="79" t="s">
        <v>150</v>
      </c>
      <c r="U5074" s="78">
        <v>11</v>
      </c>
      <c r="V5074" s="80" t="s">
        <v>156</v>
      </c>
      <c r="W5074" s="78">
        <v>75</v>
      </c>
      <c r="X5074" s="78">
        <v>4</v>
      </c>
    </row>
    <row r="5075" spans="1:24" x14ac:dyDescent="0.25">
      <c r="A5075" s="67"/>
      <c r="B5075" s="67">
        <v>4456</v>
      </c>
      <c r="C5075" s="67" t="s">
        <v>814</v>
      </c>
      <c r="D5075" s="107">
        <v>340062</v>
      </c>
      <c r="E5075" s="75" t="s">
        <v>322</v>
      </c>
      <c r="F5075" s="76">
        <v>755705</v>
      </c>
      <c r="G5075" s="75" t="s">
        <v>196</v>
      </c>
      <c r="H5075" s="77">
        <v>0</v>
      </c>
      <c r="I5075" s="77">
        <v>0</v>
      </c>
      <c r="J5075" s="77">
        <v>50</v>
      </c>
      <c r="K5075" s="77">
        <v>0</v>
      </c>
      <c r="L5075" s="80">
        <v>50</v>
      </c>
      <c r="M5075" s="80">
        <f t="shared" si="117"/>
        <v>0</v>
      </c>
      <c r="N5075" s="80"/>
      <c r="O5075" s="80"/>
      <c r="P5075" s="80"/>
      <c r="Q5075" s="78">
        <v>110010</v>
      </c>
      <c r="R5075" s="79" t="s">
        <v>150</v>
      </c>
      <c r="S5075" s="78">
        <v>10</v>
      </c>
      <c r="T5075" s="79" t="s">
        <v>150</v>
      </c>
      <c r="U5075" s="78">
        <v>11</v>
      </c>
      <c r="V5075" s="80" t="s">
        <v>156</v>
      </c>
      <c r="W5075" s="78">
        <v>75</v>
      </c>
      <c r="X5075" s="78">
        <v>4</v>
      </c>
    </row>
    <row r="5076" spans="1:24" x14ac:dyDescent="0.25">
      <c r="A5076" s="67"/>
      <c r="B5076" s="67">
        <v>4457</v>
      </c>
      <c r="C5076" s="67" t="s">
        <v>814</v>
      </c>
      <c r="D5076" s="107">
        <v>340062</v>
      </c>
      <c r="E5076" s="75" t="s">
        <v>322</v>
      </c>
      <c r="F5076" s="76">
        <v>755730</v>
      </c>
      <c r="G5076" s="75" t="s">
        <v>197</v>
      </c>
      <c r="H5076" s="77">
        <v>0</v>
      </c>
      <c r="I5076" s="77">
        <v>0</v>
      </c>
      <c r="J5076" s="77">
        <v>100</v>
      </c>
      <c r="K5076" s="77">
        <v>0</v>
      </c>
      <c r="L5076" s="80">
        <v>100</v>
      </c>
      <c r="M5076" s="80">
        <f t="shared" si="117"/>
        <v>0</v>
      </c>
      <c r="N5076" s="80"/>
      <c r="O5076" s="80"/>
      <c r="P5076" s="80"/>
      <c r="Q5076" s="78">
        <v>110010</v>
      </c>
      <c r="R5076" s="79" t="s">
        <v>150</v>
      </c>
      <c r="S5076" s="78">
        <v>10</v>
      </c>
      <c r="T5076" s="79" t="s">
        <v>150</v>
      </c>
      <c r="U5076" s="78">
        <v>11</v>
      </c>
      <c r="V5076" s="80" t="s">
        <v>156</v>
      </c>
      <c r="W5076" s="78">
        <v>75</v>
      </c>
      <c r="X5076" s="78">
        <v>4</v>
      </c>
    </row>
    <row r="5077" spans="1:24" x14ac:dyDescent="0.25">
      <c r="A5077" s="67"/>
      <c r="B5077" s="67">
        <v>4458</v>
      </c>
      <c r="C5077" s="67" t="s">
        <v>814</v>
      </c>
      <c r="D5077" s="107">
        <v>340062</v>
      </c>
      <c r="E5077" s="75" t="s">
        <v>322</v>
      </c>
      <c r="F5077" s="76">
        <v>755765</v>
      </c>
      <c r="G5077" s="75" t="s">
        <v>239</v>
      </c>
      <c r="H5077" s="77">
        <v>0</v>
      </c>
      <c r="I5077" s="77">
        <v>0</v>
      </c>
      <c r="J5077" s="77">
        <v>50</v>
      </c>
      <c r="K5077" s="77">
        <v>0</v>
      </c>
      <c r="L5077" s="80">
        <v>50</v>
      </c>
      <c r="M5077" s="80">
        <f t="shared" si="117"/>
        <v>0</v>
      </c>
      <c r="N5077" s="80"/>
      <c r="O5077" s="80"/>
      <c r="P5077" s="80"/>
      <c r="Q5077" s="78">
        <v>110010</v>
      </c>
      <c r="R5077" s="79" t="s">
        <v>150</v>
      </c>
      <c r="S5077" s="78">
        <v>10</v>
      </c>
      <c r="T5077" s="79" t="s">
        <v>150</v>
      </c>
      <c r="U5077" s="78">
        <v>11</v>
      </c>
      <c r="V5077" s="80" t="s">
        <v>156</v>
      </c>
      <c r="W5077" s="78">
        <v>75</v>
      </c>
      <c r="X5077" s="78">
        <v>4</v>
      </c>
    </row>
    <row r="5078" spans="1:24" x14ac:dyDescent="0.25">
      <c r="A5078" s="67"/>
      <c r="B5078" s="67">
        <v>4459</v>
      </c>
      <c r="C5078" s="67" t="s">
        <v>814</v>
      </c>
      <c r="D5078" s="107">
        <v>340062</v>
      </c>
      <c r="E5078" s="75" t="s">
        <v>322</v>
      </c>
      <c r="F5078" s="76">
        <v>787410</v>
      </c>
      <c r="G5078" s="75" t="s">
        <v>227</v>
      </c>
      <c r="H5078" s="77">
        <v>0</v>
      </c>
      <c r="I5078" s="77">
        <v>0</v>
      </c>
      <c r="J5078" s="77">
        <v>1895</v>
      </c>
      <c r="K5078" s="77">
        <v>1538</v>
      </c>
      <c r="L5078" s="80">
        <v>0</v>
      </c>
      <c r="M5078" s="80">
        <f t="shared" si="117"/>
        <v>-1895</v>
      </c>
      <c r="N5078" s="80"/>
      <c r="O5078" s="80"/>
      <c r="P5078" s="80"/>
      <c r="Q5078" s="78">
        <v>110010</v>
      </c>
      <c r="R5078" s="79" t="s">
        <v>150</v>
      </c>
      <c r="S5078" s="78">
        <v>10</v>
      </c>
      <c r="T5078" s="79" t="s">
        <v>150</v>
      </c>
      <c r="U5078" s="78">
        <v>11</v>
      </c>
      <c r="V5078" s="80" t="s">
        <v>156</v>
      </c>
      <c r="W5078" s="78">
        <v>78</v>
      </c>
      <c r="X5078" s="78">
        <v>4</v>
      </c>
    </row>
    <row r="5079" spans="1:24" x14ac:dyDescent="0.25">
      <c r="A5079" s="67"/>
      <c r="B5079" s="67"/>
      <c r="C5079" s="67" t="s">
        <v>814</v>
      </c>
      <c r="D5079" s="107">
        <v>340062</v>
      </c>
      <c r="E5079" s="75" t="s">
        <v>322</v>
      </c>
      <c r="F5079" s="66">
        <v>798142</v>
      </c>
      <c r="G5079" s="66" t="s">
        <v>839</v>
      </c>
      <c r="H5079" s="77"/>
      <c r="I5079" s="77"/>
      <c r="J5079" s="77"/>
      <c r="K5079" s="77"/>
      <c r="L5079" s="80">
        <v>-1435</v>
      </c>
      <c r="M5079" s="80">
        <f t="shared" si="117"/>
        <v>-1435</v>
      </c>
      <c r="N5079" s="80"/>
      <c r="O5079" s="80"/>
      <c r="P5079" s="80"/>
      <c r="Q5079" s="78">
        <v>110010</v>
      </c>
      <c r="R5079" s="79" t="s">
        <v>150</v>
      </c>
      <c r="S5079" s="78">
        <v>10</v>
      </c>
      <c r="T5079" s="79" t="s">
        <v>150</v>
      </c>
      <c r="U5079" s="78">
        <v>11</v>
      </c>
      <c r="V5079" s="80" t="s">
        <v>156</v>
      </c>
      <c r="W5079" s="78">
        <v>79</v>
      </c>
      <c r="X5079" s="78">
        <v>4</v>
      </c>
    </row>
    <row r="5080" spans="1:24" x14ac:dyDescent="0.25">
      <c r="A5080" s="67"/>
      <c r="B5080" s="67">
        <v>4460</v>
      </c>
      <c r="C5080" s="67" t="s">
        <v>814</v>
      </c>
      <c r="D5080" s="107">
        <v>340082</v>
      </c>
      <c r="E5080" s="75" t="s">
        <v>324</v>
      </c>
      <c r="F5080" s="76">
        <v>611110</v>
      </c>
      <c r="G5080" s="75" t="s">
        <v>258</v>
      </c>
      <c r="H5080" s="77">
        <v>192650.9</v>
      </c>
      <c r="I5080" s="77">
        <v>178438.31999999995</v>
      </c>
      <c r="J5080" s="77">
        <v>182276</v>
      </c>
      <c r="K5080" s="77">
        <v>94973.08</v>
      </c>
      <c r="L5080" s="80">
        <v>174604</v>
      </c>
      <c r="M5080" s="80"/>
      <c r="N5080" s="80"/>
      <c r="O5080" s="80"/>
      <c r="P5080" s="80"/>
      <c r="Q5080" s="78">
        <v>110010</v>
      </c>
      <c r="R5080" s="79" t="s">
        <v>150</v>
      </c>
      <c r="S5080" s="78">
        <v>10</v>
      </c>
      <c r="T5080" s="79" t="s">
        <v>150</v>
      </c>
      <c r="U5080" s="78">
        <v>11</v>
      </c>
      <c r="V5080" s="80" t="s">
        <v>156</v>
      </c>
      <c r="W5080" s="78">
        <v>61</v>
      </c>
      <c r="X5080" s="78">
        <v>1</v>
      </c>
    </row>
    <row r="5081" spans="1:24" x14ac:dyDescent="0.25">
      <c r="A5081" s="67"/>
      <c r="B5081" s="67">
        <v>4461</v>
      </c>
      <c r="C5081" s="67" t="s">
        <v>814</v>
      </c>
      <c r="D5081" s="109">
        <v>340082</v>
      </c>
      <c r="E5081" s="75" t="s">
        <v>324</v>
      </c>
      <c r="F5081" s="72">
        <v>611115</v>
      </c>
      <c r="G5081" s="75" t="s">
        <v>259</v>
      </c>
      <c r="H5081" s="77">
        <v>1570.77</v>
      </c>
      <c r="I5081" s="77">
        <v>970.14</v>
      </c>
      <c r="J5081" s="77">
        <v>1040</v>
      </c>
      <c r="K5081" s="77">
        <v>411.24</v>
      </c>
      <c r="L5081" s="80">
        <v>1000</v>
      </c>
      <c r="M5081" s="80"/>
      <c r="N5081" s="80"/>
      <c r="O5081" s="80"/>
      <c r="P5081" s="80"/>
      <c r="Q5081" s="78">
        <v>110010</v>
      </c>
      <c r="R5081" s="79" t="s">
        <v>150</v>
      </c>
      <c r="S5081" s="78">
        <v>10</v>
      </c>
      <c r="T5081" s="79" t="s">
        <v>150</v>
      </c>
      <c r="U5081" s="78">
        <v>11</v>
      </c>
      <c r="V5081" s="80" t="s">
        <v>156</v>
      </c>
      <c r="W5081" s="78">
        <v>61</v>
      </c>
      <c r="X5081" s="78">
        <v>1</v>
      </c>
    </row>
    <row r="5082" spans="1:24" x14ac:dyDescent="0.25">
      <c r="A5082" s="67"/>
      <c r="B5082" s="67">
        <v>4462</v>
      </c>
      <c r="C5082" s="67" t="s">
        <v>814</v>
      </c>
      <c r="D5082" s="109">
        <v>340082</v>
      </c>
      <c r="E5082" s="75" t="s">
        <v>324</v>
      </c>
      <c r="F5082" s="72">
        <v>611120</v>
      </c>
      <c r="G5082" s="75" t="s">
        <v>229</v>
      </c>
      <c r="H5082" s="77">
        <v>39396.42</v>
      </c>
      <c r="I5082" s="77">
        <v>44419.199999999997</v>
      </c>
      <c r="J5082" s="77">
        <v>59230</v>
      </c>
      <c r="K5082" s="77">
        <v>36154.5</v>
      </c>
      <c r="L5082" s="80">
        <v>0</v>
      </c>
      <c r="M5082" s="80"/>
      <c r="N5082" s="80"/>
      <c r="O5082" s="80"/>
      <c r="P5082" s="80"/>
      <c r="Q5082" s="78">
        <v>110010</v>
      </c>
      <c r="R5082" s="79" t="s">
        <v>150</v>
      </c>
      <c r="S5082" s="78">
        <v>10</v>
      </c>
      <c r="T5082" s="79" t="s">
        <v>150</v>
      </c>
      <c r="U5082" s="78">
        <v>11</v>
      </c>
      <c r="V5082" s="80" t="s">
        <v>156</v>
      </c>
      <c r="W5082" s="78">
        <v>61</v>
      </c>
      <c r="X5082" s="78">
        <v>1</v>
      </c>
    </row>
    <row r="5083" spans="1:24" x14ac:dyDescent="0.25">
      <c r="A5083" s="67"/>
      <c r="B5083" s="67">
        <v>4463</v>
      </c>
      <c r="C5083" s="67" t="s">
        <v>814</v>
      </c>
      <c r="D5083" s="109">
        <v>340082</v>
      </c>
      <c r="E5083" s="75" t="s">
        <v>324</v>
      </c>
      <c r="F5083" s="72">
        <v>611135</v>
      </c>
      <c r="G5083" s="75" t="s">
        <v>265</v>
      </c>
      <c r="H5083" s="77">
        <v>0</v>
      </c>
      <c r="I5083" s="77">
        <v>22310.76</v>
      </c>
      <c r="J5083" s="77">
        <v>23309</v>
      </c>
      <c r="K5083" s="77">
        <v>10916.48</v>
      </c>
      <c r="L5083" s="80">
        <v>24783</v>
      </c>
      <c r="M5083" s="80"/>
      <c r="N5083" s="80"/>
      <c r="O5083" s="80"/>
      <c r="P5083" s="80"/>
      <c r="Q5083" s="78">
        <v>110010</v>
      </c>
      <c r="R5083" s="79" t="s">
        <v>150</v>
      </c>
      <c r="S5083" s="78">
        <v>10</v>
      </c>
      <c r="T5083" s="79" t="s">
        <v>150</v>
      </c>
      <c r="U5083" s="78">
        <v>11</v>
      </c>
      <c r="V5083" s="80" t="s">
        <v>156</v>
      </c>
      <c r="W5083" s="78">
        <v>61</v>
      </c>
      <c r="X5083" s="78">
        <v>1</v>
      </c>
    </row>
    <row r="5084" spans="1:24" x14ac:dyDescent="0.25">
      <c r="A5084" s="67"/>
      <c r="B5084" s="67">
        <v>4464</v>
      </c>
      <c r="C5084" s="67" t="s">
        <v>814</v>
      </c>
      <c r="D5084" s="109">
        <v>340082</v>
      </c>
      <c r="E5084" s="75" t="s">
        <v>324</v>
      </c>
      <c r="F5084" s="72">
        <v>611150</v>
      </c>
      <c r="G5084" s="75" t="s">
        <v>262</v>
      </c>
      <c r="H5084" s="77">
        <v>28606.01</v>
      </c>
      <c r="I5084" s="77">
        <v>27956.5</v>
      </c>
      <c r="J5084" s="77">
        <v>29229</v>
      </c>
      <c r="K5084" s="77">
        <v>0</v>
      </c>
      <c r="L5084" s="80">
        <v>29649</v>
      </c>
      <c r="M5084" s="80"/>
      <c r="N5084" s="80"/>
      <c r="O5084" s="80"/>
      <c r="P5084" s="80"/>
      <c r="Q5084" s="78">
        <v>110010</v>
      </c>
      <c r="R5084" s="79" t="s">
        <v>150</v>
      </c>
      <c r="S5084" s="78">
        <v>10</v>
      </c>
      <c r="T5084" s="79" t="s">
        <v>150</v>
      </c>
      <c r="U5084" s="78">
        <v>11</v>
      </c>
      <c r="V5084" s="80" t="s">
        <v>156</v>
      </c>
      <c r="W5084" s="78">
        <v>61</v>
      </c>
      <c r="X5084" s="78">
        <v>1</v>
      </c>
    </row>
    <row r="5085" spans="1:24" x14ac:dyDescent="0.25">
      <c r="A5085" s="67"/>
      <c r="B5085" s="67">
        <v>4465</v>
      </c>
      <c r="C5085" s="67" t="s">
        <v>814</v>
      </c>
      <c r="D5085" s="109">
        <v>340082</v>
      </c>
      <c r="E5085" s="75" t="s">
        <v>324</v>
      </c>
      <c r="F5085" s="72">
        <v>611155</v>
      </c>
      <c r="G5085" s="75" t="s">
        <v>266</v>
      </c>
      <c r="H5085" s="77">
        <v>-1500</v>
      </c>
      <c r="I5085" s="77">
        <v>0</v>
      </c>
      <c r="J5085" s="77">
        <v>0</v>
      </c>
      <c r="K5085" s="77">
        <v>0</v>
      </c>
      <c r="L5085" s="80">
        <v>0</v>
      </c>
      <c r="M5085" s="80"/>
      <c r="N5085" s="80"/>
      <c r="O5085" s="80"/>
      <c r="P5085" s="80"/>
      <c r="Q5085" s="78">
        <v>110010</v>
      </c>
      <c r="R5085" s="79" t="s">
        <v>150</v>
      </c>
      <c r="S5085" s="78">
        <v>10</v>
      </c>
      <c r="T5085" s="79" t="s">
        <v>150</v>
      </c>
      <c r="U5085" s="78">
        <v>11</v>
      </c>
      <c r="V5085" s="80" t="s">
        <v>156</v>
      </c>
      <c r="W5085" s="78">
        <v>61</v>
      </c>
      <c r="X5085" s="78">
        <v>1</v>
      </c>
    </row>
    <row r="5086" spans="1:24" x14ac:dyDescent="0.25">
      <c r="A5086" s="67"/>
      <c r="B5086" s="67">
        <v>4466</v>
      </c>
      <c r="C5086" s="67" t="s">
        <v>814</v>
      </c>
      <c r="D5086" s="109">
        <v>340082</v>
      </c>
      <c r="E5086" s="75" t="s">
        <v>324</v>
      </c>
      <c r="F5086" s="72">
        <v>611160</v>
      </c>
      <c r="G5086" s="75" t="s">
        <v>230</v>
      </c>
      <c r="H5086" s="77">
        <v>19535.819999999996</v>
      </c>
      <c r="I5086" s="77">
        <v>20640</v>
      </c>
      <c r="J5086" s="77">
        <v>27729</v>
      </c>
      <c r="K5086" s="77">
        <v>0</v>
      </c>
      <c r="L5086" s="80">
        <v>0</v>
      </c>
      <c r="M5086" s="80"/>
      <c r="N5086" s="80"/>
      <c r="O5086" s="80"/>
      <c r="P5086" s="80"/>
      <c r="Q5086" s="78">
        <v>110010</v>
      </c>
      <c r="R5086" s="79" t="s">
        <v>150</v>
      </c>
      <c r="S5086" s="78">
        <v>10</v>
      </c>
      <c r="T5086" s="79" t="s">
        <v>150</v>
      </c>
      <c r="U5086" s="78">
        <v>11</v>
      </c>
      <c r="V5086" s="80" t="s">
        <v>156</v>
      </c>
      <c r="W5086" s="78">
        <v>61</v>
      </c>
      <c r="X5086" s="78">
        <v>1</v>
      </c>
    </row>
    <row r="5087" spans="1:24" x14ac:dyDescent="0.25">
      <c r="A5087" s="67"/>
      <c r="B5087" s="67">
        <v>4467</v>
      </c>
      <c r="C5087" s="67" t="s">
        <v>814</v>
      </c>
      <c r="D5087" s="109">
        <v>340082</v>
      </c>
      <c r="E5087" s="75" t="s">
        <v>324</v>
      </c>
      <c r="F5087" s="72">
        <v>611350</v>
      </c>
      <c r="G5087" s="75" t="s">
        <v>315</v>
      </c>
      <c r="H5087" s="77">
        <v>39596.28</v>
      </c>
      <c r="I5087" s="77">
        <v>41180.159999999996</v>
      </c>
      <c r="J5087" s="77">
        <v>42828</v>
      </c>
      <c r="K5087" s="77">
        <v>21413.7</v>
      </c>
      <c r="L5087" s="80">
        <v>42827</v>
      </c>
      <c r="M5087" s="80"/>
      <c r="N5087" s="80"/>
      <c r="O5087" s="80"/>
      <c r="P5087" s="80"/>
      <c r="Q5087" s="78">
        <v>110010</v>
      </c>
      <c r="R5087" s="79" t="s">
        <v>150</v>
      </c>
      <c r="S5087" s="78">
        <v>10</v>
      </c>
      <c r="T5087" s="79" t="s">
        <v>150</v>
      </c>
      <c r="U5087" s="78">
        <v>11</v>
      </c>
      <c r="V5087" s="80" t="s">
        <v>156</v>
      </c>
      <c r="W5087" s="78">
        <v>61</v>
      </c>
      <c r="X5087" s="78">
        <v>1</v>
      </c>
    </row>
    <row r="5088" spans="1:24" x14ac:dyDescent="0.25">
      <c r="A5088" s="67"/>
      <c r="B5088" s="67">
        <v>4468</v>
      </c>
      <c r="C5088" s="67" t="s">
        <v>814</v>
      </c>
      <c r="D5088" s="109">
        <v>340082</v>
      </c>
      <c r="E5088" s="75" t="s">
        <v>324</v>
      </c>
      <c r="F5088" s="72">
        <v>712320</v>
      </c>
      <c r="G5088" s="75" t="s">
        <v>276</v>
      </c>
      <c r="H5088" s="77">
        <v>0</v>
      </c>
      <c r="I5088" s="77">
        <v>0</v>
      </c>
      <c r="J5088" s="77">
        <v>100</v>
      </c>
      <c r="K5088" s="77">
        <v>0</v>
      </c>
      <c r="L5088" s="80">
        <v>0</v>
      </c>
      <c r="M5088" s="80">
        <f t="shared" ref="M5088:M5103" si="118">+L5088-J5088</f>
        <v>-100</v>
      </c>
      <c r="N5088" s="80"/>
      <c r="O5088" s="80"/>
      <c r="P5088" s="80"/>
      <c r="Q5088" s="78">
        <v>110010</v>
      </c>
      <c r="R5088" s="79" t="s">
        <v>150</v>
      </c>
      <c r="S5088" s="78">
        <v>10</v>
      </c>
      <c r="T5088" s="79" t="s">
        <v>150</v>
      </c>
      <c r="U5088" s="78">
        <v>11</v>
      </c>
      <c r="V5088" s="80" t="s">
        <v>156</v>
      </c>
      <c r="W5088" s="78">
        <v>71</v>
      </c>
      <c r="X5088" s="78">
        <v>4</v>
      </c>
    </row>
    <row r="5089" spans="1:24" s="66" customFormat="1" x14ac:dyDescent="0.25">
      <c r="A5089" s="67"/>
      <c r="B5089" s="67">
        <v>4469</v>
      </c>
      <c r="C5089" s="67" t="s">
        <v>814</v>
      </c>
      <c r="D5089" s="109">
        <v>340082</v>
      </c>
      <c r="E5089" s="75" t="s">
        <v>324</v>
      </c>
      <c r="F5089" s="72">
        <v>733110</v>
      </c>
      <c r="G5089" s="75" t="s">
        <v>214</v>
      </c>
      <c r="H5089" s="77">
        <v>9626.2000000000007</v>
      </c>
      <c r="I5089" s="77">
        <v>23589.52</v>
      </c>
      <c r="J5089" s="77">
        <v>19791</v>
      </c>
      <c r="K5089" s="77">
        <v>6925.5199999999995</v>
      </c>
      <c r="L5089" s="80">
        <v>20000</v>
      </c>
      <c r="M5089" s="80">
        <f t="shared" si="118"/>
        <v>209</v>
      </c>
      <c r="N5089" s="80"/>
      <c r="O5089" s="80"/>
      <c r="P5089" s="80"/>
      <c r="Q5089" s="78">
        <v>110010</v>
      </c>
      <c r="R5089" s="79" t="s">
        <v>150</v>
      </c>
      <c r="S5089" s="78">
        <v>10</v>
      </c>
      <c r="T5089" s="79" t="s">
        <v>150</v>
      </c>
      <c r="U5089" s="78">
        <v>11</v>
      </c>
      <c r="V5089" s="80" t="s">
        <v>156</v>
      </c>
      <c r="W5089" s="78">
        <v>73</v>
      </c>
      <c r="X5089" s="78">
        <v>4</v>
      </c>
    </row>
    <row r="5090" spans="1:24" s="66" customFormat="1" x14ac:dyDescent="0.25">
      <c r="A5090" s="67"/>
      <c r="B5090" s="67">
        <v>4470</v>
      </c>
      <c r="C5090" s="67" t="s">
        <v>814</v>
      </c>
      <c r="D5090" s="109">
        <v>340082</v>
      </c>
      <c r="E5090" s="75" t="s">
        <v>324</v>
      </c>
      <c r="F5090" s="72">
        <v>733210</v>
      </c>
      <c r="G5090" s="75" t="s">
        <v>251</v>
      </c>
      <c r="H5090" s="77">
        <v>0</v>
      </c>
      <c r="I5090" s="77">
        <v>0</v>
      </c>
      <c r="J5090" s="77">
        <v>200</v>
      </c>
      <c r="K5090" s="77">
        <v>0</v>
      </c>
      <c r="L5090" s="80">
        <v>200</v>
      </c>
      <c r="M5090" s="80">
        <f t="shared" si="118"/>
        <v>0</v>
      </c>
      <c r="N5090" s="80"/>
      <c r="O5090" s="80"/>
      <c r="P5090" s="80"/>
      <c r="Q5090" s="78">
        <v>110010</v>
      </c>
      <c r="R5090" s="79" t="s">
        <v>150</v>
      </c>
      <c r="S5090" s="78">
        <v>10</v>
      </c>
      <c r="T5090" s="79" t="s">
        <v>150</v>
      </c>
      <c r="U5090" s="78">
        <v>11</v>
      </c>
      <c r="V5090" s="80" t="s">
        <v>156</v>
      </c>
      <c r="W5090" s="78">
        <v>73</v>
      </c>
      <c r="X5090" s="78">
        <v>4</v>
      </c>
    </row>
    <row r="5091" spans="1:24" x14ac:dyDescent="0.25">
      <c r="A5091" s="67"/>
      <c r="B5091" s="67">
        <v>4471</v>
      </c>
      <c r="C5091" s="67" t="s">
        <v>814</v>
      </c>
      <c r="D5091" s="109">
        <v>340082</v>
      </c>
      <c r="E5091" s="75" t="s">
        <v>324</v>
      </c>
      <c r="F5091" s="72">
        <v>733310</v>
      </c>
      <c r="G5091" s="75" t="s">
        <v>215</v>
      </c>
      <c r="H5091" s="77">
        <v>0</v>
      </c>
      <c r="I5091" s="77">
        <v>0</v>
      </c>
      <c r="J5091" s="77">
        <v>500</v>
      </c>
      <c r="K5091" s="77">
        <v>0</v>
      </c>
      <c r="L5091" s="80">
        <v>250</v>
      </c>
      <c r="M5091" s="80">
        <f t="shared" si="118"/>
        <v>-250</v>
      </c>
      <c r="N5091" s="80"/>
      <c r="O5091" s="80"/>
      <c r="P5091" s="80"/>
      <c r="Q5091" s="78">
        <v>110010</v>
      </c>
      <c r="R5091" s="79" t="s">
        <v>150</v>
      </c>
      <c r="S5091" s="78">
        <v>10</v>
      </c>
      <c r="T5091" s="79" t="s">
        <v>150</v>
      </c>
      <c r="U5091" s="78">
        <v>11</v>
      </c>
      <c r="V5091" s="80" t="s">
        <v>156</v>
      </c>
      <c r="W5091" s="78">
        <v>73</v>
      </c>
      <c r="X5091" s="78">
        <v>4</v>
      </c>
    </row>
    <row r="5092" spans="1:24" x14ac:dyDescent="0.25">
      <c r="A5092" s="67"/>
      <c r="B5092" s="67">
        <v>4472</v>
      </c>
      <c r="C5092" s="67" t="s">
        <v>814</v>
      </c>
      <c r="D5092" s="109">
        <v>340082</v>
      </c>
      <c r="E5092" s="75" t="s">
        <v>324</v>
      </c>
      <c r="F5092" s="72">
        <v>744210</v>
      </c>
      <c r="G5092" s="75" t="s">
        <v>190</v>
      </c>
      <c r="H5092" s="77">
        <v>0</v>
      </c>
      <c r="I5092" s="77">
        <v>157.92000000000002</v>
      </c>
      <c r="J5092" s="77">
        <v>300</v>
      </c>
      <c r="K5092" s="77">
        <v>22.4</v>
      </c>
      <c r="L5092" s="80">
        <v>300</v>
      </c>
      <c r="M5092" s="80">
        <f t="shared" si="118"/>
        <v>0</v>
      </c>
      <c r="N5092" s="80"/>
      <c r="O5092" s="80"/>
      <c r="P5092" s="80"/>
      <c r="Q5092" s="78">
        <v>110010</v>
      </c>
      <c r="R5092" s="79" t="s">
        <v>150</v>
      </c>
      <c r="S5092" s="78">
        <v>10</v>
      </c>
      <c r="T5092" s="79" t="s">
        <v>150</v>
      </c>
      <c r="U5092" s="78">
        <v>11</v>
      </c>
      <c r="V5092" s="80" t="s">
        <v>156</v>
      </c>
      <c r="W5092" s="78">
        <v>74</v>
      </c>
      <c r="X5092" s="78">
        <v>4</v>
      </c>
    </row>
    <row r="5093" spans="1:24" x14ac:dyDescent="0.25">
      <c r="A5093" s="67"/>
      <c r="B5093" s="67">
        <v>4473</v>
      </c>
      <c r="C5093" s="67" t="s">
        <v>814</v>
      </c>
      <c r="D5093" s="109">
        <v>340082</v>
      </c>
      <c r="E5093" s="75" t="s">
        <v>324</v>
      </c>
      <c r="F5093" s="72">
        <v>744220</v>
      </c>
      <c r="G5093" s="75" t="s">
        <v>191</v>
      </c>
      <c r="H5093" s="77">
        <v>821.98</v>
      </c>
      <c r="I5093" s="77">
        <v>200.61</v>
      </c>
      <c r="J5093" s="77">
        <v>500</v>
      </c>
      <c r="K5093" s="77">
        <v>0</v>
      </c>
      <c r="L5093" s="80">
        <v>500</v>
      </c>
      <c r="M5093" s="80">
        <f t="shared" si="118"/>
        <v>0</v>
      </c>
      <c r="N5093" s="80"/>
      <c r="O5093" s="80"/>
      <c r="P5093" s="80"/>
      <c r="Q5093" s="78">
        <v>110010</v>
      </c>
      <c r="R5093" s="79" t="s">
        <v>150</v>
      </c>
      <c r="S5093" s="78">
        <v>10</v>
      </c>
      <c r="T5093" s="79" t="s">
        <v>150</v>
      </c>
      <c r="U5093" s="78">
        <v>11</v>
      </c>
      <c r="V5093" s="80" t="s">
        <v>156</v>
      </c>
      <c r="W5093" s="78">
        <v>74</v>
      </c>
      <c r="X5093" s="78">
        <v>4</v>
      </c>
    </row>
    <row r="5094" spans="1:24" x14ac:dyDescent="0.25">
      <c r="A5094" s="67"/>
      <c r="B5094" s="67">
        <v>4474</v>
      </c>
      <c r="C5094" s="67" t="s">
        <v>814</v>
      </c>
      <c r="D5094" s="109">
        <v>340082</v>
      </c>
      <c r="E5094" s="75" t="s">
        <v>324</v>
      </c>
      <c r="F5094" s="72">
        <v>755110</v>
      </c>
      <c r="G5094" s="75" t="s">
        <v>323</v>
      </c>
      <c r="H5094" s="77">
        <v>923.89</v>
      </c>
      <c r="I5094" s="77">
        <v>1003.16</v>
      </c>
      <c r="J5094" s="77">
        <v>1200</v>
      </c>
      <c r="K5094" s="77">
        <v>0</v>
      </c>
      <c r="L5094" s="80">
        <v>700</v>
      </c>
      <c r="M5094" s="80">
        <f t="shared" si="118"/>
        <v>-500</v>
      </c>
      <c r="N5094" s="80"/>
      <c r="O5094" s="80"/>
      <c r="P5094" s="80"/>
      <c r="Q5094" s="78">
        <v>110010</v>
      </c>
      <c r="R5094" s="79" t="s">
        <v>150</v>
      </c>
      <c r="S5094" s="78">
        <v>10</v>
      </c>
      <c r="T5094" s="79" t="s">
        <v>150</v>
      </c>
      <c r="U5094" s="78">
        <v>11</v>
      </c>
      <c r="V5094" s="80" t="s">
        <v>156</v>
      </c>
      <c r="W5094" s="78">
        <v>75</v>
      </c>
      <c r="X5094" s="78">
        <v>4</v>
      </c>
    </row>
    <row r="5095" spans="1:24" x14ac:dyDescent="0.25">
      <c r="A5095" s="67"/>
      <c r="B5095" s="67">
        <v>4475</v>
      </c>
      <c r="C5095" s="67" t="s">
        <v>814</v>
      </c>
      <c r="D5095" s="109">
        <v>340082</v>
      </c>
      <c r="E5095" s="75" t="s">
        <v>324</v>
      </c>
      <c r="F5095" s="72">
        <v>755240</v>
      </c>
      <c r="G5095" s="75" t="s">
        <v>193</v>
      </c>
      <c r="H5095" s="77">
        <v>1198</v>
      </c>
      <c r="I5095" s="77">
        <v>0</v>
      </c>
      <c r="J5095" s="77">
        <v>1200</v>
      </c>
      <c r="K5095" s="77">
        <v>0</v>
      </c>
      <c r="L5095" s="80">
        <v>700</v>
      </c>
      <c r="M5095" s="80">
        <f t="shared" si="118"/>
        <v>-500</v>
      </c>
      <c r="N5095" s="80"/>
      <c r="O5095" s="80"/>
      <c r="P5095" s="80"/>
      <c r="Q5095" s="78">
        <v>110010</v>
      </c>
      <c r="R5095" s="79" t="s">
        <v>150</v>
      </c>
      <c r="S5095" s="78">
        <v>10</v>
      </c>
      <c r="T5095" s="79" t="s">
        <v>150</v>
      </c>
      <c r="U5095" s="78">
        <v>11</v>
      </c>
      <c r="V5095" s="80" t="s">
        <v>156</v>
      </c>
      <c r="W5095" s="78">
        <v>75</v>
      </c>
      <c r="X5095" s="78">
        <v>4</v>
      </c>
    </row>
    <row r="5096" spans="1:24" x14ac:dyDescent="0.25">
      <c r="A5096" s="67"/>
      <c r="B5096" s="67">
        <v>4476</v>
      </c>
      <c r="C5096" s="67" t="s">
        <v>814</v>
      </c>
      <c r="D5096" s="109">
        <v>340082</v>
      </c>
      <c r="E5096" s="75" t="s">
        <v>324</v>
      </c>
      <c r="F5096" s="72">
        <v>755310</v>
      </c>
      <c r="G5096" s="75" t="s">
        <v>194</v>
      </c>
      <c r="H5096" s="77">
        <v>2185.5299999999997</v>
      </c>
      <c r="I5096" s="77">
        <v>2509.7399999999998</v>
      </c>
      <c r="J5096" s="77">
        <v>1500</v>
      </c>
      <c r="K5096" s="77">
        <v>873.78</v>
      </c>
      <c r="L5096" s="80">
        <v>1500</v>
      </c>
      <c r="M5096" s="80">
        <f t="shared" si="118"/>
        <v>0</v>
      </c>
      <c r="N5096" s="80"/>
      <c r="O5096" s="80"/>
      <c r="P5096" s="80"/>
      <c r="Q5096" s="78">
        <v>110010</v>
      </c>
      <c r="R5096" s="79" t="s">
        <v>150</v>
      </c>
      <c r="S5096" s="78">
        <v>10</v>
      </c>
      <c r="T5096" s="79" t="s">
        <v>150</v>
      </c>
      <c r="U5096" s="78">
        <v>11</v>
      </c>
      <c r="V5096" s="80" t="s">
        <v>156</v>
      </c>
      <c r="W5096" s="78">
        <v>75</v>
      </c>
      <c r="X5096" s="78">
        <v>4</v>
      </c>
    </row>
    <row r="5097" spans="1:24" x14ac:dyDescent="0.25">
      <c r="A5097" s="67"/>
      <c r="B5097" s="67">
        <v>4477</v>
      </c>
      <c r="C5097" s="67" t="s">
        <v>814</v>
      </c>
      <c r="D5097" s="109">
        <v>340082</v>
      </c>
      <c r="E5097" s="75" t="s">
        <v>324</v>
      </c>
      <c r="F5097" s="72">
        <v>755360</v>
      </c>
      <c r="G5097" s="75" t="s">
        <v>225</v>
      </c>
      <c r="H5097" s="77">
        <v>119.2</v>
      </c>
      <c r="I5097" s="77">
        <v>141.29000000000002</v>
      </c>
      <c r="J5097" s="77">
        <v>200</v>
      </c>
      <c r="K5097" s="77">
        <v>144.69</v>
      </c>
      <c r="L5097" s="80">
        <v>200</v>
      </c>
      <c r="M5097" s="80">
        <f t="shared" si="118"/>
        <v>0</v>
      </c>
      <c r="N5097" s="80"/>
      <c r="O5097" s="80"/>
      <c r="P5097" s="80"/>
      <c r="Q5097" s="78">
        <v>110010</v>
      </c>
      <c r="R5097" s="79" t="s">
        <v>150</v>
      </c>
      <c r="S5097" s="78">
        <v>10</v>
      </c>
      <c r="T5097" s="79" t="s">
        <v>150</v>
      </c>
      <c r="U5097" s="78">
        <v>11</v>
      </c>
      <c r="V5097" s="80" t="s">
        <v>156</v>
      </c>
      <c r="W5097" s="78">
        <v>75</v>
      </c>
      <c r="X5097" s="78">
        <v>4</v>
      </c>
    </row>
    <row r="5098" spans="1:24" x14ac:dyDescent="0.25">
      <c r="A5098" s="67"/>
      <c r="B5098" s="67">
        <v>4478</v>
      </c>
      <c r="C5098" s="67" t="s">
        <v>814</v>
      </c>
      <c r="D5098" s="109">
        <v>340082</v>
      </c>
      <c r="E5098" s="75" t="s">
        <v>324</v>
      </c>
      <c r="F5098" s="72">
        <v>755510</v>
      </c>
      <c r="G5098" s="75" t="s">
        <v>195</v>
      </c>
      <c r="H5098" s="77">
        <v>0</v>
      </c>
      <c r="I5098" s="77">
        <v>0</v>
      </c>
      <c r="J5098" s="77">
        <v>540</v>
      </c>
      <c r="K5098" s="77">
        <v>0</v>
      </c>
      <c r="L5098" s="80">
        <v>600</v>
      </c>
      <c r="M5098" s="80">
        <f t="shared" si="118"/>
        <v>60</v>
      </c>
      <c r="N5098" s="80"/>
      <c r="O5098" s="80"/>
      <c r="P5098" s="80"/>
      <c r="Q5098" s="78">
        <v>110010</v>
      </c>
      <c r="R5098" s="79" t="s">
        <v>150</v>
      </c>
      <c r="S5098" s="78">
        <v>10</v>
      </c>
      <c r="T5098" s="79" t="s">
        <v>150</v>
      </c>
      <c r="U5098" s="78">
        <v>11</v>
      </c>
      <c r="V5098" s="80" t="s">
        <v>156</v>
      </c>
      <c r="W5098" s="78">
        <v>75</v>
      </c>
      <c r="X5098" s="78">
        <v>4</v>
      </c>
    </row>
    <row r="5099" spans="1:24" x14ac:dyDescent="0.25">
      <c r="A5099" s="67"/>
      <c r="B5099" s="67">
        <v>4479</v>
      </c>
      <c r="C5099" s="67" t="s">
        <v>814</v>
      </c>
      <c r="D5099" s="109">
        <v>340082</v>
      </c>
      <c r="E5099" s="75" t="s">
        <v>324</v>
      </c>
      <c r="F5099" s="72">
        <v>755705</v>
      </c>
      <c r="G5099" s="75" t="s">
        <v>196</v>
      </c>
      <c r="H5099" s="77">
        <v>1.8299999999999998</v>
      </c>
      <c r="I5099" s="77">
        <v>0.46</v>
      </c>
      <c r="J5099" s="77">
        <v>20</v>
      </c>
      <c r="K5099" s="77">
        <v>3.84</v>
      </c>
      <c r="L5099" s="80">
        <v>50</v>
      </c>
      <c r="M5099" s="80">
        <f t="shared" si="118"/>
        <v>30</v>
      </c>
      <c r="N5099" s="80"/>
      <c r="O5099" s="80"/>
      <c r="P5099" s="80"/>
      <c r="Q5099" s="78">
        <v>110010</v>
      </c>
      <c r="R5099" s="79" t="s">
        <v>150</v>
      </c>
      <c r="S5099" s="78">
        <v>10</v>
      </c>
      <c r="T5099" s="79" t="s">
        <v>150</v>
      </c>
      <c r="U5099" s="78">
        <v>11</v>
      </c>
      <c r="V5099" s="80" t="s">
        <v>156</v>
      </c>
      <c r="W5099" s="78">
        <v>75</v>
      </c>
      <c r="X5099" s="78">
        <v>4</v>
      </c>
    </row>
    <row r="5100" spans="1:24" x14ac:dyDescent="0.25">
      <c r="A5100" s="67"/>
      <c r="B5100" s="67">
        <v>4480</v>
      </c>
      <c r="C5100" s="67" t="s">
        <v>814</v>
      </c>
      <c r="D5100" s="109">
        <v>340082</v>
      </c>
      <c r="E5100" s="75" t="s">
        <v>324</v>
      </c>
      <c r="F5100" s="72">
        <v>755765</v>
      </c>
      <c r="G5100" s="75" t="s">
        <v>239</v>
      </c>
      <c r="H5100" s="77">
        <v>0</v>
      </c>
      <c r="I5100" s="77">
        <v>0</v>
      </c>
      <c r="J5100" s="77">
        <v>50</v>
      </c>
      <c r="K5100" s="77">
        <v>0</v>
      </c>
      <c r="L5100" s="80">
        <v>100</v>
      </c>
      <c r="M5100" s="80">
        <f t="shared" si="118"/>
        <v>50</v>
      </c>
      <c r="N5100" s="80"/>
      <c r="O5100" s="80"/>
      <c r="P5100" s="80"/>
      <c r="Q5100" s="78">
        <v>110010</v>
      </c>
      <c r="R5100" s="79" t="s">
        <v>150</v>
      </c>
      <c r="S5100" s="78">
        <v>10</v>
      </c>
      <c r="T5100" s="79" t="s">
        <v>150</v>
      </c>
      <c r="U5100" s="78">
        <v>11</v>
      </c>
      <c r="V5100" s="80" t="s">
        <v>156</v>
      </c>
      <c r="W5100" s="78">
        <v>75</v>
      </c>
      <c r="X5100" s="78">
        <v>4</v>
      </c>
    </row>
    <row r="5101" spans="1:24" x14ac:dyDescent="0.25">
      <c r="A5101" s="67"/>
      <c r="B5101" s="67">
        <v>4481</v>
      </c>
      <c r="C5101" s="67" t="s">
        <v>814</v>
      </c>
      <c r="D5101" s="109">
        <v>340082</v>
      </c>
      <c r="E5101" s="75" t="s">
        <v>324</v>
      </c>
      <c r="F5101" s="72">
        <v>787410</v>
      </c>
      <c r="G5101" s="75" t="s">
        <v>227</v>
      </c>
      <c r="H5101" s="77">
        <v>5821.99</v>
      </c>
      <c r="I5101" s="77">
        <v>18183.419999999998</v>
      </c>
      <c r="J5101" s="77">
        <v>0</v>
      </c>
      <c r="K5101" s="77">
        <v>0</v>
      </c>
      <c r="L5101" s="80">
        <v>0</v>
      </c>
      <c r="M5101" s="80">
        <f t="shared" si="118"/>
        <v>0</v>
      </c>
      <c r="N5101" s="80"/>
      <c r="O5101" s="80"/>
      <c r="P5101" s="80"/>
      <c r="Q5101" s="78">
        <v>110010</v>
      </c>
      <c r="R5101" s="79" t="s">
        <v>150</v>
      </c>
      <c r="S5101" s="78">
        <v>10</v>
      </c>
      <c r="T5101" s="79" t="s">
        <v>150</v>
      </c>
      <c r="U5101" s="78">
        <v>11</v>
      </c>
      <c r="V5101" s="80" t="s">
        <v>156</v>
      </c>
      <c r="W5101" s="78">
        <v>78</v>
      </c>
      <c r="X5101" s="78">
        <v>4</v>
      </c>
    </row>
    <row r="5102" spans="1:24" x14ac:dyDescent="0.25">
      <c r="A5102" s="67"/>
      <c r="B5102" s="67">
        <v>4482</v>
      </c>
      <c r="C5102" s="67" t="s">
        <v>814</v>
      </c>
      <c r="D5102" s="109">
        <v>340082</v>
      </c>
      <c r="E5102" s="75" t="s">
        <v>324</v>
      </c>
      <c r="F5102" s="72">
        <v>787430</v>
      </c>
      <c r="G5102" s="75" t="s">
        <v>207</v>
      </c>
      <c r="H5102" s="77">
        <v>1016</v>
      </c>
      <c r="I5102" s="77">
        <v>0</v>
      </c>
      <c r="J5102" s="77">
        <v>0</v>
      </c>
      <c r="K5102" s="77">
        <v>0</v>
      </c>
      <c r="L5102" s="80">
        <f>9990+649</f>
        <v>10639</v>
      </c>
      <c r="M5102" s="80">
        <f t="shared" si="118"/>
        <v>10639</v>
      </c>
      <c r="N5102" s="80"/>
      <c r="O5102" s="80">
        <v>10639</v>
      </c>
      <c r="P5102" s="80"/>
      <c r="Q5102" s="78">
        <v>110010</v>
      </c>
      <c r="R5102" s="79" t="s">
        <v>150</v>
      </c>
      <c r="S5102" s="78">
        <v>10</v>
      </c>
      <c r="T5102" s="79" t="s">
        <v>150</v>
      </c>
      <c r="U5102" s="78">
        <v>11</v>
      </c>
      <c r="V5102" s="80" t="s">
        <v>156</v>
      </c>
      <c r="W5102" s="78">
        <v>78</v>
      </c>
      <c r="X5102" s="78">
        <v>4</v>
      </c>
    </row>
    <row r="5103" spans="1:24" x14ac:dyDescent="0.25">
      <c r="A5103" s="67"/>
      <c r="B5103" s="67"/>
      <c r="C5103" s="67" t="s">
        <v>814</v>
      </c>
      <c r="D5103" s="109">
        <v>340082</v>
      </c>
      <c r="E5103" s="75" t="s">
        <v>324</v>
      </c>
      <c r="F5103" s="66">
        <v>798142</v>
      </c>
      <c r="G5103" s="66" t="s">
        <v>839</v>
      </c>
      <c r="H5103" s="77"/>
      <c r="I5103" s="77"/>
      <c r="J5103" s="77"/>
      <c r="K5103" s="77"/>
      <c r="L5103" s="80">
        <v>-2360</v>
      </c>
      <c r="M5103" s="80">
        <f t="shared" si="118"/>
        <v>-2360</v>
      </c>
      <c r="N5103" s="80"/>
      <c r="O5103" s="80"/>
      <c r="P5103" s="80"/>
      <c r="Q5103" s="78">
        <v>110010</v>
      </c>
      <c r="R5103" s="79" t="s">
        <v>150</v>
      </c>
      <c r="S5103" s="78">
        <v>10</v>
      </c>
      <c r="T5103" s="79" t="s">
        <v>150</v>
      </c>
      <c r="U5103" s="78">
        <v>11</v>
      </c>
      <c r="V5103" s="80" t="s">
        <v>156</v>
      </c>
      <c r="W5103" s="78">
        <v>79</v>
      </c>
      <c r="X5103" s="78">
        <v>4</v>
      </c>
    </row>
    <row r="5104" spans="1:24" x14ac:dyDescent="0.25">
      <c r="A5104" s="67"/>
      <c r="B5104" s="67">
        <v>4483</v>
      </c>
      <c r="C5104" s="67" t="s">
        <v>814</v>
      </c>
      <c r="D5104" s="109">
        <v>384002</v>
      </c>
      <c r="E5104" s="86" t="s">
        <v>631</v>
      </c>
      <c r="F5104" s="72">
        <v>611110</v>
      </c>
      <c r="G5104" s="86" t="s">
        <v>258</v>
      </c>
      <c r="H5104" s="87">
        <v>0</v>
      </c>
      <c r="I5104" s="87">
        <v>0</v>
      </c>
      <c r="J5104" s="87">
        <v>19410</v>
      </c>
      <c r="K5104" s="87">
        <v>9704.94</v>
      </c>
      <c r="L5104" s="80">
        <v>0</v>
      </c>
      <c r="M5104" s="80"/>
      <c r="N5104" s="80"/>
      <c r="O5104" s="80"/>
      <c r="P5104" s="80"/>
      <c r="Q5104" s="78">
        <v>110010</v>
      </c>
      <c r="R5104" s="79" t="s">
        <v>150</v>
      </c>
      <c r="S5104" s="78">
        <v>10</v>
      </c>
      <c r="T5104" s="79" t="s">
        <v>150</v>
      </c>
      <c r="U5104" s="78">
        <v>11</v>
      </c>
      <c r="V5104" s="80" t="s">
        <v>156</v>
      </c>
      <c r="W5104" s="78">
        <v>61</v>
      </c>
      <c r="X5104" s="78">
        <v>1</v>
      </c>
    </row>
    <row r="5105" spans="1:24" x14ac:dyDescent="0.25">
      <c r="A5105" s="67"/>
      <c r="B5105" s="67">
        <v>4484</v>
      </c>
      <c r="C5105" s="67" t="s">
        <v>814</v>
      </c>
      <c r="D5105" s="109">
        <v>384002</v>
      </c>
      <c r="E5105" s="86" t="s">
        <v>631</v>
      </c>
      <c r="F5105" s="72">
        <v>611115</v>
      </c>
      <c r="G5105" s="86" t="s">
        <v>259</v>
      </c>
      <c r="H5105" s="87">
        <v>127.62</v>
      </c>
      <c r="I5105" s="87">
        <v>0</v>
      </c>
      <c r="J5105" s="87">
        <v>312</v>
      </c>
      <c r="K5105" s="87">
        <v>0</v>
      </c>
      <c r="L5105" s="80">
        <v>358</v>
      </c>
      <c r="M5105" s="80"/>
      <c r="N5105" s="80"/>
      <c r="O5105" s="80"/>
      <c r="P5105" s="80"/>
      <c r="Q5105" s="78">
        <v>110010</v>
      </c>
      <c r="R5105" s="79" t="s">
        <v>150</v>
      </c>
      <c r="S5105" s="78">
        <v>10</v>
      </c>
      <c r="T5105" s="79" t="s">
        <v>150</v>
      </c>
      <c r="U5105" s="78">
        <v>11</v>
      </c>
      <c r="V5105" s="80" t="s">
        <v>156</v>
      </c>
      <c r="W5105" s="78">
        <v>61</v>
      </c>
      <c r="X5105" s="78">
        <v>1</v>
      </c>
    </row>
    <row r="5106" spans="1:24" x14ac:dyDescent="0.25">
      <c r="A5106" s="67"/>
      <c r="B5106" s="67">
        <v>4485</v>
      </c>
      <c r="C5106" s="67" t="s">
        <v>814</v>
      </c>
      <c r="D5106" s="109">
        <v>384002</v>
      </c>
      <c r="E5106" s="86" t="s">
        <v>631</v>
      </c>
      <c r="F5106" s="72">
        <v>611120</v>
      </c>
      <c r="G5106" s="86" t="s">
        <v>229</v>
      </c>
      <c r="H5106" s="87">
        <v>8913</v>
      </c>
      <c r="I5106" s="87">
        <v>0</v>
      </c>
      <c r="J5106" s="87">
        <v>10196</v>
      </c>
      <c r="K5106" s="87">
        <v>0</v>
      </c>
      <c r="L5106" s="80">
        <v>0</v>
      </c>
      <c r="M5106" s="80"/>
      <c r="N5106" s="80"/>
      <c r="O5106" s="80"/>
      <c r="P5106" s="80"/>
      <c r="Q5106" s="78">
        <v>110010</v>
      </c>
      <c r="R5106" s="79" t="s">
        <v>150</v>
      </c>
      <c r="S5106" s="78">
        <v>10</v>
      </c>
      <c r="T5106" s="79" t="s">
        <v>150</v>
      </c>
      <c r="U5106" s="78">
        <v>11</v>
      </c>
      <c r="V5106" s="80" t="s">
        <v>156</v>
      </c>
      <c r="W5106" s="78">
        <v>61</v>
      </c>
      <c r="X5106" s="78">
        <v>1</v>
      </c>
    </row>
    <row r="5107" spans="1:24" x14ac:dyDescent="0.25">
      <c r="A5107" s="67"/>
      <c r="B5107" s="67">
        <v>4486</v>
      </c>
      <c r="C5107" s="67" t="s">
        <v>814</v>
      </c>
      <c r="D5107" s="109">
        <v>384002</v>
      </c>
      <c r="E5107" s="86" t="s">
        <v>631</v>
      </c>
      <c r="F5107" s="72">
        <v>611135</v>
      </c>
      <c r="G5107" s="86" t="s">
        <v>265</v>
      </c>
      <c r="H5107" s="87">
        <v>25963.439999999991</v>
      </c>
      <c r="I5107" s="87">
        <v>0</v>
      </c>
      <c r="J5107" s="87">
        <v>0</v>
      </c>
      <c r="K5107" s="87">
        <v>0</v>
      </c>
      <c r="L5107" s="80">
        <v>0</v>
      </c>
      <c r="M5107" s="80"/>
      <c r="N5107" s="80"/>
      <c r="O5107" s="80"/>
      <c r="P5107" s="80"/>
      <c r="Q5107" s="78">
        <v>110010</v>
      </c>
      <c r="R5107" s="79" t="s">
        <v>150</v>
      </c>
      <c r="S5107" s="78">
        <v>10</v>
      </c>
      <c r="T5107" s="79" t="s">
        <v>150</v>
      </c>
      <c r="U5107" s="78">
        <v>11</v>
      </c>
      <c r="V5107" s="80" t="s">
        <v>156</v>
      </c>
      <c r="W5107" s="78">
        <v>61</v>
      </c>
      <c r="X5107" s="78">
        <v>1</v>
      </c>
    </row>
    <row r="5108" spans="1:24" x14ac:dyDescent="0.25">
      <c r="A5108" s="67"/>
      <c r="B5108" s="67">
        <v>4487</v>
      </c>
      <c r="C5108" s="67" t="s">
        <v>814</v>
      </c>
      <c r="D5108" s="109">
        <v>384002</v>
      </c>
      <c r="E5108" s="86" t="s">
        <v>631</v>
      </c>
      <c r="F5108" s="72">
        <v>611160</v>
      </c>
      <c r="G5108" s="86" t="s">
        <v>230</v>
      </c>
      <c r="H5108" s="87">
        <v>648</v>
      </c>
      <c r="I5108" s="87">
        <v>0</v>
      </c>
      <c r="J5108" s="87">
        <v>4936</v>
      </c>
      <c r="K5108" s="87">
        <v>0</v>
      </c>
      <c r="L5108" s="80">
        <v>0</v>
      </c>
      <c r="M5108" s="80"/>
      <c r="N5108" s="80"/>
      <c r="O5108" s="80"/>
      <c r="P5108" s="80"/>
      <c r="Q5108" s="78">
        <v>110010</v>
      </c>
      <c r="R5108" s="79" t="s">
        <v>150</v>
      </c>
      <c r="S5108" s="78">
        <v>10</v>
      </c>
      <c r="T5108" s="79" t="s">
        <v>150</v>
      </c>
      <c r="U5108" s="78">
        <v>11</v>
      </c>
      <c r="V5108" s="80" t="s">
        <v>156</v>
      </c>
      <c r="W5108" s="78">
        <v>61</v>
      </c>
      <c r="X5108" s="78">
        <v>1</v>
      </c>
    </row>
    <row r="5109" spans="1:24" x14ac:dyDescent="0.25">
      <c r="A5109" s="67"/>
      <c r="B5109" s="67">
        <v>4488</v>
      </c>
      <c r="C5109" s="67" t="s">
        <v>814</v>
      </c>
      <c r="D5109" s="109">
        <v>384002</v>
      </c>
      <c r="E5109" s="86" t="s">
        <v>631</v>
      </c>
      <c r="F5109" s="72">
        <v>611320</v>
      </c>
      <c r="G5109" s="75" t="s">
        <v>180</v>
      </c>
      <c r="H5109" s="87">
        <v>0</v>
      </c>
      <c r="I5109" s="87">
        <v>0</v>
      </c>
      <c r="J5109" s="87">
        <v>0</v>
      </c>
      <c r="K5109" s="87">
        <v>0</v>
      </c>
      <c r="L5109" s="80">
        <v>40993</v>
      </c>
      <c r="M5109" s="80"/>
      <c r="N5109" s="80"/>
      <c r="O5109" s="80"/>
      <c r="P5109" s="80"/>
      <c r="Q5109" s="78">
        <v>110010</v>
      </c>
      <c r="R5109" s="79" t="s">
        <v>150</v>
      </c>
      <c r="S5109" s="78">
        <v>10</v>
      </c>
      <c r="T5109" s="79" t="s">
        <v>150</v>
      </c>
      <c r="U5109" s="78">
        <v>11</v>
      </c>
      <c r="V5109" s="80" t="s">
        <v>156</v>
      </c>
      <c r="W5109" s="78">
        <v>61</v>
      </c>
      <c r="X5109" s="78">
        <v>1</v>
      </c>
    </row>
    <row r="5110" spans="1:24" x14ac:dyDescent="0.25">
      <c r="A5110" s="67"/>
      <c r="B5110" s="67">
        <v>4489</v>
      </c>
      <c r="C5110" s="67" t="s">
        <v>814</v>
      </c>
      <c r="D5110" s="109">
        <v>384002</v>
      </c>
      <c r="E5110" s="86" t="s">
        <v>631</v>
      </c>
      <c r="F5110" s="72">
        <v>611325</v>
      </c>
      <c r="G5110" s="86" t="s">
        <v>242</v>
      </c>
      <c r="H5110" s="87">
        <v>0</v>
      </c>
      <c r="I5110" s="87">
        <v>0</v>
      </c>
      <c r="J5110" s="87">
        <v>870</v>
      </c>
      <c r="K5110" s="87">
        <v>0</v>
      </c>
      <c r="L5110" s="80">
        <v>0</v>
      </c>
      <c r="M5110" s="80"/>
      <c r="N5110" s="80"/>
      <c r="O5110" s="80"/>
      <c r="P5110" s="80"/>
      <c r="Q5110" s="78">
        <v>110010</v>
      </c>
      <c r="R5110" s="79" t="s">
        <v>150</v>
      </c>
      <c r="S5110" s="78">
        <v>10</v>
      </c>
      <c r="T5110" s="79" t="s">
        <v>150</v>
      </c>
      <c r="U5110" s="78">
        <v>11</v>
      </c>
      <c r="V5110" s="80" t="s">
        <v>156</v>
      </c>
      <c r="W5110" s="78">
        <v>61</v>
      </c>
      <c r="X5110" s="78">
        <v>1</v>
      </c>
    </row>
    <row r="5111" spans="1:24" x14ac:dyDescent="0.25">
      <c r="A5111" s="67"/>
      <c r="B5111" s="67">
        <v>4490</v>
      </c>
      <c r="C5111" s="67" t="s">
        <v>814</v>
      </c>
      <c r="D5111" s="109">
        <v>384002</v>
      </c>
      <c r="E5111" s="86" t="s">
        <v>631</v>
      </c>
      <c r="F5111" s="72">
        <v>611460</v>
      </c>
      <c r="G5111" s="86" t="s">
        <v>182</v>
      </c>
      <c r="H5111" s="87">
        <v>834.3</v>
      </c>
      <c r="I5111" s="87">
        <v>0</v>
      </c>
      <c r="J5111" s="87">
        <v>1791</v>
      </c>
      <c r="K5111" s="87">
        <v>0</v>
      </c>
      <c r="L5111" s="80">
        <v>1991</v>
      </c>
      <c r="M5111" s="80"/>
      <c r="N5111" s="80"/>
      <c r="O5111" s="80"/>
      <c r="P5111" s="80"/>
      <c r="Q5111" s="78">
        <v>110010</v>
      </c>
      <c r="R5111" s="79" t="s">
        <v>150</v>
      </c>
      <c r="S5111" s="78">
        <v>10</v>
      </c>
      <c r="T5111" s="79" t="s">
        <v>150</v>
      </c>
      <c r="U5111" s="78">
        <v>11</v>
      </c>
      <c r="V5111" s="80" t="s">
        <v>156</v>
      </c>
      <c r="W5111" s="78">
        <v>61</v>
      </c>
      <c r="X5111" s="78">
        <v>1</v>
      </c>
    </row>
    <row r="5112" spans="1:24" x14ac:dyDescent="0.25">
      <c r="A5112" s="67"/>
      <c r="B5112" s="67">
        <v>4491</v>
      </c>
      <c r="C5112" s="67" t="s">
        <v>814</v>
      </c>
      <c r="D5112" s="109">
        <v>384002</v>
      </c>
      <c r="E5112" s="86" t="s">
        <v>631</v>
      </c>
      <c r="F5112" s="72">
        <v>611475</v>
      </c>
      <c r="G5112" s="86" t="s">
        <v>210</v>
      </c>
      <c r="H5112" s="87">
        <v>7413.38</v>
      </c>
      <c r="I5112" s="87">
        <v>0</v>
      </c>
      <c r="J5112" s="87">
        <v>0</v>
      </c>
      <c r="K5112" s="87">
        <v>0</v>
      </c>
      <c r="L5112" s="80">
        <v>0</v>
      </c>
      <c r="M5112" s="80"/>
      <c r="N5112" s="80"/>
      <c r="O5112" s="80"/>
      <c r="P5112" s="80"/>
      <c r="Q5112" s="78">
        <v>110010</v>
      </c>
      <c r="R5112" s="79" t="s">
        <v>150</v>
      </c>
      <c r="S5112" s="78">
        <v>10</v>
      </c>
      <c r="T5112" s="79" t="s">
        <v>150</v>
      </c>
      <c r="U5112" s="78">
        <v>11</v>
      </c>
      <c r="V5112" s="80" t="s">
        <v>156</v>
      </c>
      <c r="W5112" s="78">
        <v>61</v>
      </c>
      <c r="X5112" s="78">
        <v>1</v>
      </c>
    </row>
    <row r="5113" spans="1:24" x14ac:dyDescent="0.25">
      <c r="A5113" s="67"/>
      <c r="B5113" s="67">
        <v>4492</v>
      </c>
      <c r="C5113" s="67" t="s">
        <v>814</v>
      </c>
      <c r="D5113" s="109">
        <v>384002</v>
      </c>
      <c r="E5113" s="86" t="s">
        <v>631</v>
      </c>
      <c r="F5113" s="72">
        <v>611476</v>
      </c>
      <c r="G5113" s="86" t="s">
        <v>211</v>
      </c>
      <c r="H5113" s="87">
        <v>23975.85</v>
      </c>
      <c r="I5113" s="87">
        <v>30803.46</v>
      </c>
      <c r="J5113" s="87">
        <v>19572</v>
      </c>
      <c r="K5113" s="87">
        <v>19084.32</v>
      </c>
      <c r="L5113" s="80">
        <v>20000</v>
      </c>
      <c r="M5113" s="80"/>
      <c r="N5113" s="80"/>
      <c r="O5113" s="80"/>
      <c r="P5113" s="80"/>
      <c r="Q5113" s="78">
        <v>110010</v>
      </c>
      <c r="R5113" s="79" t="s">
        <v>150</v>
      </c>
      <c r="S5113" s="78">
        <v>10</v>
      </c>
      <c r="T5113" s="79" t="s">
        <v>150</v>
      </c>
      <c r="U5113" s="78">
        <v>11</v>
      </c>
      <c r="V5113" s="80" t="s">
        <v>156</v>
      </c>
      <c r="W5113" s="78">
        <v>61</v>
      </c>
      <c r="X5113" s="78">
        <v>1</v>
      </c>
    </row>
    <row r="5114" spans="1:24" x14ac:dyDescent="0.25">
      <c r="A5114" s="67"/>
      <c r="B5114" s="67">
        <v>4493</v>
      </c>
      <c r="C5114" s="67" t="s">
        <v>814</v>
      </c>
      <c r="D5114" s="109">
        <v>384002</v>
      </c>
      <c r="E5114" s="86" t="s">
        <v>631</v>
      </c>
      <c r="F5114" s="72">
        <v>611491</v>
      </c>
      <c r="G5114" s="86" t="s">
        <v>233</v>
      </c>
      <c r="H5114" s="87">
        <v>0</v>
      </c>
      <c r="I5114" s="87">
        <v>0</v>
      </c>
      <c r="J5114" s="87">
        <v>104</v>
      </c>
      <c r="K5114" s="87">
        <v>0</v>
      </c>
      <c r="L5114" s="80">
        <v>0</v>
      </c>
      <c r="M5114" s="80"/>
      <c r="N5114" s="80"/>
      <c r="O5114" s="80"/>
      <c r="P5114" s="80"/>
      <c r="Q5114" s="78">
        <v>110010</v>
      </c>
      <c r="R5114" s="79" t="s">
        <v>150</v>
      </c>
      <c r="S5114" s="78">
        <v>10</v>
      </c>
      <c r="T5114" s="79" t="s">
        <v>150</v>
      </c>
      <c r="U5114" s="78">
        <v>11</v>
      </c>
      <c r="V5114" s="80" t="s">
        <v>156</v>
      </c>
      <c r="W5114" s="78">
        <v>61</v>
      </c>
      <c r="X5114" s="78">
        <v>1</v>
      </c>
    </row>
    <row r="5115" spans="1:24" x14ac:dyDescent="0.25">
      <c r="A5115" s="67"/>
      <c r="B5115" s="67">
        <v>4494</v>
      </c>
      <c r="C5115" s="67" t="s">
        <v>814</v>
      </c>
      <c r="D5115" s="109">
        <v>384002</v>
      </c>
      <c r="E5115" s="86" t="s">
        <v>631</v>
      </c>
      <c r="F5115" s="72">
        <v>611492</v>
      </c>
      <c r="G5115" s="86" t="s">
        <v>183</v>
      </c>
      <c r="H5115" s="87">
        <v>71.400000000000006</v>
      </c>
      <c r="I5115" s="87">
        <v>0</v>
      </c>
      <c r="J5115" s="87">
        <v>0</v>
      </c>
      <c r="K5115" s="87">
        <v>0</v>
      </c>
      <c r="L5115" s="80">
        <v>0</v>
      </c>
      <c r="M5115" s="80"/>
      <c r="N5115" s="80"/>
      <c r="O5115" s="80"/>
      <c r="P5115" s="80"/>
      <c r="Q5115" s="78">
        <v>110010</v>
      </c>
      <c r="R5115" s="79" t="s">
        <v>150</v>
      </c>
      <c r="S5115" s="78">
        <v>10</v>
      </c>
      <c r="T5115" s="79" t="s">
        <v>150</v>
      </c>
      <c r="U5115" s="78">
        <v>11</v>
      </c>
      <c r="V5115" s="80" t="s">
        <v>156</v>
      </c>
      <c r="W5115" s="78">
        <v>61</v>
      </c>
      <c r="X5115" s="78">
        <v>1</v>
      </c>
    </row>
    <row r="5116" spans="1:24" x14ac:dyDescent="0.25">
      <c r="A5116" s="67"/>
      <c r="B5116" s="67">
        <v>4495</v>
      </c>
      <c r="C5116" s="67" t="s">
        <v>814</v>
      </c>
      <c r="D5116" s="109">
        <v>384002</v>
      </c>
      <c r="E5116" s="86" t="s">
        <v>631</v>
      </c>
      <c r="F5116" s="72">
        <v>611510</v>
      </c>
      <c r="G5116" s="86" t="s">
        <v>212</v>
      </c>
      <c r="H5116" s="87">
        <v>27760.859999999997</v>
      </c>
      <c r="I5116" s="87">
        <v>14402.569999999996</v>
      </c>
      <c r="J5116" s="87">
        <v>10144</v>
      </c>
      <c r="K5116" s="87">
        <v>1768.3899999999999</v>
      </c>
      <c r="L5116" s="80">
        <v>10144</v>
      </c>
      <c r="M5116" s="80"/>
      <c r="N5116" s="80"/>
      <c r="O5116" s="80"/>
      <c r="P5116" s="80"/>
      <c r="Q5116" s="78">
        <v>110010</v>
      </c>
      <c r="R5116" s="79" t="s">
        <v>150</v>
      </c>
      <c r="S5116" s="78">
        <v>10</v>
      </c>
      <c r="T5116" s="79" t="s">
        <v>150</v>
      </c>
      <c r="U5116" s="78">
        <v>11</v>
      </c>
      <c r="V5116" s="80" t="s">
        <v>156</v>
      </c>
      <c r="W5116" s="78">
        <v>61</v>
      </c>
      <c r="X5116" s="78">
        <v>1</v>
      </c>
    </row>
    <row r="5117" spans="1:24" x14ac:dyDescent="0.25">
      <c r="A5117" s="67"/>
      <c r="B5117" s="67">
        <v>4496</v>
      </c>
      <c r="C5117" s="67" t="s">
        <v>814</v>
      </c>
      <c r="D5117" s="109">
        <v>384002</v>
      </c>
      <c r="E5117" s="86" t="s">
        <v>631</v>
      </c>
      <c r="F5117" s="72">
        <v>712510</v>
      </c>
      <c r="G5117" s="86" t="s">
        <v>186</v>
      </c>
      <c r="H5117" s="87">
        <v>2930.51</v>
      </c>
      <c r="I5117" s="87">
        <v>4608.5</v>
      </c>
      <c r="J5117" s="87">
        <v>9561</v>
      </c>
      <c r="K5117" s="87">
        <v>0</v>
      </c>
      <c r="L5117" s="80">
        <v>9561</v>
      </c>
      <c r="M5117" s="80">
        <f t="shared" ref="M5117:M5147" si="119">+L5117-J5117</f>
        <v>0</v>
      </c>
      <c r="N5117" s="80"/>
      <c r="O5117" s="80"/>
      <c r="P5117" s="80"/>
      <c r="Q5117" s="78">
        <v>110010</v>
      </c>
      <c r="R5117" s="79" t="s">
        <v>150</v>
      </c>
      <c r="S5117" s="78">
        <v>10</v>
      </c>
      <c r="T5117" s="79" t="s">
        <v>150</v>
      </c>
      <c r="U5117" s="78">
        <v>11</v>
      </c>
      <c r="V5117" s="80" t="s">
        <v>156</v>
      </c>
      <c r="W5117" s="78">
        <v>71</v>
      </c>
      <c r="X5117" s="78">
        <v>4</v>
      </c>
    </row>
    <row r="5118" spans="1:24" x14ac:dyDescent="0.25">
      <c r="A5118" s="67"/>
      <c r="B5118" s="67">
        <v>4497</v>
      </c>
      <c r="C5118" s="67" t="s">
        <v>814</v>
      </c>
      <c r="D5118" s="109">
        <v>384002</v>
      </c>
      <c r="E5118" s="86" t="s">
        <v>631</v>
      </c>
      <c r="F5118" s="72">
        <v>712655</v>
      </c>
      <c r="G5118" s="86" t="s">
        <v>237</v>
      </c>
      <c r="H5118" s="87">
        <v>0</v>
      </c>
      <c r="I5118" s="87">
        <v>0</v>
      </c>
      <c r="J5118" s="87">
        <v>500</v>
      </c>
      <c r="K5118" s="87">
        <v>0</v>
      </c>
      <c r="L5118" s="80">
        <v>500</v>
      </c>
      <c r="M5118" s="80">
        <f t="shared" si="119"/>
        <v>0</v>
      </c>
      <c r="N5118" s="80"/>
      <c r="O5118" s="80"/>
      <c r="P5118" s="80"/>
      <c r="Q5118" s="78">
        <v>110010</v>
      </c>
      <c r="R5118" s="79" t="s">
        <v>150</v>
      </c>
      <c r="S5118" s="78">
        <v>10</v>
      </c>
      <c r="T5118" s="79" t="s">
        <v>150</v>
      </c>
      <c r="U5118" s="78">
        <v>11</v>
      </c>
      <c r="V5118" s="80" t="s">
        <v>156</v>
      </c>
      <c r="W5118" s="78">
        <v>71</v>
      </c>
      <c r="X5118" s="78">
        <v>4</v>
      </c>
    </row>
    <row r="5119" spans="1:24" x14ac:dyDescent="0.25">
      <c r="A5119" s="67"/>
      <c r="B5119" s="67">
        <v>4498</v>
      </c>
      <c r="C5119" s="67" t="s">
        <v>814</v>
      </c>
      <c r="D5119" s="109">
        <v>384002</v>
      </c>
      <c r="E5119" s="86" t="s">
        <v>631</v>
      </c>
      <c r="F5119" s="72">
        <v>733110</v>
      </c>
      <c r="G5119" s="86" t="s">
        <v>214</v>
      </c>
      <c r="H5119" s="87">
        <v>43677.680000000015</v>
      </c>
      <c r="I5119" s="87">
        <v>31012.02</v>
      </c>
      <c r="J5119" s="87">
        <v>48100</v>
      </c>
      <c r="K5119" s="87">
        <v>11998.060000000001</v>
      </c>
      <c r="L5119" s="80">
        <v>48100</v>
      </c>
      <c r="M5119" s="80">
        <f t="shared" si="119"/>
        <v>0</v>
      </c>
      <c r="N5119" s="80"/>
      <c r="O5119" s="80"/>
      <c r="P5119" s="80"/>
      <c r="Q5119" s="78">
        <v>110010</v>
      </c>
      <c r="R5119" s="79" t="s">
        <v>150</v>
      </c>
      <c r="S5119" s="78">
        <v>10</v>
      </c>
      <c r="T5119" s="79" t="s">
        <v>150</v>
      </c>
      <c r="U5119" s="78">
        <v>11</v>
      </c>
      <c r="V5119" s="80" t="s">
        <v>156</v>
      </c>
      <c r="W5119" s="78">
        <v>73</v>
      </c>
      <c r="X5119" s="78">
        <v>4</v>
      </c>
    </row>
    <row r="5120" spans="1:24" x14ac:dyDescent="0.25">
      <c r="A5120" s="67"/>
      <c r="B5120" s="67">
        <v>4499</v>
      </c>
      <c r="C5120" s="67" t="s">
        <v>814</v>
      </c>
      <c r="D5120" s="109">
        <v>384002</v>
      </c>
      <c r="E5120" s="86" t="s">
        <v>631</v>
      </c>
      <c r="F5120" s="72">
        <v>744210</v>
      </c>
      <c r="G5120" s="86" t="s">
        <v>190</v>
      </c>
      <c r="H5120" s="87">
        <v>0</v>
      </c>
      <c r="I5120" s="87">
        <v>0</v>
      </c>
      <c r="J5120" s="87">
        <v>200</v>
      </c>
      <c r="K5120" s="87">
        <v>0</v>
      </c>
      <c r="L5120" s="80">
        <v>200</v>
      </c>
      <c r="M5120" s="80">
        <f t="shared" si="119"/>
        <v>0</v>
      </c>
      <c r="N5120" s="80"/>
      <c r="O5120" s="80"/>
      <c r="P5120" s="80"/>
      <c r="Q5120" s="78">
        <v>110010</v>
      </c>
      <c r="R5120" s="79" t="s">
        <v>150</v>
      </c>
      <c r="S5120" s="78">
        <v>10</v>
      </c>
      <c r="T5120" s="79" t="s">
        <v>150</v>
      </c>
      <c r="U5120" s="78">
        <v>11</v>
      </c>
      <c r="V5120" s="80" t="s">
        <v>156</v>
      </c>
      <c r="W5120" s="78">
        <v>74</v>
      </c>
      <c r="X5120" s="78">
        <v>4</v>
      </c>
    </row>
    <row r="5121" spans="1:24" x14ac:dyDescent="0.25">
      <c r="A5121" s="67"/>
      <c r="B5121" s="67">
        <v>4500</v>
      </c>
      <c r="C5121" s="67" t="s">
        <v>814</v>
      </c>
      <c r="D5121" s="109">
        <v>384002</v>
      </c>
      <c r="E5121" s="86" t="s">
        <v>631</v>
      </c>
      <c r="F5121" s="72">
        <v>744220</v>
      </c>
      <c r="G5121" s="86" t="s">
        <v>191</v>
      </c>
      <c r="H5121" s="87">
        <v>244.04</v>
      </c>
      <c r="I5121" s="87">
        <v>0</v>
      </c>
      <c r="J5121" s="87">
        <v>400</v>
      </c>
      <c r="K5121" s="87">
        <v>28</v>
      </c>
      <c r="L5121" s="80">
        <v>400</v>
      </c>
      <c r="M5121" s="80">
        <f t="shared" si="119"/>
        <v>0</v>
      </c>
      <c r="N5121" s="80"/>
      <c r="O5121" s="80"/>
      <c r="P5121" s="80"/>
      <c r="Q5121" s="78">
        <v>110010</v>
      </c>
      <c r="R5121" s="79" t="s">
        <v>150</v>
      </c>
      <c r="S5121" s="78">
        <v>10</v>
      </c>
      <c r="T5121" s="79" t="s">
        <v>150</v>
      </c>
      <c r="U5121" s="78">
        <v>11</v>
      </c>
      <c r="V5121" s="80" t="s">
        <v>156</v>
      </c>
      <c r="W5121" s="78">
        <v>74</v>
      </c>
      <c r="X5121" s="78">
        <v>4</v>
      </c>
    </row>
    <row r="5122" spans="1:24" x14ac:dyDescent="0.25">
      <c r="A5122" s="67"/>
      <c r="B5122" s="67">
        <v>4501</v>
      </c>
      <c r="C5122" s="67" t="s">
        <v>814</v>
      </c>
      <c r="D5122" s="109">
        <v>384002</v>
      </c>
      <c r="E5122" s="86" t="s">
        <v>631</v>
      </c>
      <c r="F5122" s="72">
        <v>755110</v>
      </c>
      <c r="G5122" s="86" t="s">
        <v>323</v>
      </c>
      <c r="H5122" s="87">
        <v>0</v>
      </c>
      <c r="I5122" s="87">
        <v>0</v>
      </c>
      <c r="J5122" s="87">
        <v>200</v>
      </c>
      <c r="K5122" s="87">
        <v>0</v>
      </c>
      <c r="L5122" s="80">
        <v>200</v>
      </c>
      <c r="M5122" s="80">
        <f t="shared" si="119"/>
        <v>0</v>
      </c>
      <c r="N5122" s="80"/>
      <c r="O5122" s="80"/>
      <c r="P5122" s="80"/>
      <c r="Q5122" s="78">
        <v>110010</v>
      </c>
      <c r="R5122" s="79" t="s">
        <v>150</v>
      </c>
      <c r="S5122" s="78">
        <v>10</v>
      </c>
      <c r="T5122" s="79" t="s">
        <v>150</v>
      </c>
      <c r="U5122" s="78">
        <v>11</v>
      </c>
      <c r="V5122" s="80" t="s">
        <v>156</v>
      </c>
      <c r="W5122" s="78">
        <v>75</v>
      </c>
      <c r="X5122" s="78">
        <v>4</v>
      </c>
    </row>
    <row r="5123" spans="1:24" x14ac:dyDescent="0.25">
      <c r="A5123" s="67"/>
      <c r="B5123" s="67">
        <v>4502</v>
      </c>
      <c r="C5123" s="67" t="s">
        <v>814</v>
      </c>
      <c r="D5123" s="109">
        <v>384002</v>
      </c>
      <c r="E5123" s="86" t="s">
        <v>631</v>
      </c>
      <c r="F5123" s="72">
        <v>755240</v>
      </c>
      <c r="G5123" s="86" t="s">
        <v>193</v>
      </c>
      <c r="H5123" s="87">
        <v>0</v>
      </c>
      <c r="I5123" s="87">
        <v>0</v>
      </c>
      <c r="J5123" s="87">
        <v>200</v>
      </c>
      <c r="K5123" s="87">
        <v>0</v>
      </c>
      <c r="L5123" s="80">
        <v>200</v>
      </c>
      <c r="M5123" s="80">
        <f t="shared" si="119"/>
        <v>0</v>
      </c>
      <c r="N5123" s="80"/>
      <c r="O5123" s="80"/>
      <c r="P5123" s="80"/>
      <c r="Q5123" s="78">
        <v>110010</v>
      </c>
      <c r="R5123" s="79" t="s">
        <v>150</v>
      </c>
      <c r="S5123" s="78">
        <v>10</v>
      </c>
      <c r="T5123" s="79" t="s">
        <v>150</v>
      </c>
      <c r="U5123" s="78">
        <v>11</v>
      </c>
      <c r="V5123" s="80" t="s">
        <v>156</v>
      </c>
      <c r="W5123" s="78">
        <v>75</v>
      </c>
      <c r="X5123" s="78">
        <v>4</v>
      </c>
    </row>
    <row r="5124" spans="1:24" x14ac:dyDescent="0.25">
      <c r="A5124" s="67"/>
      <c r="B5124" s="67">
        <v>4503</v>
      </c>
      <c r="C5124" s="67" t="s">
        <v>814</v>
      </c>
      <c r="D5124" s="109">
        <v>384002</v>
      </c>
      <c r="E5124" s="86" t="s">
        <v>631</v>
      </c>
      <c r="F5124" s="72">
        <v>755310</v>
      </c>
      <c r="G5124" s="86" t="s">
        <v>194</v>
      </c>
      <c r="H5124" s="87">
        <v>0</v>
      </c>
      <c r="I5124" s="87">
        <v>0</v>
      </c>
      <c r="J5124" s="87">
        <v>400</v>
      </c>
      <c r="K5124" s="87">
        <v>0</v>
      </c>
      <c r="L5124" s="80">
        <v>400</v>
      </c>
      <c r="M5124" s="80">
        <f t="shared" si="119"/>
        <v>0</v>
      </c>
      <c r="N5124" s="80"/>
      <c r="O5124" s="80"/>
      <c r="P5124" s="80"/>
      <c r="Q5124" s="78">
        <v>110010</v>
      </c>
      <c r="R5124" s="79" t="s">
        <v>150</v>
      </c>
      <c r="S5124" s="78">
        <v>10</v>
      </c>
      <c r="T5124" s="79" t="s">
        <v>150</v>
      </c>
      <c r="U5124" s="78">
        <v>11</v>
      </c>
      <c r="V5124" s="80" t="s">
        <v>156</v>
      </c>
      <c r="W5124" s="78">
        <v>75</v>
      </c>
      <c r="X5124" s="78">
        <v>4</v>
      </c>
    </row>
    <row r="5125" spans="1:24" x14ac:dyDescent="0.25">
      <c r="A5125" s="67"/>
      <c r="B5125" s="67">
        <v>4504</v>
      </c>
      <c r="C5125" s="67" t="s">
        <v>814</v>
      </c>
      <c r="D5125" s="109">
        <v>384002</v>
      </c>
      <c r="E5125" s="86" t="s">
        <v>631</v>
      </c>
      <c r="F5125" s="72">
        <v>755360</v>
      </c>
      <c r="G5125" s="86" t="s">
        <v>225</v>
      </c>
      <c r="H5125" s="87">
        <v>57.14</v>
      </c>
      <c r="I5125" s="87">
        <v>0</v>
      </c>
      <c r="J5125" s="87">
        <v>500</v>
      </c>
      <c r="K5125" s="87">
        <v>0</v>
      </c>
      <c r="L5125" s="80">
        <v>400</v>
      </c>
      <c r="M5125" s="80">
        <f t="shared" si="119"/>
        <v>-100</v>
      </c>
      <c r="N5125" s="80"/>
      <c r="O5125" s="80"/>
      <c r="P5125" s="80"/>
      <c r="Q5125" s="78">
        <v>110010</v>
      </c>
      <c r="R5125" s="79" t="s">
        <v>150</v>
      </c>
      <c r="S5125" s="78">
        <v>10</v>
      </c>
      <c r="T5125" s="79" t="s">
        <v>150</v>
      </c>
      <c r="U5125" s="78">
        <v>11</v>
      </c>
      <c r="V5125" s="80" t="s">
        <v>156</v>
      </c>
      <c r="W5125" s="78">
        <v>75</v>
      </c>
      <c r="X5125" s="78">
        <v>4</v>
      </c>
    </row>
    <row r="5126" spans="1:24" x14ac:dyDescent="0.25">
      <c r="A5126" s="67"/>
      <c r="B5126" s="67">
        <v>4505</v>
      </c>
      <c r="C5126" s="67" t="s">
        <v>814</v>
      </c>
      <c r="D5126" s="109">
        <v>384002</v>
      </c>
      <c r="E5126" s="86" t="s">
        <v>631</v>
      </c>
      <c r="F5126" s="72">
        <v>755510</v>
      </c>
      <c r="G5126" s="86" t="s">
        <v>195</v>
      </c>
      <c r="H5126" s="87">
        <v>1335</v>
      </c>
      <c r="I5126" s="87">
        <v>210</v>
      </c>
      <c r="J5126" s="87">
        <v>2000</v>
      </c>
      <c r="K5126" s="87">
        <v>1912</v>
      </c>
      <c r="L5126" s="80">
        <v>2500</v>
      </c>
      <c r="M5126" s="80">
        <f t="shared" si="119"/>
        <v>500</v>
      </c>
      <c r="N5126" s="80"/>
      <c r="O5126" s="80"/>
      <c r="P5126" s="80"/>
      <c r="Q5126" s="78">
        <v>110010</v>
      </c>
      <c r="R5126" s="79" t="s">
        <v>150</v>
      </c>
      <c r="S5126" s="78">
        <v>10</v>
      </c>
      <c r="T5126" s="79" t="s">
        <v>150</v>
      </c>
      <c r="U5126" s="78">
        <v>11</v>
      </c>
      <c r="V5126" s="80" t="s">
        <v>156</v>
      </c>
      <c r="W5126" s="78">
        <v>75</v>
      </c>
      <c r="X5126" s="78">
        <v>4</v>
      </c>
    </row>
    <row r="5127" spans="1:24" x14ac:dyDescent="0.25">
      <c r="A5127" s="67"/>
      <c r="B5127" s="67">
        <v>4506</v>
      </c>
      <c r="C5127" s="67" t="s">
        <v>814</v>
      </c>
      <c r="D5127" s="109">
        <v>384002</v>
      </c>
      <c r="E5127" s="86" t="s">
        <v>631</v>
      </c>
      <c r="F5127" s="72">
        <v>755705</v>
      </c>
      <c r="G5127" s="86" t="s">
        <v>196</v>
      </c>
      <c r="H5127" s="87">
        <v>55.99</v>
      </c>
      <c r="I5127" s="87">
        <v>0</v>
      </c>
      <c r="J5127" s="87">
        <v>300</v>
      </c>
      <c r="K5127" s="87">
        <v>0</v>
      </c>
      <c r="L5127" s="80">
        <v>200</v>
      </c>
      <c r="M5127" s="80">
        <f t="shared" si="119"/>
        <v>-100</v>
      </c>
      <c r="N5127" s="80"/>
      <c r="O5127" s="80"/>
      <c r="P5127" s="80"/>
      <c r="Q5127" s="78">
        <v>110010</v>
      </c>
      <c r="R5127" s="79" t="s">
        <v>150</v>
      </c>
      <c r="S5127" s="78">
        <v>10</v>
      </c>
      <c r="T5127" s="79" t="s">
        <v>150</v>
      </c>
      <c r="U5127" s="78">
        <v>11</v>
      </c>
      <c r="V5127" s="80" t="s">
        <v>156</v>
      </c>
      <c r="W5127" s="78">
        <v>75</v>
      </c>
      <c r="X5127" s="78">
        <v>4</v>
      </c>
    </row>
    <row r="5128" spans="1:24" x14ac:dyDescent="0.25">
      <c r="A5128" s="67"/>
      <c r="B5128" s="67">
        <v>4507</v>
      </c>
      <c r="C5128" s="67" t="s">
        <v>814</v>
      </c>
      <c r="D5128" s="109">
        <v>384002</v>
      </c>
      <c r="E5128" s="86" t="s">
        <v>631</v>
      </c>
      <c r="F5128" s="72">
        <v>777412</v>
      </c>
      <c r="G5128" s="86" t="s">
        <v>205</v>
      </c>
      <c r="H5128" s="87">
        <v>0</v>
      </c>
      <c r="I5128" s="87">
        <v>17045</v>
      </c>
      <c r="J5128" s="87">
        <v>0</v>
      </c>
      <c r="K5128" s="87">
        <v>0</v>
      </c>
      <c r="L5128" s="80">
        <v>0</v>
      </c>
      <c r="M5128" s="80">
        <f t="shared" si="119"/>
        <v>0</v>
      </c>
      <c r="N5128" s="80"/>
      <c r="O5128" s="80"/>
      <c r="P5128" s="80"/>
      <c r="Q5128" s="78">
        <v>110010</v>
      </c>
      <c r="R5128" s="79" t="s">
        <v>150</v>
      </c>
      <c r="S5128" s="78">
        <v>10</v>
      </c>
      <c r="T5128" s="79" t="s">
        <v>150</v>
      </c>
      <c r="U5128" s="78">
        <v>11</v>
      </c>
      <c r="V5128" s="80" t="s">
        <v>156</v>
      </c>
      <c r="W5128" s="78">
        <v>77</v>
      </c>
      <c r="X5128" s="78">
        <v>4</v>
      </c>
    </row>
    <row r="5129" spans="1:24" s="66" customFormat="1" x14ac:dyDescent="0.25">
      <c r="A5129" s="67"/>
      <c r="B5129" s="67"/>
      <c r="C5129" s="67" t="s">
        <v>814</v>
      </c>
      <c r="D5129" s="109">
        <v>384002</v>
      </c>
      <c r="E5129" s="86" t="s">
        <v>631</v>
      </c>
      <c r="F5129" s="66">
        <v>798142</v>
      </c>
      <c r="G5129" s="66" t="s">
        <v>839</v>
      </c>
      <c r="H5129" s="87"/>
      <c r="I5129" s="87"/>
      <c r="J5129" s="87"/>
      <c r="K5129" s="87"/>
      <c r="L5129" s="80">
        <v>-7241</v>
      </c>
      <c r="M5129" s="80">
        <f t="shared" si="119"/>
        <v>-7241</v>
      </c>
      <c r="N5129" s="80"/>
      <c r="O5129" s="80"/>
      <c r="P5129" s="80"/>
      <c r="Q5129" s="78">
        <v>110010</v>
      </c>
      <c r="R5129" s="79" t="s">
        <v>150</v>
      </c>
      <c r="S5129" s="78">
        <v>10</v>
      </c>
      <c r="T5129" s="79" t="s">
        <v>150</v>
      </c>
      <c r="U5129" s="78">
        <v>11</v>
      </c>
      <c r="V5129" s="80" t="s">
        <v>156</v>
      </c>
      <c r="W5129" s="78">
        <v>79</v>
      </c>
      <c r="X5129" s="78">
        <v>4</v>
      </c>
    </row>
    <row r="5130" spans="1:24" x14ac:dyDescent="0.25">
      <c r="A5130" s="67"/>
      <c r="B5130" s="67">
        <v>4508</v>
      </c>
      <c r="C5130" s="67" t="s">
        <v>814</v>
      </c>
      <c r="D5130" s="109">
        <v>385302</v>
      </c>
      <c r="E5130" s="86" t="s">
        <v>329</v>
      </c>
      <c r="F5130" s="72">
        <v>611110</v>
      </c>
      <c r="G5130" s="86" t="s">
        <v>258</v>
      </c>
      <c r="H5130" s="87">
        <v>112232.84999999999</v>
      </c>
      <c r="I5130" s="87">
        <v>116722.25999999998</v>
      </c>
      <c r="J5130" s="87">
        <v>109074</v>
      </c>
      <c r="K5130" s="87">
        <v>63170.849999999991</v>
      </c>
      <c r="L5130" s="80">
        <v>111957</v>
      </c>
      <c r="M5130" s="80">
        <f t="shared" si="119"/>
        <v>2883</v>
      </c>
      <c r="N5130" s="80"/>
      <c r="O5130" s="80"/>
      <c r="P5130" s="80"/>
      <c r="Q5130" s="78">
        <v>110010</v>
      </c>
      <c r="R5130" s="79" t="s">
        <v>150</v>
      </c>
      <c r="S5130" s="78">
        <v>10</v>
      </c>
      <c r="T5130" s="79" t="s">
        <v>150</v>
      </c>
      <c r="U5130" s="78">
        <v>11</v>
      </c>
      <c r="V5130" s="80" t="s">
        <v>156</v>
      </c>
      <c r="W5130" s="78">
        <v>61</v>
      </c>
      <c r="X5130" s="78">
        <v>1</v>
      </c>
    </row>
    <row r="5131" spans="1:24" x14ac:dyDescent="0.25">
      <c r="A5131" s="67"/>
      <c r="B5131" s="67">
        <v>4509</v>
      </c>
      <c r="C5131" s="67" t="s">
        <v>814</v>
      </c>
      <c r="D5131" s="109">
        <v>385302</v>
      </c>
      <c r="E5131" s="86" t="s">
        <v>329</v>
      </c>
      <c r="F5131" s="72">
        <v>611115</v>
      </c>
      <c r="G5131" s="86" t="s">
        <v>259</v>
      </c>
      <c r="H5131" s="87">
        <v>0</v>
      </c>
      <c r="I5131" s="87">
        <v>880.44</v>
      </c>
      <c r="J5131" s="87">
        <v>843</v>
      </c>
      <c r="K5131" s="87">
        <v>237.78</v>
      </c>
      <c r="L5131" s="80">
        <v>843</v>
      </c>
      <c r="M5131" s="80">
        <f t="shared" si="119"/>
        <v>0</v>
      </c>
      <c r="N5131" s="80"/>
      <c r="O5131" s="80"/>
      <c r="P5131" s="80"/>
      <c r="Q5131" s="78">
        <v>110010</v>
      </c>
      <c r="R5131" s="79" t="s">
        <v>150</v>
      </c>
      <c r="S5131" s="78">
        <v>10</v>
      </c>
      <c r="T5131" s="79" t="s">
        <v>150</v>
      </c>
      <c r="U5131" s="78">
        <v>11</v>
      </c>
      <c r="V5131" s="80" t="s">
        <v>156</v>
      </c>
      <c r="W5131" s="78">
        <v>61</v>
      </c>
      <c r="X5131" s="78">
        <v>1</v>
      </c>
    </row>
    <row r="5132" spans="1:24" x14ac:dyDescent="0.25">
      <c r="A5132" s="67"/>
      <c r="B5132" s="67">
        <v>4510</v>
      </c>
      <c r="C5132" s="67" t="s">
        <v>814</v>
      </c>
      <c r="D5132" s="109">
        <v>385302</v>
      </c>
      <c r="E5132" s="86" t="s">
        <v>329</v>
      </c>
      <c r="F5132" s="72">
        <v>611120</v>
      </c>
      <c r="G5132" s="86" t="s">
        <v>229</v>
      </c>
      <c r="H5132" s="87">
        <v>25878</v>
      </c>
      <c r="I5132" s="87">
        <v>40979.61</v>
      </c>
      <c r="J5132" s="87">
        <v>52608</v>
      </c>
      <c r="K5132" s="87">
        <v>37676.82</v>
      </c>
      <c r="L5132" s="80">
        <v>0</v>
      </c>
      <c r="M5132" s="80">
        <f t="shared" si="119"/>
        <v>-52608</v>
      </c>
      <c r="N5132" s="80"/>
      <c r="O5132" s="80"/>
      <c r="P5132" s="80"/>
      <c r="Q5132" s="78">
        <v>110010</v>
      </c>
      <c r="R5132" s="79" t="s">
        <v>150</v>
      </c>
      <c r="S5132" s="78">
        <v>10</v>
      </c>
      <c r="T5132" s="79" t="s">
        <v>150</v>
      </c>
      <c r="U5132" s="78">
        <v>11</v>
      </c>
      <c r="V5132" s="80" t="s">
        <v>156</v>
      </c>
      <c r="W5132" s="78">
        <v>61</v>
      </c>
      <c r="X5132" s="78">
        <v>1</v>
      </c>
    </row>
    <row r="5133" spans="1:24" x14ac:dyDescent="0.25">
      <c r="A5133" s="67"/>
      <c r="B5133" s="67">
        <v>4511</v>
      </c>
      <c r="C5133" s="67" t="s">
        <v>814</v>
      </c>
      <c r="D5133" s="109">
        <v>385302</v>
      </c>
      <c r="E5133" s="86" t="s">
        <v>329</v>
      </c>
      <c r="F5133" s="72">
        <v>611125</v>
      </c>
      <c r="G5133" s="86" t="s">
        <v>260</v>
      </c>
      <c r="H5133" s="87">
        <v>0</v>
      </c>
      <c r="I5133" s="87">
        <v>0</v>
      </c>
      <c r="J5133" s="87">
        <v>11257</v>
      </c>
      <c r="K5133" s="87">
        <v>5297.05</v>
      </c>
      <c r="L5133" s="80">
        <v>11918</v>
      </c>
      <c r="M5133" s="80">
        <f t="shared" si="119"/>
        <v>661</v>
      </c>
      <c r="N5133" s="80"/>
      <c r="O5133" s="80"/>
      <c r="P5133" s="80"/>
      <c r="Q5133" s="78">
        <v>110010</v>
      </c>
      <c r="R5133" s="79" t="s">
        <v>150</v>
      </c>
      <c r="S5133" s="78">
        <v>10</v>
      </c>
      <c r="T5133" s="79" t="s">
        <v>150</v>
      </c>
      <c r="U5133" s="78">
        <v>11</v>
      </c>
      <c r="V5133" s="80" t="s">
        <v>156</v>
      </c>
      <c r="W5133" s="78">
        <v>61</v>
      </c>
      <c r="X5133" s="78">
        <v>1</v>
      </c>
    </row>
    <row r="5134" spans="1:24" x14ac:dyDescent="0.25">
      <c r="A5134" s="67"/>
      <c r="B5134" s="67">
        <v>4512</v>
      </c>
      <c r="C5134" s="67" t="s">
        <v>814</v>
      </c>
      <c r="D5134" s="109">
        <v>385302</v>
      </c>
      <c r="E5134" s="86" t="s">
        <v>329</v>
      </c>
      <c r="F5134" s="72">
        <v>611130</v>
      </c>
      <c r="G5134" s="86" t="s">
        <v>261</v>
      </c>
      <c r="H5134" s="87">
        <v>0</v>
      </c>
      <c r="I5134" s="87">
        <v>14286.96</v>
      </c>
      <c r="J5134" s="87">
        <v>13086</v>
      </c>
      <c r="K5134" s="87">
        <v>8595.380000000001</v>
      </c>
      <c r="L5134" s="80">
        <v>13086</v>
      </c>
      <c r="M5134" s="80">
        <f t="shared" si="119"/>
        <v>0</v>
      </c>
      <c r="N5134" s="80"/>
      <c r="O5134" s="80"/>
      <c r="P5134" s="80"/>
      <c r="Q5134" s="78">
        <v>110010</v>
      </c>
      <c r="R5134" s="79" t="s">
        <v>150</v>
      </c>
      <c r="S5134" s="78">
        <v>10</v>
      </c>
      <c r="T5134" s="79" t="s">
        <v>150</v>
      </c>
      <c r="U5134" s="78">
        <v>11</v>
      </c>
      <c r="V5134" s="80" t="s">
        <v>156</v>
      </c>
      <c r="W5134" s="78">
        <v>61</v>
      </c>
      <c r="X5134" s="78">
        <v>1</v>
      </c>
    </row>
    <row r="5135" spans="1:24" s="66" customFormat="1" x14ac:dyDescent="0.25">
      <c r="A5135" s="67"/>
      <c r="B5135" s="67">
        <v>4513</v>
      </c>
      <c r="C5135" s="67" t="s">
        <v>814</v>
      </c>
      <c r="D5135" s="109">
        <v>385302</v>
      </c>
      <c r="E5135" s="86" t="s">
        <v>329</v>
      </c>
      <c r="F5135" s="72">
        <v>611150</v>
      </c>
      <c r="G5135" s="86" t="s">
        <v>262</v>
      </c>
      <c r="H5135" s="87">
        <v>15712.6</v>
      </c>
      <c r="I5135" s="87">
        <v>16341.099999999999</v>
      </c>
      <c r="J5135" s="87">
        <v>16996</v>
      </c>
      <c r="K5135" s="87">
        <v>-3524.38</v>
      </c>
      <c r="L5135" s="80">
        <v>17343</v>
      </c>
      <c r="M5135" s="80">
        <f t="shared" si="119"/>
        <v>347</v>
      </c>
      <c r="N5135" s="80"/>
      <c r="O5135" s="80"/>
      <c r="P5135" s="80"/>
      <c r="Q5135" s="78">
        <v>110010</v>
      </c>
      <c r="R5135" s="79" t="s">
        <v>150</v>
      </c>
      <c r="S5135" s="78">
        <v>10</v>
      </c>
      <c r="T5135" s="79" t="s">
        <v>150</v>
      </c>
      <c r="U5135" s="78">
        <v>11</v>
      </c>
      <c r="V5135" s="80" t="s">
        <v>156</v>
      </c>
      <c r="W5135" s="78">
        <v>61</v>
      </c>
      <c r="X5135" s="78">
        <v>1</v>
      </c>
    </row>
    <row r="5136" spans="1:24" x14ac:dyDescent="0.25">
      <c r="A5136" s="67"/>
      <c r="B5136" s="67">
        <v>4514</v>
      </c>
      <c r="C5136" s="67" t="s">
        <v>814</v>
      </c>
      <c r="D5136" s="109">
        <v>385302</v>
      </c>
      <c r="E5136" s="86" t="s">
        <v>329</v>
      </c>
      <c r="F5136" s="72">
        <v>611160</v>
      </c>
      <c r="G5136" s="86" t="s">
        <v>230</v>
      </c>
      <c r="H5136" s="87">
        <v>5434.8</v>
      </c>
      <c r="I5136" s="87">
        <v>8076</v>
      </c>
      <c r="J5136" s="87">
        <v>8565</v>
      </c>
      <c r="K5136" s="87">
        <v>0</v>
      </c>
      <c r="L5136" s="80">
        <v>0</v>
      </c>
      <c r="M5136" s="80">
        <f t="shared" si="119"/>
        <v>-8565</v>
      </c>
      <c r="N5136" s="80"/>
      <c r="O5136" s="80"/>
      <c r="P5136" s="80"/>
      <c r="Q5136" s="78">
        <v>110010</v>
      </c>
      <c r="R5136" s="79" t="s">
        <v>150</v>
      </c>
      <c r="S5136" s="78">
        <v>10</v>
      </c>
      <c r="T5136" s="79" t="s">
        <v>150</v>
      </c>
      <c r="U5136" s="78">
        <v>11</v>
      </c>
      <c r="V5136" s="80" t="s">
        <v>156</v>
      </c>
      <c r="W5136" s="78">
        <v>61</v>
      </c>
      <c r="X5136" s="78">
        <v>1</v>
      </c>
    </row>
    <row r="5137" spans="1:24" x14ac:dyDescent="0.25">
      <c r="A5137" s="67"/>
      <c r="B5137" s="67">
        <v>4515</v>
      </c>
      <c r="C5137" s="67" t="s">
        <v>814</v>
      </c>
      <c r="D5137" s="109">
        <v>385302</v>
      </c>
      <c r="E5137" s="86" t="s">
        <v>329</v>
      </c>
      <c r="F5137" s="72">
        <v>733110</v>
      </c>
      <c r="G5137" s="86" t="s">
        <v>214</v>
      </c>
      <c r="H5137" s="87">
        <v>0</v>
      </c>
      <c r="I5137" s="87">
        <v>456.21</v>
      </c>
      <c r="J5137" s="87">
        <v>1500</v>
      </c>
      <c r="K5137" s="87">
        <v>0</v>
      </c>
      <c r="L5137" s="80">
        <v>1500</v>
      </c>
      <c r="M5137" s="80">
        <f t="shared" si="119"/>
        <v>0</v>
      </c>
      <c r="N5137" s="80"/>
      <c r="O5137" s="80"/>
      <c r="P5137" s="80"/>
      <c r="Q5137" s="78">
        <v>110010</v>
      </c>
      <c r="R5137" s="79" t="s">
        <v>150</v>
      </c>
      <c r="S5137" s="78">
        <v>10</v>
      </c>
      <c r="T5137" s="79" t="s">
        <v>150</v>
      </c>
      <c r="U5137" s="78">
        <v>11</v>
      </c>
      <c r="V5137" s="80" t="s">
        <v>156</v>
      </c>
      <c r="W5137" s="78">
        <v>73</v>
      </c>
      <c r="X5137" s="78">
        <v>4</v>
      </c>
    </row>
    <row r="5138" spans="1:24" x14ac:dyDescent="0.25">
      <c r="A5138" s="67"/>
      <c r="B5138" s="67">
        <v>4516</v>
      </c>
      <c r="C5138" s="67" t="s">
        <v>814</v>
      </c>
      <c r="D5138" s="109">
        <v>385302</v>
      </c>
      <c r="E5138" s="86" t="s">
        <v>329</v>
      </c>
      <c r="F5138" s="72">
        <v>733220</v>
      </c>
      <c r="G5138" s="86" t="s">
        <v>256</v>
      </c>
      <c r="H5138" s="87">
        <v>0</v>
      </c>
      <c r="I5138" s="87">
        <v>0</v>
      </c>
      <c r="J5138" s="87">
        <v>50</v>
      </c>
      <c r="K5138" s="87">
        <v>0</v>
      </c>
      <c r="L5138" s="80">
        <v>50</v>
      </c>
      <c r="M5138" s="80">
        <f t="shared" si="119"/>
        <v>0</v>
      </c>
      <c r="N5138" s="80"/>
      <c r="O5138" s="80"/>
      <c r="P5138" s="80"/>
      <c r="Q5138" s="78">
        <v>110010</v>
      </c>
      <c r="R5138" s="79" t="s">
        <v>150</v>
      </c>
      <c r="S5138" s="78">
        <v>10</v>
      </c>
      <c r="T5138" s="79" t="s">
        <v>150</v>
      </c>
      <c r="U5138" s="78">
        <v>11</v>
      </c>
      <c r="V5138" s="80" t="s">
        <v>156</v>
      </c>
      <c r="W5138" s="78">
        <v>73</v>
      </c>
      <c r="X5138" s="78">
        <v>4</v>
      </c>
    </row>
    <row r="5139" spans="1:24" x14ac:dyDescent="0.25">
      <c r="A5139" s="67"/>
      <c r="B5139" s="67">
        <v>4517</v>
      </c>
      <c r="C5139" s="67" t="s">
        <v>814</v>
      </c>
      <c r="D5139" s="109">
        <v>385302</v>
      </c>
      <c r="E5139" s="86" t="s">
        <v>329</v>
      </c>
      <c r="F5139" s="72">
        <v>744210</v>
      </c>
      <c r="G5139" s="86" t="s">
        <v>190</v>
      </c>
      <c r="H5139" s="87">
        <v>29</v>
      </c>
      <c r="I5139" s="87">
        <v>0</v>
      </c>
      <c r="J5139" s="87">
        <v>200</v>
      </c>
      <c r="K5139" s="87">
        <v>0</v>
      </c>
      <c r="L5139" s="80">
        <v>200</v>
      </c>
      <c r="M5139" s="80">
        <f t="shared" si="119"/>
        <v>0</v>
      </c>
      <c r="N5139" s="80"/>
      <c r="O5139" s="80"/>
      <c r="P5139" s="80"/>
      <c r="Q5139" s="78">
        <v>110010</v>
      </c>
      <c r="R5139" s="79" t="s">
        <v>150</v>
      </c>
      <c r="S5139" s="78">
        <v>10</v>
      </c>
      <c r="T5139" s="79" t="s">
        <v>150</v>
      </c>
      <c r="U5139" s="78">
        <v>11</v>
      </c>
      <c r="V5139" s="80" t="s">
        <v>156</v>
      </c>
      <c r="W5139" s="78">
        <v>74</v>
      </c>
      <c r="X5139" s="78">
        <v>4</v>
      </c>
    </row>
    <row r="5140" spans="1:24" x14ac:dyDescent="0.25">
      <c r="A5140" s="67"/>
      <c r="B5140" s="67">
        <v>4518</v>
      </c>
      <c r="C5140" s="67" t="s">
        <v>814</v>
      </c>
      <c r="D5140" s="109">
        <v>385302</v>
      </c>
      <c r="E5140" s="86" t="s">
        <v>329</v>
      </c>
      <c r="F5140" s="72">
        <v>744220</v>
      </c>
      <c r="G5140" s="86" t="s">
        <v>191</v>
      </c>
      <c r="H5140" s="87">
        <v>0</v>
      </c>
      <c r="I5140" s="87">
        <v>0</v>
      </c>
      <c r="J5140" s="87">
        <v>400</v>
      </c>
      <c r="K5140" s="87">
        <v>0</v>
      </c>
      <c r="L5140" s="80">
        <v>400</v>
      </c>
      <c r="M5140" s="80">
        <f t="shared" si="119"/>
        <v>0</v>
      </c>
      <c r="N5140" s="80"/>
      <c r="O5140" s="80"/>
      <c r="P5140" s="80"/>
      <c r="Q5140" s="78">
        <v>110010</v>
      </c>
      <c r="R5140" s="79" t="s">
        <v>150</v>
      </c>
      <c r="S5140" s="78">
        <v>10</v>
      </c>
      <c r="T5140" s="79" t="s">
        <v>150</v>
      </c>
      <c r="U5140" s="78">
        <v>11</v>
      </c>
      <c r="V5140" s="80" t="s">
        <v>156</v>
      </c>
      <c r="W5140" s="78">
        <v>74</v>
      </c>
      <c r="X5140" s="78">
        <v>4</v>
      </c>
    </row>
    <row r="5141" spans="1:24" x14ac:dyDescent="0.25">
      <c r="A5141" s="67"/>
      <c r="B5141" s="67">
        <v>4519</v>
      </c>
      <c r="C5141" s="67" t="s">
        <v>814</v>
      </c>
      <c r="D5141" s="109">
        <v>385302</v>
      </c>
      <c r="E5141" s="86" t="s">
        <v>329</v>
      </c>
      <c r="F5141" s="72">
        <v>755110</v>
      </c>
      <c r="G5141" s="86" t="s">
        <v>323</v>
      </c>
      <c r="H5141" s="87">
        <v>0</v>
      </c>
      <c r="I5141" s="87">
        <v>0</v>
      </c>
      <c r="J5141" s="87">
        <v>200</v>
      </c>
      <c r="K5141" s="87">
        <v>0</v>
      </c>
      <c r="L5141" s="80">
        <v>160</v>
      </c>
      <c r="M5141" s="80">
        <f t="shared" si="119"/>
        <v>-40</v>
      </c>
      <c r="N5141" s="80"/>
      <c r="O5141" s="80"/>
      <c r="P5141" s="80"/>
      <c r="Q5141" s="78">
        <v>110010</v>
      </c>
      <c r="R5141" s="79" t="s">
        <v>150</v>
      </c>
      <c r="S5141" s="78">
        <v>10</v>
      </c>
      <c r="T5141" s="79" t="s">
        <v>150</v>
      </c>
      <c r="U5141" s="78">
        <v>11</v>
      </c>
      <c r="V5141" s="80" t="s">
        <v>156</v>
      </c>
      <c r="W5141" s="78">
        <v>75</v>
      </c>
      <c r="X5141" s="78">
        <v>4</v>
      </c>
    </row>
    <row r="5142" spans="1:24" x14ac:dyDescent="0.25">
      <c r="A5142" s="67"/>
      <c r="B5142" s="67">
        <v>4520</v>
      </c>
      <c r="C5142" s="67" t="s">
        <v>814</v>
      </c>
      <c r="D5142" s="109">
        <v>385302</v>
      </c>
      <c r="E5142" s="86" t="s">
        <v>329</v>
      </c>
      <c r="F5142" s="72">
        <v>755240</v>
      </c>
      <c r="G5142" s="86" t="s">
        <v>193</v>
      </c>
      <c r="H5142" s="87">
        <v>0</v>
      </c>
      <c r="I5142" s="87">
        <v>0</v>
      </c>
      <c r="J5142" s="87">
        <v>200</v>
      </c>
      <c r="K5142" s="87">
        <v>0</v>
      </c>
      <c r="L5142" s="80">
        <v>160</v>
      </c>
      <c r="M5142" s="80">
        <f t="shared" si="119"/>
        <v>-40</v>
      </c>
      <c r="N5142" s="80"/>
      <c r="O5142" s="80"/>
      <c r="P5142" s="80"/>
      <c r="Q5142" s="78">
        <v>110010</v>
      </c>
      <c r="R5142" s="79" t="s">
        <v>150</v>
      </c>
      <c r="S5142" s="78">
        <v>10</v>
      </c>
      <c r="T5142" s="79" t="s">
        <v>150</v>
      </c>
      <c r="U5142" s="78">
        <v>11</v>
      </c>
      <c r="V5142" s="80" t="s">
        <v>156</v>
      </c>
      <c r="W5142" s="78">
        <v>75</v>
      </c>
      <c r="X5142" s="78">
        <v>4</v>
      </c>
    </row>
    <row r="5143" spans="1:24" x14ac:dyDescent="0.25">
      <c r="A5143" s="67"/>
      <c r="B5143" s="67">
        <v>4521</v>
      </c>
      <c r="C5143" s="67" t="s">
        <v>814</v>
      </c>
      <c r="D5143" s="109">
        <v>385302</v>
      </c>
      <c r="E5143" s="86" t="s">
        <v>329</v>
      </c>
      <c r="F5143" s="72">
        <v>755310</v>
      </c>
      <c r="G5143" s="86" t="s">
        <v>194</v>
      </c>
      <c r="H5143" s="87">
        <v>1484.98</v>
      </c>
      <c r="I5143" s="87">
        <v>2029.32</v>
      </c>
      <c r="J5143" s="87">
        <v>1350</v>
      </c>
      <c r="K5143" s="87">
        <v>1314.12</v>
      </c>
      <c r="L5143" s="80">
        <v>1380</v>
      </c>
      <c r="M5143" s="80">
        <f t="shared" si="119"/>
        <v>30</v>
      </c>
      <c r="N5143" s="80"/>
      <c r="O5143" s="80"/>
      <c r="P5143" s="80"/>
      <c r="Q5143" s="78">
        <v>110010</v>
      </c>
      <c r="R5143" s="79" t="s">
        <v>150</v>
      </c>
      <c r="S5143" s="78">
        <v>10</v>
      </c>
      <c r="T5143" s="79" t="s">
        <v>150</v>
      </c>
      <c r="U5143" s="78">
        <v>11</v>
      </c>
      <c r="V5143" s="80" t="s">
        <v>156</v>
      </c>
      <c r="W5143" s="78">
        <v>75</v>
      </c>
      <c r="X5143" s="78">
        <v>4</v>
      </c>
    </row>
    <row r="5144" spans="1:24" x14ac:dyDescent="0.25">
      <c r="A5144" s="67"/>
      <c r="B5144" s="67">
        <v>4522</v>
      </c>
      <c r="C5144" s="67" t="s">
        <v>814</v>
      </c>
      <c r="D5144" s="109">
        <v>385302</v>
      </c>
      <c r="E5144" s="86" t="s">
        <v>329</v>
      </c>
      <c r="F5144" s="72">
        <v>755360</v>
      </c>
      <c r="G5144" s="86" t="s">
        <v>225</v>
      </c>
      <c r="H5144" s="87">
        <v>1143.49</v>
      </c>
      <c r="I5144" s="87">
        <v>1851.57</v>
      </c>
      <c r="J5144" s="87">
        <v>950</v>
      </c>
      <c r="K5144" s="87">
        <v>961.63</v>
      </c>
      <c r="L5144" s="80">
        <v>1000</v>
      </c>
      <c r="M5144" s="80">
        <f t="shared" si="119"/>
        <v>50</v>
      </c>
      <c r="N5144" s="80"/>
      <c r="O5144" s="80"/>
      <c r="P5144" s="80"/>
      <c r="Q5144" s="78">
        <v>110010</v>
      </c>
      <c r="R5144" s="79" t="s">
        <v>150</v>
      </c>
      <c r="S5144" s="78">
        <v>10</v>
      </c>
      <c r="T5144" s="79" t="s">
        <v>150</v>
      </c>
      <c r="U5144" s="78">
        <v>11</v>
      </c>
      <c r="V5144" s="80" t="s">
        <v>156</v>
      </c>
      <c r="W5144" s="78">
        <v>75</v>
      </c>
      <c r="X5144" s="78">
        <v>4</v>
      </c>
    </row>
    <row r="5145" spans="1:24" x14ac:dyDescent="0.25">
      <c r="A5145" s="67"/>
      <c r="B5145" s="67">
        <v>4523</v>
      </c>
      <c r="C5145" s="67" t="s">
        <v>814</v>
      </c>
      <c r="D5145" s="109">
        <v>385302</v>
      </c>
      <c r="E5145" s="86" t="s">
        <v>329</v>
      </c>
      <c r="F5145" s="72">
        <v>755510</v>
      </c>
      <c r="G5145" s="86" t="s">
        <v>195</v>
      </c>
      <c r="H5145" s="87">
        <v>0</v>
      </c>
      <c r="I5145" s="87">
        <v>0</v>
      </c>
      <c r="J5145" s="87">
        <v>500</v>
      </c>
      <c r="K5145" s="87">
        <v>0</v>
      </c>
      <c r="L5145" s="80">
        <v>500</v>
      </c>
      <c r="M5145" s="80">
        <f t="shared" si="119"/>
        <v>0</v>
      </c>
      <c r="N5145" s="80"/>
      <c r="O5145" s="80"/>
      <c r="P5145" s="80"/>
      <c r="Q5145" s="78">
        <v>110010</v>
      </c>
      <c r="R5145" s="79" t="s">
        <v>150</v>
      </c>
      <c r="S5145" s="78">
        <v>10</v>
      </c>
      <c r="T5145" s="79" t="s">
        <v>150</v>
      </c>
      <c r="U5145" s="78">
        <v>11</v>
      </c>
      <c r="V5145" s="80" t="s">
        <v>156</v>
      </c>
      <c r="W5145" s="78">
        <v>75</v>
      </c>
      <c r="X5145" s="78">
        <v>4</v>
      </c>
    </row>
    <row r="5146" spans="1:24" x14ac:dyDescent="0.25">
      <c r="A5146" s="67"/>
      <c r="B5146" s="67">
        <v>4524</v>
      </c>
      <c r="C5146" s="67" t="s">
        <v>814</v>
      </c>
      <c r="D5146" s="109">
        <v>385302</v>
      </c>
      <c r="E5146" s="86" t="s">
        <v>329</v>
      </c>
      <c r="F5146" s="72">
        <v>755705</v>
      </c>
      <c r="G5146" s="86" t="s">
        <v>196</v>
      </c>
      <c r="H5146" s="87">
        <v>0</v>
      </c>
      <c r="I5146" s="87">
        <v>0</v>
      </c>
      <c r="J5146" s="87">
        <v>50</v>
      </c>
      <c r="K5146" s="87">
        <v>0</v>
      </c>
      <c r="L5146" s="80">
        <v>50</v>
      </c>
      <c r="M5146" s="80">
        <f t="shared" si="119"/>
        <v>0</v>
      </c>
      <c r="N5146" s="80"/>
      <c r="O5146" s="80"/>
      <c r="P5146" s="80"/>
      <c r="Q5146" s="78">
        <v>110010</v>
      </c>
      <c r="R5146" s="79" t="s">
        <v>150</v>
      </c>
      <c r="S5146" s="78">
        <v>10</v>
      </c>
      <c r="T5146" s="79" t="s">
        <v>150</v>
      </c>
      <c r="U5146" s="78">
        <v>11</v>
      </c>
      <c r="V5146" s="80" t="s">
        <v>156</v>
      </c>
      <c r="W5146" s="78">
        <v>75</v>
      </c>
      <c r="X5146" s="78">
        <v>4</v>
      </c>
    </row>
    <row r="5147" spans="1:24" x14ac:dyDescent="0.25">
      <c r="A5147" s="67"/>
      <c r="B5147" s="67"/>
      <c r="C5147" s="67" t="s">
        <v>814</v>
      </c>
      <c r="D5147" s="109">
        <v>385302</v>
      </c>
      <c r="E5147" s="86" t="s">
        <v>329</v>
      </c>
      <c r="F5147" s="66">
        <v>798142</v>
      </c>
      <c r="G5147" s="66" t="s">
        <v>839</v>
      </c>
      <c r="H5147" s="87"/>
      <c r="I5147" s="87"/>
      <c r="J5147" s="87"/>
      <c r="K5147" s="87"/>
      <c r="L5147" s="80">
        <v>-402</v>
      </c>
      <c r="M5147" s="80">
        <f t="shared" si="119"/>
        <v>-402</v>
      </c>
      <c r="N5147" s="80"/>
      <c r="O5147" s="80"/>
      <c r="P5147" s="80"/>
      <c r="Q5147" s="78">
        <v>110010</v>
      </c>
      <c r="R5147" s="79" t="s">
        <v>150</v>
      </c>
      <c r="S5147" s="78">
        <v>10</v>
      </c>
      <c r="T5147" s="79" t="s">
        <v>150</v>
      </c>
      <c r="U5147" s="78">
        <v>11</v>
      </c>
      <c r="V5147" s="80" t="s">
        <v>156</v>
      </c>
      <c r="W5147" s="78">
        <v>79</v>
      </c>
      <c r="X5147" s="78">
        <v>4</v>
      </c>
    </row>
    <row r="5148" spans="1:24" x14ac:dyDescent="0.25">
      <c r="A5148" s="67"/>
      <c r="B5148" s="67">
        <v>4217</v>
      </c>
      <c r="C5148" s="67" t="s">
        <v>813</v>
      </c>
      <c r="D5148" s="107">
        <v>280106</v>
      </c>
      <c r="E5148" s="75" t="s">
        <v>290</v>
      </c>
      <c r="F5148" s="76">
        <v>611310</v>
      </c>
      <c r="G5148" s="75" t="s">
        <v>179</v>
      </c>
      <c r="H5148" s="77">
        <v>59536.55999999999</v>
      </c>
      <c r="I5148" s="77">
        <v>61898.75999999998</v>
      </c>
      <c r="J5148" s="77">
        <v>64356</v>
      </c>
      <c r="K5148" s="77">
        <v>32177.759999999998</v>
      </c>
      <c r="L5148" s="80">
        <v>64356</v>
      </c>
      <c r="M5148" s="80"/>
      <c r="N5148" s="80"/>
      <c r="O5148" s="80"/>
      <c r="P5148" s="80"/>
      <c r="Q5148" s="78">
        <v>110010</v>
      </c>
      <c r="R5148" s="79" t="s">
        <v>715</v>
      </c>
      <c r="S5148" s="78">
        <v>40</v>
      </c>
      <c r="T5148" s="79" t="s">
        <v>715</v>
      </c>
      <c r="U5148" s="78">
        <v>11</v>
      </c>
      <c r="V5148" s="80" t="s">
        <v>156</v>
      </c>
      <c r="W5148" s="78">
        <v>61</v>
      </c>
      <c r="X5148" s="78">
        <v>9</v>
      </c>
    </row>
    <row r="5149" spans="1:24" x14ac:dyDescent="0.25">
      <c r="A5149" s="67"/>
      <c r="B5149" s="67">
        <v>4218</v>
      </c>
      <c r="C5149" s="67" t="s">
        <v>813</v>
      </c>
      <c r="D5149" s="107">
        <v>280106</v>
      </c>
      <c r="E5149" s="75" t="s">
        <v>290</v>
      </c>
      <c r="F5149" s="76">
        <v>611430</v>
      </c>
      <c r="G5149" s="75" t="s">
        <v>255</v>
      </c>
      <c r="H5149" s="77">
        <v>31686.240000000002</v>
      </c>
      <c r="I5149" s="77">
        <v>32953.68</v>
      </c>
      <c r="J5149" s="77">
        <v>34272</v>
      </c>
      <c r="K5149" s="77">
        <v>17135.88</v>
      </c>
      <c r="L5149" s="80">
        <v>34272</v>
      </c>
      <c r="M5149" s="80"/>
      <c r="N5149" s="80"/>
      <c r="O5149" s="80"/>
      <c r="P5149" s="80"/>
      <c r="Q5149" s="78">
        <v>110010</v>
      </c>
      <c r="R5149" s="79" t="s">
        <v>715</v>
      </c>
      <c r="S5149" s="78">
        <v>40</v>
      </c>
      <c r="T5149" s="79" t="s">
        <v>715</v>
      </c>
      <c r="U5149" s="78">
        <v>11</v>
      </c>
      <c r="V5149" s="80" t="s">
        <v>156</v>
      </c>
      <c r="W5149" s="78">
        <v>61</v>
      </c>
      <c r="X5149" s="78">
        <v>9</v>
      </c>
    </row>
    <row r="5150" spans="1:24" x14ac:dyDescent="0.25">
      <c r="A5150" s="67"/>
      <c r="B5150" s="67">
        <v>4219</v>
      </c>
      <c r="C5150" s="67" t="s">
        <v>813</v>
      </c>
      <c r="D5150" s="107">
        <v>280106</v>
      </c>
      <c r="E5150" s="75" t="s">
        <v>290</v>
      </c>
      <c r="F5150" s="76">
        <v>611470</v>
      </c>
      <c r="G5150" s="75" t="s">
        <v>291</v>
      </c>
      <c r="H5150" s="77">
        <v>38041.25</v>
      </c>
      <c r="I5150" s="77">
        <v>28779.580000000005</v>
      </c>
      <c r="J5150" s="77">
        <v>27925</v>
      </c>
      <c r="K5150" s="77">
        <v>13962.359999999999</v>
      </c>
      <c r="L5150" s="80">
        <v>27925</v>
      </c>
      <c r="M5150" s="80"/>
      <c r="N5150" s="80"/>
      <c r="O5150" s="80"/>
      <c r="P5150" s="80"/>
      <c r="Q5150" s="78">
        <v>110010</v>
      </c>
      <c r="R5150" s="79" t="s">
        <v>715</v>
      </c>
      <c r="S5150" s="78">
        <v>40</v>
      </c>
      <c r="T5150" s="79" t="s">
        <v>715</v>
      </c>
      <c r="U5150" s="78">
        <v>11</v>
      </c>
      <c r="V5150" s="80" t="s">
        <v>156</v>
      </c>
      <c r="W5150" s="78">
        <v>61</v>
      </c>
      <c r="X5150" s="78">
        <v>9</v>
      </c>
    </row>
    <row r="5151" spans="1:24" x14ac:dyDescent="0.25">
      <c r="A5151" s="67"/>
      <c r="B5151" s="67">
        <v>4220</v>
      </c>
      <c r="C5151" s="67" t="s">
        <v>813</v>
      </c>
      <c r="D5151" s="107">
        <v>280106</v>
      </c>
      <c r="E5151" s="75" t="s">
        <v>290</v>
      </c>
      <c r="F5151" s="76">
        <v>611489</v>
      </c>
      <c r="G5151" s="75" t="s">
        <v>733</v>
      </c>
      <c r="H5151" s="77">
        <v>0</v>
      </c>
      <c r="I5151" s="77">
        <v>3.96</v>
      </c>
      <c r="J5151" s="77">
        <v>0</v>
      </c>
      <c r="K5151" s="77">
        <v>0</v>
      </c>
      <c r="L5151" s="80">
        <v>0</v>
      </c>
      <c r="M5151" s="80"/>
      <c r="N5151" s="80"/>
      <c r="O5151" s="80"/>
      <c r="P5151" s="80"/>
      <c r="Q5151" s="78">
        <v>110010</v>
      </c>
      <c r="R5151" s="79" t="s">
        <v>715</v>
      </c>
      <c r="S5151" s="78">
        <v>40</v>
      </c>
      <c r="T5151" s="79" t="s">
        <v>715</v>
      </c>
      <c r="U5151" s="78">
        <v>11</v>
      </c>
      <c r="V5151" s="80" t="s">
        <v>156</v>
      </c>
      <c r="W5151" s="78">
        <v>61</v>
      </c>
      <c r="X5151" s="78">
        <v>9</v>
      </c>
    </row>
    <row r="5152" spans="1:24" x14ac:dyDescent="0.25">
      <c r="A5152" s="67"/>
      <c r="B5152" s="67">
        <v>4221</v>
      </c>
      <c r="C5152" s="67" t="s">
        <v>813</v>
      </c>
      <c r="D5152" s="107">
        <v>280106</v>
      </c>
      <c r="E5152" s="75" t="s">
        <v>290</v>
      </c>
      <c r="F5152" s="76">
        <v>611491</v>
      </c>
      <c r="G5152" s="75" t="s">
        <v>233</v>
      </c>
      <c r="H5152" s="77">
        <v>169.89</v>
      </c>
      <c r="I5152" s="77">
        <v>0</v>
      </c>
      <c r="J5152" s="77">
        <v>0</v>
      </c>
      <c r="K5152" s="77">
        <v>0</v>
      </c>
      <c r="L5152" s="80">
        <v>0</v>
      </c>
      <c r="M5152" s="80"/>
      <c r="N5152" s="80"/>
      <c r="O5152" s="80"/>
      <c r="P5152" s="80"/>
      <c r="Q5152" s="78">
        <v>110010</v>
      </c>
      <c r="R5152" s="79" t="s">
        <v>715</v>
      </c>
      <c r="S5152" s="78">
        <v>40</v>
      </c>
      <c r="T5152" s="79" t="s">
        <v>715</v>
      </c>
      <c r="U5152" s="78">
        <v>11</v>
      </c>
      <c r="V5152" s="80" t="s">
        <v>156</v>
      </c>
      <c r="W5152" s="78">
        <v>61</v>
      </c>
      <c r="X5152" s="78">
        <v>9</v>
      </c>
    </row>
    <row r="5153" spans="1:24" x14ac:dyDescent="0.25">
      <c r="A5153" s="67"/>
      <c r="B5153" s="67">
        <v>4222</v>
      </c>
      <c r="C5153" s="67" t="s">
        <v>813</v>
      </c>
      <c r="D5153" s="107">
        <v>280106</v>
      </c>
      <c r="E5153" s="75" t="s">
        <v>290</v>
      </c>
      <c r="F5153" s="76">
        <v>611492</v>
      </c>
      <c r="G5153" s="75" t="s">
        <v>183</v>
      </c>
      <c r="H5153" s="77">
        <v>586.64</v>
      </c>
      <c r="I5153" s="77">
        <v>352.72999999999996</v>
      </c>
      <c r="J5153" s="77">
        <v>1040</v>
      </c>
      <c r="K5153" s="77">
        <v>0</v>
      </c>
      <c r="L5153" s="80">
        <v>0</v>
      </c>
      <c r="M5153" s="80"/>
      <c r="N5153" s="80"/>
      <c r="O5153" s="80"/>
      <c r="P5153" s="80"/>
      <c r="Q5153" s="78">
        <v>110010</v>
      </c>
      <c r="R5153" s="79" t="s">
        <v>715</v>
      </c>
      <c r="S5153" s="78">
        <v>40</v>
      </c>
      <c r="T5153" s="79" t="s">
        <v>715</v>
      </c>
      <c r="U5153" s="78">
        <v>11</v>
      </c>
      <c r="V5153" s="80" t="s">
        <v>156</v>
      </c>
      <c r="W5153" s="78">
        <v>61</v>
      </c>
      <c r="X5153" s="78">
        <v>9</v>
      </c>
    </row>
    <row r="5154" spans="1:24" x14ac:dyDescent="0.25">
      <c r="A5154" s="67"/>
      <c r="B5154" s="67">
        <v>4223</v>
      </c>
      <c r="C5154" s="67" t="s">
        <v>813</v>
      </c>
      <c r="D5154" s="107">
        <v>280106</v>
      </c>
      <c r="E5154" s="75" t="s">
        <v>290</v>
      </c>
      <c r="F5154" s="76">
        <v>712310</v>
      </c>
      <c r="G5154" s="75" t="s">
        <v>222</v>
      </c>
      <c r="H5154" s="77">
        <v>0</v>
      </c>
      <c r="I5154" s="77">
        <v>0</v>
      </c>
      <c r="J5154" s="77">
        <v>2000</v>
      </c>
      <c r="K5154" s="77">
        <v>0</v>
      </c>
      <c r="L5154" s="80">
        <v>2000</v>
      </c>
      <c r="M5154" s="80"/>
      <c r="N5154" s="80"/>
      <c r="O5154" s="80"/>
      <c r="P5154" s="80"/>
      <c r="Q5154" s="78">
        <v>110010</v>
      </c>
      <c r="R5154" s="79" t="s">
        <v>715</v>
      </c>
      <c r="S5154" s="78">
        <v>40</v>
      </c>
      <c r="T5154" s="79" t="s">
        <v>715</v>
      </c>
      <c r="U5154" s="78">
        <v>11</v>
      </c>
      <c r="V5154" s="80" t="s">
        <v>156</v>
      </c>
      <c r="W5154" s="78">
        <v>71</v>
      </c>
      <c r="X5154" s="78">
        <v>9</v>
      </c>
    </row>
    <row r="5155" spans="1:24" x14ac:dyDescent="0.25">
      <c r="A5155" s="67"/>
      <c r="B5155" s="67">
        <v>4224</v>
      </c>
      <c r="C5155" s="67" t="s">
        <v>813</v>
      </c>
      <c r="D5155" s="107">
        <v>280106</v>
      </c>
      <c r="E5155" s="75" t="s">
        <v>290</v>
      </c>
      <c r="F5155" s="76">
        <v>733110</v>
      </c>
      <c r="G5155" s="75" t="s">
        <v>214</v>
      </c>
      <c r="H5155" s="77">
        <v>25251.9</v>
      </c>
      <c r="I5155" s="77">
        <v>4570.53</v>
      </c>
      <c r="J5155" s="77">
        <v>14263</v>
      </c>
      <c r="K5155" s="77">
        <v>13060.500000000002</v>
      </c>
      <c r="L5155" s="80">
        <v>77000</v>
      </c>
      <c r="M5155" s="80"/>
      <c r="N5155" s="80"/>
      <c r="O5155" s="80">
        <v>72000</v>
      </c>
      <c r="P5155" s="80"/>
      <c r="Q5155" s="78">
        <v>110010</v>
      </c>
      <c r="R5155" s="79" t="s">
        <v>715</v>
      </c>
      <c r="S5155" s="78">
        <v>40</v>
      </c>
      <c r="T5155" s="79" t="s">
        <v>715</v>
      </c>
      <c r="U5155" s="78">
        <v>11</v>
      </c>
      <c r="V5155" s="80" t="s">
        <v>156</v>
      </c>
      <c r="W5155" s="78">
        <v>73</v>
      </c>
      <c r="X5155" s="78">
        <v>9</v>
      </c>
    </row>
    <row r="5156" spans="1:24" x14ac:dyDescent="0.25">
      <c r="A5156" s="67"/>
      <c r="B5156" s="67">
        <v>4225</v>
      </c>
      <c r="C5156" s="67" t="s">
        <v>813</v>
      </c>
      <c r="D5156" s="107">
        <v>280106</v>
      </c>
      <c r="E5156" s="75" t="s">
        <v>290</v>
      </c>
      <c r="F5156" s="76">
        <v>733120</v>
      </c>
      <c r="G5156" s="75" t="s">
        <v>188</v>
      </c>
      <c r="H5156" s="77">
        <v>3142.38</v>
      </c>
      <c r="I5156" s="77">
        <v>1980.5600000000004</v>
      </c>
      <c r="J5156" s="77">
        <v>2000</v>
      </c>
      <c r="K5156" s="77">
        <v>491.96</v>
      </c>
      <c r="L5156" s="80">
        <v>2000</v>
      </c>
      <c r="M5156" s="80"/>
      <c r="N5156" s="80"/>
      <c r="O5156" s="80"/>
      <c r="P5156" s="80"/>
      <c r="Q5156" s="78">
        <v>110010</v>
      </c>
      <c r="R5156" s="79" t="s">
        <v>715</v>
      </c>
      <c r="S5156" s="78">
        <v>40</v>
      </c>
      <c r="T5156" s="79" t="s">
        <v>715</v>
      </c>
      <c r="U5156" s="78">
        <v>11</v>
      </c>
      <c r="V5156" s="80" t="s">
        <v>156</v>
      </c>
      <c r="W5156" s="78">
        <v>73</v>
      </c>
      <c r="X5156" s="78">
        <v>9</v>
      </c>
    </row>
    <row r="5157" spans="1:24" x14ac:dyDescent="0.25">
      <c r="A5157" s="67"/>
      <c r="B5157" s="67">
        <v>4226</v>
      </c>
      <c r="C5157" s="67" t="s">
        <v>813</v>
      </c>
      <c r="D5157" s="107">
        <v>280106</v>
      </c>
      <c r="E5157" s="75" t="s">
        <v>290</v>
      </c>
      <c r="F5157" s="76">
        <v>733460</v>
      </c>
      <c r="G5157" s="75" t="s">
        <v>293</v>
      </c>
      <c r="H5157" s="77">
        <v>49.94</v>
      </c>
      <c r="I5157" s="77">
        <v>35</v>
      </c>
      <c r="J5157" s="77">
        <v>300</v>
      </c>
      <c r="K5157" s="77">
        <v>298.86</v>
      </c>
      <c r="L5157" s="80">
        <v>0</v>
      </c>
      <c r="M5157" s="80"/>
      <c r="N5157" s="80"/>
      <c r="O5157" s="80"/>
      <c r="P5157" s="80"/>
      <c r="Q5157" s="78">
        <v>110010</v>
      </c>
      <c r="R5157" s="79" t="s">
        <v>715</v>
      </c>
      <c r="S5157" s="78">
        <v>40</v>
      </c>
      <c r="T5157" s="79" t="s">
        <v>715</v>
      </c>
      <c r="U5157" s="78">
        <v>11</v>
      </c>
      <c r="V5157" s="80" t="s">
        <v>156</v>
      </c>
      <c r="W5157" s="78">
        <v>73</v>
      </c>
      <c r="X5157" s="78">
        <v>9</v>
      </c>
    </row>
    <row r="5158" spans="1:24" x14ac:dyDescent="0.25">
      <c r="A5158" s="67"/>
      <c r="B5158" s="67">
        <v>4227</v>
      </c>
      <c r="C5158" s="67" t="s">
        <v>813</v>
      </c>
      <c r="D5158" s="107">
        <v>280106</v>
      </c>
      <c r="E5158" s="75" t="s">
        <v>290</v>
      </c>
      <c r="F5158" s="76">
        <v>744210</v>
      </c>
      <c r="G5158" s="75" t="s">
        <v>190</v>
      </c>
      <c r="H5158" s="77">
        <v>11.14</v>
      </c>
      <c r="I5158" s="77">
        <v>11.48</v>
      </c>
      <c r="J5158" s="77">
        <v>500</v>
      </c>
      <c r="K5158" s="77">
        <v>0</v>
      </c>
      <c r="L5158" s="80">
        <v>500</v>
      </c>
      <c r="M5158" s="80"/>
      <c r="N5158" s="80"/>
      <c r="O5158" s="80"/>
      <c r="P5158" s="80"/>
      <c r="Q5158" s="78">
        <v>110010</v>
      </c>
      <c r="R5158" s="79" t="s">
        <v>715</v>
      </c>
      <c r="S5158" s="78">
        <v>40</v>
      </c>
      <c r="T5158" s="79" t="s">
        <v>715</v>
      </c>
      <c r="U5158" s="78">
        <v>11</v>
      </c>
      <c r="V5158" s="80" t="s">
        <v>156</v>
      </c>
      <c r="W5158" s="78">
        <v>74</v>
      </c>
      <c r="X5158" s="78">
        <v>9</v>
      </c>
    </row>
    <row r="5159" spans="1:24" s="66" customFormat="1" x14ac:dyDescent="0.25">
      <c r="A5159" s="67"/>
      <c r="B5159" s="67">
        <v>4228</v>
      </c>
      <c r="C5159" s="67" t="s">
        <v>813</v>
      </c>
      <c r="D5159" s="107">
        <v>280106</v>
      </c>
      <c r="E5159" s="75" t="s">
        <v>290</v>
      </c>
      <c r="F5159" s="76">
        <v>744220</v>
      </c>
      <c r="G5159" s="75" t="s">
        <v>191</v>
      </c>
      <c r="H5159" s="77">
        <v>0</v>
      </c>
      <c r="I5159" s="77">
        <v>0</v>
      </c>
      <c r="J5159" s="77">
        <v>1000</v>
      </c>
      <c r="K5159" s="77">
        <v>0</v>
      </c>
      <c r="L5159" s="80">
        <v>1000</v>
      </c>
      <c r="M5159" s="80"/>
      <c r="N5159" s="80"/>
      <c r="O5159" s="80"/>
      <c r="P5159" s="80"/>
      <c r="Q5159" s="78">
        <v>110010</v>
      </c>
      <c r="R5159" s="79" t="s">
        <v>715</v>
      </c>
      <c r="S5159" s="78">
        <v>40</v>
      </c>
      <c r="T5159" s="79" t="s">
        <v>715</v>
      </c>
      <c r="U5159" s="78">
        <v>11</v>
      </c>
      <c r="V5159" s="80" t="s">
        <v>156</v>
      </c>
      <c r="W5159" s="78">
        <v>74</v>
      </c>
      <c r="X5159" s="78">
        <v>9</v>
      </c>
    </row>
    <row r="5160" spans="1:24" x14ac:dyDescent="0.25">
      <c r="A5160" s="67"/>
      <c r="B5160" s="67">
        <v>4229</v>
      </c>
      <c r="C5160" s="67" t="s">
        <v>813</v>
      </c>
      <c r="D5160" s="107">
        <v>280106</v>
      </c>
      <c r="E5160" s="75" t="s">
        <v>290</v>
      </c>
      <c r="F5160" s="76">
        <v>744230</v>
      </c>
      <c r="G5160" s="75" t="s">
        <v>234</v>
      </c>
      <c r="H5160" s="77">
        <v>995</v>
      </c>
      <c r="I5160" s="77">
        <v>1245.42</v>
      </c>
      <c r="J5160" s="77">
        <v>1500</v>
      </c>
      <c r="K5160" s="77">
        <v>0</v>
      </c>
      <c r="L5160" s="80">
        <v>0</v>
      </c>
      <c r="M5160" s="80"/>
      <c r="N5160" s="80"/>
      <c r="O5160" s="80"/>
      <c r="P5160" s="80"/>
      <c r="Q5160" s="78">
        <v>110010</v>
      </c>
      <c r="R5160" s="79" t="s">
        <v>715</v>
      </c>
      <c r="S5160" s="78">
        <v>40</v>
      </c>
      <c r="T5160" s="79" t="s">
        <v>715</v>
      </c>
      <c r="U5160" s="78">
        <v>11</v>
      </c>
      <c r="V5160" s="80" t="s">
        <v>156</v>
      </c>
      <c r="W5160" s="78">
        <v>74</v>
      </c>
      <c r="X5160" s="78">
        <v>9</v>
      </c>
    </row>
    <row r="5161" spans="1:24" x14ac:dyDescent="0.25">
      <c r="A5161" s="67"/>
      <c r="B5161" s="67">
        <v>4230</v>
      </c>
      <c r="C5161" s="67" t="s">
        <v>813</v>
      </c>
      <c r="D5161" s="107">
        <v>280106</v>
      </c>
      <c r="E5161" s="75" t="s">
        <v>290</v>
      </c>
      <c r="F5161" s="76">
        <v>755240</v>
      </c>
      <c r="G5161" s="75" t="s">
        <v>193</v>
      </c>
      <c r="H5161" s="77">
        <v>0</v>
      </c>
      <c r="I5161" s="77">
        <v>0</v>
      </c>
      <c r="J5161" s="77">
        <v>170</v>
      </c>
      <c r="K5161" s="77">
        <v>0</v>
      </c>
      <c r="L5161" s="80">
        <v>300</v>
      </c>
      <c r="M5161" s="80"/>
      <c r="N5161" s="80"/>
      <c r="O5161" s="80"/>
      <c r="P5161" s="80"/>
      <c r="Q5161" s="78">
        <v>110010</v>
      </c>
      <c r="R5161" s="79" t="s">
        <v>715</v>
      </c>
      <c r="S5161" s="78">
        <v>40</v>
      </c>
      <c r="T5161" s="79" t="s">
        <v>715</v>
      </c>
      <c r="U5161" s="78">
        <v>11</v>
      </c>
      <c r="V5161" s="80" t="s">
        <v>156</v>
      </c>
      <c r="W5161" s="78">
        <v>75</v>
      </c>
      <c r="X5161" s="78">
        <v>9</v>
      </c>
    </row>
    <row r="5162" spans="1:24" x14ac:dyDescent="0.25">
      <c r="A5162" s="67"/>
      <c r="B5162" s="67">
        <v>4231</v>
      </c>
      <c r="C5162" s="67" t="s">
        <v>813</v>
      </c>
      <c r="D5162" s="107">
        <v>280106</v>
      </c>
      <c r="E5162" s="75" t="s">
        <v>290</v>
      </c>
      <c r="F5162" s="76">
        <v>755310</v>
      </c>
      <c r="G5162" s="75" t="s">
        <v>194</v>
      </c>
      <c r="H5162" s="77">
        <v>3.61</v>
      </c>
      <c r="I5162" s="77">
        <v>17.22</v>
      </c>
      <c r="J5162" s="77">
        <v>400</v>
      </c>
      <c r="K5162" s="77">
        <v>30.480000000000004</v>
      </c>
      <c r="L5162" s="80">
        <v>400</v>
      </c>
      <c r="M5162" s="80"/>
      <c r="N5162" s="80"/>
      <c r="O5162" s="80"/>
      <c r="P5162" s="80"/>
      <c r="Q5162" s="78">
        <v>110010</v>
      </c>
      <c r="R5162" s="79" t="s">
        <v>715</v>
      </c>
      <c r="S5162" s="78">
        <v>40</v>
      </c>
      <c r="T5162" s="79" t="s">
        <v>715</v>
      </c>
      <c r="U5162" s="78">
        <v>11</v>
      </c>
      <c r="V5162" s="80" t="s">
        <v>156</v>
      </c>
      <c r="W5162" s="78">
        <v>75</v>
      </c>
      <c r="X5162" s="78">
        <v>9</v>
      </c>
    </row>
    <row r="5163" spans="1:24" x14ac:dyDescent="0.25">
      <c r="A5163" s="67"/>
      <c r="B5163" s="67">
        <v>4232</v>
      </c>
      <c r="C5163" s="67" t="s">
        <v>813</v>
      </c>
      <c r="D5163" s="107">
        <v>280106</v>
      </c>
      <c r="E5163" s="75" t="s">
        <v>290</v>
      </c>
      <c r="F5163" s="76">
        <v>755340</v>
      </c>
      <c r="G5163" s="75" t="s">
        <v>361</v>
      </c>
      <c r="H5163" s="77">
        <v>0</v>
      </c>
      <c r="I5163" s="77">
        <v>0</v>
      </c>
      <c r="J5163" s="77">
        <v>500</v>
      </c>
      <c r="K5163" s="77">
        <v>0</v>
      </c>
      <c r="L5163" s="80">
        <v>500</v>
      </c>
      <c r="M5163" s="80"/>
      <c r="N5163" s="80"/>
      <c r="O5163" s="80"/>
      <c r="P5163" s="80"/>
      <c r="Q5163" s="78">
        <v>110010</v>
      </c>
      <c r="R5163" s="79" t="s">
        <v>715</v>
      </c>
      <c r="S5163" s="78">
        <v>40</v>
      </c>
      <c r="T5163" s="79" t="s">
        <v>715</v>
      </c>
      <c r="U5163" s="78">
        <v>11</v>
      </c>
      <c r="V5163" s="80" t="s">
        <v>156</v>
      </c>
      <c r="W5163" s="78">
        <v>75</v>
      </c>
      <c r="X5163" s="78">
        <v>9</v>
      </c>
    </row>
    <row r="5164" spans="1:24" x14ac:dyDescent="0.25">
      <c r="A5164" s="67"/>
      <c r="B5164" s="67">
        <v>4233</v>
      </c>
      <c r="C5164" s="67" t="s">
        <v>813</v>
      </c>
      <c r="D5164" s="107">
        <v>280106</v>
      </c>
      <c r="E5164" s="75" t="s">
        <v>290</v>
      </c>
      <c r="F5164" s="76">
        <v>755360</v>
      </c>
      <c r="G5164" s="75" t="s">
        <v>225</v>
      </c>
      <c r="H5164" s="77">
        <v>55.5</v>
      </c>
      <c r="I5164" s="77">
        <v>0</v>
      </c>
      <c r="J5164" s="77">
        <v>500</v>
      </c>
      <c r="K5164" s="77">
        <v>0</v>
      </c>
      <c r="L5164" s="80">
        <v>500</v>
      </c>
      <c r="M5164" s="80"/>
      <c r="N5164" s="80"/>
      <c r="O5164" s="80"/>
      <c r="P5164" s="80"/>
      <c r="Q5164" s="78">
        <v>110010</v>
      </c>
      <c r="R5164" s="79" t="s">
        <v>715</v>
      </c>
      <c r="S5164" s="78">
        <v>40</v>
      </c>
      <c r="T5164" s="79" t="s">
        <v>715</v>
      </c>
      <c r="U5164" s="78">
        <v>11</v>
      </c>
      <c r="V5164" s="80" t="s">
        <v>156</v>
      </c>
      <c r="W5164" s="78">
        <v>75</v>
      </c>
      <c r="X5164" s="78">
        <v>9</v>
      </c>
    </row>
    <row r="5165" spans="1:24" x14ac:dyDescent="0.25">
      <c r="A5165" s="67"/>
      <c r="B5165" s="67">
        <v>4234</v>
      </c>
      <c r="C5165" s="67" t="s">
        <v>813</v>
      </c>
      <c r="D5165" s="107">
        <v>280106</v>
      </c>
      <c r="E5165" s="75" t="s">
        <v>290</v>
      </c>
      <c r="F5165" s="76">
        <v>755610</v>
      </c>
      <c r="G5165" s="75" t="s">
        <v>249</v>
      </c>
      <c r="H5165" s="77">
        <v>40449</v>
      </c>
      <c r="I5165" s="77">
        <v>44721.18</v>
      </c>
      <c r="J5165" s="77">
        <v>44722</v>
      </c>
      <c r="K5165" s="77">
        <v>44527.59</v>
      </c>
      <c r="L5165" s="80">
        <v>44722</v>
      </c>
      <c r="M5165" s="80"/>
      <c r="N5165" s="80"/>
      <c r="O5165" s="80"/>
      <c r="P5165" s="80"/>
      <c r="Q5165" s="78">
        <v>110010</v>
      </c>
      <c r="R5165" s="79" t="s">
        <v>715</v>
      </c>
      <c r="S5165" s="78">
        <v>40</v>
      </c>
      <c r="T5165" s="79" t="s">
        <v>715</v>
      </c>
      <c r="U5165" s="78">
        <v>11</v>
      </c>
      <c r="V5165" s="80" t="s">
        <v>156</v>
      </c>
      <c r="W5165" s="78">
        <v>75</v>
      </c>
      <c r="X5165" s="78">
        <v>9</v>
      </c>
    </row>
    <row r="5166" spans="1:24" x14ac:dyDescent="0.25">
      <c r="A5166" s="67"/>
      <c r="B5166" s="67">
        <v>4235</v>
      </c>
      <c r="C5166" s="67" t="s">
        <v>813</v>
      </c>
      <c r="D5166" s="107">
        <v>280106</v>
      </c>
      <c r="E5166" s="75" t="s">
        <v>290</v>
      </c>
      <c r="F5166" s="76">
        <v>755705</v>
      </c>
      <c r="G5166" s="75" t="s">
        <v>196</v>
      </c>
      <c r="H5166" s="77">
        <v>5.24</v>
      </c>
      <c r="I5166" s="77">
        <v>7.48</v>
      </c>
      <c r="J5166" s="77">
        <v>50</v>
      </c>
      <c r="K5166" s="77">
        <v>0</v>
      </c>
      <c r="L5166" s="80">
        <v>50</v>
      </c>
      <c r="M5166" s="80"/>
      <c r="N5166" s="80"/>
      <c r="O5166" s="80"/>
      <c r="P5166" s="80"/>
      <c r="Q5166" s="78">
        <v>110010</v>
      </c>
      <c r="R5166" s="79" t="s">
        <v>715</v>
      </c>
      <c r="S5166" s="78">
        <v>40</v>
      </c>
      <c r="T5166" s="79" t="s">
        <v>715</v>
      </c>
      <c r="U5166" s="78">
        <v>11</v>
      </c>
      <c r="V5166" s="80" t="s">
        <v>156</v>
      </c>
      <c r="W5166" s="78">
        <v>75</v>
      </c>
      <c r="X5166" s="78">
        <v>9</v>
      </c>
    </row>
    <row r="5167" spans="1:24" x14ac:dyDescent="0.25">
      <c r="A5167" s="67"/>
      <c r="B5167" s="67">
        <v>4236</v>
      </c>
      <c r="C5167" s="67" t="s">
        <v>813</v>
      </c>
      <c r="D5167" s="107">
        <v>280106</v>
      </c>
      <c r="E5167" s="75" t="s">
        <v>290</v>
      </c>
      <c r="F5167" s="76">
        <v>755725</v>
      </c>
      <c r="G5167" s="75" t="s">
        <v>296</v>
      </c>
      <c r="H5167" s="77">
        <v>-65.400000000000006</v>
      </c>
      <c r="I5167" s="77">
        <v>83.54</v>
      </c>
      <c r="J5167" s="77">
        <v>0</v>
      </c>
      <c r="K5167" s="77">
        <v>0</v>
      </c>
      <c r="L5167" s="80">
        <v>0</v>
      </c>
      <c r="M5167" s="80"/>
      <c r="N5167" s="80"/>
      <c r="O5167" s="80"/>
      <c r="P5167" s="80"/>
      <c r="Q5167" s="78">
        <v>110010</v>
      </c>
      <c r="R5167" s="79" t="s">
        <v>715</v>
      </c>
      <c r="S5167" s="78">
        <v>40</v>
      </c>
      <c r="T5167" s="79" t="s">
        <v>715</v>
      </c>
      <c r="U5167" s="78">
        <v>11</v>
      </c>
      <c r="V5167" s="80" t="s">
        <v>156</v>
      </c>
      <c r="W5167" s="78">
        <v>75</v>
      </c>
      <c r="X5167" s="78">
        <v>9</v>
      </c>
    </row>
    <row r="5168" spans="1:24" x14ac:dyDescent="0.25">
      <c r="A5168" s="67"/>
      <c r="B5168" s="67">
        <v>4237</v>
      </c>
      <c r="C5168" s="67" t="s">
        <v>813</v>
      </c>
      <c r="D5168" s="107">
        <v>280106</v>
      </c>
      <c r="E5168" s="75" t="s">
        <v>290</v>
      </c>
      <c r="F5168" s="76">
        <v>765425</v>
      </c>
      <c r="G5168" s="75" t="s">
        <v>201</v>
      </c>
      <c r="H5168" s="77">
        <v>0</v>
      </c>
      <c r="I5168" s="77">
        <v>0</v>
      </c>
      <c r="J5168" s="77">
        <v>1000</v>
      </c>
      <c r="K5168" s="77">
        <v>0</v>
      </c>
      <c r="L5168" s="80">
        <v>500</v>
      </c>
      <c r="M5168" s="80"/>
      <c r="N5168" s="80"/>
      <c r="O5168" s="80"/>
      <c r="P5168" s="80"/>
      <c r="Q5168" s="78">
        <v>110010</v>
      </c>
      <c r="R5168" s="79" t="s">
        <v>715</v>
      </c>
      <c r="S5168" s="78">
        <v>40</v>
      </c>
      <c r="T5168" s="79" t="s">
        <v>715</v>
      </c>
      <c r="U5168" s="78">
        <v>11</v>
      </c>
      <c r="V5168" s="80" t="s">
        <v>156</v>
      </c>
      <c r="W5168" s="78">
        <v>76</v>
      </c>
      <c r="X5168" s="78">
        <v>9</v>
      </c>
    </row>
    <row r="5169" spans="1:24" x14ac:dyDescent="0.25">
      <c r="A5169" s="67"/>
      <c r="B5169" s="67">
        <v>4238</v>
      </c>
      <c r="C5169" s="67" t="s">
        <v>813</v>
      </c>
      <c r="D5169" s="107">
        <v>280106</v>
      </c>
      <c r="E5169" s="75" t="s">
        <v>290</v>
      </c>
      <c r="F5169" s="76">
        <v>787410</v>
      </c>
      <c r="G5169" s="75" t="s">
        <v>227</v>
      </c>
      <c r="H5169" s="77">
        <v>14495</v>
      </c>
      <c r="I5169" s="77">
        <v>7444.43</v>
      </c>
      <c r="J5169" s="77">
        <v>0</v>
      </c>
      <c r="K5169" s="77">
        <v>0</v>
      </c>
      <c r="L5169" s="80">
        <v>0</v>
      </c>
      <c r="M5169" s="80"/>
      <c r="N5169" s="80"/>
      <c r="O5169" s="80"/>
      <c r="P5169" s="80"/>
      <c r="Q5169" s="78">
        <v>110010</v>
      </c>
      <c r="R5169" s="79" t="s">
        <v>715</v>
      </c>
      <c r="S5169" s="78">
        <v>40</v>
      </c>
      <c r="T5169" s="79" t="s">
        <v>715</v>
      </c>
      <c r="U5169" s="78">
        <v>11</v>
      </c>
      <c r="V5169" s="80" t="s">
        <v>156</v>
      </c>
      <c r="W5169" s="78">
        <v>78</v>
      </c>
      <c r="X5169" s="78">
        <v>9</v>
      </c>
    </row>
    <row r="5170" spans="1:24" x14ac:dyDescent="0.25">
      <c r="A5170" s="67"/>
      <c r="B5170" s="67"/>
      <c r="C5170" s="67" t="s">
        <v>813</v>
      </c>
      <c r="D5170" s="107">
        <v>280106</v>
      </c>
      <c r="E5170" s="75" t="s">
        <v>290</v>
      </c>
      <c r="F5170" s="66">
        <v>798142</v>
      </c>
      <c r="G5170" s="66" t="s">
        <v>839</v>
      </c>
      <c r="H5170" s="77"/>
      <c r="I5170" s="77"/>
      <c r="J5170" s="77"/>
      <c r="K5170" s="77"/>
      <c r="L5170" s="80">
        <v>-1235</v>
      </c>
      <c r="M5170" s="80"/>
      <c r="N5170" s="80"/>
      <c r="O5170" s="80"/>
      <c r="P5170" s="80"/>
      <c r="Q5170" s="78">
        <v>110010</v>
      </c>
      <c r="R5170" s="79" t="s">
        <v>715</v>
      </c>
      <c r="S5170" s="78">
        <v>40</v>
      </c>
      <c r="T5170" s="79" t="s">
        <v>715</v>
      </c>
      <c r="U5170" s="78">
        <v>11</v>
      </c>
      <c r="V5170" s="80" t="s">
        <v>156</v>
      </c>
      <c r="W5170" s="78">
        <v>79</v>
      </c>
      <c r="X5170" s="78">
        <v>9</v>
      </c>
    </row>
    <row r="5171" spans="1:24" x14ac:dyDescent="0.25">
      <c r="A5171" s="67"/>
      <c r="B5171" s="67">
        <v>4239</v>
      </c>
      <c r="C5171" s="67" t="s">
        <v>813</v>
      </c>
      <c r="D5171" s="107">
        <v>280306</v>
      </c>
      <c r="E5171" s="75" t="s">
        <v>297</v>
      </c>
      <c r="F5171" s="76">
        <v>611420</v>
      </c>
      <c r="G5171" s="75" t="s">
        <v>181</v>
      </c>
      <c r="H5171" s="77">
        <v>0</v>
      </c>
      <c r="I5171" s="77">
        <v>21822.29</v>
      </c>
      <c r="J5171" s="77">
        <v>27365</v>
      </c>
      <c r="K5171" s="77">
        <v>13682.219999999998</v>
      </c>
      <c r="L5171" s="80">
        <v>27364</v>
      </c>
      <c r="M5171" s="80"/>
      <c r="N5171" s="80"/>
      <c r="O5171" s="80"/>
      <c r="P5171" s="80"/>
      <c r="Q5171" s="78">
        <v>110010</v>
      </c>
      <c r="R5171" s="79" t="s">
        <v>715</v>
      </c>
      <c r="S5171" s="78">
        <v>40</v>
      </c>
      <c r="T5171" s="79" t="s">
        <v>715</v>
      </c>
      <c r="U5171" s="78">
        <v>11</v>
      </c>
      <c r="V5171" s="80" t="s">
        <v>156</v>
      </c>
      <c r="W5171" s="78">
        <v>61</v>
      </c>
      <c r="X5171" s="78">
        <v>9</v>
      </c>
    </row>
    <row r="5172" spans="1:24" x14ac:dyDescent="0.25">
      <c r="A5172" s="67"/>
      <c r="B5172" s="67">
        <v>4240</v>
      </c>
      <c r="C5172" s="67" t="s">
        <v>813</v>
      </c>
      <c r="D5172" s="107">
        <v>280306</v>
      </c>
      <c r="E5172" s="75" t="s">
        <v>297</v>
      </c>
      <c r="F5172" s="76">
        <v>611470</v>
      </c>
      <c r="G5172" s="75" t="s">
        <v>291</v>
      </c>
      <c r="H5172" s="77">
        <v>115960.12000000001</v>
      </c>
      <c r="I5172" s="77">
        <v>131079.44</v>
      </c>
      <c r="J5172" s="77">
        <v>140525</v>
      </c>
      <c r="K5172" s="77">
        <v>69140.72</v>
      </c>
      <c r="L5172" s="80">
        <v>142768</v>
      </c>
      <c r="M5172" s="80"/>
      <c r="N5172" s="80"/>
      <c r="O5172" s="80"/>
      <c r="P5172" s="80"/>
      <c r="Q5172" s="78">
        <v>110010</v>
      </c>
      <c r="R5172" s="79" t="s">
        <v>715</v>
      </c>
      <c r="S5172" s="78">
        <v>40</v>
      </c>
      <c r="T5172" s="79" t="s">
        <v>715</v>
      </c>
      <c r="U5172" s="78">
        <v>11</v>
      </c>
      <c r="V5172" s="80" t="s">
        <v>156</v>
      </c>
      <c r="W5172" s="78">
        <v>61</v>
      </c>
      <c r="X5172" s="78">
        <v>9</v>
      </c>
    </row>
    <row r="5173" spans="1:24" x14ac:dyDescent="0.25">
      <c r="A5173" s="67"/>
      <c r="B5173" s="67">
        <v>4241</v>
      </c>
      <c r="C5173" s="67" t="s">
        <v>813</v>
      </c>
      <c r="D5173" s="107">
        <v>280306</v>
      </c>
      <c r="E5173" s="75" t="s">
        <v>297</v>
      </c>
      <c r="F5173" s="76">
        <v>611489</v>
      </c>
      <c r="G5173" s="75" t="s">
        <v>733</v>
      </c>
      <c r="H5173" s="77">
        <v>0</v>
      </c>
      <c r="I5173" s="77">
        <v>88.61</v>
      </c>
      <c r="J5173" s="77">
        <v>779</v>
      </c>
      <c r="K5173" s="77">
        <v>687.96</v>
      </c>
      <c r="L5173" s="80">
        <v>0</v>
      </c>
      <c r="M5173" s="80"/>
      <c r="N5173" s="80"/>
      <c r="O5173" s="80"/>
      <c r="P5173" s="80"/>
      <c r="Q5173" s="78">
        <v>110010</v>
      </c>
      <c r="R5173" s="79" t="s">
        <v>715</v>
      </c>
      <c r="S5173" s="78">
        <v>40</v>
      </c>
      <c r="T5173" s="79" t="s">
        <v>715</v>
      </c>
      <c r="U5173" s="78">
        <v>11</v>
      </c>
      <c r="V5173" s="80" t="s">
        <v>156</v>
      </c>
      <c r="W5173" s="78">
        <v>61</v>
      </c>
      <c r="X5173" s="78">
        <v>9</v>
      </c>
    </row>
    <row r="5174" spans="1:24" x14ac:dyDescent="0.25">
      <c r="A5174" s="67"/>
      <c r="B5174" s="67">
        <v>4242</v>
      </c>
      <c r="C5174" s="67" t="s">
        <v>813</v>
      </c>
      <c r="D5174" s="107">
        <v>280306</v>
      </c>
      <c r="E5174" s="75" t="s">
        <v>297</v>
      </c>
      <c r="F5174" s="76">
        <v>611491</v>
      </c>
      <c r="G5174" s="75" t="s">
        <v>233</v>
      </c>
      <c r="H5174" s="77">
        <v>130.47999999999999</v>
      </c>
      <c r="I5174" s="77">
        <v>85.23</v>
      </c>
      <c r="J5174" s="77">
        <v>0</v>
      </c>
      <c r="K5174" s="77">
        <v>0</v>
      </c>
      <c r="L5174" s="80">
        <v>0</v>
      </c>
      <c r="M5174" s="80"/>
      <c r="N5174" s="80"/>
      <c r="O5174" s="80"/>
      <c r="P5174" s="80"/>
      <c r="Q5174" s="78">
        <v>110010</v>
      </c>
      <c r="R5174" s="79" t="s">
        <v>715</v>
      </c>
      <c r="S5174" s="78">
        <v>40</v>
      </c>
      <c r="T5174" s="79" t="s">
        <v>715</v>
      </c>
      <c r="U5174" s="78">
        <v>11</v>
      </c>
      <c r="V5174" s="80" t="s">
        <v>156</v>
      </c>
      <c r="W5174" s="78">
        <v>61</v>
      </c>
      <c r="X5174" s="78">
        <v>9</v>
      </c>
    </row>
    <row r="5175" spans="1:24" x14ac:dyDescent="0.25">
      <c r="A5175" s="67"/>
      <c r="B5175" s="67">
        <v>4243</v>
      </c>
      <c r="C5175" s="67" t="s">
        <v>813</v>
      </c>
      <c r="D5175" s="107">
        <v>280306</v>
      </c>
      <c r="E5175" s="75" t="s">
        <v>297</v>
      </c>
      <c r="F5175" s="76">
        <v>611492</v>
      </c>
      <c r="G5175" s="75" t="s">
        <v>183</v>
      </c>
      <c r="H5175" s="77">
        <v>1537.63</v>
      </c>
      <c r="I5175" s="77">
        <v>3724.0000000000005</v>
      </c>
      <c r="J5175" s="77">
        <v>2380</v>
      </c>
      <c r="K5175" s="77">
        <v>2290.92</v>
      </c>
      <c r="L5175" s="80">
        <v>0</v>
      </c>
      <c r="M5175" s="80"/>
      <c r="N5175" s="80"/>
      <c r="O5175" s="80"/>
      <c r="P5175" s="80"/>
      <c r="Q5175" s="78">
        <v>110010</v>
      </c>
      <c r="R5175" s="79" t="s">
        <v>715</v>
      </c>
      <c r="S5175" s="78">
        <v>40</v>
      </c>
      <c r="T5175" s="79" t="s">
        <v>715</v>
      </c>
      <c r="U5175" s="78">
        <v>11</v>
      </c>
      <c r="V5175" s="80" t="s">
        <v>156</v>
      </c>
      <c r="W5175" s="78">
        <v>61</v>
      </c>
      <c r="X5175" s="78">
        <v>9</v>
      </c>
    </row>
    <row r="5176" spans="1:24" x14ac:dyDescent="0.25">
      <c r="A5176" s="67"/>
      <c r="B5176" s="67">
        <v>4244</v>
      </c>
      <c r="C5176" s="67" t="s">
        <v>813</v>
      </c>
      <c r="D5176" s="107">
        <v>280306</v>
      </c>
      <c r="E5176" s="75" t="s">
        <v>297</v>
      </c>
      <c r="F5176" s="76">
        <v>611493</v>
      </c>
      <c r="G5176" s="75" t="s">
        <v>218</v>
      </c>
      <c r="H5176" s="77">
        <v>606.11</v>
      </c>
      <c r="I5176" s="77">
        <v>0</v>
      </c>
      <c r="J5176" s="77">
        <v>0</v>
      </c>
      <c r="K5176" s="77">
        <v>0</v>
      </c>
      <c r="L5176" s="80">
        <v>0</v>
      </c>
      <c r="M5176" s="80"/>
      <c r="N5176" s="80"/>
      <c r="O5176" s="80"/>
      <c r="P5176" s="80"/>
      <c r="Q5176" s="78">
        <v>110010</v>
      </c>
      <c r="R5176" s="79" t="s">
        <v>715</v>
      </c>
      <c r="S5176" s="78">
        <v>40</v>
      </c>
      <c r="T5176" s="79" t="s">
        <v>715</v>
      </c>
      <c r="U5176" s="78">
        <v>11</v>
      </c>
      <c r="V5176" s="80" t="s">
        <v>156</v>
      </c>
      <c r="W5176" s="78">
        <v>61</v>
      </c>
      <c r="X5176" s="78">
        <v>9</v>
      </c>
    </row>
    <row r="5177" spans="1:24" x14ac:dyDescent="0.25">
      <c r="A5177" s="67"/>
      <c r="B5177" s="67">
        <v>4245</v>
      </c>
      <c r="C5177" s="67" t="s">
        <v>813</v>
      </c>
      <c r="D5177" s="107">
        <v>280306</v>
      </c>
      <c r="E5177" s="75" t="s">
        <v>297</v>
      </c>
      <c r="F5177" s="76">
        <v>712355</v>
      </c>
      <c r="G5177" s="75" t="s">
        <v>376</v>
      </c>
      <c r="H5177" s="77">
        <v>11869.9</v>
      </c>
      <c r="I5177" s="77">
        <v>0</v>
      </c>
      <c r="J5177" s="77">
        <v>12700</v>
      </c>
      <c r="K5177" s="77">
        <v>9078.3000000000011</v>
      </c>
      <c r="L5177" s="80">
        <v>2000</v>
      </c>
      <c r="M5177" s="80"/>
      <c r="N5177" s="80"/>
      <c r="O5177" s="80"/>
      <c r="P5177" s="80"/>
      <c r="Q5177" s="78">
        <v>110010</v>
      </c>
      <c r="R5177" s="79" t="s">
        <v>715</v>
      </c>
      <c r="S5177" s="78">
        <v>40</v>
      </c>
      <c r="T5177" s="79" t="s">
        <v>715</v>
      </c>
      <c r="U5177" s="78">
        <v>11</v>
      </c>
      <c r="V5177" s="80" t="s">
        <v>156</v>
      </c>
      <c r="W5177" s="78">
        <v>71</v>
      </c>
      <c r="X5177" s="78">
        <v>9</v>
      </c>
    </row>
    <row r="5178" spans="1:24" s="66" customFormat="1" x14ac:dyDescent="0.25">
      <c r="A5178" s="67"/>
      <c r="B5178" s="67">
        <v>4246</v>
      </c>
      <c r="C5178" s="67" t="s">
        <v>813</v>
      </c>
      <c r="D5178" s="107">
        <v>280306</v>
      </c>
      <c r="E5178" s="75" t="s">
        <v>297</v>
      </c>
      <c r="F5178" s="76">
        <v>712370</v>
      </c>
      <c r="G5178" s="75" t="s">
        <v>184</v>
      </c>
      <c r="H5178" s="77">
        <v>2912.5</v>
      </c>
      <c r="I5178" s="77">
        <v>0</v>
      </c>
      <c r="J5178" s="77">
        <v>5000</v>
      </c>
      <c r="K5178" s="77">
        <v>1000</v>
      </c>
      <c r="L5178" s="80">
        <v>4000</v>
      </c>
      <c r="M5178" s="80"/>
      <c r="N5178" s="80"/>
      <c r="O5178" s="80"/>
      <c r="P5178" s="80"/>
      <c r="Q5178" s="78">
        <v>110010</v>
      </c>
      <c r="R5178" s="79" t="s">
        <v>715</v>
      </c>
      <c r="S5178" s="78">
        <v>40</v>
      </c>
      <c r="T5178" s="79" t="s">
        <v>715</v>
      </c>
      <c r="U5178" s="78">
        <v>11</v>
      </c>
      <c r="V5178" s="80" t="s">
        <v>156</v>
      </c>
      <c r="W5178" s="78">
        <v>71</v>
      </c>
      <c r="X5178" s="78">
        <v>9</v>
      </c>
    </row>
    <row r="5179" spans="1:24" x14ac:dyDescent="0.25">
      <c r="A5179" s="67"/>
      <c r="B5179" s="67">
        <v>4247</v>
      </c>
      <c r="C5179" s="67" t="s">
        <v>813</v>
      </c>
      <c r="D5179" s="107">
        <v>280306</v>
      </c>
      <c r="E5179" s="75" t="s">
        <v>297</v>
      </c>
      <c r="F5179" s="76">
        <v>712420</v>
      </c>
      <c r="G5179" s="75" t="s">
        <v>223</v>
      </c>
      <c r="H5179" s="77">
        <v>0</v>
      </c>
      <c r="I5179" s="77">
        <v>0</v>
      </c>
      <c r="J5179" s="77">
        <v>500</v>
      </c>
      <c r="K5179" s="77">
        <v>0</v>
      </c>
      <c r="L5179" s="80">
        <v>0</v>
      </c>
      <c r="M5179" s="80"/>
      <c r="N5179" s="80"/>
      <c r="O5179" s="80"/>
      <c r="P5179" s="80"/>
      <c r="Q5179" s="78">
        <v>110010</v>
      </c>
      <c r="R5179" s="79" t="s">
        <v>715</v>
      </c>
      <c r="S5179" s="78">
        <v>40</v>
      </c>
      <c r="T5179" s="79" t="s">
        <v>715</v>
      </c>
      <c r="U5179" s="78">
        <v>11</v>
      </c>
      <c r="V5179" s="80" t="s">
        <v>156</v>
      </c>
      <c r="W5179" s="78">
        <v>71</v>
      </c>
      <c r="X5179" s="78">
        <v>9</v>
      </c>
    </row>
    <row r="5180" spans="1:24" x14ac:dyDescent="0.25">
      <c r="A5180" s="67"/>
      <c r="B5180" s="67">
        <v>4248</v>
      </c>
      <c r="C5180" s="67" t="s">
        <v>813</v>
      </c>
      <c r="D5180" s="107">
        <v>280306</v>
      </c>
      <c r="E5180" s="75" t="s">
        <v>297</v>
      </c>
      <c r="F5180" s="76">
        <v>712490</v>
      </c>
      <c r="G5180" s="75" t="s">
        <v>185</v>
      </c>
      <c r="H5180" s="77">
        <v>2514.73</v>
      </c>
      <c r="I5180" s="77">
        <v>2748.65</v>
      </c>
      <c r="J5180" s="77">
        <v>3200</v>
      </c>
      <c r="K5180" s="77">
        <v>1112.1199999999999</v>
      </c>
      <c r="L5180" s="80">
        <v>3200</v>
      </c>
      <c r="M5180" s="80"/>
      <c r="N5180" s="80"/>
      <c r="O5180" s="80"/>
      <c r="P5180" s="80"/>
      <c r="Q5180" s="78">
        <v>110010</v>
      </c>
      <c r="R5180" s="79" t="s">
        <v>715</v>
      </c>
      <c r="S5180" s="78">
        <v>40</v>
      </c>
      <c r="T5180" s="79" t="s">
        <v>715</v>
      </c>
      <c r="U5180" s="78">
        <v>11</v>
      </c>
      <c r="V5180" s="80" t="s">
        <v>156</v>
      </c>
      <c r="W5180" s="78">
        <v>71</v>
      </c>
      <c r="X5180" s="78">
        <v>9</v>
      </c>
    </row>
    <row r="5181" spans="1:24" x14ac:dyDescent="0.25">
      <c r="A5181" s="67"/>
      <c r="B5181" s="67">
        <v>4249</v>
      </c>
      <c r="C5181" s="67" t="s">
        <v>813</v>
      </c>
      <c r="D5181" s="107">
        <v>280306</v>
      </c>
      <c r="E5181" s="75" t="s">
        <v>297</v>
      </c>
      <c r="F5181" s="76">
        <v>712510</v>
      </c>
      <c r="G5181" s="75" t="s">
        <v>186</v>
      </c>
      <c r="H5181" s="77">
        <v>26636.67</v>
      </c>
      <c r="I5181" s="77">
        <v>36609.55999999999</v>
      </c>
      <c r="J5181" s="77">
        <v>40000</v>
      </c>
      <c r="K5181" s="77">
        <v>21957.13</v>
      </c>
      <c r="L5181" s="80">
        <v>40000</v>
      </c>
      <c r="M5181" s="80"/>
      <c r="N5181" s="80"/>
      <c r="O5181" s="80"/>
      <c r="P5181" s="80"/>
      <c r="Q5181" s="78">
        <v>110010</v>
      </c>
      <c r="R5181" s="79" t="s">
        <v>715</v>
      </c>
      <c r="S5181" s="78">
        <v>40</v>
      </c>
      <c r="T5181" s="79" t="s">
        <v>715</v>
      </c>
      <c r="U5181" s="78">
        <v>11</v>
      </c>
      <c r="V5181" s="80" t="s">
        <v>156</v>
      </c>
      <c r="W5181" s="78">
        <v>71</v>
      </c>
      <c r="X5181" s="78">
        <v>9</v>
      </c>
    </row>
    <row r="5182" spans="1:24" x14ac:dyDescent="0.25">
      <c r="A5182" s="67"/>
      <c r="B5182" s="67">
        <v>4250</v>
      </c>
      <c r="C5182" s="67" t="s">
        <v>813</v>
      </c>
      <c r="D5182" s="107">
        <v>280306</v>
      </c>
      <c r="E5182" s="75" t="s">
        <v>297</v>
      </c>
      <c r="F5182" s="76">
        <v>712520</v>
      </c>
      <c r="G5182" s="75" t="s">
        <v>292</v>
      </c>
      <c r="H5182" s="77">
        <v>38086.01</v>
      </c>
      <c r="I5182" s="77">
        <v>31538.62</v>
      </c>
      <c r="J5182" s="77">
        <v>40000</v>
      </c>
      <c r="K5182" s="77">
        <v>20144.019999999997</v>
      </c>
      <c r="L5182" s="80">
        <v>40000</v>
      </c>
      <c r="M5182" s="80"/>
      <c r="N5182" s="80"/>
      <c r="O5182" s="80"/>
      <c r="P5182" s="80"/>
      <c r="Q5182" s="78">
        <v>110010</v>
      </c>
      <c r="R5182" s="79" t="s">
        <v>715</v>
      </c>
      <c r="S5182" s="78">
        <v>40</v>
      </c>
      <c r="T5182" s="79" t="s">
        <v>715</v>
      </c>
      <c r="U5182" s="78">
        <v>11</v>
      </c>
      <c r="V5182" s="80" t="s">
        <v>156</v>
      </c>
      <c r="W5182" s="78">
        <v>71</v>
      </c>
      <c r="X5182" s="78">
        <v>9</v>
      </c>
    </row>
    <row r="5183" spans="1:24" x14ac:dyDescent="0.25">
      <c r="A5183" s="67"/>
      <c r="B5183" s="67">
        <v>4251</v>
      </c>
      <c r="C5183" s="67" t="s">
        <v>813</v>
      </c>
      <c r="D5183" s="107">
        <v>280306</v>
      </c>
      <c r="E5183" s="75" t="s">
        <v>297</v>
      </c>
      <c r="F5183" s="76">
        <v>733110</v>
      </c>
      <c r="G5183" s="75" t="s">
        <v>214</v>
      </c>
      <c r="H5183" s="77">
        <v>0</v>
      </c>
      <c r="I5183" s="77">
        <v>0</v>
      </c>
      <c r="J5183" s="77">
        <v>100</v>
      </c>
      <c r="K5183" s="77">
        <v>0</v>
      </c>
      <c r="L5183" s="80">
        <v>100</v>
      </c>
      <c r="M5183" s="80"/>
      <c r="N5183" s="80"/>
      <c r="O5183" s="80"/>
      <c r="P5183" s="80"/>
      <c r="Q5183" s="78">
        <v>110010</v>
      </c>
      <c r="R5183" s="79" t="s">
        <v>715</v>
      </c>
      <c r="S5183" s="78">
        <v>40</v>
      </c>
      <c r="T5183" s="79" t="s">
        <v>715</v>
      </c>
      <c r="U5183" s="78">
        <v>11</v>
      </c>
      <c r="V5183" s="80" t="s">
        <v>156</v>
      </c>
      <c r="W5183" s="78">
        <v>73</v>
      </c>
      <c r="X5183" s="78">
        <v>9</v>
      </c>
    </row>
    <row r="5184" spans="1:24" x14ac:dyDescent="0.25">
      <c r="A5184" s="67"/>
      <c r="B5184" s="67">
        <v>4252</v>
      </c>
      <c r="C5184" s="67" t="s">
        <v>813</v>
      </c>
      <c r="D5184" s="107">
        <v>280306</v>
      </c>
      <c r="E5184" s="75" t="s">
        <v>297</v>
      </c>
      <c r="F5184" s="76">
        <v>733120</v>
      </c>
      <c r="G5184" s="75" t="s">
        <v>188</v>
      </c>
      <c r="H5184" s="77">
        <v>0</v>
      </c>
      <c r="I5184" s="77">
        <v>5.03</v>
      </c>
      <c r="J5184" s="77">
        <v>100</v>
      </c>
      <c r="K5184" s="77">
        <v>36.6</v>
      </c>
      <c r="L5184" s="80">
        <v>100</v>
      </c>
      <c r="M5184" s="80"/>
      <c r="N5184" s="80"/>
      <c r="O5184" s="80"/>
      <c r="P5184" s="80"/>
      <c r="Q5184" s="78">
        <v>110010</v>
      </c>
      <c r="R5184" s="79" t="s">
        <v>715</v>
      </c>
      <c r="S5184" s="78">
        <v>40</v>
      </c>
      <c r="T5184" s="79" t="s">
        <v>715</v>
      </c>
      <c r="U5184" s="78">
        <v>11</v>
      </c>
      <c r="V5184" s="80" t="s">
        <v>156</v>
      </c>
      <c r="W5184" s="78">
        <v>73</v>
      </c>
      <c r="X5184" s="78">
        <v>9</v>
      </c>
    </row>
    <row r="5185" spans="1:24" x14ac:dyDescent="0.25">
      <c r="A5185" s="67"/>
      <c r="B5185" s="67">
        <v>4253</v>
      </c>
      <c r="C5185" s="67" t="s">
        <v>813</v>
      </c>
      <c r="D5185" s="107">
        <v>280306</v>
      </c>
      <c r="E5185" s="75" t="s">
        <v>297</v>
      </c>
      <c r="F5185" s="76">
        <v>733420</v>
      </c>
      <c r="G5185" s="75" t="s">
        <v>298</v>
      </c>
      <c r="H5185" s="77">
        <v>19870.210000000003</v>
      </c>
      <c r="I5185" s="77">
        <v>20455.849999999999</v>
      </c>
      <c r="J5185" s="77">
        <v>14000</v>
      </c>
      <c r="K5185" s="77">
        <v>11128.67</v>
      </c>
      <c r="L5185" s="80">
        <v>14000</v>
      </c>
      <c r="M5185" s="80"/>
      <c r="N5185" s="80"/>
      <c r="O5185" s="80"/>
      <c r="P5185" s="80"/>
      <c r="Q5185" s="78">
        <v>110010</v>
      </c>
      <c r="R5185" s="79" t="s">
        <v>715</v>
      </c>
      <c r="S5185" s="78">
        <v>40</v>
      </c>
      <c r="T5185" s="79" t="s">
        <v>715</v>
      </c>
      <c r="U5185" s="78">
        <v>11</v>
      </c>
      <c r="V5185" s="80" t="s">
        <v>156</v>
      </c>
      <c r="W5185" s="78">
        <v>73</v>
      </c>
      <c r="X5185" s="78">
        <v>9</v>
      </c>
    </row>
    <row r="5186" spans="1:24" x14ac:dyDescent="0.25">
      <c r="A5186" s="67"/>
      <c r="B5186" s="67">
        <v>4254</v>
      </c>
      <c r="C5186" s="67" t="s">
        <v>813</v>
      </c>
      <c r="D5186" s="107">
        <v>280306</v>
      </c>
      <c r="E5186" s="75" t="s">
        <v>297</v>
      </c>
      <c r="F5186" s="76">
        <v>733430</v>
      </c>
      <c r="G5186" s="75" t="s">
        <v>299</v>
      </c>
      <c r="H5186" s="77">
        <v>1091.1400000000001</v>
      </c>
      <c r="I5186" s="77">
        <v>3870.61</v>
      </c>
      <c r="J5186" s="77">
        <v>6500</v>
      </c>
      <c r="K5186" s="77">
        <v>4793.2699999999995</v>
      </c>
      <c r="L5186" s="80">
        <v>4500</v>
      </c>
      <c r="M5186" s="80"/>
      <c r="N5186" s="80"/>
      <c r="O5186" s="80"/>
      <c r="P5186" s="80"/>
      <c r="Q5186" s="78">
        <v>110010</v>
      </c>
      <c r="R5186" s="79" t="s">
        <v>715</v>
      </c>
      <c r="S5186" s="78">
        <v>40</v>
      </c>
      <c r="T5186" s="79" t="s">
        <v>715</v>
      </c>
      <c r="U5186" s="78">
        <v>11</v>
      </c>
      <c r="V5186" s="80" t="s">
        <v>156</v>
      </c>
      <c r="W5186" s="78">
        <v>73</v>
      </c>
      <c r="X5186" s="78">
        <v>9</v>
      </c>
    </row>
    <row r="5187" spans="1:24" x14ac:dyDescent="0.25">
      <c r="A5187" s="67"/>
      <c r="B5187" s="67">
        <v>4255</v>
      </c>
      <c r="C5187" s="67" t="s">
        <v>813</v>
      </c>
      <c r="D5187" s="107">
        <v>280306</v>
      </c>
      <c r="E5187" s="75" t="s">
        <v>297</v>
      </c>
      <c r="F5187" s="76">
        <v>733450</v>
      </c>
      <c r="G5187" s="75" t="s">
        <v>300</v>
      </c>
      <c r="H5187" s="77">
        <v>2945.3699999999994</v>
      </c>
      <c r="I5187" s="77">
        <v>4618.5899999999992</v>
      </c>
      <c r="J5187" s="77">
        <v>5500</v>
      </c>
      <c r="K5187" s="77">
        <v>2880.83</v>
      </c>
      <c r="L5187" s="80">
        <v>3500</v>
      </c>
      <c r="M5187" s="80"/>
      <c r="N5187" s="80"/>
      <c r="O5187" s="80"/>
      <c r="P5187" s="80"/>
      <c r="Q5187" s="78">
        <v>110010</v>
      </c>
      <c r="R5187" s="79" t="s">
        <v>715</v>
      </c>
      <c r="S5187" s="78">
        <v>40</v>
      </c>
      <c r="T5187" s="79" t="s">
        <v>715</v>
      </c>
      <c r="U5187" s="78">
        <v>11</v>
      </c>
      <c r="V5187" s="80" t="s">
        <v>156</v>
      </c>
      <c r="W5187" s="78">
        <v>73</v>
      </c>
      <c r="X5187" s="78">
        <v>9</v>
      </c>
    </row>
    <row r="5188" spans="1:24" x14ac:dyDescent="0.25">
      <c r="A5188" s="67"/>
      <c r="B5188" s="67">
        <v>4256</v>
      </c>
      <c r="C5188" s="67" t="s">
        <v>813</v>
      </c>
      <c r="D5188" s="107">
        <v>280306</v>
      </c>
      <c r="E5188" s="75" t="s">
        <v>297</v>
      </c>
      <c r="F5188" s="76">
        <v>733460</v>
      </c>
      <c r="G5188" s="75" t="s">
        <v>293</v>
      </c>
      <c r="H5188" s="77">
        <v>5648.15</v>
      </c>
      <c r="I5188" s="77">
        <v>4275.3899999999994</v>
      </c>
      <c r="J5188" s="77">
        <v>3349</v>
      </c>
      <c r="K5188" s="77">
        <v>196.20999999999998</v>
      </c>
      <c r="L5188" s="80">
        <v>3500</v>
      </c>
      <c r="M5188" s="80"/>
      <c r="N5188" s="80"/>
      <c r="O5188" s="80"/>
      <c r="P5188" s="80"/>
      <c r="Q5188" s="78">
        <v>110010</v>
      </c>
      <c r="R5188" s="79" t="s">
        <v>715</v>
      </c>
      <c r="S5188" s="78">
        <v>40</v>
      </c>
      <c r="T5188" s="79" t="s">
        <v>715</v>
      </c>
      <c r="U5188" s="78">
        <v>11</v>
      </c>
      <c r="V5188" s="80" t="s">
        <v>156</v>
      </c>
      <c r="W5188" s="78">
        <v>73</v>
      </c>
      <c r="X5188" s="78">
        <v>9</v>
      </c>
    </row>
    <row r="5189" spans="1:24" x14ac:dyDescent="0.25">
      <c r="A5189" s="67"/>
      <c r="B5189" s="67">
        <v>4257</v>
      </c>
      <c r="C5189" s="67" t="s">
        <v>813</v>
      </c>
      <c r="D5189" s="107">
        <v>280306</v>
      </c>
      <c r="E5189" s="75" t="s">
        <v>297</v>
      </c>
      <c r="F5189" s="76">
        <v>733470</v>
      </c>
      <c r="G5189" s="75" t="s">
        <v>301</v>
      </c>
      <c r="H5189" s="77">
        <v>16888.03</v>
      </c>
      <c r="I5189" s="77">
        <v>9478.5400000000009</v>
      </c>
      <c r="J5189" s="77">
        <v>11300</v>
      </c>
      <c r="K5189" s="77">
        <v>7087.0899999999992</v>
      </c>
      <c r="L5189" s="80">
        <v>11300</v>
      </c>
      <c r="M5189" s="80"/>
      <c r="N5189" s="80"/>
      <c r="O5189" s="80"/>
      <c r="P5189" s="80"/>
      <c r="Q5189" s="78">
        <v>110010</v>
      </c>
      <c r="R5189" s="79" t="s">
        <v>715</v>
      </c>
      <c r="S5189" s="78">
        <v>40</v>
      </c>
      <c r="T5189" s="79" t="s">
        <v>715</v>
      </c>
      <c r="U5189" s="78">
        <v>11</v>
      </c>
      <c r="V5189" s="80" t="s">
        <v>156</v>
      </c>
      <c r="W5189" s="78">
        <v>73</v>
      </c>
      <c r="X5189" s="78">
        <v>9</v>
      </c>
    </row>
    <row r="5190" spans="1:24" x14ac:dyDescent="0.25">
      <c r="A5190" s="67"/>
      <c r="B5190" s="67">
        <v>4258</v>
      </c>
      <c r="C5190" s="67" t="s">
        <v>813</v>
      </c>
      <c r="D5190" s="107">
        <v>280306</v>
      </c>
      <c r="E5190" s="75" t="s">
        <v>297</v>
      </c>
      <c r="F5190" s="76">
        <v>744220</v>
      </c>
      <c r="G5190" s="75" t="s">
        <v>191</v>
      </c>
      <c r="H5190" s="77">
        <v>0</v>
      </c>
      <c r="I5190" s="77">
        <v>0</v>
      </c>
      <c r="J5190" s="77">
        <v>100</v>
      </c>
      <c r="K5190" s="77">
        <v>0</v>
      </c>
      <c r="L5190" s="80">
        <v>100</v>
      </c>
      <c r="M5190" s="80"/>
      <c r="N5190" s="80"/>
      <c r="O5190" s="80"/>
      <c r="P5190" s="80"/>
      <c r="Q5190" s="78">
        <v>110010</v>
      </c>
      <c r="R5190" s="79" t="s">
        <v>715</v>
      </c>
      <c r="S5190" s="78">
        <v>40</v>
      </c>
      <c r="T5190" s="79" t="s">
        <v>715</v>
      </c>
      <c r="U5190" s="78">
        <v>11</v>
      </c>
      <c r="V5190" s="80" t="s">
        <v>156</v>
      </c>
      <c r="W5190" s="78">
        <v>74</v>
      </c>
      <c r="X5190" s="78">
        <v>9</v>
      </c>
    </row>
    <row r="5191" spans="1:24" x14ac:dyDescent="0.25">
      <c r="A5191" s="67"/>
      <c r="B5191" s="67">
        <v>4259</v>
      </c>
      <c r="C5191" s="67" t="s">
        <v>813</v>
      </c>
      <c r="D5191" s="107">
        <v>280306</v>
      </c>
      <c r="E5191" s="75" t="s">
        <v>297</v>
      </c>
      <c r="F5191" s="76">
        <v>744370</v>
      </c>
      <c r="G5191" s="75" t="s">
        <v>192</v>
      </c>
      <c r="H5191" s="77">
        <v>2683.83</v>
      </c>
      <c r="I5191" s="77">
        <v>1766.28</v>
      </c>
      <c r="J5191" s="77">
        <v>1750</v>
      </c>
      <c r="K5191" s="77">
        <v>628.66999999999996</v>
      </c>
      <c r="L5191" s="80">
        <v>1750</v>
      </c>
      <c r="M5191" s="80"/>
      <c r="N5191" s="80"/>
      <c r="O5191" s="80"/>
      <c r="P5191" s="80"/>
      <c r="Q5191" s="78">
        <v>110010</v>
      </c>
      <c r="R5191" s="79" t="s">
        <v>715</v>
      </c>
      <c r="S5191" s="78">
        <v>40</v>
      </c>
      <c r="T5191" s="79" t="s">
        <v>715</v>
      </c>
      <c r="U5191" s="78">
        <v>11</v>
      </c>
      <c r="V5191" s="80" t="s">
        <v>156</v>
      </c>
      <c r="W5191" s="78">
        <v>74</v>
      </c>
      <c r="X5191" s="78">
        <v>9</v>
      </c>
    </row>
    <row r="5192" spans="1:24" x14ac:dyDescent="0.25">
      <c r="A5192" s="67"/>
      <c r="B5192" s="67">
        <v>4260</v>
      </c>
      <c r="C5192" s="67" t="s">
        <v>813</v>
      </c>
      <c r="D5192" s="107">
        <v>280306</v>
      </c>
      <c r="E5192" s="75" t="s">
        <v>297</v>
      </c>
      <c r="F5192" s="76">
        <v>755510</v>
      </c>
      <c r="G5192" s="75" t="s">
        <v>195</v>
      </c>
      <c r="H5192" s="77">
        <v>1422.03</v>
      </c>
      <c r="I5192" s="77">
        <v>0</v>
      </c>
      <c r="J5192" s="77">
        <v>2000</v>
      </c>
      <c r="K5192" s="77">
        <v>1545.8300000000002</v>
      </c>
      <c r="L5192" s="80">
        <v>2000</v>
      </c>
      <c r="M5192" s="80"/>
      <c r="N5192" s="80"/>
      <c r="O5192" s="80"/>
      <c r="P5192" s="80"/>
      <c r="Q5192" s="78">
        <v>110010</v>
      </c>
      <c r="R5192" s="79" t="s">
        <v>715</v>
      </c>
      <c r="S5192" s="78">
        <v>40</v>
      </c>
      <c r="T5192" s="79" t="s">
        <v>715</v>
      </c>
      <c r="U5192" s="78">
        <v>11</v>
      </c>
      <c r="V5192" s="80" t="s">
        <v>156</v>
      </c>
      <c r="W5192" s="78">
        <v>75</v>
      </c>
      <c r="X5192" s="78">
        <v>9</v>
      </c>
    </row>
    <row r="5193" spans="1:24" x14ac:dyDescent="0.25">
      <c r="A5193" s="67"/>
      <c r="B5193" s="67">
        <v>4261</v>
      </c>
      <c r="C5193" s="67" t="s">
        <v>813</v>
      </c>
      <c r="D5193" s="107">
        <v>280306</v>
      </c>
      <c r="E5193" s="75" t="s">
        <v>297</v>
      </c>
      <c r="F5193" s="76">
        <v>755530</v>
      </c>
      <c r="G5193" s="75" t="s">
        <v>284</v>
      </c>
      <c r="H5193" s="77">
        <v>1353.5</v>
      </c>
      <c r="I5193" s="77">
        <v>1436.54</v>
      </c>
      <c r="J5193" s="77">
        <v>2000</v>
      </c>
      <c r="K5193" s="77">
        <v>0</v>
      </c>
      <c r="L5193" s="80">
        <v>2000</v>
      </c>
      <c r="M5193" s="80"/>
      <c r="N5193" s="80"/>
      <c r="O5193" s="80"/>
      <c r="P5193" s="80"/>
      <c r="Q5193" s="78">
        <v>110010</v>
      </c>
      <c r="R5193" s="79" t="s">
        <v>715</v>
      </c>
      <c r="S5193" s="78">
        <v>40</v>
      </c>
      <c r="T5193" s="79" t="s">
        <v>715</v>
      </c>
      <c r="U5193" s="78">
        <v>11</v>
      </c>
      <c r="V5193" s="80" t="s">
        <v>156</v>
      </c>
      <c r="W5193" s="78">
        <v>75</v>
      </c>
      <c r="X5193" s="78">
        <v>9</v>
      </c>
    </row>
    <row r="5194" spans="1:24" x14ac:dyDescent="0.25">
      <c r="A5194" s="67"/>
      <c r="B5194" s="67">
        <v>4262</v>
      </c>
      <c r="C5194" s="67" t="s">
        <v>813</v>
      </c>
      <c r="D5194" s="107">
        <v>280306</v>
      </c>
      <c r="E5194" s="75" t="s">
        <v>297</v>
      </c>
      <c r="F5194" s="76">
        <v>755540</v>
      </c>
      <c r="G5194" s="75" t="s">
        <v>294</v>
      </c>
      <c r="H5194" s="77">
        <v>0</v>
      </c>
      <c r="I5194" s="77">
        <v>234</v>
      </c>
      <c r="J5194" s="77">
        <v>250</v>
      </c>
      <c r="K5194" s="77">
        <v>0</v>
      </c>
      <c r="L5194" s="80">
        <v>250</v>
      </c>
      <c r="M5194" s="80"/>
      <c r="N5194" s="80"/>
      <c r="O5194" s="80"/>
      <c r="P5194" s="80"/>
      <c r="Q5194" s="78">
        <v>110010</v>
      </c>
      <c r="R5194" s="79" t="s">
        <v>715</v>
      </c>
      <c r="S5194" s="78">
        <v>40</v>
      </c>
      <c r="T5194" s="79" t="s">
        <v>715</v>
      </c>
      <c r="U5194" s="78">
        <v>11</v>
      </c>
      <c r="V5194" s="80" t="s">
        <v>156</v>
      </c>
      <c r="W5194" s="78">
        <v>75</v>
      </c>
      <c r="X5194" s="78">
        <v>9</v>
      </c>
    </row>
    <row r="5195" spans="1:24" x14ac:dyDescent="0.25">
      <c r="A5195" s="67"/>
      <c r="B5195" s="67">
        <v>4263</v>
      </c>
      <c r="C5195" s="67" t="s">
        <v>813</v>
      </c>
      <c r="D5195" s="107">
        <v>280306</v>
      </c>
      <c r="E5195" s="75" t="s">
        <v>297</v>
      </c>
      <c r="F5195" s="76">
        <v>755545</v>
      </c>
      <c r="G5195" s="75" t="s">
        <v>244</v>
      </c>
      <c r="H5195" s="77">
        <v>728</v>
      </c>
      <c r="I5195" s="77">
        <v>8415.880000000001</v>
      </c>
      <c r="J5195" s="77">
        <v>0</v>
      </c>
      <c r="K5195" s="77">
        <v>0</v>
      </c>
      <c r="L5195" s="80">
        <v>0</v>
      </c>
      <c r="M5195" s="80"/>
      <c r="N5195" s="80"/>
      <c r="O5195" s="80"/>
      <c r="P5195" s="80"/>
      <c r="Q5195" s="78">
        <v>110010</v>
      </c>
      <c r="R5195" s="79" t="s">
        <v>715</v>
      </c>
      <c r="S5195" s="78">
        <v>40</v>
      </c>
      <c r="T5195" s="79" t="s">
        <v>715</v>
      </c>
      <c r="U5195" s="78">
        <v>11</v>
      </c>
      <c r="V5195" s="80" t="s">
        <v>156</v>
      </c>
      <c r="W5195" s="78">
        <v>75</v>
      </c>
      <c r="X5195" s="78">
        <v>9</v>
      </c>
    </row>
    <row r="5196" spans="1:24" x14ac:dyDescent="0.25">
      <c r="A5196" s="67"/>
      <c r="B5196" s="67">
        <v>4264</v>
      </c>
      <c r="C5196" s="67" t="s">
        <v>813</v>
      </c>
      <c r="D5196" s="107">
        <v>280306</v>
      </c>
      <c r="E5196" s="75" t="s">
        <v>297</v>
      </c>
      <c r="F5196" s="76">
        <v>755550</v>
      </c>
      <c r="G5196" s="75" t="s">
        <v>295</v>
      </c>
      <c r="H5196" s="77">
        <v>30887.629999999997</v>
      </c>
      <c r="I5196" s="77">
        <v>47681.34</v>
      </c>
      <c r="J5196" s="77">
        <v>35000</v>
      </c>
      <c r="K5196" s="77">
        <v>3274.95</v>
      </c>
      <c r="L5196" s="80">
        <v>35000</v>
      </c>
      <c r="M5196" s="80"/>
      <c r="N5196" s="80"/>
      <c r="O5196" s="80"/>
      <c r="P5196" s="80"/>
      <c r="Q5196" s="78">
        <v>110010</v>
      </c>
      <c r="R5196" s="79" t="s">
        <v>715</v>
      </c>
      <c r="S5196" s="78">
        <v>40</v>
      </c>
      <c r="T5196" s="79" t="s">
        <v>715</v>
      </c>
      <c r="U5196" s="78">
        <v>11</v>
      </c>
      <c r="V5196" s="80" t="s">
        <v>156</v>
      </c>
      <c r="W5196" s="78">
        <v>75</v>
      </c>
      <c r="X5196" s="78">
        <v>9</v>
      </c>
    </row>
    <row r="5197" spans="1:24" x14ac:dyDescent="0.25">
      <c r="A5197" s="67"/>
      <c r="B5197" s="67">
        <v>4265</v>
      </c>
      <c r="C5197" s="67" t="s">
        <v>813</v>
      </c>
      <c r="D5197" s="107">
        <v>280306</v>
      </c>
      <c r="E5197" s="75" t="s">
        <v>297</v>
      </c>
      <c r="F5197" s="76">
        <v>755555</v>
      </c>
      <c r="G5197" s="75" t="s">
        <v>302</v>
      </c>
      <c r="H5197" s="77">
        <v>0</v>
      </c>
      <c r="I5197" s="77">
        <v>7732</v>
      </c>
      <c r="J5197" s="77">
        <v>23052</v>
      </c>
      <c r="K5197" s="77">
        <v>9320</v>
      </c>
      <c r="L5197" s="80">
        <v>23048</v>
      </c>
      <c r="M5197" s="80"/>
      <c r="N5197" s="80"/>
      <c r="O5197" s="80"/>
      <c r="P5197" s="80"/>
      <c r="Q5197" s="78">
        <v>110010</v>
      </c>
      <c r="R5197" s="79" t="s">
        <v>715</v>
      </c>
      <c r="S5197" s="78">
        <v>40</v>
      </c>
      <c r="T5197" s="79" t="s">
        <v>715</v>
      </c>
      <c r="U5197" s="78">
        <v>11</v>
      </c>
      <c r="V5197" s="80" t="s">
        <v>156</v>
      </c>
      <c r="W5197" s="78">
        <v>75</v>
      </c>
      <c r="X5197" s="78">
        <v>9</v>
      </c>
    </row>
    <row r="5198" spans="1:24" x14ac:dyDescent="0.25">
      <c r="A5198" s="67"/>
      <c r="B5198" s="67">
        <v>4266</v>
      </c>
      <c r="C5198" s="67" t="s">
        <v>813</v>
      </c>
      <c r="D5198" s="107">
        <v>280306</v>
      </c>
      <c r="E5198" s="75" t="s">
        <v>297</v>
      </c>
      <c r="F5198" s="76">
        <v>755560</v>
      </c>
      <c r="G5198" s="75" t="s">
        <v>339</v>
      </c>
      <c r="H5198" s="77">
        <v>2570</v>
      </c>
      <c r="I5198" s="77">
        <v>968.1</v>
      </c>
      <c r="J5198" s="77">
        <v>1188</v>
      </c>
      <c r="K5198" s="77">
        <v>0</v>
      </c>
      <c r="L5198" s="80">
        <v>1200</v>
      </c>
      <c r="M5198" s="80"/>
      <c r="N5198" s="80"/>
      <c r="O5198" s="80"/>
      <c r="P5198" s="80"/>
      <c r="Q5198" s="78">
        <v>110010</v>
      </c>
      <c r="R5198" s="79" t="s">
        <v>715</v>
      </c>
      <c r="S5198" s="78">
        <v>40</v>
      </c>
      <c r="T5198" s="79" t="s">
        <v>715</v>
      </c>
      <c r="U5198" s="78">
        <v>11</v>
      </c>
      <c r="V5198" s="80" t="s">
        <v>156</v>
      </c>
      <c r="W5198" s="78">
        <v>75</v>
      </c>
      <c r="X5198" s="78">
        <v>9</v>
      </c>
    </row>
    <row r="5199" spans="1:24" x14ac:dyDescent="0.25">
      <c r="A5199" s="67"/>
      <c r="B5199" s="67">
        <v>4267</v>
      </c>
      <c r="C5199" s="67" t="s">
        <v>813</v>
      </c>
      <c r="D5199" s="107">
        <v>280306</v>
      </c>
      <c r="E5199" s="75" t="s">
        <v>297</v>
      </c>
      <c r="F5199" s="76">
        <v>777416</v>
      </c>
      <c r="G5199" s="75" t="s">
        <v>226</v>
      </c>
      <c r="H5199" s="77">
        <v>0</v>
      </c>
      <c r="I5199" s="77">
        <v>0</v>
      </c>
      <c r="J5199" s="77">
        <v>2302</v>
      </c>
      <c r="K5199" s="77">
        <v>0</v>
      </c>
      <c r="L5199" s="80">
        <v>0</v>
      </c>
      <c r="M5199" s="80"/>
      <c r="N5199" s="80"/>
      <c r="O5199" s="80"/>
      <c r="P5199" s="80"/>
      <c r="Q5199" s="78">
        <v>110010</v>
      </c>
      <c r="R5199" s="79" t="s">
        <v>715</v>
      </c>
      <c r="S5199" s="78">
        <v>40</v>
      </c>
      <c r="T5199" s="79" t="s">
        <v>715</v>
      </c>
      <c r="U5199" s="78">
        <v>11</v>
      </c>
      <c r="V5199" s="80" t="s">
        <v>156</v>
      </c>
      <c r="W5199" s="78">
        <v>77</v>
      </c>
      <c r="X5199" s="78">
        <v>9</v>
      </c>
    </row>
    <row r="5200" spans="1:24" x14ac:dyDescent="0.25">
      <c r="A5200" s="67"/>
      <c r="B5200" s="67">
        <v>4268</v>
      </c>
      <c r="C5200" s="67" t="s">
        <v>813</v>
      </c>
      <c r="D5200" s="107">
        <v>280306</v>
      </c>
      <c r="E5200" s="75" t="s">
        <v>297</v>
      </c>
      <c r="F5200" s="76">
        <v>787410</v>
      </c>
      <c r="G5200" s="75" t="s">
        <v>227</v>
      </c>
      <c r="H5200" s="77">
        <v>3110.88</v>
      </c>
      <c r="I5200" s="77">
        <v>0</v>
      </c>
      <c r="J5200" s="77">
        <v>851</v>
      </c>
      <c r="K5200" s="77">
        <v>850.05</v>
      </c>
      <c r="L5200" s="80">
        <v>0</v>
      </c>
      <c r="M5200" s="80"/>
      <c r="N5200" s="80"/>
      <c r="O5200" s="80"/>
      <c r="P5200" s="80"/>
      <c r="Q5200" s="78">
        <v>110010</v>
      </c>
      <c r="R5200" s="79" t="s">
        <v>715</v>
      </c>
      <c r="S5200" s="78">
        <v>40</v>
      </c>
      <c r="T5200" s="79" t="s">
        <v>715</v>
      </c>
      <c r="U5200" s="78">
        <v>11</v>
      </c>
      <c r="V5200" s="80" t="s">
        <v>156</v>
      </c>
      <c r="W5200" s="78">
        <v>78</v>
      </c>
      <c r="X5200" s="78">
        <v>9</v>
      </c>
    </row>
    <row r="5201" spans="1:24" x14ac:dyDescent="0.25">
      <c r="A5201" s="67"/>
      <c r="B5201" s="67"/>
      <c r="C5201" s="67" t="s">
        <v>813</v>
      </c>
      <c r="D5201" s="107">
        <v>280306</v>
      </c>
      <c r="E5201" s="75" t="s">
        <v>297</v>
      </c>
      <c r="F5201" s="66">
        <v>798142</v>
      </c>
      <c r="G5201" s="66" t="s">
        <v>839</v>
      </c>
      <c r="H5201" s="77"/>
      <c r="I5201" s="77"/>
      <c r="J5201" s="77"/>
      <c r="K5201" s="77"/>
      <c r="L5201" s="80">
        <v>-19155</v>
      </c>
      <c r="M5201" s="80"/>
      <c r="N5201" s="80"/>
      <c r="O5201" s="80"/>
      <c r="P5201" s="80"/>
      <c r="Q5201" s="78">
        <v>110010</v>
      </c>
      <c r="R5201" s="79" t="s">
        <v>715</v>
      </c>
      <c r="S5201" s="78">
        <v>40</v>
      </c>
      <c r="T5201" s="79" t="s">
        <v>715</v>
      </c>
      <c r="U5201" s="78">
        <v>11</v>
      </c>
      <c r="V5201" s="80" t="s">
        <v>156</v>
      </c>
      <c r="W5201" s="78">
        <v>79</v>
      </c>
      <c r="X5201" s="78">
        <v>9</v>
      </c>
    </row>
    <row r="5202" spans="1:24" x14ac:dyDescent="0.25">
      <c r="A5202" s="67"/>
      <c r="B5202" s="67">
        <v>4269</v>
      </c>
      <c r="C5202" s="67" t="s">
        <v>813</v>
      </c>
      <c r="D5202" s="107">
        <v>280316</v>
      </c>
      <c r="E5202" s="75" t="s">
        <v>303</v>
      </c>
      <c r="F5202" s="76">
        <v>611310</v>
      </c>
      <c r="G5202" s="75" t="s">
        <v>179</v>
      </c>
      <c r="H5202" s="77">
        <v>45246.600000000006</v>
      </c>
      <c r="I5202" s="77">
        <v>47056.44</v>
      </c>
      <c r="J5202" s="77">
        <v>48939</v>
      </c>
      <c r="K5202" s="77">
        <v>24469.38</v>
      </c>
      <c r="L5202" s="80">
        <v>48939</v>
      </c>
      <c r="M5202" s="80"/>
      <c r="N5202" s="80"/>
      <c r="O5202" s="80"/>
      <c r="P5202" s="80"/>
      <c r="Q5202" s="78">
        <v>110010</v>
      </c>
      <c r="R5202" s="79" t="s">
        <v>715</v>
      </c>
      <c r="S5202" s="78">
        <v>40</v>
      </c>
      <c r="T5202" s="79" t="s">
        <v>715</v>
      </c>
      <c r="U5202" s="78">
        <v>11</v>
      </c>
      <c r="V5202" s="80" t="s">
        <v>156</v>
      </c>
      <c r="W5202" s="78">
        <v>61</v>
      </c>
      <c r="X5202" s="78">
        <v>9</v>
      </c>
    </row>
    <row r="5203" spans="1:24" x14ac:dyDescent="0.25">
      <c r="A5203" s="67"/>
      <c r="B5203" s="67">
        <v>4270</v>
      </c>
      <c r="C5203" s="67" t="s">
        <v>813</v>
      </c>
      <c r="D5203" s="107">
        <v>280316</v>
      </c>
      <c r="E5203" s="75" t="s">
        <v>303</v>
      </c>
      <c r="F5203" s="76">
        <v>611470</v>
      </c>
      <c r="G5203" s="75" t="s">
        <v>291</v>
      </c>
      <c r="H5203" s="77">
        <v>99503.39999999998</v>
      </c>
      <c r="I5203" s="77">
        <v>118507.39000000001</v>
      </c>
      <c r="J5203" s="77">
        <v>116727</v>
      </c>
      <c r="K5203" s="77">
        <v>39741.53</v>
      </c>
      <c r="L5203" s="80">
        <v>150816</v>
      </c>
      <c r="M5203" s="80"/>
      <c r="N5203" s="80"/>
      <c r="O5203" s="80"/>
      <c r="P5203" s="80"/>
      <c r="Q5203" s="78">
        <v>110010</v>
      </c>
      <c r="R5203" s="79" t="s">
        <v>715</v>
      </c>
      <c r="S5203" s="78">
        <v>40</v>
      </c>
      <c r="T5203" s="79" t="s">
        <v>715</v>
      </c>
      <c r="U5203" s="78">
        <v>11</v>
      </c>
      <c r="V5203" s="80" t="s">
        <v>156</v>
      </c>
      <c r="W5203" s="78">
        <v>61</v>
      </c>
      <c r="X5203" s="78">
        <v>9</v>
      </c>
    </row>
    <row r="5204" spans="1:24" s="66" customFormat="1" x14ac:dyDescent="0.25">
      <c r="A5204" s="67"/>
      <c r="B5204" s="67">
        <v>4271</v>
      </c>
      <c r="C5204" s="67" t="s">
        <v>813</v>
      </c>
      <c r="D5204" s="107">
        <v>280316</v>
      </c>
      <c r="E5204" s="75" t="s">
        <v>303</v>
      </c>
      <c r="F5204" s="76">
        <v>611489</v>
      </c>
      <c r="G5204" s="75" t="s">
        <v>733</v>
      </c>
      <c r="H5204" s="77">
        <v>0</v>
      </c>
      <c r="I5204" s="77">
        <v>165.04000000000002</v>
      </c>
      <c r="J5204" s="77">
        <v>152</v>
      </c>
      <c r="K5204" s="77">
        <v>102.97</v>
      </c>
      <c r="L5204" s="80">
        <v>0</v>
      </c>
      <c r="M5204" s="80"/>
      <c r="N5204" s="80"/>
      <c r="O5204" s="80"/>
      <c r="P5204" s="80"/>
      <c r="Q5204" s="78">
        <v>110010</v>
      </c>
      <c r="R5204" s="79" t="s">
        <v>715</v>
      </c>
      <c r="S5204" s="78">
        <v>40</v>
      </c>
      <c r="T5204" s="79" t="s">
        <v>715</v>
      </c>
      <c r="U5204" s="78">
        <v>11</v>
      </c>
      <c r="V5204" s="80" t="s">
        <v>156</v>
      </c>
      <c r="W5204" s="78">
        <v>61</v>
      </c>
      <c r="X5204" s="78">
        <v>9</v>
      </c>
    </row>
    <row r="5205" spans="1:24" x14ac:dyDescent="0.25">
      <c r="A5205" s="67"/>
      <c r="B5205" s="67">
        <v>4272</v>
      </c>
      <c r="C5205" s="67" t="s">
        <v>813</v>
      </c>
      <c r="D5205" s="107">
        <v>280316</v>
      </c>
      <c r="E5205" s="75" t="s">
        <v>303</v>
      </c>
      <c r="F5205" s="76">
        <v>611491</v>
      </c>
      <c r="G5205" s="75" t="s">
        <v>233</v>
      </c>
      <c r="H5205" s="77">
        <v>447.55</v>
      </c>
      <c r="I5205" s="77">
        <v>20.74</v>
      </c>
      <c r="J5205" s="77">
        <v>0</v>
      </c>
      <c r="K5205" s="77">
        <v>0</v>
      </c>
      <c r="L5205" s="80">
        <v>0</v>
      </c>
      <c r="M5205" s="80"/>
      <c r="N5205" s="80"/>
      <c r="O5205" s="80"/>
      <c r="P5205" s="80"/>
      <c r="Q5205" s="78">
        <v>110010</v>
      </c>
      <c r="R5205" s="79" t="s">
        <v>715</v>
      </c>
      <c r="S5205" s="78">
        <v>40</v>
      </c>
      <c r="T5205" s="79" t="s">
        <v>715</v>
      </c>
      <c r="U5205" s="78">
        <v>11</v>
      </c>
      <c r="V5205" s="80" t="s">
        <v>156</v>
      </c>
      <c r="W5205" s="78">
        <v>61</v>
      </c>
      <c r="X5205" s="78">
        <v>9</v>
      </c>
    </row>
    <row r="5206" spans="1:24" x14ac:dyDescent="0.25">
      <c r="A5206" s="67"/>
      <c r="B5206" s="67">
        <v>4273</v>
      </c>
      <c r="C5206" s="67" t="s">
        <v>813</v>
      </c>
      <c r="D5206" s="107">
        <v>280316</v>
      </c>
      <c r="E5206" s="75" t="s">
        <v>303</v>
      </c>
      <c r="F5206" s="76">
        <v>611492</v>
      </c>
      <c r="G5206" s="75" t="s">
        <v>183</v>
      </c>
      <c r="H5206" s="77">
        <v>3388.04</v>
      </c>
      <c r="I5206" s="77">
        <v>2123.8399999999997</v>
      </c>
      <c r="J5206" s="77">
        <v>1780</v>
      </c>
      <c r="K5206" s="77">
        <v>759.51</v>
      </c>
      <c r="L5206" s="80">
        <v>0</v>
      </c>
      <c r="M5206" s="80"/>
      <c r="N5206" s="80"/>
      <c r="O5206" s="80"/>
      <c r="P5206" s="80"/>
      <c r="Q5206" s="78">
        <v>110010</v>
      </c>
      <c r="R5206" s="79" t="s">
        <v>715</v>
      </c>
      <c r="S5206" s="78">
        <v>40</v>
      </c>
      <c r="T5206" s="79" t="s">
        <v>715</v>
      </c>
      <c r="U5206" s="78">
        <v>11</v>
      </c>
      <c r="V5206" s="80" t="s">
        <v>156</v>
      </c>
      <c r="W5206" s="78">
        <v>61</v>
      </c>
      <c r="X5206" s="78">
        <v>9</v>
      </c>
    </row>
    <row r="5207" spans="1:24" x14ac:dyDescent="0.25">
      <c r="A5207" s="67"/>
      <c r="B5207" s="67">
        <v>4274</v>
      </c>
      <c r="C5207" s="67" t="s">
        <v>813</v>
      </c>
      <c r="D5207" s="107">
        <v>280316</v>
      </c>
      <c r="E5207" s="75" t="s">
        <v>303</v>
      </c>
      <c r="F5207" s="76">
        <v>611493</v>
      </c>
      <c r="G5207" s="75" t="s">
        <v>218</v>
      </c>
      <c r="H5207" s="77">
        <v>0</v>
      </c>
      <c r="I5207" s="77">
        <v>211</v>
      </c>
      <c r="J5207" s="77">
        <v>0</v>
      </c>
      <c r="K5207" s="77">
        <v>0</v>
      </c>
      <c r="L5207" s="80">
        <v>0</v>
      </c>
      <c r="M5207" s="80"/>
      <c r="N5207" s="80"/>
      <c r="O5207" s="80"/>
      <c r="P5207" s="80"/>
      <c r="Q5207" s="78">
        <v>110010</v>
      </c>
      <c r="R5207" s="79" t="s">
        <v>715</v>
      </c>
      <c r="S5207" s="78">
        <v>40</v>
      </c>
      <c r="T5207" s="79" t="s">
        <v>715</v>
      </c>
      <c r="U5207" s="78">
        <v>11</v>
      </c>
      <c r="V5207" s="80" t="s">
        <v>156</v>
      </c>
      <c r="W5207" s="78">
        <v>61</v>
      </c>
      <c r="X5207" s="78">
        <v>9</v>
      </c>
    </row>
    <row r="5208" spans="1:24" x14ac:dyDescent="0.25">
      <c r="A5208" s="67"/>
      <c r="B5208" s="67">
        <v>4275</v>
      </c>
      <c r="C5208" s="67" t="s">
        <v>813</v>
      </c>
      <c r="D5208" s="107">
        <v>280316</v>
      </c>
      <c r="E5208" s="75" t="s">
        <v>303</v>
      </c>
      <c r="F5208" s="76">
        <v>712355</v>
      </c>
      <c r="G5208" s="75" t="s">
        <v>376</v>
      </c>
      <c r="H5208" s="77">
        <v>0</v>
      </c>
      <c r="I5208" s="77">
        <v>0</v>
      </c>
      <c r="J5208" s="77">
        <v>9200</v>
      </c>
      <c r="K5208" s="77">
        <v>6454.88</v>
      </c>
      <c r="L5208" s="80">
        <v>0</v>
      </c>
      <c r="M5208" s="80"/>
      <c r="N5208" s="80"/>
      <c r="O5208" s="80"/>
      <c r="P5208" s="80"/>
      <c r="Q5208" s="78">
        <v>110010</v>
      </c>
      <c r="R5208" s="79" t="s">
        <v>715</v>
      </c>
      <c r="S5208" s="78">
        <v>40</v>
      </c>
      <c r="T5208" s="79" t="s">
        <v>715</v>
      </c>
      <c r="U5208" s="78">
        <v>11</v>
      </c>
      <c r="V5208" s="80" t="s">
        <v>156</v>
      </c>
      <c r="W5208" s="78">
        <v>71</v>
      </c>
      <c r="X5208" s="78">
        <v>9</v>
      </c>
    </row>
    <row r="5209" spans="1:24" s="66" customFormat="1" x14ac:dyDescent="0.25">
      <c r="A5209" s="67"/>
      <c r="B5209" s="67">
        <v>4276</v>
      </c>
      <c r="C5209" s="67" t="s">
        <v>813</v>
      </c>
      <c r="D5209" s="107">
        <v>280316</v>
      </c>
      <c r="E5209" s="75" t="s">
        <v>303</v>
      </c>
      <c r="F5209" s="76">
        <v>712510</v>
      </c>
      <c r="G5209" s="75" t="s">
        <v>186</v>
      </c>
      <c r="H5209" s="77">
        <v>14996.570000000002</v>
      </c>
      <c r="I5209" s="77">
        <v>20666.86</v>
      </c>
      <c r="J5209" s="77">
        <v>20000</v>
      </c>
      <c r="K5209" s="77">
        <v>15696.920000000002</v>
      </c>
      <c r="L5209" s="80">
        <v>20000</v>
      </c>
      <c r="M5209" s="80"/>
      <c r="N5209" s="80"/>
      <c r="O5209" s="80"/>
      <c r="P5209" s="80"/>
      <c r="Q5209" s="78">
        <v>110010</v>
      </c>
      <c r="R5209" s="79" t="s">
        <v>715</v>
      </c>
      <c r="S5209" s="78">
        <v>40</v>
      </c>
      <c r="T5209" s="79" t="s">
        <v>715</v>
      </c>
      <c r="U5209" s="78">
        <v>11</v>
      </c>
      <c r="V5209" s="80" t="s">
        <v>156</v>
      </c>
      <c r="W5209" s="78">
        <v>71</v>
      </c>
      <c r="X5209" s="78">
        <v>9</v>
      </c>
    </row>
    <row r="5210" spans="1:24" x14ac:dyDescent="0.25">
      <c r="A5210" s="67"/>
      <c r="B5210" s="67">
        <v>4277</v>
      </c>
      <c r="C5210" s="67" t="s">
        <v>813</v>
      </c>
      <c r="D5210" s="107">
        <v>280316</v>
      </c>
      <c r="E5210" s="75" t="s">
        <v>303</v>
      </c>
      <c r="F5210" s="76">
        <v>712520</v>
      </c>
      <c r="G5210" s="75" t="s">
        <v>292</v>
      </c>
      <c r="H5210" s="77">
        <v>25150.28</v>
      </c>
      <c r="I5210" s="77">
        <v>23790.33</v>
      </c>
      <c r="J5210" s="77">
        <v>30000</v>
      </c>
      <c r="K5210" s="77">
        <v>4075</v>
      </c>
      <c r="L5210" s="80">
        <v>30000</v>
      </c>
      <c r="M5210" s="80"/>
      <c r="N5210" s="80"/>
      <c r="O5210" s="80"/>
      <c r="P5210" s="80"/>
      <c r="Q5210" s="78">
        <v>110010</v>
      </c>
      <c r="R5210" s="79" t="s">
        <v>715</v>
      </c>
      <c r="S5210" s="78">
        <v>40</v>
      </c>
      <c r="T5210" s="79" t="s">
        <v>715</v>
      </c>
      <c r="U5210" s="78">
        <v>11</v>
      </c>
      <c r="V5210" s="80" t="s">
        <v>156</v>
      </c>
      <c r="W5210" s="78">
        <v>71</v>
      </c>
      <c r="X5210" s="78">
        <v>9</v>
      </c>
    </row>
    <row r="5211" spans="1:24" x14ac:dyDescent="0.25">
      <c r="A5211" s="67"/>
      <c r="B5211" s="67">
        <v>4278</v>
      </c>
      <c r="C5211" s="67" t="s">
        <v>813</v>
      </c>
      <c r="D5211" s="107">
        <v>280316</v>
      </c>
      <c r="E5211" s="75" t="s">
        <v>303</v>
      </c>
      <c r="F5211" s="76">
        <v>733420</v>
      </c>
      <c r="G5211" s="75" t="s">
        <v>298</v>
      </c>
      <c r="H5211" s="77">
        <v>0</v>
      </c>
      <c r="I5211" s="77">
        <v>0</v>
      </c>
      <c r="J5211" s="77">
        <v>500</v>
      </c>
      <c r="K5211" s="77">
        <v>0</v>
      </c>
      <c r="L5211" s="80">
        <v>500</v>
      </c>
      <c r="M5211" s="80"/>
      <c r="N5211" s="80"/>
      <c r="O5211" s="80"/>
      <c r="P5211" s="80"/>
      <c r="Q5211" s="78">
        <v>110010</v>
      </c>
      <c r="R5211" s="79" t="s">
        <v>715</v>
      </c>
      <c r="S5211" s="78">
        <v>40</v>
      </c>
      <c r="T5211" s="79" t="s">
        <v>715</v>
      </c>
      <c r="U5211" s="78">
        <v>11</v>
      </c>
      <c r="V5211" s="80" t="s">
        <v>156</v>
      </c>
      <c r="W5211" s="78">
        <v>73</v>
      </c>
      <c r="X5211" s="78">
        <v>9</v>
      </c>
    </row>
    <row r="5212" spans="1:24" x14ac:dyDescent="0.25">
      <c r="A5212" s="67"/>
      <c r="B5212" s="67">
        <v>4279</v>
      </c>
      <c r="C5212" s="67" t="s">
        <v>813</v>
      </c>
      <c r="D5212" s="107">
        <v>280316</v>
      </c>
      <c r="E5212" s="75" t="s">
        <v>303</v>
      </c>
      <c r="F5212" s="76">
        <v>733440</v>
      </c>
      <c r="G5212" s="75" t="s">
        <v>304</v>
      </c>
      <c r="H5212" s="77">
        <v>17097.66</v>
      </c>
      <c r="I5212" s="77">
        <v>7761.3900000000012</v>
      </c>
      <c r="J5212" s="77">
        <v>15000</v>
      </c>
      <c r="K5212" s="77">
        <v>6466.2099999999991</v>
      </c>
      <c r="L5212" s="80">
        <v>15000</v>
      </c>
      <c r="M5212" s="80"/>
      <c r="N5212" s="80"/>
      <c r="O5212" s="80"/>
      <c r="P5212" s="80"/>
      <c r="Q5212" s="78">
        <v>110010</v>
      </c>
      <c r="R5212" s="79" t="s">
        <v>715</v>
      </c>
      <c r="S5212" s="78">
        <v>40</v>
      </c>
      <c r="T5212" s="79" t="s">
        <v>715</v>
      </c>
      <c r="U5212" s="78">
        <v>11</v>
      </c>
      <c r="V5212" s="80" t="s">
        <v>156</v>
      </c>
      <c r="W5212" s="78">
        <v>73</v>
      </c>
      <c r="X5212" s="78">
        <v>9</v>
      </c>
    </row>
    <row r="5213" spans="1:24" x14ac:dyDescent="0.25">
      <c r="A5213" s="67"/>
      <c r="B5213" s="67">
        <v>4280</v>
      </c>
      <c r="C5213" s="67" t="s">
        <v>813</v>
      </c>
      <c r="D5213" s="107">
        <v>280316</v>
      </c>
      <c r="E5213" s="75" t="s">
        <v>303</v>
      </c>
      <c r="F5213" s="76">
        <v>733450</v>
      </c>
      <c r="G5213" s="75" t="s">
        <v>300</v>
      </c>
      <c r="H5213" s="77">
        <v>0</v>
      </c>
      <c r="I5213" s="77">
        <v>0</v>
      </c>
      <c r="J5213" s="77">
        <v>200</v>
      </c>
      <c r="K5213" s="77">
        <v>0</v>
      </c>
      <c r="L5213" s="80">
        <v>200</v>
      </c>
      <c r="M5213" s="80"/>
      <c r="N5213" s="80"/>
      <c r="O5213" s="80"/>
      <c r="P5213" s="80"/>
      <c r="Q5213" s="78">
        <v>110010</v>
      </c>
      <c r="R5213" s="79" t="s">
        <v>715</v>
      </c>
      <c r="S5213" s="78">
        <v>40</v>
      </c>
      <c r="T5213" s="79" t="s">
        <v>715</v>
      </c>
      <c r="U5213" s="78">
        <v>11</v>
      </c>
      <c r="V5213" s="80" t="s">
        <v>156</v>
      </c>
      <c r="W5213" s="78">
        <v>73</v>
      </c>
      <c r="X5213" s="78">
        <v>9</v>
      </c>
    </row>
    <row r="5214" spans="1:24" x14ac:dyDescent="0.25">
      <c r="A5214" s="67"/>
      <c r="B5214" s="67">
        <v>4281</v>
      </c>
      <c r="C5214" s="67" t="s">
        <v>813</v>
      </c>
      <c r="D5214" s="107">
        <v>280316</v>
      </c>
      <c r="E5214" s="75" t="s">
        <v>303</v>
      </c>
      <c r="F5214" s="76">
        <v>733460</v>
      </c>
      <c r="G5214" s="75" t="s">
        <v>293</v>
      </c>
      <c r="H5214" s="77">
        <v>113.47</v>
      </c>
      <c r="I5214" s="77">
        <v>0</v>
      </c>
      <c r="J5214" s="77">
        <v>200</v>
      </c>
      <c r="K5214" s="77">
        <v>0</v>
      </c>
      <c r="L5214" s="80">
        <v>200</v>
      </c>
      <c r="M5214" s="80"/>
      <c r="N5214" s="80"/>
      <c r="O5214" s="80"/>
      <c r="P5214" s="80"/>
      <c r="Q5214" s="78">
        <v>110010</v>
      </c>
      <c r="R5214" s="79" t="s">
        <v>715</v>
      </c>
      <c r="S5214" s="78">
        <v>40</v>
      </c>
      <c r="T5214" s="79" t="s">
        <v>715</v>
      </c>
      <c r="U5214" s="78">
        <v>11</v>
      </c>
      <c r="V5214" s="80" t="s">
        <v>156</v>
      </c>
      <c r="W5214" s="78">
        <v>73</v>
      </c>
      <c r="X5214" s="78">
        <v>9</v>
      </c>
    </row>
    <row r="5215" spans="1:24" s="66" customFormat="1" x14ac:dyDescent="0.25">
      <c r="A5215" s="67"/>
      <c r="B5215" s="67">
        <v>4282</v>
      </c>
      <c r="C5215" s="67" t="s">
        <v>813</v>
      </c>
      <c r="D5215" s="107">
        <v>280316</v>
      </c>
      <c r="E5215" s="75" t="s">
        <v>303</v>
      </c>
      <c r="F5215" s="76">
        <v>755240</v>
      </c>
      <c r="G5215" s="75" t="s">
        <v>193</v>
      </c>
      <c r="H5215" s="77">
        <v>0</v>
      </c>
      <c r="I5215" s="77">
        <v>0</v>
      </c>
      <c r="J5215" s="77">
        <v>200</v>
      </c>
      <c r="K5215" s="77">
        <v>0</v>
      </c>
      <c r="L5215" s="80">
        <v>200</v>
      </c>
      <c r="M5215" s="80"/>
      <c r="N5215" s="80"/>
      <c r="O5215" s="80"/>
      <c r="P5215" s="80"/>
      <c r="Q5215" s="78">
        <v>110010</v>
      </c>
      <c r="R5215" s="79" t="s">
        <v>715</v>
      </c>
      <c r="S5215" s="78">
        <v>40</v>
      </c>
      <c r="T5215" s="79" t="s">
        <v>715</v>
      </c>
      <c r="U5215" s="78">
        <v>11</v>
      </c>
      <c r="V5215" s="80" t="s">
        <v>156</v>
      </c>
      <c r="W5215" s="78">
        <v>75</v>
      </c>
      <c r="X5215" s="78">
        <v>9</v>
      </c>
    </row>
    <row r="5216" spans="1:24" x14ac:dyDescent="0.25">
      <c r="A5216" s="67"/>
      <c r="B5216" s="67">
        <v>4283</v>
      </c>
      <c r="C5216" s="67" t="s">
        <v>813</v>
      </c>
      <c r="D5216" s="107">
        <v>280316</v>
      </c>
      <c r="E5216" s="75" t="s">
        <v>303</v>
      </c>
      <c r="F5216" s="76">
        <v>755510</v>
      </c>
      <c r="G5216" s="75" t="s">
        <v>195</v>
      </c>
      <c r="H5216" s="77">
        <v>0</v>
      </c>
      <c r="I5216" s="77">
        <v>0</v>
      </c>
      <c r="J5216" s="77">
        <v>500</v>
      </c>
      <c r="K5216" s="77">
        <v>0</v>
      </c>
      <c r="L5216" s="80">
        <v>500</v>
      </c>
      <c r="M5216" s="80"/>
      <c r="N5216" s="80"/>
      <c r="O5216" s="80"/>
      <c r="P5216" s="80"/>
      <c r="Q5216" s="78">
        <v>110010</v>
      </c>
      <c r="R5216" s="79" t="s">
        <v>715</v>
      </c>
      <c r="S5216" s="78">
        <v>40</v>
      </c>
      <c r="T5216" s="79" t="s">
        <v>715</v>
      </c>
      <c r="U5216" s="78">
        <v>11</v>
      </c>
      <c r="V5216" s="80" t="s">
        <v>156</v>
      </c>
      <c r="W5216" s="78">
        <v>75</v>
      </c>
      <c r="X5216" s="78">
        <v>9</v>
      </c>
    </row>
    <row r="5217" spans="1:24" x14ac:dyDescent="0.25">
      <c r="A5217" s="67"/>
      <c r="B5217" s="67">
        <v>4284</v>
      </c>
      <c r="C5217" s="67" t="s">
        <v>813</v>
      </c>
      <c r="D5217" s="107">
        <v>280316</v>
      </c>
      <c r="E5217" s="75" t="s">
        <v>303</v>
      </c>
      <c r="F5217" s="76">
        <v>755530</v>
      </c>
      <c r="G5217" s="75" t="s">
        <v>284</v>
      </c>
      <c r="H5217" s="77">
        <v>0</v>
      </c>
      <c r="I5217" s="77">
        <v>0</v>
      </c>
      <c r="J5217" s="77">
        <v>500</v>
      </c>
      <c r="K5217" s="77">
        <v>0</v>
      </c>
      <c r="L5217" s="80">
        <v>500</v>
      </c>
      <c r="M5217" s="80"/>
      <c r="N5217" s="80"/>
      <c r="O5217" s="80"/>
      <c r="P5217" s="80"/>
      <c r="Q5217" s="78">
        <v>110010</v>
      </c>
      <c r="R5217" s="79" t="s">
        <v>715</v>
      </c>
      <c r="S5217" s="78">
        <v>40</v>
      </c>
      <c r="T5217" s="79" t="s">
        <v>715</v>
      </c>
      <c r="U5217" s="78">
        <v>11</v>
      </c>
      <c r="V5217" s="80" t="s">
        <v>156</v>
      </c>
      <c r="W5217" s="78">
        <v>75</v>
      </c>
      <c r="X5217" s="78">
        <v>9</v>
      </c>
    </row>
    <row r="5218" spans="1:24" x14ac:dyDescent="0.25">
      <c r="A5218" s="67"/>
      <c r="B5218" s="67">
        <v>4285</v>
      </c>
      <c r="C5218" s="67" t="s">
        <v>813</v>
      </c>
      <c r="D5218" s="107">
        <v>280316</v>
      </c>
      <c r="E5218" s="75" t="s">
        <v>303</v>
      </c>
      <c r="F5218" s="76">
        <v>755550</v>
      </c>
      <c r="G5218" s="75" t="s">
        <v>295</v>
      </c>
      <c r="H5218" s="77">
        <v>38902.22</v>
      </c>
      <c r="I5218" s="77">
        <v>18109.349999999999</v>
      </c>
      <c r="J5218" s="77">
        <v>22000</v>
      </c>
      <c r="K5218" s="77">
        <v>5947.57</v>
      </c>
      <c r="L5218" s="80">
        <v>22000</v>
      </c>
      <c r="M5218" s="80"/>
      <c r="N5218" s="80"/>
      <c r="O5218" s="80"/>
      <c r="P5218" s="80"/>
      <c r="Q5218" s="78">
        <v>110010</v>
      </c>
      <c r="R5218" s="79" t="s">
        <v>715</v>
      </c>
      <c r="S5218" s="78">
        <v>40</v>
      </c>
      <c r="T5218" s="79" t="s">
        <v>715</v>
      </c>
      <c r="U5218" s="78">
        <v>11</v>
      </c>
      <c r="V5218" s="80" t="s">
        <v>156</v>
      </c>
      <c r="W5218" s="78">
        <v>75</v>
      </c>
      <c r="X5218" s="78">
        <v>9</v>
      </c>
    </row>
    <row r="5219" spans="1:24" x14ac:dyDescent="0.25">
      <c r="A5219" s="67"/>
      <c r="B5219" s="67">
        <v>4286</v>
      </c>
      <c r="C5219" s="67" t="s">
        <v>813</v>
      </c>
      <c r="D5219" s="107">
        <v>280316</v>
      </c>
      <c r="E5219" s="75" t="s">
        <v>303</v>
      </c>
      <c r="F5219" s="76">
        <v>755560</v>
      </c>
      <c r="G5219" s="75" t="s">
        <v>339</v>
      </c>
      <c r="H5219" s="77">
        <v>0</v>
      </c>
      <c r="I5219" s="77">
        <v>0</v>
      </c>
      <c r="J5219" s="77">
        <v>100</v>
      </c>
      <c r="K5219" s="77">
        <v>0</v>
      </c>
      <c r="L5219" s="80">
        <v>100</v>
      </c>
      <c r="M5219" s="80"/>
      <c r="N5219" s="80"/>
      <c r="O5219" s="80"/>
      <c r="P5219" s="80"/>
      <c r="Q5219" s="78">
        <v>110010</v>
      </c>
      <c r="R5219" s="79" t="s">
        <v>715</v>
      </c>
      <c r="S5219" s="78">
        <v>40</v>
      </c>
      <c r="T5219" s="79" t="s">
        <v>715</v>
      </c>
      <c r="U5219" s="78">
        <v>11</v>
      </c>
      <c r="V5219" s="80" t="s">
        <v>156</v>
      </c>
      <c r="W5219" s="78">
        <v>75</v>
      </c>
      <c r="X5219" s="78">
        <v>9</v>
      </c>
    </row>
    <row r="5220" spans="1:24" x14ac:dyDescent="0.25">
      <c r="A5220" s="67"/>
      <c r="B5220" s="67">
        <v>4287</v>
      </c>
      <c r="C5220" s="67" t="s">
        <v>813</v>
      </c>
      <c r="D5220" s="107">
        <v>280316</v>
      </c>
      <c r="E5220" s="75" t="s">
        <v>303</v>
      </c>
      <c r="F5220" s="76">
        <v>755765</v>
      </c>
      <c r="G5220" s="75" t="s">
        <v>239</v>
      </c>
      <c r="H5220" s="77">
        <v>0</v>
      </c>
      <c r="I5220" s="77">
        <v>0</v>
      </c>
      <c r="J5220" s="77">
        <v>130</v>
      </c>
      <c r="K5220" s="77">
        <v>0</v>
      </c>
      <c r="L5220" s="80">
        <v>130</v>
      </c>
      <c r="M5220" s="80"/>
      <c r="N5220" s="80"/>
      <c r="O5220" s="80"/>
      <c r="P5220" s="80"/>
      <c r="Q5220" s="78">
        <v>110010</v>
      </c>
      <c r="R5220" s="79" t="s">
        <v>715</v>
      </c>
      <c r="S5220" s="78">
        <v>40</v>
      </c>
      <c r="T5220" s="79" t="s">
        <v>715</v>
      </c>
      <c r="U5220" s="78">
        <v>11</v>
      </c>
      <c r="V5220" s="80" t="s">
        <v>156</v>
      </c>
      <c r="W5220" s="78">
        <v>75</v>
      </c>
      <c r="X5220" s="78">
        <v>9</v>
      </c>
    </row>
    <row r="5221" spans="1:24" x14ac:dyDescent="0.25">
      <c r="A5221" s="67"/>
      <c r="B5221" s="67"/>
      <c r="C5221" s="67" t="s">
        <v>813</v>
      </c>
      <c r="D5221" s="107">
        <v>280316</v>
      </c>
      <c r="E5221" s="75" t="s">
        <v>303</v>
      </c>
      <c r="F5221" s="66">
        <v>798142</v>
      </c>
      <c r="G5221" s="66" t="s">
        <v>839</v>
      </c>
      <c r="H5221" s="77"/>
      <c r="I5221" s="77"/>
      <c r="J5221" s="77"/>
      <c r="K5221" s="77"/>
      <c r="L5221" s="80">
        <v>-8933</v>
      </c>
      <c r="M5221" s="80"/>
      <c r="N5221" s="80"/>
      <c r="O5221" s="80"/>
      <c r="P5221" s="80"/>
      <c r="Q5221" s="78">
        <v>110010</v>
      </c>
      <c r="R5221" s="79" t="s">
        <v>715</v>
      </c>
      <c r="S5221" s="78">
        <v>40</v>
      </c>
      <c r="T5221" s="79" t="s">
        <v>715</v>
      </c>
      <c r="U5221" s="78">
        <v>11</v>
      </c>
      <c r="V5221" s="80" t="s">
        <v>156</v>
      </c>
      <c r="W5221" s="78">
        <v>79</v>
      </c>
      <c r="X5221" s="78">
        <v>9</v>
      </c>
    </row>
    <row r="5222" spans="1:24" x14ac:dyDescent="0.25">
      <c r="A5222" s="67"/>
      <c r="B5222" s="67">
        <v>4288</v>
      </c>
      <c r="C5222" s="67" t="s">
        <v>813</v>
      </c>
      <c r="D5222" s="107">
        <v>280406</v>
      </c>
      <c r="E5222" s="75" t="s">
        <v>164</v>
      </c>
      <c r="F5222" s="76">
        <v>712370</v>
      </c>
      <c r="G5222" s="75" t="s">
        <v>184</v>
      </c>
      <c r="H5222" s="77">
        <v>0</v>
      </c>
      <c r="I5222" s="77">
        <v>0</v>
      </c>
      <c r="J5222" s="77">
        <v>0</v>
      </c>
      <c r="K5222" s="77">
        <v>0</v>
      </c>
      <c r="L5222" s="80">
        <v>0</v>
      </c>
      <c r="M5222" s="80"/>
      <c r="N5222" s="80"/>
      <c r="O5222" s="80"/>
      <c r="P5222" s="80"/>
      <c r="Q5222" s="78">
        <v>110010</v>
      </c>
      <c r="R5222" s="79" t="s">
        <v>715</v>
      </c>
      <c r="S5222" s="78">
        <v>40</v>
      </c>
      <c r="T5222" s="79" t="s">
        <v>715</v>
      </c>
      <c r="U5222" s="78">
        <v>11</v>
      </c>
      <c r="V5222" s="80" t="s">
        <v>156</v>
      </c>
      <c r="W5222" s="78">
        <v>71</v>
      </c>
      <c r="X5222" s="78">
        <v>9</v>
      </c>
    </row>
    <row r="5223" spans="1:24" x14ac:dyDescent="0.25">
      <c r="A5223" s="67"/>
      <c r="B5223" s="67">
        <v>4289</v>
      </c>
      <c r="C5223" s="67" t="s">
        <v>813</v>
      </c>
      <c r="D5223" s="107">
        <v>280406</v>
      </c>
      <c r="E5223" s="75" t="s">
        <v>164</v>
      </c>
      <c r="F5223" s="76">
        <v>712540</v>
      </c>
      <c r="G5223" s="75" t="s">
        <v>248</v>
      </c>
      <c r="H5223" s="77">
        <v>564083.09</v>
      </c>
      <c r="I5223" s="77">
        <v>546616.57999999996</v>
      </c>
      <c r="J5223" s="77">
        <v>544462</v>
      </c>
      <c r="K5223" s="77">
        <v>261442.68</v>
      </c>
      <c r="L5223" s="80">
        <v>544462</v>
      </c>
      <c r="M5223" s="80"/>
      <c r="N5223" s="80"/>
      <c r="O5223" s="80"/>
      <c r="P5223" s="80"/>
      <c r="Q5223" s="78">
        <v>110010</v>
      </c>
      <c r="R5223" s="79" t="s">
        <v>715</v>
      </c>
      <c r="S5223" s="78">
        <v>40</v>
      </c>
      <c r="T5223" s="79" t="s">
        <v>715</v>
      </c>
      <c r="U5223" s="78">
        <v>11</v>
      </c>
      <c r="V5223" s="80" t="s">
        <v>156</v>
      </c>
      <c r="W5223" s="78">
        <v>71</v>
      </c>
      <c r="X5223" s="78">
        <v>9</v>
      </c>
    </row>
    <row r="5224" spans="1:24" x14ac:dyDescent="0.25">
      <c r="A5224" s="67"/>
      <c r="B5224" s="67">
        <v>4290</v>
      </c>
      <c r="C5224" s="67" t="s">
        <v>813</v>
      </c>
      <c r="D5224" s="107">
        <v>280406</v>
      </c>
      <c r="E5224" s="75" t="s">
        <v>164</v>
      </c>
      <c r="F5224" s="76">
        <v>733460</v>
      </c>
      <c r="G5224" s="75" t="s">
        <v>293</v>
      </c>
      <c r="H5224" s="77">
        <v>0</v>
      </c>
      <c r="I5224" s="77">
        <v>10543.3</v>
      </c>
      <c r="J5224" s="77">
        <v>4186</v>
      </c>
      <c r="K5224" s="77">
        <v>4185.5</v>
      </c>
      <c r="L5224" s="80">
        <v>0</v>
      </c>
      <c r="M5224" s="80"/>
      <c r="N5224" s="80"/>
      <c r="O5224" s="80"/>
      <c r="P5224" s="80"/>
      <c r="Q5224" s="78">
        <v>110010</v>
      </c>
      <c r="R5224" s="79" t="s">
        <v>715</v>
      </c>
      <c r="S5224" s="78">
        <v>40</v>
      </c>
      <c r="T5224" s="79" t="s">
        <v>715</v>
      </c>
      <c r="U5224" s="78">
        <v>11</v>
      </c>
      <c r="V5224" s="80" t="s">
        <v>156</v>
      </c>
      <c r="W5224" s="78">
        <v>73</v>
      </c>
      <c r="X5224" s="78">
        <v>9</v>
      </c>
    </row>
    <row r="5225" spans="1:24" x14ac:dyDescent="0.25">
      <c r="A5225" s="67"/>
      <c r="B5225" s="67"/>
      <c r="C5225" s="67" t="s">
        <v>813</v>
      </c>
      <c r="D5225" s="107">
        <v>280406</v>
      </c>
      <c r="E5225" s="75" t="s">
        <v>164</v>
      </c>
      <c r="F5225" s="66">
        <v>798142</v>
      </c>
      <c r="G5225" s="66" t="s">
        <v>839</v>
      </c>
      <c r="H5225" s="77"/>
      <c r="I5225" s="77"/>
      <c r="J5225" s="77"/>
      <c r="K5225" s="77"/>
      <c r="L5225" s="80">
        <v>-54446</v>
      </c>
      <c r="M5225" s="80"/>
      <c r="N5225" s="80"/>
      <c r="O5225" s="80"/>
      <c r="P5225" s="80"/>
      <c r="Q5225" s="78">
        <v>110010</v>
      </c>
      <c r="R5225" s="79" t="s">
        <v>715</v>
      </c>
      <c r="S5225" s="78">
        <v>40</v>
      </c>
      <c r="T5225" s="79" t="s">
        <v>715</v>
      </c>
      <c r="U5225" s="78">
        <v>11</v>
      </c>
      <c r="V5225" s="80" t="s">
        <v>156</v>
      </c>
      <c r="W5225" s="78">
        <v>79</v>
      </c>
      <c r="X5225" s="78">
        <v>9</v>
      </c>
    </row>
    <row r="5226" spans="1:24" x14ac:dyDescent="0.25">
      <c r="A5226" s="67"/>
      <c r="B5226" s="67">
        <v>4291</v>
      </c>
      <c r="C5226" s="67" t="s">
        <v>813</v>
      </c>
      <c r="D5226" s="107">
        <v>280606</v>
      </c>
      <c r="E5226" s="75" t="s">
        <v>166</v>
      </c>
      <c r="F5226" s="76">
        <v>712310</v>
      </c>
      <c r="G5226" s="75" t="s">
        <v>222</v>
      </c>
      <c r="H5226" s="77">
        <v>11340</v>
      </c>
      <c r="I5226" s="77">
        <v>5670</v>
      </c>
      <c r="J5226" s="77">
        <v>5670</v>
      </c>
      <c r="K5226" s="77">
        <v>0</v>
      </c>
      <c r="L5226" s="80">
        <v>0</v>
      </c>
      <c r="M5226" s="80"/>
      <c r="N5226" s="80"/>
      <c r="O5226" s="80"/>
      <c r="P5226" s="80"/>
      <c r="Q5226" s="78">
        <v>110010</v>
      </c>
      <c r="R5226" s="79" t="s">
        <v>715</v>
      </c>
      <c r="S5226" s="78">
        <v>40</v>
      </c>
      <c r="T5226" s="79" t="s">
        <v>715</v>
      </c>
      <c r="U5226" s="78">
        <v>11</v>
      </c>
      <c r="V5226" s="80" t="s">
        <v>156</v>
      </c>
      <c r="W5226" s="78">
        <v>71</v>
      </c>
      <c r="X5226" s="78">
        <v>9</v>
      </c>
    </row>
    <row r="5227" spans="1:24" x14ac:dyDescent="0.25">
      <c r="A5227" s="67"/>
      <c r="B5227" s="67">
        <v>4292</v>
      </c>
      <c r="C5227" s="67" t="s">
        <v>813</v>
      </c>
      <c r="D5227" s="107">
        <v>280606</v>
      </c>
      <c r="E5227" s="75" t="s">
        <v>166</v>
      </c>
      <c r="F5227" s="76">
        <v>765440</v>
      </c>
      <c r="G5227" s="75" t="s">
        <v>305</v>
      </c>
      <c r="H5227" s="77">
        <v>109993.23</v>
      </c>
      <c r="I5227" s="77">
        <v>117589.04</v>
      </c>
      <c r="J5227" s="77">
        <v>135727</v>
      </c>
      <c r="K5227" s="77">
        <v>45749.93</v>
      </c>
      <c r="L5227" s="80">
        <v>135727</v>
      </c>
      <c r="M5227" s="80"/>
      <c r="N5227" s="80"/>
      <c r="O5227" s="80"/>
      <c r="P5227" s="80"/>
      <c r="Q5227" s="78">
        <v>110010</v>
      </c>
      <c r="R5227" s="79" t="s">
        <v>715</v>
      </c>
      <c r="S5227" s="78">
        <v>40</v>
      </c>
      <c r="T5227" s="79" t="s">
        <v>715</v>
      </c>
      <c r="U5227" s="78">
        <v>11</v>
      </c>
      <c r="V5227" s="80" t="s">
        <v>156</v>
      </c>
      <c r="W5227" s="78">
        <v>76</v>
      </c>
      <c r="X5227" s="78">
        <v>9</v>
      </c>
    </row>
    <row r="5228" spans="1:24" x14ac:dyDescent="0.25">
      <c r="A5228" s="67"/>
      <c r="B5228" s="67">
        <v>4293</v>
      </c>
      <c r="C5228" s="67" t="s">
        <v>813</v>
      </c>
      <c r="D5228" s="107">
        <v>280606</v>
      </c>
      <c r="E5228" s="75" t="s">
        <v>166</v>
      </c>
      <c r="F5228" s="76">
        <v>765450</v>
      </c>
      <c r="G5228" s="75" t="s">
        <v>306</v>
      </c>
      <c r="H5228" s="77">
        <v>154631.33000000002</v>
      </c>
      <c r="I5228" s="77">
        <v>141067.43</v>
      </c>
      <c r="J5228" s="77">
        <v>170000</v>
      </c>
      <c r="K5228" s="77">
        <v>44602.06</v>
      </c>
      <c r="L5228" s="80">
        <v>170000</v>
      </c>
      <c r="M5228" s="80"/>
      <c r="N5228" s="80"/>
      <c r="O5228" s="80"/>
      <c r="P5228" s="80"/>
      <c r="Q5228" s="78">
        <v>110010</v>
      </c>
      <c r="R5228" s="79" t="s">
        <v>715</v>
      </c>
      <c r="S5228" s="78">
        <v>40</v>
      </c>
      <c r="T5228" s="79" t="s">
        <v>715</v>
      </c>
      <c r="U5228" s="78">
        <v>11</v>
      </c>
      <c r="V5228" s="80" t="s">
        <v>156</v>
      </c>
      <c r="W5228" s="78">
        <v>76</v>
      </c>
      <c r="X5228" s="78">
        <v>9</v>
      </c>
    </row>
    <row r="5229" spans="1:24" s="66" customFormat="1" x14ac:dyDescent="0.25">
      <c r="A5229" s="67"/>
      <c r="B5229" s="67">
        <v>4294</v>
      </c>
      <c r="C5229" s="67" t="s">
        <v>813</v>
      </c>
      <c r="D5229" s="107">
        <v>280606</v>
      </c>
      <c r="E5229" s="75" t="s">
        <v>166</v>
      </c>
      <c r="F5229" s="76">
        <v>765460</v>
      </c>
      <c r="G5229" s="75" t="s">
        <v>307</v>
      </c>
      <c r="H5229" s="77">
        <v>546807.37</v>
      </c>
      <c r="I5229" s="77">
        <v>548786.55999999994</v>
      </c>
      <c r="J5229" s="77">
        <v>744330</v>
      </c>
      <c r="K5229" s="77">
        <v>275107.60000000003</v>
      </c>
      <c r="L5229" s="80">
        <v>744330</v>
      </c>
      <c r="M5229" s="80"/>
      <c r="N5229" s="80"/>
      <c r="O5229" s="80"/>
      <c r="P5229" s="80"/>
      <c r="Q5229" s="78">
        <v>110010</v>
      </c>
      <c r="R5229" s="79" t="s">
        <v>715</v>
      </c>
      <c r="S5229" s="78">
        <v>40</v>
      </c>
      <c r="T5229" s="79" t="s">
        <v>715</v>
      </c>
      <c r="U5229" s="78">
        <v>11</v>
      </c>
      <c r="V5229" s="80" t="s">
        <v>156</v>
      </c>
      <c r="W5229" s="78">
        <v>76</v>
      </c>
      <c r="X5229" s="78">
        <v>9</v>
      </c>
    </row>
    <row r="5230" spans="1:24" x14ac:dyDescent="0.25">
      <c r="A5230" s="67"/>
      <c r="B5230" s="67">
        <v>4295</v>
      </c>
      <c r="C5230" s="67" t="s">
        <v>813</v>
      </c>
      <c r="D5230" s="107">
        <v>280606</v>
      </c>
      <c r="E5230" s="75" t="s">
        <v>166</v>
      </c>
      <c r="F5230" s="76">
        <v>765490</v>
      </c>
      <c r="G5230" s="75" t="s">
        <v>381</v>
      </c>
      <c r="H5230" s="77">
        <v>-5493.1</v>
      </c>
      <c r="I5230" s="77">
        <v>-5418.42</v>
      </c>
      <c r="J5230" s="77">
        <v>-10000</v>
      </c>
      <c r="K5230" s="77">
        <v>-2558.2200000000003</v>
      </c>
      <c r="L5230" s="80">
        <v>-10000</v>
      </c>
      <c r="M5230" s="80"/>
      <c r="N5230" s="80"/>
      <c r="O5230" s="80"/>
      <c r="P5230" s="80"/>
      <c r="Q5230" s="78">
        <v>110010</v>
      </c>
      <c r="R5230" s="79" t="s">
        <v>715</v>
      </c>
      <c r="S5230" s="78">
        <v>40</v>
      </c>
      <c r="T5230" s="79" t="s">
        <v>715</v>
      </c>
      <c r="U5230" s="78">
        <v>11</v>
      </c>
      <c r="V5230" s="80" t="s">
        <v>156</v>
      </c>
      <c r="W5230" s="78">
        <v>76</v>
      </c>
      <c r="X5230" s="78">
        <v>9</v>
      </c>
    </row>
    <row r="5231" spans="1:24" x14ac:dyDescent="0.25">
      <c r="A5231" s="67"/>
      <c r="B5231" s="67"/>
      <c r="C5231" s="67" t="s">
        <v>813</v>
      </c>
      <c r="D5231" s="107">
        <v>280606</v>
      </c>
      <c r="E5231" s="75" t="s">
        <v>166</v>
      </c>
      <c r="F5231" s="66">
        <v>798142</v>
      </c>
      <c r="G5231" s="66" t="s">
        <v>839</v>
      </c>
      <c r="H5231" s="77"/>
      <c r="I5231" s="77"/>
      <c r="J5231" s="77"/>
      <c r="K5231" s="77"/>
      <c r="L5231" s="80">
        <f>-20000-194830</f>
        <v>-214830</v>
      </c>
      <c r="M5231" s="80"/>
      <c r="N5231" s="80"/>
      <c r="O5231" s="80"/>
      <c r="P5231" s="80"/>
      <c r="Q5231" s="78">
        <v>110010</v>
      </c>
      <c r="R5231" s="79" t="s">
        <v>715</v>
      </c>
      <c r="S5231" s="78">
        <v>40</v>
      </c>
      <c r="T5231" s="79" t="s">
        <v>715</v>
      </c>
      <c r="U5231" s="78">
        <v>11</v>
      </c>
      <c r="V5231" s="80" t="s">
        <v>156</v>
      </c>
      <c r="W5231" s="78">
        <v>79</v>
      </c>
      <c r="X5231" s="78">
        <v>9</v>
      </c>
    </row>
    <row r="5232" spans="1:24" x14ac:dyDescent="0.25">
      <c r="A5232" s="67"/>
      <c r="B5232" s="67">
        <v>4296</v>
      </c>
      <c r="C5232" s="67" t="s">
        <v>813</v>
      </c>
      <c r="D5232" s="107">
        <v>280806</v>
      </c>
      <c r="E5232" s="75" t="s">
        <v>629</v>
      </c>
      <c r="F5232" s="76">
        <v>765450</v>
      </c>
      <c r="G5232" s="75" t="s">
        <v>306</v>
      </c>
      <c r="H5232" s="77">
        <v>8002.2</v>
      </c>
      <c r="I5232" s="77">
        <v>3658.4</v>
      </c>
      <c r="J5232" s="77">
        <v>10000</v>
      </c>
      <c r="K5232" s="77">
        <v>1361.95</v>
      </c>
      <c r="L5232" s="80">
        <v>5000</v>
      </c>
      <c r="M5232" s="80"/>
      <c r="N5232" s="80"/>
      <c r="O5232" s="80"/>
      <c r="P5232" s="80"/>
      <c r="Q5232" s="78">
        <v>110010</v>
      </c>
      <c r="R5232" s="79" t="s">
        <v>715</v>
      </c>
      <c r="S5232" s="78">
        <v>40</v>
      </c>
      <c r="T5232" s="79" t="s">
        <v>715</v>
      </c>
      <c r="U5232" s="78">
        <v>11</v>
      </c>
      <c r="V5232" s="80" t="s">
        <v>156</v>
      </c>
      <c r="W5232" s="78">
        <v>76</v>
      </c>
      <c r="X5232" s="78">
        <v>9</v>
      </c>
    </row>
    <row r="5233" spans="1:24" x14ac:dyDescent="0.25">
      <c r="A5233" s="67"/>
      <c r="B5233" s="67"/>
      <c r="C5233" s="67" t="s">
        <v>813</v>
      </c>
      <c r="D5233" s="107">
        <v>280806</v>
      </c>
      <c r="E5233" s="75" t="s">
        <v>629</v>
      </c>
      <c r="F5233" s="66">
        <v>798142</v>
      </c>
      <c r="G5233" s="66" t="s">
        <v>839</v>
      </c>
      <c r="H5233" s="77"/>
      <c r="I5233" s="77"/>
      <c r="J5233" s="77"/>
      <c r="K5233" s="77"/>
      <c r="L5233" s="80">
        <v>-500</v>
      </c>
      <c r="M5233" s="80"/>
      <c r="N5233" s="80"/>
      <c r="O5233" s="80"/>
      <c r="P5233" s="80"/>
      <c r="Q5233" s="78">
        <v>110010</v>
      </c>
      <c r="R5233" s="79" t="s">
        <v>715</v>
      </c>
      <c r="S5233" s="78">
        <v>40</v>
      </c>
      <c r="T5233" s="79" t="s">
        <v>715</v>
      </c>
      <c r="U5233" s="78">
        <v>11</v>
      </c>
      <c r="V5233" s="80" t="s">
        <v>156</v>
      </c>
      <c r="W5233" s="78">
        <v>79</v>
      </c>
      <c r="X5233" s="78">
        <v>9</v>
      </c>
    </row>
    <row r="5234" spans="1:24" x14ac:dyDescent="0.25">
      <c r="A5234" s="67"/>
      <c r="B5234" s="67">
        <v>1612</v>
      </c>
      <c r="C5234" s="67" t="s">
        <v>744</v>
      </c>
      <c r="D5234" s="107">
        <v>211115</v>
      </c>
      <c r="E5234" s="75" t="s">
        <v>355</v>
      </c>
      <c r="F5234" s="76">
        <v>611320</v>
      </c>
      <c r="G5234" s="75" t="s">
        <v>180</v>
      </c>
      <c r="H5234" s="77">
        <v>67566.24000000002</v>
      </c>
      <c r="I5234" s="77">
        <v>70268.87999999999</v>
      </c>
      <c r="J5234" s="77">
        <v>73080</v>
      </c>
      <c r="K5234" s="77">
        <v>36539.82</v>
      </c>
      <c r="L5234" s="80">
        <v>73080</v>
      </c>
      <c r="M5234" s="80"/>
      <c r="N5234" s="80"/>
      <c r="O5234" s="80"/>
      <c r="P5234" s="80"/>
      <c r="Q5234" s="78">
        <v>110010</v>
      </c>
      <c r="R5234" s="79" t="s">
        <v>44</v>
      </c>
      <c r="S5234" s="78">
        <v>35</v>
      </c>
      <c r="T5234" s="79" t="s">
        <v>44</v>
      </c>
      <c r="U5234" s="78">
        <v>11</v>
      </c>
      <c r="V5234" s="80" t="s">
        <v>156</v>
      </c>
      <c r="W5234" s="78">
        <v>61</v>
      </c>
      <c r="X5234" s="78">
        <v>9</v>
      </c>
    </row>
    <row r="5235" spans="1:24" x14ac:dyDescent="0.25">
      <c r="A5235" s="67"/>
      <c r="B5235" s="67">
        <v>1613</v>
      </c>
      <c r="C5235" s="67" t="s">
        <v>744</v>
      </c>
      <c r="D5235" s="107">
        <v>211115</v>
      </c>
      <c r="E5235" s="75" t="s">
        <v>355</v>
      </c>
      <c r="F5235" s="76">
        <v>712370</v>
      </c>
      <c r="G5235" s="75" t="s">
        <v>184</v>
      </c>
      <c r="H5235" s="77">
        <v>0</v>
      </c>
      <c r="I5235" s="77">
        <v>0</v>
      </c>
      <c r="J5235" s="77">
        <v>18720</v>
      </c>
      <c r="K5235" s="77">
        <v>0</v>
      </c>
      <c r="L5235" s="80">
        <v>13709</v>
      </c>
      <c r="M5235" s="80"/>
      <c r="N5235" s="80"/>
      <c r="O5235" s="80"/>
      <c r="P5235" s="80"/>
      <c r="Q5235" s="78">
        <v>110010</v>
      </c>
      <c r="R5235" s="79" t="s">
        <v>44</v>
      </c>
      <c r="S5235" s="78">
        <v>35</v>
      </c>
      <c r="T5235" s="79" t="s">
        <v>44</v>
      </c>
      <c r="U5235" s="78">
        <v>11</v>
      </c>
      <c r="V5235" s="80" t="s">
        <v>156</v>
      </c>
      <c r="W5235" s="78">
        <v>71</v>
      </c>
      <c r="X5235" s="78">
        <v>9</v>
      </c>
    </row>
    <row r="5236" spans="1:24" x14ac:dyDescent="0.25">
      <c r="A5236" s="67"/>
      <c r="B5236" s="67">
        <v>1614</v>
      </c>
      <c r="C5236" s="67" t="s">
        <v>744</v>
      </c>
      <c r="D5236" s="107">
        <v>211115</v>
      </c>
      <c r="E5236" s="75" t="s">
        <v>355</v>
      </c>
      <c r="F5236" s="76">
        <v>733120</v>
      </c>
      <c r="G5236" s="75" t="s">
        <v>188</v>
      </c>
      <c r="H5236" s="77">
        <v>375.33</v>
      </c>
      <c r="I5236" s="77">
        <v>405.08</v>
      </c>
      <c r="J5236" s="77">
        <v>450</v>
      </c>
      <c r="K5236" s="77">
        <v>341.62</v>
      </c>
      <c r="L5236" s="80">
        <v>1000</v>
      </c>
      <c r="M5236" s="80"/>
      <c r="N5236" s="80"/>
      <c r="O5236" s="80"/>
      <c r="P5236" s="80"/>
      <c r="Q5236" s="78">
        <v>110010</v>
      </c>
      <c r="R5236" s="79" t="s">
        <v>44</v>
      </c>
      <c r="S5236" s="78">
        <v>35</v>
      </c>
      <c r="T5236" s="79" t="s">
        <v>44</v>
      </c>
      <c r="U5236" s="78">
        <v>11</v>
      </c>
      <c r="V5236" s="80" t="s">
        <v>156</v>
      </c>
      <c r="W5236" s="78">
        <v>73</v>
      </c>
      <c r="X5236" s="78">
        <v>9</v>
      </c>
    </row>
    <row r="5237" spans="1:24" x14ac:dyDescent="0.25">
      <c r="A5237" s="67"/>
      <c r="B5237" s="67">
        <v>1615</v>
      </c>
      <c r="C5237" s="67" t="s">
        <v>744</v>
      </c>
      <c r="D5237" s="107">
        <v>211115</v>
      </c>
      <c r="E5237" s="75" t="s">
        <v>355</v>
      </c>
      <c r="F5237" s="76">
        <v>744210</v>
      </c>
      <c r="G5237" s="75" t="s">
        <v>190</v>
      </c>
      <c r="H5237" s="77">
        <v>265.76</v>
      </c>
      <c r="I5237" s="77">
        <v>272.16000000000003</v>
      </c>
      <c r="J5237" s="77">
        <v>389</v>
      </c>
      <c r="K5237" s="77">
        <v>89.6</v>
      </c>
      <c r="L5237" s="80">
        <v>350</v>
      </c>
      <c r="M5237" s="80"/>
      <c r="N5237" s="80"/>
      <c r="O5237" s="80"/>
      <c r="P5237" s="80"/>
      <c r="Q5237" s="78">
        <v>110010</v>
      </c>
      <c r="R5237" s="79" t="s">
        <v>44</v>
      </c>
      <c r="S5237" s="78">
        <v>35</v>
      </c>
      <c r="T5237" s="79" t="s">
        <v>44</v>
      </c>
      <c r="U5237" s="78">
        <v>11</v>
      </c>
      <c r="V5237" s="80" t="s">
        <v>156</v>
      </c>
      <c r="W5237" s="78">
        <v>74</v>
      </c>
      <c r="X5237" s="78">
        <v>9</v>
      </c>
    </row>
    <row r="5238" spans="1:24" x14ac:dyDescent="0.25">
      <c r="A5238" s="67"/>
      <c r="B5238" s="67">
        <v>1616</v>
      </c>
      <c r="C5238" s="67" t="s">
        <v>744</v>
      </c>
      <c r="D5238" s="107">
        <v>211115</v>
      </c>
      <c r="E5238" s="75" t="s">
        <v>355</v>
      </c>
      <c r="F5238" s="76">
        <v>744220</v>
      </c>
      <c r="G5238" s="75" t="s">
        <v>191</v>
      </c>
      <c r="H5238" s="77">
        <v>3870.5399999999995</v>
      </c>
      <c r="I5238" s="77">
        <v>3131.7799999999997</v>
      </c>
      <c r="J5238" s="77">
        <v>3500</v>
      </c>
      <c r="K5238" s="77">
        <v>3090.8</v>
      </c>
      <c r="L5238" s="80">
        <v>4000</v>
      </c>
      <c r="M5238" s="80"/>
      <c r="N5238" s="80"/>
      <c r="O5238" s="80"/>
      <c r="P5238" s="80"/>
      <c r="Q5238" s="78">
        <v>110010</v>
      </c>
      <c r="R5238" s="79" t="s">
        <v>44</v>
      </c>
      <c r="S5238" s="78">
        <v>35</v>
      </c>
      <c r="T5238" s="79" t="s">
        <v>44</v>
      </c>
      <c r="U5238" s="78">
        <v>11</v>
      </c>
      <c r="V5238" s="80" t="s">
        <v>156</v>
      </c>
      <c r="W5238" s="78">
        <v>74</v>
      </c>
      <c r="X5238" s="78">
        <v>9</v>
      </c>
    </row>
    <row r="5239" spans="1:24" x14ac:dyDescent="0.25">
      <c r="A5239" s="67"/>
      <c r="B5239" s="67">
        <v>1617</v>
      </c>
      <c r="C5239" s="67" t="s">
        <v>744</v>
      </c>
      <c r="D5239" s="107">
        <v>211115</v>
      </c>
      <c r="E5239" s="75" t="s">
        <v>355</v>
      </c>
      <c r="F5239" s="76">
        <v>755240</v>
      </c>
      <c r="G5239" s="86" t="s">
        <v>193</v>
      </c>
      <c r="H5239" s="77">
        <v>0</v>
      </c>
      <c r="I5239" s="77">
        <v>0</v>
      </c>
      <c r="J5239" s="77">
        <v>0</v>
      </c>
      <c r="K5239" s="77">
        <v>0</v>
      </c>
      <c r="L5239" s="80">
        <v>4000</v>
      </c>
      <c r="M5239" s="80"/>
      <c r="N5239" s="80"/>
      <c r="O5239" s="80"/>
      <c r="P5239" s="80"/>
      <c r="Q5239" s="78">
        <v>110010</v>
      </c>
      <c r="R5239" s="79" t="s">
        <v>44</v>
      </c>
      <c r="S5239" s="78">
        <v>35</v>
      </c>
      <c r="T5239" s="79" t="s">
        <v>44</v>
      </c>
      <c r="U5239" s="78">
        <v>11</v>
      </c>
      <c r="V5239" s="80" t="s">
        <v>156</v>
      </c>
      <c r="W5239" s="78">
        <v>74</v>
      </c>
      <c r="X5239" s="78">
        <v>9</v>
      </c>
    </row>
    <row r="5240" spans="1:24" x14ac:dyDescent="0.25">
      <c r="A5240" s="67"/>
      <c r="B5240" s="67"/>
      <c r="C5240" s="67" t="s">
        <v>744</v>
      </c>
      <c r="D5240" s="107">
        <v>211115</v>
      </c>
      <c r="E5240" s="75" t="s">
        <v>355</v>
      </c>
      <c r="F5240" s="66">
        <v>798142</v>
      </c>
      <c r="G5240" s="66" t="s">
        <v>839</v>
      </c>
      <c r="H5240" s="77"/>
      <c r="I5240" s="77"/>
      <c r="J5240" s="77"/>
      <c r="K5240" s="77"/>
      <c r="L5240" s="80">
        <v>-2306</v>
      </c>
      <c r="M5240" s="80"/>
      <c r="N5240" s="80"/>
      <c r="O5240" s="80"/>
      <c r="P5240" s="80"/>
      <c r="Q5240" s="78">
        <v>110010</v>
      </c>
      <c r="R5240" s="79" t="s">
        <v>44</v>
      </c>
      <c r="S5240" s="78">
        <v>35</v>
      </c>
      <c r="T5240" s="79" t="s">
        <v>44</v>
      </c>
      <c r="U5240" s="78">
        <v>11</v>
      </c>
      <c r="V5240" s="80" t="s">
        <v>156</v>
      </c>
      <c r="W5240" s="78">
        <v>79</v>
      </c>
      <c r="X5240" s="78">
        <v>9</v>
      </c>
    </row>
    <row r="5241" spans="1:24" x14ac:dyDescent="0.25">
      <c r="A5241" s="67"/>
      <c r="B5241" s="67">
        <v>4525</v>
      </c>
      <c r="C5241" s="67" t="s">
        <v>815</v>
      </c>
      <c r="D5241" s="107">
        <v>221205</v>
      </c>
      <c r="E5241" s="88" t="s">
        <v>352</v>
      </c>
      <c r="F5241" s="76">
        <v>611210</v>
      </c>
      <c r="G5241" s="75" t="s">
        <v>221</v>
      </c>
      <c r="H5241" s="77">
        <v>148485.79999999999</v>
      </c>
      <c r="I5241" s="77">
        <v>191510.06</v>
      </c>
      <c r="J5241" s="77">
        <v>204854</v>
      </c>
      <c r="K5241" s="77">
        <v>102426.71999999999</v>
      </c>
      <c r="L5241" s="80">
        <v>257877</v>
      </c>
      <c r="M5241" s="80"/>
      <c r="N5241" s="80"/>
      <c r="O5241" s="80"/>
      <c r="P5241" s="80"/>
      <c r="Q5241" s="78">
        <v>110010</v>
      </c>
      <c r="R5241" s="79" t="s">
        <v>31</v>
      </c>
      <c r="S5241" s="78">
        <v>30</v>
      </c>
      <c r="T5241" s="79" t="s">
        <v>31</v>
      </c>
      <c r="U5241" s="78">
        <v>11</v>
      </c>
      <c r="V5241" s="80" t="s">
        <v>156</v>
      </c>
      <c r="W5241" s="78">
        <v>61</v>
      </c>
      <c r="X5241" s="78">
        <v>9</v>
      </c>
    </row>
    <row r="5242" spans="1:24" x14ac:dyDescent="0.25">
      <c r="A5242" s="67"/>
      <c r="B5242" s="67">
        <v>4526</v>
      </c>
      <c r="C5242" s="67" t="s">
        <v>815</v>
      </c>
      <c r="D5242" s="107">
        <v>221205</v>
      </c>
      <c r="E5242" s="88" t="s">
        <v>352</v>
      </c>
      <c r="F5242" s="76">
        <v>611310</v>
      </c>
      <c r="G5242" s="75" t="s">
        <v>179</v>
      </c>
      <c r="H5242" s="77">
        <v>47732.52</v>
      </c>
      <c r="I5242" s="77">
        <v>47733</v>
      </c>
      <c r="J5242" s="77">
        <v>49643</v>
      </c>
      <c r="K5242" s="77">
        <v>24821.16</v>
      </c>
      <c r="L5242" s="80">
        <v>49642</v>
      </c>
      <c r="M5242" s="80"/>
      <c r="N5242" s="80"/>
      <c r="O5242" s="80"/>
      <c r="P5242" s="80"/>
      <c r="Q5242" s="78">
        <v>110010</v>
      </c>
      <c r="R5242" s="79" t="s">
        <v>31</v>
      </c>
      <c r="S5242" s="78">
        <v>30</v>
      </c>
      <c r="T5242" s="79" t="s">
        <v>31</v>
      </c>
      <c r="U5242" s="78">
        <v>11</v>
      </c>
      <c r="V5242" s="80" t="s">
        <v>156</v>
      </c>
      <c r="W5242" s="78">
        <v>61</v>
      </c>
      <c r="X5242" s="78">
        <v>9</v>
      </c>
    </row>
    <row r="5243" spans="1:24" x14ac:dyDescent="0.25">
      <c r="A5243" s="67"/>
      <c r="B5243" s="67">
        <v>4527</v>
      </c>
      <c r="C5243" s="67" t="s">
        <v>815</v>
      </c>
      <c r="D5243" s="107">
        <v>221205</v>
      </c>
      <c r="E5243" s="88" t="s">
        <v>352</v>
      </c>
      <c r="F5243" s="76">
        <v>611320</v>
      </c>
      <c r="G5243" s="75" t="s">
        <v>180</v>
      </c>
      <c r="H5243" s="77">
        <v>43441.440000000002</v>
      </c>
      <c r="I5243" s="77">
        <v>46609.039999999986</v>
      </c>
      <c r="J5243" s="77">
        <v>50556</v>
      </c>
      <c r="K5243" s="77">
        <v>25277.7</v>
      </c>
      <c r="L5243" s="80">
        <v>50555</v>
      </c>
      <c r="M5243" s="80"/>
      <c r="N5243" s="80"/>
      <c r="O5243" s="80"/>
      <c r="P5243" s="80"/>
      <c r="Q5243" s="78">
        <v>110010</v>
      </c>
      <c r="R5243" s="79" t="s">
        <v>31</v>
      </c>
      <c r="S5243" s="78">
        <v>30</v>
      </c>
      <c r="T5243" s="79" t="s">
        <v>31</v>
      </c>
      <c r="U5243" s="78">
        <v>11</v>
      </c>
      <c r="V5243" s="80" t="s">
        <v>156</v>
      </c>
      <c r="W5243" s="78">
        <v>61</v>
      </c>
      <c r="X5243" s="78">
        <v>9</v>
      </c>
    </row>
    <row r="5244" spans="1:24" x14ac:dyDescent="0.25">
      <c r="A5244" s="67"/>
      <c r="B5244" s="67">
        <v>4528</v>
      </c>
      <c r="C5244" s="67" t="s">
        <v>815</v>
      </c>
      <c r="D5244" s="107">
        <v>221205</v>
      </c>
      <c r="E5244" s="88" t="s">
        <v>352</v>
      </c>
      <c r="F5244" s="76">
        <v>611410</v>
      </c>
      <c r="G5244" s="75" t="s">
        <v>209</v>
      </c>
      <c r="H5244" s="77">
        <v>0</v>
      </c>
      <c r="I5244" s="77">
        <v>5236.76</v>
      </c>
      <c r="J5244" s="77">
        <v>0</v>
      </c>
      <c r="K5244" s="77">
        <v>0</v>
      </c>
      <c r="L5244" s="80">
        <v>0</v>
      </c>
      <c r="M5244" s="80"/>
      <c r="N5244" s="80"/>
      <c r="O5244" s="80"/>
      <c r="P5244" s="80"/>
      <c r="Q5244" s="78">
        <v>110010</v>
      </c>
      <c r="R5244" s="79" t="s">
        <v>31</v>
      </c>
      <c r="S5244" s="78">
        <v>30</v>
      </c>
      <c r="T5244" s="79" t="s">
        <v>31</v>
      </c>
      <c r="U5244" s="78">
        <v>11</v>
      </c>
      <c r="V5244" s="80" t="s">
        <v>156</v>
      </c>
      <c r="W5244" s="78">
        <v>61</v>
      </c>
      <c r="X5244" s="78">
        <v>9</v>
      </c>
    </row>
    <row r="5245" spans="1:24" s="66" customFormat="1" x14ac:dyDescent="0.25">
      <c r="A5245" s="67"/>
      <c r="B5245" s="67">
        <v>4529</v>
      </c>
      <c r="C5245" s="67" t="s">
        <v>815</v>
      </c>
      <c r="D5245" s="107">
        <v>221205</v>
      </c>
      <c r="E5245" s="88" t="s">
        <v>352</v>
      </c>
      <c r="F5245" s="76">
        <v>611420</v>
      </c>
      <c r="G5245" s="75" t="s">
        <v>181</v>
      </c>
      <c r="H5245" s="77">
        <v>227241.41000000003</v>
      </c>
      <c r="I5245" s="77">
        <v>362588.73999999993</v>
      </c>
      <c r="J5245" s="77">
        <v>411485</v>
      </c>
      <c r="K5245" s="77">
        <v>199541.03</v>
      </c>
      <c r="L5245" s="80">
        <v>413934</v>
      </c>
      <c r="M5245" s="80"/>
      <c r="N5245" s="80"/>
      <c r="O5245" s="80"/>
      <c r="P5245" s="80"/>
      <c r="Q5245" s="78">
        <v>110010</v>
      </c>
      <c r="R5245" s="79" t="s">
        <v>31</v>
      </c>
      <c r="S5245" s="78">
        <v>30</v>
      </c>
      <c r="T5245" s="79" t="s">
        <v>31</v>
      </c>
      <c r="U5245" s="78">
        <v>11</v>
      </c>
      <c r="V5245" s="80" t="s">
        <v>156</v>
      </c>
      <c r="W5245" s="78">
        <v>61</v>
      </c>
      <c r="X5245" s="78">
        <v>9</v>
      </c>
    </row>
    <row r="5246" spans="1:24" x14ac:dyDescent="0.25">
      <c r="A5246" s="67"/>
      <c r="B5246" s="67">
        <v>4530</v>
      </c>
      <c r="C5246" s="67" t="s">
        <v>815</v>
      </c>
      <c r="D5246" s="107">
        <v>221205</v>
      </c>
      <c r="E5246" s="88" t="s">
        <v>352</v>
      </c>
      <c r="F5246" s="76">
        <v>611430</v>
      </c>
      <c r="G5246" s="75" t="s">
        <v>255</v>
      </c>
      <c r="H5246" s="77">
        <v>90736.129999999976</v>
      </c>
      <c r="I5246" s="77">
        <v>92839.41</v>
      </c>
      <c r="J5246" s="77">
        <v>98764</v>
      </c>
      <c r="K5246" s="77">
        <v>49280.66</v>
      </c>
      <c r="L5246" s="80">
        <v>65027</v>
      </c>
      <c r="M5246" s="80"/>
      <c r="N5246" s="80"/>
      <c r="O5246" s="80"/>
      <c r="P5246" s="80"/>
      <c r="Q5246" s="78">
        <v>110010</v>
      </c>
      <c r="R5246" s="79" t="s">
        <v>31</v>
      </c>
      <c r="S5246" s="78">
        <v>30</v>
      </c>
      <c r="T5246" s="79" t="s">
        <v>31</v>
      </c>
      <c r="U5246" s="78">
        <v>11</v>
      </c>
      <c r="V5246" s="80" t="s">
        <v>156</v>
      </c>
      <c r="W5246" s="78">
        <v>61</v>
      </c>
      <c r="X5246" s="78">
        <v>9</v>
      </c>
    </row>
    <row r="5247" spans="1:24" x14ac:dyDescent="0.25">
      <c r="A5247" s="67"/>
      <c r="B5247" s="67">
        <v>4531</v>
      </c>
      <c r="C5247" s="67" t="s">
        <v>815</v>
      </c>
      <c r="D5247" s="107">
        <v>221205</v>
      </c>
      <c r="E5247" s="88" t="s">
        <v>352</v>
      </c>
      <c r="F5247" s="76">
        <v>611478</v>
      </c>
      <c r="G5247" s="75" t="s">
        <v>288</v>
      </c>
      <c r="H5247" s="77">
        <v>37059.24</v>
      </c>
      <c r="I5247" s="77">
        <v>116728.22</v>
      </c>
      <c r="J5247" s="77">
        <v>111543</v>
      </c>
      <c r="K5247" s="77">
        <v>54415.020000000004</v>
      </c>
      <c r="L5247" s="80">
        <v>155903</v>
      </c>
      <c r="M5247" s="80"/>
      <c r="N5247" s="80"/>
      <c r="O5247" s="80"/>
      <c r="P5247" s="80"/>
      <c r="Q5247" s="78">
        <v>110010</v>
      </c>
      <c r="R5247" s="79" t="s">
        <v>31</v>
      </c>
      <c r="S5247" s="78">
        <v>30</v>
      </c>
      <c r="T5247" s="79" t="s">
        <v>31</v>
      </c>
      <c r="U5247" s="78">
        <v>11</v>
      </c>
      <c r="V5247" s="80" t="s">
        <v>156</v>
      </c>
      <c r="W5247" s="78">
        <v>61</v>
      </c>
      <c r="X5247" s="78">
        <v>9</v>
      </c>
    </row>
    <row r="5248" spans="1:24" x14ac:dyDescent="0.25">
      <c r="A5248" s="67"/>
      <c r="B5248" s="67">
        <v>4532</v>
      </c>
      <c r="C5248" s="67" t="s">
        <v>815</v>
      </c>
      <c r="D5248" s="109">
        <v>221205</v>
      </c>
      <c r="E5248" s="88" t="s">
        <v>352</v>
      </c>
      <c r="F5248" s="72">
        <v>611489</v>
      </c>
      <c r="G5248" s="75" t="s">
        <v>733</v>
      </c>
      <c r="H5248" s="77">
        <v>0</v>
      </c>
      <c r="I5248" s="77">
        <v>480.51000000000005</v>
      </c>
      <c r="J5248" s="77">
        <v>869</v>
      </c>
      <c r="K5248" s="77">
        <v>774.88</v>
      </c>
      <c r="L5248" s="80">
        <v>1000</v>
      </c>
      <c r="M5248" s="80"/>
      <c r="N5248" s="80"/>
      <c r="O5248" s="80"/>
      <c r="P5248" s="80"/>
      <c r="Q5248" s="78">
        <v>110010</v>
      </c>
      <c r="R5248" s="79" t="s">
        <v>31</v>
      </c>
      <c r="S5248" s="78">
        <v>30</v>
      </c>
      <c r="T5248" s="79" t="s">
        <v>31</v>
      </c>
      <c r="U5248" s="78">
        <v>11</v>
      </c>
      <c r="V5248" s="80" t="s">
        <v>156</v>
      </c>
      <c r="W5248" s="78">
        <v>61</v>
      </c>
      <c r="X5248" s="78">
        <v>9</v>
      </c>
    </row>
    <row r="5249" spans="1:24" x14ac:dyDescent="0.25">
      <c r="A5249" s="67"/>
      <c r="B5249" s="67">
        <v>4533</v>
      </c>
      <c r="C5249" s="67" t="s">
        <v>815</v>
      </c>
      <c r="D5249" s="109">
        <v>221205</v>
      </c>
      <c r="E5249" s="88" t="s">
        <v>352</v>
      </c>
      <c r="F5249" s="72">
        <v>611491</v>
      </c>
      <c r="G5249" s="75" t="s">
        <v>233</v>
      </c>
      <c r="H5249" s="77">
        <v>447.43</v>
      </c>
      <c r="I5249" s="77">
        <v>194.33</v>
      </c>
      <c r="J5249" s="77">
        <v>0</v>
      </c>
      <c r="K5249" s="77">
        <v>0</v>
      </c>
      <c r="L5249" s="80">
        <v>0</v>
      </c>
      <c r="M5249" s="80"/>
      <c r="N5249" s="80"/>
      <c r="O5249" s="80"/>
      <c r="P5249" s="80"/>
      <c r="Q5249" s="78">
        <v>110010</v>
      </c>
      <c r="R5249" s="79" t="s">
        <v>31</v>
      </c>
      <c r="S5249" s="78">
        <v>30</v>
      </c>
      <c r="T5249" s="79" t="s">
        <v>31</v>
      </c>
      <c r="U5249" s="78">
        <v>11</v>
      </c>
      <c r="V5249" s="80" t="s">
        <v>156</v>
      </c>
      <c r="W5249" s="78">
        <v>61</v>
      </c>
      <c r="X5249" s="78">
        <v>9</v>
      </c>
    </row>
    <row r="5250" spans="1:24" s="66" customFormat="1" x14ac:dyDescent="0.25">
      <c r="A5250" s="67"/>
      <c r="B5250" s="67">
        <v>4534</v>
      </c>
      <c r="C5250" s="67" t="s">
        <v>815</v>
      </c>
      <c r="D5250" s="109">
        <v>221205</v>
      </c>
      <c r="E5250" s="88" t="s">
        <v>352</v>
      </c>
      <c r="F5250" s="72">
        <v>611492</v>
      </c>
      <c r="G5250" s="75" t="s">
        <v>183</v>
      </c>
      <c r="H5250" s="77">
        <v>6522.4500000000007</v>
      </c>
      <c r="I5250" s="77">
        <v>9335.4600000000009</v>
      </c>
      <c r="J5250" s="77">
        <v>14131</v>
      </c>
      <c r="K5250" s="77">
        <v>1674.04</v>
      </c>
      <c r="L5250" s="80">
        <v>12000</v>
      </c>
      <c r="M5250" s="80"/>
      <c r="N5250" s="80"/>
      <c r="O5250" s="80"/>
      <c r="P5250" s="80"/>
      <c r="Q5250" s="78">
        <v>110010</v>
      </c>
      <c r="R5250" s="79" t="s">
        <v>31</v>
      </c>
      <c r="S5250" s="78">
        <v>30</v>
      </c>
      <c r="T5250" s="79" t="s">
        <v>31</v>
      </c>
      <c r="U5250" s="78">
        <v>11</v>
      </c>
      <c r="V5250" s="80" t="s">
        <v>156</v>
      </c>
      <c r="W5250" s="78">
        <v>61</v>
      </c>
      <c r="X5250" s="78">
        <v>9</v>
      </c>
    </row>
    <row r="5251" spans="1:24" x14ac:dyDescent="0.25">
      <c r="A5251" s="67"/>
      <c r="B5251" s="67">
        <v>4535</v>
      </c>
      <c r="C5251" s="67" t="s">
        <v>815</v>
      </c>
      <c r="D5251" s="109">
        <v>221205</v>
      </c>
      <c r="E5251" s="88" t="s">
        <v>352</v>
      </c>
      <c r="F5251" s="72">
        <v>611493</v>
      </c>
      <c r="G5251" s="75" t="s">
        <v>218</v>
      </c>
      <c r="H5251" s="77">
        <v>5526.88</v>
      </c>
      <c r="I5251" s="77">
        <v>321.98</v>
      </c>
      <c r="J5251" s="77">
        <v>0</v>
      </c>
      <c r="K5251" s="77">
        <v>0</v>
      </c>
      <c r="L5251" s="80">
        <v>0</v>
      </c>
      <c r="M5251" s="80"/>
      <c r="N5251" s="80"/>
      <c r="O5251" s="80"/>
      <c r="P5251" s="80"/>
      <c r="Q5251" s="78">
        <v>110010</v>
      </c>
      <c r="R5251" s="79" t="s">
        <v>31</v>
      </c>
      <c r="S5251" s="78">
        <v>30</v>
      </c>
      <c r="T5251" s="79" t="s">
        <v>31</v>
      </c>
      <c r="U5251" s="78">
        <v>11</v>
      </c>
      <c r="V5251" s="80" t="s">
        <v>156</v>
      </c>
      <c r="W5251" s="78">
        <v>61</v>
      </c>
      <c r="X5251" s="78">
        <v>9</v>
      </c>
    </row>
    <row r="5252" spans="1:24" x14ac:dyDescent="0.25">
      <c r="A5252" s="67"/>
      <c r="B5252" s="67">
        <v>4536</v>
      </c>
      <c r="C5252" s="67" t="s">
        <v>815</v>
      </c>
      <c r="D5252" s="109">
        <v>221205</v>
      </c>
      <c r="E5252" s="88" t="s">
        <v>352</v>
      </c>
      <c r="F5252" s="72">
        <v>611510</v>
      </c>
      <c r="G5252" s="75" t="s">
        <v>212</v>
      </c>
      <c r="H5252" s="77">
        <v>649</v>
      </c>
      <c r="I5252" s="77">
        <v>1803.1</v>
      </c>
      <c r="J5252" s="77">
        <v>12240</v>
      </c>
      <c r="K5252" s="77">
        <v>8405.7099999999991</v>
      </c>
      <c r="L5252" s="80">
        <v>12500</v>
      </c>
      <c r="M5252" s="80"/>
      <c r="N5252" s="80"/>
      <c r="O5252" s="80"/>
      <c r="P5252" s="80"/>
      <c r="Q5252" s="78">
        <v>110010</v>
      </c>
      <c r="R5252" s="79" t="s">
        <v>31</v>
      </c>
      <c r="S5252" s="78">
        <v>30</v>
      </c>
      <c r="T5252" s="79" t="s">
        <v>31</v>
      </c>
      <c r="U5252" s="78">
        <v>11</v>
      </c>
      <c r="V5252" s="80" t="s">
        <v>156</v>
      </c>
      <c r="W5252" s="78">
        <v>61</v>
      </c>
      <c r="X5252" s="78">
        <v>9</v>
      </c>
    </row>
    <row r="5253" spans="1:24" x14ac:dyDescent="0.25">
      <c r="A5253" s="67"/>
      <c r="B5253" s="67">
        <v>4537</v>
      </c>
      <c r="C5253" s="67" t="s">
        <v>815</v>
      </c>
      <c r="D5253" s="109">
        <v>221205</v>
      </c>
      <c r="E5253" s="88" t="s">
        <v>352</v>
      </c>
      <c r="F5253" s="72">
        <v>611520</v>
      </c>
      <c r="G5253" s="75" t="s">
        <v>275</v>
      </c>
      <c r="H5253" s="77">
        <v>41941.75</v>
      </c>
      <c r="I5253" s="77">
        <v>71937.97000000003</v>
      </c>
      <c r="J5253" s="77">
        <v>304179</v>
      </c>
      <c r="K5253" s="77">
        <v>149911.87</v>
      </c>
      <c r="L5253" s="80">
        <v>245720</v>
      </c>
      <c r="M5253" s="80"/>
      <c r="N5253" s="80"/>
      <c r="O5253" s="80"/>
      <c r="P5253" s="80"/>
      <c r="Q5253" s="78">
        <v>110010</v>
      </c>
      <c r="R5253" s="79" t="s">
        <v>31</v>
      </c>
      <c r="S5253" s="78">
        <v>30</v>
      </c>
      <c r="T5253" s="79" t="s">
        <v>31</v>
      </c>
      <c r="U5253" s="78">
        <v>11</v>
      </c>
      <c r="V5253" s="80" t="s">
        <v>156</v>
      </c>
      <c r="W5253" s="78">
        <v>61</v>
      </c>
      <c r="X5253" s="78">
        <v>9</v>
      </c>
    </row>
    <row r="5254" spans="1:24" x14ac:dyDescent="0.25">
      <c r="A5254" s="67"/>
      <c r="B5254" s="67">
        <v>4538</v>
      </c>
      <c r="C5254" s="67" t="s">
        <v>815</v>
      </c>
      <c r="D5254" s="109">
        <v>221205</v>
      </c>
      <c r="E5254" s="88" t="s">
        <v>352</v>
      </c>
      <c r="F5254" s="72">
        <v>611522</v>
      </c>
      <c r="G5254" s="75" t="s">
        <v>722</v>
      </c>
      <c r="H5254" s="77">
        <v>0</v>
      </c>
      <c r="I5254" s="77">
        <v>0</v>
      </c>
      <c r="J5254" s="77">
        <v>123170</v>
      </c>
      <c r="K5254" s="77">
        <v>0</v>
      </c>
      <c r="L5254" s="80">
        <v>120569</v>
      </c>
      <c r="M5254" s="80"/>
      <c r="N5254" s="80"/>
      <c r="O5254" s="80"/>
      <c r="P5254" s="80"/>
      <c r="Q5254" s="78">
        <v>110010</v>
      </c>
      <c r="R5254" s="79" t="s">
        <v>31</v>
      </c>
      <c r="S5254" s="78">
        <v>30</v>
      </c>
      <c r="T5254" s="79" t="s">
        <v>31</v>
      </c>
      <c r="U5254" s="78">
        <v>11</v>
      </c>
      <c r="V5254" s="80" t="s">
        <v>156</v>
      </c>
      <c r="W5254" s="78">
        <v>61</v>
      </c>
      <c r="X5254" s="78">
        <v>9</v>
      </c>
    </row>
    <row r="5255" spans="1:24" x14ac:dyDescent="0.25">
      <c r="A5255" s="67"/>
      <c r="B5255" s="67">
        <v>4539</v>
      </c>
      <c r="C5255" s="67" t="s">
        <v>815</v>
      </c>
      <c r="D5255" s="109">
        <v>221205</v>
      </c>
      <c r="E5255" s="88" t="s">
        <v>352</v>
      </c>
      <c r="F5255" s="72">
        <v>712310</v>
      </c>
      <c r="G5255" s="75" t="s">
        <v>222</v>
      </c>
      <c r="H5255" s="77">
        <v>29284.89</v>
      </c>
      <c r="I5255" s="77">
        <v>72208.5</v>
      </c>
      <c r="J5255" s="77">
        <v>0</v>
      </c>
      <c r="K5255" s="77">
        <v>0</v>
      </c>
      <c r="L5255" s="80">
        <v>0</v>
      </c>
      <c r="M5255" s="80"/>
      <c r="N5255" s="80"/>
      <c r="O5255" s="80"/>
      <c r="P5255" s="80"/>
      <c r="Q5255" s="78">
        <v>110010</v>
      </c>
      <c r="R5255" s="79" t="s">
        <v>31</v>
      </c>
      <c r="S5255" s="78">
        <v>30</v>
      </c>
      <c r="T5255" s="79" t="s">
        <v>31</v>
      </c>
      <c r="U5255" s="78">
        <v>11</v>
      </c>
      <c r="V5255" s="80" t="s">
        <v>156</v>
      </c>
      <c r="W5255" s="78">
        <v>71</v>
      </c>
      <c r="X5255" s="78">
        <v>9</v>
      </c>
    </row>
    <row r="5256" spans="1:24" x14ac:dyDescent="0.25">
      <c r="A5256" s="67"/>
      <c r="B5256" s="67">
        <v>4540</v>
      </c>
      <c r="C5256" s="67" t="s">
        <v>815</v>
      </c>
      <c r="D5256" s="109">
        <v>221205</v>
      </c>
      <c r="E5256" s="88" t="s">
        <v>352</v>
      </c>
      <c r="F5256" s="72">
        <v>712355</v>
      </c>
      <c r="G5256" s="75" t="s">
        <v>376</v>
      </c>
      <c r="H5256" s="77">
        <v>74443.33</v>
      </c>
      <c r="I5256" s="77">
        <v>9229.5299999999988</v>
      </c>
      <c r="J5256" s="77">
        <v>60000</v>
      </c>
      <c r="K5256" s="77">
        <v>12480.6</v>
      </c>
      <c r="L5256" s="80">
        <v>54000</v>
      </c>
      <c r="M5256" s="80"/>
      <c r="N5256" s="80"/>
      <c r="O5256" s="80"/>
      <c r="P5256" s="80"/>
      <c r="Q5256" s="78">
        <v>110010</v>
      </c>
      <c r="R5256" s="79" t="s">
        <v>31</v>
      </c>
      <c r="S5256" s="78">
        <v>30</v>
      </c>
      <c r="T5256" s="79" t="s">
        <v>31</v>
      </c>
      <c r="U5256" s="78">
        <v>11</v>
      </c>
      <c r="V5256" s="80" t="s">
        <v>156</v>
      </c>
      <c r="W5256" s="78">
        <v>71</v>
      </c>
      <c r="X5256" s="78">
        <v>9</v>
      </c>
    </row>
    <row r="5257" spans="1:24" x14ac:dyDescent="0.25">
      <c r="A5257" s="67"/>
      <c r="B5257" s="67">
        <v>4541</v>
      </c>
      <c r="C5257" s="67" t="s">
        <v>815</v>
      </c>
      <c r="D5257" s="109">
        <v>221205</v>
      </c>
      <c r="E5257" s="88" t="s">
        <v>352</v>
      </c>
      <c r="F5257" s="72">
        <v>712370</v>
      </c>
      <c r="G5257" s="75" t="s">
        <v>184</v>
      </c>
      <c r="H5257" s="77">
        <v>153537.1</v>
      </c>
      <c r="I5257" s="77">
        <v>112253.19</v>
      </c>
      <c r="J5257" s="77">
        <v>118500</v>
      </c>
      <c r="K5257" s="77">
        <v>28683.97</v>
      </c>
      <c r="L5257" s="80">
        <v>130000</v>
      </c>
      <c r="M5257" s="80"/>
      <c r="N5257" s="80"/>
      <c r="O5257" s="80"/>
      <c r="P5257" s="80"/>
      <c r="Q5257" s="78">
        <v>110010</v>
      </c>
      <c r="R5257" s="79" t="s">
        <v>31</v>
      </c>
      <c r="S5257" s="78">
        <v>30</v>
      </c>
      <c r="T5257" s="79" t="s">
        <v>31</v>
      </c>
      <c r="U5257" s="78">
        <v>11</v>
      </c>
      <c r="V5257" s="80" t="s">
        <v>156</v>
      </c>
      <c r="W5257" s="78">
        <v>71</v>
      </c>
      <c r="X5257" s="78">
        <v>9</v>
      </c>
    </row>
    <row r="5258" spans="1:24" x14ac:dyDescent="0.25">
      <c r="A5258" s="67"/>
      <c r="B5258" s="67">
        <v>4542</v>
      </c>
      <c r="C5258" s="67" t="s">
        <v>815</v>
      </c>
      <c r="D5258" s="109">
        <v>221205</v>
      </c>
      <c r="E5258" s="88" t="s">
        <v>352</v>
      </c>
      <c r="F5258" s="72">
        <v>712373</v>
      </c>
      <c r="G5258" s="75" t="s">
        <v>675</v>
      </c>
      <c r="H5258" s="77">
        <v>31800</v>
      </c>
      <c r="I5258" s="77">
        <v>12764</v>
      </c>
      <c r="J5258" s="77">
        <v>43000</v>
      </c>
      <c r="K5258" s="77">
        <v>37120.559999999998</v>
      </c>
      <c r="L5258" s="80">
        <v>43000</v>
      </c>
      <c r="M5258" s="80"/>
      <c r="N5258" s="80"/>
      <c r="O5258" s="80"/>
      <c r="P5258" s="80"/>
      <c r="Q5258" s="78">
        <v>110010</v>
      </c>
      <c r="R5258" s="79" t="s">
        <v>31</v>
      </c>
      <c r="S5258" s="78">
        <v>30</v>
      </c>
      <c r="T5258" s="79" t="s">
        <v>31</v>
      </c>
      <c r="U5258" s="78">
        <v>11</v>
      </c>
      <c r="V5258" s="80" t="s">
        <v>156</v>
      </c>
      <c r="W5258" s="78">
        <v>71</v>
      </c>
      <c r="X5258" s="78">
        <v>9</v>
      </c>
    </row>
    <row r="5259" spans="1:24" x14ac:dyDescent="0.25">
      <c r="A5259" s="67"/>
      <c r="B5259" s="67">
        <v>4543</v>
      </c>
      <c r="C5259" s="67" t="s">
        <v>815</v>
      </c>
      <c r="D5259" s="109">
        <v>221205</v>
      </c>
      <c r="E5259" s="88" t="s">
        <v>352</v>
      </c>
      <c r="F5259" s="72">
        <v>712420</v>
      </c>
      <c r="G5259" s="75" t="s">
        <v>223</v>
      </c>
      <c r="H5259" s="77">
        <v>2907.3600000000006</v>
      </c>
      <c r="I5259" s="77">
        <v>4554.95</v>
      </c>
      <c r="J5259" s="77">
        <v>9600</v>
      </c>
      <c r="K5259" s="77">
        <v>2866.8</v>
      </c>
      <c r="L5259" s="80">
        <v>9800</v>
      </c>
      <c r="M5259" s="80"/>
      <c r="N5259" s="80"/>
      <c r="O5259" s="80"/>
      <c r="P5259" s="80"/>
      <c r="Q5259" s="78">
        <v>110010</v>
      </c>
      <c r="R5259" s="79" t="s">
        <v>31</v>
      </c>
      <c r="S5259" s="78">
        <v>30</v>
      </c>
      <c r="T5259" s="79" t="s">
        <v>31</v>
      </c>
      <c r="U5259" s="78">
        <v>11</v>
      </c>
      <c r="V5259" s="80" t="s">
        <v>156</v>
      </c>
      <c r="W5259" s="78">
        <v>71</v>
      </c>
      <c r="X5259" s="78">
        <v>9</v>
      </c>
    </row>
    <row r="5260" spans="1:24" x14ac:dyDescent="0.25">
      <c r="A5260" s="67"/>
      <c r="B5260" s="67">
        <v>4544</v>
      </c>
      <c r="C5260" s="67" t="s">
        <v>815</v>
      </c>
      <c r="D5260" s="109">
        <v>221205</v>
      </c>
      <c r="E5260" s="88" t="s">
        <v>352</v>
      </c>
      <c r="F5260" s="72">
        <v>712430</v>
      </c>
      <c r="G5260" s="75" t="s">
        <v>696</v>
      </c>
      <c r="H5260" s="77">
        <v>100.76</v>
      </c>
      <c r="I5260" s="77">
        <v>219.07</v>
      </c>
      <c r="J5260" s="77">
        <v>500</v>
      </c>
      <c r="K5260" s="77">
        <v>48.65</v>
      </c>
      <c r="L5260" s="80">
        <v>500</v>
      </c>
      <c r="M5260" s="80"/>
      <c r="N5260" s="80"/>
      <c r="O5260" s="80"/>
      <c r="P5260" s="80"/>
      <c r="Q5260" s="78">
        <v>110010</v>
      </c>
      <c r="R5260" s="79" t="s">
        <v>31</v>
      </c>
      <c r="S5260" s="78">
        <v>30</v>
      </c>
      <c r="T5260" s="79" t="s">
        <v>31</v>
      </c>
      <c r="U5260" s="78">
        <v>11</v>
      </c>
      <c r="V5260" s="80" t="s">
        <v>156</v>
      </c>
      <c r="W5260" s="78">
        <v>71</v>
      </c>
      <c r="X5260" s="78">
        <v>9</v>
      </c>
    </row>
    <row r="5261" spans="1:24" x14ac:dyDescent="0.25">
      <c r="A5261" s="67"/>
      <c r="B5261" s="67">
        <v>4545</v>
      </c>
      <c r="C5261" s="67" t="s">
        <v>815</v>
      </c>
      <c r="D5261" s="109">
        <v>221205</v>
      </c>
      <c r="E5261" s="88" t="s">
        <v>352</v>
      </c>
      <c r="F5261" s="72">
        <v>712655</v>
      </c>
      <c r="G5261" s="75" t="s">
        <v>237</v>
      </c>
      <c r="H5261" s="77">
        <v>0</v>
      </c>
      <c r="I5261" s="77">
        <v>1482.69</v>
      </c>
      <c r="J5261" s="77">
        <v>1500</v>
      </c>
      <c r="K5261" s="77">
        <v>0</v>
      </c>
      <c r="L5261" s="80">
        <v>1000</v>
      </c>
      <c r="M5261" s="80"/>
      <c r="N5261" s="80"/>
      <c r="O5261" s="80"/>
      <c r="P5261" s="80"/>
      <c r="Q5261" s="78">
        <v>110010</v>
      </c>
      <c r="R5261" s="79" t="s">
        <v>31</v>
      </c>
      <c r="S5261" s="78">
        <v>30</v>
      </c>
      <c r="T5261" s="79" t="s">
        <v>31</v>
      </c>
      <c r="U5261" s="78">
        <v>11</v>
      </c>
      <c r="V5261" s="80" t="s">
        <v>156</v>
      </c>
      <c r="W5261" s="78">
        <v>71</v>
      </c>
      <c r="X5261" s="78">
        <v>9</v>
      </c>
    </row>
    <row r="5262" spans="1:24" x14ac:dyDescent="0.25">
      <c r="A5262" s="67"/>
      <c r="B5262" s="67">
        <v>4546</v>
      </c>
      <c r="C5262" s="67" t="s">
        <v>815</v>
      </c>
      <c r="D5262" s="109">
        <v>221205</v>
      </c>
      <c r="E5262" s="88" t="s">
        <v>352</v>
      </c>
      <c r="F5262" s="72">
        <v>733120</v>
      </c>
      <c r="G5262" s="75" t="s">
        <v>188</v>
      </c>
      <c r="H5262" s="77">
        <v>8298.4500000000007</v>
      </c>
      <c r="I5262" s="77">
        <v>15276.369999999999</v>
      </c>
      <c r="J5262" s="77">
        <v>12500</v>
      </c>
      <c r="K5262" s="77">
        <v>6146.08</v>
      </c>
      <c r="L5262" s="80">
        <v>12500</v>
      </c>
      <c r="M5262" s="80"/>
      <c r="N5262" s="80"/>
      <c r="O5262" s="80"/>
      <c r="P5262" s="80"/>
      <c r="Q5262" s="78">
        <v>110010</v>
      </c>
      <c r="R5262" s="79" t="s">
        <v>31</v>
      </c>
      <c r="S5262" s="78">
        <v>30</v>
      </c>
      <c r="T5262" s="79" t="s">
        <v>31</v>
      </c>
      <c r="U5262" s="78">
        <v>11</v>
      </c>
      <c r="V5262" s="80" t="s">
        <v>156</v>
      </c>
      <c r="W5262" s="78">
        <v>73</v>
      </c>
      <c r="X5262" s="78">
        <v>9</v>
      </c>
    </row>
    <row r="5263" spans="1:24" x14ac:dyDescent="0.25">
      <c r="A5263" s="67"/>
      <c r="B5263" s="67">
        <v>4547</v>
      </c>
      <c r="C5263" s="67" t="s">
        <v>815</v>
      </c>
      <c r="D5263" s="109">
        <v>221205</v>
      </c>
      <c r="E5263" s="88" t="s">
        <v>352</v>
      </c>
      <c r="F5263" s="72">
        <v>733220</v>
      </c>
      <c r="G5263" s="75" t="s">
        <v>256</v>
      </c>
      <c r="H5263" s="77">
        <v>0</v>
      </c>
      <c r="I5263" s="77">
        <v>0</v>
      </c>
      <c r="J5263" s="77">
        <v>500</v>
      </c>
      <c r="K5263" s="77">
        <v>0</v>
      </c>
      <c r="L5263" s="80">
        <v>390</v>
      </c>
      <c r="M5263" s="80"/>
      <c r="N5263" s="80"/>
      <c r="O5263" s="80"/>
      <c r="P5263" s="80"/>
      <c r="Q5263" s="78">
        <v>110010</v>
      </c>
      <c r="R5263" s="79" t="s">
        <v>31</v>
      </c>
      <c r="S5263" s="78">
        <v>30</v>
      </c>
      <c r="T5263" s="79" t="s">
        <v>31</v>
      </c>
      <c r="U5263" s="78">
        <v>11</v>
      </c>
      <c r="V5263" s="80" t="s">
        <v>156</v>
      </c>
      <c r="W5263" s="78">
        <v>73</v>
      </c>
      <c r="X5263" s="78">
        <v>9</v>
      </c>
    </row>
    <row r="5264" spans="1:24" x14ac:dyDescent="0.25">
      <c r="A5264" s="67"/>
      <c r="B5264" s="67">
        <v>4548</v>
      </c>
      <c r="C5264" s="67" t="s">
        <v>815</v>
      </c>
      <c r="D5264" s="109">
        <v>221205</v>
      </c>
      <c r="E5264" s="88" t="s">
        <v>352</v>
      </c>
      <c r="F5264" s="72">
        <v>744210</v>
      </c>
      <c r="G5264" s="75" t="s">
        <v>190</v>
      </c>
      <c r="H5264" s="77">
        <v>163.36000000000001</v>
      </c>
      <c r="I5264" s="77">
        <v>1417.1599999999999</v>
      </c>
      <c r="J5264" s="77">
        <v>2000</v>
      </c>
      <c r="K5264" s="77">
        <v>831.95999999999992</v>
      </c>
      <c r="L5264" s="80">
        <v>3000</v>
      </c>
      <c r="M5264" s="80"/>
      <c r="N5264" s="80"/>
      <c r="O5264" s="80"/>
      <c r="P5264" s="80"/>
      <c r="Q5264" s="78">
        <v>110010</v>
      </c>
      <c r="R5264" s="79" t="s">
        <v>31</v>
      </c>
      <c r="S5264" s="78">
        <v>30</v>
      </c>
      <c r="T5264" s="79" t="s">
        <v>31</v>
      </c>
      <c r="U5264" s="78">
        <v>11</v>
      </c>
      <c r="V5264" s="80" t="s">
        <v>156</v>
      </c>
      <c r="W5264" s="78">
        <v>74</v>
      </c>
      <c r="X5264" s="78">
        <v>9</v>
      </c>
    </row>
    <row r="5265" spans="1:24" x14ac:dyDescent="0.25">
      <c r="A5265" s="67"/>
      <c r="B5265" s="67">
        <v>4549</v>
      </c>
      <c r="C5265" s="67" t="s">
        <v>815</v>
      </c>
      <c r="D5265" s="109">
        <v>221205</v>
      </c>
      <c r="E5265" s="88" t="s">
        <v>352</v>
      </c>
      <c r="F5265" s="72">
        <v>744220</v>
      </c>
      <c r="G5265" s="75" t="s">
        <v>191</v>
      </c>
      <c r="H5265" s="77">
        <v>4215.5599999999995</v>
      </c>
      <c r="I5265" s="77">
        <v>20778.41</v>
      </c>
      <c r="J5265" s="77">
        <v>25000</v>
      </c>
      <c r="K5265" s="77">
        <v>13648.25</v>
      </c>
      <c r="L5265" s="80">
        <v>25000</v>
      </c>
      <c r="M5265" s="80"/>
      <c r="N5265" s="80"/>
      <c r="O5265" s="80"/>
      <c r="P5265" s="80"/>
      <c r="Q5265" s="78">
        <v>110010</v>
      </c>
      <c r="R5265" s="79" t="s">
        <v>31</v>
      </c>
      <c r="S5265" s="78">
        <v>30</v>
      </c>
      <c r="T5265" s="79" t="s">
        <v>31</v>
      </c>
      <c r="U5265" s="78">
        <v>11</v>
      </c>
      <c r="V5265" s="80" t="s">
        <v>156</v>
      </c>
      <c r="W5265" s="78">
        <v>74</v>
      </c>
      <c r="X5265" s="78">
        <v>9</v>
      </c>
    </row>
    <row r="5266" spans="1:24" s="66" customFormat="1" x14ac:dyDescent="0.25">
      <c r="A5266" s="67"/>
      <c r="B5266" s="67">
        <v>4550</v>
      </c>
      <c r="C5266" s="67" t="s">
        <v>815</v>
      </c>
      <c r="D5266" s="109">
        <v>221205</v>
      </c>
      <c r="E5266" s="88" t="s">
        <v>352</v>
      </c>
      <c r="F5266" s="72">
        <v>744230</v>
      </c>
      <c r="G5266" s="75" t="s">
        <v>234</v>
      </c>
      <c r="H5266" s="77">
        <v>0</v>
      </c>
      <c r="I5266" s="77">
        <v>0</v>
      </c>
      <c r="J5266" s="77">
        <v>2500</v>
      </c>
      <c r="K5266" s="77">
        <v>0</v>
      </c>
      <c r="L5266" s="80">
        <v>1000</v>
      </c>
      <c r="M5266" s="80"/>
      <c r="N5266" s="80"/>
      <c r="O5266" s="80"/>
      <c r="P5266" s="80"/>
      <c r="Q5266" s="78">
        <v>110010</v>
      </c>
      <c r="R5266" s="79" t="s">
        <v>31</v>
      </c>
      <c r="S5266" s="78">
        <v>30</v>
      </c>
      <c r="T5266" s="79" t="s">
        <v>31</v>
      </c>
      <c r="U5266" s="78">
        <v>11</v>
      </c>
      <c r="V5266" s="80" t="s">
        <v>156</v>
      </c>
      <c r="W5266" s="78">
        <v>74</v>
      </c>
      <c r="X5266" s="78">
        <v>9</v>
      </c>
    </row>
    <row r="5267" spans="1:24" x14ac:dyDescent="0.25">
      <c r="A5267" s="67"/>
      <c r="B5267" s="67">
        <v>4551</v>
      </c>
      <c r="C5267" s="67" t="s">
        <v>815</v>
      </c>
      <c r="D5267" s="109">
        <v>221205</v>
      </c>
      <c r="E5267" s="88" t="s">
        <v>352</v>
      </c>
      <c r="F5267" s="72">
        <v>755240</v>
      </c>
      <c r="G5267" s="75" t="s">
        <v>193</v>
      </c>
      <c r="H5267" s="77">
        <v>0</v>
      </c>
      <c r="I5267" s="77">
        <v>0</v>
      </c>
      <c r="J5267" s="77">
        <v>1500</v>
      </c>
      <c r="K5267" s="77">
        <v>0</v>
      </c>
      <c r="L5267" s="80">
        <v>500</v>
      </c>
      <c r="M5267" s="80"/>
      <c r="N5267" s="80"/>
      <c r="O5267" s="80"/>
      <c r="P5267" s="80"/>
      <c r="Q5267" s="78">
        <v>110010</v>
      </c>
      <c r="R5267" s="79" t="s">
        <v>31</v>
      </c>
      <c r="S5267" s="78">
        <v>30</v>
      </c>
      <c r="T5267" s="79" t="s">
        <v>31</v>
      </c>
      <c r="U5267" s="78">
        <v>11</v>
      </c>
      <c r="V5267" s="80" t="s">
        <v>156</v>
      </c>
      <c r="W5267" s="78">
        <v>75</v>
      </c>
      <c r="X5267" s="78">
        <v>9</v>
      </c>
    </row>
    <row r="5268" spans="1:24" x14ac:dyDescent="0.25">
      <c r="A5268" s="67"/>
      <c r="B5268" s="67">
        <v>4552</v>
      </c>
      <c r="C5268" s="67" t="s">
        <v>815</v>
      </c>
      <c r="D5268" s="109">
        <v>221205</v>
      </c>
      <c r="E5268" s="88" t="s">
        <v>352</v>
      </c>
      <c r="F5268" s="72">
        <v>755310</v>
      </c>
      <c r="G5268" s="75" t="s">
        <v>194</v>
      </c>
      <c r="H5268" s="77">
        <v>0</v>
      </c>
      <c r="I5268" s="77">
        <v>113.2</v>
      </c>
      <c r="J5268" s="77">
        <v>250</v>
      </c>
      <c r="K5268" s="77">
        <v>28.3</v>
      </c>
      <c r="L5268" s="80">
        <v>250</v>
      </c>
      <c r="M5268" s="80"/>
      <c r="N5268" s="80"/>
      <c r="O5268" s="80"/>
      <c r="P5268" s="80"/>
      <c r="Q5268" s="78">
        <v>110010</v>
      </c>
      <c r="R5268" s="79" t="s">
        <v>31</v>
      </c>
      <c r="S5268" s="78">
        <v>30</v>
      </c>
      <c r="T5268" s="79" t="s">
        <v>31</v>
      </c>
      <c r="U5268" s="78">
        <v>11</v>
      </c>
      <c r="V5268" s="80" t="s">
        <v>156</v>
      </c>
      <c r="W5268" s="78">
        <v>75</v>
      </c>
      <c r="X5268" s="78">
        <v>9</v>
      </c>
    </row>
    <row r="5269" spans="1:24" x14ac:dyDescent="0.25">
      <c r="A5269" s="67"/>
      <c r="B5269" s="67">
        <v>4553</v>
      </c>
      <c r="C5269" s="67" t="s">
        <v>815</v>
      </c>
      <c r="D5269" s="109">
        <v>221205</v>
      </c>
      <c r="E5269" s="88" t="s">
        <v>352</v>
      </c>
      <c r="F5269" s="72">
        <v>755360</v>
      </c>
      <c r="G5269" s="75" t="s">
        <v>225</v>
      </c>
      <c r="H5269" s="77">
        <v>498.77</v>
      </c>
      <c r="I5269" s="77">
        <v>1599.41</v>
      </c>
      <c r="J5269" s="77">
        <v>8000</v>
      </c>
      <c r="K5269" s="77">
        <v>32.92</v>
      </c>
      <c r="L5269" s="80">
        <v>8000</v>
      </c>
      <c r="M5269" s="80"/>
      <c r="N5269" s="80"/>
      <c r="O5269" s="80"/>
      <c r="P5269" s="80"/>
      <c r="Q5269" s="78">
        <v>110010</v>
      </c>
      <c r="R5269" s="79" t="s">
        <v>31</v>
      </c>
      <c r="S5269" s="78">
        <v>30</v>
      </c>
      <c r="T5269" s="79" t="s">
        <v>31</v>
      </c>
      <c r="U5269" s="78">
        <v>11</v>
      </c>
      <c r="V5269" s="80" t="s">
        <v>156</v>
      </c>
      <c r="W5269" s="78">
        <v>75</v>
      </c>
      <c r="X5269" s="78">
        <v>9</v>
      </c>
    </row>
    <row r="5270" spans="1:24" x14ac:dyDescent="0.25">
      <c r="A5270" s="67"/>
      <c r="B5270" s="67">
        <v>4554</v>
      </c>
      <c r="C5270" s="67" t="s">
        <v>815</v>
      </c>
      <c r="D5270" s="109">
        <v>221205</v>
      </c>
      <c r="E5270" s="88" t="s">
        <v>352</v>
      </c>
      <c r="F5270" s="72">
        <v>755705</v>
      </c>
      <c r="G5270" s="75" t="s">
        <v>196</v>
      </c>
      <c r="H5270" s="77">
        <v>1222.48</v>
      </c>
      <c r="I5270" s="77">
        <v>1690.4299999999998</v>
      </c>
      <c r="J5270" s="77">
        <v>1800</v>
      </c>
      <c r="K5270" s="77">
        <v>498.2</v>
      </c>
      <c r="L5270" s="80">
        <v>1800</v>
      </c>
      <c r="M5270" s="80"/>
      <c r="N5270" s="80"/>
      <c r="O5270" s="80"/>
      <c r="P5270" s="80"/>
      <c r="Q5270" s="78">
        <v>110010</v>
      </c>
      <c r="R5270" s="79" t="s">
        <v>31</v>
      </c>
      <c r="S5270" s="78">
        <v>30</v>
      </c>
      <c r="T5270" s="79" t="s">
        <v>31</v>
      </c>
      <c r="U5270" s="78">
        <v>11</v>
      </c>
      <c r="V5270" s="80" t="s">
        <v>156</v>
      </c>
      <c r="W5270" s="78">
        <v>75</v>
      </c>
      <c r="X5270" s="78">
        <v>9</v>
      </c>
    </row>
    <row r="5271" spans="1:24" x14ac:dyDescent="0.25">
      <c r="A5271" s="67"/>
      <c r="B5271" s="67">
        <v>4555</v>
      </c>
      <c r="C5271" s="67" t="s">
        <v>815</v>
      </c>
      <c r="D5271" s="109">
        <v>221205</v>
      </c>
      <c r="E5271" s="88" t="s">
        <v>352</v>
      </c>
      <c r="F5271" s="72">
        <v>755730</v>
      </c>
      <c r="G5271" s="75" t="s">
        <v>197</v>
      </c>
      <c r="H5271" s="77">
        <v>2505</v>
      </c>
      <c r="I5271" s="77">
        <v>50</v>
      </c>
      <c r="J5271" s="77">
        <v>200</v>
      </c>
      <c r="K5271" s="77">
        <v>175</v>
      </c>
      <c r="L5271" s="80">
        <v>250</v>
      </c>
      <c r="M5271" s="80"/>
      <c r="N5271" s="80"/>
      <c r="O5271" s="80"/>
      <c r="P5271" s="80"/>
      <c r="Q5271" s="78">
        <v>110010</v>
      </c>
      <c r="R5271" s="79" t="s">
        <v>31</v>
      </c>
      <c r="S5271" s="78">
        <v>30</v>
      </c>
      <c r="T5271" s="79" t="s">
        <v>31</v>
      </c>
      <c r="U5271" s="78">
        <v>11</v>
      </c>
      <c r="V5271" s="80" t="s">
        <v>156</v>
      </c>
      <c r="W5271" s="78">
        <v>75</v>
      </c>
      <c r="X5271" s="78">
        <v>9</v>
      </c>
    </row>
    <row r="5272" spans="1:24" x14ac:dyDescent="0.25">
      <c r="A5272" s="67"/>
      <c r="B5272" s="67">
        <v>4556</v>
      </c>
      <c r="C5272" s="67" t="s">
        <v>815</v>
      </c>
      <c r="D5272" s="109">
        <v>221205</v>
      </c>
      <c r="E5272" s="88" t="s">
        <v>352</v>
      </c>
      <c r="F5272" s="72">
        <v>755765</v>
      </c>
      <c r="G5272" s="75" t="s">
        <v>239</v>
      </c>
      <c r="H5272" s="77">
        <v>0</v>
      </c>
      <c r="I5272" s="77">
        <v>0</v>
      </c>
      <c r="J5272" s="77">
        <v>400</v>
      </c>
      <c r="K5272" s="77">
        <v>0</v>
      </c>
      <c r="L5272" s="80">
        <v>0</v>
      </c>
      <c r="M5272" s="80"/>
      <c r="N5272" s="80"/>
      <c r="O5272" s="80"/>
      <c r="P5272" s="80"/>
      <c r="Q5272" s="78">
        <v>110010</v>
      </c>
      <c r="R5272" s="79" t="s">
        <v>31</v>
      </c>
      <c r="S5272" s="78">
        <v>30</v>
      </c>
      <c r="T5272" s="79" t="s">
        <v>31</v>
      </c>
      <c r="U5272" s="78">
        <v>11</v>
      </c>
      <c r="V5272" s="80" t="s">
        <v>156</v>
      </c>
      <c r="W5272" s="78">
        <v>75</v>
      </c>
      <c r="X5272" s="78">
        <v>9</v>
      </c>
    </row>
    <row r="5273" spans="1:24" x14ac:dyDescent="0.25">
      <c r="A5273" s="67"/>
      <c r="B5273" s="67">
        <v>4557</v>
      </c>
      <c r="C5273" s="67" t="s">
        <v>815</v>
      </c>
      <c r="D5273" s="109">
        <v>221205</v>
      </c>
      <c r="E5273" s="88" t="s">
        <v>352</v>
      </c>
      <c r="F5273" s="72">
        <v>787410</v>
      </c>
      <c r="G5273" s="75" t="s">
        <v>227</v>
      </c>
      <c r="H5273" s="77">
        <v>0</v>
      </c>
      <c r="I5273" s="77">
        <v>0</v>
      </c>
      <c r="J5273" s="77">
        <v>1500</v>
      </c>
      <c r="K5273" s="77">
        <v>0</v>
      </c>
      <c r="L5273" s="80">
        <v>500</v>
      </c>
      <c r="M5273" s="80"/>
      <c r="N5273" s="80"/>
      <c r="O5273" s="80"/>
      <c r="P5273" s="80"/>
      <c r="Q5273" s="78">
        <v>110010</v>
      </c>
      <c r="R5273" s="79" t="s">
        <v>31</v>
      </c>
      <c r="S5273" s="78">
        <v>30</v>
      </c>
      <c r="T5273" s="79" t="s">
        <v>31</v>
      </c>
      <c r="U5273" s="78">
        <v>11</v>
      </c>
      <c r="V5273" s="80" t="s">
        <v>156</v>
      </c>
      <c r="W5273" s="78">
        <v>78</v>
      </c>
      <c r="X5273" s="78">
        <v>9</v>
      </c>
    </row>
    <row r="5274" spans="1:24" x14ac:dyDescent="0.25">
      <c r="A5274" s="67"/>
      <c r="B5274" s="67">
        <v>4558</v>
      </c>
      <c r="C5274" s="67" t="s">
        <v>815</v>
      </c>
      <c r="D5274" s="109">
        <v>221205</v>
      </c>
      <c r="E5274" s="88" t="s">
        <v>352</v>
      </c>
      <c r="F5274" s="72">
        <v>787430</v>
      </c>
      <c r="G5274" s="75" t="s">
        <v>207</v>
      </c>
      <c r="H5274" s="77">
        <v>0</v>
      </c>
      <c r="I5274" s="77">
        <v>7384.8300000000008</v>
      </c>
      <c r="J5274" s="77">
        <v>2500</v>
      </c>
      <c r="K5274" s="77">
        <v>0</v>
      </c>
      <c r="L5274" s="80">
        <v>2000</v>
      </c>
      <c r="M5274" s="80"/>
      <c r="N5274" s="80"/>
      <c r="O5274" s="80"/>
      <c r="P5274" s="80"/>
      <c r="Q5274" s="78">
        <v>110010</v>
      </c>
      <c r="R5274" s="79" t="s">
        <v>31</v>
      </c>
      <c r="S5274" s="78">
        <v>30</v>
      </c>
      <c r="T5274" s="79" t="s">
        <v>31</v>
      </c>
      <c r="U5274" s="78">
        <v>11</v>
      </c>
      <c r="V5274" s="80" t="s">
        <v>156</v>
      </c>
      <c r="W5274" s="78">
        <v>78</v>
      </c>
      <c r="X5274" s="78">
        <v>9</v>
      </c>
    </row>
    <row r="5275" spans="1:24" x14ac:dyDescent="0.25">
      <c r="A5275" s="67"/>
      <c r="B5275" s="67"/>
      <c r="C5275" s="67" t="s">
        <v>815</v>
      </c>
      <c r="D5275" s="109">
        <v>221205</v>
      </c>
      <c r="E5275" s="88" t="s">
        <v>352</v>
      </c>
      <c r="F5275" s="66">
        <v>798142</v>
      </c>
      <c r="G5275" s="66" t="s">
        <v>839</v>
      </c>
      <c r="H5275" s="77"/>
      <c r="I5275" s="77"/>
      <c r="J5275" s="77"/>
      <c r="K5275" s="77"/>
      <c r="L5275" s="80">
        <v>-55096</v>
      </c>
      <c r="M5275" s="80"/>
      <c r="N5275" s="80"/>
      <c r="O5275" s="80"/>
      <c r="P5275" s="80"/>
      <c r="Q5275" s="78">
        <v>110010</v>
      </c>
      <c r="R5275" s="79" t="s">
        <v>31</v>
      </c>
      <c r="S5275" s="78">
        <v>30</v>
      </c>
      <c r="T5275" s="79" t="s">
        <v>31</v>
      </c>
      <c r="U5275" s="78">
        <v>11</v>
      </c>
      <c r="V5275" s="80" t="s">
        <v>156</v>
      </c>
      <c r="W5275" s="78">
        <v>79</v>
      </c>
      <c r="X5275" s="78">
        <v>9</v>
      </c>
    </row>
    <row r="5276" spans="1:24" x14ac:dyDescent="0.25">
      <c r="A5276" s="67"/>
      <c r="B5276" s="67">
        <v>4559</v>
      </c>
      <c r="C5276" s="67" t="s">
        <v>815</v>
      </c>
      <c r="D5276" s="107">
        <v>230715</v>
      </c>
      <c r="E5276" s="88" t="s">
        <v>627</v>
      </c>
      <c r="F5276" s="76">
        <v>611410</v>
      </c>
      <c r="G5276" s="75" t="s">
        <v>209</v>
      </c>
      <c r="H5276" s="77">
        <v>0</v>
      </c>
      <c r="I5276" s="77">
        <v>0</v>
      </c>
      <c r="J5276" s="77">
        <v>35704</v>
      </c>
      <c r="K5276" s="77">
        <v>17851.740000000002</v>
      </c>
      <c r="L5276" s="80">
        <v>35703</v>
      </c>
      <c r="M5276" s="80"/>
      <c r="N5276" s="80"/>
      <c r="O5276" s="80"/>
      <c r="P5276" s="80"/>
      <c r="Q5276" s="78">
        <v>110010</v>
      </c>
      <c r="R5276" s="79" t="s">
        <v>44</v>
      </c>
      <c r="S5276" s="78">
        <v>35</v>
      </c>
      <c r="T5276" s="79" t="s">
        <v>44</v>
      </c>
      <c r="U5276" s="78">
        <v>11</v>
      </c>
      <c r="V5276" s="80" t="s">
        <v>156</v>
      </c>
      <c r="W5276" s="78">
        <v>61</v>
      </c>
      <c r="X5276" s="78">
        <v>9</v>
      </c>
    </row>
    <row r="5277" spans="1:24" x14ac:dyDescent="0.25">
      <c r="A5277" s="67"/>
      <c r="B5277" s="67">
        <v>4560</v>
      </c>
      <c r="C5277" s="67" t="s">
        <v>815</v>
      </c>
      <c r="D5277" s="107">
        <v>230715</v>
      </c>
      <c r="E5277" s="88" t="s">
        <v>627</v>
      </c>
      <c r="F5277" s="76">
        <v>611420</v>
      </c>
      <c r="G5277" s="75" t="s">
        <v>181</v>
      </c>
      <c r="H5277" s="77">
        <v>0</v>
      </c>
      <c r="I5277" s="77">
        <v>0</v>
      </c>
      <c r="J5277" s="77">
        <v>58061</v>
      </c>
      <c r="K5277" s="77">
        <v>29030.280000000002</v>
      </c>
      <c r="L5277" s="80">
        <v>58061</v>
      </c>
      <c r="M5277" s="80"/>
      <c r="N5277" s="80"/>
      <c r="O5277" s="80"/>
      <c r="P5277" s="80"/>
      <c r="Q5277" s="78">
        <v>110010</v>
      </c>
      <c r="R5277" s="79" t="s">
        <v>44</v>
      </c>
      <c r="S5277" s="78">
        <v>35</v>
      </c>
      <c r="T5277" s="79" t="s">
        <v>44</v>
      </c>
      <c r="U5277" s="78">
        <v>11</v>
      </c>
      <c r="V5277" s="80" t="s">
        <v>156</v>
      </c>
      <c r="W5277" s="78">
        <v>61</v>
      </c>
      <c r="X5277" s="78">
        <v>9</v>
      </c>
    </row>
    <row r="5278" spans="1:24" x14ac:dyDescent="0.25">
      <c r="A5278" s="67"/>
      <c r="B5278" s="67">
        <v>4561</v>
      </c>
      <c r="C5278" s="67" t="s">
        <v>815</v>
      </c>
      <c r="D5278" s="107">
        <v>230715</v>
      </c>
      <c r="E5278" s="88" t="s">
        <v>627</v>
      </c>
      <c r="F5278" s="76">
        <v>611489</v>
      </c>
      <c r="G5278" s="75" t="s">
        <v>733</v>
      </c>
      <c r="H5278" s="77">
        <v>0</v>
      </c>
      <c r="I5278" s="77">
        <v>0</v>
      </c>
      <c r="J5278" s="77">
        <v>500</v>
      </c>
      <c r="K5278" s="77">
        <v>228.45000000000002</v>
      </c>
      <c r="L5278" s="80">
        <v>2500</v>
      </c>
      <c r="M5278" s="80"/>
      <c r="N5278" s="80"/>
      <c r="O5278" s="80"/>
      <c r="P5278" s="80"/>
      <c r="Q5278" s="78">
        <v>110010</v>
      </c>
      <c r="R5278" s="79" t="s">
        <v>44</v>
      </c>
      <c r="S5278" s="78">
        <v>35</v>
      </c>
      <c r="T5278" s="79" t="s">
        <v>44</v>
      </c>
      <c r="U5278" s="78">
        <v>11</v>
      </c>
      <c r="V5278" s="80" t="s">
        <v>156</v>
      </c>
      <c r="W5278" s="78">
        <v>61</v>
      </c>
      <c r="X5278" s="78">
        <v>9</v>
      </c>
    </row>
    <row r="5279" spans="1:24" x14ac:dyDescent="0.25">
      <c r="A5279" s="67"/>
      <c r="B5279" s="67">
        <v>4562</v>
      </c>
      <c r="C5279" s="67" t="s">
        <v>815</v>
      </c>
      <c r="D5279" s="107">
        <v>230715</v>
      </c>
      <c r="E5279" s="88" t="s">
        <v>627</v>
      </c>
      <c r="F5279" s="76">
        <v>611492</v>
      </c>
      <c r="G5279" s="75" t="s">
        <v>183</v>
      </c>
      <c r="H5279" s="77">
        <v>0</v>
      </c>
      <c r="I5279" s="77">
        <v>0</v>
      </c>
      <c r="J5279" s="77">
        <v>3000</v>
      </c>
      <c r="K5279" s="77">
        <v>1428.52</v>
      </c>
      <c r="L5279" s="80">
        <v>5000</v>
      </c>
      <c r="M5279" s="80"/>
      <c r="N5279" s="80"/>
      <c r="O5279" s="80"/>
      <c r="P5279" s="80"/>
      <c r="Q5279" s="78">
        <v>110010</v>
      </c>
      <c r="R5279" s="79" t="s">
        <v>44</v>
      </c>
      <c r="S5279" s="78">
        <v>35</v>
      </c>
      <c r="T5279" s="79" t="s">
        <v>44</v>
      </c>
      <c r="U5279" s="78">
        <v>11</v>
      </c>
      <c r="V5279" s="80" t="s">
        <v>156</v>
      </c>
      <c r="W5279" s="78">
        <v>61</v>
      </c>
      <c r="X5279" s="78">
        <v>9</v>
      </c>
    </row>
    <row r="5280" spans="1:24" x14ac:dyDescent="0.25">
      <c r="A5280" s="67"/>
      <c r="B5280" s="67">
        <v>4563</v>
      </c>
      <c r="C5280" s="67" t="s">
        <v>815</v>
      </c>
      <c r="D5280" s="107">
        <v>230715</v>
      </c>
      <c r="E5280" s="88" t="s">
        <v>627</v>
      </c>
      <c r="F5280" s="76">
        <v>712355</v>
      </c>
      <c r="G5280" s="75" t="s">
        <v>376</v>
      </c>
      <c r="H5280" s="77">
        <v>0</v>
      </c>
      <c r="I5280" s="77">
        <v>90924.9</v>
      </c>
      <c r="J5280" s="77">
        <v>40000</v>
      </c>
      <c r="K5280" s="77">
        <v>0</v>
      </c>
      <c r="L5280" s="80">
        <v>31000</v>
      </c>
      <c r="M5280" s="80"/>
      <c r="N5280" s="80"/>
      <c r="O5280" s="80"/>
      <c r="P5280" s="80"/>
      <c r="Q5280" s="78">
        <v>110010</v>
      </c>
      <c r="R5280" s="79" t="s">
        <v>44</v>
      </c>
      <c r="S5280" s="78">
        <v>35</v>
      </c>
      <c r="T5280" s="79" t="s">
        <v>44</v>
      </c>
      <c r="U5280" s="78">
        <v>11</v>
      </c>
      <c r="V5280" s="80" t="s">
        <v>156</v>
      </c>
      <c r="W5280" s="78">
        <v>71</v>
      </c>
      <c r="X5280" s="78">
        <v>9</v>
      </c>
    </row>
    <row r="5281" spans="1:24" x14ac:dyDescent="0.25">
      <c r="A5281" s="67"/>
      <c r="B5281" s="67">
        <v>4564</v>
      </c>
      <c r="C5281" s="67" t="s">
        <v>815</v>
      </c>
      <c r="D5281" s="107">
        <v>230715</v>
      </c>
      <c r="E5281" s="88" t="s">
        <v>627</v>
      </c>
      <c r="F5281" s="76">
        <v>712370</v>
      </c>
      <c r="G5281" s="75" t="s">
        <v>184</v>
      </c>
      <c r="H5281" s="77">
        <v>113477.1</v>
      </c>
      <c r="I5281" s="77">
        <v>90924.9</v>
      </c>
      <c r="J5281" s="77">
        <v>137265</v>
      </c>
      <c r="K5281" s="77">
        <v>48538.99</v>
      </c>
      <c r="L5281" s="80">
        <v>0</v>
      </c>
      <c r="M5281" s="80"/>
      <c r="N5281" s="80"/>
      <c r="O5281" s="80"/>
      <c r="P5281" s="80"/>
      <c r="Q5281" s="78">
        <v>110010</v>
      </c>
      <c r="R5281" s="79" t="s">
        <v>44</v>
      </c>
      <c r="S5281" s="78">
        <v>35</v>
      </c>
      <c r="T5281" s="79" t="s">
        <v>44</v>
      </c>
      <c r="U5281" s="78">
        <v>11</v>
      </c>
      <c r="V5281" s="80" t="s">
        <v>156</v>
      </c>
      <c r="W5281" s="78">
        <v>71</v>
      </c>
      <c r="X5281" s="78">
        <v>9</v>
      </c>
    </row>
    <row r="5282" spans="1:24" x14ac:dyDescent="0.25">
      <c r="A5282" s="67"/>
      <c r="B5282" s="67">
        <v>4565</v>
      </c>
      <c r="C5282" s="67" t="s">
        <v>815</v>
      </c>
      <c r="D5282" s="107">
        <v>230715</v>
      </c>
      <c r="E5282" s="88" t="s">
        <v>627</v>
      </c>
      <c r="F5282" s="76">
        <v>733120</v>
      </c>
      <c r="G5282" s="75" t="s">
        <v>188</v>
      </c>
      <c r="H5282" s="77">
        <v>0</v>
      </c>
      <c r="I5282" s="77">
        <v>0</v>
      </c>
      <c r="J5282" s="77">
        <v>0</v>
      </c>
      <c r="K5282" s="77">
        <v>0</v>
      </c>
      <c r="L5282" s="80">
        <v>2750</v>
      </c>
      <c r="M5282" s="80"/>
      <c r="N5282" s="80"/>
      <c r="O5282" s="80"/>
      <c r="P5282" s="80"/>
      <c r="Q5282" s="78">
        <v>110010</v>
      </c>
      <c r="R5282" s="79" t="s">
        <v>44</v>
      </c>
      <c r="S5282" s="78">
        <v>35</v>
      </c>
      <c r="T5282" s="79" t="s">
        <v>44</v>
      </c>
      <c r="U5282" s="78">
        <v>11</v>
      </c>
      <c r="V5282" s="80" t="s">
        <v>156</v>
      </c>
      <c r="W5282" s="78">
        <v>73</v>
      </c>
      <c r="X5282" s="78">
        <v>9</v>
      </c>
    </row>
    <row r="5283" spans="1:24" x14ac:dyDescent="0.25">
      <c r="A5283" s="67"/>
      <c r="B5283" s="67">
        <v>4566</v>
      </c>
      <c r="C5283" s="67" t="s">
        <v>815</v>
      </c>
      <c r="D5283" s="107">
        <v>230715</v>
      </c>
      <c r="E5283" s="88" t="s">
        <v>627</v>
      </c>
      <c r="F5283" s="76">
        <v>744210</v>
      </c>
      <c r="G5283" s="75" t="s">
        <v>190</v>
      </c>
      <c r="H5283" s="77">
        <v>0</v>
      </c>
      <c r="I5283" s="77">
        <v>0</v>
      </c>
      <c r="J5283" s="77">
        <v>0</v>
      </c>
      <c r="K5283" s="77">
        <v>0</v>
      </c>
      <c r="L5283" s="80">
        <v>250</v>
      </c>
      <c r="M5283" s="80"/>
      <c r="N5283" s="80"/>
      <c r="O5283" s="80"/>
      <c r="P5283" s="80"/>
      <c r="Q5283" s="78">
        <v>110010</v>
      </c>
      <c r="R5283" s="79" t="s">
        <v>44</v>
      </c>
      <c r="S5283" s="78">
        <v>35</v>
      </c>
      <c r="T5283" s="79" t="s">
        <v>44</v>
      </c>
      <c r="U5283" s="78">
        <v>11</v>
      </c>
      <c r="V5283" s="80" t="s">
        <v>156</v>
      </c>
      <c r="W5283" s="78">
        <v>74</v>
      </c>
      <c r="X5283" s="78">
        <v>9</v>
      </c>
    </row>
    <row r="5284" spans="1:24" x14ac:dyDescent="0.25">
      <c r="A5284" s="67"/>
      <c r="B5284" s="67">
        <v>4567</v>
      </c>
      <c r="C5284" s="67" t="s">
        <v>815</v>
      </c>
      <c r="D5284" s="107">
        <v>230715</v>
      </c>
      <c r="E5284" s="88" t="s">
        <v>627</v>
      </c>
      <c r="F5284" s="76">
        <v>744220</v>
      </c>
      <c r="G5284" s="75" t="s">
        <v>191</v>
      </c>
      <c r="H5284" s="77">
        <v>0</v>
      </c>
      <c r="I5284" s="77">
        <v>0</v>
      </c>
      <c r="J5284" s="77">
        <v>0</v>
      </c>
      <c r="K5284" s="77">
        <v>0</v>
      </c>
      <c r="L5284" s="80">
        <v>2000</v>
      </c>
      <c r="M5284" s="80"/>
      <c r="N5284" s="80"/>
      <c r="O5284" s="80"/>
      <c r="P5284" s="80"/>
      <c r="Q5284" s="78">
        <v>110010</v>
      </c>
      <c r="R5284" s="79" t="s">
        <v>44</v>
      </c>
      <c r="S5284" s="78">
        <v>35</v>
      </c>
      <c r="T5284" s="79" t="s">
        <v>44</v>
      </c>
      <c r="U5284" s="78">
        <v>11</v>
      </c>
      <c r="V5284" s="80" t="s">
        <v>156</v>
      </c>
      <c r="W5284" s="78">
        <v>74</v>
      </c>
      <c r="X5284" s="78">
        <v>9</v>
      </c>
    </row>
    <row r="5285" spans="1:24" x14ac:dyDescent="0.25">
      <c r="A5285" s="67"/>
      <c r="B5285" s="67"/>
      <c r="C5285" s="67" t="s">
        <v>815</v>
      </c>
      <c r="D5285" s="107">
        <v>230715</v>
      </c>
      <c r="E5285" s="88" t="s">
        <v>627</v>
      </c>
      <c r="F5285" s="66">
        <v>798142</v>
      </c>
      <c r="G5285" s="66" t="s">
        <v>839</v>
      </c>
      <c r="H5285" s="77"/>
      <c r="I5285" s="77"/>
      <c r="J5285" s="77"/>
      <c r="K5285" s="77"/>
      <c r="L5285" s="80">
        <v>-3600</v>
      </c>
      <c r="M5285" s="80"/>
      <c r="N5285" s="80"/>
      <c r="O5285" s="80"/>
      <c r="P5285" s="80"/>
      <c r="Q5285" s="78">
        <v>110010</v>
      </c>
      <c r="R5285" s="79" t="s">
        <v>44</v>
      </c>
      <c r="S5285" s="78">
        <v>35</v>
      </c>
      <c r="T5285" s="79" t="s">
        <v>44</v>
      </c>
      <c r="U5285" s="78">
        <v>11</v>
      </c>
      <c r="V5285" s="80" t="s">
        <v>156</v>
      </c>
      <c r="W5285" s="78">
        <v>79</v>
      </c>
      <c r="X5285" s="78">
        <v>9</v>
      </c>
    </row>
    <row r="5286" spans="1:24" x14ac:dyDescent="0.25">
      <c r="A5286" s="67"/>
      <c r="B5286" s="67">
        <v>4568</v>
      </c>
      <c r="C5286" s="67" t="s">
        <v>816</v>
      </c>
      <c r="D5286" s="107">
        <v>280500</v>
      </c>
      <c r="E5286" s="75" t="s">
        <v>632</v>
      </c>
      <c r="F5286" s="76">
        <v>712355</v>
      </c>
      <c r="G5286" s="75" t="s">
        <v>376</v>
      </c>
      <c r="H5286" s="77">
        <v>55423</v>
      </c>
      <c r="I5286" s="77">
        <v>53972.100000000006</v>
      </c>
      <c r="J5286" s="77">
        <v>52222</v>
      </c>
      <c r="K5286" s="77">
        <v>26564.69</v>
      </c>
      <c r="L5286" s="80">
        <v>54000</v>
      </c>
      <c r="M5286" s="80"/>
      <c r="N5286" s="80"/>
      <c r="O5286" s="80"/>
      <c r="P5286" s="80"/>
      <c r="Q5286" s="78">
        <v>110010</v>
      </c>
      <c r="R5286" s="79" t="s">
        <v>715</v>
      </c>
      <c r="S5286" s="78">
        <v>40</v>
      </c>
      <c r="T5286" s="79" t="s">
        <v>715</v>
      </c>
      <c r="U5286" s="78">
        <v>11</v>
      </c>
      <c r="V5286" s="80" t="s">
        <v>156</v>
      </c>
      <c r="W5286" s="78">
        <v>71</v>
      </c>
      <c r="X5286" s="78">
        <v>9</v>
      </c>
    </row>
    <row r="5287" spans="1:24" x14ac:dyDescent="0.25">
      <c r="A5287" s="67"/>
      <c r="B5287" s="67">
        <v>4569</v>
      </c>
      <c r="C5287" s="67" t="s">
        <v>816</v>
      </c>
      <c r="D5287" s="107">
        <v>280500</v>
      </c>
      <c r="E5287" s="75" t="s">
        <v>632</v>
      </c>
      <c r="F5287" s="76">
        <v>712570</v>
      </c>
      <c r="G5287" s="75" t="s">
        <v>165</v>
      </c>
      <c r="H5287" s="77">
        <v>5509.7300000000005</v>
      </c>
      <c r="I5287" s="77">
        <v>-178.63000000000011</v>
      </c>
      <c r="J5287" s="77">
        <v>13796</v>
      </c>
      <c r="K5287" s="77">
        <v>6461.66</v>
      </c>
      <c r="L5287" s="80">
        <v>13796</v>
      </c>
      <c r="M5287" s="80"/>
      <c r="N5287" s="80"/>
      <c r="O5287" s="80"/>
      <c r="P5287" s="80"/>
      <c r="Q5287" s="78">
        <v>110010</v>
      </c>
      <c r="R5287" s="79" t="s">
        <v>715</v>
      </c>
      <c r="S5287" s="78">
        <v>40</v>
      </c>
      <c r="T5287" s="79" t="s">
        <v>715</v>
      </c>
      <c r="U5287" s="78">
        <v>11</v>
      </c>
      <c r="V5287" s="80" t="s">
        <v>156</v>
      </c>
      <c r="W5287" s="78">
        <v>71</v>
      </c>
      <c r="X5287" s="78">
        <v>9</v>
      </c>
    </row>
    <row r="5288" spans="1:24" s="66" customFormat="1" x14ac:dyDescent="0.25">
      <c r="A5288" s="67"/>
      <c r="B5288" s="67">
        <v>4570</v>
      </c>
      <c r="C5288" s="67" t="s">
        <v>816</v>
      </c>
      <c r="D5288" s="107">
        <v>280500</v>
      </c>
      <c r="E5288" s="75" t="s">
        <v>632</v>
      </c>
      <c r="F5288" s="76">
        <v>733120</v>
      </c>
      <c r="G5288" s="75" t="s">
        <v>188</v>
      </c>
      <c r="H5288" s="77">
        <v>292.39</v>
      </c>
      <c r="I5288" s="77">
        <v>1277.25</v>
      </c>
      <c r="J5288" s="77">
        <v>700</v>
      </c>
      <c r="K5288" s="77">
        <v>151.11000000000001</v>
      </c>
      <c r="L5288" s="80">
        <v>700</v>
      </c>
      <c r="M5288" s="80"/>
      <c r="N5288" s="80"/>
      <c r="O5288" s="80"/>
      <c r="P5288" s="80"/>
      <c r="Q5288" s="78">
        <v>110010</v>
      </c>
      <c r="R5288" s="79" t="s">
        <v>715</v>
      </c>
      <c r="S5288" s="78">
        <v>40</v>
      </c>
      <c r="T5288" s="79" t="s">
        <v>715</v>
      </c>
      <c r="U5288" s="78">
        <v>11</v>
      </c>
      <c r="V5288" s="80" t="s">
        <v>156</v>
      </c>
      <c r="W5288" s="78">
        <v>73</v>
      </c>
      <c r="X5288" s="78">
        <v>9</v>
      </c>
    </row>
    <row r="5289" spans="1:24" x14ac:dyDescent="0.25">
      <c r="A5289" s="67"/>
      <c r="B5289" s="67">
        <v>4571</v>
      </c>
      <c r="C5289" s="67" t="s">
        <v>816</v>
      </c>
      <c r="D5289" s="107">
        <v>280500</v>
      </c>
      <c r="E5289" s="75" t="s">
        <v>632</v>
      </c>
      <c r="F5289" s="76">
        <v>733410</v>
      </c>
      <c r="G5289" s="75" t="s">
        <v>628</v>
      </c>
      <c r="H5289" s="77">
        <v>7079.93</v>
      </c>
      <c r="I5289" s="77">
        <v>9591.5400000000009</v>
      </c>
      <c r="J5289" s="77">
        <v>15000</v>
      </c>
      <c r="K5289" s="77">
        <v>2647.83</v>
      </c>
      <c r="L5289" s="80">
        <v>15000</v>
      </c>
      <c r="M5289" s="80"/>
      <c r="N5289" s="80"/>
      <c r="O5289" s="80"/>
      <c r="P5289" s="80"/>
      <c r="Q5289" s="78">
        <v>110010</v>
      </c>
      <c r="R5289" s="79" t="s">
        <v>715</v>
      </c>
      <c r="S5289" s="78">
        <v>40</v>
      </c>
      <c r="T5289" s="79" t="s">
        <v>715</v>
      </c>
      <c r="U5289" s="78">
        <v>11</v>
      </c>
      <c r="V5289" s="80" t="s">
        <v>156</v>
      </c>
      <c r="W5289" s="78">
        <v>73</v>
      </c>
      <c r="X5289" s="78">
        <v>9</v>
      </c>
    </row>
    <row r="5290" spans="1:24" x14ac:dyDescent="0.25">
      <c r="A5290" s="67"/>
      <c r="B5290" s="67">
        <v>4572</v>
      </c>
      <c r="C5290" s="67" t="s">
        <v>816</v>
      </c>
      <c r="D5290" s="107">
        <v>280500</v>
      </c>
      <c r="E5290" s="75" t="s">
        <v>632</v>
      </c>
      <c r="F5290" s="76">
        <v>733475</v>
      </c>
      <c r="G5290" s="75" t="s">
        <v>633</v>
      </c>
      <c r="H5290" s="77">
        <v>15147.52</v>
      </c>
      <c r="I5290" s="77">
        <v>11717.85</v>
      </c>
      <c r="J5290" s="77">
        <v>11000</v>
      </c>
      <c r="K5290" s="77">
        <v>5782.99</v>
      </c>
      <c r="L5290" s="80">
        <v>11000</v>
      </c>
      <c r="M5290" s="80"/>
      <c r="N5290" s="80"/>
      <c r="O5290" s="80"/>
      <c r="P5290" s="80"/>
      <c r="Q5290" s="78">
        <v>110010</v>
      </c>
      <c r="R5290" s="79" t="s">
        <v>715</v>
      </c>
      <c r="S5290" s="78">
        <v>40</v>
      </c>
      <c r="T5290" s="79" t="s">
        <v>715</v>
      </c>
      <c r="U5290" s="78">
        <v>11</v>
      </c>
      <c r="V5290" s="80" t="s">
        <v>156</v>
      </c>
      <c r="W5290" s="78">
        <v>73</v>
      </c>
      <c r="X5290" s="78">
        <v>9</v>
      </c>
    </row>
    <row r="5291" spans="1:24" x14ac:dyDescent="0.25">
      <c r="A5291" s="67"/>
      <c r="B5291" s="67">
        <v>4573</v>
      </c>
      <c r="C5291" s="67" t="s">
        <v>816</v>
      </c>
      <c r="D5291" s="107">
        <v>280500</v>
      </c>
      <c r="E5291" s="75" t="s">
        <v>632</v>
      </c>
      <c r="F5291" s="76">
        <v>744220</v>
      </c>
      <c r="G5291" s="75" t="s">
        <v>191</v>
      </c>
      <c r="H5291" s="77">
        <v>752.67</v>
      </c>
      <c r="I5291" s="77">
        <v>70</v>
      </c>
      <c r="J5291" s="77">
        <v>900</v>
      </c>
      <c r="K5291" s="77">
        <v>865.77</v>
      </c>
      <c r="L5291" s="80">
        <v>900</v>
      </c>
      <c r="M5291" s="80"/>
      <c r="N5291" s="80"/>
      <c r="O5291" s="80"/>
      <c r="P5291" s="80"/>
      <c r="Q5291" s="78">
        <v>110010</v>
      </c>
      <c r="R5291" s="79" t="s">
        <v>715</v>
      </c>
      <c r="S5291" s="78">
        <v>40</v>
      </c>
      <c r="T5291" s="79" t="s">
        <v>715</v>
      </c>
      <c r="U5291" s="78">
        <v>11</v>
      </c>
      <c r="V5291" s="80" t="s">
        <v>156</v>
      </c>
      <c r="W5291" s="78">
        <v>74</v>
      </c>
      <c r="X5291" s="78">
        <v>9</v>
      </c>
    </row>
    <row r="5292" spans="1:24" x14ac:dyDescent="0.25">
      <c r="A5292" s="67"/>
      <c r="B5292" s="67">
        <v>4574</v>
      </c>
      <c r="C5292" s="67" t="s">
        <v>816</v>
      </c>
      <c r="D5292" s="107">
        <v>280500</v>
      </c>
      <c r="E5292" s="75" t="s">
        <v>632</v>
      </c>
      <c r="F5292" s="76">
        <v>744370</v>
      </c>
      <c r="G5292" s="75" t="s">
        <v>192</v>
      </c>
      <c r="H5292" s="77">
        <v>21649.069999999996</v>
      </c>
      <c r="I5292" s="77">
        <v>20674.43</v>
      </c>
      <c r="J5292" s="77">
        <v>20700</v>
      </c>
      <c r="K5292" s="77">
        <v>5903.69</v>
      </c>
      <c r="L5292" s="80">
        <v>20700</v>
      </c>
      <c r="M5292" s="80"/>
      <c r="N5292" s="80"/>
      <c r="O5292" s="80"/>
      <c r="P5292" s="80"/>
      <c r="Q5292" s="78">
        <v>110010</v>
      </c>
      <c r="R5292" s="79" t="s">
        <v>715</v>
      </c>
      <c r="S5292" s="78">
        <v>40</v>
      </c>
      <c r="T5292" s="79" t="s">
        <v>715</v>
      </c>
      <c r="U5292" s="78">
        <v>11</v>
      </c>
      <c r="V5292" s="80" t="s">
        <v>156</v>
      </c>
      <c r="W5292" s="78">
        <v>74</v>
      </c>
      <c r="X5292" s="78">
        <v>9</v>
      </c>
    </row>
    <row r="5293" spans="1:24" x14ac:dyDescent="0.25">
      <c r="A5293" s="67"/>
      <c r="B5293" s="67">
        <v>4575</v>
      </c>
      <c r="C5293" s="67" t="s">
        <v>816</v>
      </c>
      <c r="D5293" s="107">
        <v>280500</v>
      </c>
      <c r="E5293" s="75" t="s">
        <v>632</v>
      </c>
      <c r="F5293" s="76">
        <v>755530</v>
      </c>
      <c r="G5293" s="75" t="s">
        <v>284</v>
      </c>
      <c r="H5293" s="77">
        <v>5450.76</v>
      </c>
      <c r="I5293" s="77">
        <v>9237.93</v>
      </c>
      <c r="J5293" s="77">
        <v>5613</v>
      </c>
      <c r="K5293" s="77">
        <v>3789.61</v>
      </c>
      <c r="L5293" s="80">
        <v>7613</v>
      </c>
      <c r="M5293" s="80"/>
      <c r="N5293" s="80"/>
      <c r="O5293" s="80"/>
      <c r="P5293" s="80"/>
      <c r="Q5293" s="78">
        <v>110010</v>
      </c>
      <c r="R5293" s="79" t="s">
        <v>715</v>
      </c>
      <c r="S5293" s="78">
        <v>40</v>
      </c>
      <c r="T5293" s="79" t="s">
        <v>715</v>
      </c>
      <c r="U5293" s="78">
        <v>11</v>
      </c>
      <c r="V5293" s="80" t="s">
        <v>156</v>
      </c>
      <c r="W5293" s="78">
        <v>75</v>
      </c>
      <c r="X5293" s="78">
        <v>9</v>
      </c>
    </row>
    <row r="5294" spans="1:24" x14ac:dyDescent="0.25">
      <c r="A5294" s="67"/>
      <c r="B5294" s="67">
        <v>4576</v>
      </c>
      <c r="C5294" s="67" t="s">
        <v>816</v>
      </c>
      <c r="D5294" s="107">
        <v>280500</v>
      </c>
      <c r="E5294" s="75" t="s">
        <v>632</v>
      </c>
      <c r="F5294" s="76">
        <v>755540</v>
      </c>
      <c r="G5294" s="75" t="s">
        <v>294</v>
      </c>
      <c r="H5294" s="77">
        <v>5881.81</v>
      </c>
      <c r="I5294" s="77">
        <v>5436.2</v>
      </c>
      <c r="J5294" s="77">
        <v>6500</v>
      </c>
      <c r="K5294" s="77">
        <v>1677.75</v>
      </c>
      <c r="L5294" s="80">
        <v>5500</v>
      </c>
      <c r="M5294" s="80"/>
      <c r="N5294" s="80"/>
      <c r="O5294" s="80"/>
      <c r="P5294" s="80"/>
      <c r="Q5294" s="78">
        <v>110010</v>
      </c>
      <c r="R5294" s="79" t="s">
        <v>715</v>
      </c>
      <c r="S5294" s="78">
        <v>40</v>
      </c>
      <c r="T5294" s="79" t="s">
        <v>715</v>
      </c>
      <c r="U5294" s="78">
        <v>11</v>
      </c>
      <c r="V5294" s="80" t="s">
        <v>156</v>
      </c>
      <c r="W5294" s="78">
        <v>75</v>
      </c>
      <c r="X5294" s="78">
        <v>9</v>
      </c>
    </row>
    <row r="5295" spans="1:24" x14ac:dyDescent="0.25">
      <c r="A5295" s="67"/>
      <c r="B5295" s="67">
        <v>4577</v>
      </c>
      <c r="C5295" s="67" t="s">
        <v>816</v>
      </c>
      <c r="D5295" s="107">
        <v>280500</v>
      </c>
      <c r="E5295" s="75" t="s">
        <v>632</v>
      </c>
      <c r="F5295" s="76">
        <v>755570</v>
      </c>
      <c r="G5295" s="75" t="s">
        <v>509</v>
      </c>
      <c r="H5295" s="77">
        <v>18221.259999999998</v>
      </c>
      <c r="I5295" s="77">
        <v>15047.21</v>
      </c>
      <c r="J5295" s="77">
        <v>16500</v>
      </c>
      <c r="K5295" s="77">
        <v>9765.3900000000012</v>
      </c>
      <c r="L5295" s="80">
        <v>15500</v>
      </c>
      <c r="M5295" s="80"/>
      <c r="N5295" s="80"/>
      <c r="O5295" s="80"/>
      <c r="P5295" s="80"/>
      <c r="Q5295" s="78">
        <v>110010</v>
      </c>
      <c r="R5295" s="79" t="s">
        <v>715</v>
      </c>
      <c r="S5295" s="78">
        <v>40</v>
      </c>
      <c r="T5295" s="79" t="s">
        <v>715</v>
      </c>
      <c r="U5295" s="78">
        <v>11</v>
      </c>
      <c r="V5295" s="80" t="s">
        <v>156</v>
      </c>
      <c r="W5295" s="78">
        <v>75</v>
      </c>
      <c r="X5295" s="78">
        <v>9</v>
      </c>
    </row>
    <row r="5296" spans="1:24" x14ac:dyDescent="0.25">
      <c r="A5296" s="67"/>
      <c r="B5296" s="67">
        <v>4578</v>
      </c>
      <c r="C5296" s="67" t="s">
        <v>816</v>
      </c>
      <c r="D5296" s="107">
        <v>280500</v>
      </c>
      <c r="E5296" s="75" t="s">
        <v>632</v>
      </c>
      <c r="F5296" s="76">
        <v>777410</v>
      </c>
      <c r="G5296" s="75" t="s">
        <v>204</v>
      </c>
      <c r="H5296" s="77">
        <v>23495.4</v>
      </c>
      <c r="I5296" s="77">
        <v>0</v>
      </c>
      <c r="J5296" s="77">
        <v>49051</v>
      </c>
      <c r="K5296" s="77">
        <v>15706</v>
      </c>
      <c r="L5296" s="80">
        <v>7000</v>
      </c>
      <c r="M5296" s="80"/>
      <c r="N5296" s="80"/>
      <c r="O5296" s="80">
        <v>7000</v>
      </c>
      <c r="P5296" s="80"/>
      <c r="Q5296" s="78">
        <v>110010</v>
      </c>
      <c r="R5296" s="79" t="s">
        <v>715</v>
      </c>
      <c r="S5296" s="78">
        <v>40</v>
      </c>
      <c r="T5296" s="79" t="s">
        <v>715</v>
      </c>
      <c r="U5296" s="78">
        <v>11</v>
      </c>
      <c r="V5296" s="80" t="s">
        <v>156</v>
      </c>
      <c r="W5296" s="78">
        <v>77</v>
      </c>
      <c r="X5296" s="78">
        <v>9</v>
      </c>
    </row>
    <row r="5297" spans="1:24" x14ac:dyDescent="0.25">
      <c r="A5297" s="67"/>
      <c r="B5297" s="67">
        <v>4579</v>
      </c>
      <c r="C5297" s="67" t="s">
        <v>816</v>
      </c>
      <c r="D5297" s="107">
        <v>280500</v>
      </c>
      <c r="E5297" s="75" t="s">
        <v>632</v>
      </c>
      <c r="F5297" s="76">
        <v>787410</v>
      </c>
      <c r="G5297" s="75" t="s">
        <v>227</v>
      </c>
      <c r="H5297" s="77">
        <v>2524.3199999999997</v>
      </c>
      <c r="I5297" s="77">
        <v>1798</v>
      </c>
      <c r="J5297" s="77">
        <v>276</v>
      </c>
      <c r="K5297" s="77">
        <v>276</v>
      </c>
      <c r="L5297" s="80">
        <v>0</v>
      </c>
      <c r="M5297" s="80"/>
      <c r="N5297" s="80"/>
      <c r="O5297" s="80"/>
      <c r="P5297" s="80"/>
      <c r="Q5297" s="78">
        <v>110010</v>
      </c>
      <c r="R5297" s="79" t="s">
        <v>715</v>
      </c>
      <c r="S5297" s="78">
        <v>40</v>
      </c>
      <c r="T5297" s="79" t="s">
        <v>715</v>
      </c>
      <c r="U5297" s="78">
        <v>11</v>
      </c>
      <c r="V5297" s="80" t="s">
        <v>156</v>
      </c>
      <c r="W5297" s="78">
        <v>78</v>
      </c>
      <c r="X5297" s="78">
        <v>9</v>
      </c>
    </row>
    <row r="5298" spans="1:24" x14ac:dyDescent="0.25">
      <c r="A5298" s="67"/>
      <c r="B5298" s="67"/>
      <c r="C5298" s="67" t="s">
        <v>816</v>
      </c>
      <c r="D5298" s="107">
        <v>280500</v>
      </c>
      <c r="E5298" s="75" t="s">
        <v>632</v>
      </c>
      <c r="F5298" s="66">
        <v>798142</v>
      </c>
      <c r="G5298" s="66" t="s">
        <v>839</v>
      </c>
      <c r="H5298" s="77"/>
      <c r="I5298" s="77"/>
      <c r="J5298" s="77"/>
      <c r="K5298" s="77"/>
      <c r="L5298" s="80">
        <v>-14471</v>
      </c>
      <c r="M5298" s="80"/>
      <c r="N5298" s="80"/>
      <c r="O5298" s="80"/>
      <c r="P5298" s="80"/>
      <c r="Q5298" s="78">
        <v>110010</v>
      </c>
      <c r="R5298" s="79" t="s">
        <v>715</v>
      </c>
      <c r="S5298" s="78">
        <v>40</v>
      </c>
      <c r="T5298" s="79" t="s">
        <v>715</v>
      </c>
      <c r="U5298" s="78">
        <v>11</v>
      </c>
      <c r="V5298" s="80" t="s">
        <v>156</v>
      </c>
      <c r="W5298" s="78">
        <v>79</v>
      </c>
      <c r="X5298" s="78">
        <v>9</v>
      </c>
    </row>
    <row r="5299" spans="1:24" x14ac:dyDescent="0.25">
      <c r="A5299" s="67"/>
      <c r="B5299" s="67">
        <v>4580</v>
      </c>
      <c r="C5299" s="67" t="s">
        <v>816</v>
      </c>
      <c r="D5299" s="107">
        <v>280502</v>
      </c>
      <c r="E5299" s="75" t="s">
        <v>634</v>
      </c>
      <c r="F5299" s="76">
        <v>611410</v>
      </c>
      <c r="G5299" s="75" t="s">
        <v>209</v>
      </c>
      <c r="H5299" s="77">
        <v>38537.640000000007</v>
      </c>
      <c r="I5299" s="77">
        <v>40117.699999999997</v>
      </c>
      <c r="J5299" s="77">
        <v>41683</v>
      </c>
      <c r="K5299" s="77">
        <v>20841.12</v>
      </c>
      <c r="L5299" s="80">
        <v>41682</v>
      </c>
      <c r="M5299" s="80"/>
      <c r="N5299" s="80"/>
      <c r="O5299" s="80"/>
      <c r="P5299" s="80"/>
      <c r="Q5299" s="78">
        <v>110010</v>
      </c>
      <c r="R5299" s="79" t="s">
        <v>715</v>
      </c>
      <c r="S5299" s="78">
        <v>40</v>
      </c>
      <c r="T5299" s="79" t="s">
        <v>715</v>
      </c>
      <c r="U5299" s="78">
        <v>11</v>
      </c>
      <c r="V5299" s="80" t="s">
        <v>156</v>
      </c>
      <c r="W5299" s="78">
        <v>61</v>
      </c>
      <c r="X5299" s="78">
        <v>9</v>
      </c>
    </row>
    <row r="5300" spans="1:24" x14ac:dyDescent="0.25">
      <c r="A5300" s="67"/>
      <c r="B5300" s="67">
        <v>4581</v>
      </c>
      <c r="C5300" s="67" t="s">
        <v>816</v>
      </c>
      <c r="D5300" s="107">
        <v>280502</v>
      </c>
      <c r="E5300" s="75" t="s">
        <v>634</v>
      </c>
      <c r="F5300" s="76">
        <v>611470</v>
      </c>
      <c r="G5300" s="75" t="s">
        <v>291</v>
      </c>
      <c r="H5300" s="77">
        <v>90266.880000000005</v>
      </c>
      <c r="I5300" s="77">
        <v>93877.560000000012</v>
      </c>
      <c r="J5300" s="77">
        <v>97633</v>
      </c>
      <c r="K5300" s="77">
        <v>48816.36</v>
      </c>
      <c r="L5300" s="80">
        <f>97633+54598</f>
        <v>152231</v>
      </c>
      <c r="M5300" s="80"/>
      <c r="N5300" s="80"/>
      <c r="O5300" s="80"/>
      <c r="P5300" s="80">
        <v>54598</v>
      </c>
      <c r="Q5300" s="78">
        <v>110010</v>
      </c>
      <c r="R5300" s="79" t="s">
        <v>715</v>
      </c>
      <c r="S5300" s="78">
        <v>40</v>
      </c>
      <c r="T5300" s="79" t="s">
        <v>715</v>
      </c>
      <c r="U5300" s="78">
        <v>11</v>
      </c>
      <c r="V5300" s="80" t="s">
        <v>156</v>
      </c>
      <c r="W5300" s="78">
        <v>61</v>
      </c>
      <c r="X5300" s="78">
        <v>9</v>
      </c>
    </row>
    <row r="5301" spans="1:24" x14ac:dyDescent="0.25">
      <c r="A5301" s="67"/>
      <c r="B5301" s="67">
        <v>4582</v>
      </c>
      <c r="C5301" s="67" t="s">
        <v>816</v>
      </c>
      <c r="D5301" s="107">
        <v>280502</v>
      </c>
      <c r="E5301" s="75" t="s">
        <v>634</v>
      </c>
      <c r="F5301" s="76">
        <v>611489</v>
      </c>
      <c r="G5301" s="75" t="s">
        <v>733</v>
      </c>
      <c r="H5301" s="77">
        <v>0</v>
      </c>
      <c r="I5301" s="77">
        <v>499.27</v>
      </c>
      <c r="J5301" s="77">
        <v>1034</v>
      </c>
      <c r="K5301" s="77">
        <v>566.2700000000001</v>
      </c>
      <c r="L5301" s="80">
        <v>1034</v>
      </c>
      <c r="M5301" s="80"/>
      <c r="N5301" s="80"/>
      <c r="O5301" s="80"/>
      <c r="P5301" s="80"/>
      <c r="Q5301" s="78">
        <v>110010</v>
      </c>
      <c r="R5301" s="79" t="s">
        <v>715</v>
      </c>
      <c r="S5301" s="78">
        <v>40</v>
      </c>
      <c r="T5301" s="79" t="s">
        <v>715</v>
      </c>
      <c r="U5301" s="78">
        <v>11</v>
      </c>
      <c r="V5301" s="80" t="s">
        <v>156</v>
      </c>
      <c r="W5301" s="78">
        <v>61</v>
      </c>
      <c r="X5301" s="78">
        <v>9</v>
      </c>
    </row>
    <row r="5302" spans="1:24" x14ac:dyDescent="0.25">
      <c r="A5302" s="67"/>
      <c r="B5302" s="67">
        <v>4583</v>
      </c>
      <c r="C5302" s="67" t="s">
        <v>816</v>
      </c>
      <c r="D5302" s="107">
        <v>280502</v>
      </c>
      <c r="E5302" s="75" t="s">
        <v>634</v>
      </c>
      <c r="F5302" s="76">
        <v>611491</v>
      </c>
      <c r="G5302" s="75" t="s">
        <v>233</v>
      </c>
      <c r="H5302" s="77">
        <v>145.97</v>
      </c>
      <c r="I5302" s="77">
        <v>0</v>
      </c>
      <c r="J5302" s="77">
        <v>0</v>
      </c>
      <c r="K5302" s="77">
        <v>0</v>
      </c>
      <c r="L5302" s="80">
        <v>0</v>
      </c>
      <c r="M5302" s="80"/>
      <c r="N5302" s="80"/>
      <c r="O5302" s="80"/>
      <c r="P5302" s="80"/>
      <c r="Q5302" s="78">
        <v>110010</v>
      </c>
      <c r="R5302" s="79" t="s">
        <v>715</v>
      </c>
      <c r="S5302" s="78">
        <v>40</v>
      </c>
      <c r="T5302" s="79" t="s">
        <v>715</v>
      </c>
      <c r="U5302" s="78">
        <v>11</v>
      </c>
      <c r="V5302" s="80" t="s">
        <v>156</v>
      </c>
      <c r="W5302" s="78">
        <v>61</v>
      </c>
      <c r="X5302" s="78">
        <v>9</v>
      </c>
    </row>
    <row r="5303" spans="1:24" x14ac:dyDescent="0.25">
      <c r="A5303" s="67"/>
      <c r="B5303" s="67">
        <v>4584</v>
      </c>
      <c r="C5303" s="67" t="s">
        <v>816</v>
      </c>
      <c r="D5303" s="107">
        <v>280502</v>
      </c>
      <c r="E5303" s="75" t="s">
        <v>634</v>
      </c>
      <c r="F5303" s="76">
        <v>611492</v>
      </c>
      <c r="G5303" s="75" t="s">
        <v>183</v>
      </c>
      <c r="H5303" s="77">
        <v>8850.99</v>
      </c>
      <c r="I5303" s="77">
        <v>10263.140000000001</v>
      </c>
      <c r="J5303" s="77">
        <v>9601</v>
      </c>
      <c r="K5303" s="77">
        <v>3314.77</v>
      </c>
      <c r="L5303" s="80">
        <v>9601</v>
      </c>
      <c r="M5303" s="80"/>
      <c r="N5303" s="80"/>
      <c r="O5303" s="80"/>
      <c r="P5303" s="80"/>
      <c r="Q5303" s="78">
        <v>110010</v>
      </c>
      <c r="R5303" s="79" t="s">
        <v>715</v>
      </c>
      <c r="S5303" s="78">
        <v>40</v>
      </c>
      <c r="T5303" s="79" t="s">
        <v>715</v>
      </c>
      <c r="U5303" s="78">
        <v>11</v>
      </c>
      <c r="V5303" s="80" t="s">
        <v>156</v>
      </c>
      <c r="W5303" s="78">
        <v>61</v>
      </c>
      <c r="X5303" s="78">
        <v>9</v>
      </c>
    </row>
    <row r="5304" spans="1:24" x14ac:dyDescent="0.25">
      <c r="A5304" s="67"/>
      <c r="B5304" s="67">
        <v>4585</v>
      </c>
      <c r="C5304" s="67" t="s">
        <v>816</v>
      </c>
      <c r="D5304" s="107">
        <v>280502</v>
      </c>
      <c r="E5304" s="75" t="s">
        <v>634</v>
      </c>
      <c r="F5304" s="76">
        <v>712355</v>
      </c>
      <c r="G5304" s="75" t="s">
        <v>376</v>
      </c>
      <c r="H5304" s="77">
        <v>99178.06</v>
      </c>
      <c r="I5304" s="77">
        <v>107944.18</v>
      </c>
      <c r="J5304" s="77">
        <v>104444</v>
      </c>
      <c r="K5304" s="77">
        <v>53129.369999999988</v>
      </c>
      <c r="L5304" s="80">
        <v>105444</v>
      </c>
      <c r="M5304" s="80"/>
      <c r="N5304" s="80"/>
      <c r="O5304" s="80"/>
      <c r="P5304" s="80"/>
      <c r="Q5304" s="78">
        <v>110010</v>
      </c>
      <c r="R5304" s="79" t="s">
        <v>715</v>
      </c>
      <c r="S5304" s="78">
        <v>40</v>
      </c>
      <c r="T5304" s="79" t="s">
        <v>715</v>
      </c>
      <c r="U5304" s="78">
        <v>11</v>
      </c>
      <c r="V5304" s="80" t="s">
        <v>156</v>
      </c>
      <c r="W5304" s="78">
        <v>71</v>
      </c>
      <c r="X5304" s="78">
        <v>9</v>
      </c>
    </row>
    <row r="5305" spans="1:24" x14ac:dyDescent="0.25">
      <c r="A5305" s="67"/>
      <c r="B5305" s="67">
        <v>4586</v>
      </c>
      <c r="C5305" s="67" t="s">
        <v>816</v>
      </c>
      <c r="D5305" s="107">
        <v>280502</v>
      </c>
      <c r="E5305" s="75" t="s">
        <v>634</v>
      </c>
      <c r="F5305" s="76">
        <v>712570</v>
      </c>
      <c r="G5305" s="75" t="s">
        <v>165</v>
      </c>
      <c r="H5305" s="77">
        <v>10008.1</v>
      </c>
      <c r="I5305" s="77">
        <v>4537.32</v>
      </c>
      <c r="J5305" s="77">
        <v>9969</v>
      </c>
      <c r="K5305" s="77">
        <v>3567.75</v>
      </c>
      <c r="L5305" s="80">
        <v>9969</v>
      </c>
      <c r="M5305" s="80"/>
      <c r="N5305" s="80"/>
      <c r="O5305" s="80"/>
      <c r="P5305" s="80"/>
      <c r="Q5305" s="78">
        <v>110010</v>
      </c>
      <c r="R5305" s="79" t="s">
        <v>715</v>
      </c>
      <c r="S5305" s="78">
        <v>40</v>
      </c>
      <c r="T5305" s="79" t="s">
        <v>715</v>
      </c>
      <c r="U5305" s="78">
        <v>11</v>
      </c>
      <c r="V5305" s="80" t="s">
        <v>156</v>
      </c>
      <c r="W5305" s="78">
        <v>71</v>
      </c>
      <c r="X5305" s="78">
        <v>9</v>
      </c>
    </row>
    <row r="5306" spans="1:24" x14ac:dyDescent="0.25">
      <c r="A5306" s="67"/>
      <c r="B5306" s="67">
        <v>4587</v>
      </c>
      <c r="C5306" s="67" t="s">
        <v>816</v>
      </c>
      <c r="D5306" s="107">
        <v>280502</v>
      </c>
      <c r="E5306" s="75" t="s">
        <v>634</v>
      </c>
      <c r="F5306" s="76">
        <v>733410</v>
      </c>
      <c r="G5306" s="75" t="s">
        <v>628</v>
      </c>
      <c r="H5306" s="77">
        <v>13286.34</v>
      </c>
      <c r="I5306" s="77">
        <v>16966.68</v>
      </c>
      <c r="J5306" s="77">
        <v>23165</v>
      </c>
      <c r="K5306" s="77">
        <v>1304</v>
      </c>
      <c r="L5306" s="80">
        <v>23165</v>
      </c>
      <c r="M5306" s="80"/>
      <c r="N5306" s="80"/>
      <c r="O5306" s="80"/>
      <c r="P5306" s="80"/>
      <c r="Q5306" s="78">
        <v>110010</v>
      </c>
      <c r="R5306" s="79" t="s">
        <v>715</v>
      </c>
      <c r="S5306" s="78">
        <v>40</v>
      </c>
      <c r="T5306" s="79" t="s">
        <v>715</v>
      </c>
      <c r="U5306" s="78">
        <v>11</v>
      </c>
      <c r="V5306" s="80" t="s">
        <v>156</v>
      </c>
      <c r="W5306" s="78">
        <v>73</v>
      </c>
      <c r="X5306" s="78">
        <v>9</v>
      </c>
    </row>
    <row r="5307" spans="1:24" s="66" customFormat="1" x14ac:dyDescent="0.25">
      <c r="A5307" s="67"/>
      <c r="B5307" s="67">
        <v>4588</v>
      </c>
      <c r="C5307" s="67" t="s">
        <v>816</v>
      </c>
      <c r="D5307" s="107">
        <v>280502</v>
      </c>
      <c r="E5307" s="75" t="s">
        <v>634</v>
      </c>
      <c r="F5307" s="76">
        <v>733475</v>
      </c>
      <c r="G5307" s="75" t="s">
        <v>633</v>
      </c>
      <c r="H5307" s="77">
        <v>7981.11</v>
      </c>
      <c r="I5307" s="77">
        <v>7750.17</v>
      </c>
      <c r="J5307" s="77">
        <v>6190</v>
      </c>
      <c r="K5307" s="77">
        <v>1764.1100000000001</v>
      </c>
      <c r="L5307" s="80">
        <v>7190</v>
      </c>
      <c r="M5307" s="80"/>
      <c r="N5307" s="80"/>
      <c r="O5307" s="80"/>
      <c r="P5307" s="80"/>
      <c r="Q5307" s="78">
        <v>110010</v>
      </c>
      <c r="R5307" s="79" t="s">
        <v>715</v>
      </c>
      <c r="S5307" s="78">
        <v>40</v>
      </c>
      <c r="T5307" s="79" t="s">
        <v>715</v>
      </c>
      <c r="U5307" s="78">
        <v>11</v>
      </c>
      <c r="V5307" s="80" t="s">
        <v>156</v>
      </c>
      <c r="W5307" s="78">
        <v>73</v>
      </c>
      <c r="X5307" s="78">
        <v>9</v>
      </c>
    </row>
    <row r="5308" spans="1:24" x14ac:dyDescent="0.25">
      <c r="A5308" s="67"/>
      <c r="B5308" s="67">
        <v>4589</v>
      </c>
      <c r="C5308" s="67" t="s">
        <v>816</v>
      </c>
      <c r="D5308" s="107">
        <v>280502</v>
      </c>
      <c r="E5308" s="75" t="s">
        <v>634</v>
      </c>
      <c r="F5308" s="76">
        <v>755530</v>
      </c>
      <c r="G5308" s="75" t="s">
        <v>284</v>
      </c>
      <c r="H5308" s="77">
        <v>2253.7599999999998</v>
      </c>
      <c r="I5308" s="77">
        <v>2495.1</v>
      </c>
      <c r="J5308" s="77">
        <v>4500</v>
      </c>
      <c r="K5308" s="77">
        <v>658.69</v>
      </c>
      <c r="L5308" s="80">
        <v>4204</v>
      </c>
      <c r="M5308" s="80"/>
      <c r="N5308" s="80"/>
      <c r="O5308" s="80"/>
      <c r="P5308" s="80"/>
      <c r="Q5308" s="78">
        <v>110010</v>
      </c>
      <c r="R5308" s="79" t="s">
        <v>715</v>
      </c>
      <c r="S5308" s="78">
        <v>40</v>
      </c>
      <c r="T5308" s="79" t="s">
        <v>715</v>
      </c>
      <c r="U5308" s="78">
        <v>11</v>
      </c>
      <c r="V5308" s="80" t="s">
        <v>156</v>
      </c>
      <c r="W5308" s="78">
        <v>75</v>
      </c>
      <c r="X5308" s="78">
        <v>9</v>
      </c>
    </row>
    <row r="5309" spans="1:24" x14ac:dyDescent="0.25">
      <c r="A5309" s="67"/>
      <c r="B5309" s="67">
        <v>4590</v>
      </c>
      <c r="C5309" s="67" t="s">
        <v>816</v>
      </c>
      <c r="D5309" s="107">
        <v>280502</v>
      </c>
      <c r="E5309" s="75" t="s">
        <v>634</v>
      </c>
      <c r="F5309" s="76">
        <v>755540</v>
      </c>
      <c r="G5309" s="75" t="s">
        <v>294</v>
      </c>
      <c r="H5309" s="77">
        <v>1950.52</v>
      </c>
      <c r="I5309" s="77">
        <v>1863.5500000000002</v>
      </c>
      <c r="J5309" s="77">
        <v>2500</v>
      </c>
      <c r="K5309" s="77">
        <v>344.84</v>
      </c>
      <c r="L5309" s="80">
        <v>2500</v>
      </c>
      <c r="M5309" s="80"/>
      <c r="N5309" s="80"/>
      <c r="O5309" s="80"/>
      <c r="P5309" s="80"/>
      <c r="Q5309" s="78">
        <v>110010</v>
      </c>
      <c r="R5309" s="79" t="s">
        <v>715</v>
      </c>
      <c r="S5309" s="78">
        <v>40</v>
      </c>
      <c r="T5309" s="79" t="s">
        <v>715</v>
      </c>
      <c r="U5309" s="78">
        <v>11</v>
      </c>
      <c r="V5309" s="80" t="s">
        <v>156</v>
      </c>
      <c r="W5309" s="78">
        <v>75</v>
      </c>
      <c r="X5309" s="78">
        <v>9</v>
      </c>
    </row>
    <row r="5310" spans="1:24" x14ac:dyDescent="0.25">
      <c r="A5310" s="67"/>
      <c r="B5310" s="67">
        <v>4591</v>
      </c>
      <c r="C5310" s="67" t="s">
        <v>816</v>
      </c>
      <c r="D5310" s="107">
        <v>280502</v>
      </c>
      <c r="E5310" s="75" t="s">
        <v>634</v>
      </c>
      <c r="F5310" s="76">
        <v>755570</v>
      </c>
      <c r="G5310" s="75" t="s">
        <v>509</v>
      </c>
      <c r="H5310" s="77">
        <v>0</v>
      </c>
      <c r="I5310" s="77">
        <v>1920.78</v>
      </c>
      <c r="J5310" s="77">
        <v>2000</v>
      </c>
      <c r="K5310" s="77">
        <v>0</v>
      </c>
      <c r="L5310" s="80">
        <v>2000</v>
      </c>
      <c r="M5310" s="80"/>
      <c r="N5310" s="80"/>
      <c r="O5310" s="80"/>
      <c r="P5310" s="80"/>
      <c r="Q5310" s="78">
        <v>110010</v>
      </c>
      <c r="R5310" s="79" t="s">
        <v>715</v>
      </c>
      <c r="S5310" s="78">
        <v>40</v>
      </c>
      <c r="T5310" s="79" t="s">
        <v>715</v>
      </c>
      <c r="U5310" s="78">
        <v>11</v>
      </c>
      <c r="V5310" s="80" t="s">
        <v>156</v>
      </c>
      <c r="W5310" s="78">
        <v>75</v>
      </c>
      <c r="X5310" s="78">
        <v>9</v>
      </c>
    </row>
    <row r="5311" spans="1:24" x14ac:dyDescent="0.25">
      <c r="A5311" s="67"/>
      <c r="B5311" s="67">
        <v>4592</v>
      </c>
      <c r="C5311" s="67" t="s">
        <v>816</v>
      </c>
      <c r="D5311" s="107">
        <v>280502</v>
      </c>
      <c r="E5311" s="75" t="s">
        <v>634</v>
      </c>
      <c r="F5311" s="76">
        <v>765425</v>
      </c>
      <c r="G5311" s="75" t="s">
        <v>201</v>
      </c>
      <c r="H5311" s="77">
        <v>908.92000000000007</v>
      </c>
      <c r="I5311" s="77">
        <v>830.73</v>
      </c>
      <c r="J5311" s="77">
        <v>1300</v>
      </c>
      <c r="K5311" s="77">
        <v>453</v>
      </c>
      <c r="L5311" s="80">
        <v>1300</v>
      </c>
      <c r="M5311" s="80"/>
      <c r="N5311" s="80"/>
      <c r="O5311" s="80"/>
      <c r="P5311" s="80"/>
      <c r="Q5311" s="78">
        <v>110010</v>
      </c>
      <c r="R5311" s="79" t="s">
        <v>715</v>
      </c>
      <c r="S5311" s="78">
        <v>40</v>
      </c>
      <c r="T5311" s="79" t="s">
        <v>715</v>
      </c>
      <c r="U5311" s="78">
        <v>11</v>
      </c>
      <c r="V5311" s="80" t="s">
        <v>156</v>
      </c>
      <c r="W5311" s="78">
        <v>76</v>
      </c>
      <c r="X5311" s="78">
        <v>9</v>
      </c>
    </row>
    <row r="5312" spans="1:24" x14ac:dyDescent="0.25">
      <c r="A5312" s="67"/>
      <c r="B5312" s="67">
        <v>4593</v>
      </c>
      <c r="C5312" s="67" t="s">
        <v>816</v>
      </c>
      <c r="D5312" s="107">
        <v>280502</v>
      </c>
      <c r="E5312" s="75" t="s">
        <v>634</v>
      </c>
      <c r="F5312" s="76">
        <v>787410</v>
      </c>
      <c r="G5312" s="75" t="s">
        <v>227</v>
      </c>
      <c r="H5312" s="77">
        <v>2678.3</v>
      </c>
      <c r="I5312" s="77">
        <v>0</v>
      </c>
      <c r="J5312" s="77">
        <v>0</v>
      </c>
      <c r="K5312" s="77">
        <v>0</v>
      </c>
      <c r="L5312" s="80">
        <v>0</v>
      </c>
      <c r="M5312" s="80"/>
      <c r="N5312" s="80"/>
      <c r="O5312" s="80"/>
      <c r="P5312" s="80"/>
      <c r="Q5312" s="78">
        <v>110010</v>
      </c>
      <c r="R5312" s="79" t="s">
        <v>715</v>
      </c>
      <c r="S5312" s="78">
        <v>40</v>
      </c>
      <c r="T5312" s="79" t="s">
        <v>715</v>
      </c>
      <c r="U5312" s="78">
        <v>11</v>
      </c>
      <c r="V5312" s="80" t="s">
        <v>156</v>
      </c>
      <c r="W5312" s="78">
        <v>78</v>
      </c>
      <c r="X5312" s="78">
        <v>9</v>
      </c>
    </row>
    <row r="5313" spans="1:24" x14ac:dyDescent="0.25">
      <c r="A5313" s="67"/>
      <c r="B5313" s="67"/>
      <c r="C5313" s="67" t="s">
        <v>816</v>
      </c>
      <c r="D5313" s="107">
        <v>280502</v>
      </c>
      <c r="E5313" s="75" t="s">
        <v>634</v>
      </c>
      <c r="F5313" s="66">
        <v>798142</v>
      </c>
      <c r="G5313" s="66" t="s">
        <v>839</v>
      </c>
      <c r="H5313" s="77"/>
      <c r="I5313" s="77"/>
      <c r="J5313" s="77"/>
      <c r="K5313" s="77"/>
      <c r="L5313" s="80">
        <v>-15577</v>
      </c>
      <c r="M5313" s="80"/>
      <c r="N5313" s="80"/>
      <c r="O5313" s="80"/>
      <c r="P5313" s="80"/>
      <c r="Q5313" s="78">
        <v>110010</v>
      </c>
      <c r="R5313" s="79" t="s">
        <v>715</v>
      </c>
      <c r="S5313" s="78">
        <v>40</v>
      </c>
      <c r="T5313" s="79" t="s">
        <v>715</v>
      </c>
      <c r="U5313" s="78">
        <v>11</v>
      </c>
      <c r="V5313" s="80" t="s">
        <v>156</v>
      </c>
      <c r="W5313" s="78">
        <v>79</v>
      </c>
      <c r="X5313" s="78">
        <v>9</v>
      </c>
    </row>
    <row r="5314" spans="1:24" x14ac:dyDescent="0.25">
      <c r="A5314" s="67"/>
      <c r="B5314" s="67">
        <v>4594</v>
      </c>
      <c r="C5314" s="67" t="s">
        <v>816</v>
      </c>
      <c r="D5314" s="107">
        <v>280504</v>
      </c>
      <c r="E5314" s="75" t="s">
        <v>635</v>
      </c>
      <c r="F5314" s="76">
        <v>712355</v>
      </c>
      <c r="G5314" s="75" t="s">
        <v>376</v>
      </c>
      <c r="H5314" s="77">
        <v>29170.030000000002</v>
      </c>
      <c r="I5314" s="77">
        <v>26986.059999999998</v>
      </c>
      <c r="J5314" s="77">
        <v>26111</v>
      </c>
      <c r="K5314" s="77">
        <v>13282.34</v>
      </c>
      <c r="L5314" s="80">
        <v>27111</v>
      </c>
      <c r="M5314" s="80"/>
      <c r="N5314" s="80"/>
      <c r="O5314" s="80"/>
      <c r="P5314" s="80"/>
      <c r="Q5314" s="78">
        <v>110010</v>
      </c>
      <c r="R5314" s="79" t="s">
        <v>715</v>
      </c>
      <c r="S5314" s="78">
        <v>40</v>
      </c>
      <c r="T5314" s="79" t="s">
        <v>715</v>
      </c>
      <c r="U5314" s="78">
        <v>11</v>
      </c>
      <c r="V5314" s="80" t="s">
        <v>156</v>
      </c>
      <c r="W5314" s="78">
        <v>71</v>
      </c>
      <c r="X5314" s="78">
        <v>9</v>
      </c>
    </row>
    <row r="5315" spans="1:24" x14ac:dyDescent="0.25">
      <c r="A5315" s="67"/>
      <c r="B5315" s="67">
        <v>4595</v>
      </c>
      <c r="C5315" s="67" t="s">
        <v>816</v>
      </c>
      <c r="D5315" s="107">
        <v>280504</v>
      </c>
      <c r="E5315" s="75" t="s">
        <v>635</v>
      </c>
      <c r="F5315" s="76">
        <v>712370</v>
      </c>
      <c r="G5315" s="75" t="s">
        <v>184</v>
      </c>
      <c r="H5315" s="77">
        <v>4505.3999999999996</v>
      </c>
      <c r="I5315" s="77">
        <v>3379.0499999999997</v>
      </c>
      <c r="J5315" s="77">
        <v>4124</v>
      </c>
      <c r="K5315" s="77">
        <v>1126.3499999999999</v>
      </c>
      <c r="L5315" s="80">
        <v>4124</v>
      </c>
      <c r="M5315" s="80"/>
      <c r="N5315" s="80"/>
      <c r="O5315" s="80"/>
      <c r="P5315" s="80"/>
      <c r="Q5315" s="78">
        <v>110010</v>
      </c>
      <c r="R5315" s="79" t="s">
        <v>715</v>
      </c>
      <c r="S5315" s="78">
        <v>40</v>
      </c>
      <c r="T5315" s="79" t="s">
        <v>715</v>
      </c>
      <c r="U5315" s="78">
        <v>11</v>
      </c>
      <c r="V5315" s="80" t="s">
        <v>156</v>
      </c>
      <c r="W5315" s="78">
        <v>71</v>
      </c>
      <c r="X5315" s="78">
        <v>9</v>
      </c>
    </row>
    <row r="5316" spans="1:24" x14ac:dyDescent="0.25">
      <c r="A5316" s="67"/>
      <c r="B5316" s="67">
        <v>4596</v>
      </c>
      <c r="C5316" s="67" t="s">
        <v>816</v>
      </c>
      <c r="D5316" s="107">
        <v>280504</v>
      </c>
      <c r="E5316" s="75" t="s">
        <v>635</v>
      </c>
      <c r="F5316" s="76">
        <v>712570</v>
      </c>
      <c r="G5316" s="75" t="s">
        <v>165</v>
      </c>
      <c r="H5316" s="77">
        <v>1125</v>
      </c>
      <c r="I5316" s="77">
        <v>0</v>
      </c>
      <c r="J5316" s="77">
        <v>188</v>
      </c>
      <c r="K5316" s="77">
        <v>0</v>
      </c>
      <c r="L5316" s="80">
        <v>188</v>
      </c>
      <c r="M5316" s="80"/>
      <c r="N5316" s="80"/>
      <c r="O5316" s="80"/>
      <c r="P5316" s="80"/>
      <c r="Q5316" s="78">
        <v>110010</v>
      </c>
      <c r="R5316" s="79" t="s">
        <v>715</v>
      </c>
      <c r="S5316" s="78">
        <v>40</v>
      </c>
      <c r="T5316" s="79" t="s">
        <v>715</v>
      </c>
      <c r="U5316" s="78">
        <v>11</v>
      </c>
      <c r="V5316" s="80" t="s">
        <v>156</v>
      </c>
      <c r="W5316" s="78">
        <v>71</v>
      </c>
      <c r="X5316" s="78">
        <v>9</v>
      </c>
    </row>
    <row r="5317" spans="1:24" x14ac:dyDescent="0.25">
      <c r="A5317" s="67"/>
      <c r="B5317" s="67">
        <v>4597</v>
      </c>
      <c r="C5317" s="67" t="s">
        <v>816</v>
      </c>
      <c r="D5317" s="107">
        <v>280504</v>
      </c>
      <c r="E5317" s="75" t="s">
        <v>635</v>
      </c>
      <c r="F5317" s="76">
        <v>733410</v>
      </c>
      <c r="G5317" s="75" t="s">
        <v>628</v>
      </c>
      <c r="H5317" s="77">
        <v>976.33999999999992</v>
      </c>
      <c r="I5317" s="77">
        <v>1254.6799999999998</v>
      </c>
      <c r="J5317" s="77">
        <v>1384</v>
      </c>
      <c r="K5317" s="77">
        <v>328</v>
      </c>
      <c r="L5317" s="80">
        <v>1384</v>
      </c>
      <c r="M5317" s="80"/>
      <c r="N5317" s="80"/>
      <c r="O5317" s="80"/>
      <c r="P5317" s="80"/>
      <c r="Q5317" s="78">
        <v>110010</v>
      </c>
      <c r="R5317" s="79" t="s">
        <v>715</v>
      </c>
      <c r="S5317" s="78">
        <v>40</v>
      </c>
      <c r="T5317" s="79" t="s">
        <v>715</v>
      </c>
      <c r="U5317" s="78">
        <v>11</v>
      </c>
      <c r="V5317" s="80" t="s">
        <v>156</v>
      </c>
      <c r="W5317" s="78">
        <v>73</v>
      </c>
      <c r="X5317" s="78">
        <v>9</v>
      </c>
    </row>
    <row r="5318" spans="1:24" x14ac:dyDescent="0.25">
      <c r="A5318" s="67"/>
      <c r="B5318" s="67"/>
      <c r="C5318" s="67" t="s">
        <v>816</v>
      </c>
      <c r="D5318" s="107">
        <v>280504</v>
      </c>
      <c r="E5318" s="75" t="s">
        <v>635</v>
      </c>
      <c r="F5318" s="66">
        <v>798142</v>
      </c>
      <c r="G5318" s="66" t="s">
        <v>839</v>
      </c>
      <c r="H5318" s="77"/>
      <c r="I5318" s="77"/>
      <c r="J5318" s="77"/>
      <c r="K5318" s="77"/>
      <c r="L5318" s="80">
        <v>-3281</v>
      </c>
      <c r="M5318" s="80"/>
      <c r="N5318" s="80"/>
      <c r="O5318" s="80"/>
      <c r="P5318" s="80"/>
      <c r="Q5318" s="78">
        <v>110010</v>
      </c>
      <c r="R5318" s="79" t="s">
        <v>715</v>
      </c>
      <c r="S5318" s="78">
        <v>40</v>
      </c>
      <c r="T5318" s="79" t="s">
        <v>715</v>
      </c>
      <c r="U5318" s="78">
        <v>11</v>
      </c>
      <c r="V5318" s="80" t="s">
        <v>156</v>
      </c>
      <c r="W5318" s="78">
        <v>79</v>
      </c>
      <c r="X5318" s="78">
        <v>9</v>
      </c>
    </row>
    <row r="5319" spans="1:24" x14ac:dyDescent="0.25">
      <c r="A5319" s="67"/>
      <c r="B5319" s="67">
        <v>4598</v>
      </c>
      <c r="C5319" s="67" t="s">
        <v>816</v>
      </c>
      <c r="D5319" s="107">
        <v>280506</v>
      </c>
      <c r="E5319" s="75" t="s">
        <v>636</v>
      </c>
      <c r="F5319" s="76">
        <v>712355</v>
      </c>
      <c r="G5319" s="75" t="s">
        <v>376</v>
      </c>
      <c r="H5319" s="77">
        <v>72925.05</v>
      </c>
      <c r="I5319" s="77">
        <v>74961.23000000001</v>
      </c>
      <c r="J5319" s="77">
        <v>72531</v>
      </c>
      <c r="K5319" s="77">
        <v>36895.4</v>
      </c>
      <c r="L5319" s="80">
        <v>74531</v>
      </c>
      <c r="M5319" s="80"/>
      <c r="N5319" s="80"/>
      <c r="O5319" s="80"/>
      <c r="P5319" s="80"/>
      <c r="Q5319" s="78">
        <v>110010</v>
      </c>
      <c r="R5319" s="79" t="s">
        <v>715</v>
      </c>
      <c r="S5319" s="78">
        <v>40</v>
      </c>
      <c r="T5319" s="79" t="s">
        <v>715</v>
      </c>
      <c r="U5319" s="78">
        <v>11</v>
      </c>
      <c r="V5319" s="80" t="s">
        <v>156</v>
      </c>
      <c r="W5319" s="78">
        <v>71</v>
      </c>
      <c r="X5319" s="78">
        <v>9</v>
      </c>
    </row>
    <row r="5320" spans="1:24" x14ac:dyDescent="0.25">
      <c r="A5320" s="67"/>
      <c r="B5320" s="67">
        <v>4599</v>
      </c>
      <c r="C5320" s="67" t="s">
        <v>816</v>
      </c>
      <c r="D5320" s="107">
        <v>280506</v>
      </c>
      <c r="E5320" s="75" t="s">
        <v>636</v>
      </c>
      <c r="F5320" s="76">
        <v>712370</v>
      </c>
      <c r="G5320" s="75" t="s">
        <v>184</v>
      </c>
      <c r="H5320" s="77">
        <v>0</v>
      </c>
      <c r="I5320" s="77">
        <v>0</v>
      </c>
      <c r="J5320" s="77">
        <v>0</v>
      </c>
      <c r="K5320" s="77">
        <v>0</v>
      </c>
      <c r="L5320" s="80">
        <v>0</v>
      </c>
      <c r="M5320" s="80"/>
      <c r="N5320" s="80"/>
      <c r="O5320" s="80"/>
      <c r="P5320" s="80"/>
      <c r="Q5320" s="78">
        <v>110010</v>
      </c>
      <c r="R5320" s="79" t="s">
        <v>715</v>
      </c>
      <c r="S5320" s="78">
        <v>40</v>
      </c>
      <c r="T5320" s="79" t="s">
        <v>715</v>
      </c>
      <c r="U5320" s="78">
        <v>11</v>
      </c>
      <c r="V5320" s="80" t="s">
        <v>156</v>
      </c>
      <c r="W5320" s="78">
        <v>71</v>
      </c>
      <c r="X5320" s="78">
        <v>9</v>
      </c>
    </row>
    <row r="5321" spans="1:24" s="66" customFormat="1" x14ac:dyDescent="0.25">
      <c r="A5321" s="67"/>
      <c r="B5321" s="67">
        <v>4600</v>
      </c>
      <c r="C5321" s="67" t="s">
        <v>816</v>
      </c>
      <c r="D5321" s="107">
        <v>280506</v>
      </c>
      <c r="E5321" s="75" t="s">
        <v>636</v>
      </c>
      <c r="F5321" s="76">
        <v>712570</v>
      </c>
      <c r="G5321" s="75" t="s">
        <v>165</v>
      </c>
      <c r="H5321" s="77">
        <v>2580.1999999999998</v>
      </c>
      <c r="I5321" s="77">
        <v>2580.1999999999998</v>
      </c>
      <c r="J5321" s="77">
        <v>7793</v>
      </c>
      <c r="K5321" s="77">
        <v>1032.08</v>
      </c>
      <c r="L5321" s="80">
        <v>7793</v>
      </c>
      <c r="M5321" s="80"/>
      <c r="N5321" s="80"/>
      <c r="O5321" s="80"/>
      <c r="P5321" s="80"/>
      <c r="Q5321" s="78">
        <v>110010</v>
      </c>
      <c r="R5321" s="79" t="s">
        <v>715</v>
      </c>
      <c r="S5321" s="78">
        <v>40</v>
      </c>
      <c r="T5321" s="79" t="s">
        <v>715</v>
      </c>
      <c r="U5321" s="78">
        <v>11</v>
      </c>
      <c r="V5321" s="80" t="s">
        <v>156</v>
      </c>
      <c r="W5321" s="78">
        <v>71</v>
      </c>
      <c r="X5321" s="78">
        <v>9</v>
      </c>
    </row>
    <row r="5322" spans="1:24" x14ac:dyDescent="0.25">
      <c r="A5322" s="67"/>
      <c r="B5322" s="67">
        <v>4601</v>
      </c>
      <c r="C5322" s="67" t="s">
        <v>816</v>
      </c>
      <c r="D5322" s="107">
        <v>280506</v>
      </c>
      <c r="E5322" s="75" t="s">
        <v>636</v>
      </c>
      <c r="F5322" s="76">
        <v>733410</v>
      </c>
      <c r="G5322" s="75" t="s">
        <v>628</v>
      </c>
      <c r="H5322" s="77">
        <v>12167.68</v>
      </c>
      <c r="I5322" s="77">
        <v>15261.36</v>
      </c>
      <c r="J5322" s="77">
        <v>19019</v>
      </c>
      <c r="K5322" s="77">
        <v>926</v>
      </c>
      <c r="L5322" s="80">
        <v>19019</v>
      </c>
      <c r="M5322" s="80"/>
      <c r="N5322" s="80"/>
      <c r="O5322" s="80"/>
      <c r="P5322" s="80"/>
      <c r="Q5322" s="78">
        <v>110010</v>
      </c>
      <c r="R5322" s="79" t="s">
        <v>715</v>
      </c>
      <c r="S5322" s="78">
        <v>40</v>
      </c>
      <c r="T5322" s="79" t="s">
        <v>715</v>
      </c>
      <c r="U5322" s="78">
        <v>11</v>
      </c>
      <c r="V5322" s="80" t="s">
        <v>156</v>
      </c>
      <c r="W5322" s="78">
        <v>73</v>
      </c>
      <c r="X5322" s="78">
        <v>9</v>
      </c>
    </row>
    <row r="5323" spans="1:24" x14ac:dyDescent="0.25">
      <c r="A5323" s="67"/>
      <c r="B5323" s="67">
        <v>4602</v>
      </c>
      <c r="C5323" s="67" t="s">
        <v>816</v>
      </c>
      <c r="D5323" s="107">
        <v>280506</v>
      </c>
      <c r="E5323" s="75" t="s">
        <v>636</v>
      </c>
      <c r="F5323" s="76">
        <v>755530</v>
      </c>
      <c r="G5323" s="75" t="s">
        <v>284</v>
      </c>
      <c r="H5323" s="77">
        <v>0</v>
      </c>
      <c r="I5323" s="77">
        <v>1498.05</v>
      </c>
      <c r="J5323" s="77">
        <v>2000</v>
      </c>
      <c r="K5323" s="77">
        <v>315</v>
      </c>
      <c r="L5323" s="80">
        <v>2000</v>
      </c>
      <c r="M5323" s="80"/>
      <c r="N5323" s="80"/>
      <c r="O5323" s="80"/>
      <c r="P5323" s="80"/>
      <c r="Q5323" s="78">
        <v>110010</v>
      </c>
      <c r="R5323" s="79" t="s">
        <v>715</v>
      </c>
      <c r="S5323" s="78">
        <v>40</v>
      </c>
      <c r="T5323" s="79" t="s">
        <v>715</v>
      </c>
      <c r="U5323" s="78">
        <v>11</v>
      </c>
      <c r="V5323" s="80" t="s">
        <v>156</v>
      </c>
      <c r="W5323" s="78">
        <v>75</v>
      </c>
      <c r="X5323" s="78">
        <v>9</v>
      </c>
    </row>
    <row r="5324" spans="1:24" x14ac:dyDescent="0.25">
      <c r="A5324" s="67"/>
      <c r="B5324" s="67">
        <v>4603</v>
      </c>
      <c r="C5324" s="67" t="s">
        <v>816</v>
      </c>
      <c r="D5324" s="107">
        <v>280506</v>
      </c>
      <c r="E5324" s="75" t="s">
        <v>636</v>
      </c>
      <c r="F5324" s="76">
        <v>755540</v>
      </c>
      <c r="G5324" s="75" t="s">
        <v>294</v>
      </c>
      <c r="H5324" s="77">
        <v>0</v>
      </c>
      <c r="I5324" s="77">
        <v>0</v>
      </c>
      <c r="J5324" s="77">
        <v>750</v>
      </c>
      <c r="K5324" s="77">
        <v>0</v>
      </c>
      <c r="L5324" s="80">
        <v>750</v>
      </c>
      <c r="M5324" s="80"/>
      <c r="N5324" s="80"/>
      <c r="O5324" s="80"/>
      <c r="P5324" s="80"/>
      <c r="Q5324" s="78">
        <v>110010</v>
      </c>
      <c r="R5324" s="79" t="s">
        <v>715</v>
      </c>
      <c r="S5324" s="78">
        <v>40</v>
      </c>
      <c r="T5324" s="79" t="s">
        <v>715</v>
      </c>
      <c r="U5324" s="78">
        <v>11</v>
      </c>
      <c r="V5324" s="80" t="s">
        <v>156</v>
      </c>
      <c r="W5324" s="78">
        <v>75</v>
      </c>
      <c r="X5324" s="78">
        <v>9</v>
      </c>
    </row>
    <row r="5325" spans="1:24" x14ac:dyDescent="0.25">
      <c r="A5325" s="67"/>
      <c r="B5325" s="67">
        <v>4604</v>
      </c>
      <c r="C5325" s="67" t="s">
        <v>816</v>
      </c>
      <c r="D5325" s="107">
        <v>280506</v>
      </c>
      <c r="E5325" s="75" t="s">
        <v>636</v>
      </c>
      <c r="F5325" s="76">
        <v>755570</v>
      </c>
      <c r="G5325" s="75" t="s">
        <v>509</v>
      </c>
      <c r="H5325" s="77">
        <v>10922.02</v>
      </c>
      <c r="I5325" s="77">
        <v>8932.4499999999989</v>
      </c>
      <c r="J5325" s="77">
        <v>7420</v>
      </c>
      <c r="K5325" s="77">
        <v>288</v>
      </c>
      <c r="L5325" s="80">
        <v>7420</v>
      </c>
      <c r="M5325" s="80"/>
      <c r="N5325" s="80"/>
      <c r="O5325" s="80"/>
      <c r="P5325" s="80"/>
      <c r="Q5325" s="78">
        <v>110010</v>
      </c>
      <c r="R5325" s="79" t="s">
        <v>715</v>
      </c>
      <c r="S5325" s="78">
        <v>40</v>
      </c>
      <c r="T5325" s="79" t="s">
        <v>715</v>
      </c>
      <c r="U5325" s="78">
        <v>11</v>
      </c>
      <c r="V5325" s="80" t="s">
        <v>156</v>
      </c>
      <c r="W5325" s="78">
        <v>75</v>
      </c>
      <c r="X5325" s="78">
        <v>9</v>
      </c>
    </row>
    <row r="5326" spans="1:24" x14ac:dyDescent="0.25">
      <c r="A5326" s="67"/>
      <c r="B5326" s="67">
        <v>4605</v>
      </c>
      <c r="C5326" s="67" t="s">
        <v>816</v>
      </c>
      <c r="D5326" s="107">
        <v>280506</v>
      </c>
      <c r="E5326" s="75" t="s">
        <v>636</v>
      </c>
      <c r="F5326" s="76">
        <v>787410</v>
      </c>
      <c r="G5326" s="75" t="s">
        <v>227</v>
      </c>
      <c r="H5326" s="77">
        <v>2346</v>
      </c>
      <c r="I5326" s="77">
        <v>0</v>
      </c>
      <c r="J5326" s="77">
        <v>0</v>
      </c>
      <c r="K5326" s="77">
        <v>0</v>
      </c>
      <c r="L5326" s="80">
        <v>0</v>
      </c>
      <c r="M5326" s="80"/>
      <c r="N5326" s="80"/>
      <c r="O5326" s="80"/>
      <c r="P5326" s="80"/>
      <c r="Q5326" s="78">
        <v>110010</v>
      </c>
      <c r="R5326" s="79" t="s">
        <v>715</v>
      </c>
      <c r="S5326" s="78">
        <v>40</v>
      </c>
      <c r="T5326" s="79" t="s">
        <v>715</v>
      </c>
      <c r="U5326" s="78">
        <v>11</v>
      </c>
      <c r="V5326" s="80" t="s">
        <v>156</v>
      </c>
      <c r="W5326" s="78">
        <v>78</v>
      </c>
      <c r="X5326" s="78">
        <v>9</v>
      </c>
    </row>
    <row r="5327" spans="1:24" x14ac:dyDescent="0.25">
      <c r="A5327" s="67"/>
      <c r="B5327" s="67"/>
      <c r="C5327" s="67" t="s">
        <v>816</v>
      </c>
      <c r="D5327" s="107">
        <v>280506</v>
      </c>
      <c r="E5327" s="75" t="s">
        <v>636</v>
      </c>
      <c r="F5327" s="66">
        <v>798142</v>
      </c>
      <c r="G5327" s="66" t="s">
        <v>839</v>
      </c>
      <c r="H5327" s="77"/>
      <c r="I5327" s="77"/>
      <c r="J5327" s="77"/>
      <c r="K5327" s="77"/>
      <c r="L5327" s="80">
        <v>-11151</v>
      </c>
      <c r="M5327" s="80"/>
      <c r="N5327" s="80"/>
      <c r="O5327" s="80"/>
      <c r="P5327" s="80"/>
      <c r="Q5327" s="78">
        <v>110010</v>
      </c>
      <c r="R5327" s="79" t="s">
        <v>715</v>
      </c>
      <c r="S5327" s="78">
        <v>40</v>
      </c>
      <c r="T5327" s="79" t="s">
        <v>715</v>
      </c>
      <c r="U5327" s="78">
        <v>11</v>
      </c>
      <c r="V5327" s="80" t="s">
        <v>156</v>
      </c>
      <c r="W5327" s="78">
        <v>79</v>
      </c>
      <c r="X5327" s="78">
        <v>9</v>
      </c>
    </row>
    <row r="5328" spans="1:24" x14ac:dyDescent="0.25">
      <c r="A5328" s="67"/>
      <c r="B5328" s="67">
        <v>4606</v>
      </c>
      <c r="C5328" s="67" t="s">
        <v>816</v>
      </c>
      <c r="D5328" s="107">
        <v>280507</v>
      </c>
      <c r="E5328" s="75" t="s">
        <v>637</v>
      </c>
      <c r="F5328" s="76">
        <v>712355</v>
      </c>
      <c r="G5328" s="75" t="s">
        <v>376</v>
      </c>
      <c r="H5328" s="77">
        <v>35003.980000000003</v>
      </c>
      <c r="I5328" s="77">
        <v>35981.380000000005</v>
      </c>
      <c r="J5328" s="77">
        <v>34815</v>
      </c>
      <c r="K5328" s="77">
        <v>17709.79</v>
      </c>
      <c r="L5328" s="80">
        <v>35815</v>
      </c>
      <c r="M5328" s="80"/>
      <c r="N5328" s="80"/>
      <c r="O5328" s="80"/>
      <c r="P5328" s="80"/>
      <c r="Q5328" s="78">
        <v>110010</v>
      </c>
      <c r="R5328" s="79" t="s">
        <v>715</v>
      </c>
      <c r="S5328" s="78">
        <v>40</v>
      </c>
      <c r="T5328" s="79" t="s">
        <v>715</v>
      </c>
      <c r="U5328" s="78">
        <v>11</v>
      </c>
      <c r="V5328" s="80" t="s">
        <v>156</v>
      </c>
      <c r="W5328" s="78">
        <v>71</v>
      </c>
      <c r="X5328" s="78">
        <v>9</v>
      </c>
    </row>
    <row r="5329" spans="1:24" x14ac:dyDescent="0.25">
      <c r="A5329" s="67"/>
      <c r="B5329" s="67">
        <v>4607</v>
      </c>
      <c r="C5329" s="67" t="s">
        <v>816</v>
      </c>
      <c r="D5329" s="107">
        <v>280507</v>
      </c>
      <c r="E5329" s="75" t="s">
        <v>637</v>
      </c>
      <c r="F5329" s="76">
        <v>712570</v>
      </c>
      <c r="G5329" s="75" t="s">
        <v>165</v>
      </c>
      <c r="H5329" s="77">
        <v>0</v>
      </c>
      <c r="I5329" s="77">
        <v>0</v>
      </c>
      <c r="J5329" s="77">
        <v>1117</v>
      </c>
      <c r="K5329" s="77">
        <v>0</v>
      </c>
      <c r="L5329" s="80">
        <v>1117</v>
      </c>
      <c r="M5329" s="80"/>
      <c r="N5329" s="80"/>
      <c r="O5329" s="80"/>
      <c r="P5329" s="80"/>
      <c r="Q5329" s="78">
        <v>110010</v>
      </c>
      <c r="R5329" s="79" t="s">
        <v>715</v>
      </c>
      <c r="S5329" s="78">
        <v>40</v>
      </c>
      <c r="T5329" s="79" t="s">
        <v>715</v>
      </c>
      <c r="U5329" s="78">
        <v>11</v>
      </c>
      <c r="V5329" s="80" t="s">
        <v>156</v>
      </c>
      <c r="W5329" s="78">
        <v>71</v>
      </c>
      <c r="X5329" s="78">
        <v>9</v>
      </c>
    </row>
    <row r="5330" spans="1:24" x14ac:dyDescent="0.25">
      <c r="A5330" s="67"/>
      <c r="B5330" s="67">
        <v>4608</v>
      </c>
      <c r="C5330" s="67" t="s">
        <v>816</v>
      </c>
      <c r="D5330" s="107">
        <v>280507</v>
      </c>
      <c r="E5330" s="75" t="s">
        <v>637</v>
      </c>
      <c r="F5330" s="76">
        <v>733410</v>
      </c>
      <c r="G5330" s="75" t="s">
        <v>628</v>
      </c>
      <c r="H5330" s="77">
        <v>1163.6799999999998</v>
      </c>
      <c r="I5330" s="77">
        <v>1631.35</v>
      </c>
      <c r="J5330" s="77">
        <v>1801</v>
      </c>
      <c r="K5330" s="77">
        <v>369</v>
      </c>
      <c r="L5330" s="80">
        <v>1801</v>
      </c>
      <c r="M5330" s="80"/>
      <c r="N5330" s="80"/>
      <c r="O5330" s="80"/>
      <c r="P5330" s="80"/>
      <c r="Q5330" s="78">
        <v>110010</v>
      </c>
      <c r="R5330" s="79" t="s">
        <v>715</v>
      </c>
      <c r="S5330" s="78">
        <v>40</v>
      </c>
      <c r="T5330" s="79" t="s">
        <v>715</v>
      </c>
      <c r="U5330" s="78">
        <v>11</v>
      </c>
      <c r="V5330" s="80" t="s">
        <v>156</v>
      </c>
      <c r="W5330" s="78">
        <v>73</v>
      </c>
      <c r="X5330" s="78">
        <v>9</v>
      </c>
    </row>
    <row r="5331" spans="1:24" x14ac:dyDescent="0.25">
      <c r="A5331" s="67"/>
      <c r="B5331" s="67">
        <v>4609</v>
      </c>
      <c r="C5331" s="67" t="s">
        <v>816</v>
      </c>
      <c r="D5331" s="107">
        <v>280507</v>
      </c>
      <c r="E5331" s="75" t="s">
        <v>637</v>
      </c>
      <c r="F5331" s="76">
        <v>755570</v>
      </c>
      <c r="G5331" s="75" t="s">
        <v>509</v>
      </c>
      <c r="H5331" s="77">
        <v>0</v>
      </c>
      <c r="I5331" s="77">
        <v>0</v>
      </c>
      <c r="J5331" s="77">
        <v>300</v>
      </c>
      <c r="K5331" s="77">
        <v>0</v>
      </c>
      <c r="L5331" s="80">
        <v>300</v>
      </c>
      <c r="M5331" s="80"/>
      <c r="N5331" s="80"/>
      <c r="O5331" s="80"/>
      <c r="P5331" s="80"/>
      <c r="Q5331" s="78">
        <v>110010</v>
      </c>
      <c r="R5331" s="79" t="s">
        <v>715</v>
      </c>
      <c r="S5331" s="78">
        <v>40</v>
      </c>
      <c r="T5331" s="79" t="s">
        <v>715</v>
      </c>
      <c r="U5331" s="78">
        <v>11</v>
      </c>
      <c r="V5331" s="80" t="s">
        <v>156</v>
      </c>
      <c r="W5331" s="78">
        <v>75</v>
      </c>
      <c r="X5331" s="78">
        <v>9</v>
      </c>
    </row>
    <row r="5332" spans="1:24" x14ac:dyDescent="0.25">
      <c r="A5332" s="67"/>
      <c r="B5332" s="67"/>
      <c r="C5332" s="67" t="s">
        <v>816</v>
      </c>
      <c r="D5332" s="107">
        <v>280507</v>
      </c>
      <c r="E5332" s="75" t="s">
        <v>637</v>
      </c>
      <c r="F5332" s="66">
        <v>798142</v>
      </c>
      <c r="G5332" s="66" t="s">
        <v>839</v>
      </c>
      <c r="H5332" s="77"/>
      <c r="I5332" s="77"/>
      <c r="J5332" s="77"/>
      <c r="K5332" s="77"/>
      <c r="L5332" s="80">
        <v>-3903</v>
      </c>
      <c r="M5332" s="80"/>
      <c r="N5332" s="80"/>
      <c r="O5332" s="80"/>
      <c r="P5332" s="80"/>
      <c r="Q5332" s="78">
        <v>110010</v>
      </c>
      <c r="R5332" s="79" t="s">
        <v>715</v>
      </c>
      <c r="S5332" s="78">
        <v>40</v>
      </c>
      <c r="T5332" s="79" t="s">
        <v>715</v>
      </c>
      <c r="U5332" s="78">
        <v>11</v>
      </c>
      <c r="V5332" s="80" t="s">
        <v>156</v>
      </c>
      <c r="W5332" s="78">
        <v>79</v>
      </c>
      <c r="X5332" s="78">
        <v>9</v>
      </c>
    </row>
    <row r="5333" spans="1:24" x14ac:dyDescent="0.25">
      <c r="A5333" s="67"/>
      <c r="B5333" s="67">
        <v>4610</v>
      </c>
      <c r="C5333" s="67" t="s">
        <v>713</v>
      </c>
      <c r="D5333" s="107">
        <v>240105</v>
      </c>
      <c r="E5333" s="75" t="s">
        <v>552</v>
      </c>
      <c r="F5333" s="76">
        <v>590099</v>
      </c>
      <c r="G5333" s="75" t="s">
        <v>348</v>
      </c>
      <c r="H5333" s="77">
        <v>2.08</v>
      </c>
      <c r="I5333" s="77">
        <v>0</v>
      </c>
      <c r="J5333" s="77">
        <v>0</v>
      </c>
      <c r="K5333" s="77">
        <v>0</v>
      </c>
      <c r="L5333" s="80">
        <v>0</v>
      </c>
      <c r="M5333" s="80"/>
      <c r="N5333" s="80"/>
      <c r="O5333" s="80"/>
      <c r="P5333" s="80"/>
      <c r="Q5333" s="78">
        <v>110010</v>
      </c>
      <c r="R5333" s="79" t="s">
        <v>44</v>
      </c>
      <c r="S5333" s="78">
        <v>35</v>
      </c>
      <c r="T5333" s="79" t="s">
        <v>44</v>
      </c>
      <c r="U5333" s="78">
        <v>11</v>
      </c>
      <c r="V5333" s="80" t="s">
        <v>156</v>
      </c>
      <c r="W5333" s="78">
        <v>59</v>
      </c>
      <c r="X5333" s="78">
        <v>9</v>
      </c>
    </row>
    <row r="5334" spans="1:24" x14ac:dyDescent="0.25">
      <c r="A5334" s="67"/>
      <c r="B5334" s="67">
        <v>4611</v>
      </c>
      <c r="C5334" s="74" t="s">
        <v>713</v>
      </c>
      <c r="D5334" s="107">
        <v>240105</v>
      </c>
      <c r="E5334" s="75" t="s">
        <v>552</v>
      </c>
      <c r="F5334" s="76">
        <v>611120</v>
      </c>
      <c r="G5334" s="75" t="s">
        <v>229</v>
      </c>
      <c r="H5334" s="77">
        <v>0</v>
      </c>
      <c r="I5334" s="77">
        <v>3604</v>
      </c>
      <c r="J5334" s="77">
        <v>0</v>
      </c>
      <c r="K5334" s="77">
        <v>0</v>
      </c>
      <c r="L5334" s="80">
        <v>0</v>
      </c>
      <c r="M5334" s="80"/>
      <c r="N5334" s="80"/>
      <c r="O5334" s="80"/>
      <c r="P5334" s="80"/>
      <c r="Q5334" s="78">
        <v>110010</v>
      </c>
      <c r="R5334" s="79" t="s">
        <v>44</v>
      </c>
      <c r="S5334" s="78">
        <v>35</v>
      </c>
      <c r="T5334" s="79" t="s">
        <v>44</v>
      </c>
      <c r="U5334" s="78">
        <v>11</v>
      </c>
      <c r="V5334" s="80" t="s">
        <v>156</v>
      </c>
      <c r="W5334" s="78">
        <v>61</v>
      </c>
      <c r="X5334" s="78">
        <v>9</v>
      </c>
    </row>
    <row r="5335" spans="1:24" x14ac:dyDescent="0.25">
      <c r="A5335" s="67"/>
      <c r="B5335" s="67">
        <v>4612</v>
      </c>
      <c r="C5335" s="67" t="s">
        <v>713</v>
      </c>
      <c r="D5335" s="107">
        <v>240105</v>
      </c>
      <c r="E5335" s="75" t="s">
        <v>552</v>
      </c>
      <c r="F5335" s="76">
        <v>611210</v>
      </c>
      <c r="G5335" s="75" t="s">
        <v>221</v>
      </c>
      <c r="H5335" s="77">
        <v>45155.740000000005</v>
      </c>
      <c r="I5335" s="77">
        <v>83936.760000000009</v>
      </c>
      <c r="J5335" s="77">
        <v>101532</v>
      </c>
      <c r="K5335" s="77">
        <v>50765.82</v>
      </c>
      <c r="L5335" s="80">
        <v>101532</v>
      </c>
      <c r="M5335" s="80"/>
      <c r="N5335" s="80"/>
      <c r="O5335" s="80"/>
      <c r="P5335" s="80"/>
      <c r="Q5335" s="78">
        <v>110010</v>
      </c>
      <c r="R5335" s="79" t="s">
        <v>44</v>
      </c>
      <c r="S5335" s="78">
        <v>35</v>
      </c>
      <c r="T5335" s="79" t="s">
        <v>44</v>
      </c>
      <c r="U5335" s="78">
        <v>11</v>
      </c>
      <c r="V5335" s="80" t="s">
        <v>156</v>
      </c>
      <c r="W5335" s="78">
        <v>61</v>
      </c>
      <c r="X5335" s="78">
        <v>9</v>
      </c>
    </row>
    <row r="5336" spans="1:24" x14ac:dyDescent="0.25">
      <c r="A5336" s="67"/>
      <c r="B5336" s="67"/>
      <c r="C5336" s="67" t="s">
        <v>713</v>
      </c>
      <c r="D5336" s="107">
        <v>240105</v>
      </c>
      <c r="E5336" s="75" t="s">
        <v>552</v>
      </c>
      <c r="F5336" s="76">
        <v>611310</v>
      </c>
      <c r="G5336" s="75" t="s">
        <v>179</v>
      </c>
      <c r="H5336" s="77"/>
      <c r="I5336" s="77"/>
      <c r="J5336" s="77"/>
      <c r="K5336" s="77"/>
      <c r="L5336" s="80">
        <v>77076</v>
      </c>
      <c r="M5336" s="80"/>
      <c r="N5336" s="80"/>
      <c r="O5336" s="80"/>
      <c r="P5336" s="80">
        <v>77076</v>
      </c>
      <c r="Q5336" s="78">
        <v>110010</v>
      </c>
      <c r="R5336" s="79" t="s">
        <v>44</v>
      </c>
      <c r="S5336" s="78">
        <v>35</v>
      </c>
      <c r="T5336" s="79" t="s">
        <v>44</v>
      </c>
      <c r="U5336" s="78">
        <v>11</v>
      </c>
      <c r="V5336" s="80" t="s">
        <v>156</v>
      </c>
      <c r="W5336" s="78">
        <v>61</v>
      </c>
      <c r="X5336" s="78">
        <v>9</v>
      </c>
    </row>
    <row r="5337" spans="1:24" x14ac:dyDescent="0.25">
      <c r="A5337" s="67"/>
      <c r="B5337" s="67">
        <v>4613</v>
      </c>
      <c r="C5337" s="67" t="s">
        <v>713</v>
      </c>
      <c r="D5337" s="107">
        <v>240105</v>
      </c>
      <c r="E5337" s="75" t="s">
        <v>552</v>
      </c>
      <c r="F5337" s="76">
        <v>611320</v>
      </c>
      <c r="G5337" s="75" t="s">
        <v>180</v>
      </c>
      <c r="H5337" s="77">
        <v>690926.9800000001</v>
      </c>
      <c r="I5337" s="77">
        <v>799942.16999999993</v>
      </c>
      <c r="J5337" s="77">
        <v>935167</v>
      </c>
      <c r="K5337" s="77">
        <v>444407.92999999993</v>
      </c>
      <c r="L5337" s="80">
        <v>929951</v>
      </c>
      <c r="M5337" s="80"/>
      <c r="N5337" s="80"/>
      <c r="O5337" s="80"/>
      <c r="P5337" s="80"/>
      <c r="Q5337" s="78">
        <v>110010</v>
      </c>
      <c r="R5337" s="79" t="s">
        <v>44</v>
      </c>
      <c r="S5337" s="78">
        <v>35</v>
      </c>
      <c r="T5337" s="79" t="s">
        <v>44</v>
      </c>
      <c r="U5337" s="78">
        <v>11</v>
      </c>
      <c r="V5337" s="80" t="s">
        <v>156</v>
      </c>
      <c r="W5337" s="78">
        <v>61</v>
      </c>
      <c r="X5337" s="78">
        <v>9</v>
      </c>
    </row>
    <row r="5338" spans="1:24" x14ac:dyDescent="0.25">
      <c r="A5338" s="67"/>
      <c r="B5338" s="67">
        <v>4614</v>
      </c>
      <c r="C5338" s="67" t="s">
        <v>713</v>
      </c>
      <c r="D5338" s="107">
        <v>240105</v>
      </c>
      <c r="E5338" s="75" t="s">
        <v>552</v>
      </c>
      <c r="F5338" s="76">
        <v>611420</v>
      </c>
      <c r="G5338" s="75" t="s">
        <v>181</v>
      </c>
      <c r="H5338" s="77">
        <v>48526.44</v>
      </c>
      <c r="I5338" s="77">
        <v>50467.44000000001</v>
      </c>
      <c r="J5338" s="77">
        <v>52487</v>
      </c>
      <c r="K5338" s="77">
        <v>26243.1</v>
      </c>
      <c r="L5338" s="80">
        <v>52486</v>
      </c>
      <c r="M5338" s="80"/>
      <c r="N5338" s="80"/>
      <c r="O5338" s="80"/>
      <c r="P5338" s="80"/>
      <c r="Q5338" s="78">
        <v>110010</v>
      </c>
      <c r="R5338" s="79" t="s">
        <v>44</v>
      </c>
      <c r="S5338" s="78">
        <v>35</v>
      </c>
      <c r="T5338" s="79" t="s">
        <v>44</v>
      </c>
      <c r="U5338" s="78">
        <v>11</v>
      </c>
      <c r="V5338" s="80" t="s">
        <v>156</v>
      </c>
      <c r="W5338" s="78">
        <v>61</v>
      </c>
      <c r="X5338" s="78">
        <v>9</v>
      </c>
    </row>
    <row r="5339" spans="1:24" x14ac:dyDescent="0.25">
      <c r="A5339" s="67"/>
      <c r="B5339" s="67">
        <v>4615</v>
      </c>
      <c r="C5339" s="67" t="s">
        <v>713</v>
      </c>
      <c r="D5339" s="107">
        <v>240105</v>
      </c>
      <c r="E5339" s="75" t="s">
        <v>552</v>
      </c>
      <c r="F5339" s="76">
        <v>611493</v>
      </c>
      <c r="G5339" s="75" t="s">
        <v>218</v>
      </c>
      <c r="H5339" s="77">
        <v>4307.9799999999996</v>
      </c>
      <c r="I5339" s="77">
        <v>4794.93</v>
      </c>
      <c r="J5339" s="77">
        <v>995</v>
      </c>
      <c r="K5339" s="77">
        <v>994.64</v>
      </c>
      <c r="L5339" s="80">
        <v>0</v>
      </c>
      <c r="M5339" s="80"/>
      <c r="N5339" s="80"/>
      <c r="O5339" s="80"/>
      <c r="P5339" s="80"/>
      <c r="Q5339" s="78">
        <v>110010</v>
      </c>
      <c r="R5339" s="79" t="s">
        <v>44</v>
      </c>
      <c r="S5339" s="78">
        <v>35</v>
      </c>
      <c r="T5339" s="79" t="s">
        <v>44</v>
      </c>
      <c r="U5339" s="78">
        <v>11</v>
      </c>
      <c r="V5339" s="80" t="s">
        <v>156</v>
      </c>
      <c r="W5339" s="78">
        <v>61</v>
      </c>
      <c r="X5339" s="78">
        <v>9</v>
      </c>
    </row>
    <row r="5340" spans="1:24" x14ac:dyDescent="0.25">
      <c r="A5340" s="67"/>
      <c r="B5340" s="67">
        <v>4616</v>
      </c>
      <c r="C5340" s="67" t="s">
        <v>713</v>
      </c>
      <c r="D5340" s="107">
        <v>240105</v>
      </c>
      <c r="E5340" s="75" t="s">
        <v>552</v>
      </c>
      <c r="F5340" s="76">
        <v>712370</v>
      </c>
      <c r="G5340" s="75" t="s">
        <v>184</v>
      </c>
      <c r="H5340" s="77">
        <v>20960</v>
      </c>
      <c r="I5340" s="77">
        <v>39420</v>
      </c>
      <c r="J5340" s="77">
        <v>32702</v>
      </c>
      <c r="K5340" s="77">
        <v>32100</v>
      </c>
      <c r="L5340" s="80">
        <v>35500</v>
      </c>
      <c r="M5340" s="80"/>
      <c r="N5340" s="80"/>
      <c r="O5340" s="80"/>
      <c r="P5340" s="80"/>
      <c r="Q5340" s="78">
        <v>110010</v>
      </c>
      <c r="R5340" s="79" t="s">
        <v>44</v>
      </c>
      <c r="S5340" s="78">
        <v>35</v>
      </c>
      <c r="T5340" s="79" t="s">
        <v>44</v>
      </c>
      <c r="U5340" s="78">
        <v>11</v>
      </c>
      <c r="V5340" s="80" t="s">
        <v>156</v>
      </c>
      <c r="W5340" s="78">
        <v>71</v>
      </c>
      <c r="X5340" s="78">
        <v>9</v>
      </c>
    </row>
    <row r="5341" spans="1:24" s="66" customFormat="1" x14ac:dyDescent="0.25">
      <c r="A5341" s="67"/>
      <c r="B5341" s="67">
        <v>4617</v>
      </c>
      <c r="C5341" s="67" t="s">
        <v>713</v>
      </c>
      <c r="D5341" s="107">
        <v>240105</v>
      </c>
      <c r="E5341" s="75" t="s">
        <v>552</v>
      </c>
      <c r="F5341" s="76">
        <v>733120</v>
      </c>
      <c r="G5341" s="75" t="s">
        <v>188</v>
      </c>
      <c r="H5341" s="77">
        <v>3468.35</v>
      </c>
      <c r="I5341" s="77">
        <v>1915.18</v>
      </c>
      <c r="J5341" s="77">
        <v>1973</v>
      </c>
      <c r="K5341" s="77">
        <v>797.20999999999992</v>
      </c>
      <c r="L5341" s="80">
        <v>1500</v>
      </c>
      <c r="M5341" s="80"/>
      <c r="N5341" s="80"/>
      <c r="O5341" s="80"/>
      <c r="P5341" s="80"/>
      <c r="Q5341" s="78">
        <v>110010</v>
      </c>
      <c r="R5341" s="79" t="s">
        <v>44</v>
      </c>
      <c r="S5341" s="78">
        <v>35</v>
      </c>
      <c r="T5341" s="79" t="s">
        <v>44</v>
      </c>
      <c r="U5341" s="78">
        <v>11</v>
      </c>
      <c r="V5341" s="80" t="s">
        <v>156</v>
      </c>
      <c r="W5341" s="78">
        <v>73</v>
      </c>
      <c r="X5341" s="78">
        <v>9</v>
      </c>
    </row>
    <row r="5342" spans="1:24" x14ac:dyDescent="0.25">
      <c r="A5342" s="67"/>
      <c r="B5342" s="67">
        <v>4618</v>
      </c>
      <c r="C5342" s="67" t="s">
        <v>713</v>
      </c>
      <c r="D5342" s="107">
        <v>240105</v>
      </c>
      <c r="E5342" s="75" t="s">
        <v>552</v>
      </c>
      <c r="F5342" s="76">
        <v>733210</v>
      </c>
      <c r="G5342" s="75" t="s">
        <v>251</v>
      </c>
      <c r="H5342" s="77">
        <v>0</v>
      </c>
      <c r="I5342" s="77">
        <v>92.929999999999993</v>
      </c>
      <c r="J5342" s="77">
        <v>500</v>
      </c>
      <c r="K5342" s="77">
        <v>0</v>
      </c>
      <c r="L5342" s="80">
        <v>0</v>
      </c>
      <c r="M5342" s="80"/>
      <c r="N5342" s="80"/>
      <c r="O5342" s="80"/>
      <c r="P5342" s="80"/>
      <c r="Q5342" s="78">
        <v>110010</v>
      </c>
      <c r="R5342" s="79" t="s">
        <v>44</v>
      </c>
      <c r="S5342" s="78">
        <v>35</v>
      </c>
      <c r="T5342" s="79" t="s">
        <v>44</v>
      </c>
      <c r="U5342" s="78">
        <v>11</v>
      </c>
      <c r="V5342" s="80" t="s">
        <v>156</v>
      </c>
      <c r="W5342" s="78">
        <v>73</v>
      </c>
      <c r="X5342" s="78">
        <v>9</v>
      </c>
    </row>
    <row r="5343" spans="1:24" x14ac:dyDescent="0.25">
      <c r="A5343" s="67"/>
      <c r="B5343" s="67"/>
      <c r="C5343" s="67" t="s">
        <v>713</v>
      </c>
      <c r="D5343" s="107">
        <v>240105</v>
      </c>
      <c r="E5343" s="75" t="s">
        <v>552</v>
      </c>
      <c r="F5343" s="76">
        <v>733310</v>
      </c>
      <c r="G5343" s="75" t="s">
        <v>215</v>
      </c>
      <c r="H5343" s="77"/>
      <c r="I5343" s="77"/>
      <c r="J5343" s="77"/>
      <c r="K5343" s="77"/>
      <c r="L5343" s="80">
        <v>58000</v>
      </c>
      <c r="M5343" s="80"/>
      <c r="N5343" s="80"/>
      <c r="O5343" s="80">
        <v>58000</v>
      </c>
      <c r="P5343" s="80"/>
      <c r="Q5343" s="78">
        <v>110010</v>
      </c>
      <c r="R5343" s="79" t="s">
        <v>44</v>
      </c>
      <c r="S5343" s="78">
        <v>35</v>
      </c>
      <c r="T5343" s="79" t="s">
        <v>44</v>
      </c>
      <c r="U5343" s="78">
        <v>11</v>
      </c>
      <c r="V5343" s="80" t="s">
        <v>156</v>
      </c>
      <c r="W5343" s="78">
        <v>73</v>
      </c>
      <c r="X5343" s="78">
        <v>9</v>
      </c>
    </row>
    <row r="5344" spans="1:24" x14ac:dyDescent="0.25">
      <c r="A5344" s="67"/>
      <c r="B5344" s="67">
        <v>4619</v>
      </c>
      <c r="C5344" s="67" t="s">
        <v>713</v>
      </c>
      <c r="D5344" s="107">
        <v>240105</v>
      </c>
      <c r="E5344" s="75" t="s">
        <v>552</v>
      </c>
      <c r="F5344" s="76">
        <v>744210</v>
      </c>
      <c r="G5344" s="75" t="s">
        <v>190</v>
      </c>
      <c r="H5344" s="77">
        <v>1239.6499999999999</v>
      </c>
      <c r="I5344" s="77">
        <v>902.41000000000008</v>
      </c>
      <c r="J5344" s="77">
        <v>1000</v>
      </c>
      <c r="K5344" s="77">
        <v>210.77</v>
      </c>
      <c r="L5344" s="80">
        <v>1000</v>
      </c>
      <c r="M5344" s="80"/>
      <c r="N5344" s="80"/>
      <c r="O5344" s="80"/>
      <c r="P5344" s="80"/>
      <c r="Q5344" s="78">
        <v>110010</v>
      </c>
      <c r="R5344" s="79" t="s">
        <v>44</v>
      </c>
      <c r="S5344" s="78">
        <v>35</v>
      </c>
      <c r="T5344" s="79" t="s">
        <v>44</v>
      </c>
      <c r="U5344" s="78">
        <v>11</v>
      </c>
      <c r="V5344" s="80" t="s">
        <v>156</v>
      </c>
      <c r="W5344" s="78">
        <v>74</v>
      </c>
      <c r="X5344" s="78">
        <v>9</v>
      </c>
    </row>
    <row r="5345" spans="1:24" x14ac:dyDescent="0.25">
      <c r="A5345" s="67"/>
      <c r="B5345" s="67">
        <v>4620</v>
      </c>
      <c r="C5345" s="67" t="s">
        <v>713</v>
      </c>
      <c r="D5345" s="107">
        <v>240105</v>
      </c>
      <c r="E5345" s="75" t="s">
        <v>552</v>
      </c>
      <c r="F5345" s="76">
        <v>744220</v>
      </c>
      <c r="G5345" s="75" t="s">
        <v>191</v>
      </c>
      <c r="H5345" s="77">
        <v>5684.69</v>
      </c>
      <c r="I5345" s="77">
        <v>5609.4900000000007</v>
      </c>
      <c r="J5345" s="77">
        <v>29852</v>
      </c>
      <c r="K5345" s="77">
        <v>2327.4</v>
      </c>
      <c r="L5345" s="80">
        <v>26000</v>
      </c>
      <c r="M5345" s="80"/>
      <c r="N5345" s="80"/>
      <c r="O5345" s="80"/>
      <c r="P5345" s="80"/>
      <c r="Q5345" s="78">
        <v>110010</v>
      </c>
      <c r="R5345" s="79" t="s">
        <v>44</v>
      </c>
      <c r="S5345" s="78">
        <v>35</v>
      </c>
      <c r="T5345" s="79" t="s">
        <v>44</v>
      </c>
      <c r="U5345" s="78">
        <v>11</v>
      </c>
      <c r="V5345" s="80" t="s">
        <v>156</v>
      </c>
      <c r="W5345" s="78">
        <v>74</v>
      </c>
      <c r="X5345" s="78">
        <v>9</v>
      </c>
    </row>
    <row r="5346" spans="1:24" s="66" customFormat="1" x14ac:dyDescent="0.25">
      <c r="A5346" s="67"/>
      <c r="B5346" s="67">
        <v>4621</v>
      </c>
      <c r="C5346" s="67" t="s">
        <v>713</v>
      </c>
      <c r="D5346" s="107">
        <v>240105</v>
      </c>
      <c r="E5346" s="75" t="s">
        <v>552</v>
      </c>
      <c r="F5346" s="76">
        <v>744230</v>
      </c>
      <c r="G5346" s="75" t="s">
        <v>234</v>
      </c>
      <c r="H5346" s="77">
        <v>327</v>
      </c>
      <c r="I5346" s="77">
        <v>367.5</v>
      </c>
      <c r="J5346" s="77">
        <v>1500</v>
      </c>
      <c r="K5346" s="77">
        <v>0</v>
      </c>
      <c r="L5346" s="80">
        <v>0</v>
      </c>
      <c r="M5346" s="80"/>
      <c r="N5346" s="80"/>
      <c r="O5346" s="80"/>
      <c r="P5346" s="80"/>
      <c r="Q5346" s="78">
        <v>110010</v>
      </c>
      <c r="R5346" s="79" t="s">
        <v>44</v>
      </c>
      <c r="S5346" s="78">
        <v>35</v>
      </c>
      <c r="T5346" s="79" t="s">
        <v>44</v>
      </c>
      <c r="U5346" s="78">
        <v>11</v>
      </c>
      <c r="V5346" s="80" t="s">
        <v>156</v>
      </c>
      <c r="W5346" s="78">
        <v>74</v>
      </c>
      <c r="X5346" s="78">
        <v>9</v>
      </c>
    </row>
    <row r="5347" spans="1:24" x14ac:dyDescent="0.25">
      <c r="A5347" s="67"/>
      <c r="B5347" s="67">
        <v>4622</v>
      </c>
      <c r="C5347" s="67" t="s">
        <v>713</v>
      </c>
      <c r="D5347" s="107">
        <v>240105</v>
      </c>
      <c r="E5347" s="75" t="s">
        <v>552</v>
      </c>
      <c r="F5347" s="76">
        <v>755240</v>
      </c>
      <c r="G5347" s="75" t="s">
        <v>193</v>
      </c>
      <c r="H5347" s="77">
        <v>295.89999999999998</v>
      </c>
      <c r="I5347" s="77">
        <v>5386.6600000000008</v>
      </c>
      <c r="J5347" s="77">
        <v>2045</v>
      </c>
      <c r="K5347" s="77">
        <v>2044.78</v>
      </c>
      <c r="L5347" s="80">
        <f>2000+140000</f>
        <v>142000</v>
      </c>
      <c r="M5347" s="80"/>
      <c r="N5347" s="80"/>
      <c r="O5347" s="80">
        <v>140000</v>
      </c>
      <c r="P5347" s="80"/>
      <c r="Q5347" s="78">
        <v>110010</v>
      </c>
      <c r="R5347" s="79" t="s">
        <v>44</v>
      </c>
      <c r="S5347" s="78">
        <v>35</v>
      </c>
      <c r="T5347" s="79" t="s">
        <v>44</v>
      </c>
      <c r="U5347" s="78">
        <v>11</v>
      </c>
      <c r="V5347" s="80" t="s">
        <v>156</v>
      </c>
      <c r="W5347" s="78">
        <v>75</v>
      </c>
      <c r="X5347" s="78">
        <v>9</v>
      </c>
    </row>
    <row r="5348" spans="1:24" x14ac:dyDescent="0.25">
      <c r="A5348" s="67"/>
      <c r="B5348" s="67">
        <v>4623</v>
      </c>
      <c r="C5348" s="67" t="s">
        <v>713</v>
      </c>
      <c r="D5348" s="107">
        <v>240105</v>
      </c>
      <c r="E5348" s="75" t="s">
        <v>552</v>
      </c>
      <c r="F5348" s="76">
        <v>755310</v>
      </c>
      <c r="G5348" s="75" t="s">
        <v>194</v>
      </c>
      <c r="H5348" s="77">
        <v>0</v>
      </c>
      <c r="I5348" s="77">
        <v>0</v>
      </c>
      <c r="J5348" s="77">
        <v>300</v>
      </c>
      <c r="K5348" s="77">
        <v>0</v>
      </c>
      <c r="L5348" s="80">
        <v>0</v>
      </c>
      <c r="M5348" s="80"/>
      <c r="N5348" s="80"/>
      <c r="O5348" s="80"/>
      <c r="P5348" s="80"/>
      <c r="Q5348" s="78">
        <v>110010</v>
      </c>
      <c r="R5348" s="79" t="s">
        <v>44</v>
      </c>
      <c r="S5348" s="78">
        <v>35</v>
      </c>
      <c r="T5348" s="79" t="s">
        <v>44</v>
      </c>
      <c r="U5348" s="78">
        <v>11</v>
      </c>
      <c r="V5348" s="80" t="s">
        <v>156</v>
      </c>
      <c r="W5348" s="78">
        <v>75</v>
      </c>
      <c r="X5348" s="78">
        <v>9</v>
      </c>
    </row>
    <row r="5349" spans="1:24" s="66" customFormat="1" x14ac:dyDescent="0.25">
      <c r="A5349" s="67"/>
      <c r="B5349" s="67">
        <v>4624</v>
      </c>
      <c r="C5349" s="67" t="s">
        <v>713</v>
      </c>
      <c r="D5349" s="107">
        <v>240105</v>
      </c>
      <c r="E5349" s="75" t="s">
        <v>552</v>
      </c>
      <c r="F5349" s="76">
        <v>765425</v>
      </c>
      <c r="G5349" s="75" t="s">
        <v>201</v>
      </c>
      <c r="H5349" s="77">
        <v>159.6</v>
      </c>
      <c r="I5349" s="77">
        <v>0</v>
      </c>
      <c r="J5349" s="77">
        <v>0</v>
      </c>
      <c r="K5349" s="77">
        <v>0</v>
      </c>
      <c r="L5349" s="80">
        <v>0</v>
      </c>
      <c r="M5349" s="80"/>
      <c r="N5349" s="80"/>
      <c r="O5349" s="80"/>
      <c r="P5349" s="80"/>
      <c r="Q5349" s="78">
        <v>110010</v>
      </c>
      <c r="R5349" s="79" t="s">
        <v>44</v>
      </c>
      <c r="S5349" s="78">
        <v>35</v>
      </c>
      <c r="T5349" s="79" t="s">
        <v>44</v>
      </c>
      <c r="U5349" s="78">
        <v>11</v>
      </c>
      <c r="V5349" s="80" t="s">
        <v>156</v>
      </c>
      <c r="W5349" s="78">
        <v>76</v>
      </c>
      <c r="X5349" s="78">
        <v>9</v>
      </c>
    </row>
    <row r="5350" spans="1:24" x14ac:dyDescent="0.25">
      <c r="A5350" s="67"/>
      <c r="B5350" s="67">
        <v>4625</v>
      </c>
      <c r="C5350" s="67" t="s">
        <v>713</v>
      </c>
      <c r="D5350" s="107">
        <v>240105</v>
      </c>
      <c r="E5350" s="75" t="s">
        <v>552</v>
      </c>
      <c r="F5350" s="76">
        <v>787410</v>
      </c>
      <c r="G5350" s="75" t="s">
        <v>227</v>
      </c>
      <c r="H5350" s="77">
        <v>2526.25</v>
      </c>
      <c r="I5350" s="77">
        <v>0</v>
      </c>
      <c r="J5350" s="77">
        <v>0</v>
      </c>
      <c r="K5350" s="77">
        <v>0</v>
      </c>
      <c r="L5350" s="80">
        <v>0</v>
      </c>
      <c r="M5350" s="80"/>
      <c r="N5350" s="80"/>
      <c r="O5350" s="80"/>
      <c r="P5350" s="80"/>
      <c r="Q5350" s="78">
        <v>110010</v>
      </c>
      <c r="R5350" s="79" t="s">
        <v>44</v>
      </c>
      <c r="S5350" s="78">
        <v>35</v>
      </c>
      <c r="T5350" s="79" t="s">
        <v>44</v>
      </c>
      <c r="U5350" s="78">
        <v>11</v>
      </c>
      <c r="V5350" s="80" t="s">
        <v>156</v>
      </c>
      <c r="W5350" s="78">
        <v>78</v>
      </c>
      <c r="X5350" s="78">
        <v>9</v>
      </c>
    </row>
    <row r="5351" spans="1:24" x14ac:dyDescent="0.25">
      <c r="A5351" s="67"/>
      <c r="B5351" s="67">
        <v>4626</v>
      </c>
      <c r="C5351" s="67" t="s">
        <v>713</v>
      </c>
      <c r="D5351" s="107">
        <v>240105</v>
      </c>
      <c r="E5351" s="75" t="s">
        <v>552</v>
      </c>
      <c r="F5351" s="76">
        <v>787430</v>
      </c>
      <c r="G5351" s="75" t="s">
        <v>207</v>
      </c>
      <c r="H5351" s="77">
        <v>3967.62</v>
      </c>
      <c r="I5351" s="77">
        <v>5721.8</v>
      </c>
      <c r="J5351" s="77">
        <v>0</v>
      </c>
      <c r="K5351" s="77">
        <v>0</v>
      </c>
      <c r="L5351" s="80">
        <v>0</v>
      </c>
      <c r="M5351" s="80"/>
      <c r="N5351" s="80"/>
      <c r="O5351" s="80"/>
      <c r="P5351" s="80"/>
      <c r="Q5351" s="78">
        <v>110010</v>
      </c>
      <c r="R5351" s="79" t="s">
        <v>44</v>
      </c>
      <c r="S5351" s="78">
        <v>35</v>
      </c>
      <c r="T5351" s="79" t="s">
        <v>44</v>
      </c>
      <c r="U5351" s="78">
        <v>11</v>
      </c>
      <c r="V5351" s="80" t="s">
        <v>156</v>
      </c>
      <c r="W5351" s="78">
        <v>78</v>
      </c>
      <c r="X5351" s="78">
        <v>9</v>
      </c>
    </row>
    <row r="5352" spans="1:24" x14ac:dyDescent="0.25">
      <c r="A5352" s="67"/>
      <c r="B5352" s="67"/>
      <c r="C5352" s="67" t="s">
        <v>713</v>
      </c>
      <c r="D5352" s="107">
        <v>240105</v>
      </c>
      <c r="E5352" s="75" t="s">
        <v>552</v>
      </c>
      <c r="F5352" s="66">
        <v>798142</v>
      </c>
      <c r="G5352" s="66" t="s">
        <v>839</v>
      </c>
      <c r="H5352" s="77"/>
      <c r="I5352" s="77"/>
      <c r="J5352" s="77"/>
      <c r="K5352" s="77"/>
      <c r="L5352" s="80">
        <v>-6600</v>
      </c>
      <c r="M5352" s="80"/>
      <c r="N5352" s="80"/>
      <c r="O5352" s="80"/>
      <c r="P5352" s="80"/>
      <c r="Q5352" s="78">
        <v>110010</v>
      </c>
      <c r="R5352" s="79" t="s">
        <v>44</v>
      </c>
      <c r="S5352" s="78">
        <v>35</v>
      </c>
      <c r="T5352" s="79" t="s">
        <v>44</v>
      </c>
      <c r="U5352" s="78">
        <v>11</v>
      </c>
      <c r="V5352" s="80" t="s">
        <v>156</v>
      </c>
      <c r="W5352" s="78">
        <v>79</v>
      </c>
      <c r="X5352" s="78">
        <v>9</v>
      </c>
    </row>
    <row r="5353" spans="1:24" x14ac:dyDescent="0.25">
      <c r="A5353" s="67"/>
      <c r="B5353" s="67">
        <v>4627</v>
      </c>
      <c r="C5353" s="67" t="s">
        <v>817</v>
      </c>
      <c r="D5353" s="107">
        <v>221115</v>
      </c>
      <c r="E5353" s="75" t="s">
        <v>638</v>
      </c>
      <c r="F5353" s="76">
        <v>611210</v>
      </c>
      <c r="G5353" s="75" t="s">
        <v>221</v>
      </c>
      <c r="H5353" s="77">
        <v>86434.799999999988</v>
      </c>
      <c r="I5353" s="77">
        <v>89892.240000000034</v>
      </c>
      <c r="J5353" s="77">
        <v>93488</v>
      </c>
      <c r="K5353" s="77">
        <v>46743.960000000006</v>
      </c>
      <c r="L5353" s="80">
        <v>93488</v>
      </c>
      <c r="M5353" s="80"/>
      <c r="N5353" s="80"/>
      <c r="O5353" s="80"/>
      <c r="P5353" s="80"/>
      <c r="Q5353" s="78">
        <v>110010</v>
      </c>
      <c r="R5353" s="79" t="s">
        <v>31</v>
      </c>
      <c r="S5353" s="78">
        <v>30</v>
      </c>
      <c r="T5353" s="79" t="s">
        <v>31</v>
      </c>
      <c r="U5353" s="78">
        <v>11</v>
      </c>
      <c r="V5353" s="80" t="s">
        <v>156</v>
      </c>
      <c r="W5353" s="78">
        <v>61</v>
      </c>
      <c r="X5353" s="78">
        <v>9</v>
      </c>
    </row>
    <row r="5354" spans="1:24" x14ac:dyDescent="0.25">
      <c r="A5354" s="67"/>
      <c r="B5354" s="67">
        <v>4628</v>
      </c>
      <c r="C5354" s="67" t="s">
        <v>817</v>
      </c>
      <c r="D5354" s="107">
        <v>221115</v>
      </c>
      <c r="E5354" s="75" t="s">
        <v>638</v>
      </c>
      <c r="F5354" s="76">
        <v>611320</v>
      </c>
      <c r="G5354" s="75" t="s">
        <v>180</v>
      </c>
      <c r="H5354" s="77">
        <v>296100.72000000003</v>
      </c>
      <c r="I5354" s="77">
        <v>347635.35000000009</v>
      </c>
      <c r="J5354" s="77">
        <v>405985</v>
      </c>
      <c r="K5354" s="77">
        <v>199089.18</v>
      </c>
      <c r="L5354" s="80">
        <v>413790</v>
      </c>
      <c r="M5354" s="80"/>
      <c r="N5354" s="80"/>
      <c r="O5354" s="80"/>
      <c r="P5354" s="80"/>
      <c r="Q5354" s="78">
        <v>110010</v>
      </c>
      <c r="R5354" s="79" t="s">
        <v>31</v>
      </c>
      <c r="S5354" s="78">
        <v>30</v>
      </c>
      <c r="T5354" s="79" t="s">
        <v>31</v>
      </c>
      <c r="U5354" s="78">
        <v>11</v>
      </c>
      <c r="V5354" s="80" t="s">
        <v>156</v>
      </c>
      <c r="W5354" s="78">
        <v>61</v>
      </c>
      <c r="X5354" s="78">
        <v>9</v>
      </c>
    </row>
    <row r="5355" spans="1:24" x14ac:dyDescent="0.25">
      <c r="A5355" s="67"/>
      <c r="B5355" s="67">
        <v>4629</v>
      </c>
      <c r="C5355" s="67" t="s">
        <v>817</v>
      </c>
      <c r="D5355" s="107">
        <v>221115</v>
      </c>
      <c r="E5355" s="75" t="s">
        <v>638</v>
      </c>
      <c r="F5355" s="76">
        <v>611420</v>
      </c>
      <c r="G5355" s="75" t="s">
        <v>181</v>
      </c>
      <c r="H5355" s="77">
        <v>32691.480000000007</v>
      </c>
      <c r="I5355" s="77">
        <v>33999.12000000001</v>
      </c>
      <c r="J5355" s="77">
        <v>35360</v>
      </c>
      <c r="K5355" s="77">
        <v>17679.54</v>
      </c>
      <c r="L5355" s="80">
        <v>35359</v>
      </c>
      <c r="M5355" s="80"/>
      <c r="N5355" s="80"/>
      <c r="O5355" s="80"/>
      <c r="P5355" s="80"/>
      <c r="Q5355" s="78">
        <v>110010</v>
      </c>
      <c r="R5355" s="79" t="s">
        <v>31</v>
      </c>
      <c r="S5355" s="78">
        <v>30</v>
      </c>
      <c r="T5355" s="79" t="s">
        <v>31</v>
      </c>
      <c r="U5355" s="78">
        <v>11</v>
      </c>
      <c r="V5355" s="80" t="s">
        <v>156</v>
      </c>
      <c r="W5355" s="78">
        <v>61</v>
      </c>
      <c r="X5355" s="78">
        <v>9</v>
      </c>
    </row>
    <row r="5356" spans="1:24" x14ac:dyDescent="0.25">
      <c r="A5356" s="67"/>
      <c r="B5356" s="67">
        <v>4630</v>
      </c>
      <c r="C5356" s="67" t="s">
        <v>817</v>
      </c>
      <c r="D5356" s="107">
        <v>221115</v>
      </c>
      <c r="E5356" s="75" t="s">
        <v>638</v>
      </c>
      <c r="F5356" s="76">
        <v>611460</v>
      </c>
      <c r="G5356" s="75" t="s">
        <v>182</v>
      </c>
      <c r="H5356" s="77">
        <v>3043.6899999999996</v>
      </c>
      <c r="I5356" s="77">
        <v>11402.38</v>
      </c>
      <c r="J5356" s="77">
        <v>11856</v>
      </c>
      <c r="K5356" s="77">
        <v>5948.67</v>
      </c>
      <c r="L5356" s="80">
        <v>11856</v>
      </c>
      <c r="M5356" s="80"/>
      <c r="N5356" s="80"/>
      <c r="O5356" s="80"/>
      <c r="P5356" s="80"/>
      <c r="Q5356" s="78">
        <v>110010</v>
      </c>
      <c r="R5356" s="79" t="s">
        <v>31</v>
      </c>
      <c r="S5356" s="78">
        <v>30</v>
      </c>
      <c r="T5356" s="79" t="s">
        <v>31</v>
      </c>
      <c r="U5356" s="78">
        <v>11</v>
      </c>
      <c r="V5356" s="80" t="s">
        <v>156</v>
      </c>
      <c r="W5356" s="78">
        <v>61</v>
      </c>
      <c r="X5356" s="78">
        <v>9</v>
      </c>
    </row>
    <row r="5357" spans="1:24" x14ac:dyDescent="0.25">
      <c r="A5357" s="67"/>
      <c r="B5357" s="67">
        <v>4631</v>
      </c>
      <c r="C5357" s="67" t="s">
        <v>817</v>
      </c>
      <c r="D5357" s="107">
        <v>221115</v>
      </c>
      <c r="E5357" s="75" t="s">
        <v>638</v>
      </c>
      <c r="F5357" s="76">
        <v>611480</v>
      </c>
      <c r="G5357" s="75" t="s">
        <v>289</v>
      </c>
      <c r="H5357" s="77">
        <v>16810.329999999998</v>
      </c>
      <c r="I5357" s="77">
        <v>17027.09</v>
      </c>
      <c r="J5357" s="77">
        <v>21640</v>
      </c>
      <c r="K5357" s="77">
        <v>7770.8399999999992</v>
      </c>
      <c r="L5357" s="80">
        <v>21640</v>
      </c>
      <c r="M5357" s="80"/>
      <c r="N5357" s="80"/>
      <c r="O5357" s="80"/>
      <c r="P5357" s="80"/>
      <c r="Q5357" s="78">
        <v>110010</v>
      </c>
      <c r="R5357" s="79" t="s">
        <v>31</v>
      </c>
      <c r="S5357" s="78">
        <v>30</v>
      </c>
      <c r="T5357" s="79" t="s">
        <v>31</v>
      </c>
      <c r="U5357" s="78">
        <v>11</v>
      </c>
      <c r="V5357" s="80" t="s">
        <v>156</v>
      </c>
      <c r="W5357" s="78">
        <v>61</v>
      </c>
      <c r="X5357" s="78">
        <v>9</v>
      </c>
    </row>
    <row r="5358" spans="1:24" x14ac:dyDescent="0.25">
      <c r="A5358" s="67"/>
      <c r="B5358" s="67">
        <v>4632</v>
      </c>
      <c r="C5358" s="67" t="s">
        <v>817</v>
      </c>
      <c r="D5358" s="107">
        <v>221115</v>
      </c>
      <c r="E5358" s="75" t="s">
        <v>638</v>
      </c>
      <c r="F5358" s="76">
        <v>611489</v>
      </c>
      <c r="G5358" s="75" t="s">
        <v>733</v>
      </c>
      <c r="H5358" s="77">
        <v>0</v>
      </c>
      <c r="I5358" s="77">
        <v>0</v>
      </c>
      <c r="J5358" s="77">
        <v>115</v>
      </c>
      <c r="K5358" s="77">
        <v>42.5</v>
      </c>
      <c r="L5358" s="80">
        <v>100</v>
      </c>
      <c r="M5358" s="80"/>
      <c r="N5358" s="80"/>
      <c r="O5358" s="80"/>
      <c r="P5358" s="80"/>
      <c r="Q5358" s="78">
        <v>110010</v>
      </c>
      <c r="R5358" s="79" t="s">
        <v>31</v>
      </c>
      <c r="S5358" s="78">
        <v>30</v>
      </c>
      <c r="T5358" s="79" t="s">
        <v>31</v>
      </c>
      <c r="U5358" s="78">
        <v>11</v>
      </c>
      <c r="V5358" s="80" t="s">
        <v>156</v>
      </c>
      <c r="W5358" s="78">
        <v>61</v>
      </c>
      <c r="X5358" s="78">
        <v>9</v>
      </c>
    </row>
    <row r="5359" spans="1:24" x14ac:dyDescent="0.25">
      <c r="A5359" s="67"/>
      <c r="B5359" s="67">
        <v>4633</v>
      </c>
      <c r="C5359" s="67" t="s">
        <v>817</v>
      </c>
      <c r="D5359" s="107">
        <v>221115</v>
      </c>
      <c r="E5359" s="75" t="s">
        <v>638</v>
      </c>
      <c r="F5359" s="76">
        <v>611492</v>
      </c>
      <c r="G5359" s="75" t="s">
        <v>183</v>
      </c>
      <c r="H5359" s="77">
        <v>0</v>
      </c>
      <c r="I5359" s="77">
        <v>6.13</v>
      </c>
      <c r="J5359" s="77">
        <v>89</v>
      </c>
      <c r="K5359" s="77">
        <v>0</v>
      </c>
      <c r="L5359" s="80">
        <v>0</v>
      </c>
      <c r="M5359" s="80"/>
      <c r="N5359" s="80"/>
      <c r="O5359" s="80"/>
      <c r="P5359" s="80"/>
      <c r="Q5359" s="78">
        <v>110010</v>
      </c>
      <c r="R5359" s="79" t="s">
        <v>31</v>
      </c>
      <c r="S5359" s="78">
        <v>30</v>
      </c>
      <c r="T5359" s="79" t="s">
        <v>31</v>
      </c>
      <c r="U5359" s="78">
        <v>11</v>
      </c>
      <c r="V5359" s="80" t="s">
        <v>156</v>
      </c>
      <c r="W5359" s="78">
        <v>61</v>
      </c>
      <c r="X5359" s="78">
        <v>9</v>
      </c>
    </row>
    <row r="5360" spans="1:24" x14ac:dyDescent="0.25">
      <c r="A5360" s="67"/>
      <c r="B5360" s="67">
        <v>4634</v>
      </c>
      <c r="C5360" s="67" t="s">
        <v>817</v>
      </c>
      <c r="D5360" s="107">
        <v>221115</v>
      </c>
      <c r="E5360" s="75" t="s">
        <v>638</v>
      </c>
      <c r="F5360" s="76">
        <v>712320</v>
      </c>
      <c r="G5360" s="75" t="s">
        <v>276</v>
      </c>
      <c r="H5360" s="77">
        <v>0</v>
      </c>
      <c r="I5360" s="77">
        <v>0</v>
      </c>
      <c r="J5360" s="77">
        <v>1100</v>
      </c>
      <c r="K5360" s="77">
        <v>823.22</v>
      </c>
      <c r="L5360" s="80">
        <v>2000</v>
      </c>
      <c r="M5360" s="80"/>
      <c r="N5360" s="80"/>
      <c r="O5360" s="80"/>
      <c r="P5360" s="80"/>
      <c r="Q5360" s="78">
        <v>110010</v>
      </c>
      <c r="R5360" s="79" t="s">
        <v>31</v>
      </c>
      <c r="S5360" s="78">
        <v>30</v>
      </c>
      <c r="T5360" s="79" t="s">
        <v>31</v>
      </c>
      <c r="U5360" s="78">
        <v>11</v>
      </c>
      <c r="V5360" s="80" t="s">
        <v>156</v>
      </c>
      <c r="W5360" s="78">
        <v>71</v>
      </c>
      <c r="X5360" s="78">
        <v>9</v>
      </c>
    </row>
    <row r="5361" spans="1:24" x14ac:dyDescent="0.25">
      <c r="A5361" s="67"/>
      <c r="B5361" s="67">
        <v>4635</v>
      </c>
      <c r="C5361" s="67" t="s">
        <v>817</v>
      </c>
      <c r="D5361" s="107">
        <v>221115</v>
      </c>
      <c r="E5361" s="75" t="s">
        <v>638</v>
      </c>
      <c r="F5361" s="76">
        <v>712420</v>
      </c>
      <c r="G5361" s="75" t="s">
        <v>223</v>
      </c>
      <c r="H5361" s="77">
        <v>20.3</v>
      </c>
      <c r="I5361" s="77">
        <v>0</v>
      </c>
      <c r="J5361" s="77">
        <v>0</v>
      </c>
      <c r="K5361" s="77">
        <v>0</v>
      </c>
      <c r="L5361" s="80">
        <v>0</v>
      </c>
      <c r="M5361" s="80"/>
      <c r="N5361" s="80"/>
      <c r="O5361" s="80"/>
      <c r="P5361" s="80"/>
      <c r="Q5361" s="78">
        <v>110010</v>
      </c>
      <c r="R5361" s="79" t="s">
        <v>31</v>
      </c>
      <c r="S5361" s="78">
        <v>30</v>
      </c>
      <c r="T5361" s="79" t="s">
        <v>31</v>
      </c>
      <c r="U5361" s="78">
        <v>11</v>
      </c>
      <c r="V5361" s="80" t="s">
        <v>156</v>
      </c>
      <c r="W5361" s="78">
        <v>71</v>
      </c>
      <c r="X5361" s="78">
        <v>9</v>
      </c>
    </row>
    <row r="5362" spans="1:24" x14ac:dyDescent="0.25">
      <c r="A5362" s="67"/>
      <c r="B5362" s="67">
        <v>4636</v>
      </c>
      <c r="C5362" s="67" t="s">
        <v>817</v>
      </c>
      <c r="D5362" s="107">
        <v>221115</v>
      </c>
      <c r="E5362" s="75" t="s">
        <v>638</v>
      </c>
      <c r="F5362" s="76">
        <v>712655</v>
      </c>
      <c r="G5362" s="75" t="s">
        <v>237</v>
      </c>
      <c r="H5362" s="77">
        <v>93.93</v>
      </c>
      <c r="I5362" s="77">
        <v>0</v>
      </c>
      <c r="J5362" s="77">
        <v>0</v>
      </c>
      <c r="K5362" s="77">
        <v>0</v>
      </c>
      <c r="L5362" s="80">
        <v>0</v>
      </c>
      <c r="M5362" s="80"/>
      <c r="N5362" s="80"/>
      <c r="O5362" s="80"/>
      <c r="P5362" s="80"/>
      <c r="Q5362" s="78">
        <v>110010</v>
      </c>
      <c r="R5362" s="79" t="s">
        <v>31</v>
      </c>
      <c r="S5362" s="78">
        <v>30</v>
      </c>
      <c r="T5362" s="79" t="s">
        <v>31</v>
      </c>
      <c r="U5362" s="78">
        <v>11</v>
      </c>
      <c r="V5362" s="80" t="s">
        <v>156</v>
      </c>
      <c r="W5362" s="78">
        <v>71</v>
      </c>
      <c r="X5362" s="78">
        <v>9</v>
      </c>
    </row>
    <row r="5363" spans="1:24" x14ac:dyDescent="0.25">
      <c r="A5363" s="67"/>
      <c r="B5363" s="67">
        <v>4637</v>
      </c>
      <c r="C5363" s="67" t="s">
        <v>817</v>
      </c>
      <c r="D5363" s="107">
        <v>221115</v>
      </c>
      <c r="E5363" s="75" t="s">
        <v>638</v>
      </c>
      <c r="F5363" s="76">
        <v>733120</v>
      </c>
      <c r="G5363" s="75" t="s">
        <v>188</v>
      </c>
      <c r="H5363" s="77">
        <v>5369.0999999999995</v>
      </c>
      <c r="I5363" s="77">
        <v>5284.78</v>
      </c>
      <c r="J5363" s="77">
        <v>4200</v>
      </c>
      <c r="K5363" s="77">
        <v>1734.19</v>
      </c>
      <c r="L5363" s="80">
        <v>2000</v>
      </c>
      <c r="M5363" s="80"/>
      <c r="N5363" s="80"/>
      <c r="O5363" s="80"/>
      <c r="P5363" s="80"/>
      <c r="Q5363" s="78">
        <v>110010</v>
      </c>
      <c r="R5363" s="79" t="s">
        <v>31</v>
      </c>
      <c r="S5363" s="78">
        <v>30</v>
      </c>
      <c r="T5363" s="79" t="s">
        <v>31</v>
      </c>
      <c r="U5363" s="78">
        <v>11</v>
      </c>
      <c r="V5363" s="80" t="s">
        <v>156</v>
      </c>
      <c r="W5363" s="78">
        <v>73</v>
      </c>
      <c r="X5363" s="78">
        <v>9</v>
      </c>
    </row>
    <row r="5364" spans="1:24" x14ac:dyDescent="0.25">
      <c r="A5364" s="67"/>
      <c r="B5364" s="67">
        <v>4638</v>
      </c>
      <c r="C5364" s="67" t="s">
        <v>817</v>
      </c>
      <c r="D5364" s="107">
        <v>221115</v>
      </c>
      <c r="E5364" s="75" t="s">
        <v>638</v>
      </c>
      <c r="F5364" s="76">
        <v>733210</v>
      </c>
      <c r="G5364" s="75" t="s">
        <v>251</v>
      </c>
      <c r="H5364" s="77">
        <v>2983.6900000000005</v>
      </c>
      <c r="I5364" s="77">
        <v>1483.5300000000002</v>
      </c>
      <c r="J5364" s="77">
        <v>2500</v>
      </c>
      <c r="K5364" s="77">
        <v>2268.13</v>
      </c>
      <c r="L5364" s="80">
        <v>2700</v>
      </c>
      <c r="M5364" s="80"/>
      <c r="N5364" s="80"/>
      <c r="O5364" s="80"/>
      <c r="P5364" s="80"/>
      <c r="Q5364" s="78">
        <v>110010</v>
      </c>
      <c r="R5364" s="79" t="s">
        <v>31</v>
      </c>
      <c r="S5364" s="78">
        <v>30</v>
      </c>
      <c r="T5364" s="79" t="s">
        <v>31</v>
      </c>
      <c r="U5364" s="78">
        <v>11</v>
      </c>
      <c r="V5364" s="80" t="s">
        <v>156</v>
      </c>
      <c r="W5364" s="78">
        <v>73</v>
      </c>
      <c r="X5364" s="78">
        <v>9</v>
      </c>
    </row>
    <row r="5365" spans="1:24" x14ac:dyDescent="0.25">
      <c r="A5365" s="67"/>
      <c r="B5365" s="67">
        <v>4639</v>
      </c>
      <c r="C5365" s="67" t="s">
        <v>817</v>
      </c>
      <c r="D5365" s="107">
        <v>221115</v>
      </c>
      <c r="E5365" s="75" t="s">
        <v>638</v>
      </c>
      <c r="F5365" s="76">
        <v>733220</v>
      </c>
      <c r="G5365" s="75" t="s">
        <v>256</v>
      </c>
      <c r="H5365" s="77">
        <v>145</v>
      </c>
      <c r="I5365" s="77">
        <v>0</v>
      </c>
      <c r="J5365" s="77">
        <v>100</v>
      </c>
      <c r="K5365" s="77">
        <v>0</v>
      </c>
      <c r="L5365" s="80">
        <v>3100</v>
      </c>
      <c r="M5365" s="80"/>
      <c r="N5365" s="80"/>
      <c r="O5365" s="80"/>
      <c r="P5365" s="80"/>
      <c r="Q5365" s="78">
        <v>110010</v>
      </c>
      <c r="R5365" s="79" t="s">
        <v>31</v>
      </c>
      <c r="S5365" s="78">
        <v>30</v>
      </c>
      <c r="T5365" s="79" t="s">
        <v>31</v>
      </c>
      <c r="U5365" s="78">
        <v>11</v>
      </c>
      <c r="V5365" s="80" t="s">
        <v>156</v>
      </c>
      <c r="W5365" s="78">
        <v>73</v>
      </c>
      <c r="X5365" s="78">
        <v>9</v>
      </c>
    </row>
    <row r="5366" spans="1:24" s="66" customFormat="1" x14ac:dyDescent="0.25">
      <c r="A5366" s="67"/>
      <c r="B5366" s="67">
        <v>4640</v>
      </c>
      <c r="C5366" s="67" t="s">
        <v>817</v>
      </c>
      <c r="D5366" s="107">
        <v>221115</v>
      </c>
      <c r="E5366" s="75" t="s">
        <v>638</v>
      </c>
      <c r="F5366" s="76">
        <v>744210</v>
      </c>
      <c r="G5366" s="75" t="s">
        <v>190</v>
      </c>
      <c r="H5366" s="77">
        <v>1186.68</v>
      </c>
      <c r="I5366" s="77">
        <v>1163.73</v>
      </c>
      <c r="J5366" s="77">
        <v>900</v>
      </c>
      <c r="K5366" s="77">
        <v>844.48</v>
      </c>
      <c r="L5366" s="80">
        <v>1300</v>
      </c>
      <c r="M5366" s="80"/>
      <c r="N5366" s="80"/>
      <c r="O5366" s="80"/>
      <c r="P5366" s="80"/>
      <c r="Q5366" s="78">
        <v>110010</v>
      </c>
      <c r="R5366" s="79" t="s">
        <v>31</v>
      </c>
      <c r="S5366" s="78">
        <v>30</v>
      </c>
      <c r="T5366" s="79" t="s">
        <v>31</v>
      </c>
      <c r="U5366" s="78">
        <v>11</v>
      </c>
      <c r="V5366" s="80" t="s">
        <v>156</v>
      </c>
      <c r="W5366" s="78">
        <v>74</v>
      </c>
      <c r="X5366" s="78">
        <v>9</v>
      </c>
    </row>
    <row r="5367" spans="1:24" x14ac:dyDescent="0.25">
      <c r="A5367" s="67"/>
      <c r="B5367" s="67">
        <v>4641</v>
      </c>
      <c r="C5367" s="67" t="s">
        <v>817</v>
      </c>
      <c r="D5367" s="107">
        <v>221115</v>
      </c>
      <c r="E5367" s="75" t="s">
        <v>638</v>
      </c>
      <c r="F5367" s="76">
        <v>744220</v>
      </c>
      <c r="G5367" s="75" t="s">
        <v>191</v>
      </c>
      <c r="H5367" s="77">
        <v>2593.17</v>
      </c>
      <c r="I5367" s="77">
        <v>4315.33</v>
      </c>
      <c r="J5367" s="77">
        <v>4500</v>
      </c>
      <c r="K5367" s="77">
        <v>1928.2800000000002</v>
      </c>
      <c r="L5367" s="80">
        <v>4500</v>
      </c>
      <c r="M5367" s="80"/>
      <c r="N5367" s="80"/>
      <c r="O5367" s="80"/>
      <c r="P5367" s="80"/>
      <c r="Q5367" s="78">
        <v>110010</v>
      </c>
      <c r="R5367" s="79" t="s">
        <v>31</v>
      </c>
      <c r="S5367" s="78">
        <v>30</v>
      </c>
      <c r="T5367" s="79" t="s">
        <v>31</v>
      </c>
      <c r="U5367" s="78">
        <v>11</v>
      </c>
      <c r="V5367" s="80" t="s">
        <v>156</v>
      </c>
      <c r="W5367" s="78">
        <v>74</v>
      </c>
      <c r="X5367" s="78">
        <v>9</v>
      </c>
    </row>
    <row r="5368" spans="1:24" x14ac:dyDescent="0.25">
      <c r="A5368" s="67"/>
      <c r="B5368" s="67">
        <v>4642</v>
      </c>
      <c r="C5368" s="67" t="s">
        <v>817</v>
      </c>
      <c r="D5368" s="107">
        <v>221115</v>
      </c>
      <c r="E5368" s="75" t="s">
        <v>638</v>
      </c>
      <c r="F5368" s="76">
        <v>744230</v>
      </c>
      <c r="G5368" s="75" t="s">
        <v>234</v>
      </c>
      <c r="H5368" s="77">
        <v>1360.95</v>
      </c>
      <c r="I5368" s="77">
        <v>734.99</v>
      </c>
      <c r="J5368" s="77">
        <v>700</v>
      </c>
      <c r="K5368" s="77">
        <v>400</v>
      </c>
      <c r="L5368" s="80">
        <v>700</v>
      </c>
      <c r="M5368" s="80"/>
      <c r="N5368" s="80"/>
      <c r="O5368" s="80"/>
      <c r="P5368" s="80"/>
      <c r="Q5368" s="78">
        <v>110010</v>
      </c>
      <c r="R5368" s="79" t="s">
        <v>31</v>
      </c>
      <c r="S5368" s="78">
        <v>30</v>
      </c>
      <c r="T5368" s="79" t="s">
        <v>31</v>
      </c>
      <c r="U5368" s="78">
        <v>11</v>
      </c>
      <c r="V5368" s="80" t="s">
        <v>156</v>
      </c>
      <c r="W5368" s="78">
        <v>74</v>
      </c>
      <c r="X5368" s="78">
        <v>9</v>
      </c>
    </row>
    <row r="5369" spans="1:24" x14ac:dyDescent="0.25">
      <c r="A5369" s="67"/>
      <c r="B5369" s="67">
        <v>4643</v>
      </c>
      <c r="C5369" s="67" t="s">
        <v>817</v>
      </c>
      <c r="D5369" s="107">
        <v>221115</v>
      </c>
      <c r="E5369" s="75" t="s">
        <v>638</v>
      </c>
      <c r="F5369" s="76">
        <v>755240</v>
      </c>
      <c r="G5369" s="75" t="s">
        <v>193</v>
      </c>
      <c r="H5369" s="77">
        <v>3789.7400000000002</v>
      </c>
      <c r="I5369" s="77">
        <v>7031.88</v>
      </c>
      <c r="J5369" s="77">
        <v>4900</v>
      </c>
      <c r="K5369" s="77">
        <v>1704.2</v>
      </c>
      <c r="L5369" s="80">
        <v>2500</v>
      </c>
      <c r="M5369" s="80"/>
      <c r="N5369" s="80"/>
      <c r="O5369" s="80"/>
      <c r="P5369" s="80"/>
      <c r="Q5369" s="78">
        <v>110010</v>
      </c>
      <c r="R5369" s="79" t="s">
        <v>31</v>
      </c>
      <c r="S5369" s="78">
        <v>30</v>
      </c>
      <c r="T5369" s="79" t="s">
        <v>31</v>
      </c>
      <c r="U5369" s="78">
        <v>11</v>
      </c>
      <c r="V5369" s="80" t="s">
        <v>156</v>
      </c>
      <c r="W5369" s="78">
        <v>75</v>
      </c>
      <c r="X5369" s="78">
        <v>9</v>
      </c>
    </row>
    <row r="5370" spans="1:24" x14ac:dyDescent="0.25">
      <c r="A5370" s="67"/>
      <c r="B5370" s="67">
        <v>4644</v>
      </c>
      <c r="C5370" s="67" t="s">
        <v>817</v>
      </c>
      <c r="D5370" s="107">
        <v>221115</v>
      </c>
      <c r="E5370" s="75" t="s">
        <v>638</v>
      </c>
      <c r="F5370" s="76">
        <v>755310</v>
      </c>
      <c r="G5370" s="75" t="s">
        <v>194</v>
      </c>
      <c r="H5370" s="77">
        <v>77.819999999999993</v>
      </c>
      <c r="I5370" s="77">
        <v>59.279999999999994</v>
      </c>
      <c r="J5370" s="77">
        <v>50</v>
      </c>
      <c r="K5370" s="77">
        <v>34.32</v>
      </c>
      <c r="L5370" s="80">
        <v>100</v>
      </c>
      <c r="M5370" s="80"/>
      <c r="N5370" s="80"/>
      <c r="O5370" s="80"/>
      <c r="P5370" s="80"/>
      <c r="Q5370" s="78">
        <v>110010</v>
      </c>
      <c r="R5370" s="79" t="s">
        <v>31</v>
      </c>
      <c r="S5370" s="78">
        <v>30</v>
      </c>
      <c r="T5370" s="79" t="s">
        <v>31</v>
      </c>
      <c r="U5370" s="78">
        <v>11</v>
      </c>
      <c r="V5370" s="80" t="s">
        <v>156</v>
      </c>
      <c r="W5370" s="78">
        <v>75</v>
      </c>
      <c r="X5370" s="78">
        <v>9</v>
      </c>
    </row>
    <row r="5371" spans="1:24" x14ac:dyDescent="0.25">
      <c r="A5371" s="67"/>
      <c r="B5371" s="67">
        <v>4645</v>
      </c>
      <c r="C5371" s="67" t="s">
        <v>817</v>
      </c>
      <c r="D5371" s="107">
        <v>221115</v>
      </c>
      <c r="E5371" s="75" t="s">
        <v>638</v>
      </c>
      <c r="F5371" s="76">
        <v>755330</v>
      </c>
      <c r="G5371" s="75" t="s">
        <v>238</v>
      </c>
      <c r="H5371" s="77">
        <v>364</v>
      </c>
      <c r="I5371" s="77">
        <v>1834</v>
      </c>
      <c r="J5371" s="77">
        <v>3500</v>
      </c>
      <c r="K5371" s="77">
        <v>2310</v>
      </c>
      <c r="L5371" s="80">
        <v>3600</v>
      </c>
      <c r="M5371" s="80"/>
      <c r="N5371" s="80"/>
      <c r="O5371" s="80"/>
      <c r="P5371" s="80"/>
      <c r="Q5371" s="78">
        <v>110010</v>
      </c>
      <c r="R5371" s="79" t="s">
        <v>31</v>
      </c>
      <c r="S5371" s="78">
        <v>30</v>
      </c>
      <c r="T5371" s="79" t="s">
        <v>31</v>
      </c>
      <c r="U5371" s="78">
        <v>11</v>
      </c>
      <c r="V5371" s="80" t="s">
        <v>156</v>
      </c>
      <c r="W5371" s="78">
        <v>75</v>
      </c>
      <c r="X5371" s="78">
        <v>9</v>
      </c>
    </row>
    <row r="5372" spans="1:24" x14ac:dyDescent="0.25">
      <c r="A5372" s="67"/>
      <c r="B5372" s="67">
        <v>4646</v>
      </c>
      <c r="C5372" s="67" t="s">
        <v>817</v>
      </c>
      <c r="D5372" s="107">
        <v>221115</v>
      </c>
      <c r="E5372" s="75" t="s">
        <v>638</v>
      </c>
      <c r="F5372" s="76">
        <v>755360</v>
      </c>
      <c r="G5372" s="75" t="s">
        <v>225</v>
      </c>
      <c r="H5372" s="77">
        <v>5176.7699999999986</v>
      </c>
      <c r="I5372" s="77">
        <v>4834.54</v>
      </c>
      <c r="J5372" s="77">
        <v>4600</v>
      </c>
      <c r="K5372" s="77">
        <v>1030.58</v>
      </c>
      <c r="L5372" s="80">
        <v>1500</v>
      </c>
      <c r="M5372" s="80"/>
      <c r="N5372" s="80"/>
      <c r="O5372" s="80"/>
      <c r="P5372" s="80"/>
      <c r="Q5372" s="78">
        <v>110010</v>
      </c>
      <c r="R5372" s="79" t="s">
        <v>31</v>
      </c>
      <c r="S5372" s="78">
        <v>30</v>
      </c>
      <c r="T5372" s="79" t="s">
        <v>31</v>
      </c>
      <c r="U5372" s="78">
        <v>11</v>
      </c>
      <c r="V5372" s="80" t="s">
        <v>156</v>
      </c>
      <c r="W5372" s="78">
        <v>75</v>
      </c>
      <c r="X5372" s="78">
        <v>9</v>
      </c>
    </row>
    <row r="5373" spans="1:24" x14ac:dyDescent="0.25">
      <c r="A5373" s="67"/>
      <c r="B5373" s="67">
        <v>4647</v>
      </c>
      <c r="C5373" s="67" t="s">
        <v>817</v>
      </c>
      <c r="D5373" s="107">
        <v>221115</v>
      </c>
      <c r="E5373" s="75" t="s">
        <v>638</v>
      </c>
      <c r="F5373" s="76">
        <v>755705</v>
      </c>
      <c r="G5373" s="75" t="s">
        <v>196</v>
      </c>
      <c r="H5373" s="77">
        <v>3582.4999999999995</v>
      </c>
      <c r="I5373" s="77">
        <v>4690.1399999999994</v>
      </c>
      <c r="J5373" s="77">
        <v>1000</v>
      </c>
      <c r="K5373" s="77">
        <v>4.26</v>
      </c>
      <c r="L5373" s="80">
        <v>44</v>
      </c>
      <c r="M5373" s="80"/>
      <c r="N5373" s="80"/>
      <c r="O5373" s="80"/>
      <c r="P5373" s="80"/>
      <c r="Q5373" s="78">
        <v>110010</v>
      </c>
      <c r="R5373" s="79" t="s">
        <v>31</v>
      </c>
      <c r="S5373" s="78">
        <v>30</v>
      </c>
      <c r="T5373" s="79" t="s">
        <v>31</v>
      </c>
      <c r="U5373" s="78">
        <v>11</v>
      </c>
      <c r="V5373" s="80" t="s">
        <v>156</v>
      </c>
      <c r="W5373" s="78">
        <v>75</v>
      </c>
      <c r="X5373" s="78">
        <v>9</v>
      </c>
    </row>
    <row r="5374" spans="1:24" x14ac:dyDescent="0.25">
      <c r="A5374" s="67"/>
      <c r="B5374" s="67">
        <v>4648</v>
      </c>
      <c r="C5374" s="67" t="s">
        <v>817</v>
      </c>
      <c r="D5374" s="107">
        <v>221115</v>
      </c>
      <c r="E5374" s="75" t="s">
        <v>638</v>
      </c>
      <c r="F5374" s="76">
        <v>755730</v>
      </c>
      <c r="G5374" s="75" t="s">
        <v>197</v>
      </c>
      <c r="H5374" s="77">
        <v>2460</v>
      </c>
      <c r="I5374" s="77">
        <v>3575</v>
      </c>
      <c r="J5374" s="77">
        <v>3000</v>
      </c>
      <c r="K5374" s="77">
        <v>1999</v>
      </c>
      <c r="L5374" s="80">
        <v>3500</v>
      </c>
      <c r="M5374" s="80"/>
      <c r="N5374" s="80"/>
      <c r="O5374" s="80"/>
      <c r="P5374" s="80"/>
      <c r="Q5374" s="78">
        <v>110010</v>
      </c>
      <c r="R5374" s="79" t="s">
        <v>31</v>
      </c>
      <c r="S5374" s="78">
        <v>30</v>
      </c>
      <c r="T5374" s="79" t="s">
        <v>31</v>
      </c>
      <c r="U5374" s="78">
        <v>11</v>
      </c>
      <c r="V5374" s="80" t="s">
        <v>156</v>
      </c>
      <c r="W5374" s="78">
        <v>75</v>
      </c>
      <c r="X5374" s="78">
        <v>9</v>
      </c>
    </row>
    <row r="5375" spans="1:24" x14ac:dyDescent="0.25">
      <c r="A5375" s="67"/>
      <c r="B5375" s="67">
        <v>4649</v>
      </c>
      <c r="C5375" s="67" t="s">
        <v>817</v>
      </c>
      <c r="D5375" s="107">
        <v>221115</v>
      </c>
      <c r="E5375" s="75" t="s">
        <v>638</v>
      </c>
      <c r="F5375" s="76">
        <v>755745</v>
      </c>
      <c r="G5375" s="75" t="s">
        <v>252</v>
      </c>
      <c r="H5375" s="77">
        <v>0</v>
      </c>
      <c r="I5375" s="77">
        <v>0</v>
      </c>
      <c r="J5375" s="77">
        <v>1000</v>
      </c>
      <c r="K5375" s="77">
        <v>315.3</v>
      </c>
      <c r="L5375" s="80">
        <v>0</v>
      </c>
      <c r="M5375" s="80"/>
      <c r="N5375" s="80"/>
      <c r="O5375" s="80"/>
      <c r="P5375" s="80"/>
      <c r="Q5375" s="78">
        <v>110010</v>
      </c>
      <c r="R5375" s="79" t="s">
        <v>31</v>
      </c>
      <c r="S5375" s="78">
        <v>30</v>
      </c>
      <c r="T5375" s="79" t="s">
        <v>31</v>
      </c>
      <c r="U5375" s="78">
        <v>11</v>
      </c>
      <c r="V5375" s="80" t="s">
        <v>156</v>
      </c>
      <c r="W5375" s="78">
        <v>75</v>
      </c>
      <c r="X5375" s="78">
        <v>9</v>
      </c>
    </row>
    <row r="5376" spans="1:24" x14ac:dyDescent="0.25">
      <c r="A5376" s="67"/>
      <c r="B5376" s="67">
        <v>4650</v>
      </c>
      <c r="C5376" s="67" t="s">
        <v>817</v>
      </c>
      <c r="D5376" s="107">
        <v>221115</v>
      </c>
      <c r="E5376" s="75" t="s">
        <v>638</v>
      </c>
      <c r="F5376" s="76">
        <v>787430</v>
      </c>
      <c r="G5376" s="75" t="s">
        <v>207</v>
      </c>
      <c r="H5376" s="77">
        <v>0</v>
      </c>
      <c r="I5376" s="77">
        <v>0</v>
      </c>
      <c r="J5376" s="77">
        <v>0</v>
      </c>
      <c r="K5376" s="77">
        <v>0</v>
      </c>
      <c r="L5376" s="80">
        <v>3200</v>
      </c>
      <c r="M5376" s="80"/>
      <c r="N5376" s="80"/>
      <c r="O5376" s="80"/>
      <c r="P5376" s="80"/>
      <c r="Q5376" s="78">
        <v>110010</v>
      </c>
      <c r="R5376" s="79" t="s">
        <v>31</v>
      </c>
      <c r="S5376" s="78">
        <v>30</v>
      </c>
      <c r="T5376" s="79" t="s">
        <v>31</v>
      </c>
      <c r="U5376" s="78">
        <v>11</v>
      </c>
      <c r="V5376" s="80" t="s">
        <v>156</v>
      </c>
      <c r="W5376" s="78">
        <v>78</v>
      </c>
      <c r="X5376" s="78">
        <v>9</v>
      </c>
    </row>
    <row r="5377" spans="1:24" x14ac:dyDescent="0.25">
      <c r="A5377" s="67"/>
      <c r="B5377" s="67"/>
      <c r="C5377" s="67" t="s">
        <v>817</v>
      </c>
      <c r="D5377" s="107">
        <v>221115</v>
      </c>
      <c r="E5377" s="75" t="s">
        <v>638</v>
      </c>
      <c r="F5377" s="66">
        <v>798142</v>
      </c>
      <c r="G5377" s="66" t="s">
        <v>839</v>
      </c>
      <c r="H5377" s="77"/>
      <c r="I5377" s="77"/>
      <c r="J5377" s="77"/>
      <c r="K5377" s="77"/>
      <c r="L5377" s="80">
        <v>-3064</v>
      </c>
      <c r="M5377" s="80"/>
      <c r="N5377" s="80"/>
      <c r="O5377" s="80"/>
      <c r="P5377" s="80"/>
      <c r="Q5377" s="78">
        <v>110010</v>
      </c>
      <c r="R5377" s="79" t="s">
        <v>31</v>
      </c>
      <c r="S5377" s="78">
        <v>30</v>
      </c>
      <c r="T5377" s="79" t="s">
        <v>31</v>
      </c>
      <c r="U5377" s="78">
        <v>11</v>
      </c>
      <c r="V5377" s="80" t="s">
        <v>156</v>
      </c>
      <c r="W5377" s="78">
        <v>79</v>
      </c>
      <c r="X5377" s="78">
        <v>9</v>
      </c>
    </row>
    <row r="5378" spans="1:24" x14ac:dyDescent="0.25">
      <c r="A5378" s="67"/>
      <c r="B5378" s="67">
        <v>4651</v>
      </c>
      <c r="C5378" s="67" t="s">
        <v>817</v>
      </c>
      <c r="D5378" s="109">
        <v>356412</v>
      </c>
      <c r="E5378" s="86" t="s">
        <v>639</v>
      </c>
      <c r="F5378" s="72">
        <v>611420</v>
      </c>
      <c r="G5378" s="86" t="s">
        <v>181</v>
      </c>
      <c r="H5378" s="87">
        <v>37072.629999999997</v>
      </c>
      <c r="I5378" s="87">
        <v>38569.439999999995</v>
      </c>
      <c r="J5378" s="87">
        <v>40113</v>
      </c>
      <c r="K5378" s="87">
        <v>20056.14</v>
      </c>
      <c r="L5378" s="80">
        <v>40112</v>
      </c>
      <c r="M5378" s="80"/>
      <c r="N5378" s="80"/>
      <c r="O5378" s="80"/>
      <c r="P5378" s="80"/>
      <c r="Q5378" s="78">
        <v>110010</v>
      </c>
      <c r="R5378" s="79" t="s">
        <v>31</v>
      </c>
      <c r="S5378" s="78">
        <v>30</v>
      </c>
      <c r="T5378" s="79" t="s">
        <v>31</v>
      </c>
      <c r="U5378" s="78">
        <v>11</v>
      </c>
      <c r="V5378" s="80" t="s">
        <v>156</v>
      </c>
      <c r="W5378" s="78">
        <v>61</v>
      </c>
      <c r="X5378" s="78">
        <v>9</v>
      </c>
    </row>
    <row r="5379" spans="1:24" x14ac:dyDescent="0.25">
      <c r="A5379" s="67"/>
      <c r="B5379" s="67">
        <v>4652</v>
      </c>
      <c r="C5379" s="67" t="s">
        <v>817</v>
      </c>
      <c r="D5379" s="109">
        <v>356412</v>
      </c>
      <c r="E5379" s="86" t="s">
        <v>639</v>
      </c>
      <c r="F5379" s="72">
        <v>611460</v>
      </c>
      <c r="G5379" s="86" t="s">
        <v>182</v>
      </c>
      <c r="H5379" s="87">
        <v>49549.75</v>
      </c>
      <c r="I5379" s="87">
        <v>43152.619999999995</v>
      </c>
      <c r="J5379" s="87">
        <v>47500</v>
      </c>
      <c r="K5379" s="87">
        <v>20844.53</v>
      </c>
      <c r="L5379" s="80">
        <v>48839</v>
      </c>
      <c r="M5379" s="80"/>
      <c r="N5379" s="80"/>
      <c r="O5379" s="80"/>
      <c r="P5379" s="80"/>
      <c r="Q5379" s="78">
        <v>110010</v>
      </c>
      <c r="R5379" s="79" t="s">
        <v>31</v>
      </c>
      <c r="S5379" s="78">
        <v>30</v>
      </c>
      <c r="T5379" s="79" t="s">
        <v>31</v>
      </c>
      <c r="U5379" s="78">
        <v>11</v>
      </c>
      <c r="V5379" s="80" t="s">
        <v>156</v>
      </c>
      <c r="W5379" s="78">
        <v>61</v>
      </c>
      <c r="X5379" s="78">
        <v>9</v>
      </c>
    </row>
    <row r="5380" spans="1:24" x14ac:dyDescent="0.25">
      <c r="A5380" s="67"/>
      <c r="B5380" s="67">
        <v>4653</v>
      </c>
      <c r="C5380" s="67" t="s">
        <v>817</v>
      </c>
      <c r="D5380" s="109">
        <v>356412</v>
      </c>
      <c r="E5380" s="86" t="s">
        <v>639</v>
      </c>
      <c r="F5380" s="72">
        <v>611489</v>
      </c>
      <c r="G5380" s="86" t="s">
        <v>733</v>
      </c>
      <c r="H5380" s="87">
        <v>0</v>
      </c>
      <c r="I5380" s="87">
        <v>0</v>
      </c>
      <c r="J5380" s="87">
        <v>115</v>
      </c>
      <c r="K5380" s="87">
        <v>28.93</v>
      </c>
      <c r="L5380" s="80">
        <v>100</v>
      </c>
      <c r="M5380" s="80"/>
      <c r="N5380" s="80"/>
      <c r="O5380" s="80"/>
      <c r="P5380" s="80"/>
      <c r="Q5380" s="78">
        <v>110010</v>
      </c>
      <c r="R5380" s="79" t="s">
        <v>31</v>
      </c>
      <c r="S5380" s="78">
        <v>30</v>
      </c>
      <c r="T5380" s="79" t="s">
        <v>31</v>
      </c>
      <c r="U5380" s="78">
        <v>11</v>
      </c>
      <c r="V5380" s="80" t="s">
        <v>156</v>
      </c>
      <c r="W5380" s="78">
        <v>61</v>
      </c>
      <c r="X5380" s="78">
        <v>9</v>
      </c>
    </row>
    <row r="5381" spans="1:24" x14ac:dyDescent="0.25">
      <c r="A5381" s="67"/>
      <c r="B5381" s="67">
        <v>4654</v>
      </c>
      <c r="C5381" s="67" t="s">
        <v>817</v>
      </c>
      <c r="D5381" s="109">
        <v>356412</v>
      </c>
      <c r="E5381" s="86" t="s">
        <v>639</v>
      </c>
      <c r="F5381" s="72">
        <v>611492</v>
      </c>
      <c r="G5381" s="86" t="s">
        <v>183</v>
      </c>
      <c r="H5381" s="87">
        <v>0</v>
      </c>
      <c r="I5381" s="87">
        <v>34.770000000000003</v>
      </c>
      <c r="J5381" s="87">
        <v>89</v>
      </c>
      <c r="K5381" s="87">
        <v>0</v>
      </c>
      <c r="L5381" s="80">
        <v>0</v>
      </c>
      <c r="M5381" s="80"/>
      <c r="N5381" s="80"/>
      <c r="O5381" s="80"/>
      <c r="P5381" s="80"/>
      <c r="Q5381" s="78">
        <v>110010</v>
      </c>
      <c r="R5381" s="79" t="s">
        <v>31</v>
      </c>
      <c r="S5381" s="78">
        <v>30</v>
      </c>
      <c r="T5381" s="79" t="s">
        <v>31</v>
      </c>
      <c r="U5381" s="78">
        <v>11</v>
      </c>
      <c r="V5381" s="80" t="s">
        <v>156</v>
      </c>
      <c r="W5381" s="78">
        <v>61</v>
      </c>
      <c r="X5381" s="78">
        <v>9</v>
      </c>
    </row>
    <row r="5382" spans="1:24" x14ac:dyDescent="0.25">
      <c r="A5382" s="67"/>
      <c r="B5382" s="67">
        <v>4655</v>
      </c>
      <c r="C5382" s="67" t="s">
        <v>817</v>
      </c>
      <c r="D5382" s="109">
        <v>356412</v>
      </c>
      <c r="E5382" s="86" t="s">
        <v>639</v>
      </c>
      <c r="F5382" s="72">
        <v>611510</v>
      </c>
      <c r="G5382" s="86" t="s">
        <v>212</v>
      </c>
      <c r="H5382" s="87">
        <v>0</v>
      </c>
      <c r="I5382" s="87">
        <v>271.7</v>
      </c>
      <c r="J5382" s="87">
        <v>0</v>
      </c>
      <c r="K5382" s="87">
        <v>0</v>
      </c>
      <c r="L5382" s="80">
        <v>0</v>
      </c>
      <c r="M5382" s="80"/>
      <c r="N5382" s="80"/>
      <c r="O5382" s="80"/>
      <c r="P5382" s="80"/>
      <c r="Q5382" s="78">
        <v>110010</v>
      </c>
      <c r="R5382" s="79" t="s">
        <v>31</v>
      </c>
      <c r="S5382" s="78">
        <v>30</v>
      </c>
      <c r="T5382" s="79" t="s">
        <v>31</v>
      </c>
      <c r="U5382" s="78">
        <v>11</v>
      </c>
      <c r="V5382" s="80" t="s">
        <v>156</v>
      </c>
      <c r="W5382" s="78">
        <v>61</v>
      </c>
      <c r="X5382" s="78">
        <v>9</v>
      </c>
    </row>
    <row r="5383" spans="1:24" x14ac:dyDescent="0.25">
      <c r="A5383" s="67"/>
      <c r="B5383" s="67">
        <v>4656</v>
      </c>
      <c r="C5383" s="67" t="s">
        <v>817</v>
      </c>
      <c r="D5383" s="109">
        <v>356412</v>
      </c>
      <c r="E5383" s="86" t="s">
        <v>639</v>
      </c>
      <c r="F5383" s="72">
        <v>712320</v>
      </c>
      <c r="G5383" s="86" t="s">
        <v>276</v>
      </c>
      <c r="H5383" s="87">
        <v>0</v>
      </c>
      <c r="I5383" s="87">
        <v>0</v>
      </c>
      <c r="J5383" s="87">
        <v>600</v>
      </c>
      <c r="K5383" s="87">
        <v>600</v>
      </c>
      <c r="L5383" s="80">
        <v>0</v>
      </c>
      <c r="M5383" s="80"/>
      <c r="N5383" s="80"/>
      <c r="O5383" s="80"/>
      <c r="P5383" s="80"/>
      <c r="Q5383" s="78">
        <v>110010</v>
      </c>
      <c r="R5383" s="79" t="s">
        <v>31</v>
      </c>
      <c r="S5383" s="78">
        <v>30</v>
      </c>
      <c r="T5383" s="79" t="s">
        <v>31</v>
      </c>
      <c r="U5383" s="78">
        <v>11</v>
      </c>
      <c r="V5383" s="80" t="s">
        <v>156</v>
      </c>
      <c r="W5383" s="78">
        <v>71</v>
      </c>
      <c r="X5383" s="78">
        <v>9</v>
      </c>
    </row>
    <row r="5384" spans="1:24" x14ac:dyDescent="0.25">
      <c r="A5384" s="67"/>
      <c r="B5384" s="67">
        <v>4657</v>
      </c>
      <c r="C5384" s="67" t="s">
        <v>817</v>
      </c>
      <c r="D5384" s="109">
        <v>356412</v>
      </c>
      <c r="E5384" s="86" t="s">
        <v>639</v>
      </c>
      <c r="F5384" s="72">
        <v>712420</v>
      </c>
      <c r="G5384" s="86" t="s">
        <v>223</v>
      </c>
      <c r="H5384" s="87">
        <v>498.82</v>
      </c>
      <c r="I5384" s="87">
        <v>855.12</v>
      </c>
      <c r="J5384" s="87">
        <v>905</v>
      </c>
      <c r="K5384" s="87">
        <v>427.56</v>
      </c>
      <c r="L5384" s="80">
        <v>905</v>
      </c>
      <c r="M5384" s="80"/>
      <c r="N5384" s="80"/>
      <c r="O5384" s="80"/>
      <c r="P5384" s="80"/>
      <c r="Q5384" s="78">
        <v>110010</v>
      </c>
      <c r="R5384" s="79" t="s">
        <v>31</v>
      </c>
      <c r="S5384" s="78">
        <v>30</v>
      </c>
      <c r="T5384" s="79" t="s">
        <v>31</v>
      </c>
      <c r="U5384" s="78">
        <v>11</v>
      </c>
      <c r="V5384" s="80" t="s">
        <v>156</v>
      </c>
      <c r="W5384" s="78">
        <v>71</v>
      </c>
      <c r="X5384" s="78">
        <v>9</v>
      </c>
    </row>
    <row r="5385" spans="1:24" x14ac:dyDescent="0.25">
      <c r="A5385" s="67"/>
      <c r="B5385" s="67">
        <v>4658</v>
      </c>
      <c r="C5385" s="67" t="s">
        <v>817</v>
      </c>
      <c r="D5385" s="109">
        <v>356412</v>
      </c>
      <c r="E5385" s="86" t="s">
        <v>639</v>
      </c>
      <c r="F5385" s="72">
        <v>712430</v>
      </c>
      <c r="G5385" s="86" t="s">
        <v>696</v>
      </c>
      <c r="H5385" s="87">
        <v>0</v>
      </c>
      <c r="I5385" s="87">
        <v>0</v>
      </c>
      <c r="J5385" s="87">
        <v>10</v>
      </c>
      <c r="K5385" s="87">
        <v>0</v>
      </c>
      <c r="L5385" s="80">
        <v>10</v>
      </c>
      <c r="M5385" s="80"/>
      <c r="N5385" s="80"/>
      <c r="O5385" s="80"/>
      <c r="P5385" s="80"/>
      <c r="Q5385" s="78">
        <v>110010</v>
      </c>
      <c r="R5385" s="79" t="s">
        <v>31</v>
      </c>
      <c r="S5385" s="78">
        <v>30</v>
      </c>
      <c r="T5385" s="79" t="s">
        <v>31</v>
      </c>
      <c r="U5385" s="78">
        <v>11</v>
      </c>
      <c r="V5385" s="80" t="s">
        <v>156</v>
      </c>
      <c r="W5385" s="78">
        <v>71</v>
      </c>
      <c r="X5385" s="78">
        <v>9</v>
      </c>
    </row>
    <row r="5386" spans="1:24" x14ac:dyDescent="0.25">
      <c r="A5386" s="67"/>
      <c r="B5386" s="67">
        <v>4659</v>
      </c>
      <c r="C5386" s="67" t="s">
        <v>817</v>
      </c>
      <c r="D5386" s="109">
        <v>356412</v>
      </c>
      <c r="E5386" s="86" t="s">
        <v>639</v>
      </c>
      <c r="F5386" s="72">
        <v>712655</v>
      </c>
      <c r="G5386" s="86" t="s">
        <v>237</v>
      </c>
      <c r="H5386" s="87">
        <v>0</v>
      </c>
      <c r="I5386" s="87">
        <v>0</v>
      </c>
      <c r="J5386" s="87">
        <v>500</v>
      </c>
      <c r="K5386" s="87">
        <v>0</v>
      </c>
      <c r="L5386" s="80">
        <v>500</v>
      </c>
      <c r="M5386" s="80"/>
      <c r="N5386" s="80"/>
      <c r="O5386" s="80"/>
      <c r="P5386" s="80"/>
      <c r="Q5386" s="78">
        <v>110010</v>
      </c>
      <c r="R5386" s="79" t="s">
        <v>31</v>
      </c>
      <c r="S5386" s="78">
        <v>30</v>
      </c>
      <c r="T5386" s="79" t="s">
        <v>31</v>
      </c>
      <c r="U5386" s="78">
        <v>11</v>
      </c>
      <c r="V5386" s="80" t="s">
        <v>156</v>
      </c>
      <c r="W5386" s="78">
        <v>71</v>
      </c>
      <c r="X5386" s="78">
        <v>9</v>
      </c>
    </row>
    <row r="5387" spans="1:24" s="66" customFormat="1" x14ac:dyDescent="0.25">
      <c r="A5387" s="67"/>
      <c r="B5387" s="67">
        <v>4660</v>
      </c>
      <c r="C5387" s="67" t="s">
        <v>817</v>
      </c>
      <c r="D5387" s="109">
        <v>356412</v>
      </c>
      <c r="E5387" s="86" t="s">
        <v>639</v>
      </c>
      <c r="F5387" s="72">
        <v>733120</v>
      </c>
      <c r="G5387" s="86" t="s">
        <v>188</v>
      </c>
      <c r="H5387" s="87">
        <v>607.91000000000008</v>
      </c>
      <c r="I5387" s="87">
        <v>745.51</v>
      </c>
      <c r="J5387" s="87">
        <v>600</v>
      </c>
      <c r="K5387" s="87">
        <v>224.32</v>
      </c>
      <c r="L5387" s="80">
        <v>300</v>
      </c>
      <c r="M5387" s="80"/>
      <c r="N5387" s="80"/>
      <c r="O5387" s="80"/>
      <c r="P5387" s="80"/>
      <c r="Q5387" s="78">
        <v>110010</v>
      </c>
      <c r="R5387" s="79" t="s">
        <v>31</v>
      </c>
      <c r="S5387" s="78">
        <v>30</v>
      </c>
      <c r="T5387" s="79" t="s">
        <v>31</v>
      </c>
      <c r="U5387" s="78">
        <v>11</v>
      </c>
      <c r="V5387" s="80" t="s">
        <v>156</v>
      </c>
      <c r="W5387" s="78">
        <v>73</v>
      </c>
      <c r="X5387" s="78">
        <v>9</v>
      </c>
    </row>
    <row r="5388" spans="1:24" x14ac:dyDescent="0.25">
      <c r="A5388" s="67"/>
      <c r="B5388" s="67">
        <v>4661</v>
      </c>
      <c r="C5388" s="67" t="s">
        <v>817</v>
      </c>
      <c r="D5388" s="109">
        <v>356412</v>
      </c>
      <c r="E5388" s="86" t="s">
        <v>639</v>
      </c>
      <c r="F5388" s="72">
        <v>733210</v>
      </c>
      <c r="G5388" s="86" t="s">
        <v>251</v>
      </c>
      <c r="H5388" s="87">
        <v>1306.92</v>
      </c>
      <c r="I5388" s="87">
        <v>154.85</v>
      </c>
      <c r="J5388" s="87">
        <v>1300</v>
      </c>
      <c r="K5388" s="87">
        <v>546.1</v>
      </c>
      <c r="L5388" s="80">
        <v>700</v>
      </c>
      <c r="M5388" s="80"/>
      <c r="N5388" s="80"/>
      <c r="O5388" s="80"/>
      <c r="P5388" s="80"/>
      <c r="Q5388" s="78">
        <v>110010</v>
      </c>
      <c r="R5388" s="79" t="s">
        <v>31</v>
      </c>
      <c r="S5388" s="78">
        <v>30</v>
      </c>
      <c r="T5388" s="79" t="s">
        <v>31</v>
      </c>
      <c r="U5388" s="78">
        <v>11</v>
      </c>
      <c r="V5388" s="80" t="s">
        <v>156</v>
      </c>
      <c r="W5388" s="78">
        <v>73</v>
      </c>
      <c r="X5388" s="78">
        <v>9</v>
      </c>
    </row>
    <row r="5389" spans="1:24" x14ac:dyDescent="0.25">
      <c r="A5389" s="67"/>
      <c r="B5389" s="67">
        <v>4662</v>
      </c>
      <c r="C5389" s="67" t="s">
        <v>817</v>
      </c>
      <c r="D5389" s="109">
        <v>356412</v>
      </c>
      <c r="E5389" s="86" t="s">
        <v>639</v>
      </c>
      <c r="F5389" s="72">
        <v>733230</v>
      </c>
      <c r="G5389" s="86" t="s">
        <v>369</v>
      </c>
      <c r="H5389" s="87">
        <v>300</v>
      </c>
      <c r="I5389" s="87">
        <v>2199.9499999999998</v>
      </c>
      <c r="J5389" s="87">
        <v>3385</v>
      </c>
      <c r="K5389" s="87">
        <v>3284.95</v>
      </c>
      <c r="L5389" s="80">
        <v>4000</v>
      </c>
      <c r="M5389" s="80"/>
      <c r="N5389" s="80"/>
      <c r="O5389" s="80"/>
      <c r="P5389" s="80"/>
      <c r="Q5389" s="78">
        <v>110010</v>
      </c>
      <c r="R5389" s="79" t="s">
        <v>31</v>
      </c>
      <c r="S5389" s="78">
        <v>30</v>
      </c>
      <c r="T5389" s="79" t="s">
        <v>31</v>
      </c>
      <c r="U5389" s="78">
        <v>11</v>
      </c>
      <c r="V5389" s="80" t="s">
        <v>156</v>
      </c>
      <c r="W5389" s="78">
        <v>73</v>
      </c>
      <c r="X5389" s="78">
        <v>9</v>
      </c>
    </row>
    <row r="5390" spans="1:24" x14ac:dyDescent="0.25">
      <c r="A5390" s="67"/>
      <c r="B5390" s="67">
        <v>4663</v>
      </c>
      <c r="C5390" s="67" t="s">
        <v>817</v>
      </c>
      <c r="D5390" s="109">
        <v>356412</v>
      </c>
      <c r="E5390" s="86" t="s">
        <v>639</v>
      </c>
      <c r="F5390" s="72">
        <v>744210</v>
      </c>
      <c r="G5390" s="86" t="s">
        <v>190</v>
      </c>
      <c r="H5390" s="87">
        <v>657.4</v>
      </c>
      <c r="I5390" s="87">
        <v>527.16</v>
      </c>
      <c r="J5390" s="87">
        <v>200</v>
      </c>
      <c r="K5390" s="87">
        <v>64.959999999999994</v>
      </c>
      <c r="L5390" s="80">
        <v>200</v>
      </c>
      <c r="M5390" s="80"/>
      <c r="N5390" s="80"/>
      <c r="O5390" s="80"/>
      <c r="P5390" s="80"/>
      <c r="Q5390" s="78">
        <v>110010</v>
      </c>
      <c r="R5390" s="79" t="s">
        <v>31</v>
      </c>
      <c r="S5390" s="78">
        <v>30</v>
      </c>
      <c r="T5390" s="79" t="s">
        <v>31</v>
      </c>
      <c r="U5390" s="78">
        <v>11</v>
      </c>
      <c r="V5390" s="80" t="s">
        <v>156</v>
      </c>
      <c r="W5390" s="78">
        <v>74</v>
      </c>
      <c r="X5390" s="78">
        <v>9</v>
      </c>
    </row>
    <row r="5391" spans="1:24" x14ac:dyDescent="0.25">
      <c r="A5391" s="67"/>
      <c r="B5391" s="67">
        <v>4664</v>
      </c>
      <c r="C5391" s="67" t="s">
        <v>817</v>
      </c>
      <c r="D5391" s="109">
        <v>356412</v>
      </c>
      <c r="E5391" s="86" t="s">
        <v>639</v>
      </c>
      <c r="F5391" s="72">
        <v>744220</v>
      </c>
      <c r="G5391" s="86" t="s">
        <v>191</v>
      </c>
      <c r="H5391" s="87">
        <v>84.16</v>
      </c>
      <c r="I5391" s="87">
        <v>200.8</v>
      </c>
      <c r="J5391" s="87">
        <v>2400</v>
      </c>
      <c r="K5391" s="87">
        <v>1890.17</v>
      </c>
      <c r="L5391" s="80">
        <v>2400</v>
      </c>
      <c r="M5391" s="80"/>
      <c r="N5391" s="80"/>
      <c r="O5391" s="80"/>
      <c r="P5391" s="80"/>
      <c r="Q5391" s="78">
        <v>110010</v>
      </c>
      <c r="R5391" s="79" t="s">
        <v>31</v>
      </c>
      <c r="S5391" s="78">
        <v>30</v>
      </c>
      <c r="T5391" s="79" t="s">
        <v>31</v>
      </c>
      <c r="U5391" s="78">
        <v>11</v>
      </c>
      <c r="V5391" s="80" t="s">
        <v>156</v>
      </c>
      <c r="W5391" s="78">
        <v>74</v>
      </c>
      <c r="X5391" s="78">
        <v>9</v>
      </c>
    </row>
    <row r="5392" spans="1:24" x14ac:dyDescent="0.25">
      <c r="A5392" s="67"/>
      <c r="B5392" s="67">
        <v>4665</v>
      </c>
      <c r="C5392" s="67" t="s">
        <v>817</v>
      </c>
      <c r="D5392" s="109">
        <v>356412</v>
      </c>
      <c r="E5392" s="86" t="s">
        <v>639</v>
      </c>
      <c r="F5392" s="72">
        <v>744230</v>
      </c>
      <c r="G5392" s="86" t="s">
        <v>234</v>
      </c>
      <c r="H5392" s="87">
        <v>179</v>
      </c>
      <c r="I5392" s="87">
        <v>107.48</v>
      </c>
      <c r="J5392" s="87">
        <v>200</v>
      </c>
      <c r="K5392" s="87">
        <v>130</v>
      </c>
      <c r="L5392" s="80">
        <v>200</v>
      </c>
      <c r="M5392" s="80"/>
      <c r="N5392" s="80"/>
      <c r="O5392" s="80"/>
      <c r="P5392" s="80"/>
      <c r="Q5392" s="78">
        <v>110010</v>
      </c>
      <c r="R5392" s="79" t="s">
        <v>31</v>
      </c>
      <c r="S5392" s="78">
        <v>30</v>
      </c>
      <c r="T5392" s="79" t="s">
        <v>31</v>
      </c>
      <c r="U5392" s="78">
        <v>11</v>
      </c>
      <c r="V5392" s="80" t="s">
        <v>156</v>
      </c>
      <c r="W5392" s="78">
        <v>74</v>
      </c>
      <c r="X5392" s="78">
        <v>9</v>
      </c>
    </row>
    <row r="5393" spans="1:24" x14ac:dyDescent="0.25">
      <c r="A5393" s="67"/>
      <c r="B5393" s="67">
        <v>4666</v>
      </c>
      <c r="C5393" s="67" t="s">
        <v>817</v>
      </c>
      <c r="D5393" s="109">
        <v>356412</v>
      </c>
      <c r="E5393" s="86" t="s">
        <v>639</v>
      </c>
      <c r="F5393" s="72">
        <v>755240</v>
      </c>
      <c r="G5393" s="86" t="s">
        <v>193</v>
      </c>
      <c r="H5393" s="87">
        <v>3082.0499999999997</v>
      </c>
      <c r="I5393" s="87">
        <v>7230.4</v>
      </c>
      <c r="J5393" s="87">
        <v>5640</v>
      </c>
      <c r="K5393" s="87">
        <v>2000</v>
      </c>
      <c r="L5393" s="80">
        <v>7500</v>
      </c>
      <c r="M5393" s="80"/>
      <c r="N5393" s="80"/>
      <c r="O5393" s="80"/>
      <c r="P5393" s="80"/>
      <c r="Q5393" s="78">
        <v>110010</v>
      </c>
      <c r="R5393" s="79" t="s">
        <v>31</v>
      </c>
      <c r="S5393" s="78">
        <v>30</v>
      </c>
      <c r="T5393" s="79" t="s">
        <v>31</v>
      </c>
      <c r="U5393" s="78">
        <v>11</v>
      </c>
      <c r="V5393" s="80" t="s">
        <v>156</v>
      </c>
      <c r="W5393" s="78">
        <v>75</v>
      </c>
      <c r="X5393" s="78">
        <v>9</v>
      </c>
    </row>
    <row r="5394" spans="1:24" x14ac:dyDescent="0.25">
      <c r="A5394" s="67"/>
      <c r="B5394" s="67">
        <v>4667</v>
      </c>
      <c r="C5394" s="67" t="s">
        <v>817</v>
      </c>
      <c r="D5394" s="109">
        <v>356412</v>
      </c>
      <c r="E5394" s="86" t="s">
        <v>639</v>
      </c>
      <c r="F5394" s="72">
        <v>755330</v>
      </c>
      <c r="G5394" s="86" t="s">
        <v>238</v>
      </c>
      <c r="H5394" s="87">
        <v>0</v>
      </c>
      <c r="I5394" s="87">
        <v>802</v>
      </c>
      <c r="J5394" s="87">
        <v>400</v>
      </c>
      <c r="K5394" s="87">
        <v>0</v>
      </c>
      <c r="L5394" s="80">
        <v>0</v>
      </c>
      <c r="M5394" s="80"/>
      <c r="N5394" s="80"/>
      <c r="O5394" s="80"/>
      <c r="P5394" s="80"/>
      <c r="Q5394" s="78">
        <v>110010</v>
      </c>
      <c r="R5394" s="79" t="s">
        <v>31</v>
      </c>
      <c r="S5394" s="78">
        <v>30</v>
      </c>
      <c r="T5394" s="79" t="s">
        <v>31</v>
      </c>
      <c r="U5394" s="78">
        <v>11</v>
      </c>
      <c r="V5394" s="80" t="s">
        <v>156</v>
      </c>
      <c r="W5394" s="78">
        <v>75</v>
      </c>
      <c r="X5394" s="78">
        <v>9</v>
      </c>
    </row>
    <row r="5395" spans="1:24" x14ac:dyDescent="0.25">
      <c r="A5395" s="67"/>
      <c r="B5395" s="67">
        <v>4668</v>
      </c>
      <c r="C5395" s="67" t="s">
        <v>817</v>
      </c>
      <c r="D5395" s="109">
        <v>356412</v>
      </c>
      <c r="E5395" s="86" t="s">
        <v>639</v>
      </c>
      <c r="F5395" s="72">
        <v>755360</v>
      </c>
      <c r="G5395" s="86" t="s">
        <v>225</v>
      </c>
      <c r="H5395" s="87">
        <v>463.12</v>
      </c>
      <c r="I5395" s="87">
        <v>974.87999999999988</v>
      </c>
      <c r="J5395" s="87">
        <v>1700</v>
      </c>
      <c r="K5395" s="87">
        <v>1179.48</v>
      </c>
      <c r="L5395" s="80">
        <v>1300</v>
      </c>
      <c r="M5395" s="80"/>
      <c r="N5395" s="80"/>
      <c r="O5395" s="80"/>
      <c r="P5395" s="80"/>
      <c r="Q5395" s="78">
        <v>110010</v>
      </c>
      <c r="R5395" s="79" t="s">
        <v>31</v>
      </c>
      <c r="S5395" s="78">
        <v>30</v>
      </c>
      <c r="T5395" s="79" t="s">
        <v>31</v>
      </c>
      <c r="U5395" s="78">
        <v>11</v>
      </c>
      <c r="V5395" s="80" t="s">
        <v>156</v>
      </c>
      <c r="W5395" s="78">
        <v>75</v>
      </c>
      <c r="X5395" s="78">
        <v>9</v>
      </c>
    </row>
    <row r="5396" spans="1:24" x14ac:dyDescent="0.25">
      <c r="A5396" s="67"/>
      <c r="B5396" s="67">
        <v>4669</v>
      </c>
      <c r="C5396" s="67" t="s">
        <v>817</v>
      </c>
      <c r="D5396" s="109">
        <v>356412</v>
      </c>
      <c r="E5396" s="86" t="s">
        <v>639</v>
      </c>
      <c r="F5396" s="72">
        <v>755705</v>
      </c>
      <c r="G5396" s="86" t="s">
        <v>196</v>
      </c>
      <c r="H5396" s="87">
        <v>2.98</v>
      </c>
      <c r="I5396" s="87">
        <v>0.96</v>
      </c>
      <c r="J5396" s="87">
        <v>100</v>
      </c>
      <c r="K5396" s="87">
        <v>0</v>
      </c>
      <c r="L5396" s="80">
        <v>100</v>
      </c>
      <c r="M5396" s="80"/>
      <c r="N5396" s="80"/>
      <c r="O5396" s="80"/>
      <c r="P5396" s="80"/>
      <c r="Q5396" s="78">
        <v>110010</v>
      </c>
      <c r="R5396" s="79" t="s">
        <v>31</v>
      </c>
      <c r="S5396" s="78">
        <v>30</v>
      </c>
      <c r="T5396" s="79" t="s">
        <v>31</v>
      </c>
      <c r="U5396" s="78">
        <v>11</v>
      </c>
      <c r="V5396" s="80" t="s">
        <v>156</v>
      </c>
      <c r="W5396" s="78">
        <v>75</v>
      </c>
      <c r="X5396" s="78">
        <v>9</v>
      </c>
    </row>
    <row r="5397" spans="1:24" x14ac:dyDescent="0.25">
      <c r="A5397" s="67"/>
      <c r="B5397" s="67">
        <v>4670</v>
      </c>
      <c r="C5397" s="67" t="s">
        <v>817</v>
      </c>
      <c r="D5397" s="109">
        <v>356412</v>
      </c>
      <c r="E5397" s="86" t="s">
        <v>639</v>
      </c>
      <c r="F5397" s="72">
        <v>755730</v>
      </c>
      <c r="G5397" s="86" t="s">
        <v>197</v>
      </c>
      <c r="H5397" s="87">
        <v>345</v>
      </c>
      <c r="I5397" s="87">
        <v>0</v>
      </c>
      <c r="J5397" s="87">
        <v>350</v>
      </c>
      <c r="K5397" s="87">
        <v>0</v>
      </c>
      <c r="L5397" s="80">
        <v>350</v>
      </c>
      <c r="M5397" s="80"/>
      <c r="N5397" s="80"/>
      <c r="O5397" s="80"/>
      <c r="P5397" s="80"/>
      <c r="Q5397" s="78">
        <v>110010</v>
      </c>
      <c r="R5397" s="79" t="s">
        <v>31</v>
      </c>
      <c r="S5397" s="78">
        <v>30</v>
      </c>
      <c r="T5397" s="79" t="s">
        <v>31</v>
      </c>
      <c r="U5397" s="78">
        <v>11</v>
      </c>
      <c r="V5397" s="80" t="s">
        <v>156</v>
      </c>
      <c r="W5397" s="78">
        <v>75</v>
      </c>
      <c r="X5397" s="78">
        <v>9</v>
      </c>
    </row>
    <row r="5398" spans="1:24" x14ac:dyDescent="0.25">
      <c r="A5398" s="67"/>
      <c r="B5398" s="67"/>
      <c r="C5398" s="67" t="s">
        <v>817</v>
      </c>
      <c r="D5398" s="109">
        <v>356412</v>
      </c>
      <c r="E5398" s="86" t="s">
        <v>639</v>
      </c>
      <c r="F5398" s="66">
        <v>798142</v>
      </c>
      <c r="G5398" s="66" t="s">
        <v>839</v>
      </c>
      <c r="H5398" s="87"/>
      <c r="I5398" s="87"/>
      <c r="J5398" s="87"/>
      <c r="K5398" s="87"/>
      <c r="L5398" s="80">
        <v>-1846</v>
      </c>
      <c r="M5398" s="80"/>
      <c r="N5398" s="80"/>
      <c r="O5398" s="80"/>
      <c r="P5398" s="80"/>
      <c r="Q5398" s="78">
        <v>110010</v>
      </c>
      <c r="R5398" s="79" t="s">
        <v>31</v>
      </c>
      <c r="S5398" s="78">
        <v>30</v>
      </c>
      <c r="T5398" s="79" t="s">
        <v>31</v>
      </c>
      <c r="U5398" s="78">
        <v>11</v>
      </c>
      <c r="V5398" s="80" t="s">
        <v>156</v>
      </c>
      <c r="W5398" s="78">
        <v>79</v>
      </c>
      <c r="X5398" s="78">
        <v>9</v>
      </c>
    </row>
    <row r="5399" spans="1:24" x14ac:dyDescent="0.25">
      <c r="A5399" s="67"/>
      <c r="B5399" s="67">
        <v>4671</v>
      </c>
      <c r="C5399" s="67" t="s">
        <v>817</v>
      </c>
      <c r="D5399" s="109">
        <v>880007</v>
      </c>
      <c r="E5399" s="86" t="s">
        <v>640</v>
      </c>
      <c r="F5399" s="72">
        <v>712655</v>
      </c>
      <c r="G5399" s="86" t="s">
        <v>237</v>
      </c>
      <c r="H5399" s="87">
        <v>291</v>
      </c>
      <c r="I5399" s="87">
        <v>0</v>
      </c>
      <c r="J5399" s="87">
        <v>800</v>
      </c>
      <c r="K5399" s="87">
        <v>311.05</v>
      </c>
      <c r="L5399" s="80">
        <v>500</v>
      </c>
      <c r="M5399" s="80"/>
      <c r="N5399" s="80"/>
      <c r="O5399" s="80"/>
      <c r="P5399" s="80"/>
      <c r="Q5399" s="78">
        <v>380010</v>
      </c>
      <c r="R5399" s="79" t="s">
        <v>687</v>
      </c>
      <c r="S5399" s="78">
        <v>540</v>
      </c>
      <c r="T5399" s="79" t="s">
        <v>687</v>
      </c>
      <c r="U5399" s="78">
        <v>31</v>
      </c>
      <c r="V5399" s="80" t="s">
        <v>716</v>
      </c>
      <c r="W5399" s="78">
        <v>71</v>
      </c>
      <c r="X5399" s="78"/>
    </row>
    <row r="5400" spans="1:24" x14ac:dyDescent="0.25">
      <c r="A5400" s="67"/>
      <c r="B5400" s="67">
        <v>4672</v>
      </c>
      <c r="C5400" s="67" t="s">
        <v>817</v>
      </c>
      <c r="D5400" s="109">
        <v>880007</v>
      </c>
      <c r="E5400" s="86" t="s">
        <v>640</v>
      </c>
      <c r="F5400" s="72">
        <v>733120</v>
      </c>
      <c r="G5400" s="86" t="s">
        <v>188</v>
      </c>
      <c r="H5400" s="87">
        <v>278.87</v>
      </c>
      <c r="I5400" s="87">
        <v>116.99</v>
      </c>
      <c r="J5400" s="87">
        <v>200</v>
      </c>
      <c r="K5400" s="87">
        <v>0</v>
      </c>
      <c r="L5400" s="80">
        <v>200</v>
      </c>
      <c r="M5400" s="80"/>
      <c r="N5400" s="80"/>
      <c r="O5400" s="80"/>
      <c r="P5400" s="80"/>
      <c r="Q5400" s="78">
        <v>380010</v>
      </c>
      <c r="R5400" s="79" t="s">
        <v>687</v>
      </c>
      <c r="S5400" s="78">
        <v>540</v>
      </c>
      <c r="T5400" s="79" t="s">
        <v>687</v>
      </c>
      <c r="U5400" s="78">
        <v>31</v>
      </c>
      <c r="V5400" s="80" t="s">
        <v>716</v>
      </c>
      <c r="W5400" s="78">
        <v>73</v>
      </c>
      <c r="X5400" s="78"/>
    </row>
    <row r="5401" spans="1:24" x14ac:dyDescent="0.25">
      <c r="A5401" s="67"/>
      <c r="B5401" s="67">
        <v>4673</v>
      </c>
      <c r="C5401" s="67" t="s">
        <v>817</v>
      </c>
      <c r="D5401" s="109">
        <v>880007</v>
      </c>
      <c r="E5401" s="86" t="s">
        <v>640</v>
      </c>
      <c r="F5401" s="72">
        <v>733210</v>
      </c>
      <c r="G5401" s="86" t="s">
        <v>251</v>
      </c>
      <c r="H5401" s="87">
        <v>0</v>
      </c>
      <c r="I5401" s="87">
        <v>856.46</v>
      </c>
      <c r="J5401" s="87">
        <v>800</v>
      </c>
      <c r="K5401" s="87">
        <v>0</v>
      </c>
      <c r="L5401" s="80">
        <v>800</v>
      </c>
      <c r="M5401" s="80"/>
      <c r="N5401" s="80"/>
      <c r="O5401" s="80"/>
      <c r="P5401" s="80"/>
      <c r="Q5401" s="78">
        <v>380010</v>
      </c>
      <c r="R5401" s="79" t="s">
        <v>687</v>
      </c>
      <c r="S5401" s="78">
        <v>540</v>
      </c>
      <c r="T5401" s="79" t="s">
        <v>687</v>
      </c>
      <c r="U5401" s="78">
        <v>31</v>
      </c>
      <c r="V5401" s="80" t="s">
        <v>716</v>
      </c>
      <c r="W5401" s="78">
        <v>73</v>
      </c>
      <c r="X5401" s="78"/>
    </row>
    <row r="5402" spans="1:24" x14ac:dyDescent="0.25">
      <c r="A5402" s="67"/>
      <c r="B5402" s="67">
        <v>4674</v>
      </c>
      <c r="C5402" s="67" t="s">
        <v>817</v>
      </c>
      <c r="D5402" s="109">
        <v>880007</v>
      </c>
      <c r="E5402" s="86" t="s">
        <v>640</v>
      </c>
      <c r="F5402" s="72">
        <v>755360</v>
      </c>
      <c r="G5402" s="86" t="s">
        <v>225</v>
      </c>
      <c r="H5402" s="87">
        <v>458</v>
      </c>
      <c r="I5402" s="87">
        <v>569.20000000000005</v>
      </c>
      <c r="J5402" s="87">
        <v>350</v>
      </c>
      <c r="K5402" s="87">
        <v>21.75</v>
      </c>
      <c r="L5402" s="80">
        <v>350</v>
      </c>
      <c r="M5402" s="80"/>
      <c r="N5402" s="80"/>
      <c r="O5402" s="80"/>
      <c r="P5402" s="80"/>
      <c r="Q5402" s="78">
        <v>380010</v>
      </c>
      <c r="R5402" s="79" t="s">
        <v>687</v>
      </c>
      <c r="S5402" s="78">
        <v>540</v>
      </c>
      <c r="T5402" s="79" t="s">
        <v>687</v>
      </c>
      <c r="U5402" s="78">
        <v>31</v>
      </c>
      <c r="V5402" s="80" t="s">
        <v>716</v>
      </c>
      <c r="W5402" s="78">
        <v>75</v>
      </c>
      <c r="X5402" s="78"/>
    </row>
    <row r="5403" spans="1:24" x14ac:dyDescent="0.25">
      <c r="A5403" s="67"/>
      <c r="B5403" s="67">
        <v>4675</v>
      </c>
      <c r="C5403" s="67" t="s">
        <v>817</v>
      </c>
      <c r="D5403" s="109">
        <v>880007</v>
      </c>
      <c r="E5403" s="86" t="s">
        <v>640</v>
      </c>
      <c r="F5403" s="72">
        <v>810992</v>
      </c>
      <c r="G5403" s="86" t="s">
        <v>353</v>
      </c>
      <c r="H5403" s="87">
        <v>0</v>
      </c>
      <c r="I5403" s="87">
        <v>0</v>
      </c>
      <c r="J5403" s="87">
        <v>0</v>
      </c>
      <c r="K5403" s="87">
        <v>0</v>
      </c>
      <c r="L5403" s="80">
        <v>0</v>
      </c>
      <c r="M5403" s="80"/>
      <c r="N5403" s="80"/>
      <c r="O5403" s="80"/>
      <c r="P5403" s="80"/>
      <c r="Q5403" s="78">
        <v>380010</v>
      </c>
      <c r="R5403" s="79" t="s">
        <v>687</v>
      </c>
      <c r="S5403" s="78">
        <v>540</v>
      </c>
      <c r="T5403" s="79" t="s">
        <v>687</v>
      </c>
      <c r="U5403" s="78">
        <v>31</v>
      </c>
      <c r="V5403" s="80" t="s">
        <v>716</v>
      </c>
      <c r="W5403" s="78">
        <v>81</v>
      </c>
      <c r="X5403" s="78"/>
    </row>
    <row r="5404" spans="1:24" x14ac:dyDescent="0.25">
      <c r="A5404" s="67"/>
      <c r="B5404" s="67">
        <v>4676</v>
      </c>
      <c r="C5404" s="67" t="s">
        <v>817</v>
      </c>
      <c r="D5404" s="109">
        <v>880008</v>
      </c>
      <c r="E5404" s="86" t="s">
        <v>641</v>
      </c>
      <c r="F5404" s="72">
        <v>712352</v>
      </c>
      <c r="G5404" s="86" t="s">
        <v>642</v>
      </c>
      <c r="H5404" s="87">
        <v>2791</v>
      </c>
      <c r="I5404" s="87">
        <v>2286.34</v>
      </c>
      <c r="J5404" s="87">
        <v>1300</v>
      </c>
      <c r="K5404" s="87">
        <v>57</v>
      </c>
      <c r="L5404" s="80">
        <v>3000</v>
      </c>
      <c r="M5404" s="80"/>
      <c r="N5404" s="80"/>
      <c r="O5404" s="80"/>
      <c r="P5404" s="80"/>
      <c r="Q5404" s="78">
        <v>380010</v>
      </c>
      <c r="R5404" s="79" t="s">
        <v>687</v>
      </c>
      <c r="S5404" s="78">
        <v>540</v>
      </c>
      <c r="T5404" s="79" t="s">
        <v>687</v>
      </c>
      <c r="U5404" s="78">
        <v>31</v>
      </c>
      <c r="V5404" s="80" t="s">
        <v>716</v>
      </c>
      <c r="W5404" s="78">
        <v>71</v>
      </c>
      <c r="X5404" s="78"/>
    </row>
    <row r="5405" spans="1:24" x14ac:dyDescent="0.25">
      <c r="A5405" s="67"/>
      <c r="B5405" s="67">
        <v>4677</v>
      </c>
      <c r="C5405" s="67" t="s">
        <v>817</v>
      </c>
      <c r="D5405" s="109">
        <v>880008</v>
      </c>
      <c r="E5405" s="86" t="s">
        <v>641</v>
      </c>
      <c r="F5405" s="72">
        <v>712655</v>
      </c>
      <c r="G5405" s="86" t="s">
        <v>237</v>
      </c>
      <c r="H5405" s="87">
        <v>549.61</v>
      </c>
      <c r="I5405" s="87">
        <v>1082.31</v>
      </c>
      <c r="J5405" s="87">
        <v>3300</v>
      </c>
      <c r="K5405" s="87">
        <v>3119.26</v>
      </c>
      <c r="L5405" s="80">
        <v>4500</v>
      </c>
      <c r="M5405" s="80"/>
      <c r="N5405" s="80"/>
      <c r="O5405" s="80"/>
      <c r="P5405" s="80"/>
      <c r="Q5405" s="78">
        <v>380010</v>
      </c>
      <c r="R5405" s="79" t="s">
        <v>687</v>
      </c>
      <c r="S5405" s="78">
        <v>540</v>
      </c>
      <c r="T5405" s="79" t="s">
        <v>687</v>
      </c>
      <c r="U5405" s="78">
        <v>31</v>
      </c>
      <c r="V5405" s="80" t="s">
        <v>716</v>
      </c>
      <c r="W5405" s="78">
        <v>71</v>
      </c>
      <c r="X5405" s="78"/>
    </row>
    <row r="5406" spans="1:24" x14ac:dyDescent="0.25">
      <c r="A5406" s="67"/>
      <c r="B5406" s="67">
        <v>4678</v>
      </c>
      <c r="C5406" s="67" t="s">
        <v>817</v>
      </c>
      <c r="D5406" s="109">
        <v>880008</v>
      </c>
      <c r="E5406" s="86" t="s">
        <v>641</v>
      </c>
      <c r="F5406" s="72">
        <v>733120</v>
      </c>
      <c r="G5406" s="86" t="s">
        <v>188</v>
      </c>
      <c r="H5406" s="87">
        <v>326.55</v>
      </c>
      <c r="I5406" s="87">
        <v>429.23</v>
      </c>
      <c r="J5406" s="87">
        <v>500</v>
      </c>
      <c r="K5406" s="87">
        <v>28.3</v>
      </c>
      <c r="L5406" s="80">
        <v>500</v>
      </c>
      <c r="M5406" s="80"/>
      <c r="N5406" s="80"/>
      <c r="O5406" s="80"/>
      <c r="P5406" s="80"/>
      <c r="Q5406" s="78">
        <v>380010</v>
      </c>
      <c r="R5406" s="79" t="s">
        <v>687</v>
      </c>
      <c r="S5406" s="78">
        <v>540</v>
      </c>
      <c r="T5406" s="79" t="s">
        <v>687</v>
      </c>
      <c r="U5406" s="78">
        <v>31</v>
      </c>
      <c r="V5406" s="80" t="s">
        <v>716</v>
      </c>
      <c r="W5406" s="78">
        <v>73</v>
      </c>
      <c r="X5406" s="78"/>
    </row>
    <row r="5407" spans="1:24" x14ac:dyDescent="0.25">
      <c r="A5407" s="67"/>
      <c r="B5407" s="67">
        <v>4679</v>
      </c>
      <c r="C5407" s="67" t="s">
        <v>817</v>
      </c>
      <c r="D5407" s="109">
        <v>880008</v>
      </c>
      <c r="E5407" s="86" t="s">
        <v>641</v>
      </c>
      <c r="F5407" s="72">
        <v>733210</v>
      </c>
      <c r="G5407" s="86" t="s">
        <v>251</v>
      </c>
      <c r="H5407" s="87">
        <v>0</v>
      </c>
      <c r="I5407" s="87">
        <v>675</v>
      </c>
      <c r="J5407" s="87">
        <v>700</v>
      </c>
      <c r="K5407" s="87">
        <v>0</v>
      </c>
      <c r="L5407" s="80">
        <v>0</v>
      </c>
      <c r="M5407" s="80"/>
      <c r="N5407" s="80"/>
      <c r="O5407" s="80"/>
      <c r="P5407" s="80"/>
      <c r="Q5407" s="78">
        <v>380010</v>
      </c>
      <c r="R5407" s="79" t="s">
        <v>687</v>
      </c>
      <c r="S5407" s="78">
        <v>540</v>
      </c>
      <c r="T5407" s="79" t="s">
        <v>687</v>
      </c>
      <c r="U5407" s="78">
        <v>31</v>
      </c>
      <c r="V5407" s="80" t="s">
        <v>716</v>
      </c>
      <c r="W5407" s="78">
        <v>73</v>
      </c>
      <c r="X5407" s="78"/>
    </row>
    <row r="5408" spans="1:24" x14ac:dyDescent="0.25">
      <c r="A5408" s="67"/>
      <c r="B5408" s="67">
        <v>4680</v>
      </c>
      <c r="C5408" s="67" t="s">
        <v>817</v>
      </c>
      <c r="D5408" s="109">
        <v>880008</v>
      </c>
      <c r="E5408" s="86" t="s">
        <v>641</v>
      </c>
      <c r="F5408" s="72">
        <v>733220</v>
      </c>
      <c r="G5408" s="86" t="s">
        <v>256</v>
      </c>
      <c r="H5408" s="87">
        <v>0</v>
      </c>
      <c r="I5408" s="87">
        <v>0</v>
      </c>
      <c r="J5408" s="87">
        <v>2800</v>
      </c>
      <c r="K5408" s="87">
        <v>2800</v>
      </c>
      <c r="L5408" s="80">
        <v>0</v>
      </c>
      <c r="M5408" s="80"/>
      <c r="N5408" s="80"/>
      <c r="O5408" s="80"/>
      <c r="P5408" s="80"/>
      <c r="Q5408" s="78">
        <v>380010</v>
      </c>
      <c r="R5408" s="79" t="s">
        <v>687</v>
      </c>
      <c r="S5408" s="78">
        <v>540</v>
      </c>
      <c r="T5408" s="79" t="s">
        <v>687</v>
      </c>
      <c r="U5408" s="78">
        <v>31</v>
      </c>
      <c r="V5408" s="80" t="s">
        <v>716</v>
      </c>
      <c r="W5408" s="78">
        <v>73</v>
      </c>
      <c r="X5408" s="78"/>
    </row>
    <row r="5409" spans="1:24" x14ac:dyDescent="0.25">
      <c r="A5409" s="67"/>
      <c r="B5409" s="67">
        <v>4681</v>
      </c>
      <c r="C5409" s="67" t="s">
        <v>817</v>
      </c>
      <c r="D5409" s="109">
        <v>880008</v>
      </c>
      <c r="E5409" s="86" t="s">
        <v>641</v>
      </c>
      <c r="F5409" s="72">
        <v>755360</v>
      </c>
      <c r="G5409" s="86" t="s">
        <v>225</v>
      </c>
      <c r="H5409" s="87">
        <v>0</v>
      </c>
      <c r="I5409" s="87">
        <v>0</v>
      </c>
      <c r="J5409" s="87">
        <v>150</v>
      </c>
      <c r="K5409" s="87">
        <v>73.5</v>
      </c>
      <c r="L5409" s="80">
        <v>500</v>
      </c>
      <c r="M5409" s="80"/>
      <c r="N5409" s="80"/>
      <c r="O5409" s="80"/>
      <c r="P5409" s="80"/>
      <c r="Q5409" s="78">
        <v>380010</v>
      </c>
      <c r="R5409" s="79" t="s">
        <v>687</v>
      </c>
      <c r="S5409" s="78">
        <v>540</v>
      </c>
      <c r="T5409" s="79" t="s">
        <v>687</v>
      </c>
      <c r="U5409" s="78">
        <v>31</v>
      </c>
      <c r="V5409" s="80" t="s">
        <v>716</v>
      </c>
      <c r="W5409" s="78">
        <v>75</v>
      </c>
      <c r="X5409" s="78"/>
    </row>
    <row r="5410" spans="1:24" s="66" customFormat="1" x14ac:dyDescent="0.25">
      <c r="A5410" s="67"/>
      <c r="B5410" s="67">
        <v>4682</v>
      </c>
      <c r="C5410" s="67" t="s">
        <v>817</v>
      </c>
      <c r="D5410" s="109">
        <v>880008</v>
      </c>
      <c r="E5410" s="86" t="s">
        <v>641</v>
      </c>
      <c r="F5410" s="72">
        <v>755755</v>
      </c>
      <c r="G5410" s="86" t="s">
        <v>373</v>
      </c>
      <c r="H5410" s="87">
        <v>0</v>
      </c>
      <c r="I5410" s="87">
        <v>0</v>
      </c>
      <c r="J5410" s="87">
        <v>150</v>
      </c>
      <c r="K5410" s="87">
        <v>82.45</v>
      </c>
      <c r="L5410" s="80">
        <v>0</v>
      </c>
      <c r="M5410" s="80"/>
      <c r="N5410" s="80"/>
      <c r="O5410" s="80"/>
      <c r="P5410" s="80"/>
      <c r="Q5410" s="78">
        <v>380010</v>
      </c>
      <c r="R5410" s="79" t="s">
        <v>687</v>
      </c>
      <c r="S5410" s="78">
        <v>540</v>
      </c>
      <c r="T5410" s="79" t="s">
        <v>687</v>
      </c>
      <c r="U5410" s="78">
        <v>31</v>
      </c>
      <c r="V5410" s="80" t="s">
        <v>716</v>
      </c>
      <c r="W5410" s="78">
        <v>75</v>
      </c>
      <c r="X5410" s="78"/>
    </row>
    <row r="5411" spans="1:24" x14ac:dyDescent="0.25">
      <c r="A5411" s="67"/>
      <c r="B5411" s="67">
        <v>4683</v>
      </c>
      <c r="C5411" s="67" t="s">
        <v>817</v>
      </c>
      <c r="D5411" s="109">
        <v>880008</v>
      </c>
      <c r="E5411" s="86" t="s">
        <v>641</v>
      </c>
      <c r="F5411" s="72">
        <v>787410</v>
      </c>
      <c r="G5411" s="86" t="s">
        <v>227</v>
      </c>
      <c r="H5411" s="87">
        <v>599.99</v>
      </c>
      <c r="I5411" s="87">
        <v>0</v>
      </c>
      <c r="J5411" s="87">
        <v>0</v>
      </c>
      <c r="K5411" s="87">
        <v>0</v>
      </c>
      <c r="L5411" s="80">
        <v>0</v>
      </c>
      <c r="M5411" s="80"/>
      <c r="N5411" s="80"/>
      <c r="O5411" s="80"/>
      <c r="P5411" s="80"/>
      <c r="Q5411" s="78">
        <v>380010</v>
      </c>
      <c r="R5411" s="79" t="s">
        <v>687</v>
      </c>
      <c r="S5411" s="78">
        <v>540</v>
      </c>
      <c r="T5411" s="79" t="s">
        <v>687</v>
      </c>
      <c r="U5411" s="78">
        <v>31</v>
      </c>
      <c r="V5411" s="80" t="s">
        <v>716</v>
      </c>
      <c r="W5411" s="78">
        <v>78</v>
      </c>
      <c r="X5411" s="78"/>
    </row>
    <row r="5412" spans="1:24" x14ac:dyDescent="0.25">
      <c r="A5412" s="67"/>
      <c r="B5412" s="67">
        <v>4684</v>
      </c>
      <c r="C5412" s="67" t="s">
        <v>817</v>
      </c>
      <c r="D5412" s="109">
        <v>880008</v>
      </c>
      <c r="E5412" s="86" t="s">
        <v>641</v>
      </c>
      <c r="F5412" s="72">
        <v>810992</v>
      </c>
      <c r="G5412" s="86" t="s">
        <v>353</v>
      </c>
      <c r="H5412" s="87">
        <v>0</v>
      </c>
      <c r="I5412" s="87">
        <v>0</v>
      </c>
      <c r="J5412" s="87">
        <v>0</v>
      </c>
      <c r="K5412" s="87">
        <v>0</v>
      </c>
      <c r="L5412" s="80">
        <v>0</v>
      </c>
      <c r="M5412" s="80"/>
      <c r="N5412" s="80"/>
      <c r="O5412" s="80"/>
      <c r="P5412" s="80"/>
      <c r="Q5412" s="78">
        <v>380010</v>
      </c>
      <c r="R5412" s="79" t="s">
        <v>687</v>
      </c>
      <c r="S5412" s="78">
        <v>540</v>
      </c>
      <c r="T5412" s="79" t="s">
        <v>687</v>
      </c>
      <c r="U5412" s="78">
        <v>31</v>
      </c>
      <c r="V5412" s="80" t="s">
        <v>716</v>
      </c>
      <c r="W5412" s="78">
        <v>81</v>
      </c>
      <c r="X5412" s="78"/>
    </row>
    <row r="5413" spans="1:24" x14ac:dyDescent="0.25">
      <c r="A5413" s="67"/>
      <c r="B5413" s="67">
        <v>5262</v>
      </c>
      <c r="C5413" s="67" t="s">
        <v>829</v>
      </c>
      <c r="D5413" s="109">
        <v>300010</v>
      </c>
      <c r="E5413" s="75" t="s">
        <v>604</v>
      </c>
      <c r="F5413" s="72">
        <v>611210</v>
      </c>
      <c r="G5413" s="75" t="s">
        <v>221</v>
      </c>
      <c r="H5413" s="77">
        <v>124804.20000000003</v>
      </c>
      <c r="I5413" s="77">
        <v>129777.16</v>
      </c>
      <c r="J5413" s="77">
        <v>209338</v>
      </c>
      <c r="K5413" s="77">
        <v>69075.600000000006</v>
      </c>
      <c r="L5413" s="80">
        <v>145070</v>
      </c>
      <c r="M5413" s="80"/>
      <c r="N5413" s="80"/>
      <c r="O5413" s="80"/>
      <c r="P5413" s="80"/>
      <c r="Q5413" s="78">
        <v>110010</v>
      </c>
      <c r="R5413" s="79" t="s">
        <v>45</v>
      </c>
      <c r="S5413" s="78">
        <v>25</v>
      </c>
      <c r="T5413" s="79" t="s">
        <v>45</v>
      </c>
      <c r="U5413" s="78">
        <v>11</v>
      </c>
      <c r="V5413" s="80" t="s">
        <v>156</v>
      </c>
      <c r="W5413" s="78">
        <v>78</v>
      </c>
      <c r="X5413" s="78">
        <v>9</v>
      </c>
    </row>
    <row r="5414" spans="1:24" x14ac:dyDescent="0.25">
      <c r="A5414" s="67"/>
      <c r="B5414" s="67">
        <v>5263</v>
      </c>
      <c r="C5414" s="67" t="s">
        <v>829</v>
      </c>
      <c r="D5414" s="109">
        <v>300010</v>
      </c>
      <c r="E5414" s="75" t="s">
        <v>604</v>
      </c>
      <c r="F5414" s="72">
        <v>611214</v>
      </c>
      <c r="G5414" s="75" t="s">
        <v>357</v>
      </c>
      <c r="H5414" s="77">
        <v>12000</v>
      </c>
      <c r="I5414" s="77">
        <v>12000</v>
      </c>
      <c r="J5414" s="77">
        <v>12000</v>
      </c>
      <c r="K5414" s="77">
        <v>6000</v>
      </c>
      <c r="L5414" s="80">
        <v>12000</v>
      </c>
      <c r="M5414" s="80"/>
      <c r="N5414" s="80"/>
      <c r="O5414" s="80"/>
      <c r="P5414" s="80"/>
      <c r="Q5414" s="78">
        <v>110010</v>
      </c>
      <c r="R5414" s="79" t="s">
        <v>45</v>
      </c>
      <c r="S5414" s="78">
        <v>25</v>
      </c>
      <c r="T5414" s="79" t="s">
        <v>45</v>
      </c>
      <c r="U5414" s="78">
        <v>11</v>
      </c>
      <c r="V5414" s="80" t="s">
        <v>156</v>
      </c>
      <c r="W5414" s="78">
        <v>61</v>
      </c>
      <c r="X5414" s="78">
        <v>9</v>
      </c>
    </row>
    <row r="5415" spans="1:24" x14ac:dyDescent="0.25">
      <c r="A5415" s="67"/>
      <c r="B5415" s="67">
        <v>5264</v>
      </c>
      <c r="C5415" s="67" t="s">
        <v>829</v>
      </c>
      <c r="D5415" s="109">
        <v>300010</v>
      </c>
      <c r="E5415" s="75" t="s">
        <v>604</v>
      </c>
      <c r="F5415" s="72">
        <v>611215</v>
      </c>
      <c r="G5415" s="75" t="s">
        <v>358</v>
      </c>
      <c r="H5415" s="77">
        <v>12295.799999999997</v>
      </c>
      <c r="I5415" s="77">
        <v>12787.64</v>
      </c>
      <c r="J5415" s="77">
        <v>16761</v>
      </c>
      <c r="K5415" s="77">
        <v>8007.5199999999986</v>
      </c>
      <c r="L5415" s="80">
        <v>14882</v>
      </c>
      <c r="M5415" s="80"/>
      <c r="N5415" s="80"/>
      <c r="O5415" s="80"/>
      <c r="P5415" s="80"/>
      <c r="Q5415" s="78">
        <v>110010</v>
      </c>
      <c r="R5415" s="79" t="s">
        <v>45</v>
      </c>
      <c r="S5415" s="78">
        <v>25</v>
      </c>
      <c r="T5415" s="79" t="s">
        <v>45</v>
      </c>
      <c r="U5415" s="78">
        <v>11</v>
      </c>
      <c r="V5415" s="80" t="s">
        <v>156</v>
      </c>
      <c r="W5415" s="78">
        <v>61</v>
      </c>
      <c r="X5415" s="78">
        <v>9</v>
      </c>
    </row>
    <row r="5416" spans="1:24" x14ac:dyDescent="0.25">
      <c r="A5416" s="67"/>
      <c r="B5416" s="67">
        <v>5265</v>
      </c>
      <c r="C5416" s="67" t="s">
        <v>829</v>
      </c>
      <c r="D5416" s="109">
        <v>300010</v>
      </c>
      <c r="E5416" s="75" t="s">
        <v>604</v>
      </c>
      <c r="F5416" s="72">
        <v>611410</v>
      </c>
      <c r="G5416" s="75" t="s">
        <v>209</v>
      </c>
      <c r="H5416" s="77">
        <v>31973.46</v>
      </c>
      <c r="I5416" s="77">
        <v>42032.640000000007</v>
      </c>
      <c r="J5416" s="77">
        <v>43714</v>
      </c>
      <c r="K5416" s="77">
        <v>21856.980000000003</v>
      </c>
      <c r="L5416" s="80">
        <v>43714</v>
      </c>
      <c r="M5416" s="80"/>
      <c r="N5416" s="80"/>
      <c r="O5416" s="80"/>
      <c r="P5416" s="80"/>
      <c r="Q5416" s="78">
        <v>110010</v>
      </c>
      <c r="R5416" s="79" t="s">
        <v>45</v>
      </c>
      <c r="S5416" s="78">
        <v>25</v>
      </c>
      <c r="T5416" s="79" t="s">
        <v>45</v>
      </c>
      <c r="U5416" s="78">
        <v>11</v>
      </c>
      <c r="V5416" s="80" t="s">
        <v>156</v>
      </c>
      <c r="W5416" s="78">
        <v>61</v>
      </c>
      <c r="X5416" s="78">
        <v>9</v>
      </c>
    </row>
    <row r="5417" spans="1:24" x14ac:dyDescent="0.25">
      <c r="A5417" s="67"/>
      <c r="B5417" s="67">
        <v>5266</v>
      </c>
      <c r="C5417" s="67" t="s">
        <v>829</v>
      </c>
      <c r="D5417" s="109">
        <v>300010</v>
      </c>
      <c r="E5417" s="75" t="s">
        <v>604</v>
      </c>
      <c r="F5417" s="72">
        <v>611420</v>
      </c>
      <c r="G5417" s="75" t="s">
        <v>181</v>
      </c>
      <c r="H5417" s="77">
        <v>32554</v>
      </c>
      <c r="I5417" s="77">
        <v>26850.720000000005</v>
      </c>
      <c r="J5417" s="77">
        <v>27925</v>
      </c>
      <c r="K5417" s="77">
        <v>13962.359999999999</v>
      </c>
      <c r="L5417" s="80">
        <f>27925+13091</f>
        <v>41016</v>
      </c>
      <c r="M5417" s="80"/>
      <c r="N5417" s="80"/>
      <c r="O5417" s="80"/>
      <c r="P5417" s="80">
        <v>13091</v>
      </c>
      <c r="Q5417" s="78">
        <v>110010</v>
      </c>
      <c r="R5417" s="79" t="s">
        <v>45</v>
      </c>
      <c r="S5417" s="78">
        <v>25</v>
      </c>
      <c r="T5417" s="79" t="s">
        <v>45</v>
      </c>
      <c r="U5417" s="78">
        <v>11</v>
      </c>
      <c r="V5417" s="80" t="s">
        <v>156</v>
      </c>
      <c r="W5417" s="78">
        <v>61</v>
      </c>
      <c r="X5417" s="78">
        <v>9</v>
      </c>
    </row>
    <row r="5418" spans="1:24" x14ac:dyDescent="0.25">
      <c r="A5418" s="67"/>
      <c r="B5418" s="67">
        <v>5267</v>
      </c>
      <c r="C5418" s="67" t="s">
        <v>829</v>
      </c>
      <c r="D5418" s="109">
        <v>300010</v>
      </c>
      <c r="E5418" s="75" t="s">
        <v>604</v>
      </c>
      <c r="F5418" s="72">
        <v>611460</v>
      </c>
      <c r="G5418" s="75" t="s">
        <v>182</v>
      </c>
      <c r="H5418" s="77">
        <v>10540.17</v>
      </c>
      <c r="I5418" s="77">
        <v>9909.2999999999993</v>
      </c>
      <c r="J5418" s="77">
        <v>11533</v>
      </c>
      <c r="K5418" s="77">
        <v>5594.71</v>
      </c>
      <c r="L5418" s="80">
        <v>14000</v>
      </c>
      <c r="M5418" s="80"/>
      <c r="N5418" s="80"/>
      <c r="O5418" s="80"/>
      <c r="P5418" s="80"/>
      <c r="Q5418" s="78">
        <v>110010</v>
      </c>
      <c r="R5418" s="79" t="s">
        <v>45</v>
      </c>
      <c r="S5418" s="78">
        <v>25</v>
      </c>
      <c r="T5418" s="79" t="s">
        <v>45</v>
      </c>
      <c r="U5418" s="78">
        <v>11</v>
      </c>
      <c r="V5418" s="80" t="s">
        <v>156</v>
      </c>
      <c r="W5418" s="78">
        <v>61</v>
      </c>
      <c r="X5418" s="78">
        <v>9</v>
      </c>
    </row>
    <row r="5419" spans="1:24" x14ac:dyDescent="0.25">
      <c r="A5419" s="67"/>
      <c r="B5419" s="67">
        <v>5268</v>
      </c>
      <c r="C5419" s="67" t="s">
        <v>829</v>
      </c>
      <c r="D5419" s="109">
        <v>300010</v>
      </c>
      <c r="E5419" s="75" t="s">
        <v>604</v>
      </c>
      <c r="F5419" s="72">
        <v>611489</v>
      </c>
      <c r="G5419" s="75" t="s">
        <v>733</v>
      </c>
      <c r="H5419" s="77">
        <v>0</v>
      </c>
      <c r="I5419" s="77">
        <v>5.05</v>
      </c>
      <c r="J5419" s="77">
        <v>305</v>
      </c>
      <c r="K5419" s="77">
        <v>304.75</v>
      </c>
      <c r="L5419" s="80">
        <v>400</v>
      </c>
      <c r="M5419" s="80"/>
      <c r="N5419" s="80"/>
      <c r="O5419" s="80"/>
      <c r="P5419" s="80"/>
      <c r="Q5419" s="78">
        <v>110010</v>
      </c>
      <c r="R5419" s="79" t="s">
        <v>45</v>
      </c>
      <c r="S5419" s="78">
        <v>25</v>
      </c>
      <c r="T5419" s="79" t="s">
        <v>45</v>
      </c>
      <c r="U5419" s="78">
        <v>11</v>
      </c>
      <c r="V5419" s="80" t="s">
        <v>156</v>
      </c>
      <c r="W5419" s="78">
        <v>61</v>
      </c>
      <c r="X5419" s="78">
        <v>9</v>
      </c>
    </row>
    <row r="5420" spans="1:24" x14ac:dyDescent="0.25">
      <c r="A5420" s="67"/>
      <c r="B5420" s="67">
        <v>5269</v>
      </c>
      <c r="C5420" s="67" t="s">
        <v>829</v>
      </c>
      <c r="D5420" s="109">
        <v>300010</v>
      </c>
      <c r="E5420" s="75" t="s">
        <v>604</v>
      </c>
      <c r="F5420" s="72">
        <v>611491</v>
      </c>
      <c r="G5420" s="75" t="s">
        <v>233</v>
      </c>
      <c r="H5420" s="77">
        <v>0</v>
      </c>
      <c r="I5420" s="77">
        <v>0</v>
      </c>
      <c r="J5420" s="77">
        <v>104</v>
      </c>
      <c r="K5420" s="77">
        <v>0</v>
      </c>
      <c r="L5420" s="80">
        <v>0</v>
      </c>
      <c r="M5420" s="80"/>
      <c r="N5420" s="80"/>
      <c r="O5420" s="80"/>
      <c r="P5420" s="80"/>
      <c r="Q5420" s="78">
        <v>110010</v>
      </c>
      <c r="R5420" s="79" t="s">
        <v>45</v>
      </c>
      <c r="S5420" s="78">
        <v>25</v>
      </c>
      <c r="T5420" s="79" t="s">
        <v>45</v>
      </c>
      <c r="U5420" s="78">
        <v>11</v>
      </c>
      <c r="V5420" s="80" t="s">
        <v>156</v>
      </c>
      <c r="W5420" s="78">
        <v>61</v>
      </c>
      <c r="X5420" s="78">
        <v>9</v>
      </c>
    </row>
    <row r="5421" spans="1:24" x14ac:dyDescent="0.25">
      <c r="A5421" s="67"/>
      <c r="B5421" s="67">
        <v>5270</v>
      </c>
      <c r="C5421" s="67" t="s">
        <v>829</v>
      </c>
      <c r="D5421" s="109">
        <v>300010</v>
      </c>
      <c r="E5421" s="75" t="s">
        <v>604</v>
      </c>
      <c r="F5421" s="72">
        <v>611492</v>
      </c>
      <c r="G5421" s="75" t="s">
        <v>183</v>
      </c>
      <c r="H5421" s="77">
        <v>0</v>
      </c>
      <c r="I5421" s="77">
        <v>133.67000000000002</v>
      </c>
      <c r="J5421" s="77">
        <v>156</v>
      </c>
      <c r="K5421" s="77">
        <v>118.22</v>
      </c>
      <c r="L5421" s="80">
        <v>200</v>
      </c>
      <c r="M5421" s="80"/>
      <c r="N5421" s="80"/>
      <c r="O5421" s="80"/>
      <c r="P5421" s="80"/>
      <c r="Q5421" s="78">
        <v>110010</v>
      </c>
      <c r="R5421" s="79" t="s">
        <v>45</v>
      </c>
      <c r="S5421" s="78">
        <v>25</v>
      </c>
      <c r="T5421" s="79" t="s">
        <v>45</v>
      </c>
      <c r="U5421" s="78">
        <v>11</v>
      </c>
      <c r="V5421" s="80" t="s">
        <v>156</v>
      </c>
      <c r="W5421" s="78">
        <v>61</v>
      </c>
      <c r="X5421" s="78">
        <v>9</v>
      </c>
    </row>
    <row r="5422" spans="1:24" x14ac:dyDescent="0.25">
      <c r="A5422" s="67"/>
      <c r="B5422" s="67">
        <v>5271</v>
      </c>
      <c r="C5422" s="67" t="s">
        <v>829</v>
      </c>
      <c r="D5422" s="109">
        <v>300010</v>
      </c>
      <c r="E5422" s="75" t="s">
        <v>604</v>
      </c>
      <c r="F5422" s="72">
        <v>611493</v>
      </c>
      <c r="G5422" s="75" t="s">
        <v>218</v>
      </c>
      <c r="H5422" s="77">
        <v>312</v>
      </c>
      <c r="I5422" s="77">
        <v>0</v>
      </c>
      <c r="J5422" s="77">
        <v>0</v>
      </c>
      <c r="K5422" s="77">
        <v>0</v>
      </c>
      <c r="L5422" s="80">
        <v>0</v>
      </c>
      <c r="M5422" s="80"/>
      <c r="N5422" s="80"/>
      <c r="O5422" s="80"/>
      <c r="P5422" s="80"/>
      <c r="Q5422" s="78">
        <v>110010</v>
      </c>
      <c r="R5422" s="79" t="s">
        <v>45</v>
      </c>
      <c r="S5422" s="78">
        <v>25</v>
      </c>
      <c r="T5422" s="79" t="s">
        <v>45</v>
      </c>
      <c r="U5422" s="78">
        <v>11</v>
      </c>
      <c r="V5422" s="80" t="s">
        <v>156</v>
      </c>
      <c r="W5422" s="78">
        <v>61</v>
      </c>
      <c r="X5422" s="78">
        <v>9</v>
      </c>
    </row>
    <row r="5423" spans="1:24" x14ac:dyDescent="0.25">
      <c r="A5423" s="67"/>
      <c r="B5423" s="67">
        <v>5272</v>
      </c>
      <c r="C5423" s="67" t="s">
        <v>829</v>
      </c>
      <c r="D5423" s="109">
        <v>300010</v>
      </c>
      <c r="E5423" s="75" t="s">
        <v>604</v>
      </c>
      <c r="F5423" s="72">
        <v>611510</v>
      </c>
      <c r="G5423" s="75" t="s">
        <v>212</v>
      </c>
      <c r="H5423" s="77">
        <v>0</v>
      </c>
      <c r="I5423" s="77">
        <v>0</v>
      </c>
      <c r="J5423" s="77">
        <v>2000</v>
      </c>
      <c r="K5423" s="77">
        <v>0</v>
      </c>
      <c r="L5423" s="80">
        <v>2500</v>
      </c>
      <c r="M5423" s="80"/>
      <c r="N5423" s="80"/>
      <c r="O5423" s="80"/>
      <c r="P5423" s="80"/>
      <c r="Q5423" s="78">
        <v>110010</v>
      </c>
      <c r="R5423" s="79" t="s">
        <v>45</v>
      </c>
      <c r="S5423" s="78">
        <v>25</v>
      </c>
      <c r="T5423" s="79" t="s">
        <v>45</v>
      </c>
      <c r="U5423" s="78">
        <v>11</v>
      </c>
      <c r="V5423" s="80" t="s">
        <v>156</v>
      </c>
      <c r="W5423" s="78">
        <v>61</v>
      </c>
      <c r="X5423" s="78">
        <v>9</v>
      </c>
    </row>
    <row r="5424" spans="1:24" s="66" customFormat="1" x14ac:dyDescent="0.25">
      <c r="A5424" s="67"/>
      <c r="B5424" s="67">
        <v>5273</v>
      </c>
      <c r="C5424" s="67" t="s">
        <v>829</v>
      </c>
      <c r="D5424" s="109">
        <v>300010</v>
      </c>
      <c r="E5424" s="75" t="s">
        <v>604</v>
      </c>
      <c r="F5424" s="72">
        <v>712420</v>
      </c>
      <c r="G5424" s="75" t="s">
        <v>223</v>
      </c>
      <c r="H5424" s="77">
        <v>1884.3200000000002</v>
      </c>
      <c r="I5424" s="77">
        <v>2060.52</v>
      </c>
      <c r="J5424" s="77">
        <v>2500</v>
      </c>
      <c r="K5424" s="77">
        <v>1030.26</v>
      </c>
      <c r="L5424" s="80">
        <v>2500</v>
      </c>
      <c r="M5424" s="80"/>
      <c r="N5424" s="80"/>
      <c r="O5424" s="80"/>
      <c r="P5424" s="80"/>
      <c r="Q5424" s="78">
        <v>110010</v>
      </c>
      <c r="R5424" s="79" t="s">
        <v>45</v>
      </c>
      <c r="S5424" s="78">
        <v>25</v>
      </c>
      <c r="T5424" s="79" t="s">
        <v>45</v>
      </c>
      <c r="U5424" s="78">
        <v>11</v>
      </c>
      <c r="V5424" s="80" t="s">
        <v>156</v>
      </c>
      <c r="W5424" s="78">
        <v>61</v>
      </c>
      <c r="X5424" s="78">
        <v>9</v>
      </c>
    </row>
    <row r="5425" spans="1:24" x14ac:dyDescent="0.25">
      <c r="A5425" s="67"/>
      <c r="B5425" s="67">
        <v>5274</v>
      </c>
      <c r="C5425" s="67" t="s">
        <v>829</v>
      </c>
      <c r="D5425" s="109">
        <v>300010</v>
      </c>
      <c r="E5425" s="75" t="s">
        <v>604</v>
      </c>
      <c r="F5425" s="72">
        <v>712430</v>
      </c>
      <c r="G5425" s="75" t="s">
        <v>696</v>
      </c>
      <c r="H5425" s="77">
        <v>7.82</v>
      </c>
      <c r="I5425" s="77">
        <v>0</v>
      </c>
      <c r="J5425" s="77">
        <v>100</v>
      </c>
      <c r="K5425" s="77">
        <v>0</v>
      </c>
      <c r="L5425" s="80">
        <v>100</v>
      </c>
      <c r="M5425" s="80"/>
      <c r="N5425" s="80"/>
      <c r="O5425" s="80"/>
      <c r="P5425" s="80"/>
      <c r="Q5425" s="78">
        <v>110010</v>
      </c>
      <c r="R5425" s="79" t="s">
        <v>45</v>
      </c>
      <c r="S5425" s="78">
        <v>25</v>
      </c>
      <c r="T5425" s="79" t="s">
        <v>45</v>
      </c>
      <c r="U5425" s="78">
        <v>11</v>
      </c>
      <c r="V5425" s="80" t="s">
        <v>156</v>
      </c>
      <c r="W5425" s="78">
        <v>71</v>
      </c>
      <c r="X5425" s="78">
        <v>9</v>
      </c>
    </row>
    <row r="5426" spans="1:24" x14ac:dyDescent="0.25">
      <c r="A5426" s="67"/>
      <c r="B5426" s="67">
        <v>5275</v>
      </c>
      <c r="C5426" s="67" t="s">
        <v>829</v>
      </c>
      <c r="D5426" s="109">
        <v>300010</v>
      </c>
      <c r="E5426" s="75" t="s">
        <v>604</v>
      </c>
      <c r="F5426" s="72">
        <v>712655</v>
      </c>
      <c r="G5426" s="75" t="s">
        <v>237</v>
      </c>
      <c r="H5426" s="77">
        <v>1066.24</v>
      </c>
      <c r="I5426" s="77">
        <v>1871.76</v>
      </c>
      <c r="J5426" s="77">
        <v>1500</v>
      </c>
      <c r="K5426" s="77">
        <v>7.96</v>
      </c>
      <c r="L5426" s="80">
        <v>1500</v>
      </c>
      <c r="M5426" s="80"/>
      <c r="N5426" s="80"/>
      <c r="O5426" s="80"/>
      <c r="P5426" s="80"/>
      <c r="Q5426" s="78">
        <v>110010</v>
      </c>
      <c r="R5426" s="79" t="s">
        <v>45</v>
      </c>
      <c r="S5426" s="78">
        <v>25</v>
      </c>
      <c r="T5426" s="79" t="s">
        <v>45</v>
      </c>
      <c r="U5426" s="78">
        <v>11</v>
      </c>
      <c r="V5426" s="80" t="s">
        <v>156</v>
      </c>
      <c r="W5426" s="78">
        <v>71</v>
      </c>
      <c r="X5426" s="78">
        <v>9</v>
      </c>
    </row>
    <row r="5427" spans="1:24" x14ac:dyDescent="0.25">
      <c r="A5427" s="67"/>
      <c r="B5427" s="67">
        <v>5276</v>
      </c>
      <c r="C5427" s="67" t="s">
        <v>829</v>
      </c>
      <c r="D5427" s="109">
        <v>300010</v>
      </c>
      <c r="E5427" s="75" t="s">
        <v>604</v>
      </c>
      <c r="F5427" s="72">
        <v>733120</v>
      </c>
      <c r="G5427" s="75" t="s">
        <v>188</v>
      </c>
      <c r="H5427" s="77">
        <v>4245.03</v>
      </c>
      <c r="I5427" s="77">
        <v>3130.84</v>
      </c>
      <c r="J5427" s="77">
        <v>8262</v>
      </c>
      <c r="K5427" s="77">
        <v>5958.47</v>
      </c>
      <c r="L5427" s="80">
        <v>5000</v>
      </c>
      <c r="M5427" s="80"/>
      <c r="N5427" s="80"/>
      <c r="O5427" s="80"/>
      <c r="P5427" s="80"/>
      <c r="Q5427" s="78">
        <v>110010</v>
      </c>
      <c r="R5427" s="79" t="s">
        <v>45</v>
      </c>
      <c r="S5427" s="78">
        <v>25</v>
      </c>
      <c r="T5427" s="79" t="s">
        <v>45</v>
      </c>
      <c r="U5427" s="78">
        <v>11</v>
      </c>
      <c r="V5427" s="80" t="s">
        <v>156</v>
      </c>
      <c r="W5427" s="78">
        <v>73</v>
      </c>
      <c r="X5427" s="78">
        <v>9</v>
      </c>
    </row>
    <row r="5428" spans="1:24" x14ac:dyDescent="0.25">
      <c r="A5428" s="67"/>
      <c r="B5428" s="67">
        <v>5277</v>
      </c>
      <c r="C5428" s="67" t="s">
        <v>829</v>
      </c>
      <c r="D5428" s="109">
        <v>300010</v>
      </c>
      <c r="E5428" s="75" t="s">
        <v>604</v>
      </c>
      <c r="F5428" s="72">
        <v>733210</v>
      </c>
      <c r="G5428" s="75" t="s">
        <v>251</v>
      </c>
      <c r="H5428" s="77">
        <v>0</v>
      </c>
      <c r="I5428" s="77">
        <v>0</v>
      </c>
      <c r="J5428" s="77">
        <v>300</v>
      </c>
      <c r="K5428" s="77">
        <v>0</v>
      </c>
      <c r="L5428" s="80">
        <v>300</v>
      </c>
      <c r="M5428" s="80"/>
      <c r="N5428" s="80"/>
      <c r="O5428" s="80"/>
      <c r="P5428" s="80"/>
      <c r="Q5428" s="78">
        <v>110010</v>
      </c>
      <c r="R5428" s="79" t="s">
        <v>45</v>
      </c>
      <c r="S5428" s="78">
        <v>25</v>
      </c>
      <c r="T5428" s="79" t="s">
        <v>45</v>
      </c>
      <c r="U5428" s="78">
        <v>11</v>
      </c>
      <c r="V5428" s="80" t="s">
        <v>156</v>
      </c>
      <c r="W5428" s="78">
        <v>73</v>
      </c>
      <c r="X5428" s="78">
        <v>9</v>
      </c>
    </row>
    <row r="5429" spans="1:24" x14ac:dyDescent="0.25">
      <c r="A5429" s="67"/>
      <c r="B5429" s="67">
        <v>5278</v>
      </c>
      <c r="C5429" s="67" t="s">
        <v>829</v>
      </c>
      <c r="D5429" s="109">
        <v>300010</v>
      </c>
      <c r="E5429" s="75" t="s">
        <v>604</v>
      </c>
      <c r="F5429" s="72">
        <v>733220</v>
      </c>
      <c r="G5429" s="75" t="s">
        <v>256</v>
      </c>
      <c r="H5429" s="77">
        <v>0</v>
      </c>
      <c r="I5429" s="77">
        <v>0</v>
      </c>
      <c r="J5429" s="77">
        <v>150</v>
      </c>
      <c r="K5429" s="77">
        <v>0</v>
      </c>
      <c r="L5429" s="80">
        <v>150</v>
      </c>
      <c r="M5429" s="80"/>
      <c r="N5429" s="80"/>
      <c r="O5429" s="80"/>
      <c r="P5429" s="80"/>
      <c r="Q5429" s="78">
        <v>110010</v>
      </c>
      <c r="R5429" s="79" t="s">
        <v>45</v>
      </c>
      <c r="S5429" s="78">
        <v>25</v>
      </c>
      <c r="T5429" s="79" t="s">
        <v>45</v>
      </c>
      <c r="U5429" s="78">
        <v>11</v>
      </c>
      <c r="V5429" s="80" t="s">
        <v>156</v>
      </c>
      <c r="W5429" s="78">
        <v>73</v>
      </c>
      <c r="X5429" s="78">
        <v>9</v>
      </c>
    </row>
    <row r="5430" spans="1:24" x14ac:dyDescent="0.25">
      <c r="A5430" s="67"/>
      <c r="B5430" s="67">
        <v>5279</v>
      </c>
      <c r="C5430" s="67" t="s">
        <v>829</v>
      </c>
      <c r="D5430" s="109">
        <v>300010</v>
      </c>
      <c r="E5430" s="75" t="s">
        <v>604</v>
      </c>
      <c r="F5430" s="72">
        <v>744210</v>
      </c>
      <c r="G5430" s="75" t="s">
        <v>190</v>
      </c>
      <c r="H5430" s="77">
        <v>75.599999999999994</v>
      </c>
      <c r="I5430" s="77">
        <v>23.520000000000003</v>
      </c>
      <c r="J5430" s="77">
        <v>100</v>
      </c>
      <c r="K5430" s="77">
        <v>8.4</v>
      </c>
      <c r="L5430" s="80">
        <v>100</v>
      </c>
      <c r="M5430" s="80"/>
      <c r="N5430" s="80"/>
      <c r="O5430" s="80"/>
      <c r="P5430" s="80"/>
      <c r="Q5430" s="78">
        <v>110010</v>
      </c>
      <c r="R5430" s="79" t="s">
        <v>45</v>
      </c>
      <c r="S5430" s="78">
        <v>25</v>
      </c>
      <c r="T5430" s="79" t="s">
        <v>45</v>
      </c>
      <c r="U5430" s="78">
        <v>11</v>
      </c>
      <c r="V5430" s="80" t="s">
        <v>156</v>
      </c>
      <c r="W5430" s="78">
        <v>74</v>
      </c>
      <c r="X5430" s="78">
        <v>9</v>
      </c>
    </row>
    <row r="5431" spans="1:24" x14ac:dyDescent="0.25">
      <c r="A5431" s="67"/>
      <c r="B5431" s="67">
        <v>5280</v>
      </c>
      <c r="C5431" s="67" t="s">
        <v>829</v>
      </c>
      <c r="D5431" s="109">
        <v>300010</v>
      </c>
      <c r="E5431" s="75" t="s">
        <v>604</v>
      </c>
      <c r="F5431" s="72">
        <v>744220</v>
      </c>
      <c r="G5431" s="75" t="s">
        <v>191</v>
      </c>
      <c r="H5431" s="77">
        <v>2133.12</v>
      </c>
      <c r="I5431" s="77">
        <v>275</v>
      </c>
      <c r="J5431" s="77">
        <v>2500</v>
      </c>
      <c r="K5431" s="77">
        <v>267.27999999999997</v>
      </c>
      <c r="L5431" s="80">
        <v>2500</v>
      </c>
      <c r="M5431" s="80"/>
      <c r="N5431" s="80"/>
      <c r="O5431" s="80"/>
      <c r="P5431" s="80"/>
      <c r="Q5431" s="78">
        <v>110010</v>
      </c>
      <c r="R5431" s="79" t="s">
        <v>45</v>
      </c>
      <c r="S5431" s="78">
        <v>25</v>
      </c>
      <c r="T5431" s="79" t="s">
        <v>45</v>
      </c>
      <c r="U5431" s="78">
        <v>11</v>
      </c>
      <c r="V5431" s="80" t="s">
        <v>156</v>
      </c>
      <c r="W5431" s="78">
        <v>74</v>
      </c>
      <c r="X5431" s="78">
        <v>9</v>
      </c>
    </row>
    <row r="5432" spans="1:24" x14ac:dyDescent="0.25">
      <c r="A5432" s="67"/>
      <c r="B5432" s="67">
        <v>5281</v>
      </c>
      <c r="C5432" s="67" t="s">
        <v>829</v>
      </c>
      <c r="D5432" s="109">
        <v>300010</v>
      </c>
      <c r="E5432" s="75" t="s">
        <v>604</v>
      </c>
      <c r="F5432" s="72">
        <v>755240</v>
      </c>
      <c r="G5432" s="75" t="s">
        <v>193</v>
      </c>
      <c r="H5432" s="77">
        <v>0</v>
      </c>
      <c r="I5432" s="77">
        <v>0</v>
      </c>
      <c r="J5432" s="77">
        <v>200</v>
      </c>
      <c r="K5432" s="77">
        <v>0</v>
      </c>
      <c r="L5432" s="80">
        <v>0</v>
      </c>
      <c r="M5432" s="80"/>
      <c r="N5432" s="80"/>
      <c r="O5432" s="80"/>
      <c r="P5432" s="80"/>
      <c r="Q5432" s="78">
        <v>110010</v>
      </c>
      <c r="R5432" s="79" t="s">
        <v>45</v>
      </c>
      <c r="S5432" s="78">
        <v>25</v>
      </c>
      <c r="T5432" s="79" t="s">
        <v>45</v>
      </c>
      <c r="U5432" s="78">
        <v>11</v>
      </c>
      <c r="V5432" s="80" t="s">
        <v>156</v>
      </c>
      <c r="W5432" s="78">
        <v>75</v>
      </c>
      <c r="X5432" s="78">
        <v>9</v>
      </c>
    </row>
    <row r="5433" spans="1:24" x14ac:dyDescent="0.25">
      <c r="A5433" s="67"/>
      <c r="B5433" s="67">
        <v>5282</v>
      </c>
      <c r="C5433" s="67" t="s">
        <v>829</v>
      </c>
      <c r="D5433" s="109">
        <v>300010</v>
      </c>
      <c r="E5433" s="75" t="s">
        <v>604</v>
      </c>
      <c r="F5433" s="72">
        <v>755310</v>
      </c>
      <c r="G5433" s="75" t="s">
        <v>194</v>
      </c>
      <c r="H5433" s="77">
        <v>0</v>
      </c>
      <c r="I5433" s="77">
        <v>0</v>
      </c>
      <c r="J5433" s="77">
        <v>100</v>
      </c>
      <c r="K5433" s="77">
        <v>0</v>
      </c>
      <c r="L5433" s="80">
        <v>100</v>
      </c>
      <c r="M5433" s="80"/>
      <c r="N5433" s="80"/>
      <c r="O5433" s="80"/>
      <c r="P5433" s="80"/>
      <c r="Q5433" s="78">
        <v>110010</v>
      </c>
      <c r="R5433" s="79" t="s">
        <v>45</v>
      </c>
      <c r="S5433" s="78">
        <v>25</v>
      </c>
      <c r="T5433" s="79" t="s">
        <v>45</v>
      </c>
      <c r="U5433" s="78">
        <v>11</v>
      </c>
      <c r="V5433" s="80" t="s">
        <v>156</v>
      </c>
      <c r="W5433" s="78">
        <v>75</v>
      </c>
      <c r="X5433" s="78">
        <v>9</v>
      </c>
    </row>
    <row r="5434" spans="1:24" x14ac:dyDescent="0.25">
      <c r="A5434" s="67"/>
      <c r="B5434" s="67">
        <v>5283</v>
      </c>
      <c r="C5434" s="67" t="s">
        <v>829</v>
      </c>
      <c r="D5434" s="109">
        <v>300010</v>
      </c>
      <c r="E5434" s="75" t="s">
        <v>604</v>
      </c>
      <c r="F5434" s="72">
        <v>755360</v>
      </c>
      <c r="G5434" s="75" t="s">
        <v>225</v>
      </c>
      <c r="H5434" s="77">
        <v>18</v>
      </c>
      <c r="I5434" s="77">
        <v>17.899999999999999</v>
      </c>
      <c r="J5434" s="77">
        <v>200</v>
      </c>
      <c r="K5434" s="77">
        <v>0</v>
      </c>
      <c r="L5434" s="80">
        <v>200</v>
      </c>
      <c r="M5434" s="80"/>
      <c r="N5434" s="80"/>
      <c r="O5434" s="80"/>
      <c r="P5434" s="80"/>
      <c r="Q5434" s="78">
        <v>110010</v>
      </c>
      <c r="R5434" s="79" t="s">
        <v>45</v>
      </c>
      <c r="S5434" s="78">
        <v>25</v>
      </c>
      <c r="T5434" s="79" t="s">
        <v>45</v>
      </c>
      <c r="U5434" s="78">
        <v>11</v>
      </c>
      <c r="V5434" s="80" t="s">
        <v>156</v>
      </c>
      <c r="W5434" s="78">
        <v>75</v>
      </c>
      <c r="X5434" s="78">
        <v>9</v>
      </c>
    </row>
    <row r="5435" spans="1:24" x14ac:dyDescent="0.25">
      <c r="A5435" s="67"/>
      <c r="B5435" s="67">
        <v>5284</v>
      </c>
      <c r="C5435" s="67" t="s">
        <v>829</v>
      </c>
      <c r="D5435" s="109">
        <v>300010</v>
      </c>
      <c r="E5435" s="75" t="s">
        <v>604</v>
      </c>
      <c r="F5435" s="72">
        <v>755510</v>
      </c>
      <c r="G5435" s="75" t="s">
        <v>195</v>
      </c>
      <c r="H5435" s="77">
        <v>0</v>
      </c>
      <c r="I5435" s="77">
        <v>0</v>
      </c>
      <c r="J5435" s="77">
        <v>100</v>
      </c>
      <c r="K5435" s="77">
        <v>0</v>
      </c>
      <c r="L5435" s="80">
        <v>0</v>
      </c>
      <c r="M5435" s="80"/>
      <c r="N5435" s="80"/>
      <c r="O5435" s="80"/>
      <c r="P5435" s="80"/>
      <c r="Q5435" s="78">
        <v>110010</v>
      </c>
      <c r="R5435" s="79" t="s">
        <v>45</v>
      </c>
      <c r="S5435" s="78">
        <v>25</v>
      </c>
      <c r="T5435" s="79" t="s">
        <v>45</v>
      </c>
      <c r="U5435" s="78">
        <v>11</v>
      </c>
      <c r="V5435" s="80" t="s">
        <v>156</v>
      </c>
      <c r="W5435" s="78">
        <v>75</v>
      </c>
      <c r="X5435" s="78">
        <v>9</v>
      </c>
    </row>
    <row r="5436" spans="1:24" x14ac:dyDescent="0.25">
      <c r="A5436" s="67"/>
      <c r="B5436" s="67">
        <v>5285</v>
      </c>
      <c r="C5436" s="67" t="s">
        <v>829</v>
      </c>
      <c r="D5436" s="109">
        <v>300010</v>
      </c>
      <c r="E5436" s="75" t="s">
        <v>604</v>
      </c>
      <c r="F5436" s="72">
        <v>755705</v>
      </c>
      <c r="G5436" s="75" t="s">
        <v>196</v>
      </c>
      <c r="H5436" s="77">
        <v>0</v>
      </c>
      <c r="I5436" s="77">
        <v>2.4899999999999998</v>
      </c>
      <c r="J5436" s="77">
        <v>100</v>
      </c>
      <c r="K5436" s="77">
        <v>0</v>
      </c>
      <c r="L5436" s="80">
        <v>100</v>
      </c>
      <c r="M5436" s="80"/>
      <c r="N5436" s="80"/>
      <c r="O5436" s="80"/>
      <c r="P5436" s="80"/>
      <c r="Q5436" s="78">
        <v>110010</v>
      </c>
      <c r="R5436" s="79" t="s">
        <v>45</v>
      </c>
      <c r="S5436" s="78">
        <v>25</v>
      </c>
      <c r="T5436" s="79" t="s">
        <v>45</v>
      </c>
      <c r="U5436" s="78">
        <v>11</v>
      </c>
      <c r="V5436" s="80" t="s">
        <v>156</v>
      </c>
      <c r="W5436" s="78">
        <v>75</v>
      </c>
      <c r="X5436" s="78">
        <v>9</v>
      </c>
    </row>
    <row r="5437" spans="1:24" x14ac:dyDescent="0.25">
      <c r="A5437" s="67"/>
      <c r="B5437" s="67">
        <v>5286</v>
      </c>
      <c r="C5437" s="67" t="s">
        <v>829</v>
      </c>
      <c r="D5437" s="109">
        <v>300010</v>
      </c>
      <c r="E5437" s="75" t="s">
        <v>604</v>
      </c>
      <c r="F5437" s="72">
        <v>755738</v>
      </c>
      <c r="G5437" s="75" t="s">
        <v>372</v>
      </c>
      <c r="H5437" s="77">
        <v>0</v>
      </c>
      <c r="I5437" s="77">
        <v>1400</v>
      </c>
      <c r="J5437" s="77">
        <v>2000</v>
      </c>
      <c r="K5437" s="77">
        <v>0</v>
      </c>
      <c r="L5437" s="80">
        <v>2500</v>
      </c>
      <c r="M5437" s="80"/>
      <c r="N5437" s="80"/>
      <c r="O5437" s="80"/>
      <c r="P5437" s="80"/>
      <c r="Q5437" s="78">
        <v>110010</v>
      </c>
      <c r="R5437" s="79" t="s">
        <v>45</v>
      </c>
      <c r="S5437" s="78">
        <v>25</v>
      </c>
      <c r="T5437" s="79" t="s">
        <v>45</v>
      </c>
      <c r="U5437" s="78">
        <v>11</v>
      </c>
      <c r="V5437" s="80" t="s">
        <v>156</v>
      </c>
      <c r="W5437" s="78">
        <v>75</v>
      </c>
      <c r="X5437" s="78">
        <v>9</v>
      </c>
    </row>
    <row r="5438" spans="1:24" x14ac:dyDescent="0.25">
      <c r="A5438" s="67"/>
      <c r="B5438" s="67">
        <v>5287</v>
      </c>
      <c r="C5438" s="67" t="s">
        <v>829</v>
      </c>
      <c r="D5438" s="109">
        <v>300010</v>
      </c>
      <c r="E5438" s="75" t="s">
        <v>604</v>
      </c>
      <c r="F5438" s="72">
        <v>755745</v>
      </c>
      <c r="G5438" s="75" t="s">
        <v>252</v>
      </c>
      <c r="H5438" s="77">
        <v>0</v>
      </c>
      <c r="I5438" s="77">
        <v>0</v>
      </c>
      <c r="J5438" s="77">
        <v>500</v>
      </c>
      <c r="K5438" s="77">
        <v>0</v>
      </c>
      <c r="L5438" s="80">
        <v>500</v>
      </c>
      <c r="M5438" s="80"/>
      <c r="N5438" s="80"/>
      <c r="O5438" s="80"/>
      <c r="P5438" s="80"/>
      <c r="Q5438" s="78">
        <v>110010</v>
      </c>
      <c r="R5438" s="79" t="s">
        <v>45</v>
      </c>
      <c r="S5438" s="78">
        <v>25</v>
      </c>
      <c r="T5438" s="79" t="s">
        <v>45</v>
      </c>
      <c r="U5438" s="78">
        <v>11</v>
      </c>
      <c r="V5438" s="80" t="s">
        <v>156</v>
      </c>
      <c r="W5438" s="78">
        <v>75</v>
      </c>
      <c r="X5438" s="78">
        <v>9</v>
      </c>
    </row>
    <row r="5439" spans="1:24" x14ac:dyDescent="0.25">
      <c r="A5439" s="67"/>
      <c r="B5439" s="67">
        <v>5288</v>
      </c>
      <c r="C5439" s="67" t="s">
        <v>829</v>
      </c>
      <c r="D5439" s="109">
        <v>300010</v>
      </c>
      <c r="E5439" s="75" t="s">
        <v>604</v>
      </c>
      <c r="F5439" s="72">
        <v>765425</v>
      </c>
      <c r="G5439" s="75" t="s">
        <v>201</v>
      </c>
      <c r="H5439" s="77">
        <v>129.04</v>
      </c>
      <c r="I5439" s="77">
        <v>91.47999999999999</v>
      </c>
      <c r="J5439" s="77">
        <v>150</v>
      </c>
      <c r="K5439" s="77">
        <v>38.15</v>
      </c>
      <c r="L5439" s="80">
        <v>150</v>
      </c>
      <c r="M5439" s="80"/>
      <c r="N5439" s="80"/>
      <c r="O5439" s="80"/>
      <c r="P5439" s="80"/>
      <c r="Q5439" s="78">
        <v>110010</v>
      </c>
      <c r="R5439" s="79" t="s">
        <v>45</v>
      </c>
      <c r="S5439" s="78">
        <v>25</v>
      </c>
      <c r="T5439" s="79" t="s">
        <v>45</v>
      </c>
      <c r="U5439" s="78">
        <v>11</v>
      </c>
      <c r="V5439" s="80" t="s">
        <v>156</v>
      </c>
      <c r="W5439" s="78">
        <v>75</v>
      </c>
      <c r="X5439" s="78">
        <v>9</v>
      </c>
    </row>
    <row r="5440" spans="1:24" x14ac:dyDescent="0.25">
      <c r="A5440" s="67"/>
      <c r="B5440" s="67">
        <v>5289</v>
      </c>
      <c r="C5440" s="67" t="s">
        <v>829</v>
      </c>
      <c r="D5440" s="109">
        <v>300010</v>
      </c>
      <c r="E5440" s="75" t="s">
        <v>604</v>
      </c>
      <c r="F5440" s="72">
        <v>787410</v>
      </c>
      <c r="G5440" s="75" t="s">
        <v>227</v>
      </c>
      <c r="H5440" s="77">
        <v>14387.45</v>
      </c>
      <c r="I5440" s="77">
        <v>11433.529999999999</v>
      </c>
      <c r="J5440" s="77">
        <v>14528</v>
      </c>
      <c r="K5440" s="77">
        <v>954.48</v>
      </c>
      <c r="L5440" s="80">
        <v>14588</v>
      </c>
      <c r="M5440" s="80"/>
      <c r="N5440" s="80"/>
      <c r="O5440" s="80"/>
      <c r="P5440" s="80"/>
      <c r="Q5440" s="78">
        <v>110010</v>
      </c>
      <c r="R5440" s="79" t="s">
        <v>45</v>
      </c>
      <c r="S5440" s="78">
        <v>25</v>
      </c>
      <c r="T5440" s="79" t="s">
        <v>45</v>
      </c>
      <c r="U5440" s="78">
        <v>11</v>
      </c>
      <c r="V5440" s="80" t="s">
        <v>156</v>
      </c>
      <c r="W5440" s="78">
        <v>76</v>
      </c>
      <c r="X5440" s="78">
        <v>9</v>
      </c>
    </row>
    <row r="5441" spans="1:24" x14ac:dyDescent="0.25">
      <c r="A5441" s="67"/>
      <c r="B5441" s="67"/>
      <c r="C5441" s="67" t="s">
        <v>829</v>
      </c>
      <c r="D5441" s="109">
        <v>300010</v>
      </c>
      <c r="E5441" s="75" t="s">
        <v>604</v>
      </c>
      <c r="F5441" s="66">
        <v>798142</v>
      </c>
      <c r="G5441" s="66" t="s">
        <v>839</v>
      </c>
      <c r="H5441" s="77"/>
      <c r="I5441" s="77"/>
      <c r="J5441" s="77"/>
      <c r="K5441" s="77"/>
      <c r="L5441" s="80">
        <v>-3259</v>
      </c>
      <c r="M5441" s="80"/>
      <c r="N5441" s="80"/>
      <c r="O5441" s="80"/>
      <c r="P5441" s="80"/>
      <c r="Q5441" s="78">
        <v>110010</v>
      </c>
      <c r="R5441" s="79" t="s">
        <v>45</v>
      </c>
      <c r="S5441" s="78">
        <v>25</v>
      </c>
      <c r="T5441" s="79" t="s">
        <v>45</v>
      </c>
      <c r="U5441" s="78">
        <v>11</v>
      </c>
      <c r="V5441" s="80" t="s">
        <v>156</v>
      </c>
      <c r="W5441" s="78">
        <v>79</v>
      </c>
      <c r="X5441" s="78">
        <v>9</v>
      </c>
    </row>
    <row r="5442" spans="1:24" x14ac:dyDescent="0.25">
      <c r="A5442" s="67"/>
      <c r="B5442" s="67">
        <v>5290</v>
      </c>
      <c r="C5442" s="67" t="s">
        <v>829</v>
      </c>
      <c r="D5442" s="109">
        <v>300020</v>
      </c>
      <c r="E5442" s="75" t="s">
        <v>605</v>
      </c>
      <c r="F5442" s="72">
        <v>611430</v>
      </c>
      <c r="G5442" s="75" t="s">
        <v>255</v>
      </c>
      <c r="H5442" s="77">
        <v>71258.87999999999</v>
      </c>
      <c r="I5442" s="77">
        <v>74109.24000000002</v>
      </c>
      <c r="J5442" s="77">
        <v>77074</v>
      </c>
      <c r="K5442" s="77">
        <v>38536.800000000003</v>
      </c>
      <c r="L5442" s="80">
        <v>77074</v>
      </c>
      <c r="M5442" s="80"/>
      <c r="N5442" s="80"/>
      <c r="O5442" s="80"/>
      <c r="P5442" s="80"/>
      <c r="Q5442" s="78">
        <v>110010</v>
      </c>
      <c r="R5442" s="79" t="s">
        <v>45</v>
      </c>
      <c r="S5442" s="78">
        <v>25</v>
      </c>
      <c r="T5442" s="79" t="s">
        <v>45</v>
      </c>
      <c r="U5442" s="78">
        <v>11</v>
      </c>
      <c r="V5442" s="80" t="s">
        <v>156</v>
      </c>
      <c r="W5442" s="78">
        <v>61</v>
      </c>
      <c r="X5442" s="78">
        <v>9</v>
      </c>
    </row>
    <row r="5443" spans="1:24" x14ac:dyDescent="0.25">
      <c r="A5443" s="67"/>
      <c r="B5443" s="67">
        <v>5291</v>
      </c>
      <c r="C5443" s="67" t="s">
        <v>829</v>
      </c>
      <c r="D5443" s="109">
        <v>300020</v>
      </c>
      <c r="E5443" s="75" t="s">
        <v>605</v>
      </c>
      <c r="F5443" s="72">
        <v>611460</v>
      </c>
      <c r="G5443" s="75" t="s">
        <v>182</v>
      </c>
      <c r="H5443" s="77">
        <v>9167.5300000000025</v>
      </c>
      <c r="I5443" s="77">
        <v>9012.8300000000017</v>
      </c>
      <c r="J5443" s="77">
        <v>9723</v>
      </c>
      <c r="K5443" s="77">
        <v>4115.2</v>
      </c>
      <c r="L5443" s="80">
        <v>10000</v>
      </c>
      <c r="M5443" s="80"/>
      <c r="N5443" s="80"/>
      <c r="O5443" s="80"/>
      <c r="P5443" s="80"/>
      <c r="Q5443" s="78">
        <v>110010</v>
      </c>
      <c r="R5443" s="79" t="s">
        <v>45</v>
      </c>
      <c r="S5443" s="78">
        <v>25</v>
      </c>
      <c r="T5443" s="79" t="s">
        <v>45</v>
      </c>
      <c r="U5443" s="78">
        <v>11</v>
      </c>
      <c r="V5443" s="80" t="s">
        <v>156</v>
      </c>
      <c r="W5443" s="78">
        <v>61</v>
      </c>
      <c r="X5443" s="78">
        <v>9</v>
      </c>
    </row>
    <row r="5444" spans="1:24" x14ac:dyDescent="0.25">
      <c r="A5444" s="67"/>
      <c r="B5444" s="67">
        <v>5292</v>
      </c>
      <c r="C5444" s="67" t="s">
        <v>829</v>
      </c>
      <c r="D5444" s="109">
        <v>300020</v>
      </c>
      <c r="E5444" s="75" t="s">
        <v>605</v>
      </c>
      <c r="F5444" s="72">
        <v>611491</v>
      </c>
      <c r="G5444" s="75" t="s">
        <v>233</v>
      </c>
      <c r="H5444" s="77">
        <v>0</v>
      </c>
      <c r="I5444" s="77">
        <v>0</v>
      </c>
      <c r="J5444" s="77">
        <v>104</v>
      </c>
      <c r="K5444" s="77">
        <v>0</v>
      </c>
      <c r="L5444" s="80">
        <v>100</v>
      </c>
      <c r="M5444" s="80"/>
      <c r="N5444" s="80"/>
      <c r="O5444" s="80"/>
      <c r="P5444" s="80"/>
      <c r="Q5444" s="78">
        <v>110010</v>
      </c>
      <c r="R5444" s="79" t="s">
        <v>45</v>
      </c>
      <c r="S5444" s="78">
        <v>25</v>
      </c>
      <c r="T5444" s="79" t="s">
        <v>45</v>
      </c>
      <c r="U5444" s="78">
        <v>11</v>
      </c>
      <c r="V5444" s="80" t="s">
        <v>156</v>
      </c>
      <c r="W5444" s="78">
        <v>61</v>
      </c>
      <c r="X5444" s="78">
        <v>9</v>
      </c>
    </row>
    <row r="5445" spans="1:24" s="66" customFormat="1" x14ac:dyDescent="0.25">
      <c r="A5445" s="67"/>
      <c r="B5445" s="67">
        <v>5293</v>
      </c>
      <c r="C5445" s="67" t="s">
        <v>829</v>
      </c>
      <c r="D5445" s="109">
        <v>300020</v>
      </c>
      <c r="E5445" s="75" t="s">
        <v>605</v>
      </c>
      <c r="F5445" s="72">
        <v>611492</v>
      </c>
      <c r="G5445" s="75" t="s">
        <v>183</v>
      </c>
      <c r="H5445" s="77">
        <v>0</v>
      </c>
      <c r="I5445" s="77">
        <v>0</v>
      </c>
      <c r="J5445" s="77">
        <v>104</v>
      </c>
      <c r="K5445" s="77">
        <v>0</v>
      </c>
      <c r="L5445" s="80">
        <v>100</v>
      </c>
      <c r="M5445" s="80"/>
      <c r="N5445" s="80"/>
      <c r="O5445" s="80"/>
      <c r="P5445" s="80"/>
      <c r="Q5445" s="78">
        <v>110010</v>
      </c>
      <c r="R5445" s="79" t="s">
        <v>45</v>
      </c>
      <c r="S5445" s="78">
        <v>25</v>
      </c>
      <c r="T5445" s="79" t="s">
        <v>45</v>
      </c>
      <c r="U5445" s="78">
        <v>11</v>
      </c>
      <c r="V5445" s="80" t="s">
        <v>156</v>
      </c>
      <c r="W5445" s="78">
        <v>61</v>
      </c>
      <c r="X5445" s="78">
        <v>9</v>
      </c>
    </row>
    <row r="5446" spans="1:24" x14ac:dyDescent="0.25">
      <c r="A5446" s="67"/>
      <c r="B5446" s="67">
        <v>5294</v>
      </c>
      <c r="C5446" s="67" t="s">
        <v>829</v>
      </c>
      <c r="D5446" s="109">
        <v>300020</v>
      </c>
      <c r="E5446" s="75" t="s">
        <v>605</v>
      </c>
      <c r="F5446" s="72">
        <v>712655</v>
      </c>
      <c r="G5446" s="75" t="s">
        <v>237</v>
      </c>
      <c r="H5446" s="77">
        <v>0</v>
      </c>
      <c r="I5446" s="77">
        <v>0</v>
      </c>
      <c r="J5446" s="77">
        <v>50</v>
      </c>
      <c r="K5446" s="77">
        <v>0</v>
      </c>
      <c r="L5446" s="80">
        <v>0</v>
      </c>
      <c r="M5446" s="80"/>
      <c r="N5446" s="80"/>
      <c r="O5446" s="80"/>
      <c r="P5446" s="80"/>
      <c r="Q5446" s="78">
        <v>110010</v>
      </c>
      <c r="R5446" s="79" t="s">
        <v>45</v>
      </c>
      <c r="S5446" s="78">
        <v>25</v>
      </c>
      <c r="T5446" s="79" t="s">
        <v>45</v>
      </c>
      <c r="U5446" s="78">
        <v>11</v>
      </c>
      <c r="V5446" s="80" t="s">
        <v>156</v>
      </c>
      <c r="W5446" s="78">
        <v>71</v>
      </c>
      <c r="X5446" s="78">
        <v>9</v>
      </c>
    </row>
    <row r="5447" spans="1:24" x14ac:dyDescent="0.25">
      <c r="A5447" s="67"/>
      <c r="B5447" s="67">
        <v>5295</v>
      </c>
      <c r="C5447" s="67" t="s">
        <v>829</v>
      </c>
      <c r="D5447" s="109">
        <v>300020</v>
      </c>
      <c r="E5447" s="75" t="s">
        <v>605</v>
      </c>
      <c r="F5447" s="72">
        <v>733120</v>
      </c>
      <c r="G5447" s="75" t="s">
        <v>188</v>
      </c>
      <c r="H5447" s="77">
        <v>2208.5100000000002</v>
      </c>
      <c r="I5447" s="77">
        <v>1862.34</v>
      </c>
      <c r="J5447" s="77">
        <v>2710</v>
      </c>
      <c r="K5447" s="77">
        <v>1050.48</v>
      </c>
      <c r="L5447" s="80">
        <v>3000</v>
      </c>
      <c r="M5447" s="80"/>
      <c r="N5447" s="80"/>
      <c r="O5447" s="80"/>
      <c r="P5447" s="80"/>
      <c r="Q5447" s="78">
        <v>110010</v>
      </c>
      <c r="R5447" s="79" t="s">
        <v>45</v>
      </c>
      <c r="S5447" s="78">
        <v>25</v>
      </c>
      <c r="T5447" s="79" t="s">
        <v>45</v>
      </c>
      <c r="U5447" s="78">
        <v>11</v>
      </c>
      <c r="V5447" s="80" t="s">
        <v>156</v>
      </c>
      <c r="W5447" s="78">
        <v>73</v>
      </c>
      <c r="X5447" s="78">
        <v>9</v>
      </c>
    </row>
    <row r="5448" spans="1:24" x14ac:dyDescent="0.25">
      <c r="A5448" s="67"/>
      <c r="B5448" s="67">
        <v>5296</v>
      </c>
      <c r="C5448" s="67" t="s">
        <v>829</v>
      </c>
      <c r="D5448" s="109">
        <v>300020</v>
      </c>
      <c r="E5448" s="75" t="s">
        <v>605</v>
      </c>
      <c r="F5448" s="72">
        <v>744210</v>
      </c>
      <c r="G5448" s="75" t="s">
        <v>190</v>
      </c>
      <c r="H5448" s="77">
        <v>0</v>
      </c>
      <c r="I5448" s="77">
        <v>0</v>
      </c>
      <c r="J5448" s="77">
        <v>100</v>
      </c>
      <c r="K5448" s="77">
        <v>0</v>
      </c>
      <c r="L5448" s="80">
        <v>50</v>
      </c>
      <c r="M5448" s="80"/>
      <c r="N5448" s="80"/>
      <c r="O5448" s="80"/>
      <c r="P5448" s="80"/>
      <c r="Q5448" s="78">
        <v>110010</v>
      </c>
      <c r="R5448" s="79" t="s">
        <v>45</v>
      </c>
      <c r="S5448" s="78">
        <v>25</v>
      </c>
      <c r="T5448" s="79" t="s">
        <v>45</v>
      </c>
      <c r="U5448" s="78">
        <v>11</v>
      </c>
      <c r="V5448" s="80" t="s">
        <v>156</v>
      </c>
      <c r="W5448" s="78">
        <v>74</v>
      </c>
      <c r="X5448" s="78">
        <v>9</v>
      </c>
    </row>
    <row r="5449" spans="1:24" x14ac:dyDescent="0.25">
      <c r="A5449" s="67"/>
      <c r="B5449" s="67">
        <v>5297</v>
      </c>
      <c r="C5449" s="67" t="s">
        <v>829</v>
      </c>
      <c r="D5449" s="109">
        <v>300020</v>
      </c>
      <c r="E5449" s="75" t="s">
        <v>605</v>
      </c>
      <c r="F5449" s="72">
        <v>755240</v>
      </c>
      <c r="G5449" s="75" t="s">
        <v>193</v>
      </c>
      <c r="H5449" s="77">
        <v>0</v>
      </c>
      <c r="I5449" s="77">
        <v>0</v>
      </c>
      <c r="J5449" s="77">
        <v>100</v>
      </c>
      <c r="K5449" s="77">
        <v>0</v>
      </c>
      <c r="L5449" s="80">
        <v>50</v>
      </c>
      <c r="M5449" s="80"/>
      <c r="N5449" s="80"/>
      <c r="O5449" s="80"/>
      <c r="P5449" s="80"/>
      <c r="Q5449" s="78">
        <v>110010</v>
      </c>
      <c r="R5449" s="79" t="s">
        <v>45</v>
      </c>
      <c r="S5449" s="78">
        <v>25</v>
      </c>
      <c r="T5449" s="79" t="s">
        <v>45</v>
      </c>
      <c r="U5449" s="78">
        <v>11</v>
      </c>
      <c r="V5449" s="80" t="s">
        <v>156</v>
      </c>
      <c r="W5449" s="78">
        <v>75</v>
      </c>
      <c r="X5449" s="78">
        <v>9</v>
      </c>
    </row>
    <row r="5450" spans="1:24" x14ac:dyDescent="0.25">
      <c r="A5450" s="67"/>
      <c r="B5450" s="67">
        <v>5298</v>
      </c>
      <c r="C5450" s="67" t="s">
        <v>829</v>
      </c>
      <c r="D5450" s="109">
        <v>300020</v>
      </c>
      <c r="E5450" s="75" t="s">
        <v>605</v>
      </c>
      <c r="F5450" s="72">
        <v>755310</v>
      </c>
      <c r="G5450" s="75" t="s">
        <v>194</v>
      </c>
      <c r="H5450" s="77">
        <v>38.83</v>
      </c>
      <c r="I5450" s="77">
        <v>91.68</v>
      </c>
      <c r="J5450" s="77">
        <v>250</v>
      </c>
      <c r="K5450" s="77">
        <v>72.66</v>
      </c>
      <c r="L5450" s="80">
        <v>250</v>
      </c>
      <c r="M5450" s="80"/>
      <c r="N5450" s="80"/>
      <c r="O5450" s="80"/>
      <c r="P5450" s="80"/>
      <c r="Q5450" s="78">
        <v>110010</v>
      </c>
      <c r="R5450" s="79" t="s">
        <v>45</v>
      </c>
      <c r="S5450" s="78">
        <v>25</v>
      </c>
      <c r="T5450" s="79" t="s">
        <v>45</v>
      </c>
      <c r="U5450" s="78">
        <v>11</v>
      </c>
      <c r="V5450" s="80" t="s">
        <v>156</v>
      </c>
      <c r="W5450" s="78">
        <v>75</v>
      </c>
      <c r="X5450" s="78">
        <v>9</v>
      </c>
    </row>
    <row r="5451" spans="1:24" x14ac:dyDescent="0.25">
      <c r="A5451" s="67"/>
      <c r="B5451" s="67">
        <v>5299</v>
      </c>
      <c r="C5451" s="67" t="s">
        <v>829</v>
      </c>
      <c r="D5451" s="109">
        <v>300020</v>
      </c>
      <c r="E5451" s="75" t="s">
        <v>605</v>
      </c>
      <c r="F5451" s="72">
        <v>755360</v>
      </c>
      <c r="G5451" s="75" t="s">
        <v>225</v>
      </c>
      <c r="H5451" s="77">
        <v>47.1</v>
      </c>
      <c r="I5451" s="77">
        <v>35.28</v>
      </c>
      <c r="J5451" s="77">
        <v>50</v>
      </c>
      <c r="K5451" s="77">
        <v>0</v>
      </c>
      <c r="L5451" s="80">
        <v>50</v>
      </c>
      <c r="M5451" s="80"/>
      <c r="N5451" s="80"/>
      <c r="O5451" s="80"/>
      <c r="P5451" s="80"/>
      <c r="Q5451" s="78">
        <v>110010</v>
      </c>
      <c r="R5451" s="79" t="s">
        <v>45</v>
      </c>
      <c r="S5451" s="78">
        <v>25</v>
      </c>
      <c r="T5451" s="79" t="s">
        <v>45</v>
      </c>
      <c r="U5451" s="78">
        <v>11</v>
      </c>
      <c r="V5451" s="80" t="s">
        <v>156</v>
      </c>
      <c r="W5451" s="78">
        <v>75</v>
      </c>
      <c r="X5451" s="78">
        <v>9</v>
      </c>
    </row>
    <row r="5452" spans="1:24" x14ac:dyDescent="0.25">
      <c r="A5452" s="67"/>
      <c r="B5452" s="67">
        <v>5300</v>
      </c>
      <c r="C5452" s="67" t="s">
        <v>829</v>
      </c>
      <c r="D5452" s="109">
        <v>300020</v>
      </c>
      <c r="E5452" s="75" t="s">
        <v>605</v>
      </c>
      <c r="F5452" s="72">
        <v>755510</v>
      </c>
      <c r="G5452" s="75" t="s">
        <v>195</v>
      </c>
      <c r="H5452" s="77">
        <v>0</v>
      </c>
      <c r="I5452" s="77">
        <v>0</v>
      </c>
      <c r="J5452" s="77">
        <v>100</v>
      </c>
      <c r="K5452" s="77">
        <v>0</v>
      </c>
      <c r="L5452" s="80">
        <v>100</v>
      </c>
      <c r="M5452" s="80"/>
      <c r="N5452" s="80"/>
      <c r="O5452" s="80"/>
      <c r="P5452" s="80"/>
      <c r="Q5452" s="78">
        <v>110010</v>
      </c>
      <c r="R5452" s="79" t="s">
        <v>45</v>
      </c>
      <c r="S5452" s="78">
        <v>25</v>
      </c>
      <c r="T5452" s="79" t="s">
        <v>45</v>
      </c>
      <c r="U5452" s="78">
        <v>11</v>
      </c>
      <c r="V5452" s="80" t="s">
        <v>156</v>
      </c>
      <c r="W5452" s="78">
        <v>75</v>
      </c>
      <c r="X5452" s="78">
        <v>9</v>
      </c>
    </row>
    <row r="5453" spans="1:24" x14ac:dyDescent="0.25">
      <c r="A5453" s="67"/>
      <c r="B5453" s="67">
        <v>5301</v>
      </c>
      <c r="C5453" s="67" t="s">
        <v>829</v>
      </c>
      <c r="D5453" s="109">
        <v>300020</v>
      </c>
      <c r="E5453" s="75" t="s">
        <v>605</v>
      </c>
      <c r="F5453" s="72">
        <v>755550</v>
      </c>
      <c r="G5453" s="75" t="s">
        <v>295</v>
      </c>
      <c r="H5453" s="77">
        <v>0</v>
      </c>
      <c r="I5453" s="77">
        <v>458.9</v>
      </c>
      <c r="J5453" s="77">
        <v>750</v>
      </c>
      <c r="K5453" s="77">
        <v>0</v>
      </c>
      <c r="L5453" s="80">
        <v>300</v>
      </c>
      <c r="M5453" s="80"/>
      <c r="N5453" s="80"/>
      <c r="O5453" s="80"/>
      <c r="P5453" s="80"/>
      <c r="Q5453" s="78">
        <v>110010</v>
      </c>
      <c r="R5453" s="79" t="s">
        <v>45</v>
      </c>
      <c r="S5453" s="78">
        <v>25</v>
      </c>
      <c r="T5453" s="79" t="s">
        <v>45</v>
      </c>
      <c r="U5453" s="78">
        <v>11</v>
      </c>
      <c r="V5453" s="80" t="s">
        <v>156</v>
      </c>
      <c r="W5453" s="78">
        <v>75</v>
      </c>
      <c r="X5453" s="78">
        <v>9</v>
      </c>
    </row>
    <row r="5454" spans="1:24" x14ac:dyDescent="0.25">
      <c r="A5454" s="67"/>
      <c r="B5454" s="67">
        <v>5302</v>
      </c>
      <c r="C5454" s="67" t="s">
        <v>829</v>
      </c>
      <c r="D5454" s="109">
        <v>300020</v>
      </c>
      <c r="E5454" s="75" t="s">
        <v>605</v>
      </c>
      <c r="F5454" s="72">
        <v>755705</v>
      </c>
      <c r="G5454" s="75" t="s">
        <v>196</v>
      </c>
      <c r="H5454" s="77">
        <v>0</v>
      </c>
      <c r="I5454" s="77">
        <v>0</v>
      </c>
      <c r="J5454" s="77">
        <v>50</v>
      </c>
      <c r="K5454" s="77">
        <v>0</v>
      </c>
      <c r="L5454" s="80">
        <v>91</v>
      </c>
      <c r="M5454" s="80"/>
      <c r="N5454" s="80"/>
      <c r="O5454" s="80"/>
      <c r="P5454" s="80"/>
      <c r="Q5454" s="78">
        <v>110010</v>
      </c>
      <c r="R5454" s="79" t="s">
        <v>45</v>
      </c>
      <c r="S5454" s="78">
        <v>25</v>
      </c>
      <c r="T5454" s="79" t="s">
        <v>45</v>
      </c>
      <c r="U5454" s="78">
        <v>11</v>
      </c>
      <c r="V5454" s="80" t="s">
        <v>156</v>
      </c>
      <c r="W5454" s="78">
        <v>75</v>
      </c>
      <c r="X5454" s="78">
        <v>9</v>
      </c>
    </row>
    <row r="5455" spans="1:24" x14ac:dyDescent="0.25">
      <c r="A5455" s="67"/>
      <c r="B5455" s="67"/>
      <c r="C5455" s="67" t="s">
        <v>829</v>
      </c>
      <c r="D5455" s="109">
        <v>300020</v>
      </c>
      <c r="E5455" s="75" t="s">
        <v>605</v>
      </c>
      <c r="F5455" s="66">
        <v>798142</v>
      </c>
      <c r="G5455" s="66" t="s">
        <v>839</v>
      </c>
      <c r="H5455" s="77"/>
      <c r="I5455" s="77"/>
      <c r="J5455" s="77"/>
      <c r="K5455" s="77"/>
      <c r="L5455" s="80">
        <v>-364</v>
      </c>
      <c r="M5455" s="80"/>
      <c r="N5455" s="80"/>
      <c r="O5455" s="80"/>
      <c r="P5455" s="80"/>
      <c r="Q5455" s="78">
        <v>110010</v>
      </c>
      <c r="R5455" s="79" t="s">
        <v>45</v>
      </c>
      <c r="S5455" s="78">
        <v>25</v>
      </c>
      <c r="T5455" s="79" t="s">
        <v>45</v>
      </c>
      <c r="U5455" s="78">
        <v>11</v>
      </c>
      <c r="V5455" s="80" t="s">
        <v>156</v>
      </c>
      <c r="W5455" s="78">
        <v>79</v>
      </c>
      <c r="X5455" s="78">
        <v>9</v>
      </c>
    </row>
    <row r="5456" spans="1:24" x14ac:dyDescent="0.25">
      <c r="A5456" s="67"/>
      <c r="B5456" s="67">
        <v>5303</v>
      </c>
      <c r="C5456" s="67" t="s">
        <v>829</v>
      </c>
      <c r="D5456" s="109">
        <v>300065</v>
      </c>
      <c r="E5456" s="75" t="s">
        <v>643</v>
      </c>
      <c r="F5456" s="72">
        <v>611130</v>
      </c>
      <c r="G5456" s="75" t="s">
        <v>261</v>
      </c>
      <c r="H5456" s="77">
        <v>8229.9600000000028</v>
      </c>
      <c r="I5456" s="77">
        <v>8652</v>
      </c>
      <c r="J5456" s="77">
        <v>9000</v>
      </c>
      <c r="K5456" s="77">
        <v>5623.75</v>
      </c>
      <c r="L5456" s="80">
        <v>9516</v>
      </c>
      <c r="M5456" s="80"/>
      <c r="N5456" s="80"/>
      <c r="O5456" s="80"/>
      <c r="P5456" s="80"/>
      <c r="Q5456" s="78">
        <v>110010</v>
      </c>
      <c r="R5456" s="79" t="s">
        <v>45</v>
      </c>
      <c r="S5456" s="78">
        <v>25</v>
      </c>
      <c r="T5456" s="79" t="s">
        <v>45</v>
      </c>
      <c r="U5456" s="78">
        <v>11</v>
      </c>
      <c r="V5456" s="80" t="s">
        <v>156</v>
      </c>
      <c r="W5456" s="78">
        <v>61</v>
      </c>
      <c r="X5456" s="78">
        <v>9</v>
      </c>
    </row>
    <row r="5457" spans="1:24" x14ac:dyDescent="0.25">
      <c r="A5457" s="67"/>
      <c r="B5457" s="67">
        <v>5304</v>
      </c>
      <c r="C5457" s="67" t="s">
        <v>829</v>
      </c>
      <c r="D5457" s="109">
        <v>300065</v>
      </c>
      <c r="E5457" s="75" t="s">
        <v>643</v>
      </c>
      <c r="F5457" s="72">
        <v>611155</v>
      </c>
      <c r="G5457" s="75" t="s">
        <v>266</v>
      </c>
      <c r="H5457" s="77">
        <v>4026.54</v>
      </c>
      <c r="I5457" s="77">
        <v>4187.6000000000004</v>
      </c>
      <c r="J5457" s="77">
        <v>4209</v>
      </c>
      <c r="K5457" s="77">
        <v>0</v>
      </c>
      <c r="L5457" s="80">
        <v>4425</v>
      </c>
      <c r="M5457" s="80"/>
      <c r="N5457" s="80"/>
      <c r="O5457" s="80"/>
      <c r="P5457" s="80"/>
      <c r="Q5457" s="78">
        <v>110010</v>
      </c>
      <c r="R5457" s="79" t="s">
        <v>45</v>
      </c>
      <c r="S5457" s="78">
        <v>25</v>
      </c>
      <c r="T5457" s="79" t="s">
        <v>45</v>
      </c>
      <c r="U5457" s="78">
        <v>11</v>
      </c>
      <c r="V5457" s="80" t="s">
        <v>156</v>
      </c>
      <c r="W5457" s="78">
        <v>61</v>
      </c>
      <c r="X5457" s="78">
        <v>9</v>
      </c>
    </row>
    <row r="5458" spans="1:24" x14ac:dyDescent="0.25">
      <c r="A5458" s="67"/>
      <c r="B5458" s="67">
        <v>5305</v>
      </c>
      <c r="C5458" s="67" t="s">
        <v>829</v>
      </c>
      <c r="D5458" s="109">
        <v>300065</v>
      </c>
      <c r="E5458" s="75" t="s">
        <v>643</v>
      </c>
      <c r="F5458" s="72">
        <v>611420</v>
      </c>
      <c r="G5458" s="75" t="s">
        <v>181</v>
      </c>
      <c r="H5458" s="77">
        <v>38361.960000000006</v>
      </c>
      <c r="I5458" s="77">
        <v>39896.399999999994</v>
      </c>
      <c r="J5458" s="77">
        <v>41493</v>
      </c>
      <c r="K5458" s="77">
        <v>20746.14</v>
      </c>
      <c r="L5458" s="80">
        <v>41492</v>
      </c>
      <c r="M5458" s="80"/>
      <c r="N5458" s="80"/>
      <c r="O5458" s="80"/>
      <c r="P5458" s="80"/>
      <c r="Q5458" s="78">
        <v>110010</v>
      </c>
      <c r="R5458" s="79" t="s">
        <v>45</v>
      </c>
      <c r="S5458" s="78">
        <v>25</v>
      </c>
      <c r="T5458" s="79" t="s">
        <v>45</v>
      </c>
      <c r="U5458" s="78">
        <v>11</v>
      </c>
      <c r="V5458" s="80" t="s">
        <v>156</v>
      </c>
      <c r="W5458" s="78">
        <v>61</v>
      </c>
      <c r="X5458" s="78">
        <v>9</v>
      </c>
    </row>
    <row r="5459" spans="1:24" x14ac:dyDescent="0.25">
      <c r="A5459" s="67"/>
      <c r="B5459" s="67">
        <v>5306</v>
      </c>
      <c r="C5459" s="67" t="s">
        <v>829</v>
      </c>
      <c r="D5459" s="109">
        <v>300065</v>
      </c>
      <c r="E5459" s="75" t="s">
        <v>643</v>
      </c>
      <c r="F5459" s="72">
        <v>611492</v>
      </c>
      <c r="G5459" s="75" t="s">
        <v>183</v>
      </c>
      <c r="H5459" s="77">
        <v>0</v>
      </c>
      <c r="I5459" s="77">
        <v>0</v>
      </c>
      <c r="J5459" s="77">
        <v>208</v>
      </c>
      <c r="K5459" s="77">
        <v>0</v>
      </c>
      <c r="L5459" s="80">
        <v>100</v>
      </c>
      <c r="M5459" s="80"/>
      <c r="N5459" s="80"/>
      <c r="O5459" s="80"/>
      <c r="P5459" s="80"/>
      <c r="Q5459" s="78">
        <v>110010</v>
      </c>
      <c r="R5459" s="79" t="s">
        <v>45</v>
      </c>
      <c r="S5459" s="78">
        <v>25</v>
      </c>
      <c r="T5459" s="79" t="s">
        <v>45</v>
      </c>
      <c r="U5459" s="78">
        <v>11</v>
      </c>
      <c r="V5459" s="80" t="s">
        <v>156</v>
      </c>
      <c r="W5459" s="78">
        <v>61</v>
      </c>
      <c r="X5459" s="78">
        <v>9</v>
      </c>
    </row>
    <row r="5460" spans="1:24" x14ac:dyDescent="0.25">
      <c r="A5460" s="67"/>
      <c r="B5460" s="67">
        <v>5307</v>
      </c>
      <c r="C5460" s="67" t="s">
        <v>829</v>
      </c>
      <c r="D5460" s="109">
        <v>300065</v>
      </c>
      <c r="E5460" s="75" t="s">
        <v>643</v>
      </c>
      <c r="F5460" s="72">
        <v>611493</v>
      </c>
      <c r="G5460" s="75" t="s">
        <v>218</v>
      </c>
      <c r="H5460" s="77">
        <v>0</v>
      </c>
      <c r="I5460" s="77">
        <v>0</v>
      </c>
      <c r="J5460" s="77">
        <v>100</v>
      </c>
      <c r="K5460" s="77">
        <v>0</v>
      </c>
      <c r="L5460" s="80">
        <v>0</v>
      </c>
      <c r="M5460" s="80"/>
      <c r="N5460" s="80"/>
      <c r="O5460" s="80"/>
      <c r="P5460" s="80"/>
      <c r="Q5460" s="78">
        <v>110010</v>
      </c>
      <c r="R5460" s="79" t="s">
        <v>45</v>
      </c>
      <c r="S5460" s="78">
        <v>25</v>
      </c>
      <c r="T5460" s="79" t="s">
        <v>45</v>
      </c>
      <c r="U5460" s="78">
        <v>11</v>
      </c>
      <c r="V5460" s="80" t="s">
        <v>156</v>
      </c>
      <c r="W5460" s="78">
        <v>61</v>
      </c>
      <c r="X5460" s="78">
        <v>9</v>
      </c>
    </row>
    <row r="5461" spans="1:24" x14ac:dyDescent="0.25">
      <c r="A5461" s="67"/>
      <c r="B5461" s="67">
        <v>5308</v>
      </c>
      <c r="C5461" s="67" t="s">
        <v>829</v>
      </c>
      <c r="D5461" s="109">
        <v>300065</v>
      </c>
      <c r="E5461" s="75" t="s">
        <v>643</v>
      </c>
      <c r="F5461" s="72">
        <v>712655</v>
      </c>
      <c r="G5461" s="75" t="s">
        <v>237</v>
      </c>
      <c r="H5461" s="77">
        <v>0</v>
      </c>
      <c r="I5461" s="77">
        <v>0</v>
      </c>
      <c r="J5461" s="77">
        <v>150</v>
      </c>
      <c r="K5461" s="77">
        <v>0</v>
      </c>
      <c r="L5461" s="80">
        <v>100</v>
      </c>
      <c r="M5461" s="80"/>
      <c r="N5461" s="80"/>
      <c r="O5461" s="80"/>
      <c r="P5461" s="80"/>
      <c r="Q5461" s="78">
        <v>110010</v>
      </c>
      <c r="R5461" s="79" t="s">
        <v>45</v>
      </c>
      <c r="S5461" s="78">
        <v>25</v>
      </c>
      <c r="T5461" s="79" t="s">
        <v>45</v>
      </c>
      <c r="U5461" s="78">
        <v>11</v>
      </c>
      <c r="V5461" s="80" t="s">
        <v>156</v>
      </c>
      <c r="W5461" s="78">
        <v>71</v>
      </c>
      <c r="X5461" s="78">
        <v>9</v>
      </c>
    </row>
    <row r="5462" spans="1:24" x14ac:dyDescent="0.25">
      <c r="A5462" s="67"/>
      <c r="B5462" s="67">
        <v>5309</v>
      </c>
      <c r="C5462" s="67" t="s">
        <v>829</v>
      </c>
      <c r="D5462" s="109">
        <v>300065</v>
      </c>
      <c r="E5462" s="75" t="s">
        <v>643</v>
      </c>
      <c r="F5462" s="72">
        <v>733120</v>
      </c>
      <c r="G5462" s="75" t="s">
        <v>188</v>
      </c>
      <c r="H5462" s="77">
        <v>855.1099999999999</v>
      </c>
      <c r="I5462" s="77">
        <v>657.37</v>
      </c>
      <c r="J5462" s="77">
        <v>1000</v>
      </c>
      <c r="K5462" s="77">
        <v>179.06</v>
      </c>
      <c r="L5462" s="80">
        <v>800</v>
      </c>
      <c r="M5462" s="80"/>
      <c r="N5462" s="80"/>
      <c r="O5462" s="80"/>
      <c r="P5462" s="80"/>
      <c r="Q5462" s="78">
        <v>110010</v>
      </c>
      <c r="R5462" s="79" t="s">
        <v>45</v>
      </c>
      <c r="S5462" s="78">
        <v>25</v>
      </c>
      <c r="T5462" s="79" t="s">
        <v>45</v>
      </c>
      <c r="U5462" s="78">
        <v>11</v>
      </c>
      <c r="V5462" s="80" t="s">
        <v>156</v>
      </c>
      <c r="W5462" s="78">
        <v>73</v>
      </c>
      <c r="X5462" s="78">
        <v>9</v>
      </c>
    </row>
    <row r="5463" spans="1:24" x14ac:dyDescent="0.25">
      <c r="A5463" s="67"/>
      <c r="B5463" s="67">
        <v>5310</v>
      </c>
      <c r="C5463" s="67" t="s">
        <v>829</v>
      </c>
      <c r="D5463" s="109">
        <v>300065</v>
      </c>
      <c r="E5463" s="75" t="s">
        <v>643</v>
      </c>
      <c r="F5463" s="72">
        <v>744210</v>
      </c>
      <c r="G5463" s="75" t="s">
        <v>190</v>
      </c>
      <c r="H5463" s="77">
        <v>37.4</v>
      </c>
      <c r="I5463" s="77">
        <v>76.72</v>
      </c>
      <c r="J5463" s="77">
        <v>100</v>
      </c>
      <c r="K5463" s="77">
        <v>33.599999999999994</v>
      </c>
      <c r="L5463" s="80">
        <v>100</v>
      </c>
      <c r="M5463" s="80"/>
      <c r="N5463" s="80"/>
      <c r="O5463" s="80"/>
      <c r="P5463" s="80"/>
      <c r="Q5463" s="78">
        <v>110010</v>
      </c>
      <c r="R5463" s="79" t="s">
        <v>45</v>
      </c>
      <c r="S5463" s="78">
        <v>25</v>
      </c>
      <c r="T5463" s="79" t="s">
        <v>45</v>
      </c>
      <c r="U5463" s="78">
        <v>11</v>
      </c>
      <c r="V5463" s="80" t="s">
        <v>156</v>
      </c>
      <c r="W5463" s="78">
        <v>74</v>
      </c>
      <c r="X5463" s="78">
        <v>9</v>
      </c>
    </row>
    <row r="5464" spans="1:24" x14ac:dyDescent="0.25">
      <c r="A5464" s="67"/>
      <c r="B5464" s="67">
        <v>5311</v>
      </c>
      <c r="C5464" s="67" t="s">
        <v>829</v>
      </c>
      <c r="D5464" s="109">
        <v>300065</v>
      </c>
      <c r="E5464" s="75" t="s">
        <v>643</v>
      </c>
      <c r="F5464" s="72">
        <v>744220</v>
      </c>
      <c r="G5464" s="75" t="s">
        <v>191</v>
      </c>
      <c r="H5464" s="77">
        <v>1175.46</v>
      </c>
      <c r="I5464" s="77">
        <v>622.49</v>
      </c>
      <c r="J5464" s="77">
        <v>1400</v>
      </c>
      <c r="K5464" s="77">
        <v>0</v>
      </c>
      <c r="L5464" s="80">
        <v>526</v>
      </c>
      <c r="M5464" s="80"/>
      <c r="N5464" s="80"/>
      <c r="O5464" s="80"/>
      <c r="P5464" s="80"/>
      <c r="Q5464" s="78">
        <v>110010</v>
      </c>
      <c r="R5464" s="79" t="s">
        <v>45</v>
      </c>
      <c r="S5464" s="78">
        <v>25</v>
      </c>
      <c r="T5464" s="79" t="s">
        <v>45</v>
      </c>
      <c r="U5464" s="78">
        <v>11</v>
      </c>
      <c r="V5464" s="80" t="s">
        <v>156</v>
      </c>
      <c r="W5464" s="78">
        <v>74</v>
      </c>
      <c r="X5464" s="78">
        <v>9</v>
      </c>
    </row>
    <row r="5465" spans="1:24" s="66" customFormat="1" x14ac:dyDescent="0.25">
      <c r="A5465" s="67"/>
      <c r="B5465" s="67">
        <v>5312</v>
      </c>
      <c r="C5465" s="67" t="s">
        <v>829</v>
      </c>
      <c r="D5465" s="109">
        <v>300065</v>
      </c>
      <c r="E5465" s="75" t="s">
        <v>643</v>
      </c>
      <c r="F5465" s="72">
        <v>755240</v>
      </c>
      <c r="G5465" s="75" t="s">
        <v>193</v>
      </c>
      <c r="H5465" s="77">
        <v>0</v>
      </c>
      <c r="I5465" s="77">
        <v>0</v>
      </c>
      <c r="J5465" s="77">
        <v>100</v>
      </c>
      <c r="K5465" s="77">
        <v>0</v>
      </c>
      <c r="L5465" s="80">
        <v>100</v>
      </c>
      <c r="M5465" s="80"/>
      <c r="N5465" s="80"/>
      <c r="O5465" s="80"/>
      <c r="P5465" s="80"/>
      <c r="Q5465" s="78">
        <v>110010</v>
      </c>
      <c r="R5465" s="79" t="s">
        <v>45</v>
      </c>
      <c r="S5465" s="78">
        <v>25</v>
      </c>
      <c r="T5465" s="79" t="s">
        <v>45</v>
      </c>
      <c r="U5465" s="78">
        <v>11</v>
      </c>
      <c r="V5465" s="80" t="s">
        <v>156</v>
      </c>
      <c r="W5465" s="78">
        <v>75</v>
      </c>
      <c r="X5465" s="78">
        <v>9</v>
      </c>
    </row>
    <row r="5466" spans="1:24" x14ac:dyDescent="0.25">
      <c r="A5466" s="67"/>
      <c r="B5466" s="67">
        <v>5313</v>
      </c>
      <c r="C5466" s="67" t="s">
        <v>829</v>
      </c>
      <c r="D5466" s="109">
        <v>300065</v>
      </c>
      <c r="E5466" s="75" t="s">
        <v>643</v>
      </c>
      <c r="F5466" s="72">
        <v>755310</v>
      </c>
      <c r="G5466" s="75" t="s">
        <v>194</v>
      </c>
      <c r="H5466" s="77">
        <v>0</v>
      </c>
      <c r="I5466" s="77">
        <v>0</v>
      </c>
      <c r="J5466" s="77">
        <v>200</v>
      </c>
      <c r="K5466" s="77">
        <v>0</v>
      </c>
      <c r="L5466" s="80">
        <v>100</v>
      </c>
      <c r="M5466" s="80"/>
      <c r="N5466" s="80"/>
      <c r="O5466" s="80"/>
      <c r="P5466" s="80"/>
      <c r="Q5466" s="78">
        <v>110010</v>
      </c>
      <c r="R5466" s="79" t="s">
        <v>45</v>
      </c>
      <c r="S5466" s="78">
        <v>25</v>
      </c>
      <c r="T5466" s="79" t="s">
        <v>45</v>
      </c>
      <c r="U5466" s="78">
        <v>11</v>
      </c>
      <c r="V5466" s="80" t="s">
        <v>156</v>
      </c>
      <c r="W5466" s="78">
        <v>75</v>
      </c>
      <c r="X5466" s="78">
        <v>9</v>
      </c>
    </row>
    <row r="5467" spans="1:24" x14ac:dyDescent="0.25">
      <c r="A5467" s="67"/>
      <c r="B5467" s="67">
        <v>5314</v>
      </c>
      <c r="C5467" s="67" t="s">
        <v>829</v>
      </c>
      <c r="D5467" s="109">
        <v>300065</v>
      </c>
      <c r="E5467" s="75" t="s">
        <v>643</v>
      </c>
      <c r="F5467" s="72">
        <v>755360</v>
      </c>
      <c r="G5467" s="75" t="s">
        <v>225</v>
      </c>
      <c r="H5467" s="77">
        <v>22</v>
      </c>
      <c r="I5467" s="77">
        <v>39</v>
      </c>
      <c r="J5467" s="77">
        <v>100</v>
      </c>
      <c r="K5467" s="77">
        <v>0</v>
      </c>
      <c r="L5467" s="80">
        <v>100</v>
      </c>
      <c r="M5467" s="80"/>
      <c r="N5467" s="80"/>
      <c r="O5467" s="80"/>
      <c r="P5467" s="80"/>
      <c r="Q5467" s="78">
        <v>110010</v>
      </c>
      <c r="R5467" s="79" t="s">
        <v>45</v>
      </c>
      <c r="S5467" s="78">
        <v>25</v>
      </c>
      <c r="T5467" s="79" t="s">
        <v>45</v>
      </c>
      <c r="U5467" s="78">
        <v>11</v>
      </c>
      <c r="V5467" s="80" t="s">
        <v>156</v>
      </c>
      <c r="W5467" s="78">
        <v>75</v>
      </c>
      <c r="X5467" s="78">
        <v>9</v>
      </c>
    </row>
    <row r="5468" spans="1:24" x14ac:dyDescent="0.25">
      <c r="A5468" s="67"/>
      <c r="B5468" s="67"/>
      <c r="C5468" s="67" t="s">
        <v>829</v>
      </c>
      <c r="D5468" s="109">
        <v>300065</v>
      </c>
      <c r="E5468" s="75" t="s">
        <v>643</v>
      </c>
      <c r="F5468" s="66">
        <v>798142</v>
      </c>
      <c r="G5468" s="66" t="s">
        <v>839</v>
      </c>
      <c r="H5468" s="77"/>
      <c r="I5468" s="77"/>
      <c r="J5468" s="77"/>
      <c r="K5468" s="77"/>
      <c r="L5468" s="80">
        <v>-173</v>
      </c>
      <c r="M5468" s="80"/>
      <c r="N5468" s="80"/>
      <c r="O5468" s="80"/>
      <c r="P5468" s="80"/>
      <c r="Q5468" s="78">
        <v>110010</v>
      </c>
      <c r="R5468" s="79" t="s">
        <v>45</v>
      </c>
      <c r="S5468" s="78">
        <v>25</v>
      </c>
      <c r="T5468" s="79" t="s">
        <v>45</v>
      </c>
      <c r="U5468" s="78">
        <v>11</v>
      </c>
      <c r="V5468" s="80" t="s">
        <v>156</v>
      </c>
      <c r="W5468" s="78">
        <v>79</v>
      </c>
      <c r="X5468" s="78">
        <v>9</v>
      </c>
    </row>
    <row r="5469" spans="1:24" x14ac:dyDescent="0.25">
      <c r="A5469" s="67"/>
      <c r="B5469" s="67">
        <v>5315</v>
      </c>
      <c r="C5469" s="67" t="s">
        <v>829</v>
      </c>
      <c r="D5469" s="109">
        <v>392000</v>
      </c>
      <c r="E5469" s="86" t="s">
        <v>644</v>
      </c>
      <c r="F5469" s="72">
        <v>611210</v>
      </c>
      <c r="G5469" s="86" t="s">
        <v>221</v>
      </c>
      <c r="H5469" s="87">
        <v>86434.799999999988</v>
      </c>
      <c r="I5469" s="87">
        <v>89892.240000000034</v>
      </c>
      <c r="J5469" s="87">
        <v>68612</v>
      </c>
      <c r="K5469" s="87">
        <v>29442.55</v>
      </c>
      <c r="L5469" s="80">
        <v>80180</v>
      </c>
      <c r="M5469" s="80"/>
      <c r="N5469" s="80"/>
      <c r="O5469" s="80"/>
      <c r="P5469" s="80"/>
      <c r="Q5469" s="78">
        <v>110010</v>
      </c>
      <c r="R5469" s="79" t="s">
        <v>45</v>
      </c>
      <c r="S5469" s="78">
        <v>25</v>
      </c>
      <c r="T5469" s="79" t="s">
        <v>45</v>
      </c>
      <c r="U5469" s="78">
        <v>11</v>
      </c>
      <c r="V5469" s="80" t="s">
        <v>156</v>
      </c>
      <c r="W5469" s="78">
        <v>75</v>
      </c>
      <c r="X5469" s="78">
        <v>9</v>
      </c>
    </row>
    <row r="5470" spans="1:24" x14ac:dyDescent="0.25">
      <c r="A5470" s="67"/>
      <c r="B5470" s="67">
        <v>5316</v>
      </c>
      <c r="C5470" s="67" t="s">
        <v>829</v>
      </c>
      <c r="D5470" s="109">
        <v>392000</v>
      </c>
      <c r="E5470" s="86" t="s">
        <v>644</v>
      </c>
      <c r="F5470" s="72">
        <v>611310</v>
      </c>
      <c r="G5470" s="86" t="s">
        <v>179</v>
      </c>
      <c r="H5470" s="87">
        <v>0</v>
      </c>
      <c r="I5470" s="87">
        <v>0</v>
      </c>
      <c r="J5470" s="87">
        <v>53396</v>
      </c>
      <c r="K5470" s="87">
        <v>28103.869999999995</v>
      </c>
      <c r="L5470" s="80">
        <v>0</v>
      </c>
      <c r="M5470" s="80"/>
      <c r="N5470" s="80"/>
      <c r="O5470" s="80"/>
      <c r="P5470" s="80"/>
      <c r="Q5470" s="78">
        <v>110010</v>
      </c>
      <c r="R5470" s="79" t="s">
        <v>45</v>
      </c>
      <c r="S5470" s="78">
        <v>25</v>
      </c>
      <c r="T5470" s="79" t="s">
        <v>45</v>
      </c>
      <c r="U5470" s="78">
        <v>11</v>
      </c>
      <c r="V5470" s="80" t="s">
        <v>156</v>
      </c>
      <c r="W5470" s="78">
        <v>61</v>
      </c>
      <c r="X5470" s="78">
        <v>9</v>
      </c>
    </row>
    <row r="5471" spans="1:24" x14ac:dyDescent="0.25">
      <c r="A5471" s="67"/>
      <c r="B5471" s="67">
        <v>5317</v>
      </c>
      <c r="C5471" s="67" t="s">
        <v>829</v>
      </c>
      <c r="D5471" s="109">
        <v>392000</v>
      </c>
      <c r="E5471" s="86" t="s">
        <v>644</v>
      </c>
      <c r="F5471" s="72">
        <v>611320</v>
      </c>
      <c r="G5471" s="86" t="s">
        <v>180</v>
      </c>
      <c r="H5471" s="87">
        <v>102789.96</v>
      </c>
      <c r="I5471" s="87">
        <v>90583.34</v>
      </c>
      <c r="J5471" s="87">
        <v>54883</v>
      </c>
      <c r="K5471" s="87">
        <v>27441.42</v>
      </c>
      <c r="L5471" s="80">
        <v>105465</v>
      </c>
      <c r="M5471" s="80"/>
      <c r="N5471" s="80"/>
      <c r="O5471" s="80"/>
      <c r="P5471" s="80"/>
      <c r="Q5471" s="78">
        <v>110010</v>
      </c>
      <c r="R5471" s="79" t="s">
        <v>45</v>
      </c>
      <c r="S5471" s="78">
        <v>25</v>
      </c>
      <c r="T5471" s="79" t="s">
        <v>45</v>
      </c>
      <c r="U5471" s="78">
        <v>11</v>
      </c>
      <c r="V5471" s="80" t="s">
        <v>156</v>
      </c>
      <c r="W5471" s="78">
        <v>61</v>
      </c>
      <c r="X5471" s="78">
        <v>9</v>
      </c>
    </row>
    <row r="5472" spans="1:24" x14ac:dyDescent="0.25">
      <c r="A5472" s="67"/>
      <c r="B5472" s="67">
        <v>5318</v>
      </c>
      <c r="C5472" s="67" t="s">
        <v>829</v>
      </c>
      <c r="D5472" s="109">
        <v>392000</v>
      </c>
      <c r="E5472" s="86" t="s">
        <v>644</v>
      </c>
      <c r="F5472" s="72">
        <v>611410</v>
      </c>
      <c r="G5472" s="86" t="s">
        <v>209</v>
      </c>
      <c r="H5472" s="87">
        <v>70470.48</v>
      </c>
      <c r="I5472" s="87">
        <v>73289.280000000013</v>
      </c>
      <c r="J5472" s="87">
        <v>76221</v>
      </c>
      <c r="K5472" s="87">
        <v>38110.5</v>
      </c>
      <c r="L5472" s="80">
        <v>76221</v>
      </c>
      <c r="M5472" s="80"/>
      <c r="N5472" s="80"/>
      <c r="O5472" s="80"/>
      <c r="P5472" s="80"/>
      <c r="Q5472" s="78">
        <v>110010</v>
      </c>
      <c r="R5472" s="79" t="s">
        <v>45</v>
      </c>
      <c r="S5472" s="78">
        <v>25</v>
      </c>
      <c r="T5472" s="79" t="s">
        <v>45</v>
      </c>
      <c r="U5472" s="78">
        <v>11</v>
      </c>
      <c r="V5472" s="80" t="s">
        <v>156</v>
      </c>
      <c r="W5472" s="78">
        <v>61</v>
      </c>
      <c r="X5472" s="78">
        <v>9</v>
      </c>
    </row>
    <row r="5473" spans="1:24" x14ac:dyDescent="0.25">
      <c r="A5473" s="67"/>
      <c r="B5473" s="67">
        <v>5319</v>
      </c>
      <c r="C5473" s="67" t="s">
        <v>829</v>
      </c>
      <c r="D5473" s="109">
        <v>392000</v>
      </c>
      <c r="E5473" s="86" t="s">
        <v>644</v>
      </c>
      <c r="F5473" s="72">
        <v>611420</v>
      </c>
      <c r="G5473" s="86" t="s">
        <v>181</v>
      </c>
      <c r="H5473" s="87">
        <v>100907.89000000001</v>
      </c>
      <c r="I5473" s="87">
        <v>104936.01</v>
      </c>
      <c r="J5473" s="87">
        <v>109193</v>
      </c>
      <c r="K5473" s="87">
        <v>54596.039999999994</v>
      </c>
      <c r="L5473" s="80">
        <v>109192</v>
      </c>
      <c r="M5473" s="80"/>
      <c r="N5473" s="80"/>
      <c r="O5473" s="80"/>
      <c r="P5473" s="80"/>
      <c r="Q5473" s="78">
        <v>110010</v>
      </c>
      <c r="R5473" s="79" t="s">
        <v>45</v>
      </c>
      <c r="S5473" s="78">
        <v>25</v>
      </c>
      <c r="T5473" s="79" t="s">
        <v>45</v>
      </c>
      <c r="U5473" s="78">
        <v>11</v>
      </c>
      <c r="V5473" s="80" t="s">
        <v>156</v>
      </c>
      <c r="W5473" s="78">
        <v>61</v>
      </c>
      <c r="X5473" s="78">
        <v>9</v>
      </c>
    </row>
    <row r="5474" spans="1:24" x14ac:dyDescent="0.25">
      <c r="A5474" s="67"/>
      <c r="B5474" s="67">
        <v>5320</v>
      </c>
      <c r="C5474" s="67" t="s">
        <v>829</v>
      </c>
      <c r="D5474" s="109">
        <v>392000</v>
      </c>
      <c r="E5474" s="86" t="s">
        <v>644</v>
      </c>
      <c r="F5474" s="72">
        <v>611455</v>
      </c>
      <c r="G5474" s="86" t="s">
        <v>217</v>
      </c>
      <c r="H5474" s="87">
        <v>34659.699999999997</v>
      </c>
      <c r="I5474" s="87">
        <v>34455.839999999997</v>
      </c>
      <c r="J5474" s="87">
        <v>42316</v>
      </c>
      <c r="K5474" s="87">
        <v>13579.670000000002</v>
      </c>
      <c r="L5474" s="80">
        <v>42316</v>
      </c>
      <c r="M5474" s="80"/>
      <c r="N5474" s="80"/>
      <c r="O5474" s="80"/>
      <c r="P5474" s="80"/>
      <c r="Q5474" s="78">
        <v>110010</v>
      </c>
      <c r="R5474" s="79" t="s">
        <v>45</v>
      </c>
      <c r="S5474" s="78">
        <v>25</v>
      </c>
      <c r="T5474" s="79" t="s">
        <v>45</v>
      </c>
      <c r="U5474" s="78">
        <v>11</v>
      </c>
      <c r="V5474" s="80" t="s">
        <v>156</v>
      </c>
      <c r="W5474" s="78">
        <v>61</v>
      </c>
      <c r="X5474" s="78">
        <v>9</v>
      </c>
    </row>
    <row r="5475" spans="1:24" x14ac:dyDescent="0.25">
      <c r="A5475" s="67"/>
      <c r="B5475" s="67">
        <v>5321</v>
      </c>
      <c r="C5475" s="67" t="s">
        <v>829</v>
      </c>
      <c r="D5475" s="109">
        <v>392000</v>
      </c>
      <c r="E5475" s="86" t="s">
        <v>644</v>
      </c>
      <c r="F5475" s="72">
        <v>611460</v>
      </c>
      <c r="G5475" s="86" t="s">
        <v>182</v>
      </c>
      <c r="H5475" s="87">
        <v>41967.21</v>
      </c>
      <c r="I5475" s="87">
        <v>49457.42</v>
      </c>
      <c r="J5475" s="87">
        <v>44183</v>
      </c>
      <c r="K5475" s="87">
        <v>22136.84</v>
      </c>
      <c r="L5475" s="80">
        <v>44183</v>
      </c>
      <c r="M5475" s="80"/>
      <c r="N5475" s="80"/>
      <c r="O5475" s="80"/>
      <c r="P5475" s="80"/>
      <c r="Q5475" s="78">
        <v>110010</v>
      </c>
      <c r="R5475" s="79" t="s">
        <v>45</v>
      </c>
      <c r="S5475" s="78">
        <v>25</v>
      </c>
      <c r="T5475" s="79" t="s">
        <v>45</v>
      </c>
      <c r="U5475" s="78">
        <v>11</v>
      </c>
      <c r="V5475" s="80" t="s">
        <v>156</v>
      </c>
      <c r="W5475" s="78">
        <v>61</v>
      </c>
      <c r="X5475" s="78">
        <v>9</v>
      </c>
    </row>
    <row r="5476" spans="1:24" x14ac:dyDescent="0.25">
      <c r="A5476" s="67"/>
      <c r="B5476" s="67">
        <v>5322</v>
      </c>
      <c r="C5476" s="67" t="s">
        <v>829</v>
      </c>
      <c r="D5476" s="109">
        <v>392000</v>
      </c>
      <c r="E5476" s="86" t="s">
        <v>644</v>
      </c>
      <c r="F5476" s="72">
        <v>611489</v>
      </c>
      <c r="G5476" s="86" t="s">
        <v>733</v>
      </c>
      <c r="H5476" s="87">
        <v>0</v>
      </c>
      <c r="I5476" s="87">
        <v>31.14</v>
      </c>
      <c r="J5476" s="87">
        <v>187</v>
      </c>
      <c r="K5476" s="87">
        <v>121.96</v>
      </c>
      <c r="L5476" s="80">
        <v>0</v>
      </c>
      <c r="M5476" s="80"/>
      <c r="N5476" s="80"/>
      <c r="O5476" s="80"/>
      <c r="P5476" s="80"/>
      <c r="Q5476" s="78">
        <v>110010</v>
      </c>
      <c r="R5476" s="79" t="s">
        <v>45</v>
      </c>
      <c r="S5476" s="78">
        <v>25</v>
      </c>
      <c r="T5476" s="79" t="s">
        <v>45</v>
      </c>
      <c r="U5476" s="78">
        <v>11</v>
      </c>
      <c r="V5476" s="80" t="s">
        <v>156</v>
      </c>
      <c r="W5476" s="78">
        <v>61</v>
      </c>
      <c r="X5476" s="78">
        <v>9</v>
      </c>
    </row>
    <row r="5477" spans="1:24" x14ac:dyDescent="0.25">
      <c r="A5477" s="67"/>
      <c r="B5477" s="67">
        <v>5323</v>
      </c>
      <c r="C5477" s="67" t="s">
        <v>829</v>
      </c>
      <c r="D5477" s="109">
        <v>392000</v>
      </c>
      <c r="E5477" s="86" t="s">
        <v>644</v>
      </c>
      <c r="F5477" s="72">
        <v>611492</v>
      </c>
      <c r="G5477" s="86" t="s">
        <v>183</v>
      </c>
      <c r="H5477" s="87">
        <v>163.88</v>
      </c>
      <c r="I5477" s="87">
        <v>32.700000000000003</v>
      </c>
      <c r="J5477" s="87">
        <v>69</v>
      </c>
      <c r="K5477" s="87">
        <v>0</v>
      </c>
      <c r="L5477" s="80">
        <v>0</v>
      </c>
      <c r="M5477" s="80"/>
      <c r="N5477" s="80"/>
      <c r="O5477" s="80"/>
      <c r="P5477" s="80"/>
      <c r="Q5477" s="78">
        <v>110010</v>
      </c>
      <c r="R5477" s="79" t="s">
        <v>45</v>
      </c>
      <c r="S5477" s="78">
        <v>25</v>
      </c>
      <c r="T5477" s="79" t="s">
        <v>45</v>
      </c>
      <c r="U5477" s="78">
        <v>11</v>
      </c>
      <c r="V5477" s="80" t="s">
        <v>156</v>
      </c>
      <c r="W5477" s="78">
        <v>61</v>
      </c>
      <c r="X5477" s="78">
        <v>9</v>
      </c>
    </row>
    <row r="5478" spans="1:24" x14ac:dyDescent="0.25">
      <c r="A5478" s="67"/>
      <c r="B5478" s="67">
        <v>5324</v>
      </c>
      <c r="C5478" s="67" t="s">
        <v>829</v>
      </c>
      <c r="D5478" s="109">
        <v>392000</v>
      </c>
      <c r="E5478" s="86" t="s">
        <v>644</v>
      </c>
      <c r="F5478" s="72">
        <v>611493</v>
      </c>
      <c r="G5478" s="86" t="s">
        <v>218</v>
      </c>
      <c r="H5478" s="87">
        <v>0</v>
      </c>
      <c r="I5478" s="87">
        <v>5583.8</v>
      </c>
      <c r="J5478" s="87">
        <v>0</v>
      </c>
      <c r="K5478" s="87">
        <v>0</v>
      </c>
      <c r="L5478" s="80">
        <v>0</v>
      </c>
      <c r="M5478" s="80"/>
      <c r="N5478" s="80"/>
      <c r="O5478" s="80"/>
      <c r="P5478" s="80"/>
      <c r="Q5478" s="78">
        <v>110010</v>
      </c>
      <c r="R5478" s="79" t="s">
        <v>45</v>
      </c>
      <c r="S5478" s="78">
        <v>25</v>
      </c>
      <c r="T5478" s="79" t="s">
        <v>45</v>
      </c>
      <c r="U5478" s="78">
        <v>11</v>
      </c>
      <c r="V5478" s="80" t="s">
        <v>156</v>
      </c>
      <c r="W5478" s="78">
        <v>61</v>
      </c>
      <c r="X5478" s="78">
        <v>9</v>
      </c>
    </row>
    <row r="5479" spans="1:24" x14ac:dyDescent="0.25">
      <c r="A5479" s="67"/>
      <c r="B5479" s="67">
        <v>5325</v>
      </c>
      <c r="C5479" s="67" t="s">
        <v>829</v>
      </c>
      <c r="D5479" s="109">
        <v>392000</v>
      </c>
      <c r="E5479" s="86" t="s">
        <v>644</v>
      </c>
      <c r="F5479" s="72">
        <v>611510</v>
      </c>
      <c r="G5479" s="86" t="s">
        <v>212</v>
      </c>
      <c r="H5479" s="87">
        <v>12006.090000000002</v>
      </c>
      <c r="I5479" s="87">
        <v>13875.07</v>
      </c>
      <c r="J5479" s="87">
        <v>14697</v>
      </c>
      <c r="K5479" s="87">
        <v>5774.84</v>
      </c>
      <c r="L5479" s="80">
        <v>15000</v>
      </c>
      <c r="M5479" s="80"/>
      <c r="N5479" s="80"/>
      <c r="O5479" s="80"/>
      <c r="P5479" s="80"/>
      <c r="Q5479" s="78">
        <v>110010</v>
      </c>
      <c r="R5479" s="79" t="s">
        <v>45</v>
      </c>
      <c r="S5479" s="78">
        <v>25</v>
      </c>
      <c r="T5479" s="79" t="s">
        <v>45</v>
      </c>
      <c r="U5479" s="78">
        <v>11</v>
      </c>
      <c r="V5479" s="80" t="s">
        <v>156</v>
      </c>
      <c r="W5479" s="78">
        <v>61</v>
      </c>
      <c r="X5479" s="78">
        <v>9</v>
      </c>
    </row>
    <row r="5480" spans="1:24" x14ac:dyDescent="0.25">
      <c r="A5480" s="67"/>
      <c r="B5480" s="67">
        <v>5326</v>
      </c>
      <c r="C5480" s="67" t="s">
        <v>829</v>
      </c>
      <c r="D5480" s="109">
        <v>392000</v>
      </c>
      <c r="E5480" s="86" t="s">
        <v>644</v>
      </c>
      <c r="F5480" s="72">
        <v>712385</v>
      </c>
      <c r="G5480" s="86" t="s">
        <v>607</v>
      </c>
      <c r="H5480" s="87">
        <v>41053.380000000005</v>
      </c>
      <c r="I5480" s="87">
        <v>55537.760000000009</v>
      </c>
      <c r="J5480" s="87">
        <v>72900</v>
      </c>
      <c r="K5480" s="87">
        <v>61220.709999999992</v>
      </c>
      <c r="L5480" s="80">
        <v>72900</v>
      </c>
      <c r="M5480" s="80"/>
      <c r="N5480" s="80"/>
      <c r="O5480" s="80"/>
      <c r="P5480" s="80"/>
      <c r="Q5480" s="78">
        <v>110010</v>
      </c>
      <c r="R5480" s="79" t="s">
        <v>45</v>
      </c>
      <c r="S5480" s="78">
        <v>25</v>
      </c>
      <c r="T5480" s="79" t="s">
        <v>45</v>
      </c>
      <c r="U5480" s="78">
        <v>11</v>
      </c>
      <c r="V5480" s="80" t="s">
        <v>156</v>
      </c>
      <c r="W5480" s="78">
        <v>71</v>
      </c>
      <c r="X5480" s="78">
        <v>9</v>
      </c>
    </row>
    <row r="5481" spans="1:24" x14ac:dyDescent="0.25">
      <c r="A5481" s="67"/>
      <c r="B5481" s="67"/>
      <c r="C5481" s="67" t="s">
        <v>829</v>
      </c>
      <c r="D5481" s="109">
        <v>392000</v>
      </c>
      <c r="E5481" s="86" t="s">
        <v>644</v>
      </c>
      <c r="F5481" s="72">
        <v>712510</v>
      </c>
      <c r="G5481" s="86" t="s">
        <v>186</v>
      </c>
      <c r="H5481" s="87"/>
      <c r="I5481" s="87"/>
      <c r="J5481" s="87"/>
      <c r="K5481" s="87"/>
      <c r="L5481" s="80">
        <v>7700</v>
      </c>
      <c r="M5481" s="80"/>
      <c r="N5481" s="80"/>
      <c r="O5481" s="80">
        <v>7700</v>
      </c>
      <c r="P5481" s="80"/>
      <c r="Q5481" s="78">
        <v>110010</v>
      </c>
      <c r="R5481" s="79" t="s">
        <v>45</v>
      </c>
      <c r="S5481" s="78">
        <v>25</v>
      </c>
      <c r="T5481" s="79" t="s">
        <v>45</v>
      </c>
      <c r="U5481" s="78">
        <v>11</v>
      </c>
      <c r="V5481" s="80" t="s">
        <v>156</v>
      </c>
      <c r="W5481" s="78">
        <v>71</v>
      </c>
      <c r="X5481" s="78">
        <v>9</v>
      </c>
    </row>
    <row r="5482" spans="1:24" x14ac:dyDescent="0.25">
      <c r="A5482" s="67"/>
      <c r="B5482" s="67">
        <v>5327</v>
      </c>
      <c r="C5482" s="67" t="s">
        <v>829</v>
      </c>
      <c r="D5482" s="109">
        <v>392000</v>
      </c>
      <c r="E5482" s="86" t="s">
        <v>644</v>
      </c>
      <c r="F5482" s="72">
        <v>712655</v>
      </c>
      <c r="G5482" s="86" t="s">
        <v>237</v>
      </c>
      <c r="H5482" s="87">
        <v>250</v>
      </c>
      <c r="I5482" s="87">
        <v>206.96</v>
      </c>
      <c r="J5482" s="87">
        <v>250</v>
      </c>
      <c r="K5482" s="87">
        <v>12.85</v>
      </c>
      <c r="L5482" s="80">
        <v>250</v>
      </c>
      <c r="M5482" s="80"/>
      <c r="N5482" s="80"/>
      <c r="O5482" s="80"/>
      <c r="P5482" s="80"/>
      <c r="Q5482" s="78">
        <v>110010</v>
      </c>
      <c r="R5482" s="79" t="s">
        <v>45</v>
      </c>
      <c r="S5482" s="78">
        <v>25</v>
      </c>
      <c r="T5482" s="79" t="s">
        <v>45</v>
      </c>
      <c r="U5482" s="78">
        <v>11</v>
      </c>
      <c r="V5482" s="80" t="s">
        <v>156</v>
      </c>
      <c r="W5482" s="78">
        <v>71</v>
      </c>
      <c r="X5482" s="78">
        <v>9</v>
      </c>
    </row>
    <row r="5483" spans="1:24" x14ac:dyDescent="0.25">
      <c r="A5483" s="67"/>
      <c r="B5483" s="67">
        <v>5328</v>
      </c>
      <c r="C5483" s="67" t="s">
        <v>829</v>
      </c>
      <c r="D5483" s="109">
        <v>392000</v>
      </c>
      <c r="E5483" s="86" t="s">
        <v>644</v>
      </c>
      <c r="F5483" s="72">
        <v>733220</v>
      </c>
      <c r="G5483" s="86" t="s">
        <v>256</v>
      </c>
      <c r="H5483" s="87">
        <v>41501.879999999997</v>
      </c>
      <c r="I5483" s="87">
        <v>31965.11</v>
      </c>
      <c r="J5483" s="87">
        <v>39000</v>
      </c>
      <c r="K5483" s="87">
        <v>33839.149999999994</v>
      </c>
      <c r="L5483" s="80">
        <v>39000</v>
      </c>
      <c r="M5483" s="80"/>
      <c r="N5483" s="80"/>
      <c r="O5483" s="80"/>
      <c r="P5483" s="80"/>
      <c r="Q5483" s="78">
        <v>110010</v>
      </c>
      <c r="R5483" s="79" t="s">
        <v>45</v>
      </c>
      <c r="S5483" s="78">
        <v>25</v>
      </c>
      <c r="T5483" s="79" t="s">
        <v>45</v>
      </c>
      <c r="U5483" s="78">
        <v>11</v>
      </c>
      <c r="V5483" s="80" t="s">
        <v>156</v>
      </c>
      <c r="W5483" s="78">
        <v>73</v>
      </c>
      <c r="X5483" s="78">
        <v>9</v>
      </c>
    </row>
    <row r="5484" spans="1:24" x14ac:dyDescent="0.25">
      <c r="A5484" s="67"/>
      <c r="B5484" s="67">
        <v>5329</v>
      </c>
      <c r="C5484" s="67" t="s">
        <v>829</v>
      </c>
      <c r="D5484" s="109">
        <v>392000</v>
      </c>
      <c r="E5484" s="86" t="s">
        <v>644</v>
      </c>
      <c r="F5484" s="72">
        <v>733320</v>
      </c>
      <c r="G5484" s="86" t="s">
        <v>520</v>
      </c>
      <c r="H5484" s="87">
        <v>6954.07</v>
      </c>
      <c r="I5484" s="87">
        <v>5328.22</v>
      </c>
      <c r="J5484" s="87">
        <v>4850</v>
      </c>
      <c r="K5484" s="87">
        <v>2109.04</v>
      </c>
      <c r="L5484" s="80">
        <v>5500</v>
      </c>
      <c r="M5484" s="80"/>
      <c r="N5484" s="80"/>
      <c r="O5484" s="80"/>
      <c r="P5484" s="80"/>
      <c r="Q5484" s="78">
        <v>110010</v>
      </c>
      <c r="R5484" s="79" t="s">
        <v>45</v>
      </c>
      <c r="S5484" s="78">
        <v>25</v>
      </c>
      <c r="T5484" s="79" t="s">
        <v>45</v>
      </c>
      <c r="U5484" s="78">
        <v>11</v>
      </c>
      <c r="V5484" s="80" t="s">
        <v>156</v>
      </c>
      <c r="W5484" s="78">
        <v>73</v>
      </c>
      <c r="X5484" s="78">
        <v>9</v>
      </c>
    </row>
    <row r="5485" spans="1:24" x14ac:dyDescent="0.25">
      <c r="A5485" s="67"/>
      <c r="B5485" s="67">
        <v>5330</v>
      </c>
      <c r="C5485" s="67" t="s">
        <v>829</v>
      </c>
      <c r="D5485" s="109">
        <v>392000</v>
      </c>
      <c r="E5485" s="86" t="s">
        <v>644</v>
      </c>
      <c r="F5485" s="72">
        <v>744210</v>
      </c>
      <c r="G5485" s="86" t="s">
        <v>190</v>
      </c>
      <c r="H5485" s="87">
        <v>79</v>
      </c>
      <c r="I5485" s="87">
        <v>283.35999999999996</v>
      </c>
      <c r="J5485" s="87">
        <v>300</v>
      </c>
      <c r="K5485" s="87">
        <v>173.6</v>
      </c>
      <c r="L5485" s="80">
        <v>200</v>
      </c>
      <c r="M5485" s="80"/>
      <c r="N5485" s="80"/>
      <c r="O5485" s="80"/>
      <c r="P5485" s="80"/>
      <c r="Q5485" s="78">
        <v>110010</v>
      </c>
      <c r="R5485" s="79" t="s">
        <v>45</v>
      </c>
      <c r="S5485" s="78">
        <v>25</v>
      </c>
      <c r="T5485" s="79" t="s">
        <v>45</v>
      </c>
      <c r="U5485" s="78">
        <v>11</v>
      </c>
      <c r="V5485" s="80" t="s">
        <v>156</v>
      </c>
      <c r="W5485" s="78">
        <v>74</v>
      </c>
      <c r="X5485" s="78">
        <v>9</v>
      </c>
    </row>
    <row r="5486" spans="1:24" s="66" customFormat="1" x14ac:dyDescent="0.25">
      <c r="A5486" s="67"/>
      <c r="B5486" s="67">
        <v>5331</v>
      </c>
      <c r="C5486" s="67" t="s">
        <v>829</v>
      </c>
      <c r="D5486" s="109">
        <v>392000</v>
      </c>
      <c r="E5486" s="86" t="s">
        <v>644</v>
      </c>
      <c r="F5486" s="72">
        <v>744220</v>
      </c>
      <c r="G5486" s="86" t="s">
        <v>191</v>
      </c>
      <c r="H5486" s="87">
        <v>3299.08</v>
      </c>
      <c r="I5486" s="87">
        <v>3955.48</v>
      </c>
      <c r="J5486" s="87">
        <v>5170</v>
      </c>
      <c r="K5486" s="87">
        <v>1395.0900000000001</v>
      </c>
      <c r="L5486" s="80">
        <v>4973</v>
      </c>
      <c r="M5486" s="80"/>
      <c r="N5486" s="80"/>
      <c r="O5486" s="80"/>
      <c r="P5486" s="80"/>
      <c r="Q5486" s="78">
        <v>110010</v>
      </c>
      <c r="R5486" s="79" t="s">
        <v>45</v>
      </c>
      <c r="S5486" s="78">
        <v>25</v>
      </c>
      <c r="T5486" s="79" t="s">
        <v>45</v>
      </c>
      <c r="U5486" s="78">
        <v>11</v>
      </c>
      <c r="V5486" s="80" t="s">
        <v>156</v>
      </c>
      <c r="W5486" s="78">
        <v>74</v>
      </c>
      <c r="X5486" s="78">
        <v>9</v>
      </c>
    </row>
    <row r="5487" spans="1:24" x14ac:dyDescent="0.25">
      <c r="A5487" s="67"/>
      <c r="B5487" s="67">
        <v>5332</v>
      </c>
      <c r="C5487" s="67" t="s">
        <v>829</v>
      </c>
      <c r="D5487" s="109">
        <v>392000</v>
      </c>
      <c r="E5487" s="86" t="s">
        <v>644</v>
      </c>
      <c r="F5487" s="72">
        <v>744230</v>
      </c>
      <c r="G5487" s="86" t="s">
        <v>234</v>
      </c>
      <c r="H5487" s="87">
        <v>95</v>
      </c>
      <c r="I5487" s="87">
        <v>0</v>
      </c>
      <c r="J5487" s="87">
        <v>50</v>
      </c>
      <c r="K5487" s="87">
        <v>0</v>
      </c>
      <c r="L5487" s="80">
        <v>70</v>
      </c>
      <c r="M5487" s="80"/>
      <c r="N5487" s="80"/>
      <c r="O5487" s="80"/>
      <c r="P5487" s="80"/>
      <c r="Q5487" s="78">
        <v>110010</v>
      </c>
      <c r="R5487" s="79" t="s">
        <v>45</v>
      </c>
      <c r="S5487" s="78">
        <v>25</v>
      </c>
      <c r="T5487" s="79" t="s">
        <v>45</v>
      </c>
      <c r="U5487" s="78">
        <v>11</v>
      </c>
      <c r="V5487" s="80" t="s">
        <v>156</v>
      </c>
      <c r="W5487" s="78">
        <v>74</v>
      </c>
      <c r="X5487" s="78">
        <v>9</v>
      </c>
    </row>
    <row r="5488" spans="1:24" x14ac:dyDescent="0.25">
      <c r="A5488" s="67"/>
      <c r="B5488" s="67">
        <v>5333</v>
      </c>
      <c r="C5488" s="67" t="s">
        <v>829</v>
      </c>
      <c r="D5488" s="109">
        <v>392000</v>
      </c>
      <c r="E5488" s="86" t="s">
        <v>644</v>
      </c>
      <c r="F5488" s="72">
        <v>755240</v>
      </c>
      <c r="G5488" s="86" t="s">
        <v>193</v>
      </c>
      <c r="H5488" s="87">
        <v>0</v>
      </c>
      <c r="I5488" s="87">
        <v>390</v>
      </c>
      <c r="J5488" s="87">
        <v>0</v>
      </c>
      <c r="K5488" s="87">
        <v>0</v>
      </c>
      <c r="L5488" s="80">
        <v>0</v>
      </c>
      <c r="M5488" s="80"/>
      <c r="N5488" s="80"/>
      <c r="O5488" s="80"/>
      <c r="P5488" s="80"/>
      <c r="Q5488" s="78">
        <v>110010</v>
      </c>
      <c r="R5488" s="79" t="s">
        <v>45</v>
      </c>
      <c r="S5488" s="78">
        <v>25</v>
      </c>
      <c r="T5488" s="79" t="s">
        <v>45</v>
      </c>
      <c r="U5488" s="78">
        <v>11</v>
      </c>
      <c r="V5488" s="80" t="s">
        <v>156</v>
      </c>
      <c r="W5488" s="78">
        <v>75</v>
      </c>
      <c r="X5488" s="78">
        <v>9</v>
      </c>
    </row>
    <row r="5489" spans="1:24" x14ac:dyDescent="0.25">
      <c r="A5489" s="67"/>
      <c r="B5489" s="67">
        <v>5334</v>
      </c>
      <c r="C5489" s="67" t="s">
        <v>829</v>
      </c>
      <c r="D5489" s="109">
        <v>392000</v>
      </c>
      <c r="E5489" s="86" t="s">
        <v>644</v>
      </c>
      <c r="F5489" s="72">
        <v>755330</v>
      </c>
      <c r="G5489" s="86" t="s">
        <v>238</v>
      </c>
      <c r="H5489" s="87">
        <v>0</v>
      </c>
      <c r="I5489" s="87">
        <v>900</v>
      </c>
      <c r="J5489" s="87">
        <v>0</v>
      </c>
      <c r="K5489" s="87">
        <v>0</v>
      </c>
      <c r="L5489" s="80">
        <v>0</v>
      </c>
      <c r="M5489" s="80"/>
      <c r="N5489" s="80"/>
      <c r="O5489" s="80"/>
      <c r="P5489" s="80"/>
      <c r="Q5489" s="78">
        <v>110010</v>
      </c>
      <c r="R5489" s="79" t="s">
        <v>45</v>
      </c>
      <c r="S5489" s="78">
        <v>25</v>
      </c>
      <c r="T5489" s="79" t="s">
        <v>45</v>
      </c>
      <c r="U5489" s="78">
        <v>11</v>
      </c>
      <c r="V5489" s="80" t="s">
        <v>156</v>
      </c>
      <c r="W5489" s="78">
        <v>75</v>
      </c>
      <c r="X5489" s="78">
        <v>9</v>
      </c>
    </row>
    <row r="5490" spans="1:24" x14ac:dyDescent="0.25">
      <c r="A5490" s="67"/>
      <c r="B5490" s="67">
        <v>5335</v>
      </c>
      <c r="C5490" s="67" t="s">
        <v>829</v>
      </c>
      <c r="D5490" s="109">
        <v>392000</v>
      </c>
      <c r="E5490" s="86" t="s">
        <v>644</v>
      </c>
      <c r="F5490" s="72">
        <v>755360</v>
      </c>
      <c r="G5490" s="86" t="s">
        <v>225</v>
      </c>
      <c r="H5490" s="87">
        <v>68.61</v>
      </c>
      <c r="I5490" s="87">
        <v>43.75</v>
      </c>
      <c r="J5490" s="87">
        <v>350</v>
      </c>
      <c r="K5490" s="87">
        <v>102.99</v>
      </c>
      <c r="L5490" s="80">
        <v>330</v>
      </c>
      <c r="M5490" s="80"/>
      <c r="N5490" s="80"/>
      <c r="O5490" s="80"/>
      <c r="P5490" s="80"/>
      <c r="Q5490" s="78">
        <v>110010</v>
      </c>
      <c r="R5490" s="79" t="s">
        <v>45</v>
      </c>
      <c r="S5490" s="78">
        <v>25</v>
      </c>
      <c r="T5490" s="79" t="s">
        <v>45</v>
      </c>
      <c r="U5490" s="78">
        <v>11</v>
      </c>
      <c r="V5490" s="80" t="s">
        <v>156</v>
      </c>
      <c r="W5490" s="78">
        <v>75</v>
      </c>
      <c r="X5490" s="78">
        <v>9</v>
      </c>
    </row>
    <row r="5491" spans="1:24" x14ac:dyDescent="0.25">
      <c r="A5491" s="67"/>
      <c r="B5491" s="67">
        <v>5336</v>
      </c>
      <c r="C5491" s="67" t="s">
        <v>829</v>
      </c>
      <c r="D5491" s="109">
        <v>392000</v>
      </c>
      <c r="E5491" s="86" t="s">
        <v>644</v>
      </c>
      <c r="F5491" s="72">
        <v>755705</v>
      </c>
      <c r="G5491" s="86" t="s">
        <v>196</v>
      </c>
      <c r="H5491" s="87">
        <v>599.33000000000004</v>
      </c>
      <c r="I5491" s="87">
        <v>153.05999999999997</v>
      </c>
      <c r="J5491" s="87">
        <v>345</v>
      </c>
      <c r="K5491" s="87">
        <v>330.62</v>
      </c>
      <c r="L5491" s="80">
        <v>345</v>
      </c>
      <c r="M5491" s="80"/>
      <c r="N5491" s="80"/>
      <c r="O5491" s="80"/>
      <c r="P5491" s="80"/>
      <c r="Q5491" s="78">
        <v>110010</v>
      </c>
      <c r="R5491" s="79" t="s">
        <v>45</v>
      </c>
      <c r="S5491" s="78">
        <v>25</v>
      </c>
      <c r="T5491" s="79" t="s">
        <v>45</v>
      </c>
      <c r="U5491" s="78">
        <v>11</v>
      </c>
      <c r="V5491" s="80" t="s">
        <v>156</v>
      </c>
      <c r="W5491" s="78">
        <v>75</v>
      </c>
      <c r="X5491" s="78">
        <v>9</v>
      </c>
    </row>
    <row r="5492" spans="1:24" x14ac:dyDescent="0.25">
      <c r="A5492" s="67"/>
      <c r="B5492" s="67">
        <v>5337</v>
      </c>
      <c r="C5492" s="67" t="s">
        <v>829</v>
      </c>
      <c r="D5492" s="109">
        <v>392000</v>
      </c>
      <c r="E5492" s="86" t="s">
        <v>644</v>
      </c>
      <c r="F5492" s="72">
        <v>755738</v>
      </c>
      <c r="G5492" s="86" t="s">
        <v>372</v>
      </c>
      <c r="H5492" s="87">
        <v>138.94999999999999</v>
      </c>
      <c r="I5492" s="87">
        <v>459.3</v>
      </c>
      <c r="J5492" s="87">
        <v>605</v>
      </c>
      <c r="K5492" s="87">
        <v>236.4</v>
      </c>
      <c r="L5492" s="80">
        <v>605</v>
      </c>
      <c r="M5492" s="80"/>
      <c r="N5492" s="80"/>
      <c r="O5492" s="80"/>
      <c r="P5492" s="80"/>
      <c r="Q5492" s="78">
        <v>110010</v>
      </c>
      <c r="R5492" s="79" t="s">
        <v>45</v>
      </c>
      <c r="S5492" s="78">
        <v>25</v>
      </c>
      <c r="T5492" s="79" t="s">
        <v>45</v>
      </c>
      <c r="U5492" s="78">
        <v>11</v>
      </c>
      <c r="V5492" s="80" t="s">
        <v>156</v>
      </c>
      <c r="W5492" s="78">
        <v>75</v>
      </c>
      <c r="X5492" s="78">
        <v>9</v>
      </c>
    </row>
    <row r="5493" spans="1:24" x14ac:dyDescent="0.25">
      <c r="A5493" s="67"/>
      <c r="B5493" s="67">
        <v>5338</v>
      </c>
      <c r="C5493" s="67" t="s">
        <v>829</v>
      </c>
      <c r="D5493" s="109">
        <v>392000</v>
      </c>
      <c r="E5493" s="86" t="s">
        <v>644</v>
      </c>
      <c r="F5493" s="72">
        <v>777410</v>
      </c>
      <c r="G5493" s="86" t="s">
        <v>204</v>
      </c>
      <c r="H5493" s="87">
        <v>0</v>
      </c>
      <c r="I5493" s="87">
        <v>13896</v>
      </c>
      <c r="J5493" s="87">
        <v>0</v>
      </c>
      <c r="K5493" s="87">
        <v>0</v>
      </c>
      <c r="L5493" s="80">
        <v>0</v>
      </c>
      <c r="M5493" s="80"/>
      <c r="N5493" s="80"/>
      <c r="O5493" s="80"/>
      <c r="P5493" s="80"/>
      <c r="Q5493" s="78">
        <v>110010</v>
      </c>
      <c r="R5493" s="79" t="s">
        <v>45</v>
      </c>
      <c r="S5493" s="78">
        <v>25</v>
      </c>
      <c r="T5493" s="79" t="s">
        <v>45</v>
      </c>
      <c r="U5493" s="78">
        <v>11</v>
      </c>
      <c r="V5493" s="80" t="s">
        <v>156</v>
      </c>
      <c r="W5493" s="78">
        <v>77</v>
      </c>
      <c r="X5493" s="78">
        <v>9</v>
      </c>
    </row>
    <row r="5494" spans="1:24" x14ac:dyDescent="0.25">
      <c r="A5494" s="67"/>
      <c r="B5494" s="67">
        <v>5339</v>
      </c>
      <c r="C5494" s="67" t="s">
        <v>829</v>
      </c>
      <c r="D5494" s="109">
        <v>392000</v>
      </c>
      <c r="E5494" s="86" t="s">
        <v>644</v>
      </c>
      <c r="F5494" s="72">
        <v>777710</v>
      </c>
      <c r="G5494" s="86" t="s">
        <v>521</v>
      </c>
      <c r="H5494" s="87">
        <v>131008.82999999999</v>
      </c>
      <c r="I5494" s="87">
        <v>110769.54</v>
      </c>
      <c r="J5494" s="87">
        <v>115000</v>
      </c>
      <c r="K5494" s="87">
        <v>42624.78</v>
      </c>
      <c r="L5494" s="80">
        <v>115000</v>
      </c>
      <c r="M5494" s="80"/>
      <c r="N5494" s="80"/>
      <c r="O5494" s="80"/>
      <c r="P5494" s="80"/>
      <c r="Q5494" s="78">
        <v>110010</v>
      </c>
      <c r="R5494" s="79" t="s">
        <v>45</v>
      </c>
      <c r="S5494" s="78">
        <v>25</v>
      </c>
      <c r="T5494" s="79" t="s">
        <v>45</v>
      </c>
      <c r="U5494" s="78">
        <v>11</v>
      </c>
      <c r="V5494" s="80" t="s">
        <v>156</v>
      </c>
      <c r="W5494" s="78">
        <v>77</v>
      </c>
      <c r="X5494" s="78">
        <v>9</v>
      </c>
    </row>
    <row r="5495" spans="1:24" x14ac:dyDescent="0.25">
      <c r="A5495" s="67"/>
      <c r="B5495" s="67">
        <v>5340</v>
      </c>
      <c r="C5495" s="67" t="s">
        <v>829</v>
      </c>
      <c r="D5495" s="109">
        <v>392000</v>
      </c>
      <c r="E5495" s="86" t="s">
        <v>644</v>
      </c>
      <c r="F5495" s="72">
        <v>777730</v>
      </c>
      <c r="G5495" s="86" t="s">
        <v>608</v>
      </c>
      <c r="H5495" s="87">
        <v>17554.77</v>
      </c>
      <c r="I5495" s="87">
        <v>15134.15</v>
      </c>
      <c r="J5495" s="87">
        <v>12000</v>
      </c>
      <c r="K5495" s="87">
        <v>3011.5100000000007</v>
      </c>
      <c r="L5495" s="80">
        <v>12000</v>
      </c>
      <c r="M5495" s="80"/>
      <c r="N5495" s="80"/>
      <c r="O5495" s="80"/>
      <c r="P5495" s="80"/>
      <c r="Q5495" s="78">
        <v>110010</v>
      </c>
      <c r="R5495" s="79" t="s">
        <v>45</v>
      </c>
      <c r="S5495" s="78">
        <v>25</v>
      </c>
      <c r="T5495" s="79" t="s">
        <v>45</v>
      </c>
      <c r="U5495" s="78">
        <v>11</v>
      </c>
      <c r="V5495" s="80" t="s">
        <v>156</v>
      </c>
      <c r="W5495" s="78">
        <v>77</v>
      </c>
      <c r="X5495" s="78">
        <v>9</v>
      </c>
    </row>
    <row r="5496" spans="1:24" x14ac:dyDescent="0.25">
      <c r="A5496" s="67"/>
      <c r="B5496" s="67">
        <v>5341</v>
      </c>
      <c r="C5496" s="67" t="s">
        <v>829</v>
      </c>
      <c r="D5496" s="109">
        <v>392000</v>
      </c>
      <c r="E5496" s="86" t="s">
        <v>644</v>
      </c>
      <c r="F5496" s="72">
        <v>787430</v>
      </c>
      <c r="G5496" s="86" t="s">
        <v>207</v>
      </c>
      <c r="H5496" s="87">
        <v>0</v>
      </c>
      <c r="I5496" s="87">
        <v>0</v>
      </c>
      <c r="J5496" s="87">
        <v>500</v>
      </c>
      <c r="K5496" s="87">
        <v>0</v>
      </c>
      <c r="L5496" s="80">
        <v>100</v>
      </c>
      <c r="M5496" s="80"/>
      <c r="N5496" s="80"/>
      <c r="O5496" s="80"/>
      <c r="P5496" s="80"/>
      <c r="Q5496" s="78">
        <v>110010</v>
      </c>
      <c r="R5496" s="79" t="s">
        <v>45</v>
      </c>
      <c r="S5496" s="78">
        <v>25</v>
      </c>
      <c r="T5496" s="79" t="s">
        <v>45</v>
      </c>
      <c r="U5496" s="78">
        <v>11</v>
      </c>
      <c r="V5496" s="80" t="s">
        <v>156</v>
      </c>
      <c r="W5496" s="78">
        <v>77</v>
      </c>
      <c r="X5496" s="78">
        <v>9</v>
      </c>
    </row>
    <row r="5497" spans="1:24" x14ac:dyDescent="0.25">
      <c r="A5497" s="67"/>
      <c r="B5497" s="67"/>
      <c r="C5497" s="67" t="s">
        <v>829</v>
      </c>
      <c r="D5497" s="109">
        <v>392000</v>
      </c>
      <c r="E5497" s="86" t="s">
        <v>644</v>
      </c>
      <c r="F5497" s="66">
        <v>798142</v>
      </c>
      <c r="G5497" s="66" t="s">
        <v>839</v>
      </c>
      <c r="H5497" s="87"/>
      <c r="I5497" s="87"/>
      <c r="J5497" s="87"/>
      <c r="K5497" s="87"/>
      <c r="L5497" s="80">
        <v>-26627</v>
      </c>
      <c r="M5497" s="80"/>
      <c r="N5497" s="80"/>
      <c r="O5497" s="80"/>
      <c r="P5497" s="80"/>
      <c r="Q5497" s="78">
        <v>110010</v>
      </c>
      <c r="R5497" s="79" t="s">
        <v>45</v>
      </c>
      <c r="S5497" s="78">
        <v>25</v>
      </c>
      <c r="T5497" s="79" t="s">
        <v>45</v>
      </c>
      <c r="U5497" s="78">
        <v>11</v>
      </c>
      <c r="V5497" s="80" t="s">
        <v>156</v>
      </c>
      <c r="W5497" s="78">
        <v>79</v>
      </c>
      <c r="X5497" s="78">
        <v>9</v>
      </c>
    </row>
    <row r="5498" spans="1:24" x14ac:dyDescent="0.25">
      <c r="A5498" s="67"/>
      <c r="B5498" s="67">
        <v>5342</v>
      </c>
      <c r="C5498" s="67" t="s">
        <v>829</v>
      </c>
      <c r="D5498" s="109">
        <v>821100</v>
      </c>
      <c r="E5498" s="86" t="s">
        <v>645</v>
      </c>
      <c r="F5498" s="72">
        <v>583001</v>
      </c>
      <c r="G5498" s="86" t="s">
        <v>646</v>
      </c>
      <c r="H5498" s="87">
        <v>1723</v>
      </c>
      <c r="I5498" s="87">
        <v>478</v>
      </c>
      <c r="J5498" s="87">
        <v>0</v>
      </c>
      <c r="K5498" s="87">
        <v>0</v>
      </c>
      <c r="L5498" s="80">
        <v>0</v>
      </c>
      <c r="M5498" s="80"/>
      <c r="N5498" s="80"/>
      <c r="O5498" s="80"/>
      <c r="P5498" s="80"/>
      <c r="Q5498" s="78">
        <v>310010</v>
      </c>
      <c r="R5498" s="79" t="s">
        <v>686</v>
      </c>
      <c r="S5498" s="78">
        <v>590</v>
      </c>
      <c r="T5498" s="79" t="s">
        <v>686</v>
      </c>
      <c r="U5498" s="78">
        <v>31</v>
      </c>
      <c r="V5498" s="80" t="s">
        <v>716</v>
      </c>
      <c r="W5498" s="78">
        <v>58</v>
      </c>
      <c r="X5498" s="78">
        <v>9</v>
      </c>
    </row>
    <row r="5499" spans="1:24" x14ac:dyDescent="0.25">
      <c r="A5499" s="67"/>
      <c r="B5499" s="67">
        <v>5343</v>
      </c>
      <c r="C5499" s="67" t="s">
        <v>829</v>
      </c>
      <c r="D5499" s="109">
        <v>821100</v>
      </c>
      <c r="E5499" s="86" t="s">
        <v>645</v>
      </c>
      <c r="F5499" s="72">
        <v>810992</v>
      </c>
      <c r="G5499" s="86" t="s">
        <v>353</v>
      </c>
      <c r="H5499" s="87"/>
      <c r="I5499" s="87"/>
      <c r="J5499" s="87">
        <v>0</v>
      </c>
      <c r="K5499" s="87">
        <v>0</v>
      </c>
      <c r="L5499" s="80">
        <v>0</v>
      </c>
      <c r="M5499" s="80"/>
      <c r="N5499" s="80"/>
      <c r="O5499" s="80"/>
      <c r="P5499" s="80"/>
      <c r="Q5499" s="78">
        <v>310010</v>
      </c>
      <c r="R5499" s="79" t="s">
        <v>686</v>
      </c>
      <c r="S5499" s="78">
        <v>590</v>
      </c>
      <c r="T5499" s="79" t="s">
        <v>686</v>
      </c>
      <c r="U5499" s="78">
        <v>31</v>
      </c>
      <c r="V5499" s="80" t="s">
        <v>716</v>
      </c>
      <c r="W5499" s="78">
        <v>81</v>
      </c>
      <c r="X5499" s="78"/>
    </row>
    <row r="5500" spans="1:24" x14ac:dyDescent="0.25">
      <c r="A5500" s="67"/>
      <c r="B5500" s="67">
        <v>5344</v>
      </c>
      <c r="C5500" s="67" t="s">
        <v>829</v>
      </c>
      <c r="D5500" s="109">
        <v>821102</v>
      </c>
      <c r="E5500" s="86" t="s">
        <v>647</v>
      </c>
      <c r="F5500" s="72">
        <v>583001</v>
      </c>
      <c r="G5500" s="86" t="s">
        <v>646</v>
      </c>
      <c r="H5500" s="87">
        <v>282</v>
      </c>
      <c r="I5500" s="87">
        <v>102</v>
      </c>
      <c r="J5500" s="87">
        <v>0</v>
      </c>
      <c r="K5500" s="87">
        <v>0</v>
      </c>
      <c r="L5500" s="80">
        <v>0</v>
      </c>
      <c r="M5500" s="80"/>
      <c r="N5500" s="80"/>
      <c r="O5500" s="80"/>
      <c r="P5500" s="80"/>
      <c r="Q5500" s="78">
        <v>310010</v>
      </c>
      <c r="R5500" s="79" t="s">
        <v>686</v>
      </c>
      <c r="S5500" s="78">
        <v>590</v>
      </c>
      <c r="T5500" s="79" t="s">
        <v>686</v>
      </c>
      <c r="U5500" s="78">
        <v>31</v>
      </c>
      <c r="V5500" s="80" t="s">
        <v>716</v>
      </c>
      <c r="W5500" s="78">
        <v>81</v>
      </c>
      <c r="X5500" s="78"/>
    </row>
    <row r="5501" spans="1:24" x14ac:dyDescent="0.25">
      <c r="A5501" s="67"/>
      <c r="B5501" s="67">
        <v>5345</v>
      </c>
      <c r="C5501" s="67" t="s">
        <v>829</v>
      </c>
      <c r="D5501" s="109">
        <v>821102</v>
      </c>
      <c r="E5501" s="86" t="s">
        <v>647</v>
      </c>
      <c r="F5501" s="72">
        <v>810992</v>
      </c>
      <c r="G5501" s="86" t="s">
        <v>353</v>
      </c>
      <c r="H5501" s="87"/>
      <c r="I5501" s="87"/>
      <c r="J5501" s="87">
        <v>0</v>
      </c>
      <c r="K5501" s="87">
        <v>0</v>
      </c>
      <c r="L5501" s="80">
        <v>0</v>
      </c>
      <c r="M5501" s="80"/>
      <c r="N5501" s="80"/>
      <c r="O5501" s="80"/>
      <c r="P5501" s="80"/>
      <c r="Q5501" s="78">
        <v>310010</v>
      </c>
      <c r="R5501" s="79" t="s">
        <v>686</v>
      </c>
      <c r="S5501" s="78">
        <v>590</v>
      </c>
      <c r="T5501" s="79" t="s">
        <v>686</v>
      </c>
      <c r="U5501" s="78">
        <v>31</v>
      </c>
      <c r="V5501" s="80" t="s">
        <v>716</v>
      </c>
      <c r="W5501" s="78">
        <v>81</v>
      </c>
      <c r="X5501" s="78"/>
    </row>
    <row r="5502" spans="1:24" x14ac:dyDescent="0.25">
      <c r="A5502" s="67"/>
      <c r="B5502" s="67">
        <v>5346</v>
      </c>
      <c r="C5502" s="67" t="s">
        <v>829</v>
      </c>
      <c r="D5502" s="109">
        <v>821106</v>
      </c>
      <c r="E5502" s="86" t="s">
        <v>648</v>
      </c>
      <c r="F5502" s="72">
        <v>583001</v>
      </c>
      <c r="G5502" s="86" t="s">
        <v>646</v>
      </c>
      <c r="H5502" s="87">
        <v>8713</v>
      </c>
      <c r="I5502" s="87">
        <v>3181</v>
      </c>
      <c r="J5502" s="87">
        <v>0</v>
      </c>
      <c r="K5502" s="87">
        <v>0</v>
      </c>
      <c r="L5502" s="80">
        <v>0</v>
      </c>
      <c r="M5502" s="80"/>
      <c r="N5502" s="80"/>
      <c r="O5502" s="80"/>
      <c r="P5502" s="80"/>
      <c r="Q5502" s="78">
        <v>310010</v>
      </c>
      <c r="R5502" s="79" t="s">
        <v>686</v>
      </c>
      <c r="S5502" s="78">
        <v>590</v>
      </c>
      <c r="T5502" s="79" t="s">
        <v>686</v>
      </c>
      <c r="U5502" s="78">
        <v>31</v>
      </c>
      <c r="V5502" s="80" t="s">
        <v>716</v>
      </c>
      <c r="W5502" s="78">
        <v>81</v>
      </c>
      <c r="X5502" s="78"/>
    </row>
    <row r="5503" spans="1:24" x14ac:dyDescent="0.25">
      <c r="A5503" s="67"/>
      <c r="B5503" s="67">
        <v>5347</v>
      </c>
      <c r="C5503" s="67" t="s">
        <v>829</v>
      </c>
      <c r="D5503" s="109">
        <v>821106</v>
      </c>
      <c r="E5503" s="86" t="s">
        <v>648</v>
      </c>
      <c r="F5503" s="72">
        <v>810992</v>
      </c>
      <c r="G5503" s="86" t="s">
        <v>353</v>
      </c>
      <c r="H5503" s="87"/>
      <c r="I5503" s="87"/>
      <c r="J5503" s="87">
        <v>0</v>
      </c>
      <c r="K5503" s="87">
        <v>0</v>
      </c>
      <c r="L5503" s="80">
        <v>0</v>
      </c>
      <c r="M5503" s="80"/>
      <c r="N5503" s="80"/>
      <c r="O5503" s="80"/>
      <c r="P5503" s="80"/>
      <c r="Q5503" s="78">
        <v>310010</v>
      </c>
      <c r="R5503" s="79" t="s">
        <v>686</v>
      </c>
      <c r="S5503" s="78">
        <v>590</v>
      </c>
      <c r="T5503" s="79" t="s">
        <v>686</v>
      </c>
      <c r="U5503" s="78">
        <v>31</v>
      </c>
      <c r="V5503" s="80" t="s">
        <v>716</v>
      </c>
      <c r="W5503" s="78">
        <v>81</v>
      </c>
      <c r="X5503" s="78"/>
    </row>
    <row r="5504" spans="1:24" x14ac:dyDescent="0.25">
      <c r="A5504" s="67"/>
      <c r="B5504" s="67">
        <v>5348</v>
      </c>
      <c r="C5504" s="67" t="s">
        <v>829</v>
      </c>
      <c r="D5504" s="109">
        <v>840005</v>
      </c>
      <c r="E5504" s="86" t="s">
        <v>152</v>
      </c>
      <c r="F5504" s="72">
        <v>611135</v>
      </c>
      <c r="G5504" s="86" t="s">
        <v>265</v>
      </c>
      <c r="H5504" s="87">
        <v>0</v>
      </c>
      <c r="I5504" s="87">
        <v>2051.0500000000002</v>
      </c>
      <c r="J5504" s="87">
        <v>0</v>
      </c>
      <c r="K5504" s="87">
        <v>0</v>
      </c>
      <c r="L5504" s="80">
        <v>0</v>
      </c>
      <c r="M5504" s="80"/>
      <c r="N5504" s="80"/>
      <c r="O5504" s="80"/>
      <c r="P5504" s="80"/>
      <c r="Q5504" s="78">
        <v>310010</v>
      </c>
      <c r="R5504" s="79" t="s">
        <v>686</v>
      </c>
      <c r="S5504" s="78">
        <v>590</v>
      </c>
      <c r="T5504" s="79" t="s">
        <v>686</v>
      </c>
      <c r="U5504" s="78">
        <v>31</v>
      </c>
      <c r="V5504" s="80" t="s">
        <v>716</v>
      </c>
      <c r="W5504" s="78">
        <v>61</v>
      </c>
      <c r="X5504" s="78"/>
    </row>
    <row r="5505" spans="1:41" x14ac:dyDescent="0.25">
      <c r="A5505" s="67"/>
      <c r="B5505" s="67">
        <v>5349</v>
      </c>
      <c r="C5505" s="67" t="s">
        <v>829</v>
      </c>
      <c r="D5505" s="109">
        <v>840005</v>
      </c>
      <c r="E5505" s="86" t="s">
        <v>152</v>
      </c>
      <c r="F5505" s="72">
        <v>611145</v>
      </c>
      <c r="G5505" s="86" t="s">
        <v>649</v>
      </c>
      <c r="H5505" s="87">
        <v>11150.02</v>
      </c>
      <c r="I5505" s="87">
        <v>36405.4</v>
      </c>
      <c r="J5505" s="87">
        <v>36624</v>
      </c>
      <c r="K5505" s="87">
        <v>21110.219999999998</v>
      </c>
      <c r="L5505" s="101">
        <v>37200</v>
      </c>
      <c r="M5505" s="101"/>
      <c r="N5505" s="101"/>
      <c r="O5505" s="101"/>
      <c r="P5505" s="101"/>
      <c r="Q5505" s="78">
        <v>310010</v>
      </c>
      <c r="R5505" s="79" t="s">
        <v>686</v>
      </c>
      <c r="S5505" s="78">
        <v>590</v>
      </c>
      <c r="T5505" s="79" t="s">
        <v>686</v>
      </c>
      <c r="U5505" s="78">
        <v>31</v>
      </c>
      <c r="V5505" s="80" t="s">
        <v>716</v>
      </c>
      <c r="W5505" s="78">
        <v>61</v>
      </c>
      <c r="X5505" s="78"/>
    </row>
    <row r="5506" spans="1:41" x14ac:dyDescent="0.25">
      <c r="A5506" s="67"/>
      <c r="B5506" s="67">
        <v>5350</v>
      </c>
      <c r="C5506" s="67" t="s">
        <v>829</v>
      </c>
      <c r="D5506" s="109">
        <v>840005</v>
      </c>
      <c r="E5506" s="86" t="s">
        <v>152</v>
      </c>
      <c r="F5506" s="72">
        <v>611148</v>
      </c>
      <c r="G5506" s="86" t="s">
        <v>653</v>
      </c>
      <c r="H5506" s="87">
        <v>0</v>
      </c>
      <c r="I5506" s="87">
        <v>3151.62</v>
      </c>
      <c r="J5506" s="87">
        <v>9565</v>
      </c>
      <c r="K5506" s="87">
        <v>4782.4000000000005</v>
      </c>
      <c r="L5506" s="101">
        <v>9450</v>
      </c>
      <c r="M5506" s="101"/>
      <c r="N5506" s="101"/>
      <c r="O5506" s="101"/>
      <c r="P5506" s="101"/>
      <c r="Q5506" s="78">
        <v>310010</v>
      </c>
      <c r="R5506" s="79" t="s">
        <v>686</v>
      </c>
      <c r="S5506" s="78">
        <v>590</v>
      </c>
      <c r="T5506" s="79" t="s">
        <v>686</v>
      </c>
      <c r="U5506" s="78">
        <v>31</v>
      </c>
      <c r="V5506" s="80" t="s">
        <v>716</v>
      </c>
      <c r="W5506" s="78">
        <v>61</v>
      </c>
      <c r="X5506" s="78"/>
    </row>
    <row r="5507" spans="1:41" x14ac:dyDescent="0.25">
      <c r="A5507" s="67"/>
      <c r="B5507" s="67">
        <v>5351</v>
      </c>
      <c r="C5507" s="67" t="s">
        <v>829</v>
      </c>
      <c r="D5507" s="109">
        <v>840005</v>
      </c>
      <c r="E5507" s="86" t="s">
        <v>152</v>
      </c>
      <c r="F5507" s="72">
        <v>611340</v>
      </c>
      <c r="G5507" s="86" t="s">
        <v>333</v>
      </c>
      <c r="H5507" s="87">
        <v>3066.64</v>
      </c>
      <c r="I5507" s="87">
        <v>3087.2799999999997</v>
      </c>
      <c r="J5507" s="87">
        <v>1268</v>
      </c>
      <c r="K5507" s="87">
        <v>1585</v>
      </c>
      <c r="L5507" s="101">
        <v>2637</v>
      </c>
      <c r="M5507" s="101"/>
      <c r="N5507" s="101"/>
      <c r="O5507" s="101"/>
      <c r="P5507" s="101"/>
      <c r="Q5507" s="78">
        <v>310010</v>
      </c>
      <c r="R5507" s="79" t="s">
        <v>686</v>
      </c>
      <c r="S5507" s="78">
        <v>590</v>
      </c>
      <c r="T5507" s="79" t="s">
        <v>686</v>
      </c>
      <c r="U5507" s="78">
        <v>31</v>
      </c>
      <c r="V5507" s="80" t="s">
        <v>716</v>
      </c>
      <c r="W5507" s="78">
        <v>61</v>
      </c>
      <c r="X5507" s="78"/>
    </row>
    <row r="5508" spans="1:41" s="66" customFormat="1" x14ac:dyDescent="0.25">
      <c r="A5508" s="67"/>
      <c r="B5508" s="67">
        <v>5352</v>
      </c>
      <c r="C5508" s="67" t="s">
        <v>829</v>
      </c>
      <c r="D5508" s="109">
        <v>840005</v>
      </c>
      <c r="E5508" s="86" t="s">
        <v>152</v>
      </c>
      <c r="F5508" s="72">
        <v>611460</v>
      </c>
      <c r="G5508" s="86" t="s">
        <v>182</v>
      </c>
      <c r="H5508" s="87">
        <v>2435.2699999999995</v>
      </c>
      <c r="I5508" s="87">
        <v>1735.83</v>
      </c>
      <c r="J5508" s="87">
        <v>2000</v>
      </c>
      <c r="K5508" s="87">
        <v>1575.3200000000004</v>
      </c>
      <c r="L5508" s="101">
        <v>2000</v>
      </c>
      <c r="M5508" s="101"/>
      <c r="N5508" s="101"/>
      <c r="O5508" s="101"/>
      <c r="P5508" s="101"/>
      <c r="Q5508" s="78">
        <v>310010</v>
      </c>
      <c r="R5508" s="79" t="s">
        <v>686</v>
      </c>
      <c r="S5508" s="78">
        <v>590</v>
      </c>
      <c r="T5508" s="79" t="s">
        <v>686</v>
      </c>
      <c r="U5508" s="78">
        <v>31</v>
      </c>
      <c r="V5508" s="80" t="s">
        <v>716</v>
      </c>
      <c r="W5508" s="78">
        <v>61</v>
      </c>
      <c r="X5508" s="78"/>
    </row>
    <row r="5509" spans="1:41" x14ac:dyDescent="0.25">
      <c r="A5509" s="67"/>
      <c r="B5509" s="67">
        <v>5353</v>
      </c>
      <c r="C5509" s="67" t="s">
        <v>829</v>
      </c>
      <c r="D5509" s="109">
        <v>840005</v>
      </c>
      <c r="E5509" s="86" t="s">
        <v>152</v>
      </c>
      <c r="F5509" s="72">
        <v>611510</v>
      </c>
      <c r="G5509" s="86" t="s">
        <v>212</v>
      </c>
      <c r="H5509" s="87">
        <v>4011.0199999999995</v>
      </c>
      <c r="I5509" s="87">
        <v>3191.2400000000002</v>
      </c>
      <c r="J5509" s="87">
        <v>3877</v>
      </c>
      <c r="K5509" s="87">
        <v>1775.8200000000002</v>
      </c>
      <c r="L5509" s="101">
        <v>2500</v>
      </c>
      <c r="M5509" s="101"/>
      <c r="N5509" s="101"/>
      <c r="O5509" s="101"/>
      <c r="P5509" s="101"/>
      <c r="Q5509" s="78">
        <v>310010</v>
      </c>
      <c r="R5509" s="79" t="s">
        <v>686</v>
      </c>
      <c r="S5509" s="78">
        <v>590</v>
      </c>
      <c r="T5509" s="79" t="s">
        <v>686</v>
      </c>
      <c r="U5509" s="78">
        <v>31</v>
      </c>
      <c r="V5509" s="80" t="s">
        <v>716</v>
      </c>
      <c r="W5509" s="78">
        <v>61</v>
      </c>
      <c r="X5509" s="78"/>
    </row>
    <row r="5510" spans="1:41" x14ac:dyDescent="0.25">
      <c r="A5510" s="67"/>
      <c r="B5510" s="67"/>
      <c r="C5510" s="67" t="s">
        <v>829</v>
      </c>
      <c r="D5510" s="109">
        <v>840005</v>
      </c>
      <c r="E5510" s="86" t="s">
        <v>152</v>
      </c>
      <c r="F5510" s="72">
        <v>642110</v>
      </c>
      <c r="G5510" s="86" t="s">
        <v>484</v>
      </c>
      <c r="H5510" s="87">
        <v>0</v>
      </c>
      <c r="I5510" s="87">
        <v>0</v>
      </c>
      <c r="J5510" s="87">
        <v>0</v>
      </c>
      <c r="K5510" s="87"/>
      <c r="L5510" s="101">
        <v>6560</v>
      </c>
      <c r="M5510" s="101"/>
      <c r="N5510" s="101"/>
      <c r="O5510" s="80">
        <v>6560</v>
      </c>
      <c r="P5510" s="101"/>
      <c r="Q5510" s="78">
        <v>310010</v>
      </c>
      <c r="R5510" s="79" t="s">
        <v>686</v>
      </c>
      <c r="S5510" s="78">
        <v>590</v>
      </c>
      <c r="T5510" s="79"/>
      <c r="U5510" s="78"/>
      <c r="V5510" s="80"/>
      <c r="W5510" s="78">
        <v>64</v>
      </c>
      <c r="X5510" s="78"/>
    </row>
    <row r="5511" spans="1:41" x14ac:dyDescent="0.25">
      <c r="A5511" s="67"/>
      <c r="B5511" s="67">
        <v>5354</v>
      </c>
      <c r="C5511" s="67" t="s">
        <v>829</v>
      </c>
      <c r="D5511" s="109">
        <v>840005</v>
      </c>
      <c r="E5511" s="86" t="s">
        <v>152</v>
      </c>
      <c r="F5511" s="72">
        <v>642164</v>
      </c>
      <c r="G5511" s="86" t="s">
        <v>488</v>
      </c>
      <c r="H5511" s="87">
        <v>0</v>
      </c>
      <c r="I5511" s="87">
        <v>0</v>
      </c>
      <c r="J5511" s="87">
        <v>0</v>
      </c>
      <c r="K5511" s="87">
        <v>0</v>
      </c>
      <c r="L5511" s="101">
        <v>3384</v>
      </c>
      <c r="M5511" s="101"/>
      <c r="N5511" s="101"/>
      <c r="O5511" s="101"/>
      <c r="P5511" s="101"/>
      <c r="Q5511" s="78">
        <v>310010</v>
      </c>
      <c r="R5511" s="79" t="s">
        <v>686</v>
      </c>
      <c r="S5511" s="78">
        <v>590</v>
      </c>
      <c r="T5511" s="79" t="s">
        <v>686</v>
      </c>
      <c r="U5511" s="78">
        <v>31</v>
      </c>
      <c r="V5511" s="80" t="s">
        <v>716</v>
      </c>
      <c r="W5511" s="78">
        <v>64</v>
      </c>
      <c r="X5511" s="78"/>
    </row>
    <row r="5512" spans="1:41" s="102" customFormat="1" x14ac:dyDescent="0.25">
      <c r="A5512" s="67"/>
      <c r="B5512" s="67">
        <v>5355</v>
      </c>
      <c r="C5512" s="67" t="s">
        <v>829</v>
      </c>
      <c r="D5512" s="109">
        <v>840005</v>
      </c>
      <c r="E5512" s="86" t="s">
        <v>152</v>
      </c>
      <c r="F5512" s="72">
        <v>712345</v>
      </c>
      <c r="G5512" s="86" t="s">
        <v>651</v>
      </c>
      <c r="H5512" s="87">
        <v>6642.25</v>
      </c>
      <c r="I5512" s="87">
        <v>4500</v>
      </c>
      <c r="J5512" s="87">
        <v>7723</v>
      </c>
      <c r="K5512" s="87">
        <v>7722.25</v>
      </c>
      <c r="L5512" s="101">
        <v>7800</v>
      </c>
      <c r="M5512" s="101"/>
      <c r="N5512" s="101"/>
      <c r="O5512" s="101"/>
      <c r="P5512" s="101"/>
      <c r="Q5512" s="78">
        <v>310010</v>
      </c>
      <c r="R5512" s="79" t="s">
        <v>686</v>
      </c>
      <c r="S5512" s="78">
        <v>590</v>
      </c>
      <c r="T5512" s="79" t="s">
        <v>686</v>
      </c>
      <c r="U5512" s="78">
        <v>31</v>
      </c>
      <c r="V5512" s="80" t="s">
        <v>716</v>
      </c>
      <c r="W5512" s="78">
        <v>71</v>
      </c>
      <c r="X5512" s="78"/>
      <c r="Y5512" s="66"/>
      <c r="Z5512" s="66"/>
      <c r="AA5512" s="66"/>
      <c r="AB5512" s="66"/>
      <c r="AC5512" s="66"/>
      <c r="AD5512" s="66"/>
      <c r="AE5512" s="66"/>
      <c r="AF5512" s="66"/>
      <c r="AG5512" s="66"/>
      <c r="AH5512" s="66"/>
      <c r="AI5512" s="66"/>
      <c r="AJ5512" s="66"/>
      <c r="AK5512" s="66"/>
      <c r="AL5512" s="66"/>
      <c r="AM5512" s="66"/>
      <c r="AN5512" s="66"/>
      <c r="AO5512" s="66"/>
    </row>
    <row r="5513" spans="1:41" x14ac:dyDescent="0.25">
      <c r="A5513" s="67"/>
      <c r="B5513" s="67">
        <v>5356</v>
      </c>
      <c r="C5513" s="67" t="s">
        <v>829</v>
      </c>
      <c r="D5513" s="109">
        <v>840005</v>
      </c>
      <c r="E5513" s="86" t="s">
        <v>152</v>
      </c>
      <c r="F5513" s="72">
        <v>712360</v>
      </c>
      <c r="G5513" s="86" t="s">
        <v>316</v>
      </c>
      <c r="H5513" s="87">
        <v>19957.5</v>
      </c>
      <c r="I5513" s="87">
        <v>3045</v>
      </c>
      <c r="J5513" s="87">
        <v>6000</v>
      </c>
      <c r="K5513" s="87">
        <v>855</v>
      </c>
      <c r="L5513" s="101">
        <v>3500</v>
      </c>
      <c r="M5513" s="101"/>
      <c r="N5513" s="101"/>
      <c r="O5513" s="101"/>
      <c r="P5513" s="101"/>
      <c r="Q5513" s="78">
        <v>310010</v>
      </c>
      <c r="R5513" s="79" t="s">
        <v>686</v>
      </c>
      <c r="S5513" s="78">
        <v>590</v>
      </c>
      <c r="T5513" s="79" t="s">
        <v>686</v>
      </c>
      <c r="U5513" s="78">
        <v>31</v>
      </c>
      <c r="V5513" s="80" t="s">
        <v>716</v>
      </c>
      <c r="W5513" s="78">
        <v>71</v>
      </c>
      <c r="X5513" s="78"/>
    </row>
    <row r="5514" spans="1:41" x14ac:dyDescent="0.25">
      <c r="A5514" s="67"/>
      <c r="B5514" s="67">
        <v>5357</v>
      </c>
      <c r="C5514" s="67" t="s">
        <v>829</v>
      </c>
      <c r="D5514" s="109">
        <v>840005</v>
      </c>
      <c r="E5514" s="75" t="s">
        <v>152</v>
      </c>
      <c r="F5514" s="72">
        <v>712370</v>
      </c>
      <c r="G5514" s="86" t="s">
        <v>184</v>
      </c>
      <c r="H5514" s="87">
        <v>500</v>
      </c>
      <c r="I5514" s="87">
        <v>0</v>
      </c>
      <c r="J5514" s="87">
        <v>500</v>
      </c>
      <c r="K5514" s="87">
        <v>0</v>
      </c>
      <c r="L5514" s="101">
        <v>500</v>
      </c>
      <c r="M5514" s="101"/>
      <c r="N5514" s="101"/>
      <c r="O5514" s="101"/>
      <c r="P5514" s="101"/>
      <c r="Q5514" s="78">
        <v>310010</v>
      </c>
      <c r="R5514" s="79" t="s">
        <v>686</v>
      </c>
      <c r="S5514" s="78">
        <v>590</v>
      </c>
      <c r="T5514" s="79" t="s">
        <v>686</v>
      </c>
      <c r="U5514" s="78">
        <v>31</v>
      </c>
      <c r="V5514" s="80" t="s">
        <v>716</v>
      </c>
      <c r="W5514" s="78">
        <v>71</v>
      </c>
      <c r="X5514" s="78"/>
    </row>
    <row r="5515" spans="1:41" s="66" customFormat="1" x14ac:dyDescent="0.25">
      <c r="A5515" s="67"/>
      <c r="B5515" s="67">
        <v>5358</v>
      </c>
      <c r="C5515" s="67" t="s">
        <v>829</v>
      </c>
      <c r="D5515" s="109">
        <v>840005</v>
      </c>
      <c r="E5515" s="86" t="s">
        <v>152</v>
      </c>
      <c r="F5515" s="72">
        <v>712655</v>
      </c>
      <c r="G5515" s="86" t="s">
        <v>237</v>
      </c>
      <c r="H5515" s="87">
        <v>0</v>
      </c>
      <c r="I5515" s="87">
        <v>0</v>
      </c>
      <c r="J5515" s="87">
        <v>100</v>
      </c>
      <c r="K5515" s="87">
        <v>0</v>
      </c>
      <c r="L5515" s="101">
        <v>100</v>
      </c>
      <c r="M5515" s="101"/>
      <c r="N5515" s="101"/>
      <c r="O5515" s="101"/>
      <c r="P5515" s="101"/>
      <c r="Q5515" s="78">
        <v>310010</v>
      </c>
      <c r="R5515" s="79" t="s">
        <v>686</v>
      </c>
      <c r="S5515" s="78">
        <v>590</v>
      </c>
      <c r="T5515" s="79" t="s">
        <v>686</v>
      </c>
      <c r="U5515" s="78">
        <v>31</v>
      </c>
      <c r="V5515" s="80" t="s">
        <v>716</v>
      </c>
      <c r="W5515" s="78">
        <v>71</v>
      </c>
      <c r="X5515" s="78"/>
    </row>
    <row r="5516" spans="1:41" x14ac:dyDescent="0.25">
      <c r="A5516" s="67"/>
      <c r="B5516" s="67">
        <v>5359</v>
      </c>
      <c r="C5516" s="67" t="s">
        <v>829</v>
      </c>
      <c r="D5516" s="109">
        <v>840005</v>
      </c>
      <c r="E5516" s="86" t="s">
        <v>152</v>
      </c>
      <c r="F5516" s="72">
        <v>733110</v>
      </c>
      <c r="G5516" s="86" t="s">
        <v>214</v>
      </c>
      <c r="H5516" s="87">
        <v>3778.06</v>
      </c>
      <c r="I5516" s="87">
        <v>3700.3599999999997</v>
      </c>
      <c r="J5516" s="87">
        <v>2655</v>
      </c>
      <c r="K5516" s="87">
        <v>1480.92</v>
      </c>
      <c r="L5516" s="101">
        <v>2000</v>
      </c>
      <c r="M5516" s="101"/>
      <c r="N5516" s="101"/>
      <c r="O5516" s="101"/>
      <c r="P5516" s="101"/>
      <c r="Q5516" s="78">
        <v>310010</v>
      </c>
      <c r="R5516" s="79" t="s">
        <v>686</v>
      </c>
      <c r="S5516" s="78">
        <v>590</v>
      </c>
      <c r="T5516" s="79" t="s">
        <v>686</v>
      </c>
      <c r="U5516" s="78">
        <v>31</v>
      </c>
      <c r="V5516" s="80" t="s">
        <v>716</v>
      </c>
      <c r="W5516" s="78">
        <v>73</v>
      </c>
      <c r="X5516" s="78"/>
    </row>
    <row r="5517" spans="1:41" x14ac:dyDescent="0.25">
      <c r="A5517" s="67"/>
      <c r="B5517" s="67">
        <v>5360</v>
      </c>
      <c r="C5517" s="67" t="s">
        <v>829</v>
      </c>
      <c r="D5517" s="109">
        <v>840005</v>
      </c>
      <c r="E5517" s="75" t="s">
        <v>152</v>
      </c>
      <c r="F5517" s="72">
        <v>733120</v>
      </c>
      <c r="G5517" s="86" t="s">
        <v>188</v>
      </c>
      <c r="H5517" s="87">
        <v>0</v>
      </c>
      <c r="I5517" s="87">
        <v>0</v>
      </c>
      <c r="J5517" s="87">
        <v>50</v>
      </c>
      <c r="K5517" s="87">
        <v>0</v>
      </c>
      <c r="L5517" s="101">
        <v>0</v>
      </c>
      <c r="M5517" s="101"/>
      <c r="N5517" s="101"/>
      <c r="O5517" s="101"/>
      <c r="P5517" s="101"/>
      <c r="Q5517" s="78">
        <v>310010</v>
      </c>
      <c r="R5517" s="79" t="s">
        <v>686</v>
      </c>
      <c r="S5517" s="78">
        <v>590</v>
      </c>
      <c r="T5517" s="79" t="s">
        <v>686</v>
      </c>
      <c r="U5517" s="78">
        <v>31</v>
      </c>
      <c r="V5517" s="80" t="s">
        <v>716</v>
      </c>
      <c r="W5517" s="78">
        <v>73</v>
      </c>
      <c r="X5517" s="78"/>
    </row>
    <row r="5518" spans="1:41" x14ac:dyDescent="0.25">
      <c r="A5518" s="67"/>
      <c r="B5518" s="67">
        <v>5361</v>
      </c>
      <c r="C5518" s="67" t="s">
        <v>829</v>
      </c>
      <c r="D5518" s="109">
        <v>840005</v>
      </c>
      <c r="E5518" s="86" t="s">
        <v>152</v>
      </c>
      <c r="F5518" s="72">
        <v>733210</v>
      </c>
      <c r="G5518" s="86" t="s">
        <v>251</v>
      </c>
      <c r="H5518" s="87">
        <v>30</v>
      </c>
      <c r="I5518" s="87">
        <v>60</v>
      </c>
      <c r="J5518" s="87">
        <v>60</v>
      </c>
      <c r="K5518" s="87">
        <v>0</v>
      </c>
      <c r="L5518" s="101">
        <v>0</v>
      </c>
      <c r="M5518" s="101"/>
      <c r="N5518" s="101"/>
      <c r="O5518" s="101"/>
      <c r="P5518" s="101"/>
      <c r="Q5518" s="78">
        <v>310010</v>
      </c>
      <c r="R5518" s="79" t="s">
        <v>686</v>
      </c>
      <c r="S5518" s="78">
        <v>590</v>
      </c>
      <c r="T5518" s="79" t="s">
        <v>686</v>
      </c>
      <c r="U5518" s="78">
        <v>31</v>
      </c>
      <c r="V5518" s="80" t="s">
        <v>716</v>
      </c>
      <c r="W5518" s="78">
        <v>73</v>
      </c>
      <c r="X5518" s="78"/>
    </row>
    <row r="5519" spans="1:41" x14ac:dyDescent="0.25">
      <c r="A5519" s="67"/>
      <c r="B5519" s="67">
        <v>5362</v>
      </c>
      <c r="C5519" s="67" t="s">
        <v>829</v>
      </c>
      <c r="D5519" s="109">
        <v>840005</v>
      </c>
      <c r="E5519" s="86" t="s">
        <v>152</v>
      </c>
      <c r="F5519" s="72">
        <v>744210</v>
      </c>
      <c r="G5519" s="86" t="s">
        <v>190</v>
      </c>
      <c r="H5519" s="87">
        <v>132.5</v>
      </c>
      <c r="I5519" s="87">
        <v>129.91999999999999</v>
      </c>
      <c r="J5519" s="87">
        <v>100</v>
      </c>
      <c r="K5519" s="87">
        <v>0</v>
      </c>
      <c r="L5519" s="101">
        <v>100</v>
      </c>
      <c r="M5519" s="101"/>
      <c r="N5519" s="101"/>
      <c r="O5519" s="101"/>
      <c r="P5519" s="101"/>
      <c r="Q5519" s="78">
        <v>310010</v>
      </c>
      <c r="R5519" s="79" t="s">
        <v>686</v>
      </c>
      <c r="S5519" s="78">
        <v>590</v>
      </c>
      <c r="T5519" s="79" t="s">
        <v>686</v>
      </c>
      <c r="U5519" s="78">
        <v>31</v>
      </c>
      <c r="V5519" s="80" t="s">
        <v>716</v>
      </c>
      <c r="W5519" s="78">
        <v>74</v>
      </c>
      <c r="X5519" s="78"/>
    </row>
    <row r="5520" spans="1:41" x14ac:dyDescent="0.25">
      <c r="A5520" s="67"/>
      <c r="B5520" s="67">
        <v>5363</v>
      </c>
      <c r="C5520" s="67" t="s">
        <v>829</v>
      </c>
      <c r="D5520" s="109">
        <v>840005</v>
      </c>
      <c r="E5520" s="86" t="s">
        <v>152</v>
      </c>
      <c r="F5520" s="72">
        <v>744220</v>
      </c>
      <c r="G5520" s="86" t="s">
        <v>191</v>
      </c>
      <c r="H5520" s="87">
        <v>404.93</v>
      </c>
      <c r="I5520" s="87">
        <v>998.6400000000001</v>
      </c>
      <c r="J5520" s="87">
        <v>1000</v>
      </c>
      <c r="K5520" s="87">
        <v>418.24</v>
      </c>
      <c r="L5520" s="101">
        <v>500</v>
      </c>
      <c r="M5520" s="101"/>
      <c r="N5520" s="101"/>
      <c r="O5520" s="101"/>
      <c r="P5520" s="101"/>
      <c r="Q5520" s="78">
        <v>310010</v>
      </c>
      <c r="R5520" s="79" t="s">
        <v>686</v>
      </c>
      <c r="S5520" s="78">
        <v>590</v>
      </c>
      <c r="T5520" s="79" t="s">
        <v>686</v>
      </c>
      <c r="U5520" s="78">
        <v>31</v>
      </c>
      <c r="V5520" s="80" t="s">
        <v>716</v>
      </c>
      <c r="W5520" s="78">
        <v>74</v>
      </c>
      <c r="X5520" s="78"/>
    </row>
    <row r="5521" spans="1:24" x14ac:dyDescent="0.25">
      <c r="A5521" s="67"/>
      <c r="B5521" s="67"/>
      <c r="C5521" s="67" t="s">
        <v>829</v>
      </c>
      <c r="D5521" s="109">
        <v>840005</v>
      </c>
      <c r="E5521" s="86" t="s">
        <v>152</v>
      </c>
      <c r="F5521" s="72">
        <v>755115</v>
      </c>
      <c r="G5521" s="86" t="s">
        <v>392</v>
      </c>
      <c r="H5521" s="87">
        <v>0</v>
      </c>
      <c r="I5521" s="87">
        <v>0</v>
      </c>
      <c r="J5521" s="87">
        <v>0</v>
      </c>
      <c r="K5521" s="87"/>
      <c r="L5521" s="101">
        <v>35120</v>
      </c>
      <c r="M5521" s="101"/>
      <c r="N5521" s="101"/>
      <c r="O5521" s="80">
        <v>35120</v>
      </c>
      <c r="P5521" s="101"/>
      <c r="Q5521" s="78">
        <v>310010</v>
      </c>
      <c r="R5521" s="79" t="s">
        <v>686</v>
      </c>
      <c r="S5521" s="78">
        <v>590</v>
      </c>
      <c r="T5521" s="79"/>
      <c r="U5521" s="78"/>
      <c r="V5521" s="80"/>
      <c r="W5521" s="78">
        <v>75</v>
      </c>
      <c r="X5521" s="78"/>
    </row>
    <row r="5522" spans="1:24" x14ac:dyDescent="0.25">
      <c r="A5522" s="67"/>
      <c r="B5522" s="67">
        <v>5364</v>
      </c>
      <c r="C5522" s="67" t="s">
        <v>829</v>
      </c>
      <c r="D5522" s="109">
        <v>840005</v>
      </c>
      <c r="E5522" s="86" t="s">
        <v>152</v>
      </c>
      <c r="F5522" s="72">
        <v>755360</v>
      </c>
      <c r="G5522" s="86" t="s">
        <v>225</v>
      </c>
      <c r="H5522" s="87">
        <v>105.4</v>
      </c>
      <c r="I5522" s="87">
        <v>54</v>
      </c>
      <c r="J5522" s="87">
        <v>122</v>
      </c>
      <c r="K5522" s="87">
        <v>121.5</v>
      </c>
      <c r="L5522" s="101">
        <v>122</v>
      </c>
      <c r="M5522" s="101"/>
      <c r="N5522" s="101"/>
      <c r="O5522" s="101"/>
      <c r="P5522" s="101"/>
      <c r="Q5522" s="78">
        <v>310010</v>
      </c>
      <c r="R5522" s="79" t="s">
        <v>686</v>
      </c>
      <c r="S5522" s="78">
        <v>590</v>
      </c>
      <c r="T5522" s="79" t="s">
        <v>686</v>
      </c>
      <c r="U5522" s="78">
        <v>31</v>
      </c>
      <c r="V5522" s="80" t="s">
        <v>716</v>
      </c>
      <c r="W5522" s="78">
        <v>75</v>
      </c>
      <c r="X5522" s="78"/>
    </row>
    <row r="5523" spans="1:24" x14ac:dyDescent="0.25">
      <c r="A5523" s="67"/>
      <c r="B5523" s="67">
        <v>5365</v>
      </c>
      <c r="C5523" s="67" t="s">
        <v>829</v>
      </c>
      <c r="D5523" s="109">
        <v>840005</v>
      </c>
      <c r="E5523" s="86" t="s">
        <v>152</v>
      </c>
      <c r="F5523" s="72">
        <v>755510</v>
      </c>
      <c r="G5523" s="86" t="s">
        <v>195</v>
      </c>
      <c r="H5523" s="87">
        <v>0</v>
      </c>
      <c r="I5523" s="87">
        <v>1287.1399999999999</v>
      </c>
      <c r="J5523" s="87">
        <v>1000</v>
      </c>
      <c r="K5523" s="87">
        <v>0</v>
      </c>
      <c r="L5523" s="101">
        <v>1000</v>
      </c>
      <c r="M5523" s="101"/>
      <c r="N5523" s="101"/>
      <c r="O5523" s="101"/>
      <c r="P5523" s="101"/>
      <c r="Q5523" s="78">
        <v>310010</v>
      </c>
      <c r="R5523" s="79" t="s">
        <v>686</v>
      </c>
      <c r="S5523" s="78">
        <v>590</v>
      </c>
      <c r="T5523" s="79" t="s">
        <v>686</v>
      </c>
      <c r="U5523" s="78">
        <v>31</v>
      </c>
      <c r="V5523" s="80" t="s">
        <v>716</v>
      </c>
      <c r="W5523" s="78">
        <v>75</v>
      </c>
      <c r="X5523" s="78"/>
    </row>
    <row r="5524" spans="1:24" x14ac:dyDescent="0.25">
      <c r="A5524" s="67"/>
      <c r="B5524" s="67">
        <v>5366</v>
      </c>
      <c r="C5524" s="67" t="s">
        <v>829</v>
      </c>
      <c r="D5524" s="109">
        <v>840005</v>
      </c>
      <c r="E5524" s="86" t="s">
        <v>152</v>
      </c>
      <c r="F5524" s="72">
        <v>755705</v>
      </c>
      <c r="G5524" s="86" t="s">
        <v>196</v>
      </c>
      <c r="H5524" s="87">
        <v>0</v>
      </c>
      <c r="I5524" s="87">
        <v>1.32</v>
      </c>
      <c r="J5524" s="87">
        <v>15</v>
      </c>
      <c r="K5524" s="87">
        <v>5.8000000000000007</v>
      </c>
      <c r="L5524" s="101">
        <v>15</v>
      </c>
      <c r="M5524" s="101"/>
      <c r="N5524" s="101"/>
      <c r="O5524" s="101"/>
      <c r="P5524" s="101"/>
      <c r="Q5524" s="78">
        <v>310010</v>
      </c>
      <c r="R5524" s="79" t="s">
        <v>686</v>
      </c>
      <c r="S5524" s="78">
        <v>590</v>
      </c>
      <c r="T5524" s="79" t="s">
        <v>686</v>
      </c>
      <c r="U5524" s="78">
        <v>31</v>
      </c>
      <c r="V5524" s="80" t="s">
        <v>716</v>
      </c>
      <c r="W5524" s="78">
        <v>75</v>
      </c>
      <c r="X5524" s="78"/>
    </row>
    <row r="5525" spans="1:24" x14ac:dyDescent="0.25">
      <c r="A5525" s="67"/>
      <c r="B5525" s="67">
        <v>5367</v>
      </c>
      <c r="C5525" s="67" t="s">
        <v>829</v>
      </c>
      <c r="D5525" s="109">
        <v>840005</v>
      </c>
      <c r="E5525" s="86" t="s">
        <v>152</v>
      </c>
      <c r="F5525" s="72">
        <v>755730</v>
      </c>
      <c r="G5525" s="86" t="s">
        <v>197</v>
      </c>
      <c r="H5525" s="87">
        <v>3680</v>
      </c>
      <c r="I5525" s="87">
        <v>3620</v>
      </c>
      <c r="J5525" s="87">
        <v>3700</v>
      </c>
      <c r="K5525" s="87">
        <v>3340</v>
      </c>
      <c r="L5525" s="101">
        <v>3500</v>
      </c>
      <c r="M5525" s="101"/>
      <c r="N5525" s="101"/>
      <c r="O5525" s="101"/>
      <c r="P5525" s="101"/>
      <c r="Q5525" s="78">
        <v>310010</v>
      </c>
      <c r="R5525" s="79" t="s">
        <v>686</v>
      </c>
      <c r="S5525" s="78">
        <v>590</v>
      </c>
      <c r="T5525" s="79" t="s">
        <v>686</v>
      </c>
      <c r="U5525" s="78">
        <v>31</v>
      </c>
      <c r="V5525" s="80" t="s">
        <v>716</v>
      </c>
      <c r="W5525" s="78">
        <v>75</v>
      </c>
      <c r="X5525" s="78"/>
    </row>
    <row r="5526" spans="1:24" s="66" customFormat="1" x14ac:dyDescent="0.25">
      <c r="A5526" s="67"/>
      <c r="B5526" s="67">
        <v>5368</v>
      </c>
      <c r="C5526" s="67" t="s">
        <v>829</v>
      </c>
      <c r="D5526" s="109">
        <v>840005</v>
      </c>
      <c r="E5526" s="86" t="s">
        <v>152</v>
      </c>
      <c r="F5526" s="72">
        <v>755738</v>
      </c>
      <c r="G5526" s="86" t="s">
        <v>389</v>
      </c>
      <c r="H5526" s="87">
        <v>1060</v>
      </c>
      <c r="I5526" s="87">
        <v>288.5</v>
      </c>
      <c r="J5526" s="87">
        <v>1000</v>
      </c>
      <c r="K5526" s="87">
        <v>0</v>
      </c>
      <c r="L5526" s="101">
        <v>44850</v>
      </c>
      <c r="M5526" s="101"/>
      <c r="N5526" s="101"/>
      <c r="O5526" s="80">
        <v>44850</v>
      </c>
      <c r="P5526" s="101"/>
      <c r="Q5526" s="78">
        <v>310010</v>
      </c>
      <c r="R5526" s="79" t="s">
        <v>686</v>
      </c>
      <c r="S5526" s="78">
        <v>590</v>
      </c>
      <c r="T5526" s="79" t="s">
        <v>686</v>
      </c>
      <c r="U5526" s="78">
        <v>31</v>
      </c>
      <c r="V5526" s="80" t="s">
        <v>716</v>
      </c>
      <c r="W5526" s="78">
        <v>75</v>
      </c>
      <c r="X5526" s="78"/>
    </row>
    <row r="5527" spans="1:24" x14ac:dyDescent="0.25">
      <c r="A5527" s="67"/>
      <c r="B5527" s="67">
        <v>5369</v>
      </c>
      <c r="C5527" s="67" t="s">
        <v>829</v>
      </c>
      <c r="D5527" s="109">
        <v>840005</v>
      </c>
      <c r="E5527" s="86" t="s">
        <v>152</v>
      </c>
      <c r="F5527" s="72">
        <v>755745</v>
      </c>
      <c r="G5527" s="86" t="s">
        <v>252</v>
      </c>
      <c r="H5527" s="87">
        <v>0</v>
      </c>
      <c r="I5527" s="87">
        <v>0</v>
      </c>
      <c r="J5527" s="87">
        <v>500</v>
      </c>
      <c r="K5527" s="87">
        <v>0</v>
      </c>
      <c r="L5527" s="101">
        <v>0</v>
      </c>
      <c r="M5527" s="101"/>
      <c r="N5527" s="101"/>
      <c r="O5527" s="101"/>
      <c r="P5527" s="101"/>
      <c r="Q5527" s="78">
        <v>310010</v>
      </c>
      <c r="R5527" s="79" t="s">
        <v>686</v>
      </c>
      <c r="S5527" s="78">
        <v>590</v>
      </c>
      <c r="T5527" s="79" t="s">
        <v>686</v>
      </c>
      <c r="U5527" s="78">
        <v>31</v>
      </c>
      <c r="V5527" s="80" t="s">
        <v>716</v>
      </c>
      <c r="W5527" s="78">
        <v>75</v>
      </c>
      <c r="X5527" s="78"/>
    </row>
    <row r="5528" spans="1:24" x14ac:dyDescent="0.25">
      <c r="A5528" s="67"/>
      <c r="B5528" s="67">
        <v>5370</v>
      </c>
      <c r="C5528" s="67" t="s">
        <v>829</v>
      </c>
      <c r="D5528" s="109">
        <v>840005</v>
      </c>
      <c r="E5528" s="86" t="s">
        <v>152</v>
      </c>
      <c r="F5528" s="72">
        <v>777412</v>
      </c>
      <c r="G5528" s="86" t="s">
        <v>205</v>
      </c>
      <c r="H5528" s="87">
        <v>0</v>
      </c>
      <c r="I5528" s="87">
        <v>0</v>
      </c>
      <c r="J5528" s="87">
        <v>14730</v>
      </c>
      <c r="K5528" s="87">
        <v>14729.04</v>
      </c>
      <c r="L5528" s="101">
        <v>0</v>
      </c>
      <c r="M5528" s="101"/>
      <c r="N5528" s="101"/>
      <c r="O5528" s="101"/>
      <c r="P5528" s="101"/>
      <c r="Q5528" s="78">
        <v>310010</v>
      </c>
      <c r="R5528" s="79" t="s">
        <v>686</v>
      </c>
      <c r="S5528" s="78">
        <v>590</v>
      </c>
      <c r="T5528" s="79" t="s">
        <v>686</v>
      </c>
      <c r="U5528" s="78">
        <v>31</v>
      </c>
      <c r="V5528" s="80" t="s">
        <v>716</v>
      </c>
      <c r="W5528" s="78">
        <v>77</v>
      </c>
      <c r="X5528" s="78"/>
    </row>
    <row r="5529" spans="1:24" s="66" customFormat="1" x14ac:dyDescent="0.25">
      <c r="A5529" s="67"/>
      <c r="B5529" s="67">
        <v>5371</v>
      </c>
      <c r="C5529" s="67" t="s">
        <v>829</v>
      </c>
      <c r="D5529" s="109">
        <v>840005</v>
      </c>
      <c r="E5529" s="86" t="s">
        <v>152</v>
      </c>
      <c r="F5529" s="72">
        <v>787410</v>
      </c>
      <c r="G5529" s="86" t="s">
        <v>227</v>
      </c>
      <c r="H5529" s="87">
        <v>0</v>
      </c>
      <c r="I5529" s="87">
        <v>1574</v>
      </c>
      <c r="J5529" s="87">
        <v>1499</v>
      </c>
      <c r="K5529" s="87">
        <v>0</v>
      </c>
      <c r="L5529" s="101">
        <v>0</v>
      </c>
      <c r="M5529" s="101"/>
      <c r="N5529" s="101"/>
      <c r="O5529" s="101"/>
      <c r="P5529" s="101"/>
      <c r="Q5529" s="78">
        <v>310010</v>
      </c>
      <c r="R5529" s="79" t="s">
        <v>686</v>
      </c>
      <c r="S5529" s="78">
        <v>590</v>
      </c>
      <c r="T5529" s="79" t="s">
        <v>686</v>
      </c>
      <c r="U5529" s="78">
        <v>31</v>
      </c>
      <c r="V5529" s="80" t="s">
        <v>716</v>
      </c>
      <c r="W5529" s="78">
        <v>78</v>
      </c>
      <c r="X5529" s="78"/>
    </row>
    <row r="5530" spans="1:24" x14ac:dyDescent="0.25">
      <c r="A5530" s="67"/>
      <c r="B5530" s="67">
        <v>5372</v>
      </c>
      <c r="C5530" s="67" t="s">
        <v>829</v>
      </c>
      <c r="D5530" s="109">
        <v>840005</v>
      </c>
      <c r="E5530" s="86" t="s">
        <v>152</v>
      </c>
      <c r="F5530" s="72">
        <v>810992</v>
      </c>
      <c r="G5530" s="86" t="s">
        <v>353</v>
      </c>
      <c r="H5530" s="87">
        <v>0</v>
      </c>
      <c r="I5530" s="87">
        <v>0</v>
      </c>
      <c r="J5530" s="87">
        <v>0</v>
      </c>
      <c r="K5530" s="87">
        <v>0</v>
      </c>
      <c r="L5530" s="101">
        <v>0</v>
      </c>
      <c r="M5530" s="101"/>
      <c r="N5530" s="101"/>
      <c r="O5530" s="101"/>
      <c r="P5530" s="101"/>
      <c r="Q5530" s="78">
        <v>310010</v>
      </c>
      <c r="R5530" s="79" t="s">
        <v>686</v>
      </c>
      <c r="S5530" s="78">
        <v>590</v>
      </c>
      <c r="T5530" s="79" t="s">
        <v>686</v>
      </c>
      <c r="U5530" s="78">
        <v>31</v>
      </c>
      <c r="V5530" s="80" t="s">
        <v>716</v>
      </c>
      <c r="W5530" s="78">
        <v>81</v>
      </c>
      <c r="X5530" s="78"/>
    </row>
    <row r="5531" spans="1:24" x14ac:dyDescent="0.25">
      <c r="A5531" s="67"/>
      <c r="B5531" s="67">
        <v>5373</v>
      </c>
      <c r="C5531" s="67" t="s">
        <v>829</v>
      </c>
      <c r="D5531" s="109">
        <v>840010</v>
      </c>
      <c r="E5531" s="86" t="s">
        <v>652</v>
      </c>
      <c r="F5531" s="72">
        <v>590099</v>
      </c>
      <c r="G5531" s="86" t="s">
        <v>348</v>
      </c>
      <c r="H5531" s="87">
        <v>1446.6</v>
      </c>
      <c r="I5531" s="87">
        <v>1250.5</v>
      </c>
      <c r="J5531" s="87">
        <v>0</v>
      </c>
      <c r="K5531" s="87">
        <v>1960.81</v>
      </c>
      <c r="L5531" s="101">
        <v>0</v>
      </c>
      <c r="M5531" s="101"/>
      <c r="N5531" s="101"/>
      <c r="O5531" s="101"/>
      <c r="P5531" s="101"/>
      <c r="Q5531" s="78">
        <v>310010</v>
      </c>
      <c r="R5531" s="79" t="s">
        <v>686</v>
      </c>
      <c r="S5531" s="78">
        <v>590</v>
      </c>
      <c r="T5531" s="79" t="s">
        <v>686</v>
      </c>
      <c r="U5531" s="78">
        <v>31</v>
      </c>
      <c r="V5531" s="80" t="s">
        <v>716</v>
      </c>
      <c r="W5531" s="78">
        <v>59</v>
      </c>
      <c r="X5531" s="78"/>
    </row>
    <row r="5532" spans="1:24" x14ac:dyDescent="0.25">
      <c r="A5532" s="67"/>
      <c r="B5532" s="67">
        <v>5374</v>
      </c>
      <c r="C5532" s="67" t="s">
        <v>829</v>
      </c>
      <c r="D5532" s="109">
        <v>840010</v>
      </c>
      <c r="E5532" s="86" t="s">
        <v>652</v>
      </c>
      <c r="F5532" s="72">
        <v>611135</v>
      </c>
      <c r="G5532" s="86" t="s">
        <v>265</v>
      </c>
      <c r="H5532" s="87">
        <v>7649.46</v>
      </c>
      <c r="I5532" s="87">
        <v>0</v>
      </c>
      <c r="J5532" s="87">
        <v>0</v>
      </c>
      <c r="K5532" s="87">
        <v>0</v>
      </c>
      <c r="L5532" s="101">
        <v>0</v>
      </c>
      <c r="M5532" s="101"/>
      <c r="N5532" s="101"/>
      <c r="O5532" s="101"/>
      <c r="P5532" s="101"/>
      <c r="Q5532" s="78">
        <v>310010</v>
      </c>
      <c r="R5532" s="79" t="s">
        <v>686</v>
      </c>
      <c r="S5532" s="78">
        <v>590</v>
      </c>
      <c r="T5532" s="79" t="s">
        <v>686</v>
      </c>
      <c r="U5532" s="78">
        <v>31</v>
      </c>
      <c r="V5532" s="80" t="s">
        <v>716</v>
      </c>
      <c r="W5532" s="78">
        <v>61</v>
      </c>
      <c r="X5532" s="78"/>
    </row>
    <row r="5533" spans="1:24" x14ac:dyDescent="0.25">
      <c r="A5533" s="67"/>
      <c r="B5533" s="67">
        <v>5375</v>
      </c>
      <c r="C5533" s="67" t="s">
        <v>829</v>
      </c>
      <c r="D5533" s="109">
        <v>840010</v>
      </c>
      <c r="E5533" s="86" t="s">
        <v>652</v>
      </c>
      <c r="F5533" s="72">
        <v>611145</v>
      </c>
      <c r="G5533" s="86" t="s">
        <v>649</v>
      </c>
      <c r="H5533" s="87">
        <v>15718.189999999999</v>
      </c>
      <c r="I5533" s="87">
        <v>14493.849999999999</v>
      </c>
      <c r="J5533" s="87">
        <v>17192</v>
      </c>
      <c r="K5533" s="87">
        <v>10065.73</v>
      </c>
      <c r="L5533" s="101">
        <v>17358</v>
      </c>
      <c r="M5533" s="101"/>
      <c r="N5533" s="101"/>
      <c r="O5533" s="101"/>
      <c r="P5533" s="101"/>
      <c r="Q5533" s="78">
        <v>310010</v>
      </c>
      <c r="R5533" s="79" t="s">
        <v>686</v>
      </c>
      <c r="S5533" s="78">
        <v>590</v>
      </c>
      <c r="T5533" s="79" t="s">
        <v>686</v>
      </c>
      <c r="U5533" s="78">
        <v>31</v>
      </c>
      <c r="V5533" s="80" t="s">
        <v>716</v>
      </c>
      <c r="W5533" s="78">
        <v>61</v>
      </c>
      <c r="X5533" s="78"/>
    </row>
    <row r="5534" spans="1:24" x14ac:dyDescent="0.25">
      <c r="A5534" s="67"/>
      <c r="B5534" s="67">
        <v>5376</v>
      </c>
      <c r="C5534" s="67" t="s">
        <v>829</v>
      </c>
      <c r="D5534" s="109">
        <v>840010</v>
      </c>
      <c r="E5534" s="86" t="s">
        <v>652</v>
      </c>
      <c r="F5534" s="72">
        <v>611148</v>
      </c>
      <c r="G5534" s="86" t="s">
        <v>653</v>
      </c>
      <c r="H5534" s="87">
        <v>7649.46</v>
      </c>
      <c r="I5534" s="87">
        <v>15910.92</v>
      </c>
      <c r="J5534" s="87">
        <v>16748</v>
      </c>
      <c r="K5534" s="87">
        <v>8373.66</v>
      </c>
      <c r="L5534" s="101">
        <v>17418</v>
      </c>
      <c r="M5534" s="101"/>
      <c r="N5534" s="101"/>
      <c r="O5534" s="101"/>
      <c r="P5534" s="101"/>
      <c r="Q5534" s="78">
        <v>310010</v>
      </c>
      <c r="R5534" s="79" t="s">
        <v>686</v>
      </c>
      <c r="S5534" s="78">
        <v>590</v>
      </c>
      <c r="T5534" s="79" t="s">
        <v>686</v>
      </c>
      <c r="U5534" s="78">
        <v>31</v>
      </c>
      <c r="V5534" s="80" t="s">
        <v>716</v>
      </c>
      <c r="W5534" s="78">
        <v>61</v>
      </c>
      <c r="X5534" s="78"/>
    </row>
    <row r="5535" spans="1:24" x14ac:dyDescent="0.25">
      <c r="A5535" s="67"/>
      <c r="B5535" s="67">
        <v>5377</v>
      </c>
      <c r="C5535" s="67" t="s">
        <v>829</v>
      </c>
      <c r="D5535" s="109">
        <v>840010</v>
      </c>
      <c r="E5535" s="86" t="s">
        <v>652</v>
      </c>
      <c r="F5535" s="72">
        <v>611340</v>
      </c>
      <c r="G5535" s="86" t="s">
        <v>333</v>
      </c>
      <c r="H5535" s="87">
        <v>0</v>
      </c>
      <c r="I5535" s="87">
        <v>740</v>
      </c>
      <c r="J5535" s="87">
        <v>600</v>
      </c>
      <c r="K5535" s="87">
        <v>0</v>
      </c>
      <c r="L5535" s="101">
        <v>600</v>
      </c>
      <c r="M5535" s="101"/>
      <c r="N5535" s="101"/>
      <c r="O5535" s="101"/>
      <c r="P5535" s="101"/>
      <c r="Q5535" s="78">
        <v>310010</v>
      </c>
      <c r="R5535" s="79" t="s">
        <v>686</v>
      </c>
      <c r="S5535" s="78">
        <v>590</v>
      </c>
      <c r="T5535" s="79" t="s">
        <v>686</v>
      </c>
      <c r="U5535" s="78">
        <v>31</v>
      </c>
      <c r="V5535" s="80" t="s">
        <v>716</v>
      </c>
      <c r="W5535" s="78">
        <v>61</v>
      </c>
      <c r="X5535" s="78"/>
    </row>
    <row r="5536" spans="1:24" x14ac:dyDescent="0.25">
      <c r="A5536" s="67"/>
      <c r="B5536" s="67">
        <v>5378</v>
      </c>
      <c r="C5536" s="67" t="s">
        <v>829</v>
      </c>
      <c r="D5536" s="109">
        <v>840010</v>
      </c>
      <c r="E5536" s="86" t="s">
        <v>652</v>
      </c>
      <c r="F5536" s="72">
        <v>611494</v>
      </c>
      <c r="G5536" s="86" t="s">
        <v>534</v>
      </c>
      <c r="H5536" s="87">
        <v>0</v>
      </c>
      <c r="I5536" s="87">
        <v>0</v>
      </c>
      <c r="J5536" s="87">
        <v>201</v>
      </c>
      <c r="K5536" s="87">
        <v>200.92</v>
      </c>
      <c r="L5536" s="101">
        <v>0</v>
      </c>
      <c r="M5536" s="101"/>
      <c r="N5536" s="101"/>
      <c r="O5536" s="101"/>
      <c r="P5536" s="101"/>
      <c r="Q5536" s="78">
        <v>310010</v>
      </c>
      <c r="R5536" s="79" t="s">
        <v>686</v>
      </c>
      <c r="S5536" s="78">
        <v>590</v>
      </c>
      <c r="T5536" s="79" t="s">
        <v>686</v>
      </c>
      <c r="U5536" s="78">
        <v>31</v>
      </c>
      <c r="V5536" s="80" t="s">
        <v>716</v>
      </c>
      <c r="W5536" s="78">
        <v>61</v>
      </c>
      <c r="X5536" s="78"/>
    </row>
    <row r="5537" spans="1:24" x14ac:dyDescent="0.25">
      <c r="A5537" s="67"/>
      <c r="B5537" s="67">
        <v>5379</v>
      </c>
      <c r="C5537" s="67" t="s">
        <v>829</v>
      </c>
      <c r="D5537" s="109">
        <v>840010</v>
      </c>
      <c r="E5537" s="86" t="s">
        <v>652</v>
      </c>
      <c r="F5537" s="72">
        <v>712340</v>
      </c>
      <c r="G5537" s="86" t="s">
        <v>650</v>
      </c>
      <c r="H5537" s="87">
        <v>9850</v>
      </c>
      <c r="I5537" s="87">
        <v>7620</v>
      </c>
      <c r="J5537" s="87">
        <v>9019</v>
      </c>
      <c r="K5537" s="87">
        <v>8189</v>
      </c>
      <c r="L5537" s="101">
        <v>9000</v>
      </c>
      <c r="M5537" s="101"/>
      <c r="N5537" s="101"/>
      <c r="O5537" s="101"/>
      <c r="P5537" s="101"/>
      <c r="Q5537" s="78">
        <v>310010</v>
      </c>
      <c r="R5537" s="79" t="s">
        <v>686</v>
      </c>
      <c r="S5537" s="78">
        <v>590</v>
      </c>
      <c r="T5537" s="79" t="s">
        <v>686</v>
      </c>
      <c r="U5537" s="78">
        <v>31</v>
      </c>
      <c r="V5537" s="80" t="s">
        <v>716</v>
      </c>
      <c r="W5537" s="78">
        <v>71</v>
      </c>
      <c r="X5537" s="78"/>
    </row>
    <row r="5538" spans="1:24" x14ac:dyDescent="0.25">
      <c r="A5538" s="67"/>
      <c r="B5538" s="67">
        <v>5380</v>
      </c>
      <c r="C5538" s="67" t="s">
        <v>829</v>
      </c>
      <c r="D5538" s="109">
        <v>840010</v>
      </c>
      <c r="E5538" s="86" t="s">
        <v>652</v>
      </c>
      <c r="F5538" s="72">
        <v>712450</v>
      </c>
      <c r="G5538" s="86" t="s">
        <v>338</v>
      </c>
      <c r="H5538" s="87">
        <v>2157.83</v>
      </c>
      <c r="I5538" s="87">
        <v>4532.43</v>
      </c>
      <c r="J5538" s="87">
        <v>3000</v>
      </c>
      <c r="K5538" s="87">
        <v>1806.8600000000001</v>
      </c>
      <c r="L5538" s="101">
        <v>2000</v>
      </c>
      <c r="M5538" s="101"/>
      <c r="N5538" s="101"/>
      <c r="O5538" s="101"/>
      <c r="P5538" s="101"/>
      <c r="Q5538" s="78">
        <v>310010</v>
      </c>
      <c r="R5538" s="79" t="s">
        <v>686</v>
      </c>
      <c r="S5538" s="78">
        <v>590</v>
      </c>
      <c r="T5538" s="79" t="s">
        <v>686</v>
      </c>
      <c r="U5538" s="78">
        <v>31</v>
      </c>
      <c r="V5538" s="80" t="s">
        <v>716</v>
      </c>
      <c r="W5538" s="78">
        <v>71</v>
      </c>
      <c r="X5538" s="78"/>
    </row>
    <row r="5539" spans="1:24" x14ac:dyDescent="0.25">
      <c r="A5539" s="67"/>
      <c r="B5539" s="67">
        <v>5381</v>
      </c>
      <c r="C5539" s="67" t="s">
        <v>829</v>
      </c>
      <c r="D5539" s="109">
        <v>840010</v>
      </c>
      <c r="E5539" s="86" t="s">
        <v>652</v>
      </c>
      <c r="F5539" s="72">
        <v>712655</v>
      </c>
      <c r="G5539" s="86" t="s">
        <v>237</v>
      </c>
      <c r="H5539" s="87">
        <v>0</v>
      </c>
      <c r="I5539" s="87">
        <v>744.84</v>
      </c>
      <c r="J5539" s="87">
        <v>800</v>
      </c>
      <c r="K5539" s="87">
        <v>266.60000000000002</v>
      </c>
      <c r="L5539" s="101">
        <v>500</v>
      </c>
      <c r="M5539" s="101"/>
      <c r="N5539" s="101"/>
      <c r="O5539" s="101"/>
      <c r="P5539" s="101"/>
      <c r="Q5539" s="78">
        <v>310010</v>
      </c>
      <c r="R5539" s="79" t="s">
        <v>686</v>
      </c>
      <c r="S5539" s="78">
        <v>590</v>
      </c>
      <c r="T5539" s="79" t="s">
        <v>686</v>
      </c>
      <c r="U5539" s="78">
        <v>31</v>
      </c>
      <c r="V5539" s="80" t="s">
        <v>716</v>
      </c>
      <c r="W5539" s="78">
        <v>71</v>
      </c>
      <c r="X5539" s="78"/>
    </row>
    <row r="5540" spans="1:24" x14ac:dyDescent="0.25">
      <c r="A5540" s="67"/>
      <c r="B5540" s="67">
        <v>5382</v>
      </c>
      <c r="C5540" s="67" t="s">
        <v>829</v>
      </c>
      <c r="D5540" s="109">
        <v>840010</v>
      </c>
      <c r="E5540" s="86" t="s">
        <v>652</v>
      </c>
      <c r="F5540" s="72">
        <v>733110</v>
      </c>
      <c r="G5540" s="86" t="s">
        <v>214</v>
      </c>
      <c r="H5540" s="87">
        <v>10462.89</v>
      </c>
      <c r="I5540" s="87">
        <v>13150.68</v>
      </c>
      <c r="J5540" s="87">
        <v>11750</v>
      </c>
      <c r="K5540" s="87">
        <v>9632.82</v>
      </c>
      <c r="L5540" s="101">
        <v>8000</v>
      </c>
      <c r="M5540" s="101"/>
      <c r="N5540" s="101"/>
      <c r="O5540" s="101"/>
      <c r="P5540" s="101"/>
      <c r="Q5540" s="78">
        <v>310010</v>
      </c>
      <c r="R5540" s="79" t="s">
        <v>686</v>
      </c>
      <c r="S5540" s="78">
        <v>590</v>
      </c>
      <c r="T5540" s="79" t="s">
        <v>686</v>
      </c>
      <c r="U5540" s="78">
        <v>31</v>
      </c>
      <c r="V5540" s="80" t="s">
        <v>716</v>
      </c>
      <c r="W5540" s="78">
        <v>73</v>
      </c>
      <c r="X5540" s="78"/>
    </row>
    <row r="5541" spans="1:24" x14ac:dyDescent="0.25">
      <c r="A5541" s="67"/>
      <c r="B5541" s="67">
        <v>5383</v>
      </c>
      <c r="C5541" s="67" t="s">
        <v>829</v>
      </c>
      <c r="D5541" s="109">
        <v>840010</v>
      </c>
      <c r="E5541" s="86" t="s">
        <v>652</v>
      </c>
      <c r="F5541" s="72">
        <v>733220</v>
      </c>
      <c r="G5541" s="86" t="s">
        <v>256</v>
      </c>
      <c r="H5541" s="87">
        <v>1075</v>
      </c>
      <c r="I5541" s="87">
        <v>900</v>
      </c>
      <c r="J5541" s="87">
        <v>1075</v>
      </c>
      <c r="K5541" s="87">
        <v>1075</v>
      </c>
      <c r="L5541" s="101">
        <v>1075</v>
      </c>
      <c r="M5541" s="101"/>
      <c r="N5541" s="101"/>
      <c r="O5541" s="101"/>
      <c r="P5541" s="101"/>
      <c r="Q5541" s="78">
        <v>310010</v>
      </c>
      <c r="R5541" s="79" t="s">
        <v>686</v>
      </c>
      <c r="S5541" s="78">
        <v>590</v>
      </c>
      <c r="T5541" s="79" t="s">
        <v>686</v>
      </c>
      <c r="U5541" s="78">
        <v>31</v>
      </c>
      <c r="V5541" s="80" t="s">
        <v>716</v>
      </c>
      <c r="W5541" s="78">
        <v>73</v>
      </c>
      <c r="X5541" s="78"/>
    </row>
    <row r="5542" spans="1:24" x14ac:dyDescent="0.25">
      <c r="A5542" s="67"/>
      <c r="B5542" s="67">
        <v>5384</v>
      </c>
      <c r="C5542" s="67" t="s">
        <v>829</v>
      </c>
      <c r="D5542" s="109">
        <v>840010</v>
      </c>
      <c r="E5542" s="86" t="s">
        <v>652</v>
      </c>
      <c r="F5542" s="72">
        <v>744210</v>
      </c>
      <c r="G5542" s="86" t="s">
        <v>190</v>
      </c>
      <c r="H5542" s="87">
        <v>3380.9</v>
      </c>
      <c r="I5542" s="87">
        <v>2467.92</v>
      </c>
      <c r="J5542" s="87">
        <v>4000</v>
      </c>
      <c r="K5542" s="87">
        <v>785.12</v>
      </c>
      <c r="L5542" s="101">
        <v>3000</v>
      </c>
      <c r="M5542" s="101"/>
      <c r="N5542" s="101"/>
      <c r="O5542" s="101"/>
      <c r="P5542" s="101"/>
      <c r="Q5542" s="78">
        <v>310010</v>
      </c>
      <c r="R5542" s="79" t="s">
        <v>686</v>
      </c>
      <c r="S5542" s="78">
        <v>590</v>
      </c>
      <c r="T5542" s="79" t="s">
        <v>686</v>
      </c>
      <c r="U5542" s="78">
        <v>31</v>
      </c>
      <c r="V5542" s="80" t="s">
        <v>716</v>
      </c>
      <c r="W5542" s="78">
        <v>74</v>
      </c>
      <c r="X5542" s="78"/>
    </row>
    <row r="5543" spans="1:24" x14ac:dyDescent="0.25">
      <c r="A5543" s="67"/>
      <c r="B5543" s="67">
        <v>5385</v>
      </c>
      <c r="C5543" s="67" t="s">
        <v>829</v>
      </c>
      <c r="D5543" s="109">
        <v>840010</v>
      </c>
      <c r="E5543" s="86" t="s">
        <v>652</v>
      </c>
      <c r="F5543" s="72">
        <v>755110</v>
      </c>
      <c r="G5543" s="86" t="s">
        <v>323</v>
      </c>
      <c r="H5543" s="87">
        <v>-16</v>
      </c>
      <c r="I5543" s="87">
        <v>0</v>
      </c>
      <c r="J5543" s="87">
        <v>0</v>
      </c>
      <c r="K5543" s="87">
        <v>0</v>
      </c>
      <c r="L5543" s="101">
        <v>0</v>
      </c>
      <c r="M5543" s="101"/>
      <c r="N5543" s="101"/>
      <c r="O5543" s="101"/>
      <c r="P5543" s="101"/>
      <c r="Q5543" s="78">
        <v>310010</v>
      </c>
      <c r="R5543" s="79" t="s">
        <v>686</v>
      </c>
      <c r="S5543" s="78">
        <v>590</v>
      </c>
      <c r="T5543" s="79" t="s">
        <v>686</v>
      </c>
      <c r="U5543" s="78">
        <v>31</v>
      </c>
      <c r="V5543" s="80" t="s">
        <v>716</v>
      </c>
      <c r="W5543" s="78">
        <v>74</v>
      </c>
      <c r="X5543" s="78"/>
    </row>
    <row r="5544" spans="1:24" x14ac:dyDescent="0.25">
      <c r="A5544" s="67"/>
      <c r="B5544" s="67">
        <v>5386</v>
      </c>
      <c r="C5544" s="67" t="s">
        <v>829</v>
      </c>
      <c r="D5544" s="109">
        <v>840010</v>
      </c>
      <c r="E5544" s="86" t="s">
        <v>652</v>
      </c>
      <c r="F5544" s="72">
        <v>755115</v>
      </c>
      <c r="G5544" s="86" t="s">
        <v>392</v>
      </c>
      <c r="H5544" s="87">
        <v>4328.42</v>
      </c>
      <c r="I5544" s="87">
        <v>16397.82</v>
      </c>
      <c r="J5544" s="87">
        <v>16000</v>
      </c>
      <c r="K5544" s="87">
        <v>13792.619999999999</v>
      </c>
      <c r="L5544" s="101">
        <v>16000</v>
      </c>
      <c r="M5544" s="101"/>
      <c r="N5544" s="101"/>
      <c r="O5544" s="101"/>
      <c r="P5544" s="101"/>
      <c r="Q5544" s="78">
        <v>310010</v>
      </c>
      <c r="R5544" s="79" t="s">
        <v>686</v>
      </c>
      <c r="S5544" s="78">
        <v>590</v>
      </c>
      <c r="T5544" s="79" t="s">
        <v>686</v>
      </c>
      <c r="U5544" s="78">
        <v>31</v>
      </c>
      <c r="V5544" s="80" t="s">
        <v>716</v>
      </c>
      <c r="W5544" s="78">
        <v>75</v>
      </c>
      <c r="X5544" s="78"/>
    </row>
    <row r="5545" spans="1:24" x14ac:dyDescent="0.25">
      <c r="A5545" s="67"/>
      <c r="B5545" s="67">
        <v>5387</v>
      </c>
      <c r="C5545" s="67" t="s">
        <v>829</v>
      </c>
      <c r="D5545" s="109">
        <v>840010</v>
      </c>
      <c r="E5545" s="86" t="s">
        <v>652</v>
      </c>
      <c r="F5545" s="72">
        <v>755120</v>
      </c>
      <c r="G5545" s="86" t="s">
        <v>654</v>
      </c>
      <c r="H5545" s="87">
        <v>4348.9500000000007</v>
      </c>
      <c r="I5545" s="87">
        <v>1123.95</v>
      </c>
      <c r="J5545" s="87">
        <v>5000</v>
      </c>
      <c r="K5545" s="87">
        <v>0</v>
      </c>
      <c r="L5545" s="101">
        <v>3000</v>
      </c>
      <c r="M5545" s="101"/>
      <c r="N5545" s="101"/>
      <c r="O5545" s="101"/>
      <c r="P5545" s="101"/>
      <c r="Q5545" s="78">
        <v>310010</v>
      </c>
      <c r="R5545" s="79" t="s">
        <v>686</v>
      </c>
      <c r="S5545" s="78">
        <v>590</v>
      </c>
      <c r="T5545" s="79" t="s">
        <v>686</v>
      </c>
      <c r="U5545" s="78">
        <v>31</v>
      </c>
      <c r="V5545" s="80" t="s">
        <v>716</v>
      </c>
      <c r="W5545" s="78">
        <v>75</v>
      </c>
      <c r="X5545" s="78"/>
    </row>
    <row r="5546" spans="1:24" x14ac:dyDescent="0.25">
      <c r="A5546" s="67"/>
      <c r="B5546" s="67">
        <v>5388</v>
      </c>
      <c r="C5546" s="67" t="s">
        <v>829</v>
      </c>
      <c r="D5546" s="109">
        <v>840010</v>
      </c>
      <c r="E5546" s="86" t="s">
        <v>652</v>
      </c>
      <c r="F5546" s="72">
        <v>755360</v>
      </c>
      <c r="G5546" s="86" t="s">
        <v>225</v>
      </c>
      <c r="H5546" s="87">
        <v>91.6</v>
      </c>
      <c r="I5546" s="87">
        <v>60.3</v>
      </c>
      <c r="J5546" s="87">
        <v>100</v>
      </c>
      <c r="K5546" s="87">
        <v>70.680000000000007</v>
      </c>
      <c r="L5546" s="101">
        <v>100</v>
      </c>
      <c r="M5546" s="101"/>
      <c r="N5546" s="101"/>
      <c r="O5546" s="101"/>
      <c r="P5546" s="101"/>
      <c r="Q5546" s="78">
        <v>310010</v>
      </c>
      <c r="R5546" s="79" t="s">
        <v>686</v>
      </c>
      <c r="S5546" s="78">
        <v>590</v>
      </c>
      <c r="T5546" s="79" t="s">
        <v>686</v>
      </c>
      <c r="U5546" s="78">
        <v>31</v>
      </c>
      <c r="V5546" s="80" t="s">
        <v>716</v>
      </c>
      <c r="W5546" s="78">
        <v>75</v>
      </c>
      <c r="X5546" s="78"/>
    </row>
    <row r="5547" spans="1:24" x14ac:dyDescent="0.25">
      <c r="A5547" s="67"/>
      <c r="B5547" s="67">
        <v>5389</v>
      </c>
      <c r="C5547" s="67" t="s">
        <v>829</v>
      </c>
      <c r="D5547" s="109">
        <v>840010</v>
      </c>
      <c r="E5547" s="86" t="s">
        <v>652</v>
      </c>
      <c r="F5547" s="72">
        <v>755705</v>
      </c>
      <c r="G5547" s="86" t="s">
        <v>196</v>
      </c>
      <c r="H5547" s="87">
        <v>1136.08</v>
      </c>
      <c r="I5547" s="87">
        <v>237.36</v>
      </c>
      <c r="J5547" s="87">
        <v>600</v>
      </c>
      <c r="K5547" s="87">
        <v>216.70999999999998</v>
      </c>
      <c r="L5547" s="101">
        <v>300</v>
      </c>
      <c r="M5547" s="101"/>
      <c r="N5547" s="101"/>
      <c r="O5547" s="101"/>
      <c r="P5547" s="101"/>
      <c r="Q5547" s="78">
        <v>310010</v>
      </c>
      <c r="R5547" s="79" t="s">
        <v>686</v>
      </c>
      <c r="S5547" s="78">
        <v>590</v>
      </c>
      <c r="T5547" s="79" t="s">
        <v>686</v>
      </c>
      <c r="U5547" s="78">
        <v>31</v>
      </c>
      <c r="V5547" s="80" t="s">
        <v>716</v>
      </c>
      <c r="W5547" s="78">
        <v>75</v>
      </c>
      <c r="X5547" s="78"/>
    </row>
    <row r="5548" spans="1:24" x14ac:dyDescent="0.25">
      <c r="A5548" s="67"/>
      <c r="B5548" s="67">
        <v>5390</v>
      </c>
      <c r="C5548" s="67" t="s">
        <v>829</v>
      </c>
      <c r="D5548" s="109">
        <v>840010</v>
      </c>
      <c r="E5548" s="86" t="s">
        <v>652</v>
      </c>
      <c r="F5548" s="72">
        <v>755730</v>
      </c>
      <c r="G5548" s="86" t="s">
        <v>197</v>
      </c>
      <c r="H5548" s="87">
        <v>0</v>
      </c>
      <c r="I5548" s="87">
        <v>0</v>
      </c>
      <c r="J5548" s="87">
        <v>75</v>
      </c>
      <c r="K5548" s="87">
        <v>75</v>
      </c>
      <c r="L5548" s="101">
        <v>75</v>
      </c>
      <c r="M5548" s="101"/>
      <c r="N5548" s="101"/>
      <c r="O5548" s="101"/>
      <c r="P5548" s="101"/>
      <c r="Q5548" s="78">
        <v>310010</v>
      </c>
      <c r="R5548" s="79" t="s">
        <v>686</v>
      </c>
      <c r="S5548" s="78">
        <v>590</v>
      </c>
      <c r="T5548" s="79" t="s">
        <v>686</v>
      </c>
      <c r="U5548" s="78">
        <v>31</v>
      </c>
      <c r="V5548" s="80" t="s">
        <v>716</v>
      </c>
      <c r="W5548" s="78">
        <v>75</v>
      </c>
      <c r="X5548" s="78"/>
    </row>
    <row r="5549" spans="1:24" x14ac:dyDescent="0.25">
      <c r="A5549" s="67"/>
      <c r="B5549" s="67">
        <v>5391</v>
      </c>
      <c r="C5549" s="67" t="s">
        <v>829</v>
      </c>
      <c r="D5549" s="109">
        <v>840010</v>
      </c>
      <c r="E5549" s="86" t="s">
        <v>652</v>
      </c>
      <c r="F5549" s="72">
        <v>796100</v>
      </c>
      <c r="G5549" s="86" t="s">
        <v>352</v>
      </c>
      <c r="H5549" s="87">
        <v>69105.139999999985</v>
      </c>
      <c r="I5549" s="87">
        <v>82041.290000000008</v>
      </c>
      <c r="J5549" s="87">
        <v>90000</v>
      </c>
      <c r="K5549" s="87">
        <v>74505.350000000006</v>
      </c>
      <c r="L5549" s="101">
        <v>90000</v>
      </c>
      <c r="M5549" s="101"/>
      <c r="N5549" s="101"/>
      <c r="O5549" s="101"/>
      <c r="P5549" s="101"/>
      <c r="Q5549" s="78">
        <v>310010</v>
      </c>
      <c r="R5549" s="79" t="s">
        <v>686</v>
      </c>
      <c r="S5549" s="78">
        <v>590</v>
      </c>
      <c r="T5549" s="79" t="s">
        <v>686</v>
      </c>
      <c r="U5549" s="78">
        <v>31</v>
      </c>
      <c r="V5549" s="80" t="s">
        <v>716</v>
      </c>
      <c r="W5549" s="78">
        <v>75</v>
      </c>
      <c r="X5549" s="78"/>
    </row>
    <row r="5550" spans="1:24" x14ac:dyDescent="0.25">
      <c r="A5550" s="67"/>
      <c r="B5550" s="67">
        <v>5392</v>
      </c>
      <c r="C5550" s="67" t="s">
        <v>829</v>
      </c>
      <c r="D5550" s="109">
        <v>840010</v>
      </c>
      <c r="E5550" s="86" t="s">
        <v>652</v>
      </c>
      <c r="F5550" s="72">
        <v>810992</v>
      </c>
      <c r="G5550" s="86" t="s">
        <v>353</v>
      </c>
      <c r="H5550" s="87">
        <v>0</v>
      </c>
      <c r="I5550" s="87">
        <v>0</v>
      </c>
      <c r="J5550" s="87">
        <v>0</v>
      </c>
      <c r="K5550" s="87">
        <v>0</v>
      </c>
      <c r="L5550" s="101">
        <v>0</v>
      </c>
      <c r="M5550" s="101"/>
      <c r="N5550" s="101"/>
      <c r="O5550" s="101"/>
      <c r="P5550" s="101"/>
      <c r="Q5550" s="78">
        <v>310010</v>
      </c>
      <c r="R5550" s="79" t="s">
        <v>686</v>
      </c>
      <c r="S5550" s="78">
        <v>590</v>
      </c>
      <c r="T5550" s="79" t="s">
        <v>686</v>
      </c>
      <c r="U5550" s="78">
        <v>31</v>
      </c>
      <c r="V5550" s="80" t="s">
        <v>716</v>
      </c>
      <c r="W5550" s="78">
        <v>81</v>
      </c>
      <c r="X5550" s="78"/>
    </row>
    <row r="5551" spans="1:24" x14ac:dyDescent="0.25">
      <c r="A5551" s="67"/>
      <c r="B5551" s="67">
        <v>5393</v>
      </c>
      <c r="C5551" s="67" t="s">
        <v>829</v>
      </c>
      <c r="D5551" s="109">
        <v>840011</v>
      </c>
      <c r="E5551" s="86" t="s">
        <v>655</v>
      </c>
      <c r="F5551" s="72">
        <v>590099</v>
      </c>
      <c r="G5551" s="86" t="s">
        <v>348</v>
      </c>
      <c r="H5551" s="87">
        <v>1053.5</v>
      </c>
      <c r="I5551" s="87">
        <v>964.5</v>
      </c>
      <c r="J5551" s="87">
        <v>0</v>
      </c>
      <c r="K5551" s="87">
        <v>1266.81</v>
      </c>
      <c r="L5551" s="101">
        <v>0</v>
      </c>
      <c r="M5551" s="101"/>
      <c r="N5551" s="101"/>
      <c r="O5551" s="101"/>
      <c r="P5551" s="101"/>
      <c r="Q5551" s="78">
        <v>310010</v>
      </c>
      <c r="R5551" s="79" t="s">
        <v>686</v>
      </c>
      <c r="S5551" s="78">
        <v>590</v>
      </c>
      <c r="T5551" s="79" t="s">
        <v>686</v>
      </c>
      <c r="U5551" s="78">
        <v>31</v>
      </c>
      <c r="V5551" s="80" t="s">
        <v>716</v>
      </c>
      <c r="W5551" s="78">
        <v>59</v>
      </c>
      <c r="X5551" s="78"/>
    </row>
    <row r="5552" spans="1:24" x14ac:dyDescent="0.25">
      <c r="A5552" s="67"/>
      <c r="B5552" s="67">
        <v>5394</v>
      </c>
      <c r="C5552" s="67" t="s">
        <v>829</v>
      </c>
      <c r="D5552" s="109">
        <v>840011</v>
      </c>
      <c r="E5552" s="86" t="s">
        <v>655</v>
      </c>
      <c r="F5552" s="72">
        <v>611135</v>
      </c>
      <c r="G5552" s="86" t="s">
        <v>265</v>
      </c>
      <c r="H5552" s="87">
        <v>5726.1</v>
      </c>
      <c r="I5552" s="87">
        <v>0</v>
      </c>
      <c r="J5552" s="87">
        <v>0</v>
      </c>
      <c r="K5552" s="87">
        <v>0</v>
      </c>
      <c r="L5552" s="101">
        <v>0</v>
      </c>
      <c r="M5552" s="101"/>
      <c r="N5552" s="101"/>
      <c r="O5552" s="101"/>
      <c r="P5552" s="101"/>
      <c r="Q5552" s="78">
        <v>310010</v>
      </c>
      <c r="R5552" s="79" t="s">
        <v>686</v>
      </c>
      <c r="S5552" s="78">
        <v>590</v>
      </c>
      <c r="T5552" s="79" t="s">
        <v>686</v>
      </c>
      <c r="U5552" s="78">
        <v>31</v>
      </c>
      <c r="V5552" s="80" t="s">
        <v>716</v>
      </c>
      <c r="W5552" s="78">
        <v>61</v>
      </c>
      <c r="X5552" s="78"/>
    </row>
    <row r="5553" spans="1:24" x14ac:dyDescent="0.25">
      <c r="A5553" s="67"/>
      <c r="B5553" s="67">
        <v>5395</v>
      </c>
      <c r="C5553" s="67" t="s">
        <v>829</v>
      </c>
      <c r="D5553" s="109">
        <v>840011</v>
      </c>
      <c r="E5553" s="86" t="s">
        <v>655</v>
      </c>
      <c r="F5553" s="72">
        <v>611145</v>
      </c>
      <c r="G5553" s="86" t="s">
        <v>649</v>
      </c>
      <c r="H5553" s="87">
        <v>13434.350000000002</v>
      </c>
      <c r="I5553" s="87">
        <v>18119.66</v>
      </c>
      <c r="J5553" s="87">
        <v>17192</v>
      </c>
      <c r="K5553" s="87">
        <v>11268.25</v>
      </c>
      <c r="L5553" s="101">
        <v>17358</v>
      </c>
      <c r="M5553" s="101"/>
      <c r="N5553" s="101"/>
      <c r="O5553" s="101"/>
      <c r="P5553" s="101"/>
      <c r="Q5553" s="78">
        <v>310010</v>
      </c>
      <c r="R5553" s="79" t="s">
        <v>686</v>
      </c>
      <c r="S5553" s="78">
        <v>590</v>
      </c>
      <c r="T5553" s="79" t="s">
        <v>686</v>
      </c>
      <c r="U5553" s="78">
        <v>31</v>
      </c>
      <c r="V5553" s="80" t="s">
        <v>716</v>
      </c>
      <c r="W5553" s="78">
        <v>61</v>
      </c>
      <c r="X5553" s="78"/>
    </row>
    <row r="5554" spans="1:24" x14ac:dyDescent="0.25">
      <c r="A5554" s="67"/>
      <c r="B5554" s="67">
        <v>5396</v>
      </c>
      <c r="C5554" s="67" t="s">
        <v>829</v>
      </c>
      <c r="D5554" s="109">
        <v>840011</v>
      </c>
      <c r="E5554" s="86" t="s">
        <v>655</v>
      </c>
      <c r="F5554" s="72">
        <v>611148</v>
      </c>
      <c r="G5554" s="86" t="s">
        <v>653</v>
      </c>
      <c r="H5554" s="87">
        <v>4771.74</v>
      </c>
      <c r="I5554" s="87">
        <v>9925.32</v>
      </c>
      <c r="J5554" s="87">
        <v>10523</v>
      </c>
      <c r="K5554" s="87">
        <v>5261.16</v>
      </c>
      <c r="L5554" s="101">
        <v>10944</v>
      </c>
      <c r="M5554" s="101"/>
      <c r="N5554" s="101"/>
      <c r="O5554" s="101"/>
      <c r="P5554" s="101"/>
      <c r="Q5554" s="78">
        <v>310010</v>
      </c>
      <c r="R5554" s="79" t="s">
        <v>686</v>
      </c>
      <c r="S5554" s="78">
        <v>590</v>
      </c>
      <c r="T5554" s="79" t="s">
        <v>686</v>
      </c>
      <c r="U5554" s="78">
        <v>31</v>
      </c>
      <c r="V5554" s="80" t="s">
        <v>716</v>
      </c>
      <c r="W5554" s="78">
        <v>61</v>
      </c>
      <c r="X5554" s="78"/>
    </row>
    <row r="5555" spans="1:24" x14ac:dyDescent="0.25">
      <c r="A5555" s="67"/>
      <c r="B5555" s="67">
        <v>5397</v>
      </c>
      <c r="C5555" s="67" t="s">
        <v>829</v>
      </c>
      <c r="D5555" s="109">
        <v>840011</v>
      </c>
      <c r="E5555" s="86" t="s">
        <v>655</v>
      </c>
      <c r="F5555" s="72">
        <v>611340</v>
      </c>
      <c r="G5555" s="86" t="s">
        <v>333</v>
      </c>
      <c r="H5555" s="87">
        <v>0</v>
      </c>
      <c r="I5555" s="87">
        <v>380</v>
      </c>
      <c r="J5555" s="87">
        <v>260</v>
      </c>
      <c r="K5555" s="87">
        <v>0</v>
      </c>
      <c r="L5555" s="101">
        <v>300</v>
      </c>
      <c r="M5555" s="101"/>
      <c r="N5555" s="101"/>
      <c r="O5555" s="101"/>
      <c r="P5555" s="101"/>
      <c r="Q5555" s="78">
        <v>310010</v>
      </c>
      <c r="R5555" s="79" t="s">
        <v>686</v>
      </c>
      <c r="S5555" s="78">
        <v>590</v>
      </c>
      <c r="T5555" s="79" t="s">
        <v>686</v>
      </c>
      <c r="U5555" s="78">
        <v>31</v>
      </c>
      <c r="V5555" s="80" t="s">
        <v>716</v>
      </c>
      <c r="W5555" s="78">
        <v>61</v>
      </c>
      <c r="X5555" s="78"/>
    </row>
    <row r="5556" spans="1:24" x14ac:dyDescent="0.25">
      <c r="A5556" s="67"/>
      <c r="B5556" s="67">
        <v>5398</v>
      </c>
      <c r="C5556" s="67" t="s">
        <v>829</v>
      </c>
      <c r="D5556" s="109">
        <v>840011</v>
      </c>
      <c r="E5556" s="86" t="s">
        <v>655</v>
      </c>
      <c r="F5556" s="72">
        <v>611494</v>
      </c>
      <c r="G5556" s="86" t="s">
        <v>534</v>
      </c>
      <c r="H5556" s="87">
        <v>0</v>
      </c>
      <c r="I5556" s="87">
        <v>0</v>
      </c>
      <c r="J5556" s="87">
        <v>101</v>
      </c>
      <c r="K5556" s="87">
        <v>100.87</v>
      </c>
      <c r="L5556" s="101">
        <v>0</v>
      </c>
      <c r="M5556" s="101"/>
      <c r="N5556" s="101"/>
      <c r="O5556" s="101"/>
      <c r="P5556" s="101"/>
      <c r="Q5556" s="78">
        <v>310010</v>
      </c>
      <c r="R5556" s="79" t="s">
        <v>686</v>
      </c>
      <c r="S5556" s="78">
        <v>590</v>
      </c>
      <c r="T5556" s="79" t="s">
        <v>686</v>
      </c>
      <c r="U5556" s="78">
        <v>31</v>
      </c>
      <c r="V5556" s="80" t="s">
        <v>716</v>
      </c>
      <c r="W5556" s="78">
        <v>61</v>
      </c>
      <c r="X5556" s="78"/>
    </row>
    <row r="5557" spans="1:24" x14ac:dyDescent="0.25">
      <c r="A5557" s="67"/>
      <c r="B5557" s="67">
        <v>5399</v>
      </c>
      <c r="C5557" s="67" t="s">
        <v>829</v>
      </c>
      <c r="D5557" s="109">
        <v>840011</v>
      </c>
      <c r="E5557" s="86" t="s">
        <v>655</v>
      </c>
      <c r="F5557" s="72">
        <v>712340</v>
      </c>
      <c r="G5557" s="86" t="s">
        <v>650</v>
      </c>
      <c r="H5557" s="87">
        <v>6030</v>
      </c>
      <c r="I5557" s="87">
        <v>6250</v>
      </c>
      <c r="J5557" s="87">
        <v>9148</v>
      </c>
      <c r="K5557" s="87">
        <v>5080</v>
      </c>
      <c r="L5557" s="101">
        <v>9000</v>
      </c>
      <c r="M5557" s="101"/>
      <c r="N5557" s="101"/>
      <c r="O5557" s="101"/>
      <c r="P5557" s="101"/>
      <c r="Q5557" s="78">
        <v>310010</v>
      </c>
      <c r="R5557" s="79" t="s">
        <v>686</v>
      </c>
      <c r="S5557" s="78">
        <v>590</v>
      </c>
      <c r="T5557" s="79" t="s">
        <v>686</v>
      </c>
      <c r="U5557" s="78">
        <v>31</v>
      </c>
      <c r="V5557" s="80" t="s">
        <v>716</v>
      </c>
      <c r="W5557" s="78">
        <v>71</v>
      </c>
      <c r="X5557" s="78"/>
    </row>
    <row r="5558" spans="1:24" x14ac:dyDescent="0.25">
      <c r="A5558" s="67"/>
      <c r="B5558" s="67">
        <v>5400</v>
      </c>
      <c r="C5558" s="67" t="s">
        <v>829</v>
      </c>
      <c r="D5558" s="109">
        <v>840011</v>
      </c>
      <c r="E5558" s="86" t="s">
        <v>655</v>
      </c>
      <c r="F5558" s="72">
        <v>712450</v>
      </c>
      <c r="G5558" s="86" t="s">
        <v>338</v>
      </c>
      <c r="H5558" s="87">
        <v>1044.8899999999999</v>
      </c>
      <c r="I5558" s="87">
        <v>1280.93</v>
      </c>
      <c r="J5558" s="87">
        <v>3000</v>
      </c>
      <c r="K5558" s="87">
        <v>190.98</v>
      </c>
      <c r="L5558" s="101">
        <v>500</v>
      </c>
      <c r="M5558" s="101"/>
      <c r="N5558" s="101"/>
      <c r="O5558" s="101"/>
      <c r="P5558" s="101"/>
      <c r="Q5558" s="78">
        <v>310010</v>
      </c>
      <c r="R5558" s="79" t="s">
        <v>686</v>
      </c>
      <c r="S5558" s="78">
        <v>590</v>
      </c>
      <c r="T5558" s="79" t="s">
        <v>686</v>
      </c>
      <c r="U5558" s="78">
        <v>31</v>
      </c>
      <c r="V5558" s="80" t="s">
        <v>716</v>
      </c>
      <c r="W5558" s="78">
        <v>71</v>
      </c>
      <c r="X5558" s="78"/>
    </row>
    <row r="5559" spans="1:24" x14ac:dyDescent="0.25">
      <c r="A5559" s="67"/>
      <c r="B5559" s="67">
        <v>5401</v>
      </c>
      <c r="C5559" s="67" t="s">
        <v>829</v>
      </c>
      <c r="D5559" s="109">
        <v>840011</v>
      </c>
      <c r="E5559" s="86" t="s">
        <v>655</v>
      </c>
      <c r="F5559" s="72">
        <v>712655</v>
      </c>
      <c r="G5559" s="86" t="s">
        <v>237</v>
      </c>
      <c r="H5559" s="87">
        <v>0</v>
      </c>
      <c r="I5559" s="87">
        <v>686.67</v>
      </c>
      <c r="J5559" s="87">
        <v>800</v>
      </c>
      <c r="K5559" s="87">
        <v>366.97</v>
      </c>
      <c r="L5559" s="101">
        <v>500</v>
      </c>
      <c r="M5559" s="101"/>
      <c r="N5559" s="101"/>
      <c r="O5559" s="101"/>
      <c r="P5559" s="101"/>
      <c r="Q5559" s="78">
        <v>310010</v>
      </c>
      <c r="R5559" s="79" t="s">
        <v>686</v>
      </c>
      <c r="S5559" s="78">
        <v>590</v>
      </c>
      <c r="T5559" s="79" t="s">
        <v>686</v>
      </c>
      <c r="U5559" s="78">
        <v>31</v>
      </c>
      <c r="V5559" s="80" t="s">
        <v>716</v>
      </c>
      <c r="W5559" s="78">
        <v>71</v>
      </c>
      <c r="X5559" s="78"/>
    </row>
    <row r="5560" spans="1:24" s="66" customFormat="1" x14ac:dyDescent="0.25">
      <c r="A5560" s="67"/>
      <c r="B5560" s="67">
        <v>5402</v>
      </c>
      <c r="C5560" s="67" t="s">
        <v>829</v>
      </c>
      <c r="D5560" s="109">
        <v>840011</v>
      </c>
      <c r="E5560" s="86" t="s">
        <v>655</v>
      </c>
      <c r="F5560" s="72">
        <v>733110</v>
      </c>
      <c r="G5560" s="86" t="s">
        <v>214</v>
      </c>
      <c r="H5560" s="87">
        <v>10679.05</v>
      </c>
      <c r="I5560" s="87">
        <v>13666.080000000002</v>
      </c>
      <c r="J5560" s="87">
        <v>11475</v>
      </c>
      <c r="K5560" s="87">
        <v>9977.9499999999989</v>
      </c>
      <c r="L5560" s="101">
        <v>8000</v>
      </c>
      <c r="M5560" s="101"/>
      <c r="N5560" s="101"/>
      <c r="O5560" s="101"/>
      <c r="P5560" s="101"/>
      <c r="Q5560" s="78">
        <v>310010</v>
      </c>
      <c r="R5560" s="79" t="s">
        <v>686</v>
      </c>
      <c r="S5560" s="78">
        <v>590</v>
      </c>
      <c r="T5560" s="79" t="s">
        <v>686</v>
      </c>
      <c r="U5560" s="78">
        <v>31</v>
      </c>
      <c r="V5560" s="80" t="s">
        <v>716</v>
      </c>
      <c r="W5560" s="78">
        <v>73</v>
      </c>
      <c r="X5560" s="78"/>
    </row>
    <row r="5561" spans="1:24" x14ac:dyDescent="0.25">
      <c r="A5561" s="67"/>
      <c r="B5561" s="67">
        <v>5403</v>
      </c>
      <c r="C5561" s="67" t="s">
        <v>829</v>
      </c>
      <c r="D5561" s="109">
        <v>840011</v>
      </c>
      <c r="E5561" s="86" t="s">
        <v>655</v>
      </c>
      <c r="F5561" s="72">
        <v>733220</v>
      </c>
      <c r="G5561" s="86" t="s">
        <v>256</v>
      </c>
      <c r="H5561" s="87">
        <v>700</v>
      </c>
      <c r="I5561" s="87">
        <v>525</v>
      </c>
      <c r="J5561" s="87">
        <v>1225</v>
      </c>
      <c r="K5561" s="87">
        <v>700</v>
      </c>
      <c r="L5561" s="101">
        <v>700</v>
      </c>
      <c r="M5561" s="101"/>
      <c r="N5561" s="101"/>
      <c r="O5561" s="101"/>
      <c r="P5561" s="101"/>
      <c r="Q5561" s="78">
        <v>310010</v>
      </c>
      <c r="R5561" s="79" t="s">
        <v>686</v>
      </c>
      <c r="S5561" s="78">
        <v>590</v>
      </c>
      <c r="T5561" s="79" t="s">
        <v>686</v>
      </c>
      <c r="U5561" s="78">
        <v>31</v>
      </c>
      <c r="V5561" s="80" t="s">
        <v>716</v>
      </c>
      <c r="W5561" s="78">
        <v>73</v>
      </c>
      <c r="X5561" s="78"/>
    </row>
    <row r="5562" spans="1:24" x14ac:dyDescent="0.25">
      <c r="A5562" s="67"/>
      <c r="B5562" s="67">
        <v>5404</v>
      </c>
      <c r="C5562" s="67" t="s">
        <v>829</v>
      </c>
      <c r="D5562" s="109">
        <v>840011</v>
      </c>
      <c r="E5562" s="86" t="s">
        <v>655</v>
      </c>
      <c r="F5562" s="72">
        <v>744210</v>
      </c>
      <c r="G5562" s="86" t="s">
        <v>190</v>
      </c>
      <c r="H5562" s="87">
        <v>325</v>
      </c>
      <c r="I5562" s="87">
        <v>82</v>
      </c>
      <c r="J5562" s="87">
        <v>4000</v>
      </c>
      <c r="K5562" s="87">
        <v>0</v>
      </c>
      <c r="L5562" s="101">
        <v>3000</v>
      </c>
      <c r="M5562" s="101"/>
      <c r="N5562" s="101"/>
      <c r="O5562" s="101"/>
      <c r="P5562" s="101"/>
      <c r="Q5562" s="78">
        <v>310010</v>
      </c>
      <c r="R5562" s="79" t="s">
        <v>686</v>
      </c>
      <c r="S5562" s="78">
        <v>590</v>
      </c>
      <c r="T5562" s="79" t="s">
        <v>686</v>
      </c>
      <c r="U5562" s="78">
        <v>31</v>
      </c>
      <c r="V5562" s="80" t="s">
        <v>716</v>
      </c>
      <c r="W5562" s="78">
        <v>74</v>
      </c>
      <c r="X5562" s="78"/>
    </row>
    <row r="5563" spans="1:24" x14ac:dyDescent="0.25">
      <c r="A5563" s="67"/>
      <c r="B5563" s="67">
        <v>5405</v>
      </c>
      <c r="C5563" s="67" t="s">
        <v>829</v>
      </c>
      <c r="D5563" s="109">
        <v>840011</v>
      </c>
      <c r="E5563" s="86" t="s">
        <v>655</v>
      </c>
      <c r="F5563" s="72">
        <v>744220</v>
      </c>
      <c r="G5563" s="86" t="s">
        <v>191</v>
      </c>
      <c r="H5563" s="87">
        <v>0</v>
      </c>
      <c r="I5563" s="87">
        <v>367.85</v>
      </c>
      <c r="J5563" s="87">
        <v>500</v>
      </c>
      <c r="K5563" s="87">
        <v>0</v>
      </c>
      <c r="L5563" s="101">
        <v>500</v>
      </c>
      <c r="M5563" s="101"/>
      <c r="N5563" s="101"/>
      <c r="O5563" s="101"/>
      <c r="P5563" s="101"/>
      <c r="Q5563" s="78">
        <v>310010</v>
      </c>
      <c r="R5563" s="79" t="s">
        <v>686</v>
      </c>
      <c r="S5563" s="78">
        <v>590</v>
      </c>
      <c r="T5563" s="79" t="s">
        <v>686</v>
      </c>
      <c r="U5563" s="78">
        <v>31</v>
      </c>
      <c r="V5563" s="80" t="s">
        <v>716</v>
      </c>
      <c r="W5563" s="78">
        <v>74</v>
      </c>
      <c r="X5563" s="78"/>
    </row>
    <row r="5564" spans="1:24" x14ac:dyDescent="0.25">
      <c r="A5564" s="67"/>
      <c r="B5564" s="67">
        <v>5406</v>
      </c>
      <c r="C5564" s="67" t="s">
        <v>829</v>
      </c>
      <c r="D5564" s="109">
        <v>840011</v>
      </c>
      <c r="E5564" s="86" t="s">
        <v>655</v>
      </c>
      <c r="F5564" s="72">
        <v>755115</v>
      </c>
      <c r="G5564" s="86" t="s">
        <v>392</v>
      </c>
      <c r="H5564" s="87">
        <v>15532.45</v>
      </c>
      <c r="I5564" s="87">
        <v>19790.949999999997</v>
      </c>
      <c r="J5564" s="87">
        <v>16000</v>
      </c>
      <c r="K5564" s="87">
        <v>24343.489999999998</v>
      </c>
      <c r="L5564" s="101">
        <v>16000</v>
      </c>
      <c r="M5564" s="101"/>
      <c r="N5564" s="101"/>
      <c r="O5564" s="101"/>
      <c r="P5564" s="101"/>
      <c r="Q5564" s="78">
        <v>310010</v>
      </c>
      <c r="R5564" s="79" t="s">
        <v>686</v>
      </c>
      <c r="S5564" s="78">
        <v>590</v>
      </c>
      <c r="T5564" s="79" t="s">
        <v>686</v>
      </c>
      <c r="U5564" s="78">
        <v>31</v>
      </c>
      <c r="V5564" s="80" t="s">
        <v>716</v>
      </c>
      <c r="W5564" s="78">
        <v>75</v>
      </c>
      <c r="X5564" s="78"/>
    </row>
    <row r="5565" spans="1:24" x14ac:dyDescent="0.25">
      <c r="A5565" s="67"/>
      <c r="B5565" s="67">
        <v>5407</v>
      </c>
      <c r="C5565" s="67" t="s">
        <v>829</v>
      </c>
      <c r="D5565" s="109">
        <v>840011</v>
      </c>
      <c r="E5565" s="86" t="s">
        <v>655</v>
      </c>
      <c r="F5565" s="72">
        <v>755120</v>
      </c>
      <c r="G5565" s="86" t="s">
        <v>654</v>
      </c>
      <c r="H5565" s="87">
        <v>4320.34</v>
      </c>
      <c r="I5565" s="87">
        <v>3999.4300000000003</v>
      </c>
      <c r="J5565" s="87">
        <v>5000</v>
      </c>
      <c r="K5565" s="87">
        <v>891.44</v>
      </c>
      <c r="L5565" s="101">
        <v>3000</v>
      </c>
      <c r="M5565" s="101"/>
      <c r="N5565" s="101"/>
      <c r="O5565" s="101"/>
      <c r="P5565" s="101"/>
      <c r="Q5565" s="78">
        <v>310010</v>
      </c>
      <c r="R5565" s="79" t="s">
        <v>686</v>
      </c>
      <c r="S5565" s="78">
        <v>590</v>
      </c>
      <c r="T5565" s="79" t="s">
        <v>686</v>
      </c>
      <c r="U5565" s="78">
        <v>31</v>
      </c>
      <c r="V5565" s="80" t="s">
        <v>716</v>
      </c>
      <c r="W5565" s="78">
        <v>75</v>
      </c>
      <c r="X5565" s="78"/>
    </row>
    <row r="5566" spans="1:24" x14ac:dyDescent="0.25">
      <c r="A5566" s="67"/>
      <c r="B5566" s="67">
        <v>5408</v>
      </c>
      <c r="C5566" s="67" t="s">
        <v>829</v>
      </c>
      <c r="D5566" s="109">
        <v>840011</v>
      </c>
      <c r="E5566" s="86" t="s">
        <v>655</v>
      </c>
      <c r="F5566" s="72">
        <v>755360</v>
      </c>
      <c r="G5566" s="86" t="s">
        <v>225</v>
      </c>
      <c r="H5566" s="87">
        <v>45.28</v>
      </c>
      <c r="I5566" s="87">
        <v>38.349999999999994</v>
      </c>
      <c r="J5566" s="87">
        <v>100</v>
      </c>
      <c r="K5566" s="87">
        <v>33.450000000000003</v>
      </c>
      <c r="L5566" s="101">
        <v>100</v>
      </c>
      <c r="M5566" s="101"/>
      <c r="N5566" s="101"/>
      <c r="O5566" s="101"/>
      <c r="P5566" s="101"/>
      <c r="Q5566" s="78">
        <v>310010</v>
      </c>
      <c r="R5566" s="79" t="s">
        <v>686</v>
      </c>
      <c r="S5566" s="78">
        <v>590</v>
      </c>
      <c r="T5566" s="79" t="s">
        <v>686</v>
      </c>
      <c r="U5566" s="78">
        <v>31</v>
      </c>
      <c r="V5566" s="80" t="s">
        <v>716</v>
      </c>
      <c r="W5566" s="78">
        <v>75</v>
      </c>
      <c r="X5566" s="78"/>
    </row>
    <row r="5567" spans="1:24" x14ac:dyDescent="0.25">
      <c r="A5567" s="67"/>
      <c r="B5567" s="67">
        <v>5409</v>
      </c>
      <c r="C5567" s="67" t="s">
        <v>829</v>
      </c>
      <c r="D5567" s="109">
        <v>840011</v>
      </c>
      <c r="E5567" s="86" t="s">
        <v>655</v>
      </c>
      <c r="F5567" s="72">
        <v>755705</v>
      </c>
      <c r="G5567" s="86" t="s">
        <v>196</v>
      </c>
      <c r="H5567" s="87">
        <v>939.4100000000002</v>
      </c>
      <c r="I5567" s="87">
        <v>431.40999999999997</v>
      </c>
      <c r="J5567" s="87">
        <v>500</v>
      </c>
      <c r="K5567" s="87">
        <v>2.76</v>
      </c>
      <c r="L5567" s="101">
        <v>100</v>
      </c>
      <c r="M5567" s="101"/>
      <c r="N5567" s="101"/>
      <c r="O5567" s="101"/>
      <c r="P5567" s="101"/>
      <c r="Q5567" s="78">
        <v>310010</v>
      </c>
      <c r="R5567" s="79" t="s">
        <v>686</v>
      </c>
      <c r="S5567" s="78">
        <v>590</v>
      </c>
      <c r="T5567" s="79" t="s">
        <v>686</v>
      </c>
      <c r="U5567" s="78">
        <v>31</v>
      </c>
      <c r="V5567" s="80" t="s">
        <v>716</v>
      </c>
      <c r="W5567" s="78">
        <v>75</v>
      </c>
      <c r="X5567" s="78"/>
    </row>
    <row r="5568" spans="1:24" x14ac:dyDescent="0.25">
      <c r="A5568" s="67"/>
      <c r="B5568" s="67">
        <v>5410</v>
      </c>
      <c r="C5568" s="67" t="s">
        <v>829</v>
      </c>
      <c r="D5568" s="109">
        <v>840011</v>
      </c>
      <c r="E5568" s="86" t="s">
        <v>655</v>
      </c>
      <c r="F5568" s="72">
        <v>755730</v>
      </c>
      <c r="G5568" s="86" t="s">
        <v>197</v>
      </c>
      <c r="H5568" s="87">
        <v>30</v>
      </c>
      <c r="I5568" s="87">
        <v>60</v>
      </c>
      <c r="J5568" s="87">
        <v>60</v>
      </c>
      <c r="K5568" s="87">
        <v>0</v>
      </c>
      <c r="L5568" s="101">
        <v>60</v>
      </c>
      <c r="M5568" s="101"/>
      <c r="N5568" s="101"/>
      <c r="O5568" s="101"/>
      <c r="P5568" s="101"/>
      <c r="Q5568" s="78">
        <v>310010</v>
      </c>
      <c r="R5568" s="79" t="s">
        <v>686</v>
      </c>
      <c r="S5568" s="78">
        <v>590</v>
      </c>
      <c r="T5568" s="79" t="s">
        <v>686</v>
      </c>
      <c r="U5568" s="78">
        <v>31</v>
      </c>
      <c r="V5568" s="80" t="s">
        <v>716</v>
      </c>
      <c r="W5568" s="78">
        <v>75</v>
      </c>
      <c r="X5568" s="78"/>
    </row>
    <row r="5569" spans="1:24" x14ac:dyDescent="0.25">
      <c r="A5569" s="67"/>
      <c r="B5569" s="67">
        <v>5411</v>
      </c>
      <c r="C5569" s="67" t="s">
        <v>829</v>
      </c>
      <c r="D5569" s="109">
        <v>840011</v>
      </c>
      <c r="E5569" s="86" t="s">
        <v>655</v>
      </c>
      <c r="F5569" s="72">
        <v>796100</v>
      </c>
      <c r="G5569" s="86" t="s">
        <v>352</v>
      </c>
      <c r="H5569" s="87">
        <v>70143.539999999994</v>
      </c>
      <c r="I5569" s="87">
        <v>87838.860000000015</v>
      </c>
      <c r="J5569" s="87">
        <v>90000</v>
      </c>
      <c r="K5569" s="87">
        <v>81602.47</v>
      </c>
      <c r="L5569" s="101">
        <v>90000</v>
      </c>
      <c r="M5569" s="101"/>
      <c r="N5569" s="101"/>
      <c r="O5569" s="101"/>
      <c r="P5569" s="101"/>
      <c r="Q5569" s="78">
        <v>310010</v>
      </c>
      <c r="R5569" s="79" t="s">
        <v>686</v>
      </c>
      <c r="S5569" s="78">
        <v>590</v>
      </c>
      <c r="T5569" s="79" t="s">
        <v>686</v>
      </c>
      <c r="U5569" s="78">
        <v>31</v>
      </c>
      <c r="V5569" s="80" t="s">
        <v>716</v>
      </c>
      <c r="W5569" s="78">
        <v>79</v>
      </c>
      <c r="X5569" s="78"/>
    </row>
    <row r="5570" spans="1:24" x14ac:dyDescent="0.25">
      <c r="A5570" s="67"/>
      <c r="B5570" s="67">
        <v>5412</v>
      </c>
      <c r="C5570" s="67" t="s">
        <v>829</v>
      </c>
      <c r="D5570" s="109">
        <v>840011</v>
      </c>
      <c r="E5570" s="86" t="s">
        <v>655</v>
      </c>
      <c r="F5570" s="72">
        <v>810992</v>
      </c>
      <c r="G5570" s="86" t="s">
        <v>353</v>
      </c>
      <c r="H5570" s="87">
        <v>0</v>
      </c>
      <c r="I5570" s="87">
        <v>0</v>
      </c>
      <c r="J5570" s="87">
        <v>0</v>
      </c>
      <c r="K5570" s="87">
        <v>0</v>
      </c>
      <c r="L5570" s="101">
        <v>0</v>
      </c>
      <c r="M5570" s="101"/>
      <c r="N5570" s="101"/>
      <c r="O5570" s="101"/>
      <c r="P5570" s="101"/>
      <c r="Q5570" s="78">
        <v>310010</v>
      </c>
      <c r="R5570" s="79" t="s">
        <v>686</v>
      </c>
      <c r="S5570" s="78">
        <v>590</v>
      </c>
      <c r="T5570" s="79" t="s">
        <v>686</v>
      </c>
      <c r="U5570" s="78">
        <v>31</v>
      </c>
      <c r="V5570" s="80" t="s">
        <v>716</v>
      </c>
      <c r="W5570" s="78">
        <v>81</v>
      </c>
      <c r="X5570" s="78"/>
    </row>
    <row r="5571" spans="1:24" x14ac:dyDescent="0.25">
      <c r="A5571" s="67"/>
      <c r="B5571" s="67">
        <v>5413</v>
      </c>
      <c r="C5571" s="67" t="s">
        <v>829</v>
      </c>
      <c r="D5571" s="109">
        <v>840020</v>
      </c>
      <c r="E5571" s="86" t="s">
        <v>656</v>
      </c>
      <c r="F5571" s="72">
        <v>611135</v>
      </c>
      <c r="G5571" s="86" t="s">
        <v>265</v>
      </c>
      <c r="H5571" s="87">
        <v>7734.0500000000011</v>
      </c>
      <c r="I5571" s="87">
        <v>0</v>
      </c>
      <c r="J5571" s="87">
        <v>0</v>
      </c>
      <c r="K5571" s="87">
        <v>0</v>
      </c>
      <c r="L5571" s="101">
        <v>0</v>
      </c>
      <c r="M5571" s="101"/>
      <c r="N5571" s="101"/>
      <c r="O5571" s="101"/>
      <c r="P5571" s="101"/>
      <c r="Q5571" s="78">
        <v>310010</v>
      </c>
      <c r="R5571" s="79" t="s">
        <v>686</v>
      </c>
      <c r="S5571" s="78">
        <v>590</v>
      </c>
      <c r="T5571" s="79" t="s">
        <v>686</v>
      </c>
      <c r="U5571" s="78">
        <v>31</v>
      </c>
      <c r="V5571" s="80" t="s">
        <v>716</v>
      </c>
      <c r="W5571" s="78">
        <v>61</v>
      </c>
      <c r="X5571" s="78"/>
    </row>
    <row r="5572" spans="1:24" x14ac:dyDescent="0.25">
      <c r="A5572" s="67"/>
      <c r="B5572" s="67">
        <v>5414</v>
      </c>
      <c r="C5572" s="67" t="s">
        <v>829</v>
      </c>
      <c r="D5572" s="109">
        <v>840020</v>
      </c>
      <c r="E5572" s="86" t="s">
        <v>656</v>
      </c>
      <c r="F5572" s="72">
        <v>611145</v>
      </c>
      <c r="G5572" s="86" t="s">
        <v>649</v>
      </c>
      <c r="H5572" s="87">
        <v>15485.94</v>
      </c>
      <c r="I5572" s="87">
        <v>16652.04</v>
      </c>
      <c r="J5572" s="87">
        <v>17793</v>
      </c>
      <c r="K5572" s="87">
        <v>10957.09</v>
      </c>
      <c r="L5572" s="101">
        <v>17358</v>
      </c>
      <c r="M5572" s="101"/>
      <c r="N5572" s="101"/>
      <c r="O5572" s="101"/>
      <c r="P5572" s="101"/>
      <c r="Q5572" s="78">
        <v>310010</v>
      </c>
      <c r="R5572" s="79" t="s">
        <v>686</v>
      </c>
      <c r="S5572" s="78">
        <v>590</v>
      </c>
      <c r="T5572" s="79" t="s">
        <v>686</v>
      </c>
      <c r="U5572" s="78">
        <v>31</v>
      </c>
      <c r="V5572" s="80" t="s">
        <v>716</v>
      </c>
      <c r="W5572" s="78">
        <v>61</v>
      </c>
      <c r="X5572" s="78"/>
    </row>
    <row r="5573" spans="1:24" x14ac:dyDescent="0.25">
      <c r="A5573" s="67"/>
      <c r="B5573" s="67">
        <v>5415</v>
      </c>
      <c r="C5573" s="67" t="s">
        <v>829</v>
      </c>
      <c r="D5573" s="109">
        <v>840020</v>
      </c>
      <c r="E5573" s="86" t="s">
        <v>656</v>
      </c>
      <c r="F5573" s="72">
        <v>611148</v>
      </c>
      <c r="G5573" s="86" t="s">
        <v>653</v>
      </c>
      <c r="H5573" s="87">
        <v>7734.06</v>
      </c>
      <c r="I5573" s="87">
        <v>16086.839999999998</v>
      </c>
      <c r="J5573" s="87">
        <v>16931</v>
      </c>
      <c r="K5573" s="87">
        <v>8465.1</v>
      </c>
      <c r="L5573" s="101">
        <v>17608</v>
      </c>
      <c r="M5573" s="101"/>
      <c r="N5573" s="101"/>
      <c r="O5573" s="101"/>
      <c r="P5573" s="101"/>
      <c r="Q5573" s="78">
        <v>310010</v>
      </c>
      <c r="R5573" s="79" t="s">
        <v>686</v>
      </c>
      <c r="S5573" s="78">
        <v>590</v>
      </c>
      <c r="T5573" s="79" t="s">
        <v>686</v>
      </c>
      <c r="U5573" s="78">
        <v>31</v>
      </c>
      <c r="V5573" s="80" t="s">
        <v>716</v>
      </c>
      <c r="W5573" s="78">
        <v>61</v>
      </c>
      <c r="X5573" s="78"/>
    </row>
    <row r="5574" spans="1:24" x14ac:dyDescent="0.25">
      <c r="A5574" s="67"/>
      <c r="B5574" s="67">
        <v>5416</v>
      </c>
      <c r="C5574" s="67" t="s">
        <v>829</v>
      </c>
      <c r="D5574" s="109">
        <v>840020</v>
      </c>
      <c r="E5574" s="86" t="s">
        <v>656</v>
      </c>
      <c r="F5574" s="72">
        <v>712340</v>
      </c>
      <c r="G5574" s="86" t="s">
        <v>650</v>
      </c>
      <c r="H5574" s="87">
        <v>12090</v>
      </c>
      <c r="I5574" s="87">
        <v>12225</v>
      </c>
      <c r="J5574" s="87">
        <v>13718</v>
      </c>
      <c r="K5574" s="87">
        <v>0</v>
      </c>
      <c r="L5574" s="101">
        <v>10000</v>
      </c>
      <c r="M5574" s="101"/>
      <c r="N5574" s="101"/>
      <c r="O5574" s="101"/>
      <c r="P5574" s="101"/>
      <c r="Q5574" s="78">
        <v>310010</v>
      </c>
      <c r="R5574" s="79" t="s">
        <v>686</v>
      </c>
      <c r="S5574" s="78">
        <v>590</v>
      </c>
      <c r="T5574" s="79" t="s">
        <v>686</v>
      </c>
      <c r="U5574" s="78">
        <v>31</v>
      </c>
      <c r="V5574" s="80" t="s">
        <v>716</v>
      </c>
      <c r="W5574" s="78">
        <v>71</v>
      </c>
      <c r="X5574" s="78"/>
    </row>
    <row r="5575" spans="1:24" x14ac:dyDescent="0.25">
      <c r="A5575" s="67"/>
      <c r="B5575" s="67">
        <v>5417</v>
      </c>
      <c r="C5575" s="67" t="s">
        <v>829</v>
      </c>
      <c r="D5575" s="109">
        <v>840020</v>
      </c>
      <c r="E5575" s="86" t="s">
        <v>656</v>
      </c>
      <c r="F5575" s="72">
        <v>712450</v>
      </c>
      <c r="G5575" s="86" t="s">
        <v>338</v>
      </c>
      <c r="H5575" s="87">
        <v>2414.1</v>
      </c>
      <c r="I5575" s="87">
        <v>376</v>
      </c>
      <c r="J5575" s="87">
        <v>2500</v>
      </c>
      <c r="K5575" s="87">
        <v>0</v>
      </c>
      <c r="L5575" s="101">
        <v>500</v>
      </c>
      <c r="M5575" s="101"/>
      <c r="N5575" s="101"/>
      <c r="O5575" s="101"/>
      <c r="P5575" s="101"/>
      <c r="Q5575" s="78">
        <v>310010</v>
      </c>
      <c r="R5575" s="79" t="s">
        <v>686</v>
      </c>
      <c r="S5575" s="78">
        <v>590</v>
      </c>
      <c r="T5575" s="79" t="s">
        <v>686</v>
      </c>
      <c r="U5575" s="78">
        <v>31</v>
      </c>
      <c r="V5575" s="80" t="s">
        <v>716</v>
      </c>
      <c r="W5575" s="78">
        <v>71</v>
      </c>
      <c r="X5575" s="78"/>
    </row>
    <row r="5576" spans="1:24" x14ac:dyDescent="0.25">
      <c r="A5576" s="67"/>
      <c r="B5576" s="67">
        <v>5418</v>
      </c>
      <c r="C5576" s="67" t="s">
        <v>829</v>
      </c>
      <c r="D5576" s="109">
        <v>840020</v>
      </c>
      <c r="E5576" s="86" t="s">
        <v>656</v>
      </c>
      <c r="F5576" s="72">
        <v>733110</v>
      </c>
      <c r="G5576" s="86" t="s">
        <v>214</v>
      </c>
      <c r="H5576" s="87">
        <v>11323.6</v>
      </c>
      <c r="I5576" s="87">
        <v>11535.42</v>
      </c>
      <c r="J5576" s="87">
        <v>14000</v>
      </c>
      <c r="K5576" s="87">
        <v>2750</v>
      </c>
      <c r="L5576" s="101">
        <v>10000</v>
      </c>
      <c r="M5576" s="101"/>
      <c r="N5576" s="101"/>
      <c r="O5576" s="101"/>
      <c r="P5576" s="101"/>
      <c r="Q5576" s="78">
        <v>310010</v>
      </c>
      <c r="R5576" s="79" t="s">
        <v>686</v>
      </c>
      <c r="S5576" s="78">
        <v>590</v>
      </c>
      <c r="T5576" s="79" t="s">
        <v>686</v>
      </c>
      <c r="U5576" s="78">
        <v>31</v>
      </c>
      <c r="V5576" s="80" t="s">
        <v>716</v>
      </c>
      <c r="W5576" s="78">
        <v>73</v>
      </c>
      <c r="X5576" s="78"/>
    </row>
    <row r="5577" spans="1:24" x14ac:dyDescent="0.25">
      <c r="A5577" s="67"/>
      <c r="B5577" s="67">
        <v>5419</v>
      </c>
      <c r="C5577" s="67" t="s">
        <v>829</v>
      </c>
      <c r="D5577" s="109">
        <v>840020</v>
      </c>
      <c r="E5577" s="86" t="s">
        <v>656</v>
      </c>
      <c r="F5577" s="72">
        <v>744210</v>
      </c>
      <c r="G5577" s="86" t="s">
        <v>190</v>
      </c>
      <c r="H5577" s="87">
        <v>0</v>
      </c>
      <c r="I5577" s="87">
        <v>44.8</v>
      </c>
      <c r="J5577" s="87">
        <v>500</v>
      </c>
      <c r="K5577" s="87">
        <v>0</v>
      </c>
      <c r="L5577" s="101">
        <v>500</v>
      </c>
      <c r="M5577" s="101"/>
      <c r="N5577" s="101"/>
      <c r="O5577" s="101"/>
      <c r="P5577" s="101"/>
      <c r="Q5577" s="78">
        <v>310010</v>
      </c>
      <c r="R5577" s="79" t="s">
        <v>686</v>
      </c>
      <c r="S5577" s="78">
        <v>590</v>
      </c>
      <c r="T5577" s="79" t="s">
        <v>686</v>
      </c>
      <c r="U5577" s="78">
        <v>31</v>
      </c>
      <c r="V5577" s="80" t="s">
        <v>716</v>
      </c>
      <c r="W5577" s="78">
        <v>74</v>
      </c>
      <c r="X5577" s="78"/>
    </row>
    <row r="5578" spans="1:24" x14ac:dyDescent="0.25">
      <c r="A5578" s="67"/>
      <c r="B5578" s="67">
        <v>5420</v>
      </c>
      <c r="C5578" s="67" t="s">
        <v>829</v>
      </c>
      <c r="D5578" s="109">
        <v>840020</v>
      </c>
      <c r="E5578" s="86" t="s">
        <v>656</v>
      </c>
      <c r="F5578" s="72">
        <v>755115</v>
      </c>
      <c r="G5578" s="86" t="s">
        <v>392</v>
      </c>
      <c r="H5578" s="87">
        <v>33234.789999999994</v>
      </c>
      <c r="I5578" s="87">
        <v>21792.339999999997</v>
      </c>
      <c r="J5578" s="87">
        <v>27036</v>
      </c>
      <c r="K5578" s="87">
        <v>11502.58</v>
      </c>
      <c r="L5578" s="101">
        <v>15000</v>
      </c>
      <c r="M5578" s="101"/>
      <c r="N5578" s="101"/>
      <c r="O5578" s="101"/>
      <c r="P5578" s="101"/>
      <c r="Q5578" s="78">
        <v>310010</v>
      </c>
      <c r="R5578" s="79" t="s">
        <v>686</v>
      </c>
      <c r="S5578" s="78">
        <v>590</v>
      </c>
      <c r="T5578" s="79" t="s">
        <v>686</v>
      </c>
      <c r="U5578" s="78">
        <v>31</v>
      </c>
      <c r="V5578" s="80" t="s">
        <v>716</v>
      </c>
      <c r="W5578" s="78">
        <v>74</v>
      </c>
      <c r="X5578" s="78"/>
    </row>
    <row r="5579" spans="1:24" x14ac:dyDescent="0.25">
      <c r="A5579" s="67"/>
      <c r="B5579" s="67">
        <v>5421</v>
      </c>
      <c r="C5579" s="67" t="s">
        <v>829</v>
      </c>
      <c r="D5579" s="109">
        <v>840020</v>
      </c>
      <c r="E5579" s="86" t="s">
        <v>656</v>
      </c>
      <c r="F5579" s="72">
        <v>755120</v>
      </c>
      <c r="G5579" s="86" t="s">
        <v>654</v>
      </c>
      <c r="H5579" s="87">
        <v>0</v>
      </c>
      <c r="I5579" s="87">
        <v>0</v>
      </c>
      <c r="J5579" s="87">
        <v>500</v>
      </c>
      <c r="K5579" s="87">
        <v>0</v>
      </c>
      <c r="L5579" s="101">
        <v>500</v>
      </c>
      <c r="M5579" s="101"/>
      <c r="N5579" s="101"/>
      <c r="O5579" s="101"/>
      <c r="P5579" s="101"/>
      <c r="Q5579" s="78">
        <v>310010</v>
      </c>
      <c r="R5579" s="79" t="s">
        <v>686</v>
      </c>
      <c r="S5579" s="78">
        <v>590</v>
      </c>
      <c r="T5579" s="79" t="s">
        <v>686</v>
      </c>
      <c r="U5579" s="78">
        <v>31</v>
      </c>
      <c r="V5579" s="80" t="s">
        <v>716</v>
      </c>
      <c r="W5579" s="78">
        <v>75</v>
      </c>
      <c r="X5579" s="78"/>
    </row>
    <row r="5580" spans="1:24" x14ac:dyDescent="0.25">
      <c r="A5580" s="67"/>
      <c r="B5580" s="67">
        <v>5422</v>
      </c>
      <c r="C5580" s="67" t="s">
        <v>829</v>
      </c>
      <c r="D5580" s="109">
        <v>840020</v>
      </c>
      <c r="E5580" s="86" t="s">
        <v>656</v>
      </c>
      <c r="F5580" s="72">
        <v>755360</v>
      </c>
      <c r="G5580" s="86" t="s">
        <v>225</v>
      </c>
      <c r="H5580" s="87">
        <v>13.84</v>
      </c>
      <c r="I5580" s="87">
        <v>33.32</v>
      </c>
      <c r="J5580" s="87">
        <v>100</v>
      </c>
      <c r="K5580" s="87">
        <v>0</v>
      </c>
      <c r="L5580" s="101">
        <v>100</v>
      </c>
      <c r="M5580" s="101"/>
      <c r="N5580" s="101"/>
      <c r="O5580" s="101"/>
      <c r="P5580" s="101"/>
      <c r="Q5580" s="78">
        <v>310010</v>
      </c>
      <c r="R5580" s="79" t="s">
        <v>686</v>
      </c>
      <c r="S5580" s="78">
        <v>590</v>
      </c>
      <c r="T5580" s="79" t="s">
        <v>686</v>
      </c>
      <c r="U5580" s="78">
        <v>31</v>
      </c>
      <c r="V5580" s="80" t="s">
        <v>716</v>
      </c>
      <c r="W5580" s="78">
        <v>75</v>
      </c>
      <c r="X5580" s="78"/>
    </row>
    <row r="5581" spans="1:24" x14ac:dyDescent="0.25">
      <c r="A5581" s="67"/>
      <c r="B5581" s="67">
        <v>5423</v>
      </c>
      <c r="C5581" s="67" t="s">
        <v>829</v>
      </c>
      <c r="D5581" s="109">
        <v>840020</v>
      </c>
      <c r="E5581" s="86" t="s">
        <v>656</v>
      </c>
      <c r="F5581" s="72">
        <v>755545</v>
      </c>
      <c r="G5581" s="86" t="s">
        <v>244</v>
      </c>
      <c r="H5581" s="87">
        <v>0</v>
      </c>
      <c r="I5581" s="87">
        <v>7188.93</v>
      </c>
      <c r="J5581" s="87">
        <v>0</v>
      </c>
      <c r="K5581" s="87">
        <v>0</v>
      </c>
      <c r="L5581" s="101">
        <v>11362</v>
      </c>
      <c r="M5581" s="101"/>
      <c r="N5581" s="101"/>
      <c r="O5581" s="80">
        <v>11362</v>
      </c>
      <c r="P5581" s="101"/>
      <c r="Q5581" s="78">
        <v>310010</v>
      </c>
      <c r="R5581" s="79" t="s">
        <v>686</v>
      </c>
      <c r="S5581" s="78">
        <v>590</v>
      </c>
      <c r="T5581" s="79" t="s">
        <v>686</v>
      </c>
      <c r="U5581" s="78">
        <v>31</v>
      </c>
      <c r="V5581" s="80" t="s">
        <v>716</v>
      </c>
      <c r="W5581" s="78">
        <v>75</v>
      </c>
      <c r="X5581" s="78"/>
    </row>
    <row r="5582" spans="1:24" x14ac:dyDescent="0.25">
      <c r="A5582" s="67"/>
      <c r="B5582" s="67">
        <v>5424</v>
      </c>
      <c r="C5582" s="67" t="s">
        <v>829</v>
      </c>
      <c r="D5582" s="109">
        <v>840020</v>
      </c>
      <c r="E5582" s="86" t="s">
        <v>656</v>
      </c>
      <c r="F5582" s="72">
        <v>755705</v>
      </c>
      <c r="G5582" s="86" t="s">
        <v>196</v>
      </c>
      <c r="H5582" s="87">
        <v>518</v>
      </c>
      <c r="I5582" s="87">
        <v>511.25</v>
      </c>
      <c r="J5582" s="87">
        <v>500</v>
      </c>
      <c r="K5582" s="87">
        <v>89.63</v>
      </c>
      <c r="L5582" s="101">
        <v>100</v>
      </c>
      <c r="M5582" s="101"/>
      <c r="N5582" s="101"/>
      <c r="O5582" s="101"/>
      <c r="P5582" s="101"/>
      <c r="Q5582" s="78">
        <v>310010</v>
      </c>
      <c r="R5582" s="79" t="s">
        <v>686</v>
      </c>
      <c r="S5582" s="78">
        <v>590</v>
      </c>
      <c r="T5582" s="79" t="s">
        <v>686</v>
      </c>
      <c r="U5582" s="78">
        <v>31</v>
      </c>
      <c r="V5582" s="80" t="s">
        <v>716</v>
      </c>
      <c r="W5582" s="78">
        <v>75</v>
      </c>
      <c r="X5582" s="78"/>
    </row>
    <row r="5583" spans="1:24" x14ac:dyDescent="0.25">
      <c r="A5583" s="67"/>
      <c r="B5583" s="67">
        <v>5425</v>
      </c>
      <c r="C5583" s="67" t="s">
        <v>829</v>
      </c>
      <c r="D5583" s="109">
        <v>840020</v>
      </c>
      <c r="E5583" s="86" t="s">
        <v>656</v>
      </c>
      <c r="F5583" s="72">
        <v>755730</v>
      </c>
      <c r="G5583" s="86" t="s">
        <v>197</v>
      </c>
      <c r="H5583" s="87">
        <v>581</v>
      </c>
      <c r="I5583" s="87">
        <v>596</v>
      </c>
      <c r="J5583" s="87">
        <v>600</v>
      </c>
      <c r="K5583" s="87">
        <v>360</v>
      </c>
      <c r="L5583" s="101">
        <v>500</v>
      </c>
      <c r="M5583" s="101"/>
      <c r="N5583" s="101"/>
      <c r="O5583" s="101"/>
      <c r="P5583" s="101"/>
      <c r="Q5583" s="78">
        <v>310010</v>
      </c>
      <c r="R5583" s="79" t="s">
        <v>686</v>
      </c>
      <c r="S5583" s="78">
        <v>590</v>
      </c>
      <c r="T5583" s="79" t="s">
        <v>686</v>
      </c>
      <c r="U5583" s="78">
        <v>31</v>
      </c>
      <c r="V5583" s="80" t="s">
        <v>716</v>
      </c>
      <c r="W5583" s="78">
        <v>75</v>
      </c>
      <c r="X5583" s="78"/>
    </row>
    <row r="5584" spans="1:24" x14ac:dyDescent="0.25">
      <c r="A5584" s="67"/>
      <c r="B5584" s="67">
        <v>5426</v>
      </c>
      <c r="C5584" s="67" t="s">
        <v>829</v>
      </c>
      <c r="D5584" s="109">
        <v>840020</v>
      </c>
      <c r="E5584" s="86" t="s">
        <v>656</v>
      </c>
      <c r="F5584" s="72">
        <v>755738</v>
      </c>
      <c r="G5584" s="86" t="s">
        <v>372</v>
      </c>
      <c r="H5584" s="87">
        <v>7438.24</v>
      </c>
      <c r="I5584" s="87">
        <v>12949.550000000001</v>
      </c>
      <c r="J5584" s="87">
        <v>12142</v>
      </c>
      <c r="K5584" s="87">
        <v>0</v>
      </c>
      <c r="L5584" s="101">
        <v>9910</v>
      </c>
      <c r="M5584" s="101"/>
      <c r="N5584" s="101"/>
      <c r="O5584" s="101"/>
      <c r="P5584" s="101"/>
      <c r="Q5584" s="78">
        <v>310010</v>
      </c>
      <c r="R5584" s="79" t="s">
        <v>686</v>
      </c>
      <c r="S5584" s="78">
        <v>590</v>
      </c>
      <c r="T5584" s="79" t="s">
        <v>686</v>
      </c>
      <c r="U5584" s="78">
        <v>31</v>
      </c>
      <c r="V5584" s="80" t="s">
        <v>716</v>
      </c>
      <c r="W5584" s="78">
        <v>75</v>
      </c>
      <c r="X5584" s="78"/>
    </row>
    <row r="5585" spans="1:24" x14ac:dyDescent="0.25">
      <c r="A5585" s="67"/>
      <c r="B5585" s="67">
        <v>5427</v>
      </c>
      <c r="C5585" s="67" t="s">
        <v>829</v>
      </c>
      <c r="D5585" s="109">
        <v>840020</v>
      </c>
      <c r="E5585" s="86" t="s">
        <v>656</v>
      </c>
      <c r="F5585" s="72">
        <v>796100</v>
      </c>
      <c r="G5585" s="86" t="s">
        <v>352</v>
      </c>
      <c r="H5585" s="87">
        <v>50198.12</v>
      </c>
      <c r="I5585" s="87">
        <v>50221.220000000008</v>
      </c>
      <c r="J5585" s="87">
        <v>62000</v>
      </c>
      <c r="K5585" s="87">
        <v>51363.39</v>
      </c>
      <c r="L5585" s="101">
        <v>62000</v>
      </c>
      <c r="M5585" s="101"/>
      <c r="N5585" s="101"/>
      <c r="O5585" s="101"/>
      <c r="P5585" s="101"/>
      <c r="Q5585" s="78">
        <v>310010</v>
      </c>
      <c r="R5585" s="79" t="s">
        <v>686</v>
      </c>
      <c r="S5585" s="78">
        <v>590</v>
      </c>
      <c r="T5585" s="79" t="s">
        <v>686</v>
      </c>
      <c r="U5585" s="78">
        <v>31</v>
      </c>
      <c r="V5585" s="80" t="s">
        <v>716</v>
      </c>
      <c r="W5585" s="78">
        <v>79</v>
      </c>
      <c r="X5585" s="78"/>
    </row>
    <row r="5586" spans="1:24" x14ac:dyDescent="0.25">
      <c r="A5586" s="67"/>
      <c r="B5586" s="67">
        <v>5428</v>
      </c>
      <c r="C5586" s="67" t="s">
        <v>829</v>
      </c>
      <c r="D5586" s="109">
        <v>840020</v>
      </c>
      <c r="E5586" s="86" t="s">
        <v>656</v>
      </c>
      <c r="F5586" s="72">
        <v>810992</v>
      </c>
      <c r="G5586" s="86" t="s">
        <v>353</v>
      </c>
      <c r="H5586" s="87">
        <v>0</v>
      </c>
      <c r="I5586" s="87">
        <v>0</v>
      </c>
      <c r="J5586" s="87">
        <v>0</v>
      </c>
      <c r="K5586" s="87">
        <v>0</v>
      </c>
      <c r="L5586" s="101">
        <v>0</v>
      </c>
      <c r="M5586" s="101"/>
      <c r="N5586" s="101"/>
      <c r="O5586" s="101"/>
      <c r="P5586" s="101"/>
      <c r="Q5586" s="78">
        <v>310010</v>
      </c>
      <c r="R5586" s="79" t="s">
        <v>686</v>
      </c>
      <c r="S5586" s="78">
        <v>590</v>
      </c>
      <c r="T5586" s="79" t="s">
        <v>686</v>
      </c>
      <c r="U5586" s="78">
        <v>31</v>
      </c>
      <c r="V5586" s="80" t="s">
        <v>716</v>
      </c>
      <c r="W5586" s="78">
        <v>81</v>
      </c>
      <c r="X5586" s="78"/>
    </row>
    <row r="5587" spans="1:24" x14ac:dyDescent="0.25">
      <c r="A5587" s="67"/>
      <c r="B5587" s="67">
        <v>5429</v>
      </c>
      <c r="C5587" s="67" t="s">
        <v>829</v>
      </c>
      <c r="D5587" s="109">
        <v>870102</v>
      </c>
      <c r="E5587" s="86" t="s">
        <v>720</v>
      </c>
      <c r="F5587" s="72">
        <v>590099</v>
      </c>
      <c r="G5587" s="86" t="s">
        <v>348</v>
      </c>
      <c r="H5587" s="87">
        <v>0</v>
      </c>
      <c r="I5587" s="87">
        <v>5578</v>
      </c>
      <c r="J5587" s="87">
        <v>0</v>
      </c>
      <c r="K5587" s="87">
        <v>5310</v>
      </c>
      <c r="L5587" s="101">
        <v>5400</v>
      </c>
      <c r="M5587" s="101"/>
      <c r="N5587" s="101"/>
      <c r="O5587" s="101"/>
      <c r="P5587" s="101"/>
      <c r="Q5587" s="78">
        <v>371110</v>
      </c>
      <c r="R5587" s="79" t="s">
        <v>686</v>
      </c>
      <c r="S5587" s="78">
        <v>590</v>
      </c>
      <c r="T5587" s="79" t="s">
        <v>686</v>
      </c>
      <c r="U5587" s="78">
        <v>31</v>
      </c>
      <c r="V5587" s="80" t="s">
        <v>716</v>
      </c>
      <c r="W5587" s="78">
        <v>59</v>
      </c>
      <c r="X5587" s="78"/>
    </row>
    <row r="5588" spans="1:24" x14ac:dyDescent="0.25">
      <c r="A5588" s="67"/>
      <c r="B5588" s="67">
        <v>5430</v>
      </c>
      <c r="C5588" s="67" t="s">
        <v>829</v>
      </c>
      <c r="D5588" s="109">
        <v>870102</v>
      </c>
      <c r="E5588" s="86" t="s">
        <v>720</v>
      </c>
      <c r="F5588" s="72">
        <v>611494</v>
      </c>
      <c r="G5588" s="86" t="s">
        <v>534</v>
      </c>
      <c r="H5588" s="87">
        <v>0</v>
      </c>
      <c r="I5588" s="87">
        <v>0</v>
      </c>
      <c r="J5588" s="87">
        <v>391</v>
      </c>
      <c r="K5588" s="87">
        <v>390.98</v>
      </c>
      <c r="L5588" s="101">
        <v>300</v>
      </c>
      <c r="M5588" s="101"/>
      <c r="N5588" s="101"/>
      <c r="O5588" s="101"/>
      <c r="P5588" s="101"/>
      <c r="Q5588" s="78">
        <v>371110</v>
      </c>
      <c r="R5588" s="79" t="s">
        <v>686</v>
      </c>
      <c r="S5588" s="78">
        <v>590</v>
      </c>
      <c r="T5588" s="79" t="s">
        <v>686</v>
      </c>
      <c r="U5588" s="78">
        <v>31</v>
      </c>
      <c r="V5588" s="80" t="s">
        <v>716</v>
      </c>
      <c r="W5588" s="78">
        <v>61</v>
      </c>
      <c r="X5588" s="78"/>
    </row>
    <row r="5589" spans="1:24" x14ac:dyDescent="0.25">
      <c r="A5589" s="67"/>
      <c r="B5589" s="67">
        <v>5431</v>
      </c>
      <c r="C5589" s="67" t="s">
        <v>829</v>
      </c>
      <c r="D5589" s="109">
        <v>870102</v>
      </c>
      <c r="E5589" s="86" t="s">
        <v>720</v>
      </c>
      <c r="F5589" s="72">
        <v>712340</v>
      </c>
      <c r="G5589" s="86" t="s">
        <v>650</v>
      </c>
      <c r="H5589" s="87">
        <v>0</v>
      </c>
      <c r="I5589" s="87">
        <v>4340</v>
      </c>
      <c r="J5589" s="87">
        <v>4109</v>
      </c>
      <c r="K5589" s="87">
        <v>4080</v>
      </c>
      <c r="L5589" s="101">
        <v>4100</v>
      </c>
      <c r="M5589" s="101"/>
      <c r="N5589" s="101"/>
      <c r="O5589" s="101"/>
      <c r="P5589" s="101"/>
      <c r="Q5589" s="78">
        <v>371110</v>
      </c>
      <c r="R5589" s="79" t="s">
        <v>686</v>
      </c>
      <c r="S5589" s="78">
        <v>590</v>
      </c>
      <c r="T5589" s="79" t="s">
        <v>686</v>
      </c>
      <c r="U5589" s="78">
        <v>31</v>
      </c>
      <c r="V5589" s="80" t="s">
        <v>716</v>
      </c>
      <c r="W5589" s="78">
        <v>71</v>
      </c>
      <c r="X5589" s="78"/>
    </row>
    <row r="5590" spans="1:24" x14ac:dyDescent="0.25">
      <c r="A5590" s="67"/>
      <c r="B5590" s="67">
        <v>5432</v>
      </c>
      <c r="C5590" s="67" t="s">
        <v>829</v>
      </c>
      <c r="D5590" s="109">
        <v>870102</v>
      </c>
      <c r="E5590" s="86" t="s">
        <v>720</v>
      </c>
      <c r="F5590" s="72">
        <v>733110</v>
      </c>
      <c r="G5590" s="86" t="s">
        <v>214</v>
      </c>
      <c r="H5590" s="87">
        <v>0</v>
      </c>
      <c r="I5590" s="87">
        <v>613.24</v>
      </c>
      <c r="J5590" s="87">
        <v>750</v>
      </c>
      <c r="K5590" s="87">
        <v>749.17</v>
      </c>
      <c r="L5590" s="101">
        <v>750</v>
      </c>
      <c r="M5590" s="101"/>
      <c r="N5590" s="101"/>
      <c r="O5590" s="101"/>
      <c r="P5590" s="101"/>
      <c r="Q5590" s="78">
        <v>371110</v>
      </c>
      <c r="R5590" s="79" t="s">
        <v>686</v>
      </c>
      <c r="S5590" s="78">
        <v>590</v>
      </c>
      <c r="T5590" s="79" t="s">
        <v>686</v>
      </c>
      <c r="U5590" s="78">
        <v>31</v>
      </c>
      <c r="V5590" s="80" t="s">
        <v>716</v>
      </c>
      <c r="W5590" s="78">
        <v>73</v>
      </c>
      <c r="X5590" s="78"/>
    </row>
    <row r="5591" spans="1:24" x14ac:dyDescent="0.25">
      <c r="A5591" s="67"/>
      <c r="B5591" s="67">
        <v>5433</v>
      </c>
      <c r="C5591" s="67" t="s">
        <v>829</v>
      </c>
      <c r="D5591" s="109">
        <v>870102</v>
      </c>
      <c r="E5591" s="86" t="s">
        <v>720</v>
      </c>
      <c r="F5591" s="72">
        <v>755360</v>
      </c>
      <c r="G5591" s="86" t="s">
        <v>225</v>
      </c>
      <c r="H5591" s="87">
        <v>0</v>
      </c>
      <c r="I5591" s="87">
        <v>97.46</v>
      </c>
      <c r="J5591" s="87">
        <v>100</v>
      </c>
      <c r="K5591" s="87">
        <v>79.75</v>
      </c>
      <c r="L5591" s="101">
        <v>100</v>
      </c>
      <c r="M5591" s="101"/>
      <c r="N5591" s="101"/>
      <c r="O5591" s="101"/>
      <c r="P5591" s="101"/>
      <c r="Q5591" s="78">
        <v>371110</v>
      </c>
      <c r="R5591" s="79" t="s">
        <v>686</v>
      </c>
      <c r="S5591" s="78">
        <v>590</v>
      </c>
      <c r="T5591" s="79" t="s">
        <v>686</v>
      </c>
      <c r="U5591" s="78">
        <v>31</v>
      </c>
      <c r="V5591" s="80" t="s">
        <v>716</v>
      </c>
      <c r="W5591" s="78">
        <v>75</v>
      </c>
      <c r="X5591" s="78"/>
    </row>
    <row r="5592" spans="1:24" x14ac:dyDescent="0.25">
      <c r="A5592" s="67"/>
      <c r="B5592" s="67">
        <v>5434</v>
      </c>
      <c r="C5592" s="67" t="s">
        <v>829</v>
      </c>
      <c r="D5592" s="109">
        <v>870102</v>
      </c>
      <c r="E5592" s="86" t="s">
        <v>720</v>
      </c>
      <c r="F5592" s="72">
        <v>755738</v>
      </c>
      <c r="G5592" s="86" t="s">
        <v>372</v>
      </c>
      <c r="H5592" s="87">
        <v>0</v>
      </c>
      <c r="I5592" s="87">
        <v>0</v>
      </c>
      <c r="J5592" s="87">
        <v>228</v>
      </c>
      <c r="K5592" s="87">
        <v>0</v>
      </c>
      <c r="L5592" s="101">
        <v>150</v>
      </c>
      <c r="M5592" s="101"/>
      <c r="N5592" s="101"/>
      <c r="O5592" s="101"/>
      <c r="P5592" s="101"/>
      <c r="Q5592" s="78">
        <v>971110</v>
      </c>
      <c r="R5592" s="79" t="s">
        <v>686</v>
      </c>
      <c r="S5592" s="78">
        <v>590</v>
      </c>
      <c r="T5592" s="79" t="s">
        <v>686</v>
      </c>
      <c r="U5592" s="78">
        <v>31</v>
      </c>
      <c r="V5592" s="80" t="s">
        <v>716</v>
      </c>
      <c r="W5592" s="78">
        <v>75</v>
      </c>
      <c r="X5592" s="78"/>
    </row>
    <row r="5593" spans="1:24" x14ac:dyDescent="0.25">
      <c r="A5593" s="67"/>
      <c r="B5593" s="67">
        <v>5435</v>
      </c>
      <c r="C5593" s="67" t="s">
        <v>829</v>
      </c>
      <c r="D5593" s="109">
        <v>870110</v>
      </c>
      <c r="E5593" s="86" t="s">
        <v>721</v>
      </c>
      <c r="F5593" s="72">
        <v>590099</v>
      </c>
      <c r="G5593" s="86" t="s">
        <v>348</v>
      </c>
      <c r="H5593" s="87">
        <v>24311.670000000002</v>
      </c>
      <c r="I5593" s="87">
        <v>17327.599999999999</v>
      </c>
      <c r="J5593" s="87">
        <v>16000</v>
      </c>
      <c r="K5593" s="87">
        <v>1740</v>
      </c>
      <c r="L5593" s="101">
        <v>18000</v>
      </c>
      <c r="M5593" s="101"/>
      <c r="N5593" s="101"/>
      <c r="O5593" s="101"/>
      <c r="P5593" s="101"/>
      <c r="Q5593" s="78">
        <v>310010</v>
      </c>
      <c r="R5593" s="79" t="s">
        <v>686</v>
      </c>
      <c r="S5593" s="78">
        <v>590</v>
      </c>
      <c r="T5593" s="79" t="s">
        <v>686</v>
      </c>
      <c r="U5593" s="78">
        <v>31</v>
      </c>
      <c r="V5593" s="80" t="s">
        <v>716</v>
      </c>
      <c r="W5593" s="78">
        <v>59</v>
      </c>
      <c r="X5593" s="78"/>
    </row>
    <row r="5594" spans="1:24" x14ac:dyDescent="0.25">
      <c r="A5594" s="67"/>
      <c r="B5594" s="67">
        <v>5436</v>
      </c>
      <c r="C5594" s="67" t="s">
        <v>829</v>
      </c>
      <c r="D5594" s="109">
        <v>870110</v>
      </c>
      <c r="E5594" s="86" t="s">
        <v>721</v>
      </c>
      <c r="F5594" s="72">
        <v>611130</v>
      </c>
      <c r="G5594" s="86" t="s">
        <v>261</v>
      </c>
      <c r="H5594" s="87">
        <v>1279.6600000000001</v>
      </c>
      <c r="I5594" s="87">
        <v>0</v>
      </c>
      <c r="J5594" s="87">
        <v>0</v>
      </c>
      <c r="K5594" s="87">
        <v>0</v>
      </c>
      <c r="L5594" s="101">
        <v>0</v>
      </c>
      <c r="M5594" s="101"/>
      <c r="N5594" s="101"/>
      <c r="O5594" s="101"/>
      <c r="P5594" s="101"/>
      <c r="Q5594" s="78">
        <v>310010</v>
      </c>
      <c r="R5594" s="79" t="s">
        <v>686</v>
      </c>
      <c r="S5594" s="78">
        <v>590</v>
      </c>
      <c r="T5594" s="79" t="s">
        <v>686</v>
      </c>
      <c r="U5594" s="78">
        <v>31</v>
      </c>
      <c r="V5594" s="80" t="s">
        <v>716</v>
      </c>
      <c r="W5594" s="78">
        <v>61</v>
      </c>
      <c r="X5594" s="78"/>
    </row>
    <row r="5595" spans="1:24" x14ac:dyDescent="0.25">
      <c r="A5595" s="67"/>
      <c r="B5595" s="67">
        <v>5437</v>
      </c>
      <c r="C5595" s="67" t="s">
        <v>829</v>
      </c>
      <c r="D5595" s="109">
        <v>870110</v>
      </c>
      <c r="E5595" s="86" t="s">
        <v>721</v>
      </c>
      <c r="F5595" s="72">
        <v>611155</v>
      </c>
      <c r="G5595" s="86" t="s">
        <v>266</v>
      </c>
      <c r="H5595" s="87">
        <v>1336.66</v>
      </c>
      <c r="I5595" s="87">
        <v>-0.65999999999996817</v>
      </c>
      <c r="J5595" s="87">
        <v>0</v>
      </c>
      <c r="K5595" s="87">
        <v>0</v>
      </c>
      <c r="L5595" s="101">
        <v>0</v>
      </c>
      <c r="M5595" s="101"/>
      <c r="N5595" s="101"/>
      <c r="O5595" s="101"/>
      <c r="P5595" s="101"/>
      <c r="Q5595" s="78">
        <v>310010</v>
      </c>
      <c r="R5595" s="79" t="s">
        <v>686</v>
      </c>
      <c r="S5595" s="78">
        <v>590</v>
      </c>
      <c r="T5595" s="79" t="s">
        <v>686</v>
      </c>
      <c r="U5595" s="78">
        <v>31</v>
      </c>
      <c r="V5595" s="80" t="s">
        <v>716</v>
      </c>
      <c r="W5595" s="78">
        <v>61</v>
      </c>
      <c r="X5595" s="78"/>
    </row>
    <row r="5596" spans="1:24" s="66" customFormat="1" x14ac:dyDescent="0.25">
      <c r="A5596" s="67"/>
      <c r="B5596" s="67">
        <v>5438</v>
      </c>
      <c r="C5596" s="67" t="s">
        <v>829</v>
      </c>
      <c r="D5596" s="109">
        <v>870110</v>
      </c>
      <c r="E5596" s="86" t="s">
        <v>721</v>
      </c>
      <c r="F5596" s="72">
        <v>611460</v>
      </c>
      <c r="G5596" s="86" t="s">
        <v>182</v>
      </c>
      <c r="H5596" s="87">
        <v>0</v>
      </c>
      <c r="I5596" s="87">
        <v>0</v>
      </c>
      <c r="J5596" s="87">
        <v>0</v>
      </c>
      <c r="K5596" s="87">
        <v>0</v>
      </c>
      <c r="L5596" s="101">
        <v>0</v>
      </c>
      <c r="M5596" s="101"/>
      <c r="N5596" s="101"/>
      <c r="O5596" s="101"/>
      <c r="P5596" s="101"/>
      <c r="Q5596" s="78">
        <v>310010</v>
      </c>
      <c r="R5596" s="79" t="s">
        <v>686</v>
      </c>
      <c r="S5596" s="78">
        <v>590</v>
      </c>
      <c r="T5596" s="79" t="s">
        <v>686</v>
      </c>
      <c r="U5596" s="78">
        <v>31</v>
      </c>
      <c r="V5596" s="80" t="s">
        <v>716</v>
      </c>
      <c r="W5596" s="78">
        <v>61</v>
      </c>
      <c r="X5596" s="78"/>
    </row>
    <row r="5597" spans="1:24" x14ac:dyDescent="0.25">
      <c r="A5597" s="67"/>
      <c r="B5597" s="67">
        <v>5439</v>
      </c>
      <c r="C5597" s="67" t="s">
        <v>829</v>
      </c>
      <c r="D5597" s="109">
        <v>870110</v>
      </c>
      <c r="E5597" s="86" t="s">
        <v>721</v>
      </c>
      <c r="F5597" s="72">
        <v>712340</v>
      </c>
      <c r="G5597" s="86" t="s">
        <v>650</v>
      </c>
      <c r="H5597" s="87">
        <v>1563.61</v>
      </c>
      <c r="I5597" s="87">
        <v>0</v>
      </c>
      <c r="J5597" s="87">
        <v>1500</v>
      </c>
      <c r="K5597" s="87">
        <v>0</v>
      </c>
      <c r="L5597" s="101">
        <v>1500</v>
      </c>
      <c r="M5597" s="101"/>
      <c r="N5597" s="101"/>
      <c r="O5597" s="101"/>
      <c r="P5597" s="101"/>
      <c r="Q5597" s="78">
        <v>310010</v>
      </c>
      <c r="R5597" s="79" t="s">
        <v>686</v>
      </c>
      <c r="S5597" s="78">
        <v>590</v>
      </c>
      <c r="T5597" s="79" t="s">
        <v>686</v>
      </c>
      <c r="U5597" s="78">
        <v>31</v>
      </c>
      <c r="V5597" s="80" t="s">
        <v>716</v>
      </c>
      <c r="W5597" s="78">
        <v>71</v>
      </c>
      <c r="X5597" s="78"/>
    </row>
    <row r="5598" spans="1:24" x14ac:dyDescent="0.25">
      <c r="A5598" s="67"/>
      <c r="B5598" s="67">
        <v>5440</v>
      </c>
      <c r="C5598" s="67" t="s">
        <v>829</v>
      </c>
      <c r="D5598" s="109">
        <v>870110</v>
      </c>
      <c r="E5598" s="86" t="s">
        <v>721</v>
      </c>
      <c r="F5598" s="72">
        <v>712655</v>
      </c>
      <c r="G5598" s="86" t="s">
        <v>237</v>
      </c>
      <c r="H5598" s="87">
        <v>4375</v>
      </c>
      <c r="I5598" s="87">
        <v>0</v>
      </c>
      <c r="J5598" s="87">
        <v>8000</v>
      </c>
      <c r="K5598" s="87">
        <v>0</v>
      </c>
      <c r="L5598" s="101">
        <v>8000</v>
      </c>
      <c r="M5598" s="101"/>
      <c r="N5598" s="101"/>
      <c r="O5598" s="101"/>
      <c r="P5598" s="101"/>
      <c r="Q5598" s="78">
        <v>310010</v>
      </c>
      <c r="R5598" s="79" t="s">
        <v>686</v>
      </c>
      <c r="S5598" s="78">
        <v>590</v>
      </c>
      <c r="T5598" s="79" t="s">
        <v>686</v>
      </c>
      <c r="U5598" s="78">
        <v>31</v>
      </c>
      <c r="V5598" s="80" t="s">
        <v>716</v>
      </c>
      <c r="W5598" s="78">
        <v>71</v>
      </c>
      <c r="X5598" s="78"/>
    </row>
    <row r="5599" spans="1:24" x14ac:dyDescent="0.25">
      <c r="A5599" s="67"/>
      <c r="B5599" s="67">
        <v>5441</v>
      </c>
      <c r="C5599" s="67" t="s">
        <v>829</v>
      </c>
      <c r="D5599" s="109">
        <v>870110</v>
      </c>
      <c r="E5599" s="86" t="s">
        <v>721</v>
      </c>
      <c r="F5599" s="72">
        <v>733110</v>
      </c>
      <c r="G5599" s="86" t="s">
        <v>214</v>
      </c>
      <c r="H5599" s="87">
        <v>626.4</v>
      </c>
      <c r="I5599" s="87">
        <v>3837</v>
      </c>
      <c r="J5599" s="87">
        <v>2000</v>
      </c>
      <c r="K5599" s="87">
        <v>0</v>
      </c>
      <c r="L5599" s="101">
        <v>3394</v>
      </c>
      <c r="M5599" s="101"/>
      <c r="N5599" s="101"/>
      <c r="O5599" s="101"/>
      <c r="P5599" s="101"/>
      <c r="Q5599" s="78">
        <v>310010</v>
      </c>
      <c r="R5599" s="79" t="s">
        <v>686</v>
      </c>
      <c r="S5599" s="78">
        <v>590</v>
      </c>
      <c r="T5599" s="79" t="s">
        <v>686</v>
      </c>
      <c r="U5599" s="78">
        <v>31</v>
      </c>
      <c r="V5599" s="80" t="s">
        <v>716</v>
      </c>
      <c r="W5599" s="78">
        <v>73</v>
      </c>
      <c r="X5599" s="78"/>
    </row>
    <row r="5600" spans="1:24" x14ac:dyDescent="0.25">
      <c r="A5600" s="67"/>
      <c r="B5600" s="67">
        <v>5442</v>
      </c>
      <c r="C5600" s="67" t="s">
        <v>829</v>
      </c>
      <c r="D5600" s="109">
        <v>870110</v>
      </c>
      <c r="E5600" s="86" t="s">
        <v>721</v>
      </c>
      <c r="F5600" s="72">
        <v>755115</v>
      </c>
      <c r="G5600" s="86" t="s">
        <v>392</v>
      </c>
      <c r="H5600" s="87">
        <v>0</v>
      </c>
      <c r="I5600" s="87">
        <v>0</v>
      </c>
      <c r="J5600" s="87">
        <v>1200</v>
      </c>
      <c r="K5600" s="87">
        <v>0</v>
      </c>
      <c r="L5600" s="101">
        <v>2000</v>
      </c>
      <c r="M5600" s="101"/>
      <c r="N5600" s="101"/>
      <c r="O5600" s="101"/>
      <c r="P5600" s="101"/>
      <c r="Q5600" s="78">
        <v>310010</v>
      </c>
      <c r="R5600" s="79" t="s">
        <v>686</v>
      </c>
      <c r="S5600" s="78">
        <v>590</v>
      </c>
      <c r="T5600" s="79" t="s">
        <v>686</v>
      </c>
      <c r="U5600" s="78">
        <v>31</v>
      </c>
      <c r="V5600" s="80" t="s">
        <v>716</v>
      </c>
      <c r="W5600" s="78">
        <v>75</v>
      </c>
      <c r="X5600" s="78"/>
    </row>
    <row r="5601" spans="1:24" x14ac:dyDescent="0.25">
      <c r="A5601" s="67"/>
      <c r="B5601" s="67">
        <v>5443</v>
      </c>
      <c r="C5601" s="67" t="s">
        <v>829</v>
      </c>
      <c r="D5601" s="109">
        <v>870110</v>
      </c>
      <c r="E5601" s="86" t="s">
        <v>721</v>
      </c>
      <c r="F5601" s="72">
        <v>755360</v>
      </c>
      <c r="G5601" s="86" t="s">
        <v>225</v>
      </c>
      <c r="H5601" s="87">
        <v>361</v>
      </c>
      <c r="I5601" s="87">
        <v>0</v>
      </c>
      <c r="J5601" s="87">
        <v>400</v>
      </c>
      <c r="K5601" s="87">
        <v>0</v>
      </c>
      <c r="L5601" s="101">
        <v>0</v>
      </c>
      <c r="M5601" s="101"/>
      <c r="N5601" s="101"/>
      <c r="O5601" s="101"/>
      <c r="P5601" s="101"/>
      <c r="Q5601" s="78">
        <v>310010</v>
      </c>
      <c r="R5601" s="79" t="s">
        <v>686</v>
      </c>
      <c r="S5601" s="78">
        <v>590</v>
      </c>
      <c r="T5601" s="79" t="s">
        <v>686</v>
      </c>
      <c r="U5601" s="78">
        <v>31</v>
      </c>
      <c r="V5601" s="80" t="s">
        <v>716</v>
      </c>
      <c r="W5601" s="78">
        <v>75</v>
      </c>
      <c r="X5601" s="78"/>
    </row>
    <row r="5602" spans="1:24" x14ac:dyDescent="0.25">
      <c r="A5602" s="67"/>
      <c r="B5602" s="67">
        <v>5444</v>
      </c>
      <c r="C5602" s="67" t="s">
        <v>829</v>
      </c>
      <c r="D5602" s="109">
        <v>870110</v>
      </c>
      <c r="E5602" s="86" t="s">
        <v>721</v>
      </c>
      <c r="F5602" s="72">
        <v>755730</v>
      </c>
      <c r="G5602" s="86" t="s">
        <v>197</v>
      </c>
      <c r="H5602" s="87">
        <v>0</v>
      </c>
      <c r="I5602" s="87">
        <v>0</v>
      </c>
      <c r="J5602" s="87">
        <v>106</v>
      </c>
      <c r="K5602" s="87">
        <v>0</v>
      </c>
      <c r="L5602" s="101">
        <v>106</v>
      </c>
      <c r="M5602" s="101"/>
      <c r="N5602" s="101"/>
      <c r="O5602" s="101"/>
      <c r="P5602" s="101"/>
      <c r="Q5602" s="78">
        <v>310010</v>
      </c>
      <c r="R5602" s="79" t="s">
        <v>686</v>
      </c>
      <c r="S5602" s="78">
        <v>590</v>
      </c>
      <c r="T5602" s="79" t="s">
        <v>686</v>
      </c>
      <c r="U5602" s="78">
        <v>31</v>
      </c>
      <c r="V5602" s="80" t="s">
        <v>716</v>
      </c>
      <c r="W5602" s="78">
        <v>75</v>
      </c>
      <c r="X5602" s="78"/>
    </row>
    <row r="5603" spans="1:24" x14ac:dyDescent="0.25">
      <c r="A5603" s="67"/>
      <c r="B5603" s="67">
        <v>5445</v>
      </c>
      <c r="C5603" s="67" t="s">
        <v>829</v>
      </c>
      <c r="D5603" s="109">
        <v>870110</v>
      </c>
      <c r="E5603" s="86" t="s">
        <v>721</v>
      </c>
      <c r="F5603" s="72">
        <v>755770</v>
      </c>
      <c r="G5603" s="86" t="s">
        <v>459</v>
      </c>
      <c r="H5603" s="87">
        <v>100</v>
      </c>
      <c r="I5603" s="87">
        <v>518.38</v>
      </c>
      <c r="J5603" s="87">
        <v>2794</v>
      </c>
      <c r="K5603" s="87">
        <v>0</v>
      </c>
      <c r="L5603" s="101">
        <v>3000</v>
      </c>
      <c r="M5603" s="101"/>
      <c r="N5603" s="101"/>
      <c r="O5603" s="101"/>
      <c r="P5603" s="101"/>
      <c r="Q5603" s="78">
        <v>310010</v>
      </c>
      <c r="R5603" s="79" t="s">
        <v>686</v>
      </c>
      <c r="S5603" s="78">
        <v>590</v>
      </c>
      <c r="T5603" s="79" t="s">
        <v>686</v>
      </c>
      <c r="U5603" s="78">
        <v>31</v>
      </c>
      <c r="V5603" s="80" t="s">
        <v>716</v>
      </c>
      <c r="W5603" s="78">
        <v>75</v>
      </c>
      <c r="X5603" s="78"/>
    </row>
    <row r="5604" spans="1:24" x14ac:dyDescent="0.25">
      <c r="A5604" s="67"/>
      <c r="B5604" s="67">
        <v>5446</v>
      </c>
      <c r="C5604" s="67" t="s">
        <v>829</v>
      </c>
      <c r="D5604" s="109">
        <v>870110</v>
      </c>
      <c r="E5604" s="86" t="s">
        <v>721</v>
      </c>
      <c r="F5604" s="72">
        <v>755986</v>
      </c>
      <c r="G5604" s="86" t="s">
        <v>657</v>
      </c>
      <c r="H5604" s="87">
        <v>5051.7</v>
      </c>
      <c r="I5604" s="87">
        <v>0</v>
      </c>
      <c r="J5604" s="87">
        <v>0</v>
      </c>
      <c r="K5604" s="87">
        <v>0</v>
      </c>
      <c r="L5604" s="101">
        <v>0</v>
      </c>
      <c r="M5604" s="101"/>
      <c r="N5604" s="101"/>
      <c r="O5604" s="101"/>
      <c r="P5604" s="101"/>
      <c r="Q5604" s="78">
        <v>310010</v>
      </c>
      <c r="R5604" s="79" t="s">
        <v>686</v>
      </c>
      <c r="S5604" s="78">
        <v>590</v>
      </c>
      <c r="T5604" s="79" t="s">
        <v>686</v>
      </c>
      <c r="U5604" s="78">
        <v>31</v>
      </c>
      <c r="V5604" s="80" t="s">
        <v>716</v>
      </c>
      <c r="W5604" s="78">
        <v>75</v>
      </c>
      <c r="X5604" s="93"/>
    </row>
    <row r="5605" spans="1:24" x14ac:dyDescent="0.25">
      <c r="A5605" s="67"/>
      <c r="B5605" s="67">
        <v>4685</v>
      </c>
      <c r="C5605" s="67" t="s">
        <v>818</v>
      </c>
      <c r="D5605" s="107">
        <v>210205</v>
      </c>
      <c r="E5605" s="75" t="s">
        <v>658</v>
      </c>
      <c r="F5605" s="76">
        <v>611210</v>
      </c>
      <c r="G5605" s="75" t="s">
        <v>221</v>
      </c>
      <c r="H5605" s="77">
        <v>200648.64000000004</v>
      </c>
      <c r="I5605" s="77">
        <v>177926.71000000002</v>
      </c>
      <c r="J5605" s="77">
        <v>34682</v>
      </c>
      <c r="K5605" s="77">
        <v>34681.950000000004</v>
      </c>
      <c r="L5605" s="80">
        <v>185302</v>
      </c>
      <c r="M5605" s="80"/>
      <c r="N5605" s="80"/>
      <c r="O5605" s="80"/>
      <c r="P5605" s="80"/>
      <c r="Q5605" s="78">
        <v>110010</v>
      </c>
      <c r="R5605" s="79" t="s">
        <v>44</v>
      </c>
      <c r="S5605" s="78">
        <v>35</v>
      </c>
      <c r="T5605" s="79" t="s">
        <v>44</v>
      </c>
      <c r="U5605" s="78">
        <v>11</v>
      </c>
      <c r="V5605" s="80" t="s">
        <v>156</v>
      </c>
      <c r="W5605" s="78">
        <v>61</v>
      </c>
      <c r="X5605" s="78">
        <v>9</v>
      </c>
    </row>
    <row r="5606" spans="1:24" x14ac:dyDescent="0.25">
      <c r="A5606" s="67"/>
      <c r="B5606" s="67">
        <v>4686</v>
      </c>
      <c r="C5606" s="67" t="s">
        <v>818</v>
      </c>
      <c r="D5606" s="107">
        <v>210205</v>
      </c>
      <c r="E5606" s="75" t="s">
        <v>658</v>
      </c>
      <c r="F5606" s="76">
        <v>611214</v>
      </c>
      <c r="G5606" s="75" t="s">
        <v>357</v>
      </c>
      <c r="H5606" s="77">
        <v>12000</v>
      </c>
      <c r="I5606" s="77">
        <v>16000</v>
      </c>
      <c r="J5606" s="77">
        <v>6000</v>
      </c>
      <c r="K5606" s="77">
        <v>3000</v>
      </c>
      <c r="L5606" s="80">
        <v>12000</v>
      </c>
      <c r="M5606" s="80"/>
      <c r="N5606" s="80"/>
      <c r="O5606" s="80"/>
      <c r="P5606" s="80"/>
      <c r="Q5606" s="78">
        <v>110010</v>
      </c>
      <c r="R5606" s="79" t="s">
        <v>44</v>
      </c>
      <c r="S5606" s="78">
        <v>35</v>
      </c>
      <c r="T5606" s="79" t="s">
        <v>44</v>
      </c>
      <c r="U5606" s="78">
        <v>11</v>
      </c>
      <c r="V5606" s="80" t="s">
        <v>156</v>
      </c>
      <c r="W5606" s="78">
        <v>61</v>
      </c>
      <c r="X5606" s="78">
        <v>9</v>
      </c>
    </row>
    <row r="5607" spans="1:24" x14ac:dyDescent="0.25">
      <c r="A5607" s="67"/>
      <c r="B5607" s="67">
        <v>4687</v>
      </c>
      <c r="C5607" s="67" t="s">
        <v>818</v>
      </c>
      <c r="D5607" s="107">
        <v>210205</v>
      </c>
      <c r="E5607" s="75" t="s">
        <v>658</v>
      </c>
      <c r="F5607" s="76">
        <v>611215</v>
      </c>
      <c r="G5607" s="75" t="s">
        <v>358</v>
      </c>
      <c r="H5607" s="77">
        <v>13761.98</v>
      </c>
      <c r="I5607" s="77">
        <v>14312.489999999998</v>
      </c>
      <c r="J5607" s="77">
        <v>5891</v>
      </c>
      <c r="K5607" s="77">
        <v>2799.8900000000003</v>
      </c>
      <c r="L5607" s="80">
        <v>14882</v>
      </c>
      <c r="M5607" s="80"/>
      <c r="N5607" s="80"/>
      <c r="O5607" s="80"/>
      <c r="P5607" s="80"/>
      <c r="Q5607" s="78">
        <v>110010</v>
      </c>
      <c r="R5607" s="79" t="s">
        <v>44</v>
      </c>
      <c r="S5607" s="78">
        <v>35</v>
      </c>
      <c r="T5607" s="79" t="s">
        <v>44</v>
      </c>
      <c r="U5607" s="78">
        <v>11</v>
      </c>
      <c r="V5607" s="80" t="s">
        <v>156</v>
      </c>
      <c r="W5607" s="78">
        <v>61</v>
      </c>
      <c r="X5607" s="78">
        <v>9</v>
      </c>
    </row>
    <row r="5608" spans="1:24" x14ac:dyDescent="0.25">
      <c r="A5608" s="67"/>
      <c r="B5608" s="67">
        <v>4688</v>
      </c>
      <c r="C5608" s="67" t="s">
        <v>818</v>
      </c>
      <c r="D5608" s="107">
        <v>210205</v>
      </c>
      <c r="E5608" s="75" t="s">
        <v>658</v>
      </c>
      <c r="F5608" s="76">
        <v>611420</v>
      </c>
      <c r="G5608" s="75" t="s">
        <v>181</v>
      </c>
      <c r="H5608" s="77">
        <v>41698.750000000007</v>
      </c>
      <c r="I5608" s="77">
        <v>44289.48</v>
      </c>
      <c r="J5608" s="77">
        <v>46062</v>
      </c>
      <c r="K5608" s="77">
        <v>23030.519999999997</v>
      </c>
      <c r="L5608" s="80">
        <v>46061</v>
      </c>
      <c r="M5608" s="80"/>
      <c r="N5608" s="80"/>
      <c r="O5608" s="80"/>
      <c r="P5608" s="80"/>
      <c r="Q5608" s="78">
        <v>110010</v>
      </c>
      <c r="R5608" s="79" t="s">
        <v>44</v>
      </c>
      <c r="S5608" s="78">
        <v>35</v>
      </c>
      <c r="T5608" s="79" t="s">
        <v>44</v>
      </c>
      <c r="U5608" s="78">
        <v>11</v>
      </c>
      <c r="V5608" s="80" t="s">
        <v>156</v>
      </c>
      <c r="W5608" s="78">
        <v>61</v>
      </c>
      <c r="X5608" s="78">
        <v>9</v>
      </c>
    </row>
    <row r="5609" spans="1:24" x14ac:dyDescent="0.25">
      <c r="A5609" s="67"/>
      <c r="B5609" s="67">
        <v>4689</v>
      </c>
      <c r="C5609" s="67" t="s">
        <v>818</v>
      </c>
      <c r="D5609" s="107">
        <v>210205</v>
      </c>
      <c r="E5609" s="75" t="s">
        <v>658</v>
      </c>
      <c r="F5609" s="76">
        <v>611489</v>
      </c>
      <c r="G5609" s="75" t="s">
        <v>733</v>
      </c>
      <c r="H5609" s="77">
        <v>0</v>
      </c>
      <c r="I5609" s="77">
        <v>47.9</v>
      </c>
      <c r="J5609" s="77">
        <v>170</v>
      </c>
      <c r="K5609" s="77">
        <v>121.79999999999998</v>
      </c>
      <c r="L5609" s="80">
        <v>150</v>
      </c>
      <c r="M5609" s="80"/>
      <c r="N5609" s="80"/>
      <c r="O5609" s="80"/>
      <c r="P5609" s="80"/>
      <c r="Q5609" s="78">
        <v>110010</v>
      </c>
      <c r="R5609" s="79" t="s">
        <v>44</v>
      </c>
      <c r="S5609" s="78">
        <v>35</v>
      </c>
      <c r="T5609" s="79" t="s">
        <v>44</v>
      </c>
      <c r="U5609" s="78">
        <v>11</v>
      </c>
      <c r="V5609" s="80" t="s">
        <v>156</v>
      </c>
      <c r="W5609" s="78">
        <v>61</v>
      </c>
      <c r="X5609" s="78">
        <v>9</v>
      </c>
    </row>
    <row r="5610" spans="1:24" x14ac:dyDescent="0.25">
      <c r="A5610" s="67"/>
      <c r="B5610" s="67">
        <v>4690</v>
      </c>
      <c r="C5610" s="67" t="s">
        <v>818</v>
      </c>
      <c r="D5610" s="107">
        <v>210205</v>
      </c>
      <c r="E5610" s="75" t="s">
        <v>658</v>
      </c>
      <c r="F5610" s="76">
        <v>611491</v>
      </c>
      <c r="G5610" s="75" t="s">
        <v>233</v>
      </c>
      <c r="H5610" s="77">
        <v>448.59</v>
      </c>
      <c r="I5610" s="77">
        <v>0</v>
      </c>
      <c r="J5610" s="77">
        <v>0</v>
      </c>
      <c r="K5610" s="77">
        <v>0</v>
      </c>
      <c r="L5610" s="80">
        <v>0</v>
      </c>
      <c r="M5610" s="80"/>
      <c r="N5610" s="80"/>
      <c r="O5610" s="80"/>
      <c r="P5610" s="80"/>
      <c r="Q5610" s="78">
        <v>110010</v>
      </c>
      <c r="R5610" s="79" t="s">
        <v>44</v>
      </c>
      <c r="S5610" s="78">
        <v>35</v>
      </c>
      <c r="T5610" s="79" t="s">
        <v>44</v>
      </c>
      <c r="U5610" s="78">
        <v>11</v>
      </c>
      <c r="V5610" s="80" t="s">
        <v>156</v>
      </c>
      <c r="W5610" s="78">
        <v>61</v>
      </c>
      <c r="X5610" s="78">
        <v>9</v>
      </c>
    </row>
    <row r="5611" spans="1:24" x14ac:dyDescent="0.25">
      <c r="A5611" s="67"/>
      <c r="B5611" s="67">
        <v>4691</v>
      </c>
      <c r="C5611" s="67" t="s">
        <v>818</v>
      </c>
      <c r="D5611" s="107">
        <v>210205</v>
      </c>
      <c r="E5611" s="75" t="s">
        <v>658</v>
      </c>
      <c r="F5611" s="76">
        <v>611492</v>
      </c>
      <c r="G5611" s="75" t="s">
        <v>183</v>
      </c>
      <c r="H5611" s="77">
        <v>0</v>
      </c>
      <c r="I5611" s="77">
        <v>119.78999999999998</v>
      </c>
      <c r="J5611" s="77">
        <v>425</v>
      </c>
      <c r="K5611" s="77">
        <v>373.7</v>
      </c>
      <c r="L5611" s="80">
        <v>450</v>
      </c>
      <c r="M5611" s="80"/>
      <c r="N5611" s="80"/>
      <c r="O5611" s="80"/>
      <c r="P5611" s="80"/>
      <c r="Q5611" s="78">
        <v>110010</v>
      </c>
      <c r="R5611" s="79" t="s">
        <v>44</v>
      </c>
      <c r="S5611" s="78">
        <v>35</v>
      </c>
      <c r="T5611" s="79" t="s">
        <v>44</v>
      </c>
      <c r="U5611" s="78">
        <v>11</v>
      </c>
      <c r="V5611" s="80" t="s">
        <v>156</v>
      </c>
      <c r="W5611" s="78">
        <v>61</v>
      </c>
      <c r="X5611" s="78">
        <v>9</v>
      </c>
    </row>
    <row r="5612" spans="1:24" x14ac:dyDescent="0.25">
      <c r="A5612" s="67"/>
      <c r="B5612" s="67">
        <v>4692</v>
      </c>
      <c r="C5612" s="67" t="s">
        <v>818</v>
      </c>
      <c r="D5612" s="107">
        <v>210205</v>
      </c>
      <c r="E5612" s="75" t="s">
        <v>658</v>
      </c>
      <c r="F5612" s="76">
        <v>712320</v>
      </c>
      <c r="G5612" s="75" t="s">
        <v>276</v>
      </c>
      <c r="H5612" s="77">
        <v>0</v>
      </c>
      <c r="I5612" s="77">
        <v>400</v>
      </c>
      <c r="J5612" s="77">
        <v>1200</v>
      </c>
      <c r="K5612" s="77">
        <v>1200</v>
      </c>
      <c r="L5612" s="80">
        <v>1200</v>
      </c>
      <c r="M5612" s="80"/>
      <c r="N5612" s="80"/>
      <c r="O5612" s="80"/>
      <c r="P5612" s="80"/>
      <c r="Q5612" s="78">
        <v>110010</v>
      </c>
      <c r="R5612" s="79" t="s">
        <v>44</v>
      </c>
      <c r="S5612" s="78">
        <v>35</v>
      </c>
      <c r="T5612" s="79" t="s">
        <v>44</v>
      </c>
      <c r="U5612" s="78">
        <v>11</v>
      </c>
      <c r="V5612" s="80" t="s">
        <v>156</v>
      </c>
      <c r="W5612" s="78">
        <v>71</v>
      </c>
      <c r="X5612" s="78">
        <v>9</v>
      </c>
    </row>
    <row r="5613" spans="1:24" x14ac:dyDescent="0.25">
      <c r="A5613" s="67"/>
      <c r="B5613" s="67">
        <v>4693</v>
      </c>
      <c r="C5613" s="67" t="s">
        <v>818</v>
      </c>
      <c r="D5613" s="107">
        <v>210205</v>
      </c>
      <c r="E5613" s="75" t="s">
        <v>658</v>
      </c>
      <c r="F5613" s="76">
        <v>712655</v>
      </c>
      <c r="G5613" s="75" t="s">
        <v>237</v>
      </c>
      <c r="H5613" s="77">
        <v>3436.5299999999997</v>
      </c>
      <c r="I5613" s="77">
        <v>709.40000000000009</v>
      </c>
      <c r="J5613" s="77">
        <v>1500</v>
      </c>
      <c r="K5613" s="77">
        <v>157.47000000000003</v>
      </c>
      <c r="L5613" s="80">
        <v>1500</v>
      </c>
      <c r="M5613" s="80"/>
      <c r="N5613" s="80"/>
      <c r="O5613" s="80"/>
      <c r="P5613" s="80"/>
      <c r="Q5613" s="78">
        <v>110010</v>
      </c>
      <c r="R5613" s="79" t="s">
        <v>44</v>
      </c>
      <c r="S5613" s="78">
        <v>35</v>
      </c>
      <c r="T5613" s="79" t="s">
        <v>44</v>
      </c>
      <c r="U5613" s="78">
        <v>11</v>
      </c>
      <c r="V5613" s="80" t="s">
        <v>156</v>
      </c>
      <c r="W5613" s="78">
        <v>71</v>
      </c>
      <c r="X5613" s="78">
        <v>9</v>
      </c>
    </row>
    <row r="5614" spans="1:24" x14ac:dyDescent="0.25">
      <c r="A5614" s="67"/>
      <c r="B5614" s="67">
        <v>4694</v>
      </c>
      <c r="C5614" s="67" t="s">
        <v>818</v>
      </c>
      <c r="D5614" s="107">
        <v>210205</v>
      </c>
      <c r="E5614" s="75" t="s">
        <v>658</v>
      </c>
      <c r="F5614" s="76">
        <v>733120</v>
      </c>
      <c r="G5614" s="75" t="s">
        <v>188</v>
      </c>
      <c r="H5614" s="77">
        <v>992.86</v>
      </c>
      <c r="I5614" s="77">
        <v>1426.84</v>
      </c>
      <c r="J5614" s="77">
        <v>1359</v>
      </c>
      <c r="K5614" s="77">
        <v>250.65</v>
      </c>
      <c r="L5614" s="80">
        <v>1350</v>
      </c>
      <c r="M5614" s="80"/>
      <c r="N5614" s="80"/>
      <c r="O5614" s="80"/>
      <c r="P5614" s="80"/>
      <c r="Q5614" s="78">
        <v>110010</v>
      </c>
      <c r="R5614" s="79" t="s">
        <v>44</v>
      </c>
      <c r="S5614" s="78">
        <v>35</v>
      </c>
      <c r="T5614" s="79" t="s">
        <v>44</v>
      </c>
      <c r="U5614" s="78">
        <v>11</v>
      </c>
      <c r="V5614" s="80" t="s">
        <v>156</v>
      </c>
      <c r="W5614" s="78">
        <v>73</v>
      </c>
      <c r="X5614" s="78">
        <v>9</v>
      </c>
    </row>
    <row r="5615" spans="1:24" x14ac:dyDescent="0.25">
      <c r="A5615" s="67"/>
      <c r="B5615" s="67">
        <v>4695</v>
      </c>
      <c r="C5615" s="67" t="s">
        <v>818</v>
      </c>
      <c r="D5615" s="107">
        <v>210205</v>
      </c>
      <c r="E5615" s="75" t="s">
        <v>658</v>
      </c>
      <c r="F5615" s="76">
        <v>733210</v>
      </c>
      <c r="G5615" s="75" t="s">
        <v>251</v>
      </c>
      <c r="H5615" s="77">
        <v>0</v>
      </c>
      <c r="I5615" s="77">
        <v>38.67</v>
      </c>
      <c r="J5615" s="77">
        <v>579</v>
      </c>
      <c r="K5615" s="77">
        <v>578.41999999999996</v>
      </c>
      <c r="L5615" s="80">
        <v>579</v>
      </c>
      <c r="M5615" s="80"/>
      <c r="N5615" s="80"/>
      <c r="O5615" s="80"/>
      <c r="P5615" s="80"/>
      <c r="Q5615" s="78">
        <v>110010</v>
      </c>
      <c r="R5615" s="79" t="s">
        <v>44</v>
      </c>
      <c r="S5615" s="78">
        <v>35</v>
      </c>
      <c r="T5615" s="79" t="s">
        <v>44</v>
      </c>
      <c r="U5615" s="78">
        <v>11</v>
      </c>
      <c r="V5615" s="80" t="s">
        <v>156</v>
      </c>
      <c r="W5615" s="78">
        <v>73</v>
      </c>
      <c r="X5615" s="78">
        <v>9</v>
      </c>
    </row>
    <row r="5616" spans="1:24" x14ac:dyDescent="0.25">
      <c r="A5616" s="67"/>
      <c r="B5616" s="67">
        <v>4696</v>
      </c>
      <c r="C5616" s="67" t="s">
        <v>818</v>
      </c>
      <c r="D5616" s="107">
        <v>210205</v>
      </c>
      <c r="E5616" s="75" t="s">
        <v>658</v>
      </c>
      <c r="F5616" s="76">
        <v>733220</v>
      </c>
      <c r="G5616" s="75" t="s">
        <v>256</v>
      </c>
      <c r="H5616" s="77">
        <v>52</v>
      </c>
      <c r="I5616" s="77">
        <v>52</v>
      </c>
      <c r="J5616" s="77">
        <v>52</v>
      </c>
      <c r="K5616" s="77">
        <v>0</v>
      </c>
      <c r="L5616" s="80">
        <v>52</v>
      </c>
      <c r="M5616" s="80"/>
      <c r="N5616" s="80"/>
      <c r="O5616" s="80"/>
      <c r="P5616" s="80"/>
      <c r="Q5616" s="78">
        <v>110010</v>
      </c>
      <c r="R5616" s="79" t="s">
        <v>44</v>
      </c>
      <c r="S5616" s="78">
        <v>35</v>
      </c>
      <c r="T5616" s="79" t="s">
        <v>44</v>
      </c>
      <c r="U5616" s="78">
        <v>11</v>
      </c>
      <c r="V5616" s="80" t="s">
        <v>156</v>
      </c>
      <c r="W5616" s="78">
        <v>73</v>
      </c>
      <c r="X5616" s="78">
        <v>9</v>
      </c>
    </row>
    <row r="5617" spans="1:24" x14ac:dyDescent="0.25">
      <c r="A5617" s="67"/>
      <c r="B5617" s="67">
        <v>4697</v>
      </c>
      <c r="C5617" s="67" t="s">
        <v>818</v>
      </c>
      <c r="D5617" s="107">
        <v>210205</v>
      </c>
      <c r="E5617" s="75" t="s">
        <v>658</v>
      </c>
      <c r="F5617" s="76">
        <v>744210</v>
      </c>
      <c r="G5617" s="75" t="s">
        <v>190</v>
      </c>
      <c r="H5617" s="77">
        <v>159.51</v>
      </c>
      <c r="I5617" s="77">
        <v>189.07999999999998</v>
      </c>
      <c r="J5617" s="77">
        <v>200</v>
      </c>
      <c r="K5617" s="77">
        <v>163.05000000000001</v>
      </c>
      <c r="L5617" s="80">
        <v>200</v>
      </c>
      <c r="M5617" s="80"/>
      <c r="N5617" s="80"/>
      <c r="O5617" s="80"/>
      <c r="P5617" s="80"/>
      <c r="Q5617" s="78">
        <v>110010</v>
      </c>
      <c r="R5617" s="79" t="s">
        <v>44</v>
      </c>
      <c r="S5617" s="78">
        <v>35</v>
      </c>
      <c r="T5617" s="79" t="s">
        <v>44</v>
      </c>
      <c r="U5617" s="78">
        <v>11</v>
      </c>
      <c r="V5617" s="80" t="s">
        <v>156</v>
      </c>
      <c r="W5617" s="78">
        <v>74</v>
      </c>
      <c r="X5617" s="78">
        <v>9</v>
      </c>
    </row>
    <row r="5618" spans="1:24" x14ac:dyDescent="0.25">
      <c r="A5618" s="67"/>
      <c r="B5618" s="67">
        <v>4698</v>
      </c>
      <c r="C5618" s="67" t="s">
        <v>818</v>
      </c>
      <c r="D5618" s="107">
        <v>210205</v>
      </c>
      <c r="E5618" s="75" t="s">
        <v>658</v>
      </c>
      <c r="F5618" s="76">
        <v>744220</v>
      </c>
      <c r="G5618" s="75" t="s">
        <v>191</v>
      </c>
      <c r="H5618" s="77">
        <v>7212.73</v>
      </c>
      <c r="I5618" s="77">
        <v>5322.42</v>
      </c>
      <c r="J5618" s="77">
        <v>4500</v>
      </c>
      <c r="K5618" s="77">
        <v>2357.66</v>
      </c>
      <c r="L5618" s="80">
        <v>4500</v>
      </c>
      <c r="M5618" s="80"/>
      <c r="N5618" s="80"/>
      <c r="O5618" s="80"/>
      <c r="P5618" s="80"/>
      <c r="Q5618" s="78">
        <v>110010</v>
      </c>
      <c r="R5618" s="79" t="s">
        <v>44</v>
      </c>
      <c r="S5618" s="78">
        <v>35</v>
      </c>
      <c r="T5618" s="79" t="s">
        <v>44</v>
      </c>
      <c r="U5618" s="78">
        <v>11</v>
      </c>
      <c r="V5618" s="80" t="s">
        <v>156</v>
      </c>
      <c r="W5618" s="78">
        <v>74</v>
      </c>
      <c r="X5618" s="78">
        <v>9</v>
      </c>
    </row>
    <row r="5619" spans="1:24" x14ac:dyDescent="0.25">
      <c r="A5619" s="67"/>
      <c r="B5619" s="67">
        <v>4699</v>
      </c>
      <c r="C5619" s="67" t="s">
        <v>818</v>
      </c>
      <c r="D5619" s="107">
        <v>210205</v>
      </c>
      <c r="E5619" s="75" t="s">
        <v>658</v>
      </c>
      <c r="F5619" s="76">
        <v>755310</v>
      </c>
      <c r="G5619" s="75" t="s">
        <v>194</v>
      </c>
      <c r="H5619" s="77">
        <v>2356.8599999999997</v>
      </c>
      <c r="I5619" s="77">
        <v>1752.42</v>
      </c>
      <c r="J5619" s="77">
        <v>1246</v>
      </c>
      <c r="K5619" s="77">
        <v>248.16</v>
      </c>
      <c r="L5619" s="80">
        <v>1250</v>
      </c>
      <c r="M5619" s="80"/>
      <c r="N5619" s="80"/>
      <c r="O5619" s="80"/>
      <c r="P5619" s="80"/>
      <c r="Q5619" s="78">
        <v>110010</v>
      </c>
      <c r="R5619" s="79" t="s">
        <v>44</v>
      </c>
      <c r="S5619" s="78">
        <v>35</v>
      </c>
      <c r="T5619" s="79" t="s">
        <v>44</v>
      </c>
      <c r="U5619" s="78">
        <v>11</v>
      </c>
      <c r="V5619" s="80" t="s">
        <v>156</v>
      </c>
      <c r="W5619" s="78">
        <v>75</v>
      </c>
      <c r="X5619" s="78">
        <v>9</v>
      </c>
    </row>
    <row r="5620" spans="1:24" x14ac:dyDescent="0.25">
      <c r="A5620" s="67"/>
      <c r="B5620" s="67">
        <v>4700</v>
      </c>
      <c r="C5620" s="67" t="s">
        <v>818</v>
      </c>
      <c r="D5620" s="107">
        <v>210205</v>
      </c>
      <c r="E5620" s="75" t="s">
        <v>658</v>
      </c>
      <c r="F5620" s="76">
        <v>755360</v>
      </c>
      <c r="G5620" s="75" t="s">
        <v>225</v>
      </c>
      <c r="H5620" s="77">
        <v>33.65</v>
      </c>
      <c r="I5620" s="77">
        <v>71.400000000000006</v>
      </c>
      <c r="J5620" s="77">
        <v>200</v>
      </c>
      <c r="K5620" s="77">
        <v>0</v>
      </c>
      <c r="L5620" s="80">
        <v>200</v>
      </c>
      <c r="M5620" s="80"/>
      <c r="N5620" s="80"/>
      <c r="O5620" s="80"/>
      <c r="P5620" s="80"/>
      <c r="Q5620" s="78">
        <v>110010</v>
      </c>
      <c r="R5620" s="79" t="s">
        <v>44</v>
      </c>
      <c r="S5620" s="78">
        <v>35</v>
      </c>
      <c r="T5620" s="79" t="s">
        <v>44</v>
      </c>
      <c r="U5620" s="78">
        <v>11</v>
      </c>
      <c r="V5620" s="80" t="s">
        <v>156</v>
      </c>
      <c r="W5620" s="78">
        <v>75</v>
      </c>
      <c r="X5620" s="78">
        <v>9</v>
      </c>
    </row>
    <row r="5621" spans="1:24" x14ac:dyDescent="0.25">
      <c r="A5621" s="67"/>
      <c r="B5621" s="67">
        <v>4701</v>
      </c>
      <c r="C5621" s="67" t="s">
        <v>818</v>
      </c>
      <c r="D5621" s="107">
        <v>210205</v>
      </c>
      <c r="E5621" s="75" t="s">
        <v>658</v>
      </c>
      <c r="F5621" s="76">
        <v>755705</v>
      </c>
      <c r="G5621" s="75" t="s">
        <v>196</v>
      </c>
      <c r="H5621" s="77">
        <v>7.05</v>
      </c>
      <c r="I5621" s="77">
        <v>116.92</v>
      </c>
      <c r="J5621" s="77">
        <v>200</v>
      </c>
      <c r="K5621" s="77">
        <v>55.25</v>
      </c>
      <c r="L5621" s="80">
        <v>200</v>
      </c>
      <c r="M5621" s="80"/>
      <c r="N5621" s="80"/>
      <c r="O5621" s="80"/>
      <c r="P5621" s="80"/>
      <c r="Q5621" s="78">
        <v>110010</v>
      </c>
      <c r="R5621" s="79" t="s">
        <v>44</v>
      </c>
      <c r="S5621" s="78">
        <v>35</v>
      </c>
      <c r="T5621" s="79" t="s">
        <v>44</v>
      </c>
      <c r="U5621" s="78">
        <v>11</v>
      </c>
      <c r="V5621" s="80" t="s">
        <v>156</v>
      </c>
      <c r="W5621" s="78">
        <v>75</v>
      </c>
      <c r="X5621" s="78">
        <v>9</v>
      </c>
    </row>
    <row r="5622" spans="1:24" x14ac:dyDescent="0.25">
      <c r="A5622" s="67"/>
      <c r="B5622" s="67">
        <v>4702</v>
      </c>
      <c r="C5622" s="67" t="s">
        <v>818</v>
      </c>
      <c r="D5622" s="107">
        <v>210205</v>
      </c>
      <c r="E5622" s="75" t="s">
        <v>658</v>
      </c>
      <c r="F5622" s="76">
        <v>755765</v>
      </c>
      <c r="G5622" s="75" t="s">
        <v>239</v>
      </c>
      <c r="H5622" s="77">
        <v>0</v>
      </c>
      <c r="I5622" s="77">
        <v>0</v>
      </c>
      <c r="J5622" s="77">
        <v>1150</v>
      </c>
      <c r="K5622" s="77">
        <v>0</v>
      </c>
      <c r="L5622" s="80">
        <v>1150</v>
      </c>
      <c r="M5622" s="80"/>
      <c r="N5622" s="80"/>
      <c r="O5622" s="80"/>
      <c r="P5622" s="80"/>
      <c r="Q5622" s="78">
        <v>110010</v>
      </c>
      <c r="R5622" s="79" t="s">
        <v>44</v>
      </c>
      <c r="S5622" s="78">
        <v>35</v>
      </c>
      <c r="T5622" s="79" t="s">
        <v>44</v>
      </c>
      <c r="U5622" s="78">
        <v>11</v>
      </c>
      <c r="V5622" s="80" t="s">
        <v>156</v>
      </c>
      <c r="W5622" s="78">
        <v>75</v>
      </c>
      <c r="X5622" s="78">
        <v>9</v>
      </c>
    </row>
    <row r="5623" spans="1:24" x14ac:dyDescent="0.25">
      <c r="A5623" s="67"/>
      <c r="B5623" s="67">
        <v>4703</v>
      </c>
      <c r="C5623" s="67" t="s">
        <v>818</v>
      </c>
      <c r="D5623" s="107">
        <v>210205</v>
      </c>
      <c r="E5623" s="75" t="s">
        <v>658</v>
      </c>
      <c r="F5623" s="76">
        <v>787430</v>
      </c>
      <c r="G5623" s="75" t="s">
        <v>207</v>
      </c>
      <c r="H5623" s="77">
        <v>0</v>
      </c>
      <c r="I5623" s="77">
        <v>1613.24</v>
      </c>
      <c r="J5623" s="77">
        <v>0</v>
      </c>
      <c r="K5623" s="77">
        <v>0</v>
      </c>
      <c r="L5623" s="80">
        <v>0</v>
      </c>
      <c r="M5623" s="80"/>
      <c r="N5623" s="80"/>
      <c r="O5623" s="80"/>
      <c r="P5623" s="80"/>
      <c r="Q5623" s="78">
        <v>110010</v>
      </c>
      <c r="R5623" s="79" t="s">
        <v>44</v>
      </c>
      <c r="S5623" s="78">
        <v>35</v>
      </c>
      <c r="T5623" s="79" t="s">
        <v>44</v>
      </c>
      <c r="U5623" s="78">
        <v>11</v>
      </c>
      <c r="V5623" s="80" t="s">
        <v>156</v>
      </c>
      <c r="W5623" s="78">
        <v>78</v>
      </c>
      <c r="X5623" s="78">
        <v>9</v>
      </c>
    </row>
    <row r="5624" spans="1:24" x14ac:dyDescent="0.25">
      <c r="A5624" s="67"/>
      <c r="B5624" s="67"/>
      <c r="C5624" s="67" t="s">
        <v>818</v>
      </c>
      <c r="D5624" s="107">
        <v>210205</v>
      </c>
      <c r="E5624" s="75" t="s">
        <v>658</v>
      </c>
      <c r="F5624" s="66">
        <v>798142</v>
      </c>
      <c r="G5624" s="66" t="s">
        <v>839</v>
      </c>
      <c r="H5624" s="77"/>
      <c r="I5624" s="77"/>
      <c r="J5624" s="77"/>
      <c r="K5624" s="77"/>
      <c r="L5624" s="80">
        <v>-1093</v>
      </c>
      <c r="M5624" s="80"/>
      <c r="N5624" s="80"/>
      <c r="O5624" s="80"/>
      <c r="P5624" s="80"/>
      <c r="Q5624" s="78">
        <v>110010</v>
      </c>
      <c r="R5624" s="79" t="s">
        <v>44</v>
      </c>
      <c r="S5624" s="78">
        <v>35</v>
      </c>
      <c r="T5624" s="79" t="s">
        <v>44</v>
      </c>
      <c r="U5624" s="78">
        <v>11</v>
      </c>
      <c r="V5624" s="80" t="s">
        <v>156</v>
      </c>
      <c r="W5624" s="78">
        <v>79</v>
      </c>
      <c r="X5624" s="78">
        <v>9</v>
      </c>
    </row>
    <row r="5625" spans="1:24" s="66" customFormat="1" x14ac:dyDescent="0.25">
      <c r="A5625" s="67"/>
      <c r="B5625" s="67">
        <v>4704</v>
      </c>
      <c r="C5625" s="67" t="s">
        <v>818</v>
      </c>
      <c r="D5625" s="109">
        <v>230090</v>
      </c>
      <c r="E5625" s="75" t="s">
        <v>659</v>
      </c>
      <c r="F5625" s="72">
        <v>611130</v>
      </c>
      <c r="G5625" s="75" t="s">
        <v>261</v>
      </c>
      <c r="H5625" s="77">
        <v>913.24</v>
      </c>
      <c r="I5625" s="77">
        <v>18357.89</v>
      </c>
      <c r="J5625" s="77">
        <v>21000</v>
      </c>
      <c r="K5625" s="77">
        <v>8326.5</v>
      </c>
      <c r="L5625" s="80">
        <v>21000</v>
      </c>
      <c r="M5625" s="80"/>
      <c r="N5625" s="80"/>
      <c r="O5625" s="80"/>
      <c r="P5625" s="80"/>
      <c r="Q5625" s="78">
        <v>110010</v>
      </c>
      <c r="R5625" s="79" t="s">
        <v>44</v>
      </c>
      <c r="S5625" s="78">
        <v>35</v>
      </c>
      <c r="T5625" s="79" t="s">
        <v>44</v>
      </c>
      <c r="U5625" s="78">
        <v>11</v>
      </c>
      <c r="V5625" s="80" t="s">
        <v>156</v>
      </c>
      <c r="W5625" s="78">
        <v>61</v>
      </c>
      <c r="X5625" s="78">
        <v>9</v>
      </c>
    </row>
    <row r="5626" spans="1:24" x14ac:dyDescent="0.25">
      <c r="A5626" s="67"/>
      <c r="B5626" s="67">
        <v>4705</v>
      </c>
      <c r="C5626" s="67" t="s">
        <v>818</v>
      </c>
      <c r="D5626" s="109">
        <v>230090</v>
      </c>
      <c r="E5626" s="75" t="s">
        <v>659</v>
      </c>
      <c r="F5626" s="72">
        <v>611140</v>
      </c>
      <c r="G5626" s="75" t="s">
        <v>269</v>
      </c>
      <c r="H5626" s="77">
        <v>913.23</v>
      </c>
      <c r="I5626" s="77">
        <v>487.07</v>
      </c>
      <c r="J5626" s="77">
        <v>508</v>
      </c>
      <c r="K5626" s="77">
        <v>0</v>
      </c>
      <c r="L5626" s="80">
        <v>500</v>
      </c>
      <c r="M5626" s="80"/>
      <c r="N5626" s="80"/>
      <c r="O5626" s="80"/>
      <c r="P5626" s="80"/>
      <c r="Q5626" s="78">
        <v>110010</v>
      </c>
      <c r="R5626" s="79" t="s">
        <v>44</v>
      </c>
      <c r="S5626" s="78">
        <v>35</v>
      </c>
      <c r="T5626" s="79" t="s">
        <v>44</v>
      </c>
      <c r="U5626" s="78">
        <v>11</v>
      </c>
      <c r="V5626" s="80" t="s">
        <v>156</v>
      </c>
      <c r="W5626" s="78">
        <v>61</v>
      </c>
      <c r="X5626" s="78">
        <v>9</v>
      </c>
    </row>
    <row r="5627" spans="1:24" x14ac:dyDescent="0.25">
      <c r="A5627" s="67"/>
      <c r="B5627" s="67">
        <v>4706</v>
      </c>
      <c r="C5627" s="67" t="s">
        <v>818</v>
      </c>
      <c r="D5627" s="109">
        <v>230090</v>
      </c>
      <c r="E5627" s="75" t="s">
        <v>659</v>
      </c>
      <c r="F5627" s="72">
        <v>611155</v>
      </c>
      <c r="G5627" s="75" t="s">
        <v>266</v>
      </c>
      <c r="H5627" s="77">
        <v>25884</v>
      </c>
      <c r="I5627" s="77">
        <v>0</v>
      </c>
      <c r="J5627" s="77">
        <v>18523</v>
      </c>
      <c r="K5627" s="77">
        <v>4488</v>
      </c>
      <c r="L5627" s="80">
        <v>18000</v>
      </c>
      <c r="M5627" s="80"/>
      <c r="N5627" s="80"/>
      <c r="O5627" s="80"/>
      <c r="P5627" s="80"/>
      <c r="Q5627" s="78">
        <v>110010</v>
      </c>
      <c r="R5627" s="79" t="s">
        <v>44</v>
      </c>
      <c r="S5627" s="78">
        <v>35</v>
      </c>
      <c r="T5627" s="79" t="s">
        <v>44</v>
      </c>
      <c r="U5627" s="78">
        <v>11</v>
      </c>
      <c r="V5627" s="80" t="s">
        <v>156</v>
      </c>
      <c r="W5627" s="78">
        <v>61</v>
      </c>
      <c r="X5627" s="78">
        <v>9</v>
      </c>
    </row>
    <row r="5628" spans="1:24" x14ac:dyDescent="0.25">
      <c r="A5628" s="67"/>
      <c r="B5628" s="67">
        <v>4707</v>
      </c>
      <c r="C5628" s="67" t="s">
        <v>818</v>
      </c>
      <c r="D5628" s="109">
        <v>230090</v>
      </c>
      <c r="E5628" s="75" t="s">
        <v>659</v>
      </c>
      <c r="F5628" s="72">
        <v>712320</v>
      </c>
      <c r="G5628" s="75" t="s">
        <v>276</v>
      </c>
      <c r="H5628" s="77">
        <v>0</v>
      </c>
      <c r="I5628" s="77">
        <v>0</v>
      </c>
      <c r="J5628" s="77">
        <v>1750</v>
      </c>
      <c r="K5628" s="77">
        <v>0</v>
      </c>
      <c r="L5628" s="80">
        <v>1750</v>
      </c>
      <c r="M5628" s="80"/>
      <c r="N5628" s="80"/>
      <c r="O5628" s="80"/>
      <c r="P5628" s="80"/>
      <c r="Q5628" s="78">
        <v>110010</v>
      </c>
      <c r="R5628" s="79" t="s">
        <v>44</v>
      </c>
      <c r="S5628" s="78">
        <v>35</v>
      </c>
      <c r="T5628" s="79" t="s">
        <v>44</v>
      </c>
      <c r="U5628" s="78">
        <v>11</v>
      </c>
      <c r="V5628" s="80" t="s">
        <v>156</v>
      </c>
      <c r="W5628" s="78">
        <v>71</v>
      </c>
      <c r="X5628" s="78">
        <v>9</v>
      </c>
    </row>
    <row r="5629" spans="1:24" x14ac:dyDescent="0.25">
      <c r="A5629" s="67"/>
      <c r="B5629" s="67">
        <v>4708</v>
      </c>
      <c r="C5629" s="67" t="s">
        <v>818</v>
      </c>
      <c r="D5629" s="109">
        <v>230090</v>
      </c>
      <c r="E5629" s="75" t="s">
        <v>659</v>
      </c>
      <c r="F5629" s="72">
        <v>712655</v>
      </c>
      <c r="G5629" s="75" t="s">
        <v>237</v>
      </c>
      <c r="H5629" s="77">
        <v>6008.75</v>
      </c>
      <c r="I5629" s="77">
        <v>9792.06</v>
      </c>
      <c r="J5629" s="77">
        <v>11644</v>
      </c>
      <c r="K5629" s="77">
        <v>3644.13</v>
      </c>
      <c r="L5629" s="80">
        <v>12654</v>
      </c>
      <c r="M5629" s="80"/>
      <c r="N5629" s="80"/>
      <c r="O5629" s="80"/>
      <c r="P5629" s="80"/>
      <c r="Q5629" s="78">
        <v>110010</v>
      </c>
      <c r="R5629" s="79" t="s">
        <v>44</v>
      </c>
      <c r="S5629" s="78">
        <v>35</v>
      </c>
      <c r="T5629" s="79" t="s">
        <v>44</v>
      </c>
      <c r="U5629" s="78">
        <v>11</v>
      </c>
      <c r="V5629" s="80" t="s">
        <v>156</v>
      </c>
      <c r="W5629" s="78">
        <v>71</v>
      </c>
      <c r="X5629" s="78">
        <v>9</v>
      </c>
    </row>
    <row r="5630" spans="1:24" x14ac:dyDescent="0.25">
      <c r="A5630" s="67"/>
      <c r="B5630" s="67">
        <v>4709</v>
      </c>
      <c r="C5630" s="67" t="s">
        <v>818</v>
      </c>
      <c r="D5630" s="109">
        <v>230090</v>
      </c>
      <c r="E5630" s="75" t="s">
        <v>659</v>
      </c>
      <c r="F5630" s="72">
        <v>733120</v>
      </c>
      <c r="G5630" s="75" t="s">
        <v>188</v>
      </c>
      <c r="H5630" s="77">
        <v>0</v>
      </c>
      <c r="I5630" s="77">
        <v>0</v>
      </c>
      <c r="J5630" s="77">
        <v>107</v>
      </c>
      <c r="K5630" s="77">
        <v>0</v>
      </c>
      <c r="L5630" s="80">
        <v>200</v>
      </c>
      <c r="M5630" s="80"/>
      <c r="N5630" s="80"/>
      <c r="O5630" s="80"/>
      <c r="P5630" s="80"/>
      <c r="Q5630" s="78">
        <v>110010</v>
      </c>
      <c r="R5630" s="79" t="s">
        <v>44</v>
      </c>
      <c r="S5630" s="78">
        <v>35</v>
      </c>
      <c r="T5630" s="79" t="s">
        <v>44</v>
      </c>
      <c r="U5630" s="78">
        <v>11</v>
      </c>
      <c r="V5630" s="80" t="s">
        <v>156</v>
      </c>
      <c r="W5630" s="78">
        <v>73</v>
      </c>
      <c r="X5630" s="78">
        <v>9</v>
      </c>
    </row>
    <row r="5631" spans="1:24" x14ac:dyDescent="0.25">
      <c r="A5631" s="67"/>
      <c r="B5631" s="67">
        <v>4710</v>
      </c>
      <c r="C5631" s="67" t="s">
        <v>818</v>
      </c>
      <c r="D5631" s="109">
        <v>230090</v>
      </c>
      <c r="E5631" s="75" t="s">
        <v>659</v>
      </c>
      <c r="F5631" s="72">
        <v>744220</v>
      </c>
      <c r="G5631" s="75" t="s">
        <v>191</v>
      </c>
      <c r="H5631" s="77">
        <v>0</v>
      </c>
      <c r="I5631" s="77">
        <v>0</v>
      </c>
      <c r="J5631" s="77">
        <v>225000</v>
      </c>
      <c r="K5631" s="77">
        <v>91361.97</v>
      </c>
      <c r="L5631" s="80">
        <v>225000</v>
      </c>
      <c r="M5631" s="80"/>
      <c r="N5631" s="80"/>
      <c r="O5631" s="80"/>
      <c r="P5631" s="80"/>
      <c r="Q5631" s="78">
        <v>110010</v>
      </c>
      <c r="R5631" s="79" t="s">
        <v>44</v>
      </c>
      <c r="S5631" s="78">
        <v>35</v>
      </c>
      <c r="T5631" s="79" t="s">
        <v>44</v>
      </c>
      <c r="U5631" s="78">
        <v>11</v>
      </c>
      <c r="V5631" s="80" t="s">
        <v>156</v>
      </c>
      <c r="W5631" s="78">
        <v>74</v>
      </c>
      <c r="X5631" s="78">
        <v>9</v>
      </c>
    </row>
    <row r="5632" spans="1:24" x14ac:dyDescent="0.25">
      <c r="A5632" s="67"/>
      <c r="B5632" s="67">
        <v>4711</v>
      </c>
      <c r="C5632" s="67" t="s">
        <v>818</v>
      </c>
      <c r="D5632" s="109">
        <v>230090</v>
      </c>
      <c r="E5632" s="75" t="s">
        <v>659</v>
      </c>
      <c r="F5632" s="72">
        <v>755310</v>
      </c>
      <c r="G5632" s="75" t="s">
        <v>194</v>
      </c>
      <c r="H5632" s="77">
        <v>210.91000000000003</v>
      </c>
      <c r="I5632" s="77">
        <v>66.12</v>
      </c>
      <c r="J5632" s="77">
        <v>700</v>
      </c>
      <c r="K5632" s="77">
        <v>19.8</v>
      </c>
      <c r="L5632" s="80">
        <v>200</v>
      </c>
      <c r="M5632" s="80"/>
      <c r="N5632" s="80"/>
      <c r="O5632" s="80"/>
      <c r="P5632" s="80"/>
      <c r="Q5632" s="78">
        <v>110010</v>
      </c>
      <c r="R5632" s="79" t="s">
        <v>44</v>
      </c>
      <c r="S5632" s="78">
        <v>35</v>
      </c>
      <c r="T5632" s="79" t="s">
        <v>44</v>
      </c>
      <c r="U5632" s="78">
        <v>11</v>
      </c>
      <c r="V5632" s="80" t="s">
        <v>156</v>
      </c>
      <c r="W5632" s="78">
        <v>75</v>
      </c>
      <c r="X5632" s="78">
        <v>9</v>
      </c>
    </row>
    <row r="5633" spans="1:24" x14ac:dyDescent="0.25">
      <c r="A5633" s="67"/>
      <c r="B5633" s="67">
        <v>4712</v>
      </c>
      <c r="C5633" s="67" t="s">
        <v>818</v>
      </c>
      <c r="D5633" s="109">
        <v>230090</v>
      </c>
      <c r="E5633" s="75" t="s">
        <v>659</v>
      </c>
      <c r="F5633" s="72">
        <v>755360</v>
      </c>
      <c r="G5633" s="75" t="s">
        <v>225</v>
      </c>
      <c r="H5633" s="77">
        <v>0</v>
      </c>
      <c r="I5633" s="77">
        <v>10.8</v>
      </c>
      <c r="J5633" s="77">
        <v>64</v>
      </c>
      <c r="K5633" s="77">
        <v>0</v>
      </c>
      <c r="L5633" s="80">
        <v>65</v>
      </c>
      <c r="M5633" s="80"/>
      <c r="N5633" s="80"/>
      <c r="O5633" s="80"/>
      <c r="P5633" s="80"/>
      <c r="Q5633" s="78">
        <v>110010</v>
      </c>
      <c r="R5633" s="79" t="s">
        <v>44</v>
      </c>
      <c r="S5633" s="78">
        <v>35</v>
      </c>
      <c r="T5633" s="79" t="s">
        <v>44</v>
      </c>
      <c r="U5633" s="78">
        <v>11</v>
      </c>
      <c r="V5633" s="80" t="s">
        <v>156</v>
      </c>
      <c r="W5633" s="78">
        <v>75</v>
      </c>
      <c r="X5633" s="78">
        <v>9</v>
      </c>
    </row>
    <row r="5634" spans="1:24" x14ac:dyDescent="0.25">
      <c r="A5634" s="67"/>
      <c r="B5634" s="67">
        <v>4713</v>
      </c>
      <c r="C5634" s="67" t="s">
        <v>818</v>
      </c>
      <c r="D5634" s="109">
        <v>230090</v>
      </c>
      <c r="E5634" s="75" t="s">
        <v>659</v>
      </c>
      <c r="F5634" s="72">
        <v>755730</v>
      </c>
      <c r="G5634" s="75" t="s">
        <v>197</v>
      </c>
      <c r="H5634" s="77">
        <v>0</v>
      </c>
      <c r="I5634" s="77">
        <v>0</v>
      </c>
      <c r="J5634" s="77">
        <v>150</v>
      </c>
      <c r="K5634" s="77">
        <v>0</v>
      </c>
      <c r="L5634" s="80">
        <v>150</v>
      </c>
      <c r="M5634" s="80"/>
      <c r="N5634" s="80"/>
      <c r="O5634" s="80"/>
      <c r="P5634" s="80"/>
      <c r="Q5634" s="78">
        <v>110010</v>
      </c>
      <c r="R5634" s="79" t="s">
        <v>44</v>
      </c>
      <c r="S5634" s="78">
        <v>35</v>
      </c>
      <c r="T5634" s="79" t="s">
        <v>44</v>
      </c>
      <c r="U5634" s="78">
        <v>11</v>
      </c>
      <c r="V5634" s="80" t="s">
        <v>156</v>
      </c>
      <c r="W5634" s="78">
        <v>75</v>
      </c>
      <c r="X5634" s="78">
        <v>9</v>
      </c>
    </row>
    <row r="5635" spans="1:24" x14ac:dyDescent="0.25">
      <c r="A5635" s="67"/>
      <c r="B5635" s="67">
        <v>4714</v>
      </c>
      <c r="C5635" s="67" t="s">
        <v>818</v>
      </c>
      <c r="D5635" s="109">
        <v>230090</v>
      </c>
      <c r="E5635" s="75" t="s">
        <v>659</v>
      </c>
      <c r="F5635" s="72">
        <v>755765</v>
      </c>
      <c r="G5635" s="75" t="s">
        <v>239</v>
      </c>
      <c r="H5635" s="77">
        <v>0</v>
      </c>
      <c r="I5635" s="77">
        <v>0</v>
      </c>
      <c r="J5635" s="77">
        <v>73</v>
      </c>
      <c r="K5635" s="77">
        <v>0</v>
      </c>
      <c r="L5635" s="80">
        <v>0</v>
      </c>
      <c r="M5635" s="80"/>
      <c r="N5635" s="80"/>
      <c r="O5635" s="80"/>
      <c r="P5635" s="80"/>
      <c r="Q5635" s="78">
        <v>110010</v>
      </c>
      <c r="R5635" s="79" t="s">
        <v>44</v>
      </c>
      <c r="S5635" s="78">
        <v>35</v>
      </c>
      <c r="T5635" s="79" t="s">
        <v>44</v>
      </c>
      <c r="U5635" s="78">
        <v>11</v>
      </c>
      <c r="V5635" s="80" t="s">
        <v>156</v>
      </c>
      <c r="W5635" s="78">
        <v>75</v>
      </c>
      <c r="X5635" s="78">
        <v>9</v>
      </c>
    </row>
    <row r="5636" spans="1:24" x14ac:dyDescent="0.25">
      <c r="A5636" s="67"/>
      <c r="B5636" s="67">
        <v>4715</v>
      </c>
      <c r="C5636" s="67" t="s">
        <v>818</v>
      </c>
      <c r="D5636" s="109">
        <v>230090</v>
      </c>
      <c r="E5636" s="75" t="s">
        <v>659</v>
      </c>
      <c r="F5636" s="72">
        <v>755770</v>
      </c>
      <c r="G5636" s="75" t="s">
        <v>459</v>
      </c>
      <c r="H5636" s="77">
        <v>381.82</v>
      </c>
      <c r="I5636" s="77">
        <v>442.96</v>
      </c>
      <c r="J5636" s="77">
        <v>1000</v>
      </c>
      <c r="K5636" s="77">
        <v>0</v>
      </c>
      <c r="L5636" s="80">
        <v>1000</v>
      </c>
      <c r="M5636" s="80"/>
      <c r="N5636" s="80"/>
      <c r="O5636" s="80"/>
      <c r="P5636" s="80"/>
      <c r="Q5636" s="78">
        <v>110010</v>
      </c>
      <c r="R5636" s="79" t="s">
        <v>44</v>
      </c>
      <c r="S5636" s="78">
        <v>35</v>
      </c>
      <c r="T5636" s="79" t="s">
        <v>44</v>
      </c>
      <c r="U5636" s="78">
        <v>11</v>
      </c>
      <c r="V5636" s="80" t="s">
        <v>156</v>
      </c>
      <c r="W5636" s="78">
        <v>75</v>
      </c>
      <c r="X5636" s="78">
        <v>9</v>
      </c>
    </row>
    <row r="5637" spans="1:24" x14ac:dyDescent="0.25">
      <c r="A5637" s="67"/>
      <c r="B5637" s="67"/>
      <c r="C5637" s="67" t="s">
        <v>818</v>
      </c>
      <c r="D5637" s="109">
        <v>230090</v>
      </c>
      <c r="E5637" s="75" t="s">
        <v>659</v>
      </c>
      <c r="F5637" s="66">
        <v>798142</v>
      </c>
      <c r="G5637" s="66" t="s">
        <v>839</v>
      </c>
      <c r="H5637" s="77"/>
      <c r="I5637" s="77"/>
      <c r="J5637" s="77"/>
      <c r="K5637" s="77"/>
      <c r="L5637" s="80">
        <v>-24082</v>
      </c>
      <c r="M5637" s="80"/>
      <c r="N5637" s="80"/>
      <c r="O5637" s="80"/>
      <c r="P5637" s="80"/>
      <c r="Q5637" s="78">
        <v>110010</v>
      </c>
      <c r="R5637" s="79" t="s">
        <v>44</v>
      </c>
      <c r="S5637" s="78">
        <v>35</v>
      </c>
      <c r="T5637" s="79" t="s">
        <v>44</v>
      </c>
      <c r="U5637" s="78">
        <v>11</v>
      </c>
      <c r="V5637" s="80" t="s">
        <v>156</v>
      </c>
      <c r="W5637" s="78">
        <v>79</v>
      </c>
      <c r="X5637" s="78">
        <v>9</v>
      </c>
    </row>
    <row r="5638" spans="1:24" x14ac:dyDescent="0.25">
      <c r="A5638" s="67"/>
      <c r="B5638" s="67">
        <v>4752</v>
      </c>
      <c r="C5638" s="67" t="s">
        <v>820</v>
      </c>
      <c r="D5638" s="107">
        <v>300003</v>
      </c>
      <c r="E5638" s="75" t="s">
        <v>663</v>
      </c>
      <c r="F5638" s="76">
        <v>611130</v>
      </c>
      <c r="G5638" s="75" t="s">
        <v>261</v>
      </c>
      <c r="H5638" s="77">
        <v>24000</v>
      </c>
      <c r="I5638" s="77">
        <v>25200</v>
      </c>
      <c r="J5638" s="77">
        <v>25200</v>
      </c>
      <c r="K5638" s="77">
        <v>4800</v>
      </c>
      <c r="L5638" s="80">
        <v>19032</v>
      </c>
      <c r="M5638" s="80"/>
      <c r="N5638" s="80"/>
      <c r="O5638" s="80"/>
      <c r="P5638" s="80"/>
      <c r="Q5638" s="78">
        <v>110010</v>
      </c>
      <c r="R5638" s="79" t="s">
        <v>45</v>
      </c>
      <c r="S5638" s="78">
        <v>25</v>
      </c>
      <c r="T5638" s="79" t="s">
        <v>45</v>
      </c>
      <c r="U5638" s="78">
        <v>11</v>
      </c>
      <c r="V5638" s="80" t="s">
        <v>156</v>
      </c>
      <c r="W5638" s="78">
        <v>61</v>
      </c>
      <c r="X5638" s="78">
        <v>9</v>
      </c>
    </row>
    <row r="5639" spans="1:24" s="66" customFormat="1" x14ac:dyDescent="0.25">
      <c r="A5639" s="67"/>
      <c r="B5639" s="67">
        <v>4753</v>
      </c>
      <c r="C5639" s="67" t="s">
        <v>820</v>
      </c>
      <c r="D5639" s="107">
        <v>300003</v>
      </c>
      <c r="E5639" s="75" t="s">
        <v>663</v>
      </c>
      <c r="F5639" s="76">
        <v>611140</v>
      </c>
      <c r="G5639" s="75" t="s">
        <v>269</v>
      </c>
      <c r="H5639" s="77">
        <v>2400</v>
      </c>
      <c r="I5639" s="77">
        <v>0</v>
      </c>
      <c r="J5639" s="77">
        <v>3600</v>
      </c>
      <c r="K5639" s="77">
        <v>1200</v>
      </c>
      <c r="L5639" s="80">
        <v>0</v>
      </c>
      <c r="M5639" s="80"/>
      <c r="N5639" s="80"/>
      <c r="O5639" s="80"/>
      <c r="P5639" s="80"/>
      <c r="Q5639" s="78">
        <v>110010</v>
      </c>
      <c r="R5639" s="79" t="s">
        <v>45</v>
      </c>
      <c r="S5639" s="78">
        <v>25</v>
      </c>
      <c r="T5639" s="79" t="s">
        <v>45</v>
      </c>
      <c r="U5639" s="78">
        <v>11</v>
      </c>
      <c r="V5639" s="80" t="s">
        <v>156</v>
      </c>
      <c r="W5639" s="78">
        <v>61</v>
      </c>
      <c r="X5639" s="78">
        <v>9</v>
      </c>
    </row>
    <row r="5640" spans="1:24" x14ac:dyDescent="0.25">
      <c r="A5640" s="67"/>
      <c r="B5640" s="67">
        <v>4754</v>
      </c>
      <c r="C5640" s="67" t="s">
        <v>820</v>
      </c>
      <c r="D5640" s="107">
        <v>300003</v>
      </c>
      <c r="E5640" s="75" t="s">
        <v>663</v>
      </c>
      <c r="F5640" s="76">
        <v>611155</v>
      </c>
      <c r="G5640" s="75" t="s">
        <v>266</v>
      </c>
      <c r="H5640" s="77">
        <v>1200</v>
      </c>
      <c r="I5640" s="77">
        <v>0</v>
      </c>
      <c r="J5640" s="77">
        <v>4800</v>
      </c>
      <c r="K5640" s="77">
        <v>0</v>
      </c>
      <c r="L5640" s="80">
        <v>9516</v>
      </c>
      <c r="M5640" s="80"/>
      <c r="N5640" s="80"/>
      <c r="O5640" s="80"/>
      <c r="P5640" s="80"/>
      <c r="Q5640" s="78">
        <v>110010</v>
      </c>
      <c r="R5640" s="79" t="s">
        <v>45</v>
      </c>
      <c r="S5640" s="78">
        <v>25</v>
      </c>
      <c r="T5640" s="79" t="s">
        <v>45</v>
      </c>
      <c r="U5640" s="78">
        <v>11</v>
      </c>
      <c r="V5640" s="80" t="s">
        <v>156</v>
      </c>
      <c r="W5640" s="78">
        <v>61</v>
      </c>
      <c r="X5640" s="78">
        <v>9</v>
      </c>
    </row>
    <row r="5641" spans="1:24" x14ac:dyDescent="0.25">
      <c r="A5641" s="67"/>
      <c r="B5641" s="67">
        <v>4755</v>
      </c>
      <c r="C5641" s="67" t="s">
        <v>820</v>
      </c>
      <c r="D5641" s="107">
        <v>300003</v>
      </c>
      <c r="E5641" s="75" t="s">
        <v>663</v>
      </c>
      <c r="F5641" s="76">
        <v>611210</v>
      </c>
      <c r="G5641" s="75" t="s">
        <v>221</v>
      </c>
      <c r="H5641" s="77">
        <v>82361.16</v>
      </c>
      <c r="I5641" s="77">
        <v>85655.64</v>
      </c>
      <c r="J5641" s="77">
        <v>89082</v>
      </c>
      <c r="K5641" s="77">
        <v>44540.939999999995</v>
      </c>
      <c r="L5641" s="80">
        <v>89082</v>
      </c>
      <c r="M5641" s="80"/>
      <c r="N5641" s="80"/>
      <c r="O5641" s="80"/>
      <c r="P5641" s="80"/>
      <c r="Q5641" s="78">
        <v>110010</v>
      </c>
      <c r="R5641" s="79" t="s">
        <v>45</v>
      </c>
      <c r="S5641" s="78">
        <v>25</v>
      </c>
      <c r="T5641" s="79" t="s">
        <v>45</v>
      </c>
      <c r="U5641" s="78">
        <v>11</v>
      </c>
      <c r="V5641" s="80" t="s">
        <v>156</v>
      </c>
      <c r="W5641" s="78">
        <v>61</v>
      </c>
      <c r="X5641" s="78">
        <v>9</v>
      </c>
    </row>
    <row r="5642" spans="1:24" x14ac:dyDescent="0.25">
      <c r="A5642" s="67"/>
      <c r="B5642" s="67">
        <v>4756</v>
      </c>
      <c r="C5642" s="67" t="s">
        <v>820</v>
      </c>
      <c r="D5642" s="107">
        <v>300003</v>
      </c>
      <c r="E5642" s="75" t="s">
        <v>663</v>
      </c>
      <c r="F5642" s="76">
        <v>611310</v>
      </c>
      <c r="G5642" s="75" t="s">
        <v>179</v>
      </c>
      <c r="H5642" s="77">
        <v>112577.51999999996</v>
      </c>
      <c r="I5642" s="77">
        <v>100930.65</v>
      </c>
      <c r="J5642" s="77">
        <v>117054</v>
      </c>
      <c r="K5642" s="77">
        <v>45587.44</v>
      </c>
      <c r="L5642" s="80">
        <v>62656</v>
      </c>
      <c r="M5642" s="80"/>
      <c r="N5642" s="80"/>
      <c r="O5642" s="80"/>
      <c r="P5642" s="80"/>
      <c r="Q5642" s="78">
        <v>110010</v>
      </c>
      <c r="R5642" s="79" t="s">
        <v>45</v>
      </c>
      <c r="S5642" s="78">
        <v>25</v>
      </c>
      <c r="T5642" s="79" t="s">
        <v>45</v>
      </c>
      <c r="U5642" s="78">
        <v>11</v>
      </c>
      <c r="V5642" s="80" t="s">
        <v>156</v>
      </c>
      <c r="W5642" s="78">
        <v>61</v>
      </c>
      <c r="X5642" s="78">
        <v>9</v>
      </c>
    </row>
    <row r="5643" spans="1:24" x14ac:dyDescent="0.25">
      <c r="A5643" s="67"/>
      <c r="B5643" s="67">
        <v>4757</v>
      </c>
      <c r="C5643" s="67" t="s">
        <v>820</v>
      </c>
      <c r="D5643" s="107">
        <v>300003</v>
      </c>
      <c r="E5643" s="75" t="s">
        <v>663</v>
      </c>
      <c r="F5643" s="76">
        <v>611320</v>
      </c>
      <c r="G5643" s="75" t="s">
        <v>180</v>
      </c>
      <c r="H5643" s="77">
        <v>140401.33000000002</v>
      </c>
      <c r="I5643" s="77">
        <v>155665.99000000002</v>
      </c>
      <c r="J5643" s="77">
        <v>156890</v>
      </c>
      <c r="K5643" s="77">
        <v>78444.72</v>
      </c>
      <c r="L5643" s="80">
        <v>156889</v>
      </c>
      <c r="M5643" s="80"/>
      <c r="N5643" s="80"/>
      <c r="O5643" s="80"/>
      <c r="P5643" s="80"/>
      <c r="Q5643" s="78">
        <v>110010</v>
      </c>
      <c r="R5643" s="79" t="s">
        <v>45</v>
      </c>
      <c r="S5643" s="78">
        <v>25</v>
      </c>
      <c r="T5643" s="79" t="s">
        <v>45</v>
      </c>
      <c r="U5643" s="78">
        <v>11</v>
      </c>
      <c r="V5643" s="80" t="s">
        <v>156</v>
      </c>
      <c r="W5643" s="78">
        <v>61</v>
      </c>
      <c r="X5643" s="78">
        <v>9</v>
      </c>
    </row>
    <row r="5644" spans="1:24" x14ac:dyDescent="0.25">
      <c r="A5644" s="67"/>
      <c r="B5644" s="67">
        <v>4758</v>
      </c>
      <c r="C5644" s="67" t="s">
        <v>820</v>
      </c>
      <c r="D5644" s="107">
        <v>300003</v>
      </c>
      <c r="E5644" s="75" t="s">
        <v>663</v>
      </c>
      <c r="F5644" s="76">
        <v>611420</v>
      </c>
      <c r="G5644" s="75" t="s">
        <v>181</v>
      </c>
      <c r="H5644" s="77">
        <v>76676.700000000012</v>
      </c>
      <c r="I5644" s="77">
        <v>50367</v>
      </c>
      <c r="J5644" s="77">
        <v>52382</v>
      </c>
      <c r="K5644" s="77">
        <v>26190.84</v>
      </c>
      <c r="L5644" s="80">
        <v>139287</v>
      </c>
      <c r="M5644" s="80"/>
      <c r="N5644" s="80"/>
      <c r="O5644" s="80"/>
      <c r="P5644" s="80"/>
      <c r="Q5644" s="78">
        <v>110010</v>
      </c>
      <c r="R5644" s="79" t="s">
        <v>45</v>
      </c>
      <c r="S5644" s="78">
        <v>25</v>
      </c>
      <c r="T5644" s="79" t="s">
        <v>45</v>
      </c>
      <c r="U5644" s="78">
        <v>11</v>
      </c>
      <c r="V5644" s="80" t="s">
        <v>156</v>
      </c>
      <c r="W5644" s="78">
        <v>61</v>
      </c>
      <c r="X5644" s="78">
        <v>9</v>
      </c>
    </row>
    <row r="5645" spans="1:24" x14ac:dyDescent="0.25">
      <c r="A5645" s="67"/>
      <c r="B5645" s="67">
        <v>4759</v>
      </c>
      <c r="C5645" s="67" t="s">
        <v>820</v>
      </c>
      <c r="D5645" s="107">
        <v>300003</v>
      </c>
      <c r="E5645" s="75" t="s">
        <v>663</v>
      </c>
      <c r="F5645" s="76">
        <v>611430</v>
      </c>
      <c r="G5645" s="75" t="s">
        <v>255</v>
      </c>
      <c r="H5645" s="77">
        <v>18544.300000000003</v>
      </c>
      <c r="I5645" s="77">
        <v>27104.039999999994</v>
      </c>
      <c r="J5645" s="77">
        <v>23233</v>
      </c>
      <c r="K5645" s="77">
        <v>8325.32</v>
      </c>
      <c r="L5645" s="80">
        <v>29815</v>
      </c>
      <c r="M5645" s="80"/>
      <c r="N5645" s="80"/>
      <c r="O5645" s="80"/>
      <c r="P5645" s="80"/>
      <c r="Q5645" s="78">
        <v>110010</v>
      </c>
      <c r="R5645" s="79" t="s">
        <v>45</v>
      </c>
      <c r="S5645" s="78">
        <v>25</v>
      </c>
      <c r="T5645" s="79" t="s">
        <v>45</v>
      </c>
      <c r="U5645" s="78">
        <v>11</v>
      </c>
      <c r="V5645" s="80" t="s">
        <v>156</v>
      </c>
      <c r="W5645" s="78">
        <v>61</v>
      </c>
      <c r="X5645" s="78">
        <v>9</v>
      </c>
    </row>
    <row r="5646" spans="1:24" x14ac:dyDescent="0.25">
      <c r="A5646" s="67"/>
      <c r="B5646" s="67">
        <v>4760</v>
      </c>
      <c r="C5646" s="67" t="s">
        <v>820</v>
      </c>
      <c r="D5646" s="107">
        <v>300003</v>
      </c>
      <c r="E5646" s="75" t="s">
        <v>663</v>
      </c>
      <c r="F5646" s="76">
        <v>611455</v>
      </c>
      <c r="G5646" s="75" t="s">
        <v>217</v>
      </c>
      <c r="H5646" s="77">
        <v>27812.48</v>
      </c>
      <c r="I5646" s="77">
        <v>34964.29</v>
      </c>
      <c r="J5646" s="77">
        <v>40144</v>
      </c>
      <c r="K5646" s="77">
        <v>20384.59</v>
      </c>
      <c r="L5646" s="80">
        <v>40144</v>
      </c>
      <c r="M5646" s="80"/>
      <c r="N5646" s="80"/>
      <c r="O5646" s="80"/>
      <c r="P5646" s="80"/>
      <c r="Q5646" s="78">
        <v>110010</v>
      </c>
      <c r="R5646" s="79" t="s">
        <v>45</v>
      </c>
      <c r="S5646" s="78">
        <v>25</v>
      </c>
      <c r="T5646" s="79" t="s">
        <v>45</v>
      </c>
      <c r="U5646" s="78">
        <v>11</v>
      </c>
      <c r="V5646" s="80" t="s">
        <v>156</v>
      </c>
      <c r="W5646" s="78">
        <v>61</v>
      </c>
      <c r="X5646" s="78">
        <v>9</v>
      </c>
    </row>
    <row r="5647" spans="1:24" x14ac:dyDescent="0.25">
      <c r="A5647" s="67"/>
      <c r="B5647" s="67">
        <v>4761</v>
      </c>
      <c r="C5647" s="67" t="s">
        <v>820</v>
      </c>
      <c r="D5647" s="107">
        <v>300003</v>
      </c>
      <c r="E5647" s="75" t="s">
        <v>663</v>
      </c>
      <c r="F5647" s="76">
        <v>611476</v>
      </c>
      <c r="G5647" s="75" t="s">
        <v>211</v>
      </c>
      <c r="H5647" s="77">
        <v>23959.41</v>
      </c>
      <c r="I5647" s="77">
        <v>32592.189999999995</v>
      </c>
      <c r="J5647" s="77">
        <v>43194</v>
      </c>
      <c r="K5647" s="77">
        <v>17244.68</v>
      </c>
      <c r="L5647" s="80">
        <v>43194</v>
      </c>
      <c r="M5647" s="80"/>
      <c r="N5647" s="80"/>
      <c r="O5647" s="80"/>
      <c r="P5647" s="80"/>
      <c r="Q5647" s="78">
        <v>110010</v>
      </c>
      <c r="R5647" s="79" t="s">
        <v>45</v>
      </c>
      <c r="S5647" s="78">
        <v>25</v>
      </c>
      <c r="T5647" s="79" t="s">
        <v>45</v>
      </c>
      <c r="U5647" s="78">
        <v>11</v>
      </c>
      <c r="V5647" s="80" t="s">
        <v>156</v>
      </c>
      <c r="W5647" s="78">
        <v>61</v>
      </c>
      <c r="X5647" s="78">
        <v>9</v>
      </c>
    </row>
    <row r="5648" spans="1:24" x14ac:dyDescent="0.25">
      <c r="A5648" s="67"/>
      <c r="B5648" s="67">
        <v>4762</v>
      </c>
      <c r="C5648" s="67" t="s">
        <v>820</v>
      </c>
      <c r="D5648" s="107">
        <v>300003</v>
      </c>
      <c r="E5648" s="75" t="s">
        <v>663</v>
      </c>
      <c r="F5648" s="76">
        <v>611491</v>
      </c>
      <c r="G5648" s="75" t="s">
        <v>233</v>
      </c>
      <c r="H5648" s="77">
        <v>0</v>
      </c>
      <c r="I5648" s="77">
        <v>0</v>
      </c>
      <c r="J5648" s="77">
        <v>114</v>
      </c>
      <c r="K5648" s="77">
        <v>0</v>
      </c>
      <c r="L5648" s="80">
        <v>114</v>
      </c>
      <c r="M5648" s="80"/>
      <c r="N5648" s="80"/>
      <c r="O5648" s="80"/>
      <c r="P5648" s="80"/>
      <c r="Q5648" s="78">
        <v>110010</v>
      </c>
      <c r="R5648" s="79" t="s">
        <v>45</v>
      </c>
      <c r="S5648" s="78">
        <v>25</v>
      </c>
      <c r="T5648" s="79" t="s">
        <v>45</v>
      </c>
      <c r="U5648" s="78">
        <v>11</v>
      </c>
      <c r="V5648" s="80" t="s">
        <v>156</v>
      </c>
      <c r="W5648" s="78">
        <v>61</v>
      </c>
      <c r="X5648" s="78">
        <v>9</v>
      </c>
    </row>
    <row r="5649" spans="1:24" x14ac:dyDescent="0.25">
      <c r="A5649" s="67"/>
      <c r="B5649" s="67">
        <v>4763</v>
      </c>
      <c r="C5649" s="67" t="s">
        <v>820</v>
      </c>
      <c r="D5649" s="107">
        <v>300003</v>
      </c>
      <c r="E5649" s="75" t="s">
        <v>663</v>
      </c>
      <c r="F5649" s="76">
        <v>611492</v>
      </c>
      <c r="G5649" s="75" t="s">
        <v>183</v>
      </c>
      <c r="H5649" s="77">
        <v>0</v>
      </c>
      <c r="I5649" s="77">
        <v>45.4</v>
      </c>
      <c r="J5649" s="77">
        <v>95</v>
      </c>
      <c r="K5649" s="77">
        <v>94.44</v>
      </c>
      <c r="L5649" s="80">
        <v>95</v>
      </c>
      <c r="M5649" s="80"/>
      <c r="N5649" s="80"/>
      <c r="O5649" s="80"/>
      <c r="P5649" s="80"/>
      <c r="Q5649" s="78">
        <v>110010</v>
      </c>
      <c r="R5649" s="79" t="s">
        <v>45</v>
      </c>
      <c r="S5649" s="78">
        <v>25</v>
      </c>
      <c r="T5649" s="79" t="s">
        <v>45</v>
      </c>
      <c r="U5649" s="78">
        <v>11</v>
      </c>
      <c r="V5649" s="80" t="s">
        <v>156</v>
      </c>
      <c r="W5649" s="78">
        <v>61</v>
      </c>
      <c r="X5649" s="78">
        <v>9</v>
      </c>
    </row>
    <row r="5650" spans="1:24" x14ac:dyDescent="0.25">
      <c r="A5650" s="67"/>
      <c r="B5650" s="67">
        <v>4764</v>
      </c>
      <c r="C5650" s="67" t="s">
        <v>820</v>
      </c>
      <c r="D5650" s="107">
        <v>300003</v>
      </c>
      <c r="E5650" s="75" t="s">
        <v>663</v>
      </c>
      <c r="F5650" s="76">
        <v>611493</v>
      </c>
      <c r="G5650" s="75" t="s">
        <v>218</v>
      </c>
      <c r="H5650" s="77">
        <v>4393.84</v>
      </c>
      <c r="I5650" s="77">
        <v>0</v>
      </c>
      <c r="J5650" s="77">
        <v>0</v>
      </c>
      <c r="K5650" s="77">
        <v>0</v>
      </c>
      <c r="L5650" s="80">
        <v>0</v>
      </c>
      <c r="M5650" s="80"/>
      <c r="N5650" s="80"/>
      <c r="O5650" s="80"/>
      <c r="P5650" s="80"/>
      <c r="Q5650" s="78">
        <v>110010</v>
      </c>
      <c r="R5650" s="79" t="s">
        <v>45</v>
      </c>
      <c r="S5650" s="78">
        <v>25</v>
      </c>
      <c r="T5650" s="79" t="s">
        <v>45</v>
      </c>
      <c r="U5650" s="78">
        <v>11</v>
      </c>
      <c r="V5650" s="80" t="s">
        <v>156</v>
      </c>
      <c r="W5650" s="78">
        <v>61</v>
      </c>
      <c r="X5650" s="78">
        <v>9</v>
      </c>
    </row>
    <row r="5651" spans="1:24" x14ac:dyDescent="0.25">
      <c r="A5651" s="67"/>
      <c r="B5651" s="67">
        <v>4765</v>
      </c>
      <c r="C5651" s="67" t="s">
        <v>820</v>
      </c>
      <c r="D5651" s="107">
        <v>300003</v>
      </c>
      <c r="E5651" s="75" t="s">
        <v>663</v>
      </c>
      <c r="F5651" s="76">
        <v>611510</v>
      </c>
      <c r="G5651" s="75" t="s">
        <v>212</v>
      </c>
      <c r="H5651" s="77">
        <v>4575.5</v>
      </c>
      <c r="I5651" s="77">
        <v>8892.6400000000012</v>
      </c>
      <c r="J5651" s="77">
        <v>10662</v>
      </c>
      <c r="K5651" s="77">
        <v>3644.57</v>
      </c>
      <c r="L5651" s="80">
        <v>10662</v>
      </c>
      <c r="M5651" s="80"/>
      <c r="N5651" s="80"/>
      <c r="O5651" s="80"/>
      <c r="P5651" s="80"/>
      <c r="Q5651" s="78">
        <v>110010</v>
      </c>
      <c r="R5651" s="79" t="s">
        <v>45</v>
      </c>
      <c r="S5651" s="78">
        <v>25</v>
      </c>
      <c r="T5651" s="79" t="s">
        <v>45</v>
      </c>
      <c r="U5651" s="78">
        <v>11</v>
      </c>
      <c r="V5651" s="80" t="s">
        <v>156</v>
      </c>
      <c r="W5651" s="78">
        <v>61</v>
      </c>
      <c r="X5651" s="78">
        <v>9</v>
      </c>
    </row>
    <row r="5652" spans="1:24" s="66" customFormat="1" x14ac:dyDescent="0.25">
      <c r="A5652" s="67"/>
      <c r="B5652" s="67">
        <v>4766</v>
      </c>
      <c r="C5652" s="67" t="s">
        <v>820</v>
      </c>
      <c r="D5652" s="107">
        <v>300003</v>
      </c>
      <c r="E5652" s="75" t="s">
        <v>663</v>
      </c>
      <c r="F5652" s="76">
        <v>611515</v>
      </c>
      <c r="G5652" s="75" t="s">
        <v>213</v>
      </c>
      <c r="H5652" s="77">
        <v>2831.58</v>
      </c>
      <c r="I5652" s="77">
        <v>0</v>
      </c>
      <c r="J5652" s="77">
        <v>0</v>
      </c>
      <c r="K5652" s="77">
        <v>0</v>
      </c>
      <c r="L5652" s="80">
        <v>0</v>
      </c>
      <c r="M5652" s="80"/>
      <c r="N5652" s="80"/>
      <c r="O5652" s="80"/>
      <c r="P5652" s="80"/>
      <c r="Q5652" s="78">
        <v>110010</v>
      </c>
      <c r="R5652" s="79" t="s">
        <v>45</v>
      </c>
      <c r="S5652" s="78">
        <v>25</v>
      </c>
      <c r="T5652" s="79" t="s">
        <v>45</v>
      </c>
      <c r="U5652" s="78">
        <v>11</v>
      </c>
      <c r="V5652" s="80" t="s">
        <v>156</v>
      </c>
      <c r="W5652" s="78">
        <v>61</v>
      </c>
      <c r="X5652" s="78">
        <v>9</v>
      </c>
    </row>
    <row r="5653" spans="1:24" x14ac:dyDescent="0.25">
      <c r="A5653" s="67"/>
      <c r="B5653" s="67">
        <v>4767</v>
      </c>
      <c r="C5653" s="67" t="s">
        <v>820</v>
      </c>
      <c r="D5653" s="107">
        <v>300003</v>
      </c>
      <c r="E5653" s="75" t="s">
        <v>663</v>
      </c>
      <c r="F5653" s="76">
        <v>611520</v>
      </c>
      <c r="G5653" s="75" t="s">
        <v>275</v>
      </c>
      <c r="H5653" s="77">
        <v>723.43</v>
      </c>
      <c r="I5653" s="77">
        <v>7316.14</v>
      </c>
      <c r="J5653" s="77">
        <v>0</v>
      </c>
      <c r="K5653" s="77">
        <v>0</v>
      </c>
      <c r="L5653" s="80">
        <v>0</v>
      </c>
      <c r="M5653" s="80"/>
      <c r="N5653" s="80"/>
      <c r="O5653" s="80"/>
      <c r="P5653" s="80"/>
      <c r="Q5653" s="78">
        <v>110010</v>
      </c>
      <c r="R5653" s="79" t="s">
        <v>45</v>
      </c>
      <c r="S5653" s="78">
        <v>25</v>
      </c>
      <c r="T5653" s="79" t="s">
        <v>45</v>
      </c>
      <c r="U5653" s="78">
        <v>11</v>
      </c>
      <c r="V5653" s="80" t="s">
        <v>156</v>
      </c>
      <c r="W5653" s="78">
        <v>61</v>
      </c>
      <c r="X5653" s="78">
        <v>9</v>
      </c>
    </row>
    <row r="5654" spans="1:24" x14ac:dyDescent="0.25">
      <c r="A5654" s="67"/>
      <c r="B5654" s="67">
        <v>4768</v>
      </c>
      <c r="C5654" s="67" t="s">
        <v>820</v>
      </c>
      <c r="D5654" s="107">
        <v>300003</v>
      </c>
      <c r="E5654" s="75" t="s">
        <v>663</v>
      </c>
      <c r="F5654" s="76">
        <v>712320</v>
      </c>
      <c r="G5654" s="75" t="s">
        <v>276</v>
      </c>
      <c r="H5654" s="77">
        <v>766.43</v>
      </c>
      <c r="I5654" s="77">
        <v>0</v>
      </c>
      <c r="J5654" s="77">
        <v>500</v>
      </c>
      <c r="K5654" s="77">
        <v>0</v>
      </c>
      <c r="L5654" s="80">
        <v>0</v>
      </c>
      <c r="M5654" s="80"/>
      <c r="N5654" s="80"/>
      <c r="O5654" s="80"/>
      <c r="P5654" s="80"/>
      <c r="Q5654" s="78">
        <v>110010</v>
      </c>
      <c r="R5654" s="79" t="s">
        <v>45</v>
      </c>
      <c r="S5654" s="78">
        <v>25</v>
      </c>
      <c r="T5654" s="79" t="s">
        <v>45</v>
      </c>
      <c r="U5654" s="78">
        <v>11</v>
      </c>
      <c r="V5654" s="80" t="s">
        <v>156</v>
      </c>
      <c r="W5654" s="78">
        <v>71</v>
      </c>
      <c r="X5654" s="78">
        <v>9</v>
      </c>
    </row>
    <row r="5655" spans="1:24" x14ac:dyDescent="0.25">
      <c r="A5655" s="67"/>
      <c r="B5655" s="67">
        <v>4769</v>
      </c>
      <c r="C5655" s="67" t="s">
        <v>820</v>
      </c>
      <c r="D5655" s="107">
        <v>300003</v>
      </c>
      <c r="E5655" s="75" t="s">
        <v>663</v>
      </c>
      <c r="F5655" s="76">
        <v>712655</v>
      </c>
      <c r="G5655" s="75" t="s">
        <v>237</v>
      </c>
      <c r="H5655" s="77">
        <v>873.5</v>
      </c>
      <c r="I5655" s="77">
        <v>0</v>
      </c>
      <c r="J5655" s="77">
        <v>1000</v>
      </c>
      <c r="K5655" s="77">
        <v>0</v>
      </c>
      <c r="L5655" s="80">
        <v>0</v>
      </c>
      <c r="M5655" s="80"/>
      <c r="N5655" s="80"/>
      <c r="O5655" s="80"/>
      <c r="P5655" s="80"/>
      <c r="Q5655" s="78">
        <v>110010</v>
      </c>
      <c r="R5655" s="79" t="s">
        <v>45</v>
      </c>
      <c r="S5655" s="78">
        <v>25</v>
      </c>
      <c r="T5655" s="79" t="s">
        <v>45</v>
      </c>
      <c r="U5655" s="78">
        <v>11</v>
      </c>
      <c r="V5655" s="80" t="s">
        <v>156</v>
      </c>
      <c r="W5655" s="78">
        <v>71</v>
      </c>
      <c r="X5655" s="78">
        <v>9</v>
      </c>
    </row>
    <row r="5656" spans="1:24" x14ac:dyDescent="0.25">
      <c r="A5656" s="67"/>
      <c r="B5656" s="67">
        <v>4770</v>
      </c>
      <c r="C5656" s="67" t="s">
        <v>820</v>
      </c>
      <c r="D5656" s="107">
        <v>300003</v>
      </c>
      <c r="E5656" s="75" t="s">
        <v>663</v>
      </c>
      <c r="F5656" s="76">
        <v>733120</v>
      </c>
      <c r="G5656" s="75" t="s">
        <v>188</v>
      </c>
      <c r="H5656" s="77">
        <v>5107.68</v>
      </c>
      <c r="I5656" s="77">
        <v>2003.1799999999998</v>
      </c>
      <c r="J5656" s="77">
        <v>2460</v>
      </c>
      <c r="K5656" s="77">
        <v>1133</v>
      </c>
      <c r="L5656" s="80">
        <v>2460</v>
      </c>
      <c r="M5656" s="80"/>
      <c r="N5656" s="80"/>
      <c r="O5656" s="80"/>
      <c r="P5656" s="80"/>
      <c r="Q5656" s="78">
        <v>110010</v>
      </c>
      <c r="R5656" s="79" t="s">
        <v>45</v>
      </c>
      <c r="S5656" s="78">
        <v>25</v>
      </c>
      <c r="T5656" s="79" t="s">
        <v>45</v>
      </c>
      <c r="U5656" s="78">
        <v>11</v>
      </c>
      <c r="V5656" s="80" t="s">
        <v>156</v>
      </c>
      <c r="W5656" s="78">
        <v>73</v>
      </c>
      <c r="X5656" s="78">
        <v>9</v>
      </c>
    </row>
    <row r="5657" spans="1:24" x14ac:dyDescent="0.25">
      <c r="A5657" s="67"/>
      <c r="B5657" s="67">
        <v>4771</v>
      </c>
      <c r="C5657" s="67" t="s">
        <v>820</v>
      </c>
      <c r="D5657" s="107">
        <v>300003</v>
      </c>
      <c r="E5657" s="75" t="s">
        <v>663</v>
      </c>
      <c r="F5657" s="76">
        <v>733220</v>
      </c>
      <c r="G5657" s="75" t="s">
        <v>256</v>
      </c>
      <c r="H5657" s="77">
        <v>1650</v>
      </c>
      <c r="I5657" s="77">
        <v>1650</v>
      </c>
      <c r="J5657" s="77">
        <v>1005</v>
      </c>
      <c r="K5657" s="77">
        <v>0</v>
      </c>
      <c r="L5657" s="80">
        <v>500</v>
      </c>
      <c r="M5657" s="80"/>
      <c r="N5657" s="80"/>
      <c r="O5657" s="80"/>
      <c r="P5657" s="80"/>
      <c r="Q5657" s="78">
        <v>110010</v>
      </c>
      <c r="R5657" s="79" t="s">
        <v>45</v>
      </c>
      <c r="S5657" s="78">
        <v>25</v>
      </c>
      <c r="T5657" s="79" t="s">
        <v>45</v>
      </c>
      <c r="U5657" s="78">
        <v>11</v>
      </c>
      <c r="V5657" s="80" t="s">
        <v>156</v>
      </c>
      <c r="W5657" s="78">
        <v>73</v>
      </c>
      <c r="X5657" s="78">
        <v>9</v>
      </c>
    </row>
    <row r="5658" spans="1:24" x14ac:dyDescent="0.25">
      <c r="A5658" s="67"/>
      <c r="B5658" s="67">
        <v>4772</v>
      </c>
      <c r="C5658" s="67" t="s">
        <v>820</v>
      </c>
      <c r="D5658" s="107">
        <v>300003</v>
      </c>
      <c r="E5658" s="75" t="s">
        <v>663</v>
      </c>
      <c r="F5658" s="76">
        <v>733310</v>
      </c>
      <c r="G5658" s="75" t="s">
        <v>215</v>
      </c>
      <c r="H5658" s="77">
        <v>0</v>
      </c>
      <c r="I5658" s="77">
        <v>0</v>
      </c>
      <c r="J5658" s="77">
        <v>100</v>
      </c>
      <c r="K5658" s="77">
        <v>0</v>
      </c>
      <c r="L5658" s="80">
        <v>100</v>
      </c>
      <c r="M5658" s="80"/>
      <c r="N5658" s="80"/>
      <c r="O5658" s="80"/>
      <c r="P5658" s="80"/>
      <c r="Q5658" s="78">
        <v>110010</v>
      </c>
      <c r="R5658" s="79" t="s">
        <v>45</v>
      </c>
      <c r="S5658" s="78">
        <v>25</v>
      </c>
      <c r="T5658" s="79" t="s">
        <v>45</v>
      </c>
      <c r="U5658" s="78">
        <v>11</v>
      </c>
      <c r="V5658" s="80" t="s">
        <v>156</v>
      </c>
      <c r="W5658" s="78">
        <v>73</v>
      </c>
      <c r="X5658" s="78">
        <v>9</v>
      </c>
    </row>
    <row r="5659" spans="1:24" x14ac:dyDescent="0.25">
      <c r="B5659" s="67">
        <v>4773</v>
      </c>
      <c r="C5659" s="67" t="s">
        <v>820</v>
      </c>
      <c r="D5659" s="107">
        <v>300003</v>
      </c>
      <c r="E5659" s="75" t="s">
        <v>663</v>
      </c>
      <c r="F5659" s="76">
        <v>733330</v>
      </c>
      <c r="G5659" s="75" t="s">
        <v>189</v>
      </c>
      <c r="H5659" s="77">
        <v>640.5</v>
      </c>
      <c r="I5659" s="77">
        <v>0</v>
      </c>
      <c r="J5659" s="77">
        <v>300</v>
      </c>
      <c r="K5659" s="77">
        <v>0</v>
      </c>
      <c r="L5659" s="80">
        <v>300</v>
      </c>
      <c r="M5659" s="80"/>
      <c r="N5659" s="80"/>
      <c r="O5659" s="80"/>
      <c r="P5659" s="80"/>
      <c r="Q5659" s="78">
        <v>110010</v>
      </c>
      <c r="R5659" s="79" t="s">
        <v>45</v>
      </c>
      <c r="S5659" s="78">
        <v>25</v>
      </c>
      <c r="T5659" s="79" t="s">
        <v>45</v>
      </c>
      <c r="U5659" s="78">
        <v>11</v>
      </c>
      <c r="V5659" s="80" t="s">
        <v>156</v>
      </c>
      <c r="W5659" s="78">
        <v>73</v>
      </c>
      <c r="X5659" s="78">
        <v>9</v>
      </c>
    </row>
    <row r="5660" spans="1:24" x14ac:dyDescent="0.25">
      <c r="A5660" s="67"/>
      <c r="B5660" s="67">
        <v>4774</v>
      </c>
      <c r="C5660" s="67" t="s">
        <v>820</v>
      </c>
      <c r="D5660" s="107">
        <v>300003</v>
      </c>
      <c r="E5660" s="75" t="s">
        <v>663</v>
      </c>
      <c r="F5660" s="76">
        <v>744210</v>
      </c>
      <c r="G5660" s="75" t="s">
        <v>190</v>
      </c>
      <c r="H5660" s="77">
        <v>1296.04</v>
      </c>
      <c r="I5660" s="77">
        <v>1342.8799999999999</v>
      </c>
      <c r="J5660" s="77">
        <v>1500</v>
      </c>
      <c r="K5660" s="77">
        <v>910</v>
      </c>
      <c r="L5660" s="80">
        <v>1500</v>
      </c>
      <c r="M5660" s="80"/>
      <c r="N5660" s="80"/>
      <c r="O5660" s="80"/>
      <c r="P5660" s="80"/>
      <c r="Q5660" s="78">
        <v>110010</v>
      </c>
      <c r="R5660" s="79" t="s">
        <v>45</v>
      </c>
      <c r="S5660" s="78">
        <v>25</v>
      </c>
      <c r="T5660" s="79" t="s">
        <v>45</v>
      </c>
      <c r="U5660" s="78">
        <v>11</v>
      </c>
      <c r="V5660" s="80" t="s">
        <v>156</v>
      </c>
      <c r="W5660" s="78">
        <v>74</v>
      </c>
      <c r="X5660" s="78">
        <v>9</v>
      </c>
    </row>
    <row r="5661" spans="1:24" x14ac:dyDescent="0.25">
      <c r="A5661" s="67"/>
      <c r="B5661" s="67">
        <v>4775</v>
      </c>
      <c r="C5661" s="67" t="s">
        <v>820</v>
      </c>
      <c r="D5661" s="107">
        <v>300003</v>
      </c>
      <c r="E5661" s="75" t="s">
        <v>663</v>
      </c>
      <c r="F5661" s="76">
        <v>744220</v>
      </c>
      <c r="G5661" s="75" t="s">
        <v>191</v>
      </c>
      <c r="H5661" s="77">
        <v>5586.6100000000006</v>
      </c>
      <c r="I5661" s="77">
        <v>5772.54</v>
      </c>
      <c r="J5661" s="77">
        <v>6500</v>
      </c>
      <c r="K5661" s="77">
        <v>4630.8099999999995</v>
      </c>
      <c r="L5661" s="80">
        <v>8000</v>
      </c>
      <c r="M5661" s="80"/>
      <c r="N5661" s="80"/>
      <c r="O5661" s="80"/>
      <c r="P5661" s="80"/>
      <c r="Q5661" s="78">
        <v>110010</v>
      </c>
      <c r="R5661" s="79" t="s">
        <v>45</v>
      </c>
      <c r="S5661" s="78">
        <v>25</v>
      </c>
      <c r="T5661" s="79" t="s">
        <v>45</v>
      </c>
      <c r="U5661" s="78">
        <v>11</v>
      </c>
      <c r="V5661" s="80" t="s">
        <v>156</v>
      </c>
      <c r="W5661" s="78">
        <v>74</v>
      </c>
      <c r="X5661" s="78">
        <v>9</v>
      </c>
    </row>
    <row r="5662" spans="1:24" x14ac:dyDescent="0.25">
      <c r="A5662" s="67"/>
      <c r="B5662" s="67">
        <v>4776</v>
      </c>
      <c r="C5662" s="67" t="s">
        <v>820</v>
      </c>
      <c r="D5662" s="107">
        <v>300003</v>
      </c>
      <c r="E5662" s="75" t="s">
        <v>663</v>
      </c>
      <c r="F5662" s="76">
        <v>744230</v>
      </c>
      <c r="G5662" s="75" t="s">
        <v>234</v>
      </c>
      <c r="H5662" s="77">
        <v>2131.92</v>
      </c>
      <c r="I5662" s="77">
        <v>1000</v>
      </c>
      <c r="J5662" s="77">
        <v>2000</v>
      </c>
      <c r="K5662" s="77">
        <v>1000</v>
      </c>
      <c r="L5662" s="80">
        <v>1000</v>
      </c>
      <c r="M5662" s="80"/>
      <c r="N5662" s="80"/>
      <c r="O5662" s="80"/>
      <c r="P5662" s="80"/>
      <c r="Q5662" s="78">
        <v>110010</v>
      </c>
      <c r="R5662" s="79" t="s">
        <v>45</v>
      </c>
      <c r="S5662" s="78">
        <v>25</v>
      </c>
      <c r="T5662" s="79" t="s">
        <v>45</v>
      </c>
      <c r="U5662" s="78">
        <v>11</v>
      </c>
      <c r="V5662" s="80" t="s">
        <v>156</v>
      </c>
      <c r="W5662" s="78">
        <v>74</v>
      </c>
      <c r="X5662" s="78">
        <v>9</v>
      </c>
    </row>
    <row r="5663" spans="1:24" x14ac:dyDescent="0.25">
      <c r="A5663" s="67"/>
      <c r="B5663" s="67">
        <v>4777</v>
      </c>
      <c r="C5663" s="67" t="s">
        <v>820</v>
      </c>
      <c r="D5663" s="107">
        <v>300003</v>
      </c>
      <c r="E5663" s="75" t="s">
        <v>663</v>
      </c>
      <c r="F5663" s="76">
        <v>755240</v>
      </c>
      <c r="G5663" s="75" t="s">
        <v>193</v>
      </c>
      <c r="H5663" s="77">
        <v>3872.48</v>
      </c>
      <c r="I5663" s="77">
        <v>1011</v>
      </c>
      <c r="J5663" s="77">
        <v>2785</v>
      </c>
      <c r="K5663" s="77">
        <v>1683.62</v>
      </c>
      <c r="L5663" s="80">
        <v>3000</v>
      </c>
      <c r="M5663" s="80"/>
      <c r="N5663" s="80"/>
      <c r="O5663" s="80"/>
      <c r="P5663" s="80"/>
      <c r="Q5663" s="78">
        <v>110010</v>
      </c>
      <c r="R5663" s="79" t="s">
        <v>45</v>
      </c>
      <c r="S5663" s="78">
        <v>25</v>
      </c>
      <c r="T5663" s="79" t="s">
        <v>45</v>
      </c>
      <c r="U5663" s="78">
        <v>11</v>
      </c>
      <c r="V5663" s="80" t="s">
        <v>156</v>
      </c>
      <c r="W5663" s="78">
        <v>75</v>
      </c>
      <c r="X5663" s="78">
        <v>9</v>
      </c>
    </row>
    <row r="5664" spans="1:24" x14ac:dyDescent="0.25">
      <c r="A5664" s="67"/>
      <c r="B5664" s="67">
        <v>4778</v>
      </c>
      <c r="C5664" s="67" t="s">
        <v>820</v>
      </c>
      <c r="D5664" s="107">
        <v>300003</v>
      </c>
      <c r="E5664" s="75" t="s">
        <v>663</v>
      </c>
      <c r="F5664" s="76">
        <v>755310</v>
      </c>
      <c r="G5664" s="75" t="s">
        <v>194</v>
      </c>
      <c r="H5664" s="77">
        <v>1.6600000000000001</v>
      </c>
      <c r="I5664" s="77">
        <v>1.98</v>
      </c>
      <c r="J5664" s="77">
        <v>225</v>
      </c>
      <c r="K5664" s="77">
        <v>0</v>
      </c>
      <c r="L5664" s="80">
        <v>100</v>
      </c>
      <c r="M5664" s="80"/>
      <c r="N5664" s="80"/>
      <c r="O5664" s="80"/>
      <c r="P5664" s="80"/>
      <c r="Q5664" s="78">
        <v>110010</v>
      </c>
      <c r="R5664" s="79" t="s">
        <v>45</v>
      </c>
      <c r="S5664" s="78">
        <v>25</v>
      </c>
      <c r="T5664" s="79" t="s">
        <v>45</v>
      </c>
      <c r="U5664" s="78">
        <v>11</v>
      </c>
      <c r="V5664" s="80" t="s">
        <v>156</v>
      </c>
      <c r="W5664" s="78">
        <v>75</v>
      </c>
      <c r="X5664" s="78">
        <v>9</v>
      </c>
    </row>
    <row r="5665" spans="1:24" x14ac:dyDescent="0.25">
      <c r="A5665" s="67"/>
      <c r="B5665" s="67">
        <v>4779</v>
      </c>
      <c r="C5665" s="67" t="s">
        <v>820</v>
      </c>
      <c r="D5665" s="107">
        <v>300003</v>
      </c>
      <c r="E5665" s="75" t="s">
        <v>663</v>
      </c>
      <c r="F5665" s="76">
        <v>755330</v>
      </c>
      <c r="G5665" s="75" t="s">
        <v>238</v>
      </c>
      <c r="H5665" s="77">
        <v>0</v>
      </c>
      <c r="I5665" s="77">
        <v>0</v>
      </c>
      <c r="J5665" s="77">
        <v>150</v>
      </c>
      <c r="K5665" s="77">
        <v>0</v>
      </c>
      <c r="L5665" s="80">
        <v>150</v>
      </c>
      <c r="M5665" s="80"/>
      <c r="N5665" s="80"/>
      <c r="O5665" s="80"/>
      <c r="P5665" s="80"/>
      <c r="Q5665" s="78">
        <v>110010</v>
      </c>
      <c r="R5665" s="79" t="s">
        <v>45</v>
      </c>
      <c r="S5665" s="78">
        <v>25</v>
      </c>
      <c r="T5665" s="79" t="s">
        <v>45</v>
      </c>
      <c r="U5665" s="78">
        <v>11</v>
      </c>
      <c r="V5665" s="80" t="s">
        <v>156</v>
      </c>
      <c r="W5665" s="78">
        <v>75</v>
      </c>
      <c r="X5665" s="78">
        <v>9</v>
      </c>
    </row>
    <row r="5666" spans="1:24" x14ac:dyDescent="0.25">
      <c r="A5666" s="67"/>
      <c r="B5666" s="67">
        <v>4780</v>
      </c>
      <c r="C5666" s="67" t="s">
        <v>820</v>
      </c>
      <c r="D5666" s="107">
        <v>300003</v>
      </c>
      <c r="E5666" s="75" t="s">
        <v>663</v>
      </c>
      <c r="F5666" s="76">
        <v>755360</v>
      </c>
      <c r="G5666" s="75" t="s">
        <v>225</v>
      </c>
      <c r="H5666" s="77">
        <v>1255.52</v>
      </c>
      <c r="I5666" s="77">
        <v>579.24</v>
      </c>
      <c r="J5666" s="77">
        <v>900</v>
      </c>
      <c r="K5666" s="77">
        <v>338.04</v>
      </c>
      <c r="L5666" s="80">
        <v>700</v>
      </c>
      <c r="M5666" s="80"/>
      <c r="N5666" s="80"/>
      <c r="O5666" s="80"/>
      <c r="P5666" s="80"/>
      <c r="Q5666" s="78">
        <v>110010</v>
      </c>
      <c r="R5666" s="79" t="s">
        <v>45</v>
      </c>
      <c r="S5666" s="78">
        <v>25</v>
      </c>
      <c r="T5666" s="79" t="s">
        <v>45</v>
      </c>
      <c r="U5666" s="78">
        <v>11</v>
      </c>
      <c r="V5666" s="80" t="s">
        <v>156</v>
      </c>
      <c r="W5666" s="78">
        <v>75</v>
      </c>
      <c r="X5666" s="78">
        <v>9</v>
      </c>
    </row>
    <row r="5667" spans="1:24" x14ac:dyDescent="0.25">
      <c r="A5667" s="67"/>
      <c r="B5667" s="67">
        <v>4781</v>
      </c>
      <c r="C5667" s="67" t="s">
        <v>820</v>
      </c>
      <c r="D5667" s="107">
        <v>300003</v>
      </c>
      <c r="E5667" s="75" t="s">
        <v>663</v>
      </c>
      <c r="F5667" s="76">
        <v>755510</v>
      </c>
      <c r="G5667" s="75" t="s">
        <v>195</v>
      </c>
      <c r="H5667" s="77">
        <v>0</v>
      </c>
      <c r="I5667" s="77">
        <v>0</v>
      </c>
      <c r="J5667" s="77">
        <v>300</v>
      </c>
      <c r="K5667" s="77">
        <v>0</v>
      </c>
      <c r="L5667" s="80">
        <v>300</v>
      </c>
      <c r="M5667" s="80"/>
      <c r="N5667" s="80"/>
      <c r="O5667" s="80"/>
      <c r="P5667" s="80"/>
      <c r="Q5667" s="78">
        <v>110010</v>
      </c>
      <c r="R5667" s="79" t="s">
        <v>45</v>
      </c>
      <c r="S5667" s="78">
        <v>25</v>
      </c>
      <c r="T5667" s="79" t="s">
        <v>45</v>
      </c>
      <c r="U5667" s="78">
        <v>11</v>
      </c>
      <c r="V5667" s="80" t="s">
        <v>156</v>
      </c>
      <c r="W5667" s="78">
        <v>75</v>
      </c>
      <c r="X5667" s="78">
        <v>9</v>
      </c>
    </row>
    <row r="5668" spans="1:24" x14ac:dyDescent="0.25">
      <c r="A5668" s="67"/>
      <c r="B5668" s="67">
        <v>4782</v>
      </c>
      <c r="C5668" s="67" t="s">
        <v>820</v>
      </c>
      <c r="D5668" s="107">
        <v>300003</v>
      </c>
      <c r="E5668" s="75" t="s">
        <v>663</v>
      </c>
      <c r="F5668" s="76">
        <v>755705</v>
      </c>
      <c r="G5668" s="75" t="s">
        <v>196</v>
      </c>
      <c r="H5668" s="77">
        <v>0</v>
      </c>
      <c r="I5668" s="77">
        <v>0</v>
      </c>
      <c r="J5668" s="77">
        <v>43</v>
      </c>
      <c r="K5668" s="77">
        <v>0</v>
      </c>
      <c r="L5668" s="80">
        <v>43</v>
      </c>
      <c r="M5668" s="80"/>
      <c r="N5668" s="80"/>
      <c r="O5668" s="80"/>
      <c r="P5668" s="80"/>
      <c r="Q5668" s="78">
        <v>110010</v>
      </c>
      <c r="R5668" s="79" t="s">
        <v>45</v>
      </c>
      <c r="S5668" s="78">
        <v>25</v>
      </c>
      <c r="T5668" s="79" t="s">
        <v>45</v>
      </c>
      <c r="U5668" s="78">
        <v>11</v>
      </c>
      <c r="V5668" s="80" t="s">
        <v>156</v>
      </c>
      <c r="W5668" s="78">
        <v>75</v>
      </c>
      <c r="X5668" s="78">
        <v>9</v>
      </c>
    </row>
    <row r="5669" spans="1:24" x14ac:dyDescent="0.25">
      <c r="A5669" s="67"/>
      <c r="B5669" s="67">
        <v>4783</v>
      </c>
      <c r="C5669" s="67" t="s">
        <v>820</v>
      </c>
      <c r="D5669" s="107">
        <v>300003</v>
      </c>
      <c r="E5669" s="75" t="s">
        <v>663</v>
      </c>
      <c r="F5669" s="76">
        <v>755745</v>
      </c>
      <c r="G5669" s="75" t="s">
        <v>252</v>
      </c>
      <c r="H5669" s="77">
        <v>1625.62</v>
      </c>
      <c r="I5669" s="77">
        <v>1572.31</v>
      </c>
      <c r="J5669" s="77">
        <v>1600</v>
      </c>
      <c r="K5669" s="77">
        <v>1577.71</v>
      </c>
      <c r="L5669" s="80">
        <v>1600</v>
      </c>
      <c r="M5669" s="80"/>
      <c r="N5669" s="80"/>
      <c r="O5669" s="80"/>
      <c r="P5669" s="80"/>
      <c r="Q5669" s="78">
        <v>110010</v>
      </c>
      <c r="R5669" s="79" t="s">
        <v>45</v>
      </c>
      <c r="S5669" s="78">
        <v>25</v>
      </c>
      <c r="T5669" s="79" t="s">
        <v>45</v>
      </c>
      <c r="U5669" s="78">
        <v>11</v>
      </c>
      <c r="V5669" s="80" t="s">
        <v>156</v>
      </c>
      <c r="W5669" s="78">
        <v>75</v>
      </c>
      <c r="X5669" s="78">
        <v>9</v>
      </c>
    </row>
    <row r="5670" spans="1:24" x14ac:dyDescent="0.25">
      <c r="A5670" s="67"/>
      <c r="B5670" s="67">
        <v>4784</v>
      </c>
      <c r="C5670" s="67" t="s">
        <v>820</v>
      </c>
      <c r="D5670" s="107">
        <v>300003</v>
      </c>
      <c r="E5670" s="75" t="s">
        <v>663</v>
      </c>
      <c r="F5670" s="76">
        <v>787410</v>
      </c>
      <c r="G5670" s="75" t="s">
        <v>227</v>
      </c>
      <c r="H5670" s="77">
        <v>0</v>
      </c>
      <c r="I5670" s="77">
        <v>0</v>
      </c>
      <c r="J5670" s="77">
        <v>3005</v>
      </c>
      <c r="K5670" s="77">
        <v>0</v>
      </c>
      <c r="L5670" s="80">
        <v>5672</v>
      </c>
      <c r="M5670" s="80"/>
      <c r="N5670" s="80"/>
      <c r="O5670" s="80"/>
      <c r="P5670" s="80"/>
      <c r="Q5670" s="78">
        <v>110010</v>
      </c>
      <c r="R5670" s="79" t="s">
        <v>45</v>
      </c>
      <c r="S5670" s="78">
        <v>25</v>
      </c>
      <c r="T5670" s="79" t="s">
        <v>45</v>
      </c>
      <c r="U5670" s="78">
        <v>11</v>
      </c>
      <c r="V5670" s="80" t="s">
        <v>156</v>
      </c>
      <c r="W5670" s="78">
        <v>78</v>
      </c>
      <c r="X5670" s="78">
        <v>9</v>
      </c>
    </row>
    <row r="5671" spans="1:24" x14ac:dyDescent="0.25">
      <c r="B5671" s="67">
        <v>4785</v>
      </c>
      <c r="C5671" s="67" t="s">
        <v>820</v>
      </c>
      <c r="D5671" s="107">
        <v>300003</v>
      </c>
      <c r="E5671" s="75" t="s">
        <v>663</v>
      </c>
      <c r="F5671" s="76">
        <v>787430</v>
      </c>
      <c r="G5671" s="75" t="s">
        <v>207</v>
      </c>
      <c r="H5671" s="77">
        <v>2724.62</v>
      </c>
      <c r="I5671" s="77">
        <v>4304.34</v>
      </c>
      <c r="J5671" s="77">
        <v>3500</v>
      </c>
      <c r="K5671" s="77">
        <v>0</v>
      </c>
      <c r="L5671" s="80">
        <v>7500</v>
      </c>
      <c r="M5671" s="80"/>
      <c r="N5671" s="80"/>
      <c r="O5671" s="80"/>
      <c r="P5671" s="80"/>
      <c r="Q5671" s="78">
        <v>110010</v>
      </c>
      <c r="R5671" s="79" t="s">
        <v>45</v>
      </c>
      <c r="S5671" s="78">
        <v>25</v>
      </c>
      <c r="T5671" s="79" t="s">
        <v>45</v>
      </c>
      <c r="U5671" s="78">
        <v>11</v>
      </c>
      <c r="V5671" s="80" t="s">
        <v>156</v>
      </c>
      <c r="W5671" s="78">
        <v>78</v>
      </c>
      <c r="X5671" s="78">
        <v>9</v>
      </c>
    </row>
    <row r="5672" spans="1:24" x14ac:dyDescent="0.25">
      <c r="B5672" s="67"/>
      <c r="C5672" s="67" t="s">
        <v>820</v>
      </c>
      <c r="D5672" s="107">
        <v>300003</v>
      </c>
      <c r="E5672" s="75" t="s">
        <v>663</v>
      </c>
      <c r="F5672" s="66">
        <v>798142</v>
      </c>
      <c r="G5672" s="66" t="s">
        <v>839</v>
      </c>
      <c r="H5672" s="77"/>
      <c r="I5672" s="77"/>
      <c r="J5672" s="77"/>
      <c r="K5672" s="77"/>
      <c r="L5672" s="80">
        <v>-4349</v>
      </c>
      <c r="M5672" s="80"/>
      <c r="N5672" s="80"/>
      <c r="O5672" s="80"/>
      <c r="P5672" s="80"/>
      <c r="Q5672" s="78">
        <v>110010</v>
      </c>
      <c r="R5672" s="79" t="s">
        <v>45</v>
      </c>
      <c r="S5672" s="78">
        <v>25</v>
      </c>
      <c r="T5672" s="79" t="s">
        <v>45</v>
      </c>
      <c r="U5672" s="78">
        <v>11</v>
      </c>
      <c r="V5672" s="80" t="s">
        <v>156</v>
      </c>
      <c r="W5672" s="78">
        <v>79</v>
      </c>
      <c r="X5672" s="78">
        <v>9</v>
      </c>
    </row>
    <row r="5673" spans="1:24" x14ac:dyDescent="0.25">
      <c r="A5673" s="67"/>
      <c r="B5673" s="67">
        <v>4786</v>
      </c>
      <c r="C5673" s="67" t="s">
        <v>821</v>
      </c>
      <c r="D5673" s="109">
        <v>230105</v>
      </c>
      <c r="E5673" s="75" t="s">
        <v>665</v>
      </c>
      <c r="F5673" s="72">
        <v>611140</v>
      </c>
      <c r="G5673" s="75" t="s">
        <v>269</v>
      </c>
      <c r="H5673" s="77">
        <v>0</v>
      </c>
      <c r="I5673" s="77">
        <v>500</v>
      </c>
      <c r="J5673" s="77">
        <v>1000</v>
      </c>
      <c r="K5673" s="77">
        <v>0</v>
      </c>
      <c r="L5673" s="80">
        <v>1000</v>
      </c>
      <c r="M5673" s="80"/>
      <c r="N5673" s="80"/>
      <c r="O5673" s="80"/>
      <c r="P5673" s="80"/>
      <c r="Q5673" s="78">
        <v>110010</v>
      </c>
      <c r="R5673" s="79" t="s">
        <v>44</v>
      </c>
      <c r="S5673" s="78">
        <v>35</v>
      </c>
      <c r="T5673" s="79" t="s">
        <v>44</v>
      </c>
      <c r="U5673" s="78">
        <v>11</v>
      </c>
      <c r="V5673" s="80" t="s">
        <v>156</v>
      </c>
      <c r="W5673" s="78">
        <v>61</v>
      </c>
      <c r="X5673" s="78">
        <v>9</v>
      </c>
    </row>
    <row r="5674" spans="1:24" x14ac:dyDescent="0.25">
      <c r="B5674" s="67">
        <v>4787</v>
      </c>
      <c r="C5674" s="67" t="s">
        <v>821</v>
      </c>
      <c r="D5674" s="109">
        <v>230105</v>
      </c>
      <c r="E5674" s="75" t="s">
        <v>665</v>
      </c>
      <c r="F5674" s="72">
        <v>611210</v>
      </c>
      <c r="G5674" s="75" t="s">
        <v>221</v>
      </c>
      <c r="H5674" s="77">
        <v>102030.96</v>
      </c>
      <c r="I5674" s="77">
        <v>106093.07999999997</v>
      </c>
      <c r="J5674" s="77">
        <v>111543</v>
      </c>
      <c r="K5674" s="77">
        <v>55712.619999999995</v>
      </c>
      <c r="L5674" s="80">
        <v>110358</v>
      </c>
      <c r="M5674" s="80"/>
      <c r="N5674" s="80"/>
      <c r="O5674" s="80"/>
      <c r="P5674" s="80"/>
      <c r="Q5674" s="78">
        <v>110010</v>
      </c>
      <c r="R5674" s="79" t="s">
        <v>44</v>
      </c>
      <c r="S5674" s="78">
        <v>35</v>
      </c>
      <c r="T5674" s="79" t="s">
        <v>44</v>
      </c>
      <c r="U5674" s="78">
        <v>11</v>
      </c>
      <c r="V5674" s="80" t="s">
        <v>156</v>
      </c>
      <c r="W5674" s="78">
        <v>61</v>
      </c>
      <c r="X5674" s="78">
        <v>9</v>
      </c>
    </row>
    <row r="5675" spans="1:24" x14ac:dyDescent="0.25">
      <c r="B5675" s="67">
        <v>4788</v>
      </c>
      <c r="C5675" s="67" t="s">
        <v>821</v>
      </c>
      <c r="D5675" s="109">
        <v>230105</v>
      </c>
      <c r="E5675" s="75" t="s">
        <v>665</v>
      </c>
      <c r="F5675" s="72">
        <v>611214</v>
      </c>
      <c r="G5675" s="75" t="s">
        <v>357</v>
      </c>
      <c r="H5675" s="77">
        <v>12000</v>
      </c>
      <c r="I5675" s="77">
        <v>12000</v>
      </c>
      <c r="J5675" s="77">
        <v>12000</v>
      </c>
      <c r="K5675" s="77">
        <v>6000</v>
      </c>
      <c r="L5675" s="80">
        <v>12000</v>
      </c>
      <c r="M5675" s="80"/>
      <c r="N5675" s="80"/>
      <c r="O5675" s="80"/>
      <c r="P5675" s="80"/>
      <c r="Q5675" s="78">
        <v>110010</v>
      </c>
      <c r="R5675" s="79" t="s">
        <v>44</v>
      </c>
      <c r="S5675" s="78">
        <v>35</v>
      </c>
      <c r="T5675" s="79" t="s">
        <v>44</v>
      </c>
      <c r="U5675" s="78">
        <v>11</v>
      </c>
      <c r="V5675" s="80" t="s">
        <v>156</v>
      </c>
      <c r="W5675" s="78">
        <v>61</v>
      </c>
      <c r="X5675" s="78">
        <v>9</v>
      </c>
    </row>
    <row r="5676" spans="1:24" x14ac:dyDescent="0.25">
      <c r="A5676" s="67"/>
      <c r="B5676" s="67">
        <v>4789</v>
      </c>
      <c r="C5676" s="67" t="s">
        <v>821</v>
      </c>
      <c r="D5676" s="109">
        <v>230105</v>
      </c>
      <c r="E5676" s="75" t="s">
        <v>665</v>
      </c>
      <c r="F5676" s="72">
        <v>611215</v>
      </c>
      <c r="G5676" s="75" t="s">
        <v>358</v>
      </c>
      <c r="H5676" s="77">
        <v>0</v>
      </c>
      <c r="I5676" s="77">
        <v>0</v>
      </c>
      <c r="J5676" s="77">
        <v>11208</v>
      </c>
      <c r="K5676" s="77">
        <v>3786.8399999999997</v>
      </c>
      <c r="L5676" s="80">
        <v>14882</v>
      </c>
      <c r="M5676" s="80"/>
      <c r="N5676" s="80"/>
      <c r="O5676" s="80"/>
      <c r="P5676" s="80"/>
      <c r="Q5676" s="78">
        <v>110010</v>
      </c>
      <c r="R5676" s="79" t="s">
        <v>44</v>
      </c>
      <c r="S5676" s="78">
        <v>35</v>
      </c>
      <c r="T5676" s="79" t="s">
        <v>44</v>
      </c>
      <c r="U5676" s="78">
        <v>11</v>
      </c>
      <c r="V5676" s="80" t="s">
        <v>156</v>
      </c>
      <c r="W5676" s="78">
        <v>61</v>
      </c>
      <c r="X5676" s="78">
        <v>9</v>
      </c>
    </row>
    <row r="5677" spans="1:24" x14ac:dyDescent="0.25">
      <c r="A5677" s="67"/>
      <c r="B5677" s="67">
        <v>4790</v>
      </c>
      <c r="C5677" s="67" t="s">
        <v>821</v>
      </c>
      <c r="D5677" s="109">
        <v>230105</v>
      </c>
      <c r="E5677" s="75" t="s">
        <v>665</v>
      </c>
      <c r="F5677" s="72">
        <v>611310</v>
      </c>
      <c r="G5677" s="75" t="s">
        <v>179</v>
      </c>
      <c r="H5677" s="77">
        <v>125819.15999999997</v>
      </c>
      <c r="I5677" s="77">
        <v>130832.64</v>
      </c>
      <c r="J5677" s="77">
        <v>135807</v>
      </c>
      <c r="K5677" s="77">
        <v>68023.44</v>
      </c>
      <c r="L5677" s="80">
        <v>136047</v>
      </c>
      <c r="M5677" s="80"/>
      <c r="N5677" s="80"/>
      <c r="O5677" s="80"/>
      <c r="P5677" s="80"/>
      <c r="Q5677" s="78">
        <v>110010</v>
      </c>
      <c r="R5677" s="79" t="s">
        <v>44</v>
      </c>
      <c r="S5677" s="78">
        <v>35</v>
      </c>
      <c r="T5677" s="79" t="s">
        <v>44</v>
      </c>
      <c r="U5677" s="78">
        <v>11</v>
      </c>
      <c r="V5677" s="80" t="s">
        <v>156</v>
      </c>
      <c r="W5677" s="78">
        <v>61</v>
      </c>
      <c r="X5677" s="78">
        <v>9</v>
      </c>
    </row>
    <row r="5678" spans="1:24" x14ac:dyDescent="0.25">
      <c r="A5678" s="67"/>
      <c r="B5678" s="67">
        <v>4791</v>
      </c>
      <c r="C5678" s="67" t="s">
        <v>821</v>
      </c>
      <c r="D5678" s="109">
        <v>230105</v>
      </c>
      <c r="E5678" s="75" t="s">
        <v>665</v>
      </c>
      <c r="F5678" s="72">
        <v>611420</v>
      </c>
      <c r="G5678" s="75" t="s">
        <v>181</v>
      </c>
      <c r="H5678" s="77">
        <v>349303.60000000009</v>
      </c>
      <c r="I5678" s="77">
        <v>394142.4800000001</v>
      </c>
      <c r="J5678" s="77">
        <v>431032</v>
      </c>
      <c r="K5678" s="77">
        <v>202550.37999999998</v>
      </c>
      <c r="L5678" s="80">
        <v>457443</v>
      </c>
      <c r="M5678" s="80"/>
      <c r="N5678" s="80"/>
      <c r="O5678" s="80"/>
      <c r="P5678" s="80"/>
      <c r="Q5678" s="78">
        <v>110010</v>
      </c>
      <c r="R5678" s="79" t="s">
        <v>44</v>
      </c>
      <c r="S5678" s="78">
        <v>35</v>
      </c>
      <c r="T5678" s="79" t="s">
        <v>44</v>
      </c>
      <c r="U5678" s="78">
        <v>11</v>
      </c>
      <c r="V5678" s="80" t="s">
        <v>156</v>
      </c>
      <c r="W5678" s="78">
        <v>61</v>
      </c>
      <c r="X5678" s="78">
        <v>9</v>
      </c>
    </row>
    <row r="5679" spans="1:24" x14ac:dyDescent="0.25">
      <c r="A5679" s="67"/>
      <c r="B5679" s="67">
        <v>4792</v>
      </c>
      <c r="C5679" s="67" t="s">
        <v>821</v>
      </c>
      <c r="D5679" s="109">
        <v>230105</v>
      </c>
      <c r="E5679" s="75" t="s">
        <v>665</v>
      </c>
      <c r="F5679" s="72">
        <v>611430</v>
      </c>
      <c r="G5679" s="75" t="s">
        <v>255</v>
      </c>
      <c r="H5679" s="77">
        <v>34268.519999999997</v>
      </c>
      <c r="I5679" s="77">
        <v>35639.159999999996</v>
      </c>
      <c r="J5679" s="77">
        <v>37065</v>
      </c>
      <c r="K5679" s="77">
        <v>18532.38</v>
      </c>
      <c r="L5679" s="80">
        <v>37065</v>
      </c>
      <c r="M5679" s="80"/>
      <c r="N5679" s="80"/>
      <c r="O5679" s="80"/>
      <c r="P5679" s="80"/>
      <c r="Q5679" s="78">
        <v>110010</v>
      </c>
      <c r="R5679" s="79" t="s">
        <v>44</v>
      </c>
      <c r="S5679" s="78">
        <v>35</v>
      </c>
      <c r="T5679" s="79" t="s">
        <v>44</v>
      </c>
      <c r="U5679" s="78">
        <v>11</v>
      </c>
      <c r="V5679" s="80" t="s">
        <v>156</v>
      </c>
      <c r="W5679" s="78">
        <v>61</v>
      </c>
      <c r="X5679" s="78">
        <v>9</v>
      </c>
    </row>
    <row r="5680" spans="1:24" s="66" customFormat="1" x14ac:dyDescent="0.25">
      <c r="A5680" s="67"/>
      <c r="B5680" s="67">
        <v>4793</v>
      </c>
      <c r="C5680" s="67" t="s">
        <v>821</v>
      </c>
      <c r="D5680" s="109">
        <v>230105</v>
      </c>
      <c r="E5680" s="75" t="s">
        <v>665</v>
      </c>
      <c r="F5680" s="72">
        <v>611460</v>
      </c>
      <c r="G5680" s="75" t="s">
        <v>182</v>
      </c>
      <c r="H5680" s="77">
        <v>23764.75</v>
      </c>
      <c r="I5680" s="77">
        <v>22044.77</v>
      </c>
      <c r="J5680" s="77">
        <v>32746</v>
      </c>
      <c r="K5680" s="77">
        <v>1528.76</v>
      </c>
      <c r="L5680" s="80">
        <v>5000</v>
      </c>
      <c r="M5680" s="80"/>
      <c r="N5680" s="80"/>
      <c r="O5680" s="80"/>
      <c r="P5680" s="80"/>
      <c r="Q5680" s="78">
        <v>110010</v>
      </c>
      <c r="R5680" s="79" t="s">
        <v>44</v>
      </c>
      <c r="S5680" s="78">
        <v>35</v>
      </c>
      <c r="T5680" s="79" t="s">
        <v>44</v>
      </c>
      <c r="U5680" s="78">
        <v>11</v>
      </c>
      <c r="V5680" s="80" t="s">
        <v>156</v>
      </c>
      <c r="W5680" s="78">
        <v>61</v>
      </c>
      <c r="X5680" s="78">
        <v>9</v>
      </c>
    </row>
    <row r="5681" spans="1:24" x14ac:dyDescent="0.25">
      <c r="A5681" s="67"/>
      <c r="B5681" s="67">
        <v>4794</v>
      </c>
      <c r="C5681" s="67" t="s">
        <v>821</v>
      </c>
      <c r="D5681" s="109">
        <v>230105</v>
      </c>
      <c r="E5681" s="75" t="s">
        <v>665</v>
      </c>
      <c r="F5681" s="72">
        <v>611489</v>
      </c>
      <c r="G5681" s="75" t="s">
        <v>733</v>
      </c>
      <c r="H5681" s="77">
        <v>0</v>
      </c>
      <c r="I5681" s="77">
        <v>618.93000000000006</v>
      </c>
      <c r="J5681" s="77">
        <v>710</v>
      </c>
      <c r="K5681" s="77">
        <v>709.87</v>
      </c>
      <c r="L5681" s="80">
        <v>1200</v>
      </c>
      <c r="M5681" s="80"/>
      <c r="N5681" s="80"/>
      <c r="O5681" s="80"/>
      <c r="P5681" s="80"/>
      <c r="Q5681" s="78">
        <v>110010</v>
      </c>
      <c r="R5681" s="79" t="s">
        <v>44</v>
      </c>
      <c r="S5681" s="78">
        <v>35</v>
      </c>
      <c r="T5681" s="79" t="s">
        <v>44</v>
      </c>
      <c r="U5681" s="78">
        <v>11</v>
      </c>
      <c r="V5681" s="80" t="s">
        <v>156</v>
      </c>
      <c r="W5681" s="78">
        <v>61</v>
      </c>
      <c r="X5681" s="78">
        <v>9</v>
      </c>
    </row>
    <row r="5682" spans="1:24" x14ac:dyDescent="0.25">
      <c r="A5682" s="67"/>
      <c r="B5682" s="67">
        <v>4795</v>
      </c>
      <c r="C5682" s="67" t="s">
        <v>821</v>
      </c>
      <c r="D5682" s="109">
        <v>230105</v>
      </c>
      <c r="E5682" s="75" t="s">
        <v>665</v>
      </c>
      <c r="F5682" s="72">
        <v>611491</v>
      </c>
      <c r="G5682" s="75" t="s">
        <v>233</v>
      </c>
      <c r="H5682" s="77">
        <v>387.33</v>
      </c>
      <c r="I5682" s="77">
        <v>238.99</v>
      </c>
      <c r="J5682" s="77">
        <v>0</v>
      </c>
      <c r="K5682" s="77">
        <v>0</v>
      </c>
      <c r="L5682" s="80">
        <v>0</v>
      </c>
      <c r="M5682" s="80"/>
      <c r="N5682" s="80"/>
      <c r="O5682" s="80"/>
      <c r="P5682" s="80"/>
      <c r="Q5682" s="78">
        <v>110010</v>
      </c>
      <c r="R5682" s="79" t="s">
        <v>44</v>
      </c>
      <c r="S5682" s="78">
        <v>35</v>
      </c>
      <c r="T5682" s="79" t="s">
        <v>44</v>
      </c>
      <c r="U5682" s="78">
        <v>11</v>
      </c>
      <c r="V5682" s="80" t="s">
        <v>156</v>
      </c>
      <c r="W5682" s="78">
        <v>61</v>
      </c>
      <c r="X5682" s="78">
        <v>9</v>
      </c>
    </row>
    <row r="5683" spans="1:24" x14ac:dyDescent="0.25">
      <c r="A5683" s="67"/>
      <c r="B5683" s="67">
        <v>4796</v>
      </c>
      <c r="C5683" s="67" t="s">
        <v>821</v>
      </c>
      <c r="D5683" s="109">
        <v>230105</v>
      </c>
      <c r="E5683" s="75" t="s">
        <v>665</v>
      </c>
      <c r="F5683" s="72">
        <v>611492</v>
      </c>
      <c r="G5683" s="75" t="s">
        <v>183</v>
      </c>
      <c r="H5683" s="77">
        <v>659.91</v>
      </c>
      <c r="I5683" s="77">
        <v>3158.9700000000003</v>
      </c>
      <c r="J5683" s="77">
        <v>1300</v>
      </c>
      <c r="K5683" s="77">
        <v>1184.3399999999999</v>
      </c>
      <c r="L5683" s="80">
        <v>1300</v>
      </c>
      <c r="M5683" s="80"/>
      <c r="N5683" s="80"/>
      <c r="O5683" s="80"/>
      <c r="P5683" s="80"/>
      <c r="Q5683" s="78">
        <v>110010</v>
      </c>
      <c r="R5683" s="79" t="s">
        <v>44</v>
      </c>
      <c r="S5683" s="78">
        <v>35</v>
      </c>
      <c r="T5683" s="79" t="s">
        <v>44</v>
      </c>
      <c r="U5683" s="78">
        <v>11</v>
      </c>
      <c r="V5683" s="80" t="s">
        <v>156</v>
      </c>
      <c r="W5683" s="78">
        <v>61</v>
      </c>
      <c r="X5683" s="78">
        <v>9</v>
      </c>
    </row>
    <row r="5684" spans="1:24" x14ac:dyDescent="0.25">
      <c r="A5684" s="67"/>
      <c r="B5684" s="67">
        <v>4797</v>
      </c>
      <c r="C5684" s="67" t="s">
        <v>821</v>
      </c>
      <c r="D5684" s="109">
        <v>230105</v>
      </c>
      <c r="E5684" s="75" t="s">
        <v>665</v>
      </c>
      <c r="F5684" s="72">
        <v>611493</v>
      </c>
      <c r="G5684" s="75" t="s">
        <v>218</v>
      </c>
      <c r="H5684" s="77">
        <v>3604.2</v>
      </c>
      <c r="I5684" s="77">
        <v>0</v>
      </c>
      <c r="J5684" s="77">
        <v>995</v>
      </c>
      <c r="K5684" s="77">
        <v>994.6</v>
      </c>
      <c r="L5684" s="80">
        <v>0</v>
      </c>
      <c r="M5684" s="80"/>
      <c r="N5684" s="80"/>
      <c r="O5684" s="80"/>
      <c r="P5684" s="80"/>
      <c r="Q5684" s="78">
        <v>110010</v>
      </c>
      <c r="R5684" s="79" t="s">
        <v>44</v>
      </c>
      <c r="S5684" s="78">
        <v>35</v>
      </c>
      <c r="T5684" s="79" t="s">
        <v>44</v>
      </c>
      <c r="U5684" s="78">
        <v>11</v>
      </c>
      <c r="V5684" s="80" t="s">
        <v>156</v>
      </c>
      <c r="W5684" s="78">
        <v>61</v>
      </c>
      <c r="X5684" s="78">
        <v>9</v>
      </c>
    </row>
    <row r="5685" spans="1:24" x14ac:dyDescent="0.25">
      <c r="A5685" s="67"/>
      <c r="B5685" s="67">
        <v>4798</v>
      </c>
      <c r="C5685" s="67" t="s">
        <v>821</v>
      </c>
      <c r="D5685" s="109">
        <v>230105</v>
      </c>
      <c r="E5685" s="75" t="s">
        <v>665</v>
      </c>
      <c r="F5685" s="72">
        <v>611510</v>
      </c>
      <c r="G5685" s="75" t="s">
        <v>212</v>
      </c>
      <c r="H5685" s="77">
        <v>0</v>
      </c>
      <c r="I5685" s="77">
        <v>1393.08</v>
      </c>
      <c r="J5685" s="77">
        <v>593</v>
      </c>
      <c r="K5685" s="77">
        <v>592.88</v>
      </c>
      <c r="L5685" s="80">
        <v>0</v>
      </c>
      <c r="M5685" s="80"/>
      <c r="N5685" s="80"/>
      <c r="O5685" s="80"/>
      <c r="P5685" s="80"/>
      <c r="Q5685" s="78">
        <v>110010</v>
      </c>
      <c r="R5685" s="79" t="s">
        <v>44</v>
      </c>
      <c r="S5685" s="78">
        <v>35</v>
      </c>
      <c r="T5685" s="79" t="s">
        <v>44</v>
      </c>
      <c r="U5685" s="78">
        <v>11</v>
      </c>
      <c r="V5685" s="80" t="s">
        <v>156</v>
      </c>
      <c r="W5685" s="78">
        <v>61</v>
      </c>
      <c r="X5685" s="78">
        <v>9</v>
      </c>
    </row>
    <row r="5686" spans="1:24" x14ac:dyDescent="0.25">
      <c r="A5686" s="67"/>
      <c r="B5686" s="67">
        <v>4799</v>
      </c>
      <c r="C5686" s="67" t="s">
        <v>821</v>
      </c>
      <c r="D5686" s="109">
        <v>230105</v>
      </c>
      <c r="E5686" s="75" t="s">
        <v>665</v>
      </c>
      <c r="F5686" s="72">
        <v>712350</v>
      </c>
      <c r="G5686" s="75" t="s">
        <v>335</v>
      </c>
      <c r="H5686" s="77">
        <v>15180.75</v>
      </c>
      <c r="I5686" s="77">
        <v>15786.25</v>
      </c>
      <c r="J5686" s="77">
        <v>15300</v>
      </c>
      <c r="K5686" s="77">
        <v>7430</v>
      </c>
      <c r="L5686" s="80">
        <v>21000</v>
      </c>
      <c r="M5686" s="80"/>
      <c r="N5686" s="80"/>
      <c r="O5686" s="80"/>
      <c r="P5686" s="80"/>
      <c r="Q5686" s="78">
        <v>110010</v>
      </c>
      <c r="R5686" s="79" t="s">
        <v>44</v>
      </c>
      <c r="S5686" s="78">
        <v>35</v>
      </c>
      <c r="T5686" s="79" t="s">
        <v>44</v>
      </c>
      <c r="U5686" s="78">
        <v>11</v>
      </c>
      <c r="V5686" s="80" t="s">
        <v>156</v>
      </c>
      <c r="W5686" s="78">
        <v>71</v>
      </c>
      <c r="X5686" s="78">
        <v>9</v>
      </c>
    </row>
    <row r="5687" spans="1:24" x14ac:dyDescent="0.25">
      <c r="A5687" s="67"/>
      <c r="B5687" s="67">
        <v>4800</v>
      </c>
      <c r="C5687" s="67" t="s">
        <v>821</v>
      </c>
      <c r="D5687" s="109">
        <v>230105</v>
      </c>
      <c r="E5687" s="75" t="s">
        <v>665</v>
      </c>
      <c r="F5687" s="72">
        <v>712370</v>
      </c>
      <c r="G5687" s="75" t="s">
        <v>184</v>
      </c>
      <c r="H5687" s="77">
        <v>9980.5399999999991</v>
      </c>
      <c r="I5687" s="77">
        <v>9748.27</v>
      </c>
      <c r="J5687" s="77">
        <v>15324</v>
      </c>
      <c r="K5687" s="77">
        <v>3615.6099999999997</v>
      </c>
      <c r="L5687" s="80">
        <v>16000</v>
      </c>
      <c r="M5687" s="80"/>
      <c r="N5687" s="80"/>
      <c r="O5687" s="80"/>
      <c r="P5687" s="80"/>
      <c r="Q5687" s="78">
        <v>110010</v>
      </c>
      <c r="R5687" s="79" t="s">
        <v>44</v>
      </c>
      <c r="S5687" s="78">
        <v>35</v>
      </c>
      <c r="T5687" s="79" t="s">
        <v>44</v>
      </c>
      <c r="U5687" s="78">
        <v>11</v>
      </c>
      <c r="V5687" s="80" t="s">
        <v>156</v>
      </c>
      <c r="W5687" s="78">
        <v>71</v>
      </c>
      <c r="X5687" s="78">
        <v>9</v>
      </c>
    </row>
    <row r="5688" spans="1:24" x14ac:dyDescent="0.25">
      <c r="A5688" s="67"/>
      <c r="B5688" s="67">
        <v>4801</v>
      </c>
      <c r="C5688" s="67" t="s">
        <v>821</v>
      </c>
      <c r="D5688" s="109">
        <v>230105</v>
      </c>
      <c r="E5688" s="75" t="s">
        <v>665</v>
      </c>
      <c r="F5688" s="72">
        <v>712420</v>
      </c>
      <c r="G5688" s="75" t="s">
        <v>223</v>
      </c>
      <c r="H5688" s="77">
        <v>2153.4</v>
      </c>
      <c r="I5688" s="77">
        <v>1076.7000000000003</v>
      </c>
      <c r="J5688" s="77">
        <v>2700</v>
      </c>
      <c r="K5688" s="77">
        <v>1076.6999999999998</v>
      </c>
      <c r="L5688" s="80">
        <v>2200</v>
      </c>
      <c r="M5688" s="80"/>
      <c r="N5688" s="80"/>
      <c r="O5688" s="80"/>
      <c r="P5688" s="80"/>
      <c r="Q5688" s="78">
        <v>110010</v>
      </c>
      <c r="R5688" s="79" t="s">
        <v>44</v>
      </c>
      <c r="S5688" s="78">
        <v>35</v>
      </c>
      <c r="T5688" s="79" t="s">
        <v>44</v>
      </c>
      <c r="U5688" s="78">
        <v>11</v>
      </c>
      <c r="V5688" s="80" t="s">
        <v>156</v>
      </c>
      <c r="W5688" s="78">
        <v>71</v>
      </c>
      <c r="X5688" s="78">
        <v>9</v>
      </c>
    </row>
    <row r="5689" spans="1:24" x14ac:dyDescent="0.25">
      <c r="A5689" s="67"/>
      <c r="B5689" s="67">
        <v>4802</v>
      </c>
      <c r="C5689" s="67" t="s">
        <v>821</v>
      </c>
      <c r="D5689" s="109">
        <v>230105</v>
      </c>
      <c r="E5689" s="75" t="s">
        <v>665</v>
      </c>
      <c r="F5689" s="72">
        <v>712430</v>
      </c>
      <c r="G5689" s="75" t="s">
        <v>696</v>
      </c>
      <c r="H5689" s="77">
        <v>43.1</v>
      </c>
      <c r="I5689" s="77">
        <v>0</v>
      </c>
      <c r="J5689" s="77">
        <v>50</v>
      </c>
      <c r="K5689" s="77">
        <v>0</v>
      </c>
      <c r="L5689" s="80">
        <v>50</v>
      </c>
      <c r="M5689" s="80"/>
      <c r="N5689" s="80"/>
      <c r="O5689" s="80"/>
      <c r="P5689" s="80"/>
      <c r="Q5689" s="78">
        <v>110010</v>
      </c>
      <c r="R5689" s="79" t="s">
        <v>44</v>
      </c>
      <c r="S5689" s="78">
        <v>35</v>
      </c>
      <c r="T5689" s="79" t="s">
        <v>44</v>
      </c>
      <c r="U5689" s="78">
        <v>11</v>
      </c>
      <c r="V5689" s="80" t="s">
        <v>156</v>
      </c>
      <c r="W5689" s="78">
        <v>71</v>
      </c>
      <c r="X5689" s="78">
        <v>9</v>
      </c>
    </row>
    <row r="5690" spans="1:24" x14ac:dyDescent="0.25">
      <c r="A5690" s="67"/>
      <c r="B5690" s="67">
        <v>4803</v>
      </c>
      <c r="C5690" s="67" t="s">
        <v>821</v>
      </c>
      <c r="D5690" s="109">
        <v>230105</v>
      </c>
      <c r="E5690" s="75" t="s">
        <v>665</v>
      </c>
      <c r="F5690" s="72">
        <v>712490</v>
      </c>
      <c r="G5690" s="75" t="s">
        <v>185</v>
      </c>
      <c r="H5690" s="77">
        <v>0</v>
      </c>
      <c r="I5690" s="77">
        <v>0</v>
      </c>
      <c r="J5690" s="77">
        <v>175</v>
      </c>
      <c r="K5690" s="77">
        <v>175</v>
      </c>
      <c r="L5690" s="80">
        <v>0</v>
      </c>
      <c r="M5690" s="80"/>
      <c r="N5690" s="80"/>
      <c r="O5690" s="80"/>
      <c r="P5690" s="80"/>
      <c r="Q5690" s="78">
        <v>110010</v>
      </c>
      <c r="R5690" s="79" t="s">
        <v>44</v>
      </c>
      <c r="S5690" s="78">
        <v>35</v>
      </c>
      <c r="T5690" s="79" t="s">
        <v>44</v>
      </c>
      <c r="U5690" s="78">
        <v>11</v>
      </c>
      <c r="V5690" s="80" t="s">
        <v>156</v>
      </c>
      <c r="W5690" s="78">
        <v>71</v>
      </c>
      <c r="X5690" s="78">
        <v>9</v>
      </c>
    </row>
    <row r="5691" spans="1:24" x14ac:dyDescent="0.25">
      <c r="A5691" s="67"/>
      <c r="B5691" s="67">
        <v>4804</v>
      </c>
      <c r="C5691" s="67" t="s">
        <v>821</v>
      </c>
      <c r="D5691" s="109">
        <v>230105</v>
      </c>
      <c r="E5691" s="75" t="s">
        <v>665</v>
      </c>
      <c r="F5691" s="72">
        <v>712550</v>
      </c>
      <c r="G5691" s="75" t="s">
        <v>187</v>
      </c>
      <c r="H5691" s="77">
        <v>0</v>
      </c>
      <c r="I5691" s="77">
        <v>119</v>
      </c>
      <c r="J5691" s="77">
        <v>120</v>
      </c>
      <c r="K5691" s="77">
        <v>0</v>
      </c>
      <c r="L5691" s="80">
        <v>120</v>
      </c>
      <c r="M5691" s="80"/>
      <c r="N5691" s="80"/>
      <c r="O5691" s="80"/>
      <c r="P5691" s="80"/>
      <c r="Q5691" s="78">
        <v>110010</v>
      </c>
      <c r="R5691" s="79" t="s">
        <v>44</v>
      </c>
      <c r="S5691" s="78">
        <v>35</v>
      </c>
      <c r="T5691" s="79" t="s">
        <v>44</v>
      </c>
      <c r="U5691" s="78">
        <v>11</v>
      </c>
      <c r="V5691" s="80" t="s">
        <v>156</v>
      </c>
      <c r="W5691" s="78">
        <v>71</v>
      </c>
      <c r="X5691" s="78">
        <v>9</v>
      </c>
    </row>
    <row r="5692" spans="1:24" x14ac:dyDescent="0.25">
      <c r="A5692" s="67"/>
      <c r="B5692" s="67">
        <v>4805</v>
      </c>
      <c r="C5692" s="67" t="s">
        <v>821</v>
      </c>
      <c r="D5692" s="109">
        <v>230105</v>
      </c>
      <c r="E5692" s="75" t="s">
        <v>665</v>
      </c>
      <c r="F5692" s="72">
        <v>712610</v>
      </c>
      <c r="G5692" s="75" t="s">
        <v>626</v>
      </c>
      <c r="H5692" s="77">
        <v>3437.35</v>
      </c>
      <c r="I5692" s="77">
        <v>0</v>
      </c>
      <c r="J5692" s="77">
        <v>0</v>
      </c>
      <c r="K5692" s="77">
        <v>0</v>
      </c>
      <c r="L5692" s="80">
        <v>0</v>
      </c>
      <c r="M5692" s="80"/>
      <c r="N5692" s="80"/>
      <c r="O5692" s="80"/>
      <c r="P5692" s="80"/>
      <c r="Q5692" s="78">
        <v>110010</v>
      </c>
      <c r="R5692" s="79" t="s">
        <v>44</v>
      </c>
      <c r="S5692" s="78">
        <v>35</v>
      </c>
      <c r="T5692" s="79" t="s">
        <v>44</v>
      </c>
      <c r="U5692" s="78">
        <v>11</v>
      </c>
      <c r="V5692" s="80" t="s">
        <v>156</v>
      </c>
      <c r="W5692" s="78">
        <v>71</v>
      </c>
      <c r="X5692" s="78">
        <v>9</v>
      </c>
    </row>
    <row r="5693" spans="1:24" x14ac:dyDescent="0.25">
      <c r="A5693" s="67"/>
      <c r="B5693" s="67">
        <v>4806</v>
      </c>
      <c r="C5693" s="67" t="s">
        <v>821</v>
      </c>
      <c r="D5693" s="109">
        <v>230105</v>
      </c>
      <c r="E5693" s="75" t="s">
        <v>665</v>
      </c>
      <c r="F5693" s="72">
        <v>712655</v>
      </c>
      <c r="G5693" s="75" t="s">
        <v>237</v>
      </c>
      <c r="H5693" s="77">
        <v>75.19</v>
      </c>
      <c r="I5693" s="77">
        <v>74.7</v>
      </c>
      <c r="J5693" s="77">
        <v>600</v>
      </c>
      <c r="K5693" s="77">
        <v>0</v>
      </c>
      <c r="L5693" s="80">
        <v>600</v>
      </c>
      <c r="M5693" s="80"/>
      <c r="N5693" s="80"/>
      <c r="O5693" s="80"/>
      <c r="P5693" s="80"/>
      <c r="Q5693" s="78">
        <v>110010</v>
      </c>
      <c r="R5693" s="79" t="s">
        <v>44</v>
      </c>
      <c r="S5693" s="78">
        <v>35</v>
      </c>
      <c r="T5693" s="79" t="s">
        <v>44</v>
      </c>
      <c r="U5693" s="78">
        <v>11</v>
      </c>
      <c r="V5693" s="80" t="s">
        <v>156</v>
      </c>
      <c r="W5693" s="78">
        <v>71</v>
      </c>
      <c r="X5693" s="78">
        <v>9</v>
      </c>
    </row>
    <row r="5694" spans="1:24" x14ac:dyDescent="0.25">
      <c r="A5694" s="67"/>
      <c r="B5694" s="67">
        <v>4807</v>
      </c>
      <c r="C5694" s="67" t="s">
        <v>821</v>
      </c>
      <c r="D5694" s="109">
        <v>230105</v>
      </c>
      <c r="E5694" s="75" t="s">
        <v>665</v>
      </c>
      <c r="F5694" s="72">
        <v>733120</v>
      </c>
      <c r="G5694" s="75" t="s">
        <v>188</v>
      </c>
      <c r="H5694" s="77">
        <v>6284.84</v>
      </c>
      <c r="I5694" s="77">
        <v>4851.8999999999996</v>
      </c>
      <c r="J5694" s="77">
        <v>9000</v>
      </c>
      <c r="K5694" s="77">
        <v>6715.64</v>
      </c>
      <c r="L5694" s="80">
        <v>9000</v>
      </c>
      <c r="M5694" s="80"/>
      <c r="N5694" s="80"/>
      <c r="O5694" s="80"/>
      <c r="P5694" s="80"/>
      <c r="Q5694" s="78">
        <v>110010</v>
      </c>
      <c r="R5694" s="79" t="s">
        <v>44</v>
      </c>
      <c r="S5694" s="78">
        <v>35</v>
      </c>
      <c r="T5694" s="79" t="s">
        <v>44</v>
      </c>
      <c r="U5694" s="78">
        <v>11</v>
      </c>
      <c r="V5694" s="80" t="s">
        <v>156</v>
      </c>
      <c r="W5694" s="78">
        <v>73</v>
      </c>
      <c r="X5694" s="78">
        <v>9</v>
      </c>
    </row>
    <row r="5695" spans="1:24" x14ac:dyDescent="0.25">
      <c r="A5695" s="67"/>
      <c r="B5695" s="67">
        <v>4808</v>
      </c>
      <c r="C5695" s="67" t="s">
        <v>821</v>
      </c>
      <c r="D5695" s="109">
        <v>230105</v>
      </c>
      <c r="E5695" s="75" t="s">
        <v>665</v>
      </c>
      <c r="F5695" s="72">
        <v>733210</v>
      </c>
      <c r="G5695" s="75" t="s">
        <v>251</v>
      </c>
      <c r="H5695" s="77">
        <v>995</v>
      </c>
      <c r="I5695" s="77">
        <v>995</v>
      </c>
      <c r="J5695" s="77">
        <v>1100</v>
      </c>
      <c r="K5695" s="77">
        <v>1045</v>
      </c>
      <c r="L5695" s="80">
        <v>1100</v>
      </c>
      <c r="M5695" s="80"/>
      <c r="N5695" s="80"/>
      <c r="O5695" s="80"/>
      <c r="P5695" s="80"/>
      <c r="Q5695" s="78">
        <v>110010</v>
      </c>
      <c r="R5695" s="79" t="s">
        <v>44</v>
      </c>
      <c r="S5695" s="78">
        <v>35</v>
      </c>
      <c r="T5695" s="79" t="s">
        <v>44</v>
      </c>
      <c r="U5695" s="78">
        <v>11</v>
      </c>
      <c r="V5695" s="80" t="s">
        <v>156</v>
      </c>
      <c r="W5695" s="78">
        <v>73</v>
      </c>
      <c r="X5695" s="78">
        <v>9</v>
      </c>
    </row>
    <row r="5696" spans="1:24" x14ac:dyDescent="0.25">
      <c r="A5696" s="67"/>
      <c r="B5696" s="67">
        <v>4809</v>
      </c>
      <c r="C5696" s="67" t="s">
        <v>821</v>
      </c>
      <c r="D5696" s="109">
        <v>230105</v>
      </c>
      <c r="E5696" s="75" t="s">
        <v>665</v>
      </c>
      <c r="F5696" s="72">
        <v>733220</v>
      </c>
      <c r="G5696" s="75" t="s">
        <v>256</v>
      </c>
      <c r="H5696" s="77">
        <v>817.1099999999999</v>
      </c>
      <c r="I5696" s="77">
        <v>831.36</v>
      </c>
      <c r="J5696" s="77">
        <v>900</v>
      </c>
      <c r="K5696" s="77">
        <v>215</v>
      </c>
      <c r="L5696" s="80">
        <v>900</v>
      </c>
      <c r="M5696" s="80"/>
      <c r="N5696" s="80"/>
      <c r="O5696" s="80"/>
      <c r="P5696" s="80"/>
      <c r="Q5696" s="78">
        <v>110010</v>
      </c>
      <c r="R5696" s="79" t="s">
        <v>44</v>
      </c>
      <c r="S5696" s="78">
        <v>35</v>
      </c>
      <c r="T5696" s="79" t="s">
        <v>44</v>
      </c>
      <c r="U5696" s="78">
        <v>11</v>
      </c>
      <c r="V5696" s="80" t="s">
        <v>156</v>
      </c>
      <c r="W5696" s="78">
        <v>73</v>
      </c>
      <c r="X5696" s="78">
        <v>9</v>
      </c>
    </row>
    <row r="5697" spans="1:24" x14ac:dyDescent="0.25">
      <c r="A5697" s="67"/>
      <c r="B5697" s="67">
        <v>4810</v>
      </c>
      <c r="C5697" s="67" t="s">
        <v>821</v>
      </c>
      <c r="D5697" s="109">
        <v>230105</v>
      </c>
      <c r="E5697" s="75" t="s">
        <v>665</v>
      </c>
      <c r="F5697" s="72">
        <v>733340</v>
      </c>
      <c r="G5697" s="75" t="s">
        <v>666</v>
      </c>
      <c r="H5697" s="77">
        <v>1928.21</v>
      </c>
      <c r="I5697" s="77">
        <v>1995.1800000000003</v>
      </c>
      <c r="J5697" s="77">
        <v>3005</v>
      </c>
      <c r="K5697" s="77">
        <v>1814.25</v>
      </c>
      <c r="L5697" s="80">
        <v>2500</v>
      </c>
      <c r="M5697" s="80"/>
      <c r="N5697" s="80"/>
      <c r="O5697" s="80"/>
      <c r="P5697" s="80"/>
      <c r="Q5697" s="78">
        <v>110010</v>
      </c>
      <c r="R5697" s="79" t="s">
        <v>44</v>
      </c>
      <c r="S5697" s="78">
        <v>35</v>
      </c>
      <c r="T5697" s="79" t="s">
        <v>44</v>
      </c>
      <c r="U5697" s="78">
        <v>11</v>
      </c>
      <c r="V5697" s="80" t="s">
        <v>156</v>
      </c>
      <c r="W5697" s="78">
        <v>73</v>
      </c>
      <c r="X5697" s="78">
        <v>9</v>
      </c>
    </row>
    <row r="5698" spans="1:24" x14ac:dyDescent="0.25">
      <c r="A5698" s="67"/>
      <c r="B5698" s="67">
        <v>4811</v>
      </c>
      <c r="C5698" s="67" t="s">
        <v>821</v>
      </c>
      <c r="D5698" s="109">
        <v>230105</v>
      </c>
      <c r="E5698" s="75" t="s">
        <v>665</v>
      </c>
      <c r="F5698" s="72">
        <v>733460</v>
      </c>
      <c r="G5698" s="75" t="s">
        <v>293</v>
      </c>
      <c r="H5698" s="77">
        <v>0</v>
      </c>
      <c r="I5698" s="77">
        <v>163.38999999999999</v>
      </c>
      <c r="J5698" s="77">
        <v>0</v>
      </c>
      <c r="K5698" s="77">
        <v>0</v>
      </c>
      <c r="L5698" s="80">
        <v>0</v>
      </c>
      <c r="M5698" s="80"/>
      <c r="N5698" s="80"/>
      <c r="O5698" s="80"/>
      <c r="P5698" s="80"/>
      <c r="Q5698" s="78">
        <v>110010</v>
      </c>
      <c r="R5698" s="79" t="s">
        <v>44</v>
      </c>
      <c r="S5698" s="78">
        <v>35</v>
      </c>
      <c r="T5698" s="79" t="s">
        <v>44</v>
      </c>
      <c r="U5698" s="78">
        <v>11</v>
      </c>
      <c r="V5698" s="80" t="s">
        <v>156</v>
      </c>
      <c r="W5698" s="78">
        <v>73</v>
      </c>
      <c r="X5698" s="78">
        <v>9</v>
      </c>
    </row>
    <row r="5699" spans="1:24" x14ac:dyDescent="0.25">
      <c r="A5699" s="67"/>
      <c r="B5699" s="67">
        <v>4812</v>
      </c>
      <c r="C5699" s="67" t="s">
        <v>821</v>
      </c>
      <c r="D5699" s="109">
        <v>230105</v>
      </c>
      <c r="E5699" s="75" t="s">
        <v>665</v>
      </c>
      <c r="F5699" s="72">
        <v>744210</v>
      </c>
      <c r="G5699" s="75" t="s">
        <v>190</v>
      </c>
      <c r="H5699" s="77">
        <v>2027.1399999999999</v>
      </c>
      <c r="I5699" s="77">
        <v>1889.3</v>
      </c>
      <c r="J5699" s="77">
        <v>3500</v>
      </c>
      <c r="K5699" s="77">
        <v>793.41</v>
      </c>
      <c r="L5699" s="80">
        <v>3500</v>
      </c>
      <c r="M5699" s="80"/>
      <c r="N5699" s="80"/>
      <c r="O5699" s="80"/>
      <c r="P5699" s="80"/>
      <c r="Q5699" s="78">
        <v>110010</v>
      </c>
      <c r="R5699" s="79" t="s">
        <v>44</v>
      </c>
      <c r="S5699" s="78">
        <v>35</v>
      </c>
      <c r="T5699" s="79" t="s">
        <v>44</v>
      </c>
      <c r="U5699" s="78">
        <v>11</v>
      </c>
      <c r="V5699" s="80" t="s">
        <v>156</v>
      </c>
      <c r="W5699" s="78">
        <v>74</v>
      </c>
      <c r="X5699" s="78">
        <v>9</v>
      </c>
    </row>
    <row r="5700" spans="1:24" x14ac:dyDescent="0.25">
      <c r="A5700" s="67"/>
      <c r="B5700" s="67">
        <v>4813</v>
      </c>
      <c r="C5700" s="67" t="s">
        <v>821</v>
      </c>
      <c r="D5700" s="109">
        <v>230105</v>
      </c>
      <c r="E5700" s="75" t="s">
        <v>665</v>
      </c>
      <c r="F5700" s="72">
        <v>744220</v>
      </c>
      <c r="G5700" s="75" t="s">
        <v>191</v>
      </c>
      <c r="H5700" s="77">
        <v>8421.93</v>
      </c>
      <c r="I5700" s="77">
        <v>8851.43</v>
      </c>
      <c r="J5700" s="77">
        <v>11000</v>
      </c>
      <c r="K5700" s="77">
        <v>894.7</v>
      </c>
      <c r="L5700" s="80">
        <v>19000</v>
      </c>
      <c r="M5700" s="80"/>
      <c r="N5700" s="80"/>
      <c r="O5700" s="80"/>
      <c r="P5700" s="80"/>
      <c r="Q5700" s="78">
        <v>110010</v>
      </c>
      <c r="R5700" s="79" t="s">
        <v>44</v>
      </c>
      <c r="S5700" s="78">
        <v>35</v>
      </c>
      <c r="T5700" s="79" t="s">
        <v>44</v>
      </c>
      <c r="U5700" s="78">
        <v>11</v>
      </c>
      <c r="V5700" s="80" t="s">
        <v>156</v>
      </c>
      <c r="W5700" s="78">
        <v>74</v>
      </c>
      <c r="X5700" s="78">
        <v>9</v>
      </c>
    </row>
    <row r="5701" spans="1:24" x14ac:dyDescent="0.25">
      <c r="A5701" s="67"/>
      <c r="B5701" s="67">
        <v>4814</v>
      </c>
      <c r="C5701" s="67" t="s">
        <v>821</v>
      </c>
      <c r="D5701" s="109">
        <v>230105</v>
      </c>
      <c r="E5701" s="75" t="s">
        <v>665</v>
      </c>
      <c r="F5701" s="72">
        <v>744230</v>
      </c>
      <c r="G5701" s="75" t="s">
        <v>234</v>
      </c>
      <c r="H5701" s="77">
        <v>300</v>
      </c>
      <c r="I5701" s="77">
        <v>150</v>
      </c>
      <c r="J5701" s="77">
        <v>1000</v>
      </c>
      <c r="K5701" s="77">
        <v>205</v>
      </c>
      <c r="L5701" s="80">
        <v>1000</v>
      </c>
      <c r="M5701" s="80"/>
      <c r="N5701" s="80"/>
      <c r="O5701" s="80"/>
      <c r="P5701" s="80"/>
      <c r="Q5701" s="78">
        <v>110010</v>
      </c>
      <c r="R5701" s="79" t="s">
        <v>44</v>
      </c>
      <c r="S5701" s="78">
        <v>35</v>
      </c>
      <c r="T5701" s="79" t="s">
        <v>44</v>
      </c>
      <c r="U5701" s="78">
        <v>11</v>
      </c>
      <c r="V5701" s="80" t="s">
        <v>156</v>
      </c>
      <c r="W5701" s="78">
        <v>74</v>
      </c>
      <c r="X5701" s="78">
        <v>9</v>
      </c>
    </row>
    <row r="5702" spans="1:24" x14ac:dyDescent="0.25">
      <c r="A5702" s="67"/>
      <c r="B5702" s="67">
        <v>4815</v>
      </c>
      <c r="C5702" s="67" t="s">
        <v>821</v>
      </c>
      <c r="D5702" s="109">
        <v>230105</v>
      </c>
      <c r="E5702" s="75" t="s">
        <v>665</v>
      </c>
      <c r="F5702" s="72">
        <v>755240</v>
      </c>
      <c r="G5702" s="75" t="s">
        <v>193</v>
      </c>
      <c r="H5702" s="77">
        <v>2179.89</v>
      </c>
      <c r="I5702" s="77">
        <v>1303.1300000000001</v>
      </c>
      <c r="J5702" s="77">
        <v>3000</v>
      </c>
      <c r="K5702" s="77">
        <v>238.95</v>
      </c>
      <c r="L5702" s="80">
        <v>3000</v>
      </c>
      <c r="M5702" s="80"/>
      <c r="N5702" s="80"/>
      <c r="O5702" s="80"/>
      <c r="P5702" s="80"/>
      <c r="Q5702" s="78">
        <v>110010</v>
      </c>
      <c r="R5702" s="79" t="s">
        <v>44</v>
      </c>
      <c r="S5702" s="78">
        <v>35</v>
      </c>
      <c r="T5702" s="79" t="s">
        <v>44</v>
      </c>
      <c r="U5702" s="78">
        <v>11</v>
      </c>
      <c r="V5702" s="80" t="s">
        <v>156</v>
      </c>
      <c r="W5702" s="78">
        <v>75</v>
      </c>
      <c r="X5702" s="78">
        <v>9</v>
      </c>
    </row>
    <row r="5703" spans="1:24" x14ac:dyDescent="0.25">
      <c r="A5703" s="67"/>
      <c r="B5703" s="67">
        <v>4816</v>
      </c>
      <c r="C5703" s="67" t="s">
        <v>821</v>
      </c>
      <c r="D5703" s="109">
        <v>230105</v>
      </c>
      <c r="E5703" s="75" t="s">
        <v>665</v>
      </c>
      <c r="F5703" s="72">
        <v>755360</v>
      </c>
      <c r="G5703" s="75" t="s">
        <v>225</v>
      </c>
      <c r="H5703" s="77">
        <v>55.4</v>
      </c>
      <c r="I5703" s="77">
        <v>88.5</v>
      </c>
      <c r="J5703" s="77">
        <v>164</v>
      </c>
      <c r="K5703" s="77">
        <v>163.95000000000002</v>
      </c>
      <c r="L5703" s="80">
        <v>150</v>
      </c>
      <c r="M5703" s="80"/>
      <c r="N5703" s="80"/>
      <c r="O5703" s="80"/>
      <c r="P5703" s="80"/>
      <c r="Q5703" s="78">
        <v>110010</v>
      </c>
      <c r="R5703" s="79" t="s">
        <v>44</v>
      </c>
      <c r="S5703" s="78">
        <v>35</v>
      </c>
      <c r="T5703" s="79" t="s">
        <v>44</v>
      </c>
      <c r="U5703" s="78">
        <v>11</v>
      </c>
      <c r="V5703" s="80" t="s">
        <v>156</v>
      </c>
      <c r="W5703" s="78">
        <v>75</v>
      </c>
      <c r="X5703" s="78">
        <v>9</v>
      </c>
    </row>
    <row r="5704" spans="1:24" x14ac:dyDescent="0.25">
      <c r="A5704" s="67"/>
      <c r="B5704" s="67">
        <v>4817</v>
      </c>
      <c r="C5704" s="67" t="s">
        <v>821</v>
      </c>
      <c r="D5704" s="109">
        <v>230105</v>
      </c>
      <c r="E5704" s="75" t="s">
        <v>665</v>
      </c>
      <c r="F5704" s="72">
        <v>755510</v>
      </c>
      <c r="G5704" s="75" t="s">
        <v>195</v>
      </c>
      <c r="H5704" s="77">
        <v>0</v>
      </c>
      <c r="I5704" s="77">
        <v>0</v>
      </c>
      <c r="J5704" s="77">
        <v>1700</v>
      </c>
      <c r="K5704" s="77">
        <v>1581</v>
      </c>
      <c r="L5704" s="80">
        <v>500</v>
      </c>
      <c r="M5704" s="80"/>
      <c r="N5704" s="80"/>
      <c r="O5704" s="80"/>
      <c r="P5704" s="80"/>
      <c r="Q5704" s="78">
        <v>110010</v>
      </c>
      <c r="R5704" s="79" t="s">
        <v>44</v>
      </c>
      <c r="S5704" s="78">
        <v>35</v>
      </c>
      <c r="T5704" s="79" t="s">
        <v>44</v>
      </c>
      <c r="U5704" s="78">
        <v>11</v>
      </c>
      <c r="V5704" s="80" t="s">
        <v>156</v>
      </c>
      <c r="W5704" s="78">
        <v>75</v>
      </c>
      <c r="X5704" s="78">
        <v>9</v>
      </c>
    </row>
    <row r="5705" spans="1:24" x14ac:dyDescent="0.25">
      <c r="A5705" s="67"/>
      <c r="B5705" s="67">
        <v>4818</v>
      </c>
      <c r="C5705" s="67" t="s">
        <v>821</v>
      </c>
      <c r="D5705" s="109">
        <v>230105</v>
      </c>
      <c r="E5705" s="75" t="s">
        <v>665</v>
      </c>
      <c r="F5705" s="72">
        <v>755705</v>
      </c>
      <c r="G5705" s="75" t="s">
        <v>196</v>
      </c>
      <c r="H5705" s="77">
        <v>411.95000000000005</v>
      </c>
      <c r="I5705" s="77">
        <v>383.87000000000006</v>
      </c>
      <c r="J5705" s="77">
        <v>500</v>
      </c>
      <c r="K5705" s="77">
        <v>425.18000000000006</v>
      </c>
      <c r="L5705" s="80">
        <v>500</v>
      </c>
      <c r="M5705" s="80"/>
      <c r="N5705" s="80"/>
      <c r="O5705" s="80"/>
      <c r="P5705" s="80"/>
      <c r="Q5705" s="78">
        <v>110010</v>
      </c>
      <c r="R5705" s="79" t="s">
        <v>44</v>
      </c>
      <c r="S5705" s="78">
        <v>35</v>
      </c>
      <c r="T5705" s="79" t="s">
        <v>44</v>
      </c>
      <c r="U5705" s="78">
        <v>11</v>
      </c>
      <c r="V5705" s="80" t="s">
        <v>156</v>
      </c>
      <c r="W5705" s="78">
        <v>75</v>
      </c>
      <c r="X5705" s="78">
        <v>9</v>
      </c>
    </row>
    <row r="5706" spans="1:24" x14ac:dyDescent="0.25">
      <c r="A5706" s="67"/>
      <c r="B5706" s="67">
        <v>4819</v>
      </c>
      <c r="C5706" s="67" t="s">
        <v>821</v>
      </c>
      <c r="D5706" s="109">
        <v>230105</v>
      </c>
      <c r="E5706" s="75" t="s">
        <v>665</v>
      </c>
      <c r="F5706" s="72">
        <v>755740</v>
      </c>
      <c r="G5706" s="75" t="s">
        <v>336</v>
      </c>
      <c r="H5706" s="77">
        <v>217256.01</v>
      </c>
      <c r="I5706" s="77">
        <v>246700.61000000004</v>
      </c>
      <c r="J5706" s="77">
        <v>327000</v>
      </c>
      <c r="K5706" s="77">
        <v>85592.5</v>
      </c>
      <c r="L5706" s="80">
        <v>327000</v>
      </c>
      <c r="M5706" s="80"/>
      <c r="N5706" s="80"/>
      <c r="O5706" s="80"/>
      <c r="P5706" s="80"/>
      <c r="Q5706" s="78">
        <v>110010</v>
      </c>
      <c r="R5706" s="79" t="s">
        <v>44</v>
      </c>
      <c r="S5706" s="78">
        <v>35</v>
      </c>
      <c r="T5706" s="79" t="s">
        <v>44</v>
      </c>
      <c r="U5706" s="78">
        <v>11</v>
      </c>
      <c r="V5706" s="80" t="s">
        <v>156</v>
      </c>
      <c r="W5706" s="78">
        <v>75</v>
      </c>
      <c r="X5706" s="78">
        <v>9</v>
      </c>
    </row>
    <row r="5707" spans="1:24" x14ac:dyDescent="0.25">
      <c r="A5707" s="67"/>
      <c r="B5707" s="67">
        <v>4820</v>
      </c>
      <c r="C5707" s="67" t="s">
        <v>821</v>
      </c>
      <c r="D5707" s="109">
        <v>230105</v>
      </c>
      <c r="E5707" s="75" t="s">
        <v>665</v>
      </c>
      <c r="F5707" s="72">
        <v>755745</v>
      </c>
      <c r="G5707" s="75" t="s">
        <v>252</v>
      </c>
      <c r="H5707" s="77">
        <v>766</v>
      </c>
      <c r="I5707" s="77">
        <v>3605.75</v>
      </c>
      <c r="J5707" s="77">
        <v>1500</v>
      </c>
      <c r="K5707" s="77">
        <v>1068.75</v>
      </c>
      <c r="L5707" s="80">
        <v>20000</v>
      </c>
      <c r="M5707" s="80"/>
      <c r="N5707" s="80"/>
      <c r="O5707" s="80"/>
      <c r="P5707" s="80"/>
      <c r="Q5707" s="78">
        <v>110010</v>
      </c>
      <c r="R5707" s="79" t="s">
        <v>44</v>
      </c>
      <c r="S5707" s="78">
        <v>35</v>
      </c>
      <c r="T5707" s="79" t="s">
        <v>44</v>
      </c>
      <c r="U5707" s="78">
        <v>11</v>
      </c>
      <c r="V5707" s="80" t="s">
        <v>156</v>
      </c>
      <c r="W5707" s="78">
        <v>75</v>
      </c>
      <c r="X5707" s="78">
        <v>9</v>
      </c>
    </row>
    <row r="5708" spans="1:24" x14ac:dyDescent="0.25">
      <c r="A5708" s="67"/>
      <c r="B5708" s="67">
        <v>4821</v>
      </c>
      <c r="C5708" s="67" t="s">
        <v>821</v>
      </c>
      <c r="D5708" s="109">
        <v>230105</v>
      </c>
      <c r="E5708" s="75" t="s">
        <v>665</v>
      </c>
      <c r="F5708" s="72">
        <v>755765</v>
      </c>
      <c r="G5708" s="75" t="s">
        <v>239</v>
      </c>
      <c r="H5708" s="77">
        <v>1372</v>
      </c>
      <c r="I5708" s="77">
        <v>722.5</v>
      </c>
      <c r="J5708" s="77">
        <v>1000</v>
      </c>
      <c r="K5708" s="77">
        <v>505</v>
      </c>
      <c r="L5708" s="80">
        <v>1000</v>
      </c>
      <c r="M5708" s="80"/>
      <c r="N5708" s="80"/>
      <c r="O5708" s="80"/>
      <c r="P5708" s="80"/>
      <c r="Q5708" s="78">
        <v>110010</v>
      </c>
      <c r="R5708" s="79" t="s">
        <v>44</v>
      </c>
      <c r="S5708" s="78">
        <v>35</v>
      </c>
      <c r="T5708" s="79" t="s">
        <v>44</v>
      </c>
      <c r="U5708" s="78">
        <v>11</v>
      </c>
      <c r="V5708" s="80" t="s">
        <v>156</v>
      </c>
      <c r="W5708" s="78">
        <v>75</v>
      </c>
      <c r="X5708" s="78">
        <v>9</v>
      </c>
    </row>
    <row r="5709" spans="1:24" x14ac:dyDescent="0.25">
      <c r="A5709" s="67"/>
      <c r="B5709" s="67">
        <v>4822</v>
      </c>
      <c r="C5709" s="67" t="s">
        <v>821</v>
      </c>
      <c r="D5709" s="109">
        <v>230105</v>
      </c>
      <c r="E5709" s="75" t="s">
        <v>665</v>
      </c>
      <c r="F5709" s="72">
        <v>787410</v>
      </c>
      <c r="G5709" s="75" t="s">
        <v>227</v>
      </c>
      <c r="H5709" s="77">
        <v>0</v>
      </c>
      <c r="I5709" s="77">
        <v>0</v>
      </c>
      <c r="J5709" s="77">
        <v>1795</v>
      </c>
      <c r="K5709" s="77">
        <v>1790.8100000000002</v>
      </c>
      <c r="L5709" s="80">
        <v>0</v>
      </c>
      <c r="M5709" s="80"/>
      <c r="N5709" s="80"/>
      <c r="O5709" s="80"/>
      <c r="P5709" s="80"/>
      <c r="Q5709" s="78">
        <v>110010</v>
      </c>
      <c r="R5709" s="79" t="s">
        <v>44</v>
      </c>
      <c r="S5709" s="78">
        <v>35</v>
      </c>
      <c r="T5709" s="79" t="s">
        <v>44</v>
      </c>
      <c r="U5709" s="78">
        <v>11</v>
      </c>
      <c r="V5709" s="80" t="s">
        <v>156</v>
      </c>
      <c r="W5709" s="78">
        <v>78</v>
      </c>
      <c r="X5709" s="78">
        <v>9</v>
      </c>
    </row>
    <row r="5710" spans="1:24" x14ac:dyDescent="0.25">
      <c r="A5710" s="67"/>
      <c r="B5710" s="67">
        <v>4823</v>
      </c>
      <c r="C5710" s="67" t="s">
        <v>821</v>
      </c>
      <c r="D5710" s="109">
        <v>230105</v>
      </c>
      <c r="E5710" s="75" t="s">
        <v>665</v>
      </c>
      <c r="F5710" s="72">
        <v>787430</v>
      </c>
      <c r="G5710" s="75" t="s">
        <v>207</v>
      </c>
      <c r="H5710" s="77">
        <v>19478</v>
      </c>
      <c r="I5710" s="77">
        <v>11590.95</v>
      </c>
      <c r="J5710" s="77">
        <v>11525</v>
      </c>
      <c r="K5710" s="77">
        <v>68.75</v>
      </c>
      <c r="L5710" s="80">
        <v>12000</v>
      </c>
      <c r="M5710" s="80"/>
      <c r="N5710" s="80"/>
      <c r="O5710" s="80"/>
      <c r="P5710" s="80"/>
      <c r="Q5710" s="78">
        <v>110010</v>
      </c>
      <c r="R5710" s="79" t="s">
        <v>44</v>
      </c>
      <c r="S5710" s="78">
        <v>35</v>
      </c>
      <c r="T5710" s="79" t="s">
        <v>44</v>
      </c>
      <c r="U5710" s="78">
        <v>11</v>
      </c>
      <c r="V5710" s="80" t="s">
        <v>156</v>
      </c>
      <c r="W5710" s="78">
        <v>78</v>
      </c>
      <c r="X5710" s="78">
        <v>9</v>
      </c>
    </row>
    <row r="5711" spans="1:24" x14ac:dyDescent="0.25">
      <c r="A5711" s="67"/>
      <c r="B5711" s="67"/>
      <c r="C5711" s="67" t="s">
        <v>821</v>
      </c>
      <c r="D5711" s="109">
        <v>230105</v>
      </c>
      <c r="E5711" s="75" t="s">
        <v>665</v>
      </c>
      <c r="F5711" s="66">
        <v>798142</v>
      </c>
      <c r="G5711" s="66" t="s">
        <v>839</v>
      </c>
      <c r="H5711" s="77"/>
      <c r="I5711" s="77"/>
      <c r="J5711" s="77"/>
      <c r="K5711" s="77"/>
      <c r="L5711" s="80">
        <v>-44107</v>
      </c>
      <c r="M5711" s="80"/>
      <c r="N5711" s="80"/>
      <c r="O5711" s="80"/>
      <c r="P5711" s="80"/>
      <c r="Q5711" s="78">
        <v>110010</v>
      </c>
      <c r="R5711" s="79" t="s">
        <v>44</v>
      </c>
      <c r="S5711" s="78">
        <v>35</v>
      </c>
      <c r="T5711" s="79" t="s">
        <v>44</v>
      </c>
      <c r="U5711" s="78">
        <v>11</v>
      </c>
      <c r="V5711" s="80" t="s">
        <v>156</v>
      </c>
      <c r="W5711" s="78">
        <v>79</v>
      </c>
      <c r="X5711" s="78">
        <v>9</v>
      </c>
    </row>
    <row r="5712" spans="1:24" x14ac:dyDescent="0.25">
      <c r="A5712" s="67"/>
      <c r="B5712" s="67">
        <v>4824</v>
      </c>
      <c r="C5712" s="67" t="s">
        <v>821</v>
      </c>
      <c r="D5712" s="109">
        <v>230115</v>
      </c>
      <c r="E5712" s="75" t="s">
        <v>667</v>
      </c>
      <c r="F5712" s="72">
        <v>712370</v>
      </c>
      <c r="G5712" s="75" t="s">
        <v>184</v>
      </c>
      <c r="H5712" s="77">
        <v>5899</v>
      </c>
      <c r="I5712" s="77">
        <v>4322.28</v>
      </c>
      <c r="J5712" s="77">
        <v>5000</v>
      </c>
      <c r="K5712" s="77">
        <v>4454.3900000000003</v>
      </c>
      <c r="L5712" s="80">
        <v>5000</v>
      </c>
      <c r="M5712" s="80"/>
      <c r="N5712" s="80"/>
      <c r="O5712" s="80"/>
      <c r="P5712" s="80"/>
      <c r="Q5712" s="78">
        <v>110010</v>
      </c>
      <c r="R5712" s="79" t="s">
        <v>44</v>
      </c>
      <c r="S5712" s="78">
        <v>35</v>
      </c>
      <c r="T5712" s="79" t="s">
        <v>44</v>
      </c>
      <c r="U5712" s="78">
        <v>11</v>
      </c>
      <c r="V5712" s="80" t="s">
        <v>156</v>
      </c>
      <c r="W5712" s="78">
        <v>71</v>
      </c>
      <c r="X5712" s="78">
        <v>9</v>
      </c>
    </row>
    <row r="5713" spans="1:24" x14ac:dyDescent="0.25">
      <c r="A5713" s="67"/>
      <c r="B5713" s="67">
        <v>4825</v>
      </c>
      <c r="C5713" s="67" t="s">
        <v>821</v>
      </c>
      <c r="D5713" s="109">
        <v>230115</v>
      </c>
      <c r="E5713" s="75" t="s">
        <v>667</v>
      </c>
      <c r="F5713" s="72">
        <v>755320</v>
      </c>
      <c r="G5713" s="75" t="s">
        <v>243</v>
      </c>
      <c r="H5713" s="77">
        <v>0</v>
      </c>
      <c r="I5713" s="77">
        <v>0</v>
      </c>
      <c r="J5713" s="77">
        <v>1827</v>
      </c>
      <c r="K5713" s="77">
        <v>0</v>
      </c>
      <c r="L5713" s="80">
        <v>0</v>
      </c>
      <c r="M5713" s="80"/>
      <c r="N5713" s="80"/>
      <c r="O5713" s="80"/>
      <c r="P5713" s="80"/>
      <c r="Q5713" s="78">
        <v>110010</v>
      </c>
      <c r="R5713" s="79" t="s">
        <v>44</v>
      </c>
      <c r="S5713" s="78">
        <v>35</v>
      </c>
      <c r="T5713" s="79" t="s">
        <v>44</v>
      </c>
      <c r="U5713" s="78">
        <v>11</v>
      </c>
      <c r="V5713" s="80" t="s">
        <v>156</v>
      </c>
      <c r="W5713" s="78">
        <v>75</v>
      </c>
      <c r="X5713" s="78">
        <v>9</v>
      </c>
    </row>
    <row r="5714" spans="1:24" x14ac:dyDescent="0.25">
      <c r="A5714" s="67"/>
      <c r="B5714" s="67">
        <v>4826</v>
      </c>
      <c r="C5714" s="67" t="s">
        <v>821</v>
      </c>
      <c r="D5714" s="109">
        <v>230115</v>
      </c>
      <c r="E5714" s="75" t="s">
        <v>667</v>
      </c>
      <c r="F5714" s="72">
        <v>755330</v>
      </c>
      <c r="G5714" s="75" t="s">
        <v>238</v>
      </c>
      <c r="H5714" s="77">
        <v>248547.65999999997</v>
      </c>
      <c r="I5714" s="77">
        <v>155417.16</v>
      </c>
      <c r="J5714" s="77">
        <v>290269</v>
      </c>
      <c r="K5714" s="77">
        <v>64866.62</v>
      </c>
      <c r="L5714" s="80">
        <v>237000</v>
      </c>
      <c r="M5714" s="80"/>
      <c r="N5714" s="80"/>
      <c r="O5714" s="80"/>
      <c r="P5714" s="80"/>
      <c r="Q5714" s="78">
        <v>110010</v>
      </c>
      <c r="R5714" s="79" t="s">
        <v>44</v>
      </c>
      <c r="S5714" s="78">
        <v>35</v>
      </c>
      <c r="T5714" s="79" t="s">
        <v>44</v>
      </c>
      <c r="U5714" s="78">
        <v>11</v>
      </c>
      <c r="V5714" s="80" t="s">
        <v>156</v>
      </c>
      <c r="W5714" s="78">
        <v>75</v>
      </c>
      <c r="X5714" s="78">
        <v>9</v>
      </c>
    </row>
    <row r="5715" spans="1:24" x14ac:dyDescent="0.25">
      <c r="A5715" s="67"/>
      <c r="B5715" s="67">
        <v>4827</v>
      </c>
      <c r="C5715" s="67" t="s">
        <v>821</v>
      </c>
      <c r="D5715" s="109">
        <v>230115</v>
      </c>
      <c r="E5715" s="75" t="s">
        <v>667</v>
      </c>
      <c r="F5715" s="72">
        <v>755360</v>
      </c>
      <c r="G5715" s="75" t="s">
        <v>225</v>
      </c>
      <c r="H5715" s="77">
        <v>20050.009999999998</v>
      </c>
      <c r="I5715" s="77">
        <v>23801.7</v>
      </c>
      <c r="J5715" s="77">
        <v>28000</v>
      </c>
      <c r="K5715" s="77">
        <v>8521.2999999999993</v>
      </c>
      <c r="L5715" s="80">
        <v>30000</v>
      </c>
      <c r="M5715" s="80"/>
      <c r="N5715" s="80"/>
      <c r="O5715" s="80"/>
      <c r="P5715" s="80"/>
      <c r="Q5715" s="78">
        <v>110010</v>
      </c>
      <c r="R5715" s="79" t="s">
        <v>44</v>
      </c>
      <c r="S5715" s="78">
        <v>35</v>
      </c>
      <c r="T5715" s="79" t="s">
        <v>44</v>
      </c>
      <c r="U5715" s="78">
        <v>11</v>
      </c>
      <c r="V5715" s="80" t="s">
        <v>156</v>
      </c>
      <c r="W5715" s="78">
        <v>75</v>
      </c>
      <c r="X5715" s="78">
        <v>9</v>
      </c>
    </row>
    <row r="5716" spans="1:24" x14ac:dyDescent="0.25">
      <c r="A5716" s="67"/>
      <c r="B5716" s="67">
        <v>4828</v>
      </c>
      <c r="C5716" s="67" t="s">
        <v>821</v>
      </c>
      <c r="D5716" s="109">
        <v>230115</v>
      </c>
      <c r="E5716" s="75" t="s">
        <v>667</v>
      </c>
      <c r="F5716" s="72">
        <v>755705</v>
      </c>
      <c r="G5716" s="75" t="s">
        <v>196</v>
      </c>
      <c r="H5716" s="77">
        <v>158479.08000000002</v>
      </c>
      <c r="I5716" s="77">
        <v>164637.29999999999</v>
      </c>
      <c r="J5716" s="77">
        <v>184539</v>
      </c>
      <c r="K5716" s="77">
        <v>64760.450000000004</v>
      </c>
      <c r="L5716" s="80">
        <v>176473</v>
      </c>
      <c r="M5716" s="80"/>
      <c r="N5716" s="80"/>
      <c r="O5716" s="80"/>
      <c r="P5716" s="80"/>
      <c r="Q5716" s="78">
        <v>110010</v>
      </c>
      <c r="R5716" s="79" t="s">
        <v>44</v>
      </c>
      <c r="S5716" s="78">
        <v>35</v>
      </c>
      <c r="T5716" s="79" t="s">
        <v>44</v>
      </c>
      <c r="U5716" s="78">
        <v>11</v>
      </c>
      <c r="V5716" s="80" t="s">
        <v>156</v>
      </c>
      <c r="W5716" s="78">
        <v>75</v>
      </c>
      <c r="X5716" s="78">
        <v>9</v>
      </c>
    </row>
    <row r="5717" spans="1:24" x14ac:dyDescent="0.25">
      <c r="A5717" s="67"/>
      <c r="B5717" s="67"/>
      <c r="C5717" s="67" t="s">
        <v>821</v>
      </c>
      <c r="D5717" s="109">
        <v>230115</v>
      </c>
      <c r="E5717" s="75" t="s">
        <v>667</v>
      </c>
      <c r="F5717" s="66">
        <v>798142</v>
      </c>
      <c r="G5717" s="66" t="s">
        <v>839</v>
      </c>
      <c r="H5717" s="77"/>
      <c r="I5717" s="77"/>
      <c r="J5717" s="77"/>
      <c r="K5717" s="77"/>
      <c r="L5717" s="80">
        <v>-44847</v>
      </c>
      <c r="M5717" s="80"/>
      <c r="N5717" s="80"/>
      <c r="O5717" s="80"/>
      <c r="P5717" s="80"/>
      <c r="Q5717" s="78">
        <v>110010</v>
      </c>
      <c r="R5717" s="79" t="s">
        <v>44</v>
      </c>
      <c r="S5717" s="78">
        <v>35</v>
      </c>
      <c r="T5717" s="79" t="s">
        <v>44</v>
      </c>
      <c r="U5717" s="78">
        <v>11</v>
      </c>
      <c r="V5717" s="80" t="s">
        <v>156</v>
      </c>
      <c r="W5717" s="78">
        <v>79</v>
      </c>
      <c r="X5717" s="78">
        <v>9</v>
      </c>
    </row>
    <row r="5718" spans="1:24" x14ac:dyDescent="0.25">
      <c r="A5718" s="67"/>
      <c r="B5718" s="67">
        <v>4829</v>
      </c>
      <c r="C5718" s="67" t="s">
        <v>822</v>
      </c>
      <c r="D5718" s="109">
        <v>300035</v>
      </c>
      <c r="E5718" s="88" t="s">
        <v>611</v>
      </c>
      <c r="F5718" s="72">
        <v>611210</v>
      </c>
      <c r="G5718" s="75" t="s">
        <v>221</v>
      </c>
      <c r="H5718" s="77">
        <v>85580.24</v>
      </c>
      <c r="I5718" s="77">
        <v>93687.840000000026</v>
      </c>
      <c r="J5718" s="77">
        <v>97436</v>
      </c>
      <c r="K5718" s="77">
        <v>48717.659999999996</v>
      </c>
      <c r="L5718" s="80">
        <v>97435</v>
      </c>
      <c r="M5718" s="80"/>
      <c r="N5718" s="80"/>
      <c r="O5718" s="80"/>
      <c r="P5718" s="80"/>
      <c r="Q5718" s="78">
        <v>110010</v>
      </c>
      <c r="R5718" s="79" t="s">
        <v>45</v>
      </c>
      <c r="S5718" s="78">
        <v>25</v>
      </c>
      <c r="T5718" s="79" t="s">
        <v>45</v>
      </c>
      <c r="U5718" s="78">
        <v>11</v>
      </c>
      <c r="V5718" s="80" t="s">
        <v>156</v>
      </c>
      <c r="W5718" s="78">
        <v>61</v>
      </c>
      <c r="X5718" s="78">
        <v>9</v>
      </c>
    </row>
    <row r="5719" spans="1:24" x14ac:dyDescent="0.25">
      <c r="A5719" s="67"/>
      <c r="B5719" s="67">
        <v>4830</v>
      </c>
      <c r="C5719" s="67" t="s">
        <v>822</v>
      </c>
      <c r="D5719" s="109">
        <v>300035</v>
      </c>
      <c r="E5719" s="88" t="s">
        <v>611</v>
      </c>
      <c r="F5719" s="72">
        <v>611320</v>
      </c>
      <c r="G5719" s="75" t="s">
        <v>180</v>
      </c>
      <c r="H5719" s="77">
        <v>0</v>
      </c>
      <c r="I5719" s="77">
        <v>11206.24</v>
      </c>
      <c r="J5719" s="77">
        <v>0</v>
      </c>
      <c r="K5719" s="77">
        <v>0</v>
      </c>
      <c r="L5719" s="80">
        <v>0</v>
      </c>
      <c r="M5719" s="80"/>
      <c r="N5719" s="80"/>
      <c r="O5719" s="80"/>
      <c r="P5719" s="80"/>
      <c r="Q5719" s="78">
        <v>110010</v>
      </c>
      <c r="R5719" s="79" t="s">
        <v>45</v>
      </c>
      <c r="S5719" s="78">
        <v>25</v>
      </c>
      <c r="T5719" s="79" t="s">
        <v>45</v>
      </c>
      <c r="U5719" s="78">
        <v>11</v>
      </c>
      <c r="V5719" s="80" t="s">
        <v>156</v>
      </c>
      <c r="W5719" s="78">
        <v>61</v>
      </c>
      <c r="X5719" s="78">
        <v>9</v>
      </c>
    </row>
    <row r="5720" spans="1:24" x14ac:dyDescent="0.25">
      <c r="A5720" s="67"/>
      <c r="B5720" s="67">
        <v>4831</v>
      </c>
      <c r="C5720" s="67" t="s">
        <v>822</v>
      </c>
      <c r="D5720" s="109">
        <v>300035</v>
      </c>
      <c r="E5720" s="88" t="s">
        <v>611</v>
      </c>
      <c r="F5720" s="72">
        <v>611420</v>
      </c>
      <c r="G5720" s="75" t="s">
        <v>181</v>
      </c>
      <c r="H5720" s="77">
        <v>62398.319999999992</v>
      </c>
      <c r="I5720" s="77">
        <v>53502.229999999989</v>
      </c>
      <c r="J5720" s="77">
        <v>73514</v>
      </c>
      <c r="K5720" s="77">
        <v>36756.720000000001</v>
      </c>
      <c r="L5720" s="80">
        <v>73513</v>
      </c>
      <c r="M5720" s="80"/>
      <c r="N5720" s="80"/>
      <c r="O5720" s="80"/>
      <c r="P5720" s="80"/>
      <c r="Q5720" s="78">
        <v>110010</v>
      </c>
      <c r="R5720" s="79" t="s">
        <v>45</v>
      </c>
      <c r="S5720" s="78">
        <v>25</v>
      </c>
      <c r="T5720" s="79" t="s">
        <v>45</v>
      </c>
      <c r="U5720" s="78">
        <v>11</v>
      </c>
      <c r="V5720" s="80" t="s">
        <v>156</v>
      </c>
      <c r="W5720" s="78">
        <v>61</v>
      </c>
      <c r="X5720" s="78">
        <v>9</v>
      </c>
    </row>
    <row r="5721" spans="1:24" x14ac:dyDescent="0.25">
      <c r="A5721" s="67"/>
      <c r="B5721" s="67">
        <v>4832</v>
      </c>
      <c r="C5721" s="67" t="s">
        <v>822</v>
      </c>
      <c r="D5721" s="109">
        <v>300035</v>
      </c>
      <c r="E5721" s="88" t="s">
        <v>611</v>
      </c>
      <c r="F5721" s="72">
        <v>611460</v>
      </c>
      <c r="G5721" s="75" t="s">
        <v>182</v>
      </c>
      <c r="H5721" s="77">
        <v>421.79</v>
      </c>
      <c r="I5721" s="77">
        <v>0</v>
      </c>
      <c r="J5721" s="77">
        <v>902</v>
      </c>
      <c r="K5721" s="77">
        <v>0</v>
      </c>
      <c r="L5721" s="80">
        <v>902</v>
      </c>
      <c r="M5721" s="80"/>
      <c r="N5721" s="80"/>
      <c r="O5721" s="80"/>
      <c r="P5721" s="80"/>
      <c r="Q5721" s="78">
        <v>110010</v>
      </c>
      <c r="R5721" s="79" t="s">
        <v>45</v>
      </c>
      <c r="S5721" s="78">
        <v>25</v>
      </c>
      <c r="T5721" s="79" t="s">
        <v>45</v>
      </c>
      <c r="U5721" s="78">
        <v>11</v>
      </c>
      <c r="V5721" s="80" t="s">
        <v>156</v>
      </c>
      <c r="W5721" s="78">
        <v>61</v>
      </c>
      <c r="X5721" s="78">
        <v>9</v>
      </c>
    </row>
    <row r="5722" spans="1:24" x14ac:dyDescent="0.25">
      <c r="A5722" s="67"/>
      <c r="B5722" s="67">
        <v>4833</v>
      </c>
      <c r="C5722" s="67" t="s">
        <v>822</v>
      </c>
      <c r="D5722" s="109">
        <v>300035</v>
      </c>
      <c r="E5722" s="88" t="s">
        <v>611</v>
      </c>
      <c r="F5722" s="72">
        <v>611491</v>
      </c>
      <c r="G5722" s="75" t="s">
        <v>233</v>
      </c>
      <c r="H5722" s="77">
        <v>954.36</v>
      </c>
      <c r="I5722" s="77">
        <v>963.48</v>
      </c>
      <c r="J5722" s="77">
        <v>0</v>
      </c>
      <c r="K5722" s="77">
        <v>0</v>
      </c>
      <c r="L5722" s="80">
        <v>0</v>
      </c>
      <c r="M5722" s="80"/>
      <c r="N5722" s="80"/>
      <c r="O5722" s="80"/>
      <c r="P5722" s="80"/>
      <c r="Q5722" s="78">
        <v>110010</v>
      </c>
      <c r="R5722" s="79" t="s">
        <v>45</v>
      </c>
      <c r="S5722" s="78">
        <v>25</v>
      </c>
      <c r="T5722" s="79" t="s">
        <v>45</v>
      </c>
      <c r="U5722" s="78">
        <v>11</v>
      </c>
      <c r="V5722" s="80" t="s">
        <v>156</v>
      </c>
      <c r="W5722" s="78">
        <v>61</v>
      </c>
      <c r="X5722" s="78">
        <v>9</v>
      </c>
    </row>
    <row r="5723" spans="1:24" x14ac:dyDescent="0.25">
      <c r="A5723" s="67"/>
      <c r="B5723" s="67">
        <v>4834</v>
      </c>
      <c r="C5723" s="67" t="s">
        <v>822</v>
      </c>
      <c r="D5723" s="109">
        <v>300035</v>
      </c>
      <c r="E5723" s="88" t="s">
        <v>611</v>
      </c>
      <c r="F5723" s="72">
        <v>611492</v>
      </c>
      <c r="G5723" s="75" t="s">
        <v>183</v>
      </c>
      <c r="H5723" s="77">
        <v>0</v>
      </c>
      <c r="I5723" s="77">
        <v>59.8</v>
      </c>
      <c r="J5723" s="77">
        <v>104</v>
      </c>
      <c r="K5723" s="77">
        <v>0</v>
      </c>
      <c r="L5723" s="80">
        <v>104</v>
      </c>
      <c r="M5723" s="80"/>
      <c r="N5723" s="80"/>
      <c r="O5723" s="80"/>
      <c r="P5723" s="80"/>
      <c r="Q5723" s="78">
        <v>110010</v>
      </c>
      <c r="R5723" s="79" t="s">
        <v>45</v>
      </c>
      <c r="S5723" s="78">
        <v>25</v>
      </c>
      <c r="T5723" s="79" t="s">
        <v>45</v>
      </c>
      <c r="U5723" s="78">
        <v>11</v>
      </c>
      <c r="V5723" s="80" t="s">
        <v>156</v>
      </c>
      <c r="W5723" s="78">
        <v>61</v>
      </c>
      <c r="X5723" s="78">
        <v>9</v>
      </c>
    </row>
    <row r="5724" spans="1:24" x14ac:dyDescent="0.25">
      <c r="A5724" s="67"/>
      <c r="B5724" s="67">
        <v>4835</v>
      </c>
      <c r="C5724" s="67" t="s">
        <v>822</v>
      </c>
      <c r="D5724" s="109">
        <v>300035</v>
      </c>
      <c r="E5724" s="88" t="s">
        <v>611</v>
      </c>
      <c r="F5724" s="72">
        <v>611493</v>
      </c>
      <c r="G5724" s="75" t="s">
        <v>218</v>
      </c>
      <c r="H5724" s="77">
        <v>8649.14</v>
      </c>
      <c r="I5724" s="77">
        <v>504.95</v>
      </c>
      <c r="J5724" s="77">
        <v>0</v>
      </c>
      <c r="K5724" s="77">
        <v>0</v>
      </c>
      <c r="L5724" s="80">
        <v>0</v>
      </c>
      <c r="M5724" s="80"/>
      <c r="N5724" s="80"/>
      <c r="O5724" s="80"/>
      <c r="P5724" s="80"/>
      <c r="Q5724" s="78">
        <v>110010</v>
      </c>
      <c r="R5724" s="79" t="s">
        <v>45</v>
      </c>
      <c r="S5724" s="78">
        <v>25</v>
      </c>
      <c r="T5724" s="79" t="s">
        <v>45</v>
      </c>
      <c r="U5724" s="78">
        <v>11</v>
      </c>
      <c r="V5724" s="80" t="s">
        <v>156</v>
      </c>
      <c r="W5724" s="78">
        <v>61</v>
      </c>
      <c r="X5724" s="78">
        <v>9</v>
      </c>
    </row>
    <row r="5725" spans="1:24" x14ac:dyDescent="0.25">
      <c r="A5725" s="67"/>
      <c r="B5725" s="67">
        <v>4836</v>
      </c>
      <c r="C5725" s="67" t="s">
        <v>822</v>
      </c>
      <c r="D5725" s="109">
        <v>300035</v>
      </c>
      <c r="E5725" s="88" t="s">
        <v>611</v>
      </c>
      <c r="F5725" s="72">
        <v>611510</v>
      </c>
      <c r="G5725" s="75" t="s">
        <v>212</v>
      </c>
      <c r="H5725" s="77">
        <v>18384.530000000002</v>
      </c>
      <c r="I5725" s="77">
        <v>16591.739999999998</v>
      </c>
      <c r="J5725" s="77">
        <v>22880</v>
      </c>
      <c r="K5725" s="77">
        <v>12643.839999999998</v>
      </c>
      <c r="L5725" s="80">
        <v>22880</v>
      </c>
      <c r="M5725" s="80"/>
      <c r="N5725" s="80"/>
      <c r="O5725" s="80"/>
      <c r="P5725" s="80"/>
      <c r="Q5725" s="78">
        <v>110010</v>
      </c>
      <c r="R5725" s="79" t="s">
        <v>45</v>
      </c>
      <c r="S5725" s="78">
        <v>25</v>
      </c>
      <c r="T5725" s="79" t="s">
        <v>45</v>
      </c>
      <c r="U5725" s="78">
        <v>11</v>
      </c>
      <c r="V5725" s="80" t="s">
        <v>156</v>
      </c>
      <c r="W5725" s="78">
        <v>61</v>
      </c>
      <c r="X5725" s="78">
        <v>9</v>
      </c>
    </row>
    <row r="5726" spans="1:24" x14ac:dyDescent="0.25">
      <c r="A5726" s="67"/>
      <c r="B5726" s="67">
        <v>4837</v>
      </c>
      <c r="C5726" s="67" t="s">
        <v>822</v>
      </c>
      <c r="D5726" s="109">
        <v>300035</v>
      </c>
      <c r="E5726" s="88" t="s">
        <v>611</v>
      </c>
      <c r="F5726" s="72">
        <v>712410</v>
      </c>
      <c r="G5726" s="75" t="s">
        <v>246</v>
      </c>
      <c r="H5726" s="77">
        <v>0</v>
      </c>
      <c r="I5726" s="77">
        <v>0</v>
      </c>
      <c r="J5726" s="77">
        <v>1000</v>
      </c>
      <c r="K5726" s="77">
        <v>1000</v>
      </c>
      <c r="L5726" s="80">
        <v>1000</v>
      </c>
      <c r="M5726" s="80"/>
      <c r="N5726" s="80"/>
      <c r="O5726" s="80"/>
      <c r="P5726" s="80"/>
      <c r="Q5726" s="78">
        <v>110010</v>
      </c>
      <c r="R5726" s="79" t="s">
        <v>45</v>
      </c>
      <c r="S5726" s="78">
        <v>25</v>
      </c>
      <c r="T5726" s="79" t="s">
        <v>45</v>
      </c>
      <c r="U5726" s="78">
        <v>11</v>
      </c>
      <c r="V5726" s="80" t="s">
        <v>156</v>
      </c>
      <c r="W5726" s="78">
        <v>71</v>
      </c>
      <c r="X5726" s="78">
        <v>9</v>
      </c>
    </row>
    <row r="5727" spans="1:24" x14ac:dyDescent="0.25">
      <c r="A5727" s="67"/>
      <c r="B5727" s="67">
        <v>4838</v>
      </c>
      <c r="C5727" s="67" t="s">
        <v>822</v>
      </c>
      <c r="D5727" s="109">
        <v>300035</v>
      </c>
      <c r="E5727" s="88" t="s">
        <v>611</v>
      </c>
      <c r="F5727" s="72">
        <v>712420</v>
      </c>
      <c r="G5727" s="75" t="s">
        <v>223</v>
      </c>
      <c r="H5727" s="77">
        <v>5827.56</v>
      </c>
      <c r="I5727" s="77">
        <v>5473.15</v>
      </c>
      <c r="J5727" s="77">
        <v>7000</v>
      </c>
      <c r="K5727" s="77">
        <v>2610</v>
      </c>
      <c r="L5727" s="80">
        <v>7000</v>
      </c>
      <c r="M5727" s="80"/>
      <c r="N5727" s="80"/>
      <c r="O5727" s="80"/>
      <c r="P5727" s="80"/>
      <c r="Q5727" s="78">
        <v>110010</v>
      </c>
      <c r="R5727" s="79" t="s">
        <v>45</v>
      </c>
      <c r="S5727" s="78">
        <v>25</v>
      </c>
      <c r="T5727" s="79" t="s">
        <v>45</v>
      </c>
      <c r="U5727" s="78">
        <v>11</v>
      </c>
      <c r="V5727" s="80" t="s">
        <v>156</v>
      </c>
      <c r="W5727" s="78">
        <v>71</v>
      </c>
      <c r="X5727" s="78">
        <v>9</v>
      </c>
    </row>
    <row r="5728" spans="1:24" x14ac:dyDescent="0.25">
      <c r="A5728" s="67"/>
      <c r="B5728" s="67">
        <v>4839</v>
      </c>
      <c r="C5728" s="67" t="s">
        <v>822</v>
      </c>
      <c r="D5728" s="109">
        <v>300035</v>
      </c>
      <c r="E5728" s="88" t="s">
        <v>611</v>
      </c>
      <c r="F5728" s="72">
        <v>712430</v>
      </c>
      <c r="G5728" s="75" t="s">
        <v>696</v>
      </c>
      <c r="H5728" s="77">
        <v>1.1000000000000001</v>
      </c>
      <c r="I5728" s="77">
        <v>0</v>
      </c>
      <c r="J5728" s="77">
        <v>500</v>
      </c>
      <c r="K5728" s="77">
        <v>0</v>
      </c>
      <c r="L5728" s="80">
        <v>500</v>
      </c>
      <c r="M5728" s="80"/>
      <c r="N5728" s="80"/>
      <c r="O5728" s="80"/>
      <c r="P5728" s="80"/>
      <c r="Q5728" s="78">
        <v>110010</v>
      </c>
      <c r="R5728" s="79" t="s">
        <v>45</v>
      </c>
      <c r="S5728" s="78">
        <v>25</v>
      </c>
      <c r="T5728" s="79" t="s">
        <v>45</v>
      </c>
      <c r="U5728" s="78">
        <v>11</v>
      </c>
      <c r="V5728" s="80" t="s">
        <v>156</v>
      </c>
      <c r="W5728" s="78">
        <v>71</v>
      </c>
      <c r="X5728" s="78">
        <v>9</v>
      </c>
    </row>
    <row r="5729" spans="1:24" x14ac:dyDescent="0.25">
      <c r="A5729" s="67"/>
      <c r="B5729" s="67">
        <v>4840</v>
      </c>
      <c r="C5729" s="67" t="s">
        <v>822</v>
      </c>
      <c r="D5729" s="109">
        <v>300035</v>
      </c>
      <c r="E5729" s="88" t="s">
        <v>611</v>
      </c>
      <c r="F5729" s="72">
        <v>712620</v>
      </c>
      <c r="G5729" s="75" t="s">
        <v>331</v>
      </c>
      <c r="H5729" s="77">
        <v>0</v>
      </c>
      <c r="I5729" s="77">
        <v>0</v>
      </c>
      <c r="J5729" s="77">
        <v>1900</v>
      </c>
      <c r="K5729" s="77">
        <v>1340</v>
      </c>
      <c r="L5729" s="80">
        <v>1900</v>
      </c>
      <c r="M5729" s="80"/>
      <c r="N5729" s="80"/>
      <c r="O5729" s="80"/>
      <c r="P5729" s="80"/>
      <c r="Q5729" s="78">
        <v>110010</v>
      </c>
      <c r="R5729" s="79" t="s">
        <v>45</v>
      </c>
      <c r="S5729" s="78">
        <v>25</v>
      </c>
      <c r="T5729" s="79" t="s">
        <v>45</v>
      </c>
      <c r="U5729" s="78">
        <v>11</v>
      </c>
      <c r="V5729" s="80" t="s">
        <v>156</v>
      </c>
      <c r="W5729" s="78">
        <v>71</v>
      </c>
      <c r="X5729" s="78">
        <v>9</v>
      </c>
    </row>
    <row r="5730" spans="1:24" x14ac:dyDescent="0.25">
      <c r="A5730" s="67"/>
      <c r="B5730" s="67">
        <v>4841</v>
      </c>
      <c r="C5730" s="67" t="s">
        <v>822</v>
      </c>
      <c r="D5730" s="109">
        <v>300035</v>
      </c>
      <c r="E5730" s="88" t="s">
        <v>611</v>
      </c>
      <c r="F5730" s="72">
        <v>712655</v>
      </c>
      <c r="G5730" s="75" t="s">
        <v>237</v>
      </c>
      <c r="H5730" s="77">
        <v>679.63</v>
      </c>
      <c r="I5730" s="77">
        <v>817.84</v>
      </c>
      <c r="J5730" s="77">
        <v>946</v>
      </c>
      <c r="K5730" s="77">
        <v>17.989999999999998</v>
      </c>
      <c r="L5730" s="80">
        <v>946</v>
      </c>
      <c r="M5730" s="80"/>
      <c r="N5730" s="80"/>
      <c r="O5730" s="80"/>
      <c r="P5730" s="80"/>
      <c r="Q5730" s="78">
        <v>110010</v>
      </c>
      <c r="R5730" s="79" t="s">
        <v>45</v>
      </c>
      <c r="S5730" s="78">
        <v>25</v>
      </c>
      <c r="T5730" s="79" t="s">
        <v>45</v>
      </c>
      <c r="U5730" s="78">
        <v>11</v>
      </c>
      <c r="V5730" s="80" t="s">
        <v>156</v>
      </c>
      <c r="W5730" s="78">
        <v>71</v>
      </c>
      <c r="X5730" s="78">
        <v>9</v>
      </c>
    </row>
    <row r="5731" spans="1:24" x14ac:dyDescent="0.25">
      <c r="A5731" s="67"/>
      <c r="B5731" s="67">
        <v>4842</v>
      </c>
      <c r="C5731" s="67" t="s">
        <v>822</v>
      </c>
      <c r="D5731" s="109">
        <v>300035</v>
      </c>
      <c r="E5731" s="88" t="s">
        <v>611</v>
      </c>
      <c r="F5731" s="72">
        <v>733120</v>
      </c>
      <c r="G5731" s="75" t="s">
        <v>188</v>
      </c>
      <c r="H5731" s="77">
        <v>5166.0699999999988</v>
      </c>
      <c r="I5731" s="77">
        <v>8181.3799999999992</v>
      </c>
      <c r="J5731" s="77">
        <v>2700</v>
      </c>
      <c r="K5731" s="77">
        <v>2148.52</v>
      </c>
      <c r="L5731" s="80">
        <v>2700</v>
      </c>
      <c r="M5731" s="80"/>
      <c r="N5731" s="80"/>
      <c r="O5731" s="80"/>
      <c r="P5731" s="80"/>
      <c r="Q5731" s="78">
        <v>110010</v>
      </c>
      <c r="R5731" s="79" t="s">
        <v>45</v>
      </c>
      <c r="S5731" s="78">
        <v>25</v>
      </c>
      <c r="T5731" s="79" t="s">
        <v>45</v>
      </c>
      <c r="U5731" s="78">
        <v>11</v>
      </c>
      <c r="V5731" s="80" t="s">
        <v>156</v>
      </c>
      <c r="W5731" s="78">
        <v>73</v>
      </c>
      <c r="X5731" s="78">
        <v>9</v>
      </c>
    </row>
    <row r="5732" spans="1:24" x14ac:dyDescent="0.25">
      <c r="A5732" s="67"/>
      <c r="B5732" s="67">
        <v>4843</v>
      </c>
      <c r="C5732" s="67" t="s">
        <v>822</v>
      </c>
      <c r="D5732" s="109">
        <v>300035</v>
      </c>
      <c r="E5732" s="88" t="s">
        <v>611</v>
      </c>
      <c r="F5732" s="72">
        <v>744210</v>
      </c>
      <c r="G5732" s="75" t="s">
        <v>190</v>
      </c>
      <c r="H5732" s="77">
        <v>199.7</v>
      </c>
      <c r="I5732" s="77">
        <v>392.56</v>
      </c>
      <c r="J5732" s="77">
        <v>300</v>
      </c>
      <c r="K5732" s="77">
        <v>216.16</v>
      </c>
      <c r="L5732" s="80">
        <v>300</v>
      </c>
      <c r="M5732" s="80"/>
      <c r="N5732" s="80"/>
      <c r="O5732" s="80"/>
      <c r="P5732" s="80"/>
      <c r="Q5732" s="78">
        <v>110010</v>
      </c>
      <c r="R5732" s="79" t="s">
        <v>45</v>
      </c>
      <c r="S5732" s="78">
        <v>25</v>
      </c>
      <c r="T5732" s="79" t="s">
        <v>45</v>
      </c>
      <c r="U5732" s="78">
        <v>11</v>
      </c>
      <c r="V5732" s="80" t="s">
        <v>156</v>
      </c>
      <c r="W5732" s="78">
        <v>74</v>
      </c>
      <c r="X5732" s="78">
        <v>9</v>
      </c>
    </row>
    <row r="5733" spans="1:24" x14ac:dyDescent="0.25">
      <c r="A5733" s="67"/>
      <c r="B5733" s="67">
        <v>4844</v>
      </c>
      <c r="C5733" s="67" t="s">
        <v>822</v>
      </c>
      <c r="D5733" s="109">
        <v>300035</v>
      </c>
      <c r="E5733" s="88" t="s">
        <v>611</v>
      </c>
      <c r="F5733" s="72">
        <v>744220</v>
      </c>
      <c r="G5733" s="75" t="s">
        <v>191</v>
      </c>
      <c r="H5733" s="77">
        <v>2050.56</v>
      </c>
      <c r="I5733" s="77">
        <v>2418.3999999999996</v>
      </c>
      <c r="J5733" s="77">
        <v>4000</v>
      </c>
      <c r="K5733" s="77">
        <v>362.81</v>
      </c>
      <c r="L5733" s="80">
        <v>4000</v>
      </c>
      <c r="M5733" s="80"/>
      <c r="N5733" s="80"/>
      <c r="O5733" s="80"/>
      <c r="P5733" s="80"/>
      <c r="Q5733" s="78">
        <v>110010</v>
      </c>
      <c r="R5733" s="79" t="s">
        <v>45</v>
      </c>
      <c r="S5733" s="78">
        <v>25</v>
      </c>
      <c r="T5733" s="79" t="s">
        <v>45</v>
      </c>
      <c r="U5733" s="78">
        <v>11</v>
      </c>
      <c r="V5733" s="80" t="s">
        <v>156</v>
      </c>
      <c r="W5733" s="78">
        <v>74</v>
      </c>
      <c r="X5733" s="78">
        <v>9</v>
      </c>
    </row>
    <row r="5734" spans="1:24" x14ac:dyDescent="0.25">
      <c r="A5734" s="67"/>
      <c r="B5734" s="67">
        <v>4845</v>
      </c>
      <c r="C5734" s="67" t="s">
        <v>822</v>
      </c>
      <c r="D5734" s="109">
        <v>300035</v>
      </c>
      <c r="E5734" s="88" t="s">
        <v>611</v>
      </c>
      <c r="F5734" s="72">
        <v>744230</v>
      </c>
      <c r="G5734" s="75" t="s">
        <v>234</v>
      </c>
      <c r="H5734" s="77">
        <v>0</v>
      </c>
      <c r="I5734" s="77">
        <v>0</v>
      </c>
      <c r="J5734" s="77">
        <v>3000</v>
      </c>
      <c r="K5734" s="77">
        <v>0</v>
      </c>
      <c r="L5734" s="80">
        <v>3000</v>
      </c>
      <c r="M5734" s="80"/>
      <c r="N5734" s="80"/>
      <c r="O5734" s="80"/>
      <c r="P5734" s="80"/>
      <c r="Q5734" s="78">
        <v>110010</v>
      </c>
      <c r="R5734" s="79" t="s">
        <v>45</v>
      </c>
      <c r="S5734" s="78">
        <v>25</v>
      </c>
      <c r="T5734" s="79" t="s">
        <v>45</v>
      </c>
      <c r="U5734" s="78">
        <v>11</v>
      </c>
      <c r="V5734" s="80" t="s">
        <v>156</v>
      </c>
      <c r="W5734" s="78">
        <v>74</v>
      </c>
      <c r="X5734" s="78">
        <v>9</v>
      </c>
    </row>
    <row r="5735" spans="1:24" x14ac:dyDescent="0.25">
      <c r="A5735" s="67"/>
      <c r="B5735" s="67">
        <v>4846</v>
      </c>
      <c r="C5735" s="67" t="s">
        <v>822</v>
      </c>
      <c r="D5735" s="109">
        <v>300035</v>
      </c>
      <c r="E5735" s="88" t="s">
        <v>611</v>
      </c>
      <c r="F5735" s="72">
        <v>755310</v>
      </c>
      <c r="G5735" s="75" t="s">
        <v>194</v>
      </c>
      <c r="H5735" s="77">
        <v>69.350000000000009</v>
      </c>
      <c r="I5735" s="77">
        <v>0</v>
      </c>
      <c r="J5735" s="77">
        <v>100</v>
      </c>
      <c r="K5735" s="77">
        <v>0</v>
      </c>
      <c r="L5735" s="80">
        <v>100</v>
      </c>
      <c r="M5735" s="80"/>
      <c r="N5735" s="80"/>
      <c r="O5735" s="80"/>
      <c r="P5735" s="80"/>
      <c r="Q5735" s="78">
        <v>110010</v>
      </c>
      <c r="R5735" s="79" t="s">
        <v>45</v>
      </c>
      <c r="S5735" s="78">
        <v>25</v>
      </c>
      <c r="T5735" s="79" t="s">
        <v>45</v>
      </c>
      <c r="U5735" s="78">
        <v>11</v>
      </c>
      <c r="V5735" s="80" t="s">
        <v>156</v>
      </c>
      <c r="W5735" s="78">
        <v>75</v>
      </c>
      <c r="X5735" s="78">
        <v>9</v>
      </c>
    </row>
    <row r="5736" spans="1:24" x14ac:dyDescent="0.25">
      <c r="A5736" s="67"/>
      <c r="B5736" s="67">
        <v>4847</v>
      </c>
      <c r="C5736" s="67" t="s">
        <v>822</v>
      </c>
      <c r="D5736" s="109">
        <v>300035</v>
      </c>
      <c r="E5736" s="88" t="s">
        <v>611</v>
      </c>
      <c r="F5736" s="72">
        <v>755360</v>
      </c>
      <c r="G5736" s="75" t="s">
        <v>225</v>
      </c>
      <c r="H5736" s="77">
        <v>62.7</v>
      </c>
      <c r="I5736" s="77">
        <v>516.07000000000005</v>
      </c>
      <c r="J5736" s="77">
        <v>750</v>
      </c>
      <c r="K5736" s="77">
        <v>41.05</v>
      </c>
      <c r="L5736" s="80">
        <v>750</v>
      </c>
      <c r="M5736" s="80"/>
      <c r="N5736" s="80"/>
      <c r="O5736" s="80"/>
      <c r="P5736" s="80"/>
      <c r="Q5736" s="78">
        <v>110010</v>
      </c>
      <c r="R5736" s="79" t="s">
        <v>45</v>
      </c>
      <c r="S5736" s="78">
        <v>25</v>
      </c>
      <c r="T5736" s="79" t="s">
        <v>45</v>
      </c>
      <c r="U5736" s="78">
        <v>11</v>
      </c>
      <c r="V5736" s="80" t="s">
        <v>156</v>
      </c>
      <c r="W5736" s="78">
        <v>75</v>
      </c>
      <c r="X5736" s="78">
        <v>9</v>
      </c>
    </row>
    <row r="5737" spans="1:24" x14ac:dyDescent="0.25">
      <c r="A5737" s="67"/>
      <c r="B5737" s="67">
        <v>4848</v>
      </c>
      <c r="C5737" s="67" t="s">
        <v>822</v>
      </c>
      <c r="D5737" s="109">
        <v>300035</v>
      </c>
      <c r="E5737" s="88" t="s">
        <v>611</v>
      </c>
      <c r="F5737" s="72">
        <v>755705</v>
      </c>
      <c r="G5737" s="75" t="s">
        <v>196</v>
      </c>
      <c r="H5737" s="77">
        <v>2.89</v>
      </c>
      <c r="I5737" s="77">
        <v>1.44</v>
      </c>
      <c r="J5737" s="77">
        <v>100</v>
      </c>
      <c r="K5737" s="77">
        <v>2.61</v>
      </c>
      <c r="L5737" s="80">
        <v>100</v>
      </c>
      <c r="M5737" s="80"/>
      <c r="N5737" s="80"/>
      <c r="O5737" s="80"/>
      <c r="P5737" s="80"/>
      <c r="Q5737" s="78">
        <v>110010</v>
      </c>
      <c r="R5737" s="79" t="s">
        <v>45</v>
      </c>
      <c r="S5737" s="78">
        <v>25</v>
      </c>
      <c r="T5737" s="79" t="s">
        <v>45</v>
      </c>
      <c r="U5737" s="78">
        <v>11</v>
      </c>
      <c r="V5737" s="80" t="s">
        <v>156</v>
      </c>
      <c r="W5737" s="78">
        <v>75</v>
      </c>
      <c r="X5737" s="78">
        <v>9</v>
      </c>
    </row>
    <row r="5738" spans="1:24" x14ac:dyDescent="0.25">
      <c r="A5738" s="67"/>
      <c r="B5738" s="67">
        <v>4849</v>
      </c>
      <c r="C5738" s="67" t="s">
        <v>822</v>
      </c>
      <c r="D5738" s="109">
        <v>300035</v>
      </c>
      <c r="E5738" s="88" t="s">
        <v>611</v>
      </c>
      <c r="F5738" s="72">
        <v>755738</v>
      </c>
      <c r="G5738" s="75" t="s">
        <v>372</v>
      </c>
      <c r="H5738" s="77">
        <v>1359.58</v>
      </c>
      <c r="I5738" s="77">
        <v>-190</v>
      </c>
      <c r="J5738" s="77">
        <v>2446</v>
      </c>
      <c r="K5738" s="77">
        <v>121.41999999999999</v>
      </c>
      <c r="L5738" s="80">
        <v>2446</v>
      </c>
      <c r="M5738" s="80"/>
      <c r="N5738" s="80"/>
      <c r="O5738" s="80"/>
      <c r="P5738" s="80"/>
      <c r="Q5738" s="78">
        <v>110010</v>
      </c>
      <c r="R5738" s="79" t="s">
        <v>45</v>
      </c>
      <c r="S5738" s="78">
        <v>25</v>
      </c>
      <c r="T5738" s="79" t="s">
        <v>45</v>
      </c>
      <c r="U5738" s="78">
        <v>11</v>
      </c>
      <c r="V5738" s="80" t="s">
        <v>156</v>
      </c>
      <c r="W5738" s="78">
        <v>75</v>
      </c>
      <c r="X5738" s="78">
        <v>9</v>
      </c>
    </row>
    <row r="5739" spans="1:24" x14ac:dyDescent="0.25">
      <c r="A5739" s="67"/>
      <c r="B5739" s="67">
        <v>4850</v>
      </c>
      <c r="C5739" s="67" t="s">
        <v>822</v>
      </c>
      <c r="D5739" s="109">
        <v>300035</v>
      </c>
      <c r="E5739" s="88" t="s">
        <v>611</v>
      </c>
      <c r="F5739" s="72">
        <v>755745</v>
      </c>
      <c r="G5739" s="75" t="s">
        <v>252</v>
      </c>
      <c r="H5739" s="77">
        <v>0</v>
      </c>
      <c r="I5739" s="77">
        <v>0</v>
      </c>
      <c r="J5739" s="77">
        <v>850</v>
      </c>
      <c r="K5739" s="77">
        <v>0</v>
      </c>
      <c r="L5739" s="80">
        <v>850</v>
      </c>
      <c r="M5739" s="80"/>
      <c r="N5739" s="80"/>
      <c r="O5739" s="80"/>
      <c r="P5739" s="80"/>
      <c r="Q5739" s="78">
        <v>110010</v>
      </c>
      <c r="R5739" s="79" t="s">
        <v>45</v>
      </c>
      <c r="S5739" s="78">
        <v>25</v>
      </c>
      <c r="T5739" s="79" t="s">
        <v>45</v>
      </c>
      <c r="U5739" s="78">
        <v>11</v>
      </c>
      <c r="V5739" s="80" t="s">
        <v>156</v>
      </c>
      <c r="W5739" s="78">
        <v>75</v>
      </c>
      <c r="X5739" s="78">
        <v>9</v>
      </c>
    </row>
    <row r="5740" spans="1:24" x14ac:dyDescent="0.25">
      <c r="A5740" s="67"/>
      <c r="B5740" s="67">
        <v>4851</v>
      </c>
      <c r="C5740" s="67" t="s">
        <v>822</v>
      </c>
      <c r="D5740" s="109">
        <v>300035</v>
      </c>
      <c r="E5740" s="88" t="s">
        <v>611</v>
      </c>
      <c r="F5740" s="72">
        <v>787430</v>
      </c>
      <c r="G5740" s="75" t="s">
        <v>207</v>
      </c>
      <c r="H5740" s="77">
        <v>0</v>
      </c>
      <c r="I5740" s="77">
        <v>0</v>
      </c>
      <c r="J5740" s="77">
        <v>1250</v>
      </c>
      <c r="K5740" s="77">
        <v>0</v>
      </c>
      <c r="L5740" s="80">
        <v>1250</v>
      </c>
      <c r="M5740" s="80"/>
      <c r="N5740" s="80"/>
      <c r="O5740" s="80"/>
      <c r="P5740" s="80"/>
      <c r="Q5740" s="78">
        <v>110010</v>
      </c>
      <c r="R5740" s="79" t="s">
        <v>45</v>
      </c>
      <c r="S5740" s="78">
        <v>25</v>
      </c>
      <c r="T5740" s="79" t="s">
        <v>45</v>
      </c>
      <c r="U5740" s="78">
        <v>11</v>
      </c>
      <c r="V5740" s="80" t="s">
        <v>156</v>
      </c>
      <c r="W5740" s="78">
        <v>78</v>
      </c>
      <c r="X5740" s="78">
        <v>9</v>
      </c>
    </row>
    <row r="5741" spans="1:24" x14ac:dyDescent="0.25">
      <c r="A5741" s="67"/>
      <c r="B5741" s="67"/>
      <c r="C5741" s="67" t="s">
        <v>822</v>
      </c>
      <c r="D5741" s="109">
        <v>300035</v>
      </c>
      <c r="E5741" s="88" t="s">
        <v>611</v>
      </c>
      <c r="F5741" s="66">
        <v>798142</v>
      </c>
      <c r="G5741" s="66" t="s">
        <v>839</v>
      </c>
      <c r="H5741" s="77"/>
      <c r="I5741" s="77"/>
      <c r="J5741" s="77"/>
      <c r="K5741" s="77"/>
      <c r="L5741" s="80">
        <v>-4912</v>
      </c>
      <c r="M5741" s="80"/>
      <c r="N5741" s="80"/>
      <c r="O5741" s="80"/>
      <c r="P5741" s="80"/>
      <c r="Q5741" s="78">
        <v>110010</v>
      </c>
      <c r="R5741" s="79" t="s">
        <v>45</v>
      </c>
      <c r="S5741" s="78">
        <v>25</v>
      </c>
      <c r="T5741" s="79" t="s">
        <v>45</v>
      </c>
      <c r="U5741" s="78">
        <v>11</v>
      </c>
      <c r="V5741" s="80" t="s">
        <v>156</v>
      </c>
      <c r="W5741" s="78">
        <v>79</v>
      </c>
      <c r="X5741" s="78">
        <v>9</v>
      </c>
    </row>
    <row r="5742" spans="1:24" x14ac:dyDescent="0.25">
      <c r="A5742" s="67"/>
      <c r="B5742" s="67">
        <v>4852</v>
      </c>
      <c r="C5742" s="67" t="s">
        <v>822</v>
      </c>
      <c r="D5742" s="107">
        <v>316092</v>
      </c>
      <c r="E5742" s="88" t="s">
        <v>309</v>
      </c>
      <c r="F5742" s="76">
        <v>611110</v>
      </c>
      <c r="G5742" s="75" t="s">
        <v>258</v>
      </c>
      <c r="H5742" s="77">
        <v>308280.75999999995</v>
      </c>
      <c r="I5742" s="77">
        <v>288614.64</v>
      </c>
      <c r="J5742" s="77">
        <v>303480</v>
      </c>
      <c r="K5742" s="77">
        <v>151739.89000000001</v>
      </c>
      <c r="L5742" s="80">
        <v>303480</v>
      </c>
      <c r="M5742" s="80">
        <f t="shared" ref="M5742:M5773" si="120">+L5742-J5742</f>
        <v>0</v>
      </c>
      <c r="N5742" s="80"/>
      <c r="O5742" s="80"/>
      <c r="P5742" s="80"/>
      <c r="Q5742" s="78">
        <v>110010</v>
      </c>
      <c r="R5742" s="79" t="s">
        <v>150</v>
      </c>
      <c r="S5742" s="78">
        <v>10</v>
      </c>
      <c r="T5742" s="79" t="s">
        <v>150</v>
      </c>
      <c r="U5742" s="78">
        <v>11</v>
      </c>
      <c r="V5742" s="80" t="s">
        <v>156</v>
      </c>
      <c r="W5742" s="78">
        <v>61</v>
      </c>
      <c r="X5742" s="78">
        <v>1</v>
      </c>
    </row>
    <row r="5743" spans="1:24" x14ac:dyDescent="0.25">
      <c r="A5743" s="67"/>
      <c r="B5743" s="67">
        <v>4853</v>
      </c>
      <c r="C5743" s="67" t="s">
        <v>822</v>
      </c>
      <c r="D5743" s="107">
        <v>316092</v>
      </c>
      <c r="E5743" s="88" t="s">
        <v>309</v>
      </c>
      <c r="F5743" s="76">
        <v>611115</v>
      </c>
      <c r="G5743" s="75" t="s">
        <v>259</v>
      </c>
      <c r="H5743" s="77">
        <v>620.07999999999993</v>
      </c>
      <c r="I5743" s="77">
        <v>0</v>
      </c>
      <c r="J5743" s="77">
        <v>520</v>
      </c>
      <c r="K5743" s="77">
        <v>0</v>
      </c>
      <c r="L5743" s="80">
        <v>520</v>
      </c>
      <c r="M5743" s="80">
        <f t="shared" si="120"/>
        <v>0</v>
      </c>
      <c r="N5743" s="80"/>
      <c r="O5743" s="80"/>
      <c r="P5743" s="80"/>
      <c r="Q5743" s="78">
        <v>110010</v>
      </c>
      <c r="R5743" s="79" t="s">
        <v>150</v>
      </c>
      <c r="S5743" s="78">
        <v>10</v>
      </c>
      <c r="T5743" s="79" t="s">
        <v>150</v>
      </c>
      <c r="U5743" s="78">
        <v>11</v>
      </c>
      <c r="V5743" s="80" t="s">
        <v>156</v>
      </c>
      <c r="W5743" s="78">
        <v>61</v>
      </c>
      <c r="X5743" s="78">
        <v>1</v>
      </c>
    </row>
    <row r="5744" spans="1:24" x14ac:dyDescent="0.25">
      <c r="A5744" s="67"/>
      <c r="B5744" s="67">
        <v>4854</v>
      </c>
      <c r="C5744" s="67" t="s">
        <v>822</v>
      </c>
      <c r="D5744" s="107">
        <v>316092</v>
      </c>
      <c r="E5744" s="88" t="s">
        <v>309</v>
      </c>
      <c r="F5744" s="76">
        <v>611120</v>
      </c>
      <c r="G5744" s="75" t="s">
        <v>229</v>
      </c>
      <c r="H5744" s="77">
        <v>75940.790000000008</v>
      </c>
      <c r="I5744" s="77">
        <v>97059.239999999991</v>
      </c>
      <c r="J5744" s="77">
        <v>100700</v>
      </c>
      <c r="K5744" s="77">
        <v>73783.11</v>
      </c>
      <c r="L5744" s="80">
        <v>0</v>
      </c>
      <c r="M5744" s="80">
        <f t="shared" si="120"/>
        <v>-100700</v>
      </c>
      <c r="N5744" s="80"/>
      <c r="O5744" s="80"/>
      <c r="P5744" s="80"/>
      <c r="Q5744" s="78">
        <v>110010</v>
      </c>
      <c r="R5744" s="79" t="s">
        <v>150</v>
      </c>
      <c r="S5744" s="78">
        <v>10</v>
      </c>
      <c r="T5744" s="79" t="s">
        <v>150</v>
      </c>
      <c r="U5744" s="78">
        <v>11</v>
      </c>
      <c r="V5744" s="80" t="s">
        <v>156</v>
      </c>
      <c r="W5744" s="78">
        <v>61</v>
      </c>
      <c r="X5744" s="78">
        <v>1</v>
      </c>
    </row>
    <row r="5745" spans="1:24" x14ac:dyDescent="0.25">
      <c r="A5745" s="67"/>
      <c r="B5745" s="67">
        <v>4855</v>
      </c>
      <c r="C5745" s="67" t="s">
        <v>822</v>
      </c>
      <c r="D5745" s="107">
        <v>316092</v>
      </c>
      <c r="E5745" s="88" t="s">
        <v>309</v>
      </c>
      <c r="F5745" s="76">
        <v>611125</v>
      </c>
      <c r="G5745" s="75" t="s">
        <v>260</v>
      </c>
      <c r="H5745" s="77">
        <v>5752.2</v>
      </c>
      <c r="I5745" s="77">
        <v>5982.3</v>
      </c>
      <c r="J5745" s="77">
        <v>11379</v>
      </c>
      <c r="K5745" s="77">
        <v>5689.43</v>
      </c>
      <c r="L5745" s="80">
        <v>11379</v>
      </c>
      <c r="M5745" s="80">
        <f t="shared" si="120"/>
        <v>0</v>
      </c>
      <c r="N5745" s="80"/>
      <c r="O5745" s="80"/>
      <c r="P5745" s="80"/>
      <c r="Q5745" s="78">
        <v>110010</v>
      </c>
      <c r="R5745" s="79" t="s">
        <v>150</v>
      </c>
      <c r="S5745" s="78">
        <v>10</v>
      </c>
      <c r="T5745" s="79" t="s">
        <v>150</v>
      </c>
      <c r="U5745" s="78">
        <v>11</v>
      </c>
      <c r="V5745" s="80" t="s">
        <v>156</v>
      </c>
      <c r="W5745" s="78">
        <v>61</v>
      </c>
      <c r="X5745" s="78">
        <v>1</v>
      </c>
    </row>
    <row r="5746" spans="1:24" x14ac:dyDescent="0.25">
      <c r="A5746" s="67"/>
      <c r="B5746" s="67">
        <v>4856</v>
      </c>
      <c r="C5746" s="67" t="s">
        <v>822</v>
      </c>
      <c r="D5746" s="107">
        <v>316092</v>
      </c>
      <c r="E5746" s="88" t="s">
        <v>309</v>
      </c>
      <c r="F5746" s="76">
        <v>611130</v>
      </c>
      <c r="G5746" s="75" t="s">
        <v>261</v>
      </c>
      <c r="H5746" s="77">
        <v>11580</v>
      </c>
      <c r="I5746" s="77">
        <v>12042.960000000001</v>
      </c>
      <c r="J5746" s="77">
        <v>16480</v>
      </c>
      <c r="K5746" s="77">
        <v>7405.88</v>
      </c>
      <c r="L5746" s="80">
        <v>16480</v>
      </c>
      <c r="M5746" s="80">
        <f t="shared" si="120"/>
        <v>0</v>
      </c>
      <c r="N5746" s="80"/>
      <c r="O5746" s="80"/>
      <c r="P5746" s="80"/>
      <c r="Q5746" s="78">
        <v>110010</v>
      </c>
      <c r="R5746" s="79" t="s">
        <v>150</v>
      </c>
      <c r="S5746" s="78">
        <v>10</v>
      </c>
      <c r="T5746" s="79" t="s">
        <v>150</v>
      </c>
      <c r="U5746" s="78">
        <v>11</v>
      </c>
      <c r="V5746" s="80" t="s">
        <v>156</v>
      </c>
      <c r="W5746" s="78">
        <v>61</v>
      </c>
      <c r="X5746" s="93">
        <v>1</v>
      </c>
    </row>
    <row r="5747" spans="1:24" x14ac:dyDescent="0.25">
      <c r="A5747" s="67"/>
      <c r="B5747" s="67">
        <v>4857</v>
      </c>
      <c r="C5747" s="67" t="s">
        <v>822</v>
      </c>
      <c r="D5747" s="107">
        <v>316092</v>
      </c>
      <c r="E5747" s="88" t="s">
        <v>309</v>
      </c>
      <c r="F5747" s="76">
        <v>611150</v>
      </c>
      <c r="G5747" s="75" t="s">
        <v>262</v>
      </c>
      <c r="H5747" s="77">
        <v>49737.63</v>
      </c>
      <c r="I5747" s="77">
        <v>54512.740000000005</v>
      </c>
      <c r="J5747" s="77">
        <v>44034</v>
      </c>
      <c r="K5747" s="77">
        <v>0</v>
      </c>
      <c r="L5747" s="80">
        <v>45511</v>
      </c>
      <c r="M5747" s="80">
        <f t="shared" si="120"/>
        <v>1477</v>
      </c>
      <c r="N5747" s="80"/>
      <c r="O5747" s="80"/>
      <c r="P5747" s="80"/>
      <c r="Q5747" s="78">
        <v>110010</v>
      </c>
      <c r="R5747" s="79" t="s">
        <v>150</v>
      </c>
      <c r="S5747" s="78">
        <v>10</v>
      </c>
      <c r="T5747" s="79" t="s">
        <v>150</v>
      </c>
      <c r="U5747" s="78">
        <v>11</v>
      </c>
      <c r="V5747" s="80" t="s">
        <v>156</v>
      </c>
      <c r="W5747" s="78">
        <v>61</v>
      </c>
      <c r="X5747" s="78">
        <v>1</v>
      </c>
    </row>
    <row r="5748" spans="1:24" x14ac:dyDescent="0.25">
      <c r="A5748" s="67"/>
      <c r="B5748" s="67">
        <v>4858</v>
      </c>
      <c r="C5748" s="67" t="s">
        <v>822</v>
      </c>
      <c r="D5748" s="107">
        <v>316092</v>
      </c>
      <c r="E5748" s="88" t="s">
        <v>309</v>
      </c>
      <c r="F5748" s="76">
        <v>611160</v>
      </c>
      <c r="G5748" s="75" t="s">
        <v>230</v>
      </c>
      <c r="H5748" s="77">
        <v>32927</v>
      </c>
      <c r="I5748" s="77">
        <v>33368</v>
      </c>
      <c r="J5748" s="77">
        <v>76569</v>
      </c>
      <c r="K5748" s="77">
        <v>0</v>
      </c>
      <c r="L5748" s="80">
        <v>0</v>
      </c>
      <c r="M5748" s="80">
        <f t="shared" si="120"/>
        <v>-76569</v>
      </c>
      <c r="N5748" s="80"/>
      <c r="O5748" s="80"/>
      <c r="P5748" s="80"/>
      <c r="Q5748" s="78">
        <v>110010</v>
      </c>
      <c r="R5748" s="79" t="s">
        <v>150</v>
      </c>
      <c r="S5748" s="78">
        <v>10</v>
      </c>
      <c r="T5748" s="79" t="s">
        <v>150</v>
      </c>
      <c r="U5748" s="78">
        <v>11</v>
      </c>
      <c r="V5748" s="80" t="s">
        <v>156</v>
      </c>
      <c r="W5748" s="78">
        <v>61</v>
      </c>
      <c r="X5748" s="78">
        <v>1</v>
      </c>
    </row>
    <row r="5749" spans="1:24" x14ac:dyDescent="0.25">
      <c r="A5749" s="67"/>
      <c r="B5749" s="67">
        <v>4859</v>
      </c>
      <c r="C5749" s="67" t="s">
        <v>822</v>
      </c>
      <c r="D5749" s="107">
        <v>316092</v>
      </c>
      <c r="E5749" s="88" t="s">
        <v>309</v>
      </c>
      <c r="F5749" s="76">
        <v>712320</v>
      </c>
      <c r="G5749" s="75" t="s">
        <v>276</v>
      </c>
      <c r="H5749" s="77">
        <v>0</v>
      </c>
      <c r="I5749" s="77">
        <v>0</v>
      </c>
      <c r="J5749" s="77">
        <v>500</v>
      </c>
      <c r="K5749" s="77">
        <v>0</v>
      </c>
      <c r="L5749" s="80">
        <v>500</v>
      </c>
      <c r="M5749" s="80">
        <f t="shared" si="120"/>
        <v>0</v>
      </c>
      <c r="N5749" s="80"/>
      <c r="O5749" s="80"/>
      <c r="P5749" s="80"/>
      <c r="Q5749" s="78">
        <v>110010</v>
      </c>
      <c r="R5749" s="79" t="s">
        <v>150</v>
      </c>
      <c r="S5749" s="78">
        <v>10</v>
      </c>
      <c r="T5749" s="79" t="s">
        <v>150</v>
      </c>
      <c r="U5749" s="78">
        <v>11</v>
      </c>
      <c r="V5749" s="80" t="s">
        <v>156</v>
      </c>
      <c r="W5749" s="78">
        <v>71</v>
      </c>
      <c r="X5749" s="78">
        <v>4</v>
      </c>
    </row>
    <row r="5750" spans="1:24" x14ac:dyDescent="0.25">
      <c r="A5750" s="67"/>
      <c r="B5750" s="67">
        <v>4860</v>
      </c>
      <c r="C5750" s="67" t="s">
        <v>822</v>
      </c>
      <c r="D5750" s="107">
        <v>316092</v>
      </c>
      <c r="E5750" s="88" t="s">
        <v>309</v>
      </c>
      <c r="F5750" s="76">
        <v>712655</v>
      </c>
      <c r="G5750" s="75" t="s">
        <v>237</v>
      </c>
      <c r="H5750" s="77">
        <v>0</v>
      </c>
      <c r="I5750" s="77">
        <v>0</v>
      </c>
      <c r="J5750" s="77">
        <v>100</v>
      </c>
      <c r="K5750" s="77">
        <v>0</v>
      </c>
      <c r="L5750" s="80">
        <v>100</v>
      </c>
      <c r="M5750" s="80">
        <f t="shared" si="120"/>
        <v>0</v>
      </c>
      <c r="N5750" s="80"/>
      <c r="O5750" s="80"/>
      <c r="P5750" s="80"/>
      <c r="Q5750" s="78">
        <v>110010</v>
      </c>
      <c r="R5750" s="79" t="s">
        <v>150</v>
      </c>
      <c r="S5750" s="78">
        <v>10</v>
      </c>
      <c r="T5750" s="79" t="s">
        <v>150</v>
      </c>
      <c r="U5750" s="78">
        <v>11</v>
      </c>
      <c r="V5750" s="80" t="s">
        <v>156</v>
      </c>
      <c r="W5750" s="78">
        <v>71</v>
      </c>
      <c r="X5750" s="78">
        <v>4</v>
      </c>
    </row>
    <row r="5751" spans="1:24" x14ac:dyDescent="0.25">
      <c r="A5751" s="67"/>
      <c r="B5751" s="67">
        <v>4861</v>
      </c>
      <c r="C5751" s="67" t="s">
        <v>822</v>
      </c>
      <c r="D5751" s="107">
        <v>316092</v>
      </c>
      <c r="E5751" s="88" t="s">
        <v>309</v>
      </c>
      <c r="F5751" s="76">
        <v>733110</v>
      </c>
      <c r="G5751" s="75" t="s">
        <v>214</v>
      </c>
      <c r="H5751" s="77">
        <v>2003.7</v>
      </c>
      <c r="I5751" s="77">
        <v>168.65</v>
      </c>
      <c r="J5751" s="77">
        <v>400</v>
      </c>
      <c r="K5751" s="77">
        <v>0</v>
      </c>
      <c r="L5751" s="80">
        <v>400</v>
      </c>
      <c r="M5751" s="80">
        <f t="shared" si="120"/>
        <v>0</v>
      </c>
      <c r="N5751" s="80"/>
      <c r="O5751" s="80"/>
      <c r="P5751" s="80"/>
      <c r="Q5751" s="78">
        <v>110010</v>
      </c>
      <c r="R5751" s="79" t="s">
        <v>150</v>
      </c>
      <c r="S5751" s="78">
        <v>10</v>
      </c>
      <c r="T5751" s="79" t="s">
        <v>150</v>
      </c>
      <c r="U5751" s="78">
        <v>11</v>
      </c>
      <c r="V5751" s="80" t="s">
        <v>156</v>
      </c>
      <c r="W5751" s="78">
        <v>73</v>
      </c>
      <c r="X5751" s="78">
        <v>4</v>
      </c>
    </row>
    <row r="5752" spans="1:24" x14ac:dyDescent="0.25">
      <c r="A5752" s="67"/>
      <c r="B5752" s="67">
        <v>4862</v>
      </c>
      <c r="C5752" s="67" t="s">
        <v>822</v>
      </c>
      <c r="D5752" s="107">
        <v>316092</v>
      </c>
      <c r="E5752" s="88" t="s">
        <v>309</v>
      </c>
      <c r="F5752" s="76">
        <v>744210</v>
      </c>
      <c r="G5752" s="75" t="s">
        <v>190</v>
      </c>
      <c r="H5752" s="77">
        <v>0</v>
      </c>
      <c r="I5752" s="77">
        <v>0</v>
      </c>
      <c r="J5752" s="77">
        <v>50</v>
      </c>
      <c r="K5752" s="77">
        <v>0</v>
      </c>
      <c r="L5752" s="80">
        <v>50</v>
      </c>
      <c r="M5752" s="80">
        <f t="shared" si="120"/>
        <v>0</v>
      </c>
      <c r="N5752" s="80"/>
      <c r="O5752" s="80"/>
      <c r="P5752" s="80"/>
      <c r="Q5752" s="78">
        <v>110010</v>
      </c>
      <c r="R5752" s="79" t="s">
        <v>150</v>
      </c>
      <c r="S5752" s="78">
        <v>10</v>
      </c>
      <c r="T5752" s="79" t="s">
        <v>150</v>
      </c>
      <c r="U5752" s="78">
        <v>11</v>
      </c>
      <c r="V5752" s="80" t="s">
        <v>156</v>
      </c>
      <c r="W5752" s="78">
        <v>74</v>
      </c>
      <c r="X5752" s="78">
        <v>4</v>
      </c>
    </row>
    <row r="5753" spans="1:24" x14ac:dyDescent="0.25">
      <c r="A5753" s="67"/>
      <c r="B5753" s="67">
        <v>4863</v>
      </c>
      <c r="C5753" s="67" t="s">
        <v>822</v>
      </c>
      <c r="D5753" s="107">
        <v>316092</v>
      </c>
      <c r="E5753" s="88" t="s">
        <v>309</v>
      </c>
      <c r="F5753" s="76">
        <v>744220</v>
      </c>
      <c r="G5753" s="75" t="s">
        <v>191</v>
      </c>
      <c r="H5753" s="77">
        <v>1625</v>
      </c>
      <c r="I5753" s="77">
        <v>7028.96</v>
      </c>
      <c r="J5753" s="77">
        <v>700</v>
      </c>
      <c r="K5753" s="77">
        <v>0</v>
      </c>
      <c r="L5753" s="80">
        <v>700</v>
      </c>
      <c r="M5753" s="80">
        <f t="shared" si="120"/>
        <v>0</v>
      </c>
      <c r="N5753" s="80"/>
      <c r="O5753" s="80"/>
      <c r="P5753" s="80"/>
      <c r="Q5753" s="78">
        <v>110010</v>
      </c>
      <c r="R5753" s="79" t="s">
        <v>150</v>
      </c>
      <c r="S5753" s="78">
        <v>10</v>
      </c>
      <c r="T5753" s="79" t="s">
        <v>150</v>
      </c>
      <c r="U5753" s="78">
        <v>11</v>
      </c>
      <c r="V5753" s="80" t="s">
        <v>156</v>
      </c>
      <c r="W5753" s="78">
        <v>74</v>
      </c>
      <c r="X5753" s="78">
        <v>4</v>
      </c>
    </row>
    <row r="5754" spans="1:24" x14ac:dyDescent="0.25">
      <c r="A5754" s="67"/>
      <c r="B5754" s="67">
        <v>4864</v>
      </c>
      <c r="C5754" s="67" t="s">
        <v>822</v>
      </c>
      <c r="D5754" s="107">
        <v>316092</v>
      </c>
      <c r="E5754" s="88" t="s">
        <v>309</v>
      </c>
      <c r="F5754" s="76">
        <v>755310</v>
      </c>
      <c r="G5754" s="75" t="s">
        <v>194</v>
      </c>
      <c r="H5754" s="77">
        <v>459.58</v>
      </c>
      <c r="I5754" s="77">
        <v>786.41999999999985</v>
      </c>
      <c r="J5754" s="77">
        <v>850</v>
      </c>
      <c r="K5754" s="77">
        <v>521.94000000000005</v>
      </c>
      <c r="L5754" s="80">
        <v>850</v>
      </c>
      <c r="M5754" s="80">
        <f t="shared" si="120"/>
        <v>0</v>
      </c>
      <c r="N5754" s="80"/>
      <c r="O5754" s="80"/>
      <c r="P5754" s="80"/>
      <c r="Q5754" s="78">
        <v>110010</v>
      </c>
      <c r="R5754" s="79" t="s">
        <v>150</v>
      </c>
      <c r="S5754" s="78">
        <v>10</v>
      </c>
      <c r="T5754" s="79" t="s">
        <v>150</v>
      </c>
      <c r="U5754" s="78">
        <v>11</v>
      </c>
      <c r="V5754" s="80" t="s">
        <v>156</v>
      </c>
      <c r="W5754" s="78">
        <v>75</v>
      </c>
      <c r="X5754" s="78">
        <v>4</v>
      </c>
    </row>
    <row r="5755" spans="1:24" x14ac:dyDescent="0.25">
      <c r="A5755" s="67"/>
      <c r="B5755" s="67">
        <v>4865</v>
      </c>
      <c r="C5755" s="67" t="s">
        <v>822</v>
      </c>
      <c r="D5755" s="107">
        <v>316092</v>
      </c>
      <c r="E5755" s="88" t="s">
        <v>309</v>
      </c>
      <c r="F5755" s="76">
        <v>755360</v>
      </c>
      <c r="G5755" s="75" t="s">
        <v>225</v>
      </c>
      <c r="H5755" s="77">
        <v>674.68</v>
      </c>
      <c r="I5755" s="77">
        <v>298.98</v>
      </c>
      <c r="J5755" s="77">
        <v>400</v>
      </c>
      <c r="K5755" s="77">
        <v>126.09</v>
      </c>
      <c r="L5755" s="80">
        <v>400</v>
      </c>
      <c r="M5755" s="80">
        <f t="shared" si="120"/>
        <v>0</v>
      </c>
      <c r="N5755" s="80"/>
      <c r="O5755" s="80"/>
      <c r="P5755" s="80"/>
      <c r="Q5755" s="78">
        <v>110010</v>
      </c>
      <c r="R5755" s="79" t="s">
        <v>150</v>
      </c>
      <c r="S5755" s="78">
        <v>10</v>
      </c>
      <c r="T5755" s="79" t="s">
        <v>150</v>
      </c>
      <c r="U5755" s="78">
        <v>11</v>
      </c>
      <c r="V5755" s="80" t="s">
        <v>156</v>
      </c>
      <c r="W5755" s="78">
        <v>75</v>
      </c>
      <c r="X5755" s="78">
        <v>4</v>
      </c>
    </row>
    <row r="5756" spans="1:24" x14ac:dyDescent="0.25">
      <c r="A5756" s="67"/>
      <c r="B5756" s="67">
        <v>4866</v>
      </c>
      <c r="C5756" s="67" t="s">
        <v>822</v>
      </c>
      <c r="D5756" s="107">
        <v>316092</v>
      </c>
      <c r="E5756" s="88" t="s">
        <v>309</v>
      </c>
      <c r="F5756" s="76">
        <v>755705</v>
      </c>
      <c r="G5756" s="75" t="s">
        <v>196</v>
      </c>
      <c r="H5756" s="77">
        <v>0</v>
      </c>
      <c r="I5756" s="77">
        <v>0</v>
      </c>
      <c r="J5756" s="77">
        <v>50</v>
      </c>
      <c r="K5756" s="77">
        <v>0</v>
      </c>
      <c r="L5756" s="80">
        <v>50</v>
      </c>
      <c r="M5756" s="80">
        <f t="shared" si="120"/>
        <v>0</v>
      </c>
      <c r="N5756" s="80"/>
      <c r="O5756" s="80"/>
      <c r="P5756" s="80"/>
      <c r="Q5756" s="78">
        <v>110010</v>
      </c>
      <c r="R5756" s="79" t="s">
        <v>150</v>
      </c>
      <c r="S5756" s="78">
        <v>10</v>
      </c>
      <c r="T5756" s="79" t="s">
        <v>150</v>
      </c>
      <c r="U5756" s="78">
        <v>11</v>
      </c>
      <c r="V5756" s="80" t="s">
        <v>156</v>
      </c>
      <c r="W5756" s="78">
        <v>75</v>
      </c>
      <c r="X5756" s="78">
        <v>4</v>
      </c>
    </row>
    <row r="5757" spans="1:24" x14ac:dyDescent="0.25">
      <c r="A5757" s="67"/>
      <c r="B5757" s="67">
        <v>4867</v>
      </c>
      <c r="C5757" s="67" t="s">
        <v>822</v>
      </c>
      <c r="D5757" s="107">
        <v>316092</v>
      </c>
      <c r="E5757" s="88" t="s">
        <v>309</v>
      </c>
      <c r="F5757" s="76">
        <v>755738</v>
      </c>
      <c r="G5757" s="75" t="s">
        <v>372</v>
      </c>
      <c r="H5757" s="77">
        <v>0</v>
      </c>
      <c r="I5757" s="77">
        <v>0</v>
      </c>
      <c r="J5757" s="77">
        <v>254</v>
      </c>
      <c r="K5757" s="77">
        <v>253.9</v>
      </c>
      <c r="L5757" s="80">
        <v>254</v>
      </c>
      <c r="M5757" s="80">
        <f t="shared" si="120"/>
        <v>0</v>
      </c>
      <c r="N5757" s="80"/>
      <c r="O5757" s="80"/>
      <c r="P5757" s="80"/>
      <c r="Q5757" s="78">
        <v>110010</v>
      </c>
      <c r="R5757" s="79" t="s">
        <v>150</v>
      </c>
      <c r="S5757" s="78">
        <v>10</v>
      </c>
      <c r="T5757" s="79" t="s">
        <v>150</v>
      </c>
      <c r="U5757" s="78">
        <v>11</v>
      </c>
      <c r="V5757" s="80" t="s">
        <v>156</v>
      </c>
      <c r="W5757" s="78">
        <v>75</v>
      </c>
      <c r="X5757" s="78">
        <v>4</v>
      </c>
    </row>
    <row r="5758" spans="1:24" x14ac:dyDescent="0.25">
      <c r="A5758" s="67"/>
      <c r="B5758" s="67">
        <v>4868</v>
      </c>
      <c r="C5758" s="67" t="s">
        <v>822</v>
      </c>
      <c r="D5758" s="107">
        <v>316092</v>
      </c>
      <c r="E5758" s="88" t="s">
        <v>309</v>
      </c>
      <c r="F5758" s="76">
        <v>755745</v>
      </c>
      <c r="G5758" s="75" t="s">
        <v>252</v>
      </c>
      <c r="H5758" s="77">
        <v>0</v>
      </c>
      <c r="I5758" s="77">
        <v>0</v>
      </c>
      <c r="J5758" s="77">
        <v>1000</v>
      </c>
      <c r="K5758" s="77">
        <v>82.8</v>
      </c>
      <c r="L5758" s="80">
        <v>1000</v>
      </c>
      <c r="M5758" s="80">
        <f t="shared" si="120"/>
        <v>0</v>
      </c>
      <c r="N5758" s="80"/>
      <c r="O5758" s="80"/>
      <c r="P5758" s="80"/>
      <c r="Q5758" s="78">
        <v>110010</v>
      </c>
      <c r="R5758" s="79" t="s">
        <v>150</v>
      </c>
      <c r="S5758" s="78">
        <v>10</v>
      </c>
      <c r="T5758" s="79" t="s">
        <v>150</v>
      </c>
      <c r="U5758" s="78">
        <v>11</v>
      </c>
      <c r="V5758" s="80" t="s">
        <v>156</v>
      </c>
      <c r="W5758" s="78">
        <v>75</v>
      </c>
      <c r="X5758" s="78">
        <v>4</v>
      </c>
    </row>
    <row r="5759" spans="1:24" x14ac:dyDescent="0.25">
      <c r="A5759" s="67"/>
      <c r="B5759" s="67">
        <v>4869</v>
      </c>
      <c r="C5759" s="67" t="s">
        <v>822</v>
      </c>
      <c r="D5759" s="107">
        <v>316092</v>
      </c>
      <c r="E5759" s="88" t="s">
        <v>309</v>
      </c>
      <c r="F5759" s="76">
        <v>787430</v>
      </c>
      <c r="G5759" s="75" t="s">
        <v>207</v>
      </c>
      <c r="H5759" s="77">
        <v>0</v>
      </c>
      <c r="I5759" s="77">
        <v>0</v>
      </c>
      <c r="J5759" s="77">
        <v>1000</v>
      </c>
      <c r="K5759" s="77">
        <v>0</v>
      </c>
      <c r="L5759" s="80">
        <v>1000</v>
      </c>
      <c r="M5759" s="80">
        <f t="shared" si="120"/>
        <v>0</v>
      </c>
      <c r="N5759" s="80"/>
      <c r="O5759" s="80"/>
      <c r="P5759" s="80"/>
      <c r="Q5759" s="78">
        <v>110010</v>
      </c>
      <c r="R5759" s="79" t="s">
        <v>150</v>
      </c>
      <c r="S5759" s="78">
        <v>10</v>
      </c>
      <c r="T5759" s="79" t="s">
        <v>150</v>
      </c>
      <c r="U5759" s="78">
        <v>11</v>
      </c>
      <c r="V5759" s="80" t="s">
        <v>156</v>
      </c>
      <c r="W5759" s="78">
        <v>78</v>
      </c>
      <c r="X5759" s="78">
        <v>4</v>
      </c>
    </row>
    <row r="5760" spans="1:24" x14ac:dyDescent="0.25">
      <c r="A5760" s="67"/>
      <c r="B5760" s="67"/>
      <c r="C5760" s="67" t="s">
        <v>822</v>
      </c>
      <c r="D5760" s="107">
        <v>316092</v>
      </c>
      <c r="E5760" s="88" t="s">
        <v>309</v>
      </c>
      <c r="F5760" s="66">
        <v>798142</v>
      </c>
      <c r="G5760" s="66" t="s">
        <v>839</v>
      </c>
      <c r="H5760" s="77"/>
      <c r="I5760" s="77"/>
      <c r="J5760" s="77"/>
      <c r="K5760" s="77"/>
      <c r="L5760" s="80">
        <v>-445</v>
      </c>
      <c r="M5760" s="80">
        <f t="shared" si="120"/>
        <v>-445</v>
      </c>
      <c r="N5760" s="80"/>
      <c r="O5760" s="80"/>
      <c r="P5760" s="80"/>
      <c r="Q5760" s="78">
        <v>110010</v>
      </c>
      <c r="R5760" s="79" t="s">
        <v>150</v>
      </c>
      <c r="S5760" s="78">
        <v>10</v>
      </c>
      <c r="T5760" s="79" t="s">
        <v>150</v>
      </c>
      <c r="U5760" s="78">
        <v>11</v>
      </c>
      <c r="V5760" s="80" t="s">
        <v>156</v>
      </c>
      <c r="W5760" s="78">
        <v>79</v>
      </c>
      <c r="X5760" s="78">
        <v>4</v>
      </c>
    </row>
    <row r="5761" spans="1:24" x14ac:dyDescent="0.25">
      <c r="A5761" s="67"/>
      <c r="B5761" s="67">
        <v>4870</v>
      </c>
      <c r="C5761" s="67" t="s">
        <v>822</v>
      </c>
      <c r="D5761" s="107">
        <v>323002</v>
      </c>
      <c r="E5761" s="88" t="s">
        <v>311</v>
      </c>
      <c r="F5761" s="76">
        <v>611110</v>
      </c>
      <c r="G5761" s="75" t="s">
        <v>258</v>
      </c>
      <c r="H5761" s="77">
        <v>1300009.4100000004</v>
      </c>
      <c r="I5761" s="77">
        <v>1366591.58</v>
      </c>
      <c r="J5761" s="77">
        <v>1620706</v>
      </c>
      <c r="K5761" s="77">
        <v>865511.46</v>
      </c>
      <c r="L5761" s="80">
        <v>1626025</v>
      </c>
      <c r="M5761" s="80">
        <f t="shared" si="120"/>
        <v>5319</v>
      </c>
      <c r="N5761" s="80"/>
      <c r="O5761" s="80"/>
      <c r="P5761" s="80"/>
      <c r="Q5761" s="78">
        <v>110010</v>
      </c>
      <c r="R5761" s="79" t="s">
        <v>150</v>
      </c>
      <c r="S5761" s="78">
        <v>10</v>
      </c>
      <c r="T5761" s="79" t="s">
        <v>150</v>
      </c>
      <c r="U5761" s="78">
        <v>11</v>
      </c>
      <c r="V5761" s="80" t="s">
        <v>156</v>
      </c>
      <c r="W5761" s="78">
        <v>61</v>
      </c>
      <c r="X5761" s="78">
        <v>1</v>
      </c>
    </row>
    <row r="5762" spans="1:24" x14ac:dyDescent="0.25">
      <c r="A5762" s="67"/>
      <c r="B5762" s="67">
        <v>4871</v>
      </c>
      <c r="C5762" s="67" t="s">
        <v>822</v>
      </c>
      <c r="D5762" s="107">
        <v>323002</v>
      </c>
      <c r="E5762" s="88" t="s">
        <v>311</v>
      </c>
      <c r="F5762" s="76">
        <v>611115</v>
      </c>
      <c r="G5762" s="75" t="s">
        <v>259</v>
      </c>
      <c r="H5762" s="77">
        <v>67.41</v>
      </c>
      <c r="I5762" s="77">
        <v>2081.3700000000003</v>
      </c>
      <c r="J5762" s="77">
        <v>1560</v>
      </c>
      <c r="K5762" s="77">
        <v>926.22</v>
      </c>
      <c r="L5762" s="80">
        <v>1560</v>
      </c>
      <c r="M5762" s="80">
        <f t="shared" si="120"/>
        <v>0</v>
      </c>
      <c r="N5762" s="80"/>
      <c r="O5762" s="80"/>
      <c r="P5762" s="80"/>
      <c r="Q5762" s="78">
        <v>110010</v>
      </c>
      <c r="R5762" s="79" t="s">
        <v>150</v>
      </c>
      <c r="S5762" s="78">
        <v>10</v>
      </c>
      <c r="T5762" s="79" t="s">
        <v>150</v>
      </c>
      <c r="U5762" s="78">
        <v>11</v>
      </c>
      <c r="V5762" s="80" t="s">
        <v>156</v>
      </c>
      <c r="W5762" s="78">
        <v>61</v>
      </c>
      <c r="X5762" s="78">
        <v>1</v>
      </c>
    </row>
    <row r="5763" spans="1:24" x14ac:dyDescent="0.25">
      <c r="A5763" s="67"/>
      <c r="B5763" s="67">
        <v>4872</v>
      </c>
      <c r="C5763" s="67" t="s">
        <v>822</v>
      </c>
      <c r="D5763" s="107">
        <v>323002</v>
      </c>
      <c r="E5763" s="88" t="s">
        <v>311</v>
      </c>
      <c r="F5763" s="76">
        <v>611120</v>
      </c>
      <c r="G5763" s="75" t="s">
        <v>229</v>
      </c>
      <c r="H5763" s="77">
        <v>379853.68999999994</v>
      </c>
      <c r="I5763" s="77">
        <v>401597.66</v>
      </c>
      <c r="J5763" s="77">
        <v>594133</v>
      </c>
      <c r="K5763" s="77">
        <v>233708.74000000002</v>
      </c>
      <c r="L5763" s="80">
        <v>0</v>
      </c>
      <c r="M5763" s="80">
        <f t="shared" si="120"/>
        <v>-594133</v>
      </c>
      <c r="N5763" s="80"/>
      <c r="O5763" s="80"/>
      <c r="P5763" s="80"/>
      <c r="Q5763" s="78">
        <v>110010</v>
      </c>
      <c r="R5763" s="79" t="s">
        <v>150</v>
      </c>
      <c r="S5763" s="78">
        <v>10</v>
      </c>
      <c r="T5763" s="79" t="s">
        <v>150</v>
      </c>
      <c r="U5763" s="78">
        <v>11</v>
      </c>
      <c r="V5763" s="80" t="s">
        <v>156</v>
      </c>
      <c r="W5763" s="78">
        <v>61</v>
      </c>
      <c r="X5763" s="78">
        <v>1</v>
      </c>
    </row>
    <row r="5764" spans="1:24" x14ac:dyDescent="0.25">
      <c r="A5764" s="67"/>
      <c r="B5764" s="67">
        <v>4873</v>
      </c>
      <c r="C5764" s="67" t="s">
        <v>822</v>
      </c>
      <c r="D5764" s="107">
        <v>323002</v>
      </c>
      <c r="E5764" s="88" t="s">
        <v>311</v>
      </c>
      <c r="F5764" s="76">
        <v>611125</v>
      </c>
      <c r="G5764" s="75" t="s">
        <v>260</v>
      </c>
      <c r="H5764" s="77">
        <v>31795.500000000007</v>
      </c>
      <c r="I5764" s="77">
        <v>48290.15</v>
      </c>
      <c r="J5764" s="77">
        <v>35037</v>
      </c>
      <c r="K5764" s="77">
        <v>17349.18</v>
      </c>
      <c r="L5764" s="80">
        <v>35374</v>
      </c>
      <c r="M5764" s="80">
        <f t="shared" si="120"/>
        <v>337</v>
      </c>
      <c r="N5764" s="80"/>
      <c r="O5764" s="80"/>
      <c r="P5764" s="80"/>
      <c r="Q5764" s="78">
        <v>110010</v>
      </c>
      <c r="R5764" s="79" t="s">
        <v>150</v>
      </c>
      <c r="S5764" s="78">
        <v>10</v>
      </c>
      <c r="T5764" s="79" t="s">
        <v>150</v>
      </c>
      <c r="U5764" s="78">
        <v>11</v>
      </c>
      <c r="V5764" s="80" t="s">
        <v>156</v>
      </c>
      <c r="W5764" s="78">
        <v>61</v>
      </c>
      <c r="X5764" s="78">
        <v>1</v>
      </c>
    </row>
    <row r="5765" spans="1:24" x14ac:dyDescent="0.25">
      <c r="A5765" s="67"/>
      <c r="B5765" s="67">
        <v>4874</v>
      </c>
      <c r="C5765" s="67" t="s">
        <v>822</v>
      </c>
      <c r="D5765" s="107">
        <v>323002</v>
      </c>
      <c r="E5765" s="88" t="s">
        <v>311</v>
      </c>
      <c r="F5765" s="76">
        <v>611130</v>
      </c>
      <c r="G5765" s="75" t="s">
        <v>261</v>
      </c>
      <c r="H5765" s="77">
        <v>30443.979999999996</v>
      </c>
      <c r="I5765" s="77">
        <v>30175.919999999998</v>
      </c>
      <c r="J5765" s="77">
        <v>29130</v>
      </c>
      <c r="K5765" s="77">
        <v>16007.04</v>
      </c>
      <c r="L5765" s="80">
        <v>29130</v>
      </c>
      <c r="M5765" s="80">
        <f t="shared" si="120"/>
        <v>0</v>
      </c>
      <c r="N5765" s="80"/>
      <c r="O5765" s="80"/>
      <c r="P5765" s="80"/>
      <c r="Q5765" s="78">
        <v>110010</v>
      </c>
      <c r="R5765" s="79" t="s">
        <v>150</v>
      </c>
      <c r="S5765" s="78">
        <v>10</v>
      </c>
      <c r="T5765" s="79" t="s">
        <v>150</v>
      </c>
      <c r="U5765" s="78">
        <v>11</v>
      </c>
      <c r="V5765" s="80" t="s">
        <v>156</v>
      </c>
      <c r="W5765" s="78">
        <v>61</v>
      </c>
      <c r="X5765" s="78">
        <v>1</v>
      </c>
    </row>
    <row r="5766" spans="1:24" x14ac:dyDescent="0.25">
      <c r="A5766" s="67"/>
      <c r="B5766" s="67">
        <v>4875</v>
      </c>
      <c r="C5766" s="67" t="s">
        <v>822</v>
      </c>
      <c r="D5766" s="107">
        <v>323002</v>
      </c>
      <c r="E5766" s="88" t="s">
        <v>311</v>
      </c>
      <c r="F5766" s="76">
        <v>611135</v>
      </c>
      <c r="G5766" s="75" t="s">
        <v>265</v>
      </c>
      <c r="H5766" s="77">
        <v>0</v>
      </c>
      <c r="I5766" s="77">
        <v>0</v>
      </c>
      <c r="J5766" s="77">
        <v>23958</v>
      </c>
      <c r="K5766" s="77">
        <v>12237.300000000001</v>
      </c>
      <c r="L5766" s="80">
        <v>23441</v>
      </c>
      <c r="M5766" s="80">
        <f t="shared" si="120"/>
        <v>-517</v>
      </c>
      <c r="N5766" s="80"/>
      <c r="O5766" s="80"/>
      <c r="P5766" s="80"/>
      <c r="Q5766" s="78">
        <v>110010</v>
      </c>
      <c r="R5766" s="79" t="s">
        <v>150</v>
      </c>
      <c r="S5766" s="78">
        <v>10</v>
      </c>
      <c r="T5766" s="79" t="s">
        <v>150</v>
      </c>
      <c r="U5766" s="78">
        <v>11</v>
      </c>
      <c r="V5766" s="80" t="s">
        <v>156</v>
      </c>
      <c r="W5766" s="78">
        <v>61</v>
      </c>
      <c r="X5766" s="78">
        <v>1</v>
      </c>
    </row>
    <row r="5767" spans="1:24" x14ac:dyDescent="0.25">
      <c r="A5767" s="67"/>
      <c r="B5767" s="67">
        <v>4876</v>
      </c>
      <c r="C5767" s="67" t="s">
        <v>822</v>
      </c>
      <c r="D5767" s="107">
        <v>323002</v>
      </c>
      <c r="E5767" s="88" t="s">
        <v>311</v>
      </c>
      <c r="F5767" s="76">
        <v>611150</v>
      </c>
      <c r="G5767" s="75" t="s">
        <v>262</v>
      </c>
      <c r="H5767" s="77">
        <v>135841.15</v>
      </c>
      <c r="I5767" s="77">
        <v>151297.59</v>
      </c>
      <c r="J5767" s="77">
        <v>173024</v>
      </c>
      <c r="K5767" s="77">
        <v>0</v>
      </c>
      <c r="L5767" s="80">
        <v>205832</v>
      </c>
      <c r="M5767" s="80">
        <f t="shared" si="120"/>
        <v>32808</v>
      </c>
      <c r="N5767" s="80"/>
      <c r="O5767" s="80"/>
      <c r="P5767" s="80"/>
      <c r="Q5767" s="78">
        <v>110010</v>
      </c>
      <c r="R5767" s="79" t="s">
        <v>150</v>
      </c>
      <c r="S5767" s="78">
        <v>10</v>
      </c>
      <c r="T5767" s="79" t="s">
        <v>150</v>
      </c>
      <c r="U5767" s="78">
        <v>11</v>
      </c>
      <c r="V5767" s="80" t="s">
        <v>156</v>
      </c>
      <c r="W5767" s="78">
        <v>61</v>
      </c>
      <c r="X5767" s="78">
        <v>1</v>
      </c>
    </row>
    <row r="5768" spans="1:24" x14ac:dyDescent="0.25">
      <c r="A5768" s="67"/>
      <c r="B5768" s="67">
        <v>4877</v>
      </c>
      <c r="C5768" s="67" t="s">
        <v>822</v>
      </c>
      <c r="D5768" s="107">
        <v>323002</v>
      </c>
      <c r="E5768" s="88" t="s">
        <v>311</v>
      </c>
      <c r="F5768" s="76">
        <v>611155</v>
      </c>
      <c r="G5768" s="75" t="s">
        <v>266</v>
      </c>
      <c r="H5768" s="77">
        <v>4314</v>
      </c>
      <c r="I5768" s="77">
        <v>4488</v>
      </c>
      <c r="J5768" s="77">
        <v>0</v>
      </c>
      <c r="K5768" s="77">
        <v>0</v>
      </c>
      <c r="L5768" s="80">
        <v>0</v>
      </c>
      <c r="M5768" s="80">
        <f t="shared" si="120"/>
        <v>0</v>
      </c>
      <c r="N5768" s="80"/>
      <c r="O5768" s="80"/>
      <c r="P5768" s="80"/>
      <c r="Q5768" s="78">
        <v>110010</v>
      </c>
      <c r="R5768" s="79" t="s">
        <v>150</v>
      </c>
      <c r="S5768" s="78">
        <v>10</v>
      </c>
      <c r="T5768" s="79" t="s">
        <v>150</v>
      </c>
      <c r="U5768" s="78">
        <v>11</v>
      </c>
      <c r="V5768" s="80" t="s">
        <v>156</v>
      </c>
      <c r="W5768" s="78">
        <v>61</v>
      </c>
      <c r="X5768" s="78">
        <v>1</v>
      </c>
    </row>
    <row r="5769" spans="1:24" x14ac:dyDescent="0.25">
      <c r="A5769" s="67"/>
      <c r="B5769" s="67">
        <v>4878</v>
      </c>
      <c r="C5769" s="67" t="s">
        <v>822</v>
      </c>
      <c r="D5769" s="107">
        <v>323002</v>
      </c>
      <c r="E5769" s="88" t="s">
        <v>311</v>
      </c>
      <c r="F5769" s="76">
        <v>611160</v>
      </c>
      <c r="G5769" s="75" t="s">
        <v>230</v>
      </c>
      <c r="H5769" s="77">
        <v>58619.140000000007</v>
      </c>
      <c r="I5769" s="77">
        <v>57792.299999999996</v>
      </c>
      <c r="J5769" s="77">
        <v>109314</v>
      </c>
      <c r="K5769" s="77">
        <v>0</v>
      </c>
      <c r="L5769" s="80">
        <v>0</v>
      </c>
      <c r="M5769" s="80">
        <f t="shared" si="120"/>
        <v>-109314</v>
      </c>
      <c r="N5769" s="80"/>
      <c r="O5769" s="80"/>
      <c r="P5769" s="80"/>
      <c r="Q5769" s="78">
        <v>110010</v>
      </c>
      <c r="R5769" s="79" t="s">
        <v>150</v>
      </c>
      <c r="S5769" s="78">
        <v>10</v>
      </c>
      <c r="T5769" s="79" t="s">
        <v>150</v>
      </c>
      <c r="U5769" s="78">
        <v>11</v>
      </c>
      <c r="V5769" s="80" t="s">
        <v>156</v>
      </c>
      <c r="W5769" s="78">
        <v>61</v>
      </c>
      <c r="X5769" s="78">
        <v>1</v>
      </c>
    </row>
    <row r="5770" spans="1:24" x14ac:dyDescent="0.25">
      <c r="A5770" s="67"/>
      <c r="B5770" s="67">
        <v>4879</v>
      </c>
      <c r="C5770" s="67" t="s">
        <v>822</v>
      </c>
      <c r="D5770" s="107">
        <v>323002</v>
      </c>
      <c r="E5770" s="88" t="s">
        <v>311</v>
      </c>
      <c r="F5770" s="76">
        <v>611485</v>
      </c>
      <c r="G5770" s="75" t="s">
        <v>263</v>
      </c>
      <c r="H5770" s="77">
        <v>667.77</v>
      </c>
      <c r="I5770" s="77">
        <v>590.30999999999995</v>
      </c>
      <c r="J5770" s="77">
        <v>0</v>
      </c>
      <c r="K5770" s="77">
        <v>0</v>
      </c>
      <c r="L5770" s="80">
        <v>0</v>
      </c>
      <c r="M5770" s="80">
        <f t="shared" si="120"/>
        <v>0</v>
      </c>
      <c r="N5770" s="80"/>
      <c r="O5770" s="80"/>
      <c r="P5770" s="80"/>
      <c r="Q5770" s="78">
        <v>110010</v>
      </c>
      <c r="R5770" s="79" t="s">
        <v>150</v>
      </c>
      <c r="S5770" s="78">
        <v>10</v>
      </c>
      <c r="T5770" s="79" t="s">
        <v>150</v>
      </c>
      <c r="U5770" s="78">
        <v>11</v>
      </c>
      <c r="V5770" s="80" t="s">
        <v>156</v>
      </c>
      <c r="W5770" s="78">
        <v>61</v>
      </c>
      <c r="X5770" s="78">
        <v>1</v>
      </c>
    </row>
    <row r="5771" spans="1:24" x14ac:dyDescent="0.25">
      <c r="A5771" s="67"/>
      <c r="B5771" s="67">
        <v>4880</v>
      </c>
      <c r="C5771" s="67" t="s">
        <v>822</v>
      </c>
      <c r="D5771" s="107">
        <v>323002</v>
      </c>
      <c r="E5771" s="88" t="s">
        <v>311</v>
      </c>
      <c r="F5771" s="76">
        <v>712320</v>
      </c>
      <c r="G5771" s="75" t="s">
        <v>276</v>
      </c>
      <c r="H5771" s="77">
        <v>0</v>
      </c>
      <c r="I5771" s="77">
        <v>0</v>
      </c>
      <c r="J5771" s="77">
        <v>1000</v>
      </c>
      <c r="K5771" s="77">
        <v>0</v>
      </c>
      <c r="L5771" s="80">
        <v>1000</v>
      </c>
      <c r="M5771" s="80">
        <f t="shared" si="120"/>
        <v>0</v>
      </c>
      <c r="N5771" s="80"/>
      <c r="O5771" s="80"/>
      <c r="P5771" s="80"/>
      <c r="Q5771" s="78">
        <v>110010</v>
      </c>
      <c r="R5771" s="79" t="s">
        <v>150</v>
      </c>
      <c r="S5771" s="78">
        <v>10</v>
      </c>
      <c r="T5771" s="79" t="s">
        <v>150</v>
      </c>
      <c r="U5771" s="78">
        <v>11</v>
      </c>
      <c r="V5771" s="80" t="s">
        <v>156</v>
      </c>
      <c r="W5771" s="78">
        <v>71</v>
      </c>
      <c r="X5771" s="78">
        <v>4</v>
      </c>
    </row>
    <row r="5772" spans="1:24" x14ac:dyDescent="0.25">
      <c r="A5772" s="67"/>
      <c r="B5772" s="67">
        <v>4881</v>
      </c>
      <c r="C5772" s="67" t="s">
        <v>822</v>
      </c>
      <c r="D5772" s="107">
        <v>323002</v>
      </c>
      <c r="E5772" s="88" t="s">
        <v>311</v>
      </c>
      <c r="F5772" s="76">
        <v>712655</v>
      </c>
      <c r="G5772" s="75" t="s">
        <v>237</v>
      </c>
      <c r="H5772" s="77">
        <v>828.24</v>
      </c>
      <c r="I5772" s="77">
        <v>160.41</v>
      </c>
      <c r="J5772" s="77">
        <v>820</v>
      </c>
      <c r="K5772" s="77">
        <v>0</v>
      </c>
      <c r="L5772" s="80">
        <v>820</v>
      </c>
      <c r="M5772" s="80">
        <f t="shared" si="120"/>
        <v>0</v>
      </c>
      <c r="N5772" s="80"/>
      <c r="O5772" s="80"/>
      <c r="P5772" s="80"/>
      <c r="Q5772" s="78">
        <v>110010</v>
      </c>
      <c r="R5772" s="79" t="s">
        <v>150</v>
      </c>
      <c r="S5772" s="78">
        <v>10</v>
      </c>
      <c r="T5772" s="79" t="s">
        <v>150</v>
      </c>
      <c r="U5772" s="78">
        <v>11</v>
      </c>
      <c r="V5772" s="80" t="s">
        <v>156</v>
      </c>
      <c r="W5772" s="78">
        <v>71</v>
      </c>
      <c r="X5772" s="78">
        <v>4</v>
      </c>
    </row>
    <row r="5773" spans="1:24" x14ac:dyDescent="0.25">
      <c r="A5773" s="67"/>
      <c r="B5773" s="67">
        <v>4882</v>
      </c>
      <c r="C5773" s="67" t="s">
        <v>822</v>
      </c>
      <c r="D5773" s="107">
        <v>323002</v>
      </c>
      <c r="E5773" s="88" t="s">
        <v>311</v>
      </c>
      <c r="F5773" s="76">
        <v>733110</v>
      </c>
      <c r="G5773" s="75" t="s">
        <v>214</v>
      </c>
      <c r="H5773" s="77">
        <v>3211.17</v>
      </c>
      <c r="I5773" s="77">
        <v>2364.8000000000002</v>
      </c>
      <c r="J5773" s="77">
        <v>1130</v>
      </c>
      <c r="K5773" s="77">
        <v>203.45</v>
      </c>
      <c r="L5773" s="80">
        <v>1130</v>
      </c>
      <c r="M5773" s="80">
        <f t="shared" si="120"/>
        <v>0</v>
      </c>
      <c r="N5773" s="80"/>
      <c r="O5773" s="80"/>
      <c r="P5773" s="80"/>
      <c r="Q5773" s="78">
        <v>110010</v>
      </c>
      <c r="R5773" s="79" t="s">
        <v>150</v>
      </c>
      <c r="S5773" s="78">
        <v>10</v>
      </c>
      <c r="T5773" s="79" t="s">
        <v>150</v>
      </c>
      <c r="U5773" s="78">
        <v>11</v>
      </c>
      <c r="V5773" s="80" t="s">
        <v>156</v>
      </c>
      <c r="W5773" s="78">
        <v>73</v>
      </c>
      <c r="X5773" s="78">
        <v>4</v>
      </c>
    </row>
    <row r="5774" spans="1:24" x14ac:dyDescent="0.25">
      <c r="A5774" s="67"/>
      <c r="B5774" s="67">
        <v>4883</v>
      </c>
      <c r="C5774" s="67" t="s">
        <v>822</v>
      </c>
      <c r="D5774" s="107">
        <v>323002</v>
      </c>
      <c r="E5774" s="88" t="s">
        <v>311</v>
      </c>
      <c r="F5774" s="76">
        <v>744210</v>
      </c>
      <c r="G5774" s="75" t="s">
        <v>190</v>
      </c>
      <c r="H5774" s="77">
        <v>1962.5</v>
      </c>
      <c r="I5774" s="77">
        <v>4949.7600000000011</v>
      </c>
      <c r="J5774" s="77">
        <v>4750</v>
      </c>
      <c r="K5774" s="77">
        <v>3650.64</v>
      </c>
      <c r="L5774" s="80">
        <v>4750</v>
      </c>
      <c r="M5774" s="80">
        <f t="shared" ref="M5774:M5805" si="121">+L5774-J5774</f>
        <v>0</v>
      </c>
      <c r="N5774" s="80"/>
      <c r="O5774" s="80"/>
      <c r="P5774" s="80"/>
      <c r="Q5774" s="78">
        <v>110010</v>
      </c>
      <c r="R5774" s="79" t="s">
        <v>150</v>
      </c>
      <c r="S5774" s="78">
        <v>10</v>
      </c>
      <c r="T5774" s="79" t="s">
        <v>150</v>
      </c>
      <c r="U5774" s="78">
        <v>11</v>
      </c>
      <c r="V5774" s="80" t="s">
        <v>156</v>
      </c>
      <c r="W5774" s="78">
        <v>74</v>
      </c>
      <c r="X5774" s="78">
        <v>4</v>
      </c>
    </row>
    <row r="5775" spans="1:24" x14ac:dyDescent="0.25">
      <c r="A5775" s="67"/>
      <c r="B5775" s="67">
        <v>4884</v>
      </c>
      <c r="C5775" s="67" t="s">
        <v>822</v>
      </c>
      <c r="D5775" s="107">
        <v>323002</v>
      </c>
      <c r="E5775" s="88" t="s">
        <v>311</v>
      </c>
      <c r="F5775" s="76">
        <v>744220</v>
      </c>
      <c r="G5775" s="75" t="s">
        <v>191</v>
      </c>
      <c r="H5775" s="77">
        <v>13666.1</v>
      </c>
      <c r="I5775" s="77">
        <v>17493.95</v>
      </c>
      <c r="J5775" s="77">
        <v>1000</v>
      </c>
      <c r="K5775" s="77">
        <v>90</v>
      </c>
      <c r="L5775" s="80">
        <v>1000</v>
      </c>
      <c r="M5775" s="80">
        <f t="shared" si="121"/>
        <v>0</v>
      </c>
      <c r="N5775" s="80"/>
      <c r="O5775" s="80"/>
      <c r="P5775" s="80"/>
      <c r="Q5775" s="78">
        <v>110010</v>
      </c>
      <c r="R5775" s="79" t="s">
        <v>150</v>
      </c>
      <c r="S5775" s="78">
        <v>10</v>
      </c>
      <c r="T5775" s="79" t="s">
        <v>150</v>
      </c>
      <c r="U5775" s="78">
        <v>11</v>
      </c>
      <c r="V5775" s="80" t="s">
        <v>156</v>
      </c>
      <c r="W5775" s="78">
        <v>74</v>
      </c>
      <c r="X5775" s="78">
        <v>4</v>
      </c>
    </row>
    <row r="5776" spans="1:24" x14ac:dyDescent="0.25">
      <c r="A5776" s="67"/>
      <c r="B5776" s="67">
        <v>4885</v>
      </c>
      <c r="C5776" s="67" t="s">
        <v>822</v>
      </c>
      <c r="D5776" s="107">
        <v>323002</v>
      </c>
      <c r="E5776" s="88" t="s">
        <v>311</v>
      </c>
      <c r="F5776" s="76">
        <v>755110</v>
      </c>
      <c r="G5776" s="75" t="s">
        <v>323</v>
      </c>
      <c r="H5776" s="77">
        <v>0</v>
      </c>
      <c r="I5776" s="77">
        <v>0</v>
      </c>
      <c r="J5776" s="77">
        <v>100</v>
      </c>
      <c r="K5776" s="77">
        <v>0</v>
      </c>
      <c r="L5776" s="80">
        <v>100</v>
      </c>
      <c r="M5776" s="80">
        <f t="shared" si="121"/>
        <v>0</v>
      </c>
      <c r="N5776" s="80"/>
      <c r="O5776" s="80"/>
      <c r="P5776" s="80"/>
      <c r="Q5776" s="78">
        <v>110010</v>
      </c>
      <c r="R5776" s="79" t="s">
        <v>150</v>
      </c>
      <c r="S5776" s="78">
        <v>10</v>
      </c>
      <c r="T5776" s="79" t="s">
        <v>150</v>
      </c>
      <c r="U5776" s="78">
        <v>11</v>
      </c>
      <c r="V5776" s="80" t="s">
        <v>156</v>
      </c>
      <c r="W5776" s="78">
        <v>75</v>
      </c>
      <c r="X5776" s="78">
        <v>4</v>
      </c>
    </row>
    <row r="5777" spans="1:24" x14ac:dyDescent="0.25">
      <c r="A5777" s="67"/>
      <c r="B5777" s="67">
        <v>4886</v>
      </c>
      <c r="C5777" s="67" t="s">
        <v>822</v>
      </c>
      <c r="D5777" s="107">
        <v>323002</v>
      </c>
      <c r="E5777" s="88" t="s">
        <v>311</v>
      </c>
      <c r="F5777" s="76">
        <v>755310</v>
      </c>
      <c r="G5777" s="75" t="s">
        <v>194</v>
      </c>
      <c r="H5777" s="77">
        <v>5556.9500000000007</v>
      </c>
      <c r="I5777" s="77">
        <v>78.990000000000691</v>
      </c>
      <c r="J5777" s="77">
        <v>6980</v>
      </c>
      <c r="K5777" s="77">
        <v>3578.5200000000004</v>
      </c>
      <c r="L5777" s="80">
        <v>6980</v>
      </c>
      <c r="M5777" s="80">
        <f t="shared" si="121"/>
        <v>0</v>
      </c>
      <c r="N5777" s="80"/>
      <c r="O5777" s="80"/>
      <c r="P5777" s="80"/>
      <c r="Q5777" s="78">
        <v>110010</v>
      </c>
      <c r="R5777" s="79" t="s">
        <v>150</v>
      </c>
      <c r="S5777" s="78">
        <v>10</v>
      </c>
      <c r="T5777" s="79" t="s">
        <v>150</v>
      </c>
      <c r="U5777" s="78">
        <v>11</v>
      </c>
      <c r="V5777" s="80" t="s">
        <v>156</v>
      </c>
      <c r="W5777" s="78">
        <v>75</v>
      </c>
      <c r="X5777" s="78">
        <v>4</v>
      </c>
    </row>
    <row r="5778" spans="1:24" x14ac:dyDescent="0.25">
      <c r="A5778" s="67"/>
      <c r="B5778" s="67">
        <v>4887</v>
      </c>
      <c r="C5778" s="67" t="s">
        <v>822</v>
      </c>
      <c r="D5778" s="107">
        <v>323002</v>
      </c>
      <c r="E5778" s="88" t="s">
        <v>311</v>
      </c>
      <c r="F5778" s="76">
        <v>755340</v>
      </c>
      <c r="G5778" s="75" t="s">
        <v>361</v>
      </c>
      <c r="H5778" s="77">
        <v>0</v>
      </c>
      <c r="I5778" s="77">
        <v>143.19999999999999</v>
      </c>
      <c r="J5778" s="77">
        <v>2700</v>
      </c>
      <c r="K5778" s="77">
        <v>0</v>
      </c>
      <c r="L5778" s="80">
        <v>0</v>
      </c>
      <c r="M5778" s="80">
        <f t="shared" si="121"/>
        <v>-2700</v>
      </c>
      <c r="N5778" s="80"/>
      <c r="O5778" s="80"/>
      <c r="P5778" s="80"/>
      <c r="Q5778" s="78">
        <v>110010</v>
      </c>
      <c r="R5778" s="79" t="s">
        <v>150</v>
      </c>
      <c r="S5778" s="78">
        <v>10</v>
      </c>
      <c r="T5778" s="79" t="s">
        <v>150</v>
      </c>
      <c r="U5778" s="78">
        <v>11</v>
      </c>
      <c r="V5778" s="80" t="s">
        <v>156</v>
      </c>
      <c r="W5778" s="78">
        <v>75</v>
      </c>
      <c r="X5778" s="78">
        <v>4</v>
      </c>
    </row>
    <row r="5779" spans="1:24" x14ac:dyDescent="0.25">
      <c r="A5779" s="67"/>
      <c r="B5779" s="67">
        <v>4888</v>
      </c>
      <c r="C5779" s="67" t="s">
        <v>822</v>
      </c>
      <c r="D5779" s="107">
        <v>323002</v>
      </c>
      <c r="E5779" s="88" t="s">
        <v>311</v>
      </c>
      <c r="F5779" s="76">
        <v>755360</v>
      </c>
      <c r="G5779" s="75" t="s">
        <v>225</v>
      </c>
      <c r="H5779" s="77">
        <v>8197.0899999999983</v>
      </c>
      <c r="I5779" s="77">
        <v>4517.3300000000008</v>
      </c>
      <c r="J5779" s="77">
        <v>11800</v>
      </c>
      <c r="K5779" s="77">
        <v>3228.0499999999997</v>
      </c>
      <c r="L5779" s="80">
        <v>11800</v>
      </c>
      <c r="M5779" s="80">
        <f t="shared" si="121"/>
        <v>0</v>
      </c>
      <c r="N5779" s="80"/>
      <c r="O5779" s="80"/>
      <c r="P5779" s="80"/>
      <c r="Q5779" s="78">
        <v>110010</v>
      </c>
      <c r="R5779" s="79" t="s">
        <v>150</v>
      </c>
      <c r="S5779" s="78">
        <v>10</v>
      </c>
      <c r="T5779" s="79" t="s">
        <v>150</v>
      </c>
      <c r="U5779" s="78">
        <v>11</v>
      </c>
      <c r="V5779" s="80" t="s">
        <v>156</v>
      </c>
      <c r="W5779" s="78">
        <v>75</v>
      </c>
      <c r="X5779" s="78">
        <v>4</v>
      </c>
    </row>
    <row r="5780" spans="1:24" x14ac:dyDescent="0.25">
      <c r="A5780" s="67"/>
      <c r="B5780" s="67">
        <v>4889</v>
      </c>
      <c r="C5780" s="67" t="s">
        <v>822</v>
      </c>
      <c r="D5780" s="107">
        <v>323002</v>
      </c>
      <c r="E5780" s="88" t="s">
        <v>311</v>
      </c>
      <c r="F5780" s="76">
        <v>755390</v>
      </c>
      <c r="G5780" s="75" t="s">
        <v>584</v>
      </c>
      <c r="H5780" s="77">
        <v>0</v>
      </c>
      <c r="I5780" s="77">
        <v>2642.01</v>
      </c>
      <c r="J5780" s="77">
        <v>5670</v>
      </c>
      <c r="K5780" s="77">
        <v>0</v>
      </c>
      <c r="L5780" s="80">
        <v>8370</v>
      </c>
      <c r="M5780" s="80">
        <f t="shared" si="121"/>
        <v>2700</v>
      </c>
      <c r="N5780" s="80"/>
      <c r="O5780" s="80"/>
      <c r="P5780" s="80"/>
      <c r="Q5780" s="78">
        <v>110010</v>
      </c>
      <c r="R5780" s="79" t="s">
        <v>150</v>
      </c>
      <c r="S5780" s="78">
        <v>10</v>
      </c>
      <c r="T5780" s="79" t="s">
        <v>150</v>
      </c>
      <c r="U5780" s="78">
        <v>11</v>
      </c>
      <c r="V5780" s="80" t="s">
        <v>156</v>
      </c>
      <c r="W5780" s="78">
        <v>75</v>
      </c>
      <c r="X5780" s="78">
        <v>4</v>
      </c>
    </row>
    <row r="5781" spans="1:24" x14ac:dyDescent="0.25">
      <c r="A5781" s="67"/>
      <c r="B5781" s="67">
        <v>4890</v>
      </c>
      <c r="C5781" s="67" t="s">
        <v>822</v>
      </c>
      <c r="D5781" s="107">
        <v>323002</v>
      </c>
      <c r="E5781" s="88" t="s">
        <v>311</v>
      </c>
      <c r="F5781" s="76">
        <v>755705</v>
      </c>
      <c r="G5781" s="75" t="s">
        <v>196</v>
      </c>
      <c r="H5781" s="77">
        <v>0.45</v>
      </c>
      <c r="I5781" s="77">
        <v>5.2000000000000011</v>
      </c>
      <c r="J5781" s="77">
        <v>75</v>
      </c>
      <c r="K5781" s="77">
        <v>5.05</v>
      </c>
      <c r="L5781" s="80">
        <v>75</v>
      </c>
      <c r="M5781" s="80">
        <f t="shared" si="121"/>
        <v>0</v>
      </c>
      <c r="N5781" s="80"/>
      <c r="O5781" s="80"/>
      <c r="P5781" s="80"/>
      <c r="Q5781" s="78">
        <v>110010</v>
      </c>
      <c r="R5781" s="79" t="s">
        <v>150</v>
      </c>
      <c r="S5781" s="78">
        <v>10</v>
      </c>
      <c r="T5781" s="79" t="s">
        <v>150</v>
      </c>
      <c r="U5781" s="78">
        <v>11</v>
      </c>
      <c r="V5781" s="80" t="s">
        <v>156</v>
      </c>
      <c r="W5781" s="78">
        <v>75</v>
      </c>
      <c r="X5781" s="78">
        <v>4</v>
      </c>
    </row>
    <row r="5782" spans="1:24" x14ac:dyDescent="0.25">
      <c r="A5782" s="67"/>
      <c r="B5782" s="67">
        <v>4891</v>
      </c>
      <c r="C5782" s="67" t="s">
        <v>822</v>
      </c>
      <c r="D5782" s="107">
        <v>323002</v>
      </c>
      <c r="E5782" s="88" t="s">
        <v>311</v>
      </c>
      <c r="F5782" s="76">
        <v>755738</v>
      </c>
      <c r="G5782" s="75" t="s">
        <v>372</v>
      </c>
      <c r="H5782" s="77">
        <v>0</v>
      </c>
      <c r="I5782" s="77">
        <v>0</v>
      </c>
      <c r="J5782" s="77">
        <v>50</v>
      </c>
      <c r="K5782" s="77">
        <v>0</v>
      </c>
      <c r="L5782" s="80">
        <v>50</v>
      </c>
      <c r="M5782" s="80">
        <f t="shared" si="121"/>
        <v>0</v>
      </c>
      <c r="N5782" s="80"/>
      <c r="O5782" s="80"/>
      <c r="P5782" s="80"/>
      <c r="Q5782" s="78">
        <v>110010</v>
      </c>
      <c r="R5782" s="79" t="s">
        <v>150</v>
      </c>
      <c r="S5782" s="78">
        <v>10</v>
      </c>
      <c r="T5782" s="79" t="s">
        <v>150</v>
      </c>
      <c r="U5782" s="78">
        <v>11</v>
      </c>
      <c r="V5782" s="80" t="s">
        <v>156</v>
      </c>
      <c r="W5782" s="78">
        <v>75</v>
      </c>
      <c r="X5782" s="78">
        <v>4</v>
      </c>
    </row>
    <row r="5783" spans="1:24" x14ac:dyDescent="0.25">
      <c r="A5783" s="67"/>
      <c r="B5783" s="67">
        <v>4892</v>
      </c>
      <c r="C5783" s="67" t="s">
        <v>822</v>
      </c>
      <c r="D5783" s="107">
        <v>323002</v>
      </c>
      <c r="E5783" s="88" t="s">
        <v>311</v>
      </c>
      <c r="F5783" s="76">
        <v>755745</v>
      </c>
      <c r="G5783" s="75" t="s">
        <v>252</v>
      </c>
      <c r="H5783" s="77">
        <v>0</v>
      </c>
      <c r="I5783" s="77">
        <v>0</v>
      </c>
      <c r="J5783" s="77">
        <v>1150</v>
      </c>
      <c r="K5783" s="77">
        <v>0</v>
      </c>
      <c r="L5783" s="80">
        <v>1150</v>
      </c>
      <c r="M5783" s="80">
        <f t="shared" si="121"/>
        <v>0</v>
      </c>
      <c r="N5783" s="80"/>
      <c r="O5783" s="80"/>
      <c r="P5783" s="80"/>
      <c r="Q5783" s="78">
        <v>110010</v>
      </c>
      <c r="R5783" s="79" t="s">
        <v>150</v>
      </c>
      <c r="S5783" s="78">
        <v>10</v>
      </c>
      <c r="T5783" s="79" t="s">
        <v>150</v>
      </c>
      <c r="U5783" s="78">
        <v>11</v>
      </c>
      <c r="V5783" s="80" t="s">
        <v>156</v>
      </c>
      <c r="W5783" s="78">
        <v>75</v>
      </c>
      <c r="X5783" s="78">
        <v>4</v>
      </c>
    </row>
    <row r="5784" spans="1:24" x14ac:dyDescent="0.25">
      <c r="A5784" s="67"/>
      <c r="B5784" s="67">
        <v>4893</v>
      </c>
      <c r="C5784" s="67" t="s">
        <v>822</v>
      </c>
      <c r="D5784" s="107">
        <v>323002</v>
      </c>
      <c r="E5784" s="88" t="s">
        <v>311</v>
      </c>
      <c r="F5784" s="76">
        <v>787410</v>
      </c>
      <c r="G5784" s="75" t="s">
        <v>227</v>
      </c>
      <c r="H5784" s="77">
        <v>0</v>
      </c>
      <c r="I5784" s="77">
        <v>1294.17</v>
      </c>
      <c r="J5784" s="77">
        <v>2000</v>
      </c>
      <c r="K5784" s="77">
        <v>0</v>
      </c>
      <c r="L5784" s="80">
        <v>2000</v>
      </c>
      <c r="M5784" s="80">
        <f t="shared" si="121"/>
        <v>0</v>
      </c>
      <c r="N5784" s="80"/>
      <c r="O5784" s="80"/>
      <c r="P5784" s="80"/>
      <c r="Q5784" s="78">
        <v>110010</v>
      </c>
      <c r="R5784" s="79" t="s">
        <v>150</v>
      </c>
      <c r="S5784" s="78">
        <v>10</v>
      </c>
      <c r="T5784" s="79" t="s">
        <v>150</v>
      </c>
      <c r="U5784" s="78">
        <v>11</v>
      </c>
      <c r="V5784" s="80" t="s">
        <v>156</v>
      </c>
      <c r="W5784" s="78">
        <v>78</v>
      </c>
      <c r="X5784" s="78">
        <v>4</v>
      </c>
    </row>
    <row r="5785" spans="1:24" x14ac:dyDescent="0.25">
      <c r="A5785" s="67"/>
      <c r="B5785" s="67">
        <v>4894</v>
      </c>
      <c r="C5785" s="67" t="s">
        <v>822</v>
      </c>
      <c r="D5785" s="107">
        <v>323002</v>
      </c>
      <c r="E5785" s="88" t="s">
        <v>311</v>
      </c>
      <c r="F5785" s="76">
        <v>787430</v>
      </c>
      <c r="G5785" s="75" t="s">
        <v>207</v>
      </c>
      <c r="H5785" s="77">
        <v>0</v>
      </c>
      <c r="I5785" s="77">
        <v>0</v>
      </c>
      <c r="J5785" s="77">
        <v>100</v>
      </c>
      <c r="K5785" s="77">
        <v>0</v>
      </c>
      <c r="L5785" s="80">
        <v>100</v>
      </c>
      <c r="M5785" s="80">
        <f t="shared" si="121"/>
        <v>0</v>
      </c>
      <c r="N5785" s="80"/>
      <c r="O5785" s="80"/>
      <c r="P5785" s="80"/>
      <c r="Q5785" s="78">
        <v>110010</v>
      </c>
      <c r="R5785" s="79" t="s">
        <v>150</v>
      </c>
      <c r="S5785" s="78">
        <v>10</v>
      </c>
      <c r="T5785" s="79" t="s">
        <v>150</v>
      </c>
      <c r="U5785" s="78">
        <v>11</v>
      </c>
      <c r="V5785" s="80" t="s">
        <v>156</v>
      </c>
      <c r="W5785" s="78">
        <v>78</v>
      </c>
      <c r="X5785" s="78">
        <v>4</v>
      </c>
    </row>
    <row r="5786" spans="1:24" x14ac:dyDescent="0.25">
      <c r="A5786" s="67"/>
      <c r="B5786" s="67"/>
      <c r="C5786" s="67" t="s">
        <v>822</v>
      </c>
      <c r="D5786" s="107">
        <v>323002</v>
      </c>
      <c r="E5786" s="88" t="s">
        <v>311</v>
      </c>
      <c r="F5786" s="66">
        <v>798142</v>
      </c>
      <c r="G5786" s="66" t="s">
        <v>839</v>
      </c>
      <c r="H5786" s="77"/>
      <c r="I5786" s="77"/>
      <c r="J5786" s="77"/>
      <c r="K5786" s="77"/>
      <c r="L5786" s="80">
        <v>-3235</v>
      </c>
      <c r="M5786" s="80">
        <f t="shared" si="121"/>
        <v>-3235</v>
      </c>
      <c r="N5786" s="80"/>
      <c r="O5786" s="80"/>
      <c r="P5786" s="80"/>
      <c r="Q5786" s="78">
        <v>110010</v>
      </c>
      <c r="R5786" s="79" t="s">
        <v>150</v>
      </c>
      <c r="S5786" s="78">
        <v>10</v>
      </c>
      <c r="T5786" s="79" t="s">
        <v>150</v>
      </c>
      <c r="U5786" s="78">
        <v>11</v>
      </c>
      <c r="V5786" s="80" t="s">
        <v>156</v>
      </c>
      <c r="W5786" s="78">
        <v>79</v>
      </c>
      <c r="X5786" s="78">
        <v>4</v>
      </c>
    </row>
    <row r="5787" spans="1:24" x14ac:dyDescent="0.25">
      <c r="A5787" s="67"/>
      <c r="B5787" s="67">
        <v>4895</v>
      </c>
      <c r="C5787" s="67" t="s">
        <v>822</v>
      </c>
      <c r="D5787" s="107">
        <v>323008</v>
      </c>
      <c r="E5787" s="88" t="s">
        <v>311</v>
      </c>
      <c r="F5787" s="76">
        <v>611110</v>
      </c>
      <c r="G5787" s="75" t="s">
        <v>258</v>
      </c>
      <c r="H5787" s="77">
        <v>0</v>
      </c>
      <c r="I5787" s="77">
        <v>4613.8200000000006</v>
      </c>
      <c r="J5787" s="77">
        <v>0</v>
      </c>
      <c r="K5787" s="77">
        <v>0</v>
      </c>
      <c r="L5787" s="80">
        <v>0</v>
      </c>
      <c r="M5787" s="80">
        <f t="shared" si="121"/>
        <v>0</v>
      </c>
      <c r="N5787" s="80"/>
      <c r="O5787" s="80"/>
      <c r="P5787" s="80"/>
      <c r="Q5787" s="78">
        <v>110010</v>
      </c>
      <c r="R5787" s="79" t="s">
        <v>150</v>
      </c>
      <c r="S5787" s="78">
        <v>10</v>
      </c>
      <c r="T5787" s="79" t="s">
        <v>150</v>
      </c>
      <c r="U5787" s="78">
        <v>11</v>
      </c>
      <c r="V5787" s="80" t="s">
        <v>156</v>
      </c>
      <c r="W5787" s="78">
        <v>61</v>
      </c>
      <c r="X5787" s="78">
        <v>1</v>
      </c>
    </row>
    <row r="5788" spans="1:24" x14ac:dyDescent="0.25">
      <c r="A5788" s="67"/>
      <c r="B5788" s="67">
        <v>4896</v>
      </c>
      <c r="C5788" s="67" t="s">
        <v>822</v>
      </c>
      <c r="D5788" s="107">
        <v>323008</v>
      </c>
      <c r="E5788" s="88" t="s">
        <v>311</v>
      </c>
      <c r="F5788" s="76">
        <v>611115</v>
      </c>
      <c r="G5788" s="75" t="s">
        <v>259</v>
      </c>
      <c r="H5788" s="77">
        <v>0</v>
      </c>
      <c r="I5788" s="77">
        <v>224.4</v>
      </c>
      <c r="J5788" s="77">
        <v>260</v>
      </c>
      <c r="K5788" s="77">
        <v>74.34</v>
      </c>
      <c r="L5788" s="80">
        <v>260</v>
      </c>
      <c r="M5788" s="80">
        <f t="shared" si="121"/>
        <v>0</v>
      </c>
      <c r="N5788" s="80"/>
      <c r="O5788" s="80"/>
      <c r="P5788" s="80"/>
      <c r="Q5788" s="78">
        <v>110010</v>
      </c>
      <c r="R5788" s="79" t="s">
        <v>150</v>
      </c>
      <c r="S5788" s="78">
        <v>10</v>
      </c>
      <c r="T5788" s="79" t="s">
        <v>150</v>
      </c>
      <c r="U5788" s="78">
        <v>11</v>
      </c>
      <c r="V5788" s="80" t="s">
        <v>156</v>
      </c>
      <c r="W5788" s="78">
        <v>61</v>
      </c>
      <c r="X5788" s="78">
        <v>1</v>
      </c>
    </row>
    <row r="5789" spans="1:24" x14ac:dyDescent="0.25">
      <c r="A5789" s="67"/>
      <c r="B5789" s="67">
        <v>4897</v>
      </c>
      <c r="C5789" s="67" t="s">
        <v>822</v>
      </c>
      <c r="D5789" s="107">
        <v>323008</v>
      </c>
      <c r="E5789" s="88" t="s">
        <v>311</v>
      </c>
      <c r="F5789" s="76">
        <v>611120</v>
      </c>
      <c r="G5789" s="75" t="s">
        <v>229</v>
      </c>
      <c r="H5789" s="77">
        <v>16584</v>
      </c>
      <c r="I5789" s="77">
        <v>2641.7200000000003</v>
      </c>
      <c r="J5789" s="77">
        <v>23787</v>
      </c>
      <c r="K5789" s="77">
        <v>6542.25</v>
      </c>
      <c r="L5789" s="80">
        <v>0</v>
      </c>
      <c r="M5789" s="80">
        <f t="shared" si="121"/>
        <v>-23787</v>
      </c>
      <c r="N5789" s="80"/>
      <c r="O5789" s="80"/>
      <c r="P5789" s="80"/>
      <c r="Q5789" s="78">
        <v>110010</v>
      </c>
      <c r="R5789" s="79" t="s">
        <v>150</v>
      </c>
      <c r="S5789" s="78">
        <v>10</v>
      </c>
      <c r="T5789" s="79" t="s">
        <v>150</v>
      </c>
      <c r="U5789" s="78">
        <v>11</v>
      </c>
      <c r="V5789" s="80" t="s">
        <v>156</v>
      </c>
      <c r="W5789" s="78">
        <v>61</v>
      </c>
      <c r="X5789" s="78">
        <v>1</v>
      </c>
    </row>
    <row r="5790" spans="1:24" x14ac:dyDescent="0.25">
      <c r="A5790" s="67"/>
      <c r="B5790" s="67">
        <v>4898</v>
      </c>
      <c r="C5790" s="67" t="s">
        <v>822</v>
      </c>
      <c r="D5790" s="107">
        <v>323008</v>
      </c>
      <c r="E5790" s="88" t="s">
        <v>311</v>
      </c>
      <c r="F5790" s="76">
        <v>611160</v>
      </c>
      <c r="G5790" s="75" t="s">
        <v>230</v>
      </c>
      <c r="H5790" s="77">
        <v>0</v>
      </c>
      <c r="I5790" s="77">
        <v>4469.2800000000007</v>
      </c>
      <c r="J5790" s="77">
        <v>0</v>
      </c>
      <c r="K5790" s="77">
        <v>0</v>
      </c>
      <c r="L5790" s="80">
        <v>0</v>
      </c>
      <c r="M5790" s="80">
        <f t="shared" si="121"/>
        <v>0</v>
      </c>
      <c r="N5790" s="80"/>
      <c r="O5790" s="80"/>
      <c r="P5790" s="80"/>
      <c r="Q5790" s="78">
        <v>110010</v>
      </c>
      <c r="R5790" s="79" t="s">
        <v>150</v>
      </c>
      <c r="S5790" s="78">
        <v>10</v>
      </c>
      <c r="T5790" s="79" t="s">
        <v>150</v>
      </c>
      <c r="U5790" s="78">
        <v>11</v>
      </c>
      <c r="V5790" s="80" t="s">
        <v>156</v>
      </c>
      <c r="W5790" s="78">
        <v>61</v>
      </c>
      <c r="X5790" s="78">
        <v>1</v>
      </c>
    </row>
    <row r="5791" spans="1:24" x14ac:dyDescent="0.25">
      <c r="A5791" s="67"/>
      <c r="B5791" s="67"/>
      <c r="C5791" s="67" t="s">
        <v>822</v>
      </c>
      <c r="D5791" s="107">
        <v>323008</v>
      </c>
      <c r="E5791" s="88" t="s">
        <v>311</v>
      </c>
      <c r="F5791" s="66">
        <v>798142</v>
      </c>
      <c r="G5791" s="66" t="s">
        <v>839</v>
      </c>
      <c r="H5791" s="77"/>
      <c r="I5791" s="77"/>
      <c r="J5791" s="77"/>
      <c r="K5791" s="77"/>
      <c r="L5791" s="80">
        <v>0</v>
      </c>
      <c r="M5791" s="80">
        <f t="shared" si="121"/>
        <v>0</v>
      </c>
      <c r="N5791" s="80"/>
      <c r="O5791" s="80"/>
      <c r="P5791" s="80"/>
      <c r="Q5791" s="78">
        <v>110010</v>
      </c>
      <c r="R5791" s="79" t="s">
        <v>150</v>
      </c>
      <c r="S5791" s="78">
        <v>10</v>
      </c>
      <c r="T5791" s="79" t="s">
        <v>150</v>
      </c>
      <c r="U5791" s="78">
        <v>11</v>
      </c>
      <c r="V5791" s="80" t="s">
        <v>156</v>
      </c>
      <c r="W5791" s="78">
        <v>79</v>
      </c>
      <c r="X5791" s="78">
        <v>1</v>
      </c>
    </row>
    <row r="5792" spans="1:24" x14ac:dyDescent="0.25">
      <c r="A5792" s="67"/>
      <c r="B5792" s="67">
        <v>4899</v>
      </c>
      <c r="C5792" s="67" t="s">
        <v>822</v>
      </c>
      <c r="D5792" s="107">
        <v>323009</v>
      </c>
      <c r="E5792" s="88" t="s">
        <v>311</v>
      </c>
      <c r="F5792" s="76">
        <v>611110</v>
      </c>
      <c r="G5792" s="75" t="s">
        <v>258</v>
      </c>
      <c r="H5792" s="77">
        <v>4636.2</v>
      </c>
      <c r="I5792" s="77">
        <v>70816.039999999994</v>
      </c>
      <c r="J5792" s="77">
        <v>75064</v>
      </c>
      <c r="K5792" s="77">
        <v>30111.47</v>
      </c>
      <c r="L5792" s="80">
        <v>89905</v>
      </c>
      <c r="M5792" s="80">
        <f t="shared" si="121"/>
        <v>14841</v>
      </c>
      <c r="N5792" s="80"/>
      <c r="O5792" s="80"/>
      <c r="P5792" s="80"/>
      <c r="Q5792" s="78">
        <v>110010</v>
      </c>
      <c r="R5792" s="79" t="s">
        <v>150</v>
      </c>
      <c r="S5792" s="78">
        <v>10</v>
      </c>
      <c r="T5792" s="79" t="s">
        <v>150</v>
      </c>
      <c r="U5792" s="78">
        <v>11</v>
      </c>
      <c r="V5792" s="80" t="s">
        <v>156</v>
      </c>
      <c r="W5792" s="78">
        <v>61</v>
      </c>
      <c r="X5792" s="78">
        <v>4</v>
      </c>
    </row>
    <row r="5793" spans="1:24" x14ac:dyDescent="0.25">
      <c r="A5793" s="67"/>
      <c r="B5793" s="67">
        <v>4900</v>
      </c>
      <c r="C5793" s="67" t="s">
        <v>822</v>
      </c>
      <c r="D5793" s="107">
        <v>323009</v>
      </c>
      <c r="E5793" s="88" t="s">
        <v>311</v>
      </c>
      <c r="F5793" s="76">
        <v>611115</v>
      </c>
      <c r="G5793" s="75" t="s">
        <v>259</v>
      </c>
      <c r="H5793" s="77">
        <v>0</v>
      </c>
      <c r="I5793" s="77">
        <v>0</v>
      </c>
      <c r="J5793" s="77">
        <v>260</v>
      </c>
      <c r="K5793" s="77">
        <v>0</v>
      </c>
      <c r="L5793" s="80">
        <v>260</v>
      </c>
      <c r="M5793" s="80">
        <f t="shared" si="121"/>
        <v>0</v>
      </c>
      <c r="N5793" s="80"/>
      <c r="O5793" s="80"/>
      <c r="P5793" s="80"/>
      <c r="Q5793" s="78">
        <v>110010</v>
      </c>
      <c r="R5793" s="79" t="s">
        <v>150</v>
      </c>
      <c r="S5793" s="78">
        <v>10</v>
      </c>
      <c r="T5793" s="79" t="s">
        <v>150</v>
      </c>
      <c r="U5793" s="78">
        <v>11</v>
      </c>
      <c r="V5793" s="80" t="s">
        <v>156</v>
      </c>
      <c r="W5793" s="78">
        <v>61</v>
      </c>
      <c r="X5793" s="78">
        <v>4</v>
      </c>
    </row>
    <row r="5794" spans="1:24" x14ac:dyDescent="0.25">
      <c r="A5794" s="67"/>
      <c r="B5794" s="67">
        <v>4901</v>
      </c>
      <c r="C5794" s="67" t="s">
        <v>822</v>
      </c>
      <c r="D5794" s="107">
        <v>323009</v>
      </c>
      <c r="E5794" s="88" t="s">
        <v>311</v>
      </c>
      <c r="F5794" s="76">
        <v>611120</v>
      </c>
      <c r="G5794" s="75" t="s">
        <v>229</v>
      </c>
      <c r="H5794" s="77">
        <v>24197.5</v>
      </c>
      <c r="I5794" s="77">
        <v>20385.78</v>
      </c>
      <c r="J5794" s="77">
        <v>32810</v>
      </c>
      <c r="K5794" s="77">
        <v>14409.939999999999</v>
      </c>
      <c r="L5794" s="80">
        <v>0</v>
      </c>
      <c r="M5794" s="80">
        <f t="shared" si="121"/>
        <v>-32810</v>
      </c>
      <c r="N5794" s="80"/>
      <c r="O5794" s="80"/>
      <c r="P5794" s="80"/>
      <c r="Q5794" s="78">
        <v>110010</v>
      </c>
      <c r="R5794" s="79" t="s">
        <v>150</v>
      </c>
      <c r="S5794" s="78">
        <v>10</v>
      </c>
      <c r="T5794" s="79" t="s">
        <v>150</v>
      </c>
      <c r="U5794" s="78">
        <v>11</v>
      </c>
      <c r="V5794" s="80" t="s">
        <v>156</v>
      </c>
      <c r="W5794" s="78">
        <v>61</v>
      </c>
      <c r="X5794" s="78">
        <v>4</v>
      </c>
    </row>
    <row r="5795" spans="1:24" x14ac:dyDescent="0.25">
      <c r="A5795" s="67"/>
      <c r="B5795" s="67">
        <v>4902</v>
      </c>
      <c r="C5795" s="67" t="s">
        <v>822</v>
      </c>
      <c r="D5795" s="107">
        <v>323009</v>
      </c>
      <c r="E5795" s="88" t="s">
        <v>311</v>
      </c>
      <c r="F5795" s="76">
        <v>744210</v>
      </c>
      <c r="G5795" s="75" t="s">
        <v>190</v>
      </c>
      <c r="H5795" s="77">
        <v>0</v>
      </c>
      <c r="I5795" s="77">
        <v>1170.96</v>
      </c>
      <c r="J5795" s="77">
        <v>1275</v>
      </c>
      <c r="K5795" s="77">
        <v>788.48</v>
      </c>
      <c r="L5795" s="80">
        <v>1275</v>
      </c>
      <c r="M5795" s="80">
        <f t="shared" si="121"/>
        <v>0</v>
      </c>
      <c r="N5795" s="80"/>
      <c r="O5795" s="80"/>
      <c r="P5795" s="80"/>
      <c r="Q5795" s="78">
        <v>110010</v>
      </c>
      <c r="R5795" s="79" t="s">
        <v>150</v>
      </c>
      <c r="S5795" s="78">
        <v>10</v>
      </c>
      <c r="T5795" s="79" t="s">
        <v>150</v>
      </c>
      <c r="U5795" s="78">
        <v>11</v>
      </c>
      <c r="V5795" s="80" t="s">
        <v>156</v>
      </c>
      <c r="W5795" s="78">
        <v>74</v>
      </c>
      <c r="X5795" s="78">
        <v>4</v>
      </c>
    </row>
    <row r="5796" spans="1:24" x14ac:dyDescent="0.25">
      <c r="A5796" s="67"/>
      <c r="B5796" s="67">
        <v>4903</v>
      </c>
      <c r="C5796" s="67" t="s">
        <v>822</v>
      </c>
      <c r="D5796" s="107">
        <v>323009</v>
      </c>
      <c r="E5796" s="88" t="s">
        <v>311</v>
      </c>
      <c r="F5796" s="76">
        <v>755310</v>
      </c>
      <c r="G5796" s="75" t="s">
        <v>194</v>
      </c>
      <c r="H5796" s="77">
        <v>0</v>
      </c>
      <c r="I5796" s="77">
        <v>0</v>
      </c>
      <c r="J5796" s="77">
        <v>600</v>
      </c>
      <c r="K5796" s="77">
        <v>0</v>
      </c>
      <c r="L5796" s="80">
        <v>600</v>
      </c>
      <c r="M5796" s="80">
        <f t="shared" si="121"/>
        <v>0</v>
      </c>
      <c r="N5796" s="80"/>
      <c r="O5796" s="80"/>
      <c r="P5796" s="80"/>
      <c r="Q5796" s="78">
        <v>110010</v>
      </c>
      <c r="R5796" s="79" t="s">
        <v>150</v>
      </c>
      <c r="S5796" s="78">
        <v>10</v>
      </c>
      <c r="T5796" s="79" t="s">
        <v>150</v>
      </c>
      <c r="U5796" s="78">
        <v>11</v>
      </c>
      <c r="V5796" s="80" t="s">
        <v>156</v>
      </c>
      <c r="W5796" s="78">
        <v>75</v>
      </c>
      <c r="X5796" s="78">
        <v>4</v>
      </c>
    </row>
    <row r="5797" spans="1:24" x14ac:dyDescent="0.25">
      <c r="A5797" s="67"/>
      <c r="B5797" s="67"/>
      <c r="C5797" s="67" t="s">
        <v>822</v>
      </c>
      <c r="D5797" s="107">
        <v>323009</v>
      </c>
      <c r="E5797" s="88" t="s">
        <v>311</v>
      </c>
      <c r="F5797" s="66">
        <v>798142</v>
      </c>
      <c r="G5797" s="66" t="s">
        <v>839</v>
      </c>
      <c r="H5797" s="77"/>
      <c r="I5797" s="77"/>
      <c r="J5797" s="77"/>
      <c r="K5797" s="77"/>
      <c r="L5797" s="80">
        <v>-128</v>
      </c>
      <c r="M5797" s="80">
        <f t="shared" si="121"/>
        <v>-128</v>
      </c>
      <c r="N5797" s="80"/>
      <c r="O5797" s="80"/>
      <c r="P5797" s="80"/>
      <c r="Q5797" s="78">
        <v>110010</v>
      </c>
      <c r="R5797" s="79" t="s">
        <v>150</v>
      </c>
      <c r="S5797" s="78">
        <v>10</v>
      </c>
      <c r="T5797" s="79" t="s">
        <v>150</v>
      </c>
      <c r="U5797" s="78">
        <v>11</v>
      </c>
      <c r="V5797" s="80" t="s">
        <v>156</v>
      </c>
      <c r="W5797" s="78">
        <v>79</v>
      </c>
      <c r="X5797" s="78">
        <v>4</v>
      </c>
    </row>
    <row r="5798" spans="1:24" x14ac:dyDescent="0.25">
      <c r="A5798" s="67"/>
      <c r="B5798" s="67">
        <v>4904</v>
      </c>
      <c r="C5798" s="67" t="s">
        <v>822</v>
      </c>
      <c r="D5798" s="107">
        <v>323302</v>
      </c>
      <c r="E5798" s="88" t="s">
        <v>313</v>
      </c>
      <c r="F5798" s="76">
        <v>611150</v>
      </c>
      <c r="G5798" s="75" t="s">
        <v>262</v>
      </c>
      <c r="H5798" s="77">
        <v>8628</v>
      </c>
      <c r="I5798" s="77">
        <v>0</v>
      </c>
      <c r="J5798" s="77">
        <v>0</v>
      </c>
      <c r="K5798" s="77">
        <v>0</v>
      </c>
      <c r="L5798" s="80">
        <v>0</v>
      </c>
      <c r="M5798" s="80">
        <f t="shared" si="121"/>
        <v>0</v>
      </c>
      <c r="N5798" s="80"/>
      <c r="O5798" s="80"/>
      <c r="P5798" s="80"/>
      <c r="Q5798" s="78">
        <v>110010</v>
      </c>
      <c r="R5798" s="79" t="s">
        <v>150</v>
      </c>
      <c r="S5798" s="78">
        <v>10</v>
      </c>
      <c r="T5798" s="79" t="s">
        <v>150</v>
      </c>
      <c r="U5798" s="78">
        <v>11</v>
      </c>
      <c r="V5798" s="80" t="s">
        <v>156</v>
      </c>
      <c r="W5798" s="78">
        <v>61</v>
      </c>
      <c r="X5798" s="78">
        <v>1</v>
      </c>
    </row>
    <row r="5799" spans="1:24" x14ac:dyDescent="0.25">
      <c r="A5799" s="67"/>
      <c r="B5799" s="67">
        <v>4905</v>
      </c>
      <c r="C5799" s="67" t="s">
        <v>822</v>
      </c>
      <c r="D5799" s="107">
        <v>323302</v>
      </c>
      <c r="E5799" s="88" t="s">
        <v>313</v>
      </c>
      <c r="F5799" s="76">
        <v>611160</v>
      </c>
      <c r="G5799" s="75" t="s">
        <v>230</v>
      </c>
      <c r="H5799" s="77">
        <v>2157</v>
      </c>
      <c r="I5799" s="77">
        <v>0</v>
      </c>
      <c r="J5799" s="77">
        <v>0</v>
      </c>
      <c r="K5799" s="77">
        <v>0</v>
      </c>
      <c r="L5799" s="80">
        <v>0</v>
      </c>
      <c r="M5799" s="80">
        <f t="shared" si="121"/>
        <v>0</v>
      </c>
      <c r="N5799" s="80"/>
      <c r="O5799" s="80"/>
      <c r="P5799" s="80"/>
      <c r="Q5799" s="78">
        <v>110010</v>
      </c>
      <c r="R5799" s="79" t="s">
        <v>150</v>
      </c>
      <c r="S5799" s="78">
        <v>10</v>
      </c>
      <c r="T5799" s="79" t="s">
        <v>150</v>
      </c>
      <c r="U5799" s="78">
        <v>11</v>
      </c>
      <c r="V5799" s="80" t="s">
        <v>156</v>
      </c>
      <c r="W5799" s="78">
        <v>61</v>
      </c>
      <c r="X5799" s="78">
        <v>1</v>
      </c>
    </row>
    <row r="5800" spans="1:24" x14ac:dyDescent="0.25">
      <c r="A5800" s="67"/>
      <c r="B5800" s="67">
        <v>4906</v>
      </c>
      <c r="C5800" s="67" t="s">
        <v>822</v>
      </c>
      <c r="D5800" s="107">
        <v>323302</v>
      </c>
      <c r="E5800" s="88" t="s">
        <v>313</v>
      </c>
      <c r="F5800" s="76">
        <v>611310</v>
      </c>
      <c r="G5800" s="75" t="s">
        <v>179</v>
      </c>
      <c r="H5800" s="77">
        <v>0</v>
      </c>
      <c r="I5800" s="77">
        <v>0</v>
      </c>
      <c r="J5800" s="77">
        <v>40804</v>
      </c>
      <c r="K5800" s="77">
        <v>16871.61</v>
      </c>
      <c r="L5800" s="80">
        <v>47864</v>
      </c>
      <c r="M5800" s="80">
        <f t="shared" si="121"/>
        <v>7060</v>
      </c>
      <c r="N5800" s="80"/>
      <c r="O5800" s="80"/>
      <c r="P5800" s="80"/>
      <c r="Q5800" s="78">
        <v>110010</v>
      </c>
      <c r="R5800" s="79" t="s">
        <v>150</v>
      </c>
      <c r="S5800" s="78">
        <v>10</v>
      </c>
      <c r="T5800" s="79" t="s">
        <v>150</v>
      </c>
      <c r="U5800" s="78">
        <v>11</v>
      </c>
      <c r="V5800" s="80" t="s">
        <v>156</v>
      </c>
      <c r="W5800" s="78">
        <v>61</v>
      </c>
      <c r="X5800" s="78">
        <v>1</v>
      </c>
    </row>
    <row r="5801" spans="1:24" x14ac:dyDescent="0.25">
      <c r="A5801" s="67"/>
      <c r="B5801" s="67">
        <v>4907</v>
      </c>
      <c r="C5801" s="67" t="s">
        <v>822</v>
      </c>
      <c r="D5801" s="107">
        <v>323302</v>
      </c>
      <c r="E5801" s="88" t="s">
        <v>313</v>
      </c>
      <c r="F5801" s="76">
        <v>611460</v>
      </c>
      <c r="G5801" s="75" t="s">
        <v>182</v>
      </c>
      <c r="H5801" s="77">
        <v>658.17</v>
      </c>
      <c r="I5801" s="77">
        <v>0</v>
      </c>
      <c r="J5801" s="77">
        <v>1082</v>
      </c>
      <c r="K5801" s="77">
        <v>0</v>
      </c>
      <c r="L5801" s="80">
        <v>0</v>
      </c>
      <c r="M5801" s="80">
        <f t="shared" si="121"/>
        <v>-1082</v>
      </c>
      <c r="N5801" s="80"/>
      <c r="O5801" s="80"/>
      <c r="P5801" s="80"/>
      <c r="Q5801" s="78">
        <v>110010</v>
      </c>
      <c r="R5801" s="79" t="s">
        <v>150</v>
      </c>
      <c r="S5801" s="78">
        <v>10</v>
      </c>
      <c r="T5801" s="79" t="s">
        <v>150</v>
      </c>
      <c r="U5801" s="78">
        <v>11</v>
      </c>
      <c r="V5801" s="80" t="s">
        <v>156</v>
      </c>
      <c r="W5801" s="78">
        <v>61</v>
      </c>
      <c r="X5801" s="78">
        <v>1</v>
      </c>
    </row>
    <row r="5802" spans="1:24" x14ac:dyDescent="0.25">
      <c r="A5802" s="67"/>
      <c r="B5802" s="67">
        <v>4908</v>
      </c>
      <c r="C5802" s="67" t="s">
        <v>822</v>
      </c>
      <c r="D5802" s="107">
        <v>323302</v>
      </c>
      <c r="E5802" s="88" t="s">
        <v>313</v>
      </c>
      <c r="F5802" s="76">
        <v>611484</v>
      </c>
      <c r="G5802" s="75" t="s">
        <v>714</v>
      </c>
      <c r="H5802" s="77">
        <v>17289.239999999998</v>
      </c>
      <c r="I5802" s="77">
        <v>35325.720000000008</v>
      </c>
      <c r="J5802" s="77">
        <v>36739</v>
      </c>
      <c r="K5802" s="77">
        <v>18369.36</v>
      </c>
      <c r="L5802" s="80">
        <v>36739</v>
      </c>
      <c r="M5802" s="80">
        <f t="shared" si="121"/>
        <v>0</v>
      </c>
      <c r="N5802" s="80"/>
      <c r="O5802" s="80"/>
      <c r="P5802" s="80"/>
      <c r="Q5802" s="78">
        <v>110010</v>
      </c>
      <c r="R5802" s="79" t="s">
        <v>150</v>
      </c>
      <c r="S5802" s="78">
        <v>10</v>
      </c>
      <c r="T5802" s="79" t="s">
        <v>150</v>
      </c>
      <c r="U5802" s="78">
        <v>11</v>
      </c>
      <c r="V5802" s="80" t="s">
        <v>156</v>
      </c>
      <c r="W5802" s="78">
        <v>61</v>
      </c>
      <c r="X5802" s="78">
        <v>1</v>
      </c>
    </row>
    <row r="5803" spans="1:24" x14ac:dyDescent="0.25">
      <c r="A5803" s="67"/>
      <c r="B5803" s="67">
        <v>4909</v>
      </c>
      <c r="C5803" s="67" t="s">
        <v>822</v>
      </c>
      <c r="D5803" s="107">
        <v>323302</v>
      </c>
      <c r="E5803" s="88" t="s">
        <v>313</v>
      </c>
      <c r="F5803" s="76">
        <v>611485</v>
      </c>
      <c r="G5803" s="75" t="s">
        <v>263</v>
      </c>
      <c r="H5803" s="77">
        <v>111794.32</v>
      </c>
      <c r="I5803" s="77">
        <v>135104.15</v>
      </c>
      <c r="J5803" s="77">
        <v>168452</v>
      </c>
      <c r="K5803" s="77">
        <v>72194.16</v>
      </c>
      <c r="L5803" s="80">
        <v>169534</v>
      </c>
      <c r="M5803" s="80">
        <f t="shared" si="121"/>
        <v>1082</v>
      </c>
      <c r="N5803" s="80"/>
      <c r="O5803" s="80"/>
      <c r="P5803" s="80"/>
      <c r="Q5803" s="78">
        <v>110010</v>
      </c>
      <c r="R5803" s="79" t="s">
        <v>150</v>
      </c>
      <c r="S5803" s="78">
        <v>10</v>
      </c>
      <c r="T5803" s="79" t="s">
        <v>150</v>
      </c>
      <c r="U5803" s="78">
        <v>11</v>
      </c>
      <c r="V5803" s="80" t="s">
        <v>156</v>
      </c>
      <c r="W5803" s="78">
        <v>61</v>
      </c>
      <c r="X5803" s="78">
        <v>1</v>
      </c>
    </row>
    <row r="5804" spans="1:24" x14ac:dyDescent="0.25">
      <c r="A5804" s="67"/>
      <c r="B5804" s="67">
        <v>4910</v>
      </c>
      <c r="C5804" s="67" t="s">
        <v>822</v>
      </c>
      <c r="D5804" s="107">
        <v>323302</v>
      </c>
      <c r="E5804" s="88" t="s">
        <v>313</v>
      </c>
      <c r="F5804" s="76">
        <v>611510</v>
      </c>
      <c r="G5804" s="75" t="s">
        <v>212</v>
      </c>
      <c r="H5804" s="77">
        <v>17150.22</v>
      </c>
      <c r="I5804" s="77">
        <v>12418.230000000001</v>
      </c>
      <c r="J5804" s="77">
        <v>19125</v>
      </c>
      <c r="K5804" s="77">
        <v>765.7</v>
      </c>
      <c r="L5804" s="80">
        <v>19125</v>
      </c>
      <c r="M5804" s="80">
        <f t="shared" si="121"/>
        <v>0</v>
      </c>
      <c r="N5804" s="80"/>
      <c r="O5804" s="80"/>
      <c r="P5804" s="80"/>
      <c r="Q5804" s="78">
        <v>110010</v>
      </c>
      <c r="R5804" s="79" t="s">
        <v>150</v>
      </c>
      <c r="S5804" s="78">
        <v>10</v>
      </c>
      <c r="T5804" s="79" t="s">
        <v>150</v>
      </c>
      <c r="U5804" s="78">
        <v>11</v>
      </c>
      <c r="V5804" s="80" t="s">
        <v>156</v>
      </c>
      <c r="W5804" s="78">
        <v>61</v>
      </c>
      <c r="X5804" s="78">
        <v>1</v>
      </c>
    </row>
    <row r="5805" spans="1:24" x14ac:dyDescent="0.25">
      <c r="A5805" s="67"/>
      <c r="B5805" s="67">
        <v>4911</v>
      </c>
      <c r="C5805" s="67" t="s">
        <v>822</v>
      </c>
      <c r="D5805" s="107">
        <v>323302</v>
      </c>
      <c r="E5805" s="88" t="s">
        <v>313</v>
      </c>
      <c r="F5805" s="76">
        <v>733110</v>
      </c>
      <c r="G5805" s="75" t="s">
        <v>214</v>
      </c>
      <c r="H5805" s="77">
        <v>393.25</v>
      </c>
      <c r="I5805" s="77">
        <v>185.34000000000003</v>
      </c>
      <c r="J5805" s="77">
        <v>700</v>
      </c>
      <c r="K5805" s="77">
        <v>515.54999999999995</v>
      </c>
      <c r="L5805" s="80">
        <v>700</v>
      </c>
      <c r="M5805" s="80">
        <f t="shared" si="121"/>
        <v>0</v>
      </c>
      <c r="N5805" s="80"/>
      <c r="O5805" s="80"/>
      <c r="P5805" s="80"/>
      <c r="Q5805" s="78">
        <v>110010</v>
      </c>
      <c r="R5805" s="79" t="s">
        <v>150</v>
      </c>
      <c r="S5805" s="78">
        <v>10</v>
      </c>
      <c r="T5805" s="79" t="s">
        <v>150</v>
      </c>
      <c r="U5805" s="78">
        <v>11</v>
      </c>
      <c r="V5805" s="80" t="s">
        <v>156</v>
      </c>
      <c r="W5805" s="78">
        <v>73</v>
      </c>
      <c r="X5805" s="78">
        <v>4</v>
      </c>
    </row>
    <row r="5806" spans="1:24" x14ac:dyDescent="0.25">
      <c r="A5806" s="67"/>
      <c r="B5806" s="67">
        <v>4912</v>
      </c>
      <c r="C5806" s="67" t="s">
        <v>822</v>
      </c>
      <c r="D5806" s="107">
        <v>323302</v>
      </c>
      <c r="E5806" s="88" t="s">
        <v>313</v>
      </c>
      <c r="F5806" s="76">
        <v>733220</v>
      </c>
      <c r="G5806" s="75" t="s">
        <v>256</v>
      </c>
      <c r="H5806" s="77">
        <v>0</v>
      </c>
      <c r="I5806" s="77">
        <v>0</v>
      </c>
      <c r="J5806" s="77">
        <v>250</v>
      </c>
      <c r="K5806" s="77">
        <v>250</v>
      </c>
      <c r="L5806" s="80">
        <v>250</v>
      </c>
      <c r="M5806" s="80">
        <f t="shared" ref="M5806:M5837" si="122">+L5806-J5806</f>
        <v>0</v>
      </c>
      <c r="N5806" s="80"/>
      <c r="O5806" s="80"/>
      <c r="P5806" s="80"/>
      <c r="Q5806" s="78">
        <v>110010</v>
      </c>
      <c r="R5806" s="79" t="s">
        <v>150</v>
      </c>
      <c r="S5806" s="78">
        <v>10</v>
      </c>
      <c r="T5806" s="79" t="s">
        <v>150</v>
      </c>
      <c r="U5806" s="78">
        <v>11</v>
      </c>
      <c r="V5806" s="80" t="s">
        <v>156</v>
      </c>
      <c r="W5806" s="78">
        <v>73</v>
      </c>
      <c r="X5806" s="78">
        <v>4</v>
      </c>
    </row>
    <row r="5807" spans="1:24" x14ac:dyDescent="0.25">
      <c r="A5807" s="67"/>
      <c r="B5807" s="67">
        <v>4913</v>
      </c>
      <c r="C5807" s="67" t="s">
        <v>822</v>
      </c>
      <c r="D5807" s="107">
        <v>323302</v>
      </c>
      <c r="E5807" s="88" t="s">
        <v>313</v>
      </c>
      <c r="F5807" s="76">
        <v>744220</v>
      </c>
      <c r="G5807" s="75" t="s">
        <v>191</v>
      </c>
      <c r="H5807" s="77">
        <v>84</v>
      </c>
      <c r="I5807" s="77">
        <v>48.16</v>
      </c>
      <c r="J5807" s="77">
        <v>2670</v>
      </c>
      <c r="K5807" s="77">
        <v>694.03</v>
      </c>
      <c r="L5807" s="80">
        <v>2670</v>
      </c>
      <c r="M5807" s="80">
        <f t="shared" si="122"/>
        <v>0</v>
      </c>
      <c r="N5807" s="80"/>
      <c r="O5807" s="80"/>
      <c r="P5807" s="80"/>
      <c r="Q5807" s="78">
        <v>110010</v>
      </c>
      <c r="R5807" s="79" t="s">
        <v>150</v>
      </c>
      <c r="S5807" s="78">
        <v>10</v>
      </c>
      <c r="T5807" s="79" t="s">
        <v>150</v>
      </c>
      <c r="U5807" s="78">
        <v>11</v>
      </c>
      <c r="V5807" s="80" t="s">
        <v>156</v>
      </c>
      <c r="W5807" s="78">
        <v>74</v>
      </c>
      <c r="X5807" s="78">
        <v>4</v>
      </c>
    </row>
    <row r="5808" spans="1:24" x14ac:dyDescent="0.25">
      <c r="A5808" s="67"/>
      <c r="B5808" s="67">
        <v>4914</v>
      </c>
      <c r="C5808" s="67" t="s">
        <v>822</v>
      </c>
      <c r="D5808" s="107">
        <v>323302</v>
      </c>
      <c r="E5808" s="88" t="s">
        <v>313</v>
      </c>
      <c r="F5808" s="76">
        <v>755310</v>
      </c>
      <c r="G5808" s="75" t="s">
        <v>194</v>
      </c>
      <c r="H5808" s="77">
        <v>0</v>
      </c>
      <c r="I5808" s="77">
        <v>0</v>
      </c>
      <c r="J5808" s="77">
        <v>33</v>
      </c>
      <c r="K5808" s="77">
        <v>27.96</v>
      </c>
      <c r="L5808" s="80">
        <v>33</v>
      </c>
      <c r="M5808" s="80">
        <f t="shared" si="122"/>
        <v>0</v>
      </c>
      <c r="N5808" s="80"/>
      <c r="O5808" s="80"/>
      <c r="P5808" s="80"/>
      <c r="Q5808" s="78">
        <v>110010</v>
      </c>
      <c r="R5808" s="79" t="s">
        <v>150</v>
      </c>
      <c r="S5808" s="78">
        <v>10</v>
      </c>
      <c r="T5808" s="79" t="s">
        <v>150</v>
      </c>
      <c r="U5808" s="78">
        <v>11</v>
      </c>
      <c r="V5808" s="80" t="s">
        <v>156</v>
      </c>
      <c r="W5808" s="78">
        <v>75</v>
      </c>
      <c r="X5808" s="78">
        <v>4</v>
      </c>
    </row>
    <row r="5809" spans="1:24" x14ac:dyDescent="0.25">
      <c r="A5809" s="67"/>
      <c r="B5809" s="67">
        <v>4915</v>
      </c>
      <c r="C5809" s="67" t="s">
        <v>822</v>
      </c>
      <c r="D5809" s="107">
        <v>323302</v>
      </c>
      <c r="E5809" s="88" t="s">
        <v>313</v>
      </c>
      <c r="F5809" s="76">
        <v>755360</v>
      </c>
      <c r="G5809" s="75" t="s">
        <v>225</v>
      </c>
      <c r="H5809" s="77">
        <v>153.10000000000002</v>
      </c>
      <c r="I5809" s="77">
        <v>550.67000000000007</v>
      </c>
      <c r="J5809" s="77">
        <v>787</v>
      </c>
      <c r="K5809" s="77">
        <v>376.67</v>
      </c>
      <c r="L5809" s="80">
        <v>787</v>
      </c>
      <c r="M5809" s="80">
        <f t="shared" si="122"/>
        <v>0</v>
      </c>
      <c r="N5809" s="80"/>
      <c r="O5809" s="80"/>
      <c r="P5809" s="80"/>
      <c r="Q5809" s="78">
        <v>110010</v>
      </c>
      <c r="R5809" s="79" t="s">
        <v>150</v>
      </c>
      <c r="S5809" s="78">
        <v>10</v>
      </c>
      <c r="T5809" s="79" t="s">
        <v>150</v>
      </c>
      <c r="U5809" s="78">
        <v>11</v>
      </c>
      <c r="V5809" s="80" t="s">
        <v>156</v>
      </c>
      <c r="W5809" s="78">
        <v>75</v>
      </c>
      <c r="X5809" s="78">
        <v>4</v>
      </c>
    </row>
    <row r="5810" spans="1:24" x14ac:dyDescent="0.25">
      <c r="A5810" s="67"/>
      <c r="B5810" s="67">
        <v>4916</v>
      </c>
      <c r="C5810" s="67" t="s">
        <v>822</v>
      </c>
      <c r="D5810" s="107">
        <v>323302</v>
      </c>
      <c r="E5810" s="88" t="s">
        <v>313</v>
      </c>
      <c r="F5810" s="76">
        <v>787430</v>
      </c>
      <c r="G5810" s="75" t="s">
        <v>207</v>
      </c>
      <c r="H5810" s="77">
        <v>0</v>
      </c>
      <c r="I5810" s="77">
        <v>0</v>
      </c>
      <c r="J5810" s="77">
        <v>2000</v>
      </c>
      <c r="K5810" s="77">
        <v>0</v>
      </c>
      <c r="L5810" s="80">
        <v>2000</v>
      </c>
      <c r="M5810" s="80">
        <f t="shared" si="122"/>
        <v>0</v>
      </c>
      <c r="N5810" s="80"/>
      <c r="O5810" s="80"/>
      <c r="P5810" s="80"/>
      <c r="Q5810" s="78">
        <v>110010</v>
      </c>
      <c r="R5810" s="79" t="s">
        <v>150</v>
      </c>
      <c r="S5810" s="78">
        <v>10</v>
      </c>
      <c r="T5810" s="79" t="s">
        <v>150</v>
      </c>
      <c r="U5810" s="78">
        <v>11</v>
      </c>
      <c r="V5810" s="80" t="s">
        <v>156</v>
      </c>
      <c r="W5810" s="78">
        <v>78</v>
      </c>
      <c r="X5810" s="78">
        <v>4</v>
      </c>
    </row>
    <row r="5811" spans="1:24" x14ac:dyDescent="0.25">
      <c r="A5811" s="67"/>
      <c r="B5811" s="67"/>
      <c r="C5811" s="67" t="s">
        <v>822</v>
      </c>
      <c r="D5811" s="107">
        <v>323302</v>
      </c>
      <c r="E5811" s="88" t="s">
        <v>313</v>
      </c>
      <c r="F5811" s="66">
        <v>798142</v>
      </c>
      <c r="G5811" s="66" t="s">
        <v>839</v>
      </c>
      <c r="H5811" s="77"/>
      <c r="I5811" s="77"/>
      <c r="J5811" s="77"/>
      <c r="K5811" s="77"/>
      <c r="L5811" s="80">
        <v>-2553</v>
      </c>
      <c r="M5811" s="80">
        <f t="shared" si="122"/>
        <v>-2553</v>
      </c>
      <c r="N5811" s="80"/>
      <c r="O5811" s="80"/>
      <c r="P5811" s="80"/>
      <c r="Q5811" s="78">
        <v>110010</v>
      </c>
      <c r="R5811" s="79" t="s">
        <v>150</v>
      </c>
      <c r="S5811" s="78">
        <v>10</v>
      </c>
      <c r="T5811" s="79" t="s">
        <v>150</v>
      </c>
      <c r="U5811" s="78">
        <v>11</v>
      </c>
      <c r="V5811" s="80" t="s">
        <v>156</v>
      </c>
      <c r="W5811" s="78">
        <v>79</v>
      </c>
      <c r="X5811" s="78">
        <v>4</v>
      </c>
    </row>
    <row r="5812" spans="1:24" x14ac:dyDescent="0.25">
      <c r="A5812" s="67"/>
      <c r="B5812" s="67">
        <v>4917</v>
      </c>
      <c r="C5812" s="67" t="s">
        <v>822</v>
      </c>
      <c r="D5812" s="109">
        <v>330042</v>
      </c>
      <c r="E5812" s="88" t="s">
        <v>319</v>
      </c>
      <c r="F5812" s="72">
        <v>611110</v>
      </c>
      <c r="G5812" s="75" t="s">
        <v>258</v>
      </c>
      <c r="H5812" s="77">
        <v>259136.69999999995</v>
      </c>
      <c r="I5812" s="77">
        <v>328628.36000000004</v>
      </c>
      <c r="J5812" s="77">
        <v>325416</v>
      </c>
      <c r="K5812" s="77">
        <v>159466.51</v>
      </c>
      <c r="L5812" s="80">
        <v>351350</v>
      </c>
      <c r="M5812" s="80">
        <f t="shared" si="122"/>
        <v>25934</v>
      </c>
      <c r="N5812" s="80"/>
      <c r="O5812" s="80"/>
      <c r="P5812" s="80"/>
      <c r="Q5812" s="78">
        <v>110010</v>
      </c>
      <c r="R5812" s="79" t="s">
        <v>150</v>
      </c>
      <c r="S5812" s="78">
        <v>10</v>
      </c>
      <c r="T5812" s="79" t="s">
        <v>150</v>
      </c>
      <c r="U5812" s="78">
        <v>11</v>
      </c>
      <c r="V5812" s="80" t="s">
        <v>156</v>
      </c>
      <c r="W5812" s="78">
        <v>61</v>
      </c>
      <c r="X5812" s="78">
        <v>1</v>
      </c>
    </row>
    <row r="5813" spans="1:24" x14ac:dyDescent="0.25">
      <c r="A5813" s="67"/>
      <c r="B5813" s="67">
        <v>4918</v>
      </c>
      <c r="C5813" s="67" t="s">
        <v>822</v>
      </c>
      <c r="D5813" s="109">
        <v>330042</v>
      </c>
      <c r="E5813" s="88" t="s">
        <v>319</v>
      </c>
      <c r="F5813" s="72">
        <v>611115</v>
      </c>
      <c r="G5813" s="75" t="s">
        <v>259</v>
      </c>
      <c r="H5813" s="77">
        <v>0</v>
      </c>
      <c r="I5813" s="77">
        <v>794.58</v>
      </c>
      <c r="J5813" s="77">
        <v>884</v>
      </c>
      <c r="K5813" s="77">
        <v>247.8</v>
      </c>
      <c r="L5813" s="80">
        <v>884</v>
      </c>
      <c r="M5813" s="80">
        <f t="shared" si="122"/>
        <v>0</v>
      </c>
      <c r="N5813" s="80"/>
      <c r="O5813" s="80"/>
      <c r="P5813" s="80"/>
      <c r="Q5813" s="78">
        <v>110010</v>
      </c>
      <c r="R5813" s="79" t="s">
        <v>150</v>
      </c>
      <c r="S5813" s="78">
        <v>10</v>
      </c>
      <c r="T5813" s="79" t="s">
        <v>150</v>
      </c>
      <c r="U5813" s="78">
        <v>11</v>
      </c>
      <c r="V5813" s="80" t="s">
        <v>156</v>
      </c>
      <c r="W5813" s="78">
        <v>61</v>
      </c>
      <c r="X5813" s="78">
        <v>1</v>
      </c>
    </row>
    <row r="5814" spans="1:24" x14ac:dyDescent="0.25">
      <c r="A5814" s="67"/>
      <c r="B5814" s="67">
        <v>4919</v>
      </c>
      <c r="C5814" s="67" t="s">
        <v>822</v>
      </c>
      <c r="D5814" s="109">
        <v>330042</v>
      </c>
      <c r="E5814" s="88" t="s">
        <v>319</v>
      </c>
      <c r="F5814" s="72">
        <v>611120</v>
      </c>
      <c r="G5814" s="75" t="s">
        <v>229</v>
      </c>
      <c r="H5814" s="77">
        <v>52015.83</v>
      </c>
      <c r="I5814" s="77">
        <v>35076.28</v>
      </c>
      <c r="J5814" s="77">
        <v>71360</v>
      </c>
      <c r="K5814" s="77">
        <v>37226.6</v>
      </c>
      <c r="L5814" s="80">
        <v>0</v>
      </c>
      <c r="M5814" s="80">
        <f t="shared" si="122"/>
        <v>-71360</v>
      </c>
      <c r="N5814" s="80"/>
      <c r="O5814" s="80"/>
      <c r="P5814" s="80"/>
      <c r="Q5814" s="78">
        <v>110010</v>
      </c>
      <c r="R5814" s="79" t="s">
        <v>150</v>
      </c>
      <c r="S5814" s="78">
        <v>10</v>
      </c>
      <c r="T5814" s="79" t="s">
        <v>150</v>
      </c>
      <c r="U5814" s="78">
        <v>11</v>
      </c>
      <c r="V5814" s="80" t="s">
        <v>156</v>
      </c>
      <c r="W5814" s="78">
        <v>61</v>
      </c>
      <c r="X5814" s="78">
        <v>1</v>
      </c>
    </row>
    <row r="5815" spans="1:24" x14ac:dyDescent="0.25">
      <c r="A5815" s="67"/>
      <c r="B5815" s="67">
        <v>4920</v>
      </c>
      <c r="C5815" s="67" t="s">
        <v>822</v>
      </c>
      <c r="D5815" s="109">
        <v>330042</v>
      </c>
      <c r="E5815" s="88" t="s">
        <v>319</v>
      </c>
      <c r="F5815" s="72">
        <v>611135</v>
      </c>
      <c r="G5815" s="75" t="s">
        <v>265</v>
      </c>
      <c r="H5815" s="77">
        <v>0</v>
      </c>
      <c r="I5815" s="77">
        <v>0</v>
      </c>
      <c r="J5815" s="77">
        <v>16752</v>
      </c>
      <c r="K5815" s="77">
        <v>0</v>
      </c>
      <c r="L5815" s="80">
        <v>33502</v>
      </c>
      <c r="M5815" s="80">
        <f t="shared" si="122"/>
        <v>16750</v>
      </c>
      <c r="N5815" s="80"/>
      <c r="O5815" s="80"/>
      <c r="P5815" s="80"/>
      <c r="Q5815" s="78">
        <v>110010</v>
      </c>
      <c r="R5815" s="79" t="s">
        <v>150</v>
      </c>
      <c r="S5815" s="78">
        <v>10</v>
      </c>
      <c r="T5815" s="79" t="s">
        <v>150</v>
      </c>
      <c r="U5815" s="78">
        <v>11</v>
      </c>
      <c r="V5815" s="80" t="s">
        <v>156</v>
      </c>
      <c r="W5815" s="78">
        <v>61</v>
      </c>
      <c r="X5815" s="78">
        <v>1</v>
      </c>
    </row>
    <row r="5816" spans="1:24" x14ac:dyDescent="0.25">
      <c r="A5816" s="67"/>
      <c r="B5816" s="67">
        <v>4921</v>
      </c>
      <c r="C5816" s="67" t="s">
        <v>822</v>
      </c>
      <c r="D5816" s="109">
        <v>330042</v>
      </c>
      <c r="E5816" s="88" t="s">
        <v>319</v>
      </c>
      <c r="F5816" s="72">
        <v>611150</v>
      </c>
      <c r="G5816" s="75" t="s">
        <v>262</v>
      </c>
      <c r="H5816" s="77">
        <v>25795.78</v>
      </c>
      <c r="I5816" s="77">
        <v>20066.93</v>
      </c>
      <c r="J5816" s="77">
        <v>31209</v>
      </c>
      <c r="K5816" s="77">
        <v>0</v>
      </c>
      <c r="L5816" s="80">
        <v>18816</v>
      </c>
      <c r="M5816" s="80">
        <f t="shared" si="122"/>
        <v>-12393</v>
      </c>
      <c r="N5816" s="80"/>
      <c r="O5816" s="80"/>
      <c r="P5816" s="80"/>
      <c r="Q5816" s="78">
        <v>110010</v>
      </c>
      <c r="R5816" s="79" t="s">
        <v>150</v>
      </c>
      <c r="S5816" s="78">
        <v>10</v>
      </c>
      <c r="T5816" s="79" t="s">
        <v>150</v>
      </c>
      <c r="U5816" s="78">
        <v>11</v>
      </c>
      <c r="V5816" s="80" t="s">
        <v>156</v>
      </c>
      <c r="W5816" s="78">
        <v>61</v>
      </c>
      <c r="X5816" s="78">
        <v>1</v>
      </c>
    </row>
    <row r="5817" spans="1:24" x14ac:dyDescent="0.25">
      <c r="A5817" s="67"/>
      <c r="B5817" s="67">
        <v>4922</v>
      </c>
      <c r="C5817" s="67" t="s">
        <v>822</v>
      </c>
      <c r="D5817" s="109">
        <v>330042</v>
      </c>
      <c r="E5817" s="88" t="s">
        <v>319</v>
      </c>
      <c r="F5817" s="72">
        <v>611160</v>
      </c>
      <c r="G5817" s="75" t="s">
        <v>230</v>
      </c>
      <c r="H5817" s="77">
        <v>8628</v>
      </c>
      <c r="I5817" s="77">
        <v>15708</v>
      </c>
      <c r="J5817" s="77">
        <v>17922</v>
      </c>
      <c r="K5817" s="77">
        <v>0</v>
      </c>
      <c r="L5817" s="80">
        <v>0</v>
      </c>
      <c r="M5817" s="80">
        <f t="shared" si="122"/>
        <v>-17922</v>
      </c>
      <c r="N5817" s="80"/>
      <c r="O5817" s="80"/>
      <c r="P5817" s="80"/>
      <c r="Q5817" s="78">
        <v>110010</v>
      </c>
      <c r="R5817" s="79" t="s">
        <v>150</v>
      </c>
      <c r="S5817" s="78">
        <v>10</v>
      </c>
      <c r="T5817" s="79" t="s">
        <v>150</v>
      </c>
      <c r="U5817" s="78">
        <v>11</v>
      </c>
      <c r="V5817" s="80" t="s">
        <v>156</v>
      </c>
      <c r="W5817" s="78">
        <v>61</v>
      </c>
      <c r="X5817" s="78">
        <v>1</v>
      </c>
    </row>
    <row r="5818" spans="1:24" x14ac:dyDescent="0.25">
      <c r="A5818" s="67"/>
      <c r="B5818" s="67">
        <v>4923</v>
      </c>
      <c r="C5818" s="67" t="s">
        <v>822</v>
      </c>
      <c r="D5818" s="109">
        <v>330042</v>
      </c>
      <c r="E5818" s="88" t="s">
        <v>319</v>
      </c>
      <c r="F5818" s="72">
        <v>712320</v>
      </c>
      <c r="G5818" s="75" t="s">
        <v>276</v>
      </c>
      <c r="H5818" s="77">
        <v>0</v>
      </c>
      <c r="I5818" s="77">
        <v>0</v>
      </c>
      <c r="J5818" s="77">
        <v>500</v>
      </c>
      <c r="K5818" s="77">
        <v>0</v>
      </c>
      <c r="L5818" s="80">
        <v>500</v>
      </c>
      <c r="M5818" s="80">
        <f t="shared" si="122"/>
        <v>0</v>
      </c>
      <c r="N5818" s="80"/>
      <c r="O5818" s="80"/>
      <c r="P5818" s="80"/>
      <c r="Q5818" s="78">
        <v>110010</v>
      </c>
      <c r="R5818" s="79" t="s">
        <v>150</v>
      </c>
      <c r="S5818" s="78">
        <v>10</v>
      </c>
      <c r="T5818" s="79" t="s">
        <v>150</v>
      </c>
      <c r="U5818" s="78">
        <v>11</v>
      </c>
      <c r="V5818" s="80" t="s">
        <v>156</v>
      </c>
      <c r="W5818" s="78">
        <v>71</v>
      </c>
      <c r="X5818" s="78">
        <v>4</v>
      </c>
    </row>
    <row r="5819" spans="1:24" x14ac:dyDescent="0.25">
      <c r="A5819" s="67"/>
      <c r="B5819" s="67">
        <v>4924</v>
      </c>
      <c r="C5819" s="67" t="s">
        <v>822</v>
      </c>
      <c r="D5819" s="109">
        <v>330042</v>
      </c>
      <c r="E5819" s="88" t="s">
        <v>319</v>
      </c>
      <c r="F5819" s="72">
        <v>712655</v>
      </c>
      <c r="G5819" s="75" t="s">
        <v>237</v>
      </c>
      <c r="H5819" s="77">
        <v>0</v>
      </c>
      <c r="I5819" s="77">
        <v>0</v>
      </c>
      <c r="J5819" s="77">
        <v>400</v>
      </c>
      <c r="K5819" s="77">
        <v>0</v>
      </c>
      <c r="L5819" s="80">
        <v>400</v>
      </c>
      <c r="M5819" s="80">
        <f t="shared" si="122"/>
        <v>0</v>
      </c>
      <c r="N5819" s="80"/>
      <c r="O5819" s="80"/>
      <c r="P5819" s="80"/>
      <c r="Q5819" s="78">
        <v>110010</v>
      </c>
      <c r="R5819" s="79" t="s">
        <v>150</v>
      </c>
      <c r="S5819" s="78">
        <v>10</v>
      </c>
      <c r="T5819" s="79" t="s">
        <v>150</v>
      </c>
      <c r="U5819" s="78">
        <v>11</v>
      </c>
      <c r="V5819" s="80" t="s">
        <v>156</v>
      </c>
      <c r="W5819" s="78">
        <v>71</v>
      </c>
      <c r="X5819" s="78">
        <v>4</v>
      </c>
    </row>
    <row r="5820" spans="1:24" x14ac:dyDescent="0.25">
      <c r="A5820" s="67"/>
      <c r="B5820" s="67">
        <v>4925</v>
      </c>
      <c r="C5820" s="67" t="s">
        <v>822</v>
      </c>
      <c r="D5820" s="109">
        <v>330042</v>
      </c>
      <c r="E5820" s="88" t="s">
        <v>319</v>
      </c>
      <c r="F5820" s="72">
        <v>733110</v>
      </c>
      <c r="G5820" s="75" t="s">
        <v>214</v>
      </c>
      <c r="H5820" s="77">
        <v>293.89</v>
      </c>
      <c r="I5820" s="77">
        <v>0</v>
      </c>
      <c r="J5820" s="77">
        <v>300</v>
      </c>
      <c r="K5820" s="77">
        <v>0</v>
      </c>
      <c r="L5820" s="80">
        <v>300</v>
      </c>
      <c r="M5820" s="80">
        <f t="shared" si="122"/>
        <v>0</v>
      </c>
      <c r="N5820" s="80"/>
      <c r="O5820" s="80"/>
      <c r="P5820" s="80"/>
      <c r="Q5820" s="78">
        <v>110010</v>
      </c>
      <c r="R5820" s="79" t="s">
        <v>150</v>
      </c>
      <c r="S5820" s="78">
        <v>10</v>
      </c>
      <c r="T5820" s="79" t="s">
        <v>150</v>
      </c>
      <c r="U5820" s="78">
        <v>11</v>
      </c>
      <c r="V5820" s="80" t="s">
        <v>156</v>
      </c>
      <c r="W5820" s="78">
        <v>73</v>
      </c>
      <c r="X5820" s="78">
        <v>4</v>
      </c>
    </row>
    <row r="5821" spans="1:24" x14ac:dyDescent="0.25">
      <c r="A5821" s="67"/>
      <c r="B5821" s="67">
        <v>4926</v>
      </c>
      <c r="C5821" s="67" t="s">
        <v>822</v>
      </c>
      <c r="D5821" s="109">
        <v>330042</v>
      </c>
      <c r="E5821" s="88" t="s">
        <v>319</v>
      </c>
      <c r="F5821" s="72">
        <v>744220</v>
      </c>
      <c r="G5821" s="75" t="s">
        <v>191</v>
      </c>
      <c r="H5821" s="77">
        <v>3370.9</v>
      </c>
      <c r="I5821" s="77">
        <v>3508.88</v>
      </c>
      <c r="J5821" s="77">
        <v>2250</v>
      </c>
      <c r="K5821" s="77">
        <v>0</v>
      </c>
      <c r="L5821" s="80">
        <v>2250</v>
      </c>
      <c r="M5821" s="80">
        <f t="shared" si="122"/>
        <v>0</v>
      </c>
      <c r="N5821" s="80"/>
      <c r="O5821" s="80"/>
      <c r="P5821" s="80"/>
      <c r="Q5821" s="78">
        <v>110010</v>
      </c>
      <c r="R5821" s="79" t="s">
        <v>150</v>
      </c>
      <c r="S5821" s="78">
        <v>10</v>
      </c>
      <c r="T5821" s="79" t="s">
        <v>150</v>
      </c>
      <c r="U5821" s="78">
        <v>11</v>
      </c>
      <c r="V5821" s="80" t="s">
        <v>156</v>
      </c>
      <c r="W5821" s="78">
        <v>74</v>
      </c>
      <c r="X5821" s="78">
        <v>4</v>
      </c>
    </row>
    <row r="5822" spans="1:24" x14ac:dyDescent="0.25">
      <c r="A5822" s="67"/>
      <c r="B5822" s="67">
        <v>4927</v>
      </c>
      <c r="C5822" s="67" t="s">
        <v>822</v>
      </c>
      <c r="D5822" s="109">
        <v>330042</v>
      </c>
      <c r="E5822" s="88" t="s">
        <v>319</v>
      </c>
      <c r="F5822" s="72">
        <v>755110</v>
      </c>
      <c r="G5822" s="75" t="s">
        <v>323</v>
      </c>
      <c r="H5822" s="77">
        <v>0</v>
      </c>
      <c r="I5822" s="77">
        <v>65</v>
      </c>
      <c r="J5822" s="77">
        <v>200</v>
      </c>
      <c r="K5822" s="77">
        <v>0</v>
      </c>
      <c r="L5822" s="80">
        <v>200</v>
      </c>
      <c r="M5822" s="80">
        <f t="shared" si="122"/>
        <v>0</v>
      </c>
      <c r="N5822" s="80"/>
      <c r="O5822" s="80"/>
      <c r="P5822" s="80"/>
      <c r="Q5822" s="78">
        <v>110010</v>
      </c>
      <c r="R5822" s="79" t="s">
        <v>150</v>
      </c>
      <c r="S5822" s="78">
        <v>10</v>
      </c>
      <c r="T5822" s="79" t="s">
        <v>150</v>
      </c>
      <c r="U5822" s="78">
        <v>11</v>
      </c>
      <c r="V5822" s="80" t="s">
        <v>156</v>
      </c>
      <c r="W5822" s="78">
        <v>75</v>
      </c>
      <c r="X5822" s="78">
        <v>4</v>
      </c>
    </row>
    <row r="5823" spans="1:24" x14ac:dyDescent="0.25">
      <c r="A5823" s="67"/>
      <c r="B5823" s="67">
        <v>4928</v>
      </c>
      <c r="C5823" s="67" t="s">
        <v>822</v>
      </c>
      <c r="D5823" s="109">
        <v>330042</v>
      </c>
      <c r="E5823" s="88" t="s">
        <v>319</v>
      </c>
      <c r="F5823" s="72">
        <v>755310</v>
      </c>
      <c r="G5823" s="75" t="s">
        <v>194</v>
      </c>
      <c r="H5823" s="77">
        <v>399.15000000000003</v>
      </c>
      <c r="I5823" s="77">
        <v>1095.1200000000001</v>
      </c>
      <c r="J5823" s="77">
        <v>800</v>
      </c>
      <c r="K5823" s="77">
        <v>465</v>
      </c>
      <c r="L5823" s="80">
        <v>800</v>
      </c>
      <c r="M5823" s="80">
        <f t="shared" si="122"/>
        <v>0</v>
      </c>
      <c r="N5823" s="80"/>
      <c r="O5823" s="80"/>
      <c r="P5823" s="80"/>
      <c r="Q5823" s="78">
        <v>110010</v>
      </c>
      <c r="R5823" s="79" t="s">
        <v>150</v>
      </c>
      <c r="S5823" s="78">
        <v>10</v>
      </c>
      <c r="T5823" s="79" t="s">
        <v>150</v>
      </c>
      <c r="U5823" s="78">
        <v>11</v>
      </c>
      <c r="V5823" s="80" t="s">
        <v>156</v>
      </c>
      <c r="W5823" s="78">
        <v>75</v>
      </c>
      <c r="X5823" s="78">
        <v>4</v>
      </c>
    </row>
    <row r="5824" spans="1:24" x14ac:dyDescent="0.25">
      <c r="A5824" s="67"/>
      <c r="B5824" s="67">
        <v>4929</v>
      </c>
      <c r="C5824" s="67" t="s">
        <v>822</v>
      </c>
      <c r="D5824" s="109">
        <v>330042</v>
      </c>
      <c r="E5824" s="88" t="s">
        <v>319</v>
      </c>
      <c r="F5824" s="72">
        <v>755360</v>
      </c>
      <c r="G5824" s="75" t="s">
        <v>225</v>
      </c>
      <c r="H5824" s="77">
        <v>512.22</v>
      </c>
      <c r="I5824" s="77">
        <v>976.28</v>
      </c>
      <c r="J5824" s="77">
        <v>650</v>
      </c>
      <c r="K5824" s="77">
        <v>455.17999999999995</v>
      </c>
      <c r="L5824" s="80">
        <v>650</v>
      </c>
      <c r="M5824" s="80">
        <f t="shared" si="122"/>
        <v>0</v>
      </c>
      <c r="N5824" s="80"/>
      <c r="O5824" s="80"/>
      <c r="P5824" s="80"/>
      <c r="Q5824" s="78">
        <v>110010</v>
      </c>
      <c r="R5824" s="79" t="s">
        <v>150</v>
      </c>
      <c r="S5824" s="78">
        <v>10</v>
      </c>
      <c r="T5824" s="79" t="s">
        <v>150</v>
      </c>
      <c r="U5824" s="78">
        <v>11</v>
      </c>
      <c r="V5824" s="80" t="s">
        <v>156</v>
      </c>
      <c r="W5824" s="78">
        <v>75</v>
      </c>
      <c r="X5824" s="78">
        <v>4</v>
      </c>
    </row>
    <row r="5825" spans="1:24" x14ac:dyDescent="0.25">
      <c r="A5825" s="67"/>
      <c r="B5825" s="67">
        <v>4930</v>
      </c>
      <c r="C5825" s="67" t="s">
        <v>822</v>
      </c>
      <c r="D5825" s="109">
        <v>330042</v>
      </c>
      <c r="E5825" s="88" t="s">
        <v>319</v>
      </c>
      <c r="F5825" s="72">
        <v>755705</v>
      </c>
      <c r="G5825" s="75" t="s">
        <v>196</v>
      </c>
      <c r="H5825" s="77">
        <v>2.67</v>
      </c>
      <c r="I5825" s="77">
        <v>0.96</v>
      </c>
      <c r="J5825" s="77">
        <v>50</v>
      </c>
      <c r="K5825" s="77">
        <v>0</v>
      </c>
      <c r="L5825" s="80">
        <v>50</v>
      </c>
      <c r="M5825" s="80">
        <f t="shared" si="122"/>
        <v>0</v>
      </c>
      <c r="N5825" s="80"/>
      <c r="O5825" s="80"/>
      <c r="P5825" s="80"/>
      <c r="Q5825" s="78">
        <v>110010</v>
      </c>
      <c r="R5825" s="79" t="s">
        <v>150</v>
      </c>
      <c r="S5825" s="78">
        <v>10</v>
      </c>
      <c r="T5825" s="79" t="s">
        <v>150</v>
      </c>
      <c r="U5825" s="78">
        <v>11</v>
      </c>
      <c r="V5825" s="80" t="s">
        <v>156</v>
      </c>
      <c r="W5825" s="78">
        <v>75</v>
      </c>
      <c r="X5825" s="78">
        <v>4</v>
      </c>
    </row>
    <row r="5826" spans="1:24" x14ac:dyDescent="0.25">
      <c r="A5826" s="67"/>
      <c r="B5826" s="67">
        <v>4931</v>
      </c>
      <c r="C5826" s="67" t="s">
        <v>822</v>
      </c>
      <c r="D5826" s="109">
        <v>330042</v>
      </c>
      <c r="E5826" s="88" t="s">
        <v>319</v>
      </c>
      <c r="F5826" s="72">
        <v>755745</v>
      </c>
      <c r="G5826" s="75" t="s">
        <v>252</v>
      </c>
      <c r="H5826" s="77">
        <v>0</v>
      </c>
      <c r="I5826" s="77">
        <v>0</v>
      </c>
      <c r="J5826" s="77">
        <v>1500</v>
      </c>
      <c r="K5826" s="77">
        <v>0</v>
      </c>
      <c r="L5826" s="80">
        <v>1500</v>
      </c>
      <c r="M5826" s="80">
        <f t="shared" si="122"/>
        <v>0</v>
      </c>
      <c r="N5826" s="80"/>
      <c r="O5826" s="80"/>
      <c r="P5826" s="80"/>
      <c r="Q5826" s="78">
        <v>110010</v>
      </c>
      <c r="R5826" s="79" t="s">
        <v>150</v>
      </c>
      <c r="S5826" s="78">
        <v>10</v>
      </c>
      <c r="T5826" s="79" t="s">
        <v>150</v>
      </c>
      <c r="U5826" s="78">
        <v>11</v>
      </c>
      <c r="V5826" s="80" t="s">
        <v>156</v>
      </c>
      <c r="W5826" s="78">
        <v>75</v>
      </c>
      <c r="X5826" s="78">
        <v>4</v>
      </c>
    </row>
    <row r="5827" spans="1:24" x14ac:dyDescent="0.25">
      <c r="A5827" s="67"/>
      <c r="B5827" s="67"/>
      <c r="C5827" s="67" t="s">
        <v>822</v>
      </c>
      <c r="D5827" s="109">
        <v>330042</v>
      </c>
      <c r="E5827" s="88" t="s">
        <v>319</v>
      </c>
      <c r="F5827" s="66">
        <v>798142</v>
      </c>
      <c r="G5827" s="66" t="s">
        <v>839</v>
      </c>
      <c r="H5827" s="77"/>
      <c r="I5827" s="77"/>
      <c r="J5827" s="77"/>
      <c r="K5827" s="77"/>
      <c r="L5827" s="80">
        <v>-585</v>
      </c>
      <c r="M5827" s="80">
        <f t="shared" si="122"/>
        <v>-585</v>
      </c>
      <c r="N5827" s="80"/>
      <c r="O5827" s="80"/>
      <c r="P5827" s="80"/>
      <c r="Q5827" s="78">
        <v>110010</v>
      </c>
      <c r="R5827" s="79" t="s">
        <v>150</v>
      </c>
      <c r="S5827" s="78">
        <v>10</v>
      </c>
      <c r="T5827" s="79" t="s">
        <v>150</v>
      </c>
      <c r="U5827" s="78">
        <v>11</v>
      </c>
      <c r="V5827" s="80" t="s">
        <v>156</v>
      </c>
      <c r="W5827" s="78">
        <v>79</v>
      </c>
      <c r="X5827" s="78">
        <v>4</v>
      </c>
    </row>
    <row r="5828" spans="1:24" x14ac:dyDescent="0.25">
      <c r="A5828" s="67"/>
      <c r="B5828" s="67">
        <v>4932</v>
      </c>
      <c r="C5828" s="67" t="s">
        <v>822</v>
      </c>
      <c r="D5828" s="109">
        <v>330048</v>
      </c>
      <c r="E5828" s="88" t="s">
        <v>319</v>
      </c>
      <c r="F5828" s="72">
        <v>611120</v>
      </c>
      <c r="G5828" s="75" t="s">
        <v>229</v>
      </c>
      <c r="H5828" s="77">
        <v>0</v>
      </c>
      <c r="I5828" s="77">
        <v>2299.25</v>
      </c>
      <c r="J5828" s="77">
        <v>5029</v>
      </c>
      <c r="K5828" s="77">
        <v>4758</v>
      </c>
      <c r="L5828" s="80">
        <v>0</v>
      </c>
      <c r="M5828" s="80">
        <f t="shared" si="122"/>
        <v>-5029</v>
      </c>
      <c r="N5828" s="80"/>
      <c r="O5828" s="80"/>
      <c r="P5828" s="80"/>
      <c r="Q5828" s="78">
        <v>110010</v>
      </c>
      <c r="R5828" s="79" t="s">
        <v>150</v>
      </c>
      <c r="S5828" s="78">
        <v>10</v>
      </c>
      <c r="T5828" s="79" t="s">
        <v>150</v>
      </c>
      <c r="U5828" s="78">
        <v>11</v>
      </c>
      <c r="V5828" s="80" t="s">
        <v>156</v>
      </c>
      <c r="W5828" s="78">
        <v>61</v>
      </c>
      <c r="X5828" s="78">
        <v>1</v>
      </c>
    </row>
    <row r="5829" spans="1:24" x14ac:dyDescent="0.25">
      <c r="A5829" s="67"/>
      <c r="B5829" s="67">
        <v>4933</v>
      </c>
      <c r="C5829" s="67" t="s">
        <v>822</v>
      </c>
      <c r="D5829" s="109">
        <v>330048</v>
      </c>
      <c r="E5829" s="88" t="s">
        <v>319</v>
      </c>
      <c r="F5829" s="72">
        <v>611150</v>
      </c>
      <c r="G5829" s="75" t="s">
        <v>262</v>
      </c>
      <c r="H5829" s="77">
        <v>0</v>
      </c>
      <c r="I5829" s="77">
        <v>0</v>
      </c>
      <c r="J5829" s="77">
        <v>11032</v>
      </c>
      <c r="K5829" s="77">
        <v>0</v>
      </c>
      <c r="L5829" s="80">
        <v>0</v>
      </c>
      <c r="M5829" s="80">
        <f t="shared" si="122"/>
        <v>-11032</v>
      </c>
      <c r="N5829" s="80"/>
      <c r="O5829" s="80"/>
      <c r="P5829" s="80"/>
      <c r="Q5829" s="78">
        <v>110010</v>
      </c>
      <c r="R5829" s="79" t="s">
        <v>150</v>
      </c>
      <c r="S5829" s="78">
        <v>10</v>
      </c>
      <c r="T5829" s="79" t="s">
        <v>150</v>
      </c>
      <c r="U5829" s="78">
        <v>11</v>
      </c>
      <c r="V5829" s="80" t="s">
        <v>156</v>
      </c>
      <c r="W5829" s="78">
        <v>61</v>
      </c>
      <c r="X5829" s="78">
        <v>1</v>
      </c>
    </row>
    <row r="5830" spans="1:24" x14ac:dyDescent="0.25">
      <c r="A5830" s="67"/>
      <c r="B5830" s="67">
        <v>4934</v>
      </c>
      <c r="C5830" s="67" t="s">
        <v>822</v>
      </c>
      <c r="D5830" s="109">
        <v>330048</v>
      </c>
      <c r="E5830" s="88" t="s">
        <v>319</v>
      </c>
      <c r="F5830" s="72">
        <v>755310</v>
      </c>
      <c r="G5830" s="75" t="s">
        <v>194</v>
      </c>
      <c r="H5830" s="77">
        <v>0</v>
      </c>
      <c r="I5830" s="77">
        <v>82.92</v>
      </c>
      <c r="J5830" s="77">
        <v>200</v>
      </c>
      <c r="K5830" s="77">
        <v>93.179999999999993</v>
      </c>
      <c r="L5830" s="80">
        <v>200</v>
      </c>
      <c r="M5830" s="80">
        <f t="shared" si="122"/>
        <v>0</v>
      </c>
      <c r="N5830" s="80"/>
      <c r="O5830" s="80"/>
      <c r="P5830" s="80"/>
      <c r="Q5830" s="78">
        <v>110010</v>
      </c>
      <c r="R5830" s="79" t="s">
        <v>150</v>
      </c>
      <c r="S5830" s="78">
        <v>10</v>
      </c>
      <c r="T5830" s="79" t="s">
        <v>150</v>
      </c>
      <c r="U5830" s="78">
        <v>11</v>
      </c>
      <c r="V5830" s="80" t="s">
        <v>156</v>
      </c>
      <c r="W5830" s="78">
        <v>75</v>
      </c>
      <c r="X5830" s="78">
        <v>4</v>
      </c>
    </row>
    <row r="5831" spans="1:24" x14ac:dyDescent="0.25">
      <c r="A5831" s="67"/>
      <c r="B5831" s="67">
        <v>4935</v>
      </c>
      <c r="C5831" s="67" t="s">
        <v>822</v>
      </c>
      <c r="D5831" s="109">
        <v>330048</v>
      </c>
      <c r="E5831" s="88" t="s">
        <v>319</v>
      </c>
      <c r="F5831" s="72">
        <v>755360</v>
      </c>
      <c r="G5831" s="75" t="s">
        <v>225</v>
      </c>
      <c r="H5831" s="77">
        <v>0</v>
      </c>
      <c r="I5831" s="77">
        <v>0</v>
      </c>
      <c r="J5831" s="77">
        <v>50</v>
      </c>
      <c r="K5831" s="77">
        <v>12.75</v>
      </c>
      <c r="L5831" s="80">
        <v>50</v>
      </c>
      <c r="M5831" s="80">
        <f t="shared" si="122"/>
        <v>0</v>
      </c>
      <c r="N5831" s="80"/>
      <c r="O5831" s="80"/>
      <c r="P5831" s="80"/>
      <c r="Q5831" s="78">
        <v>110010</v>
      </c>
      <c r="R5831" s="79" t="s">
        <v>150</v>
      </c>
      <c r="S5831" s="78">
        <v>10</v>
      </c>
      <c r="T5831" s="79" t="s">
        <v>150</v>
      </c>
      <c r="U5831" s="78">
        <v>11</v>
      </c>
      <c r="V5831" s="80" t="s">
        <v>156</v>
      </c>
      <c r="W5831" s="78">
        <v>75</v>
      </c>
      <c r="X5831" s="78">
        <v>4</v>
      </c>
    </row>
    <row r="5832" spans="1:24" x14ac:dyDescent="0.25">
      <c r="A5832" s="67"/>
      <c r="B5832" s="67"/>
      <c r="C5832" s="67" t="s">
        <v>822</v>
      </c>
      <c r="D5832" s="109">
        <v>330048</v>
      </c>
      <c r="E5832" s="88" t="s">
        <v>319</v>
      </c>
      <c r="F5832" s="66">
        <v>798142</v>
      </c>
      <c r="G5832" s="66" t="s">
        <v>839</v>
      </c>
      <c r="H5832" s="77"/>
      <c r="I5832" s="77"/>
      <c r="J5832" s="77"/>
      <c r="K5832" s="77"/>
      <c r="L5832" s="80">
        <v>-5</v>
      </c>
      <c r="M5832" s="80">
        <f t="shared" si="122"/>
        <v>-5</v>
      </c>
      <c r="N5832" s="80"/>
      <c r="O5832" s="80"/>
      <c r="P5832" s="80"/>
      <c r="Q5832" s="78">
        <v>110010</v>
      </c>
      <c r="R5832" s="79" t="s">
        <v>150</v>
      </c>
      <c r="S5832" s="78">
        <v>10</v>
      </c>
      <c r="T5832" s="79" t="s">
        <v>150</v>
      </c>
      <c r="U5832" s="78">
        <v>11</v>
      </c>
      <c r="V5832" s="80" t="s">
        <v>156</v>
      </c>
      <c r="W5832" s="78">
        <v>79</v>
      </c>
      <c r="X5832" s="78">
        <v>4</v>
      </c>
    </row>
    <row r="5833" spans="1:24" x14ac:dyDescent="0.25">
      <c r="A5833" s="67"/>
      <c r="B5833" s="67">
        <v>4936</v>
      </c>
      <c r="C5833" s="67" t="s">
        <v>822</v>
      </c>
      <c r="D5833" s="107">
        <v>338012</v>
      </c>
      <c r="E5833" s="88" t="s">
        <v>320</v>
      </c>
      <c r="F5833" s="76">
        <v>611110</v>
      </c>
      <c r="G5833" s="75" t="s">
        <v>258</v>
      </c>
      <c r="H5833" s="77">
        <v>136406.15999999997</v>
      </c>
      <c r="I5833" s="77">
        <v>148671.23000000001</v>
      </c>
      <c r="J5833" s="77">
        <v>171081</v>
      </c>
      <c r="K5833" s="77">
        <v>89130.6</v>
      </c>
      <c r="L5833" s="80">
        <v>163899</v>
      </c>
      <c r="M5833" s="80">
        <f t="shared" si="122"/>
        <v>-7182</v>
      </c>
      <c r="N5833" s="80"/>
      <c r="O5833" s="80"/>
      <c r="P5833" s="80"/>
      <c r="Q5833" s="78">
        <v>110010</v>
      </c>
      <c r="R5833" s="79" t="s">
        <v>150</v>
      </c>
      <c r="S5833" s="78">
        <v>10</v>
      </c>
      <c r="T5833" s="79" t="s">
        <v>150</v>
      </c>
      <c r="U5833" s="78">
        <v>11</v>
      </c>
      <c r="V5833" s="80" t="s">
        <v>156</v>
      </c>
      <c r="W5833" s="78">
        <v>61</v>
      </c>
      <c r="X5833" s="78">
        <v>1</v>
      </c>
    </row>
    <row r="5834" spans="1:24" x14ac:dyDescent="0.25">
      <c r="A5834" s="67"/>
      <c r="B5834" s="67">
        <v>4937</v>
      </c>
      <c r="C5834" s="67" t="s">
        <v>822</v>
      </c>
      <c r="D5834" s="107">
        <v>338012</v>
      </c>
      <c r="E5834" s="88" t="s">
        <v>320</v>
      </c>
      <c r="F5834" s="76">
        <v>611120</v>
      </c>
      <c r="G5834" s="75" t="s">
        <v>229</v>
      </c>
      <c r="H5834" s="77">
        <v>44915.01</v>
      </c>
      <c r="I5834" s="77">
        <v>55765.619999999995</v>
      </c>
      <c r="J5834" s="77">
        <v>48078</v>
      </c>
      <c r="K5834" s="77">
        <v>32413.89</v>
      </c>
      <c r="L5834" s="80">
        <v>0</v>
      </c>
      <c r="M5834" s="80">
        <f t="shared" si="122"/>
        <v>-48078</v>
      </c>
      <c r="N5834" s="80"/>
      <c r="O5834" s="80"/>
      <c r="P5834" s="80"/>
      <c r="Q5834" s="78">
        <v>110010</v>
      </c>
      <c r="R5834" s="79" t="s">
        <v>150</v>
      </c>
      <c r="S5834" s="78">
        <v>10</v>
      </c>
      <c r="T5834" s="79" t="s">
        <v>150</v>
      </c>
      <c r="U5834" s="78">
        <v>11</v>
      </c>
      <c r="V5834" s="80" t="s">
        <v>156</v>
      </c>
      <c r="W5834" s="78">
        <v>61</v>
      </c>
      <c r="X5834" s="78">
        <v>1</v>
      </c>
    </row>
    <row r="5835" spans="1:24" x14ac:dyDescent="0.25">
      <c r="A5835" s="67"/>
      <c r="B5835" s="67">
        <v>4938</v>
      </c>
      <c r="C5835" s="67" t="s">
        <v>822</v>
      </c>
      <c r="D5835" s="107">
        <v>338012</v>
      </c>
      <c r="E5835" s="88" t="s">
        <v>320</v>
      </c>
      <c r="F5835" s="76">
        <v>611125</v>
      </c>
      <c r="G5835" s="75" t="s">
        <v>260</v>
      </c>
      <c r="H5835" s="77">
        <v>26187.359999999997</v>
      </c>
      <c r="I5835" s="77">
        <v>20426.169999999998</v>
      </c>
      <c r="J5835" s="77">
        <v>7182</v>
      </c>
      <c r="K5835" s="77">
        <v>0</v>
      </c>
      <c r="L5835" s="80">
        <v>14362</v>
      </c>
      <c r="M5835" s="80">
        <f t="shared" si="122"/>
        <v>7180</v>
      </c>
      <c r="N5835" s="80"/>
      <c r="O5835" s="80"/>
      <c r="P5835" s="80"/>
      <c r="Q5835" s="78">
        <v>110010</v>
      </c>
      <c r="R5835" s="79" t="s">
        <v>150</v>
      </c>
      <c r="S5835" s="78">
        <v>10</v>
      </c>
      <c r="T5835" s="79" t="s">
        <v>150</v>
      </c>
      <c r="U5835" s="78">
        <v>11</v>
      </c>
      <c r="V5835" s="80" t="s">
        <v>156</v>
      </c>
      <c r="W5835" s="78">
        <v>61</v>
      </c>
      <c r="X5835" s="78">
        <v>1</v>
      </c>
    </row>
    <row r="5836" spans="1:24" x14ac:dyDescent="0.25">
      <c r="A5836" s="67"/>
      <c r="B5836" s="67">
        <v>4939</v>
      </c>
      <c r="C5836" s="67" t="s">
        <v>822</v>
      </c>
      <c r="D5836" s="107">
        <v>338012</v>
      </c>
      <c r="E5836" s="88" t="s">
        <v>320</v>
      </c>
      <c r="F5836" s="76">
        <v>611130</v>
      </c>
      <c r="G5836" s="75" t="s">
        <v>261</v>
      </c>
      <c r="H5836" s="77">
        <v>13065</v>
      </c>
      <c r="I5836" s="77">
        <v>13587.96</v>
      </c>
      <c r="J5836" s="77">
        <v>13015</v>
      </c>
      <c r="K5836" s="77">
        <v>6262.5</v>
      </c>
      <c r="L5836" s="80">
        <v>13015</v>
      </c>
      <c r="M5836" s="80">
        <f t="shared" si="122"/>
        <v>0</v>
      </c>
      <c r="N5836" s="80"/>
      <c r="O5836" s="80"/>
      <c r="P5836" s="80"/>
      <c r="Q5836" s="78">
        <v>110010</v>
      </c>
      <c r="R5836" s="79" t="s">
        <v>150</v>
      </c>
      <c r="S5836" s="78">
        <v>10</v>
      </c>
      <c r="T5836" s="79" t="s">
        <v>150</v>
      </c>
      <c r="U5836" s="78">
        <v>11</v>
      </c>
      <c r="V5836" s="80" t="s">
        <v>156</v>
      </c>
      <c r="W5836" s="78">
        <v>61</v>
      </c>
      <c r="X5836" s="78">
        <v>1</v>
      </c>
    </row>
    <row r="5837" spans="1:24" x14ac:dyDescent="0.25">
      <c r="A5837" s="67"/>
      <c r="B5837" s="67">
        <v>4940</v>
      </c>
      <c r="C5837" s="67" t="s">
        <v>822</v>
      </c>
      <c r="D5837" s="107">
        <v>338012</v>
      </c>
      <c r="E5837" s="88" t="s">
        <v>320</v>
      </c>
      <c r="F5837" s="76">
        <v>611150</v>
      </c>
      <c r="G5837" s="75" t="s">
        <v>262</v>
      </c>
      <c r="H5837" s="77">
        <v>23962.7</v>
      </c>
      <c r="I5837" s="77">
        <v>22399.09</v>
      </c>
      <c r="J5837" s="77">
        <v>19432</v>
      </c>
      <c r="K5837" s="77">
        <v>0</v>
      </c>
      <c r="L5837" s="80">
        <v>19711</v>
      </c>
      <c r="M5837" s="80">
        <f t="shared" si="122"/>
        <v>279</v>
      </c>
      <c r="N5837" s="80"/>
      <c r="O5837" s="80"/>
      <c r="P5837" s="80"/>
      <c r="Q5837" s="78">
        <v>110010</v>
      </c>
      <c r="R5837" s="79" t="s">
        <v>150</v>
      </c>
      <c r="S5837" s="78">
        <v>10</v>
      </c>
      <c r="T5837" s="79" t="s">
        <v>150</v>
      </c>
      <c r="U5837" s="78">
        <v>11</v>
      </c>
      <c r="V5837" s="80" t="s">
        <v>156</v>
      </c>
      <c r="W5837" s="78">
        <v>61</v>
      </c>
      <c r="X5837" s="78">
        <v>1</v>
      </c>
    </row>
    <row r="5838" spans="1:24" x14ac:dyDescent="0.25">
      <c r="A5838" s="67"/>
      <c r="B5838" s="67">
        <v>4941</v>
      </c>
      <c r="C5838" s="67" t="s">
        <v>822</v>
      </c>
      <c r="D5838" s="107">
        <v>338012</v>
      </c>
      <c r="E5838" s="88" t="s">
        <v>320</v>
      </c>
      <c r="F5838" s="76">
        <v>611160</v>
      </c>
      <c r="G5838" s="75" t="s">
        <v>230</v>
      </c>
      <c r="H5838" s="77">
        <v>0</v>
      </c>
      <c r="I5838" s="77">
        <v>0</v>
      </c>
      <c r="J5838" s="77">
        <v>4524</v>
      </c>
      <c r="K5838" s="77">
        <v>0</v>
      </c>
      <c r="L5838" s="80">
        <v>0</v>
      </c>
      <c r="M5838" s="80">
        <f t="shared" ref="M5838:M5869" si="123">+L5838-J5838</f>
        <v>-4524</v>
      </c>
      <c r="N5838" s="80"/>
      <c r="O5838" s="80"/>
      <c r="P5838" s="80"/>
      <c r="Q5838" s="78">
        <v>110010</v>
      </c>
      <c r="R5838" s="79" t="s">
        <v>150</v>
      </c>
      <c r="S5838" s="78">
        <v>10</v>
      </c>
      <c r="T5838" s="79" t="s">
        <v>150</v>
      </c>
      <c r="U5838" s="78">
        <v>11</v>
      </c>
      <c r="V5838" s="80" t="s">
        <v>156</v>
      </c>
      <c r="W5838" s="78">
        <v>61</v>
      </c>
      <c r="X5838" s="78">
        <v>1</v>
      </c>
    </row>
    <row r="5839" spans="1:24" x14ac:dyDescent="0.25">
      <c r="A5839" s="67"/>
      <c r="B5839" s="67">
        <v>4942</v>
      </c>
      <c r="C5839" s="67" t="s">
        <v>822</v>
      </c>
      <c r="D5839" s="107">
        <v>338012</v>
      </c>
      <c r="E5839" s="88" t="s">
        <v>320</v>
      </c>
      <c r="F5839" s="76">
        <v>712320</v>
      </c>
      <c r="G5839" s="75" t="s">
        <v>276</v>
      </c>
      <c r="H5839" s="77">
        <v>0</v>
      </c>
      <c r="I5839" s="77">
        <v>0</v>
      </c>
      <c r="J5839" s="77">
        <v>200</v>
      </c>
      <c r="K5839" s="77">
        <v>0</v>
      </c>
      <c r="L5839" s="80">
        <v>200</v>
      </c>
      <c r="M5839" s="80">
        <f t="shared" si="123"/>
        <v>0</v>
      </c>
      <c r="N5839" s="80"/>
      <c r="O5839" s="80"/>
      <c r="P5839" s="80"/>
      <c r="Q5839" s="78">
        <v>110010</v>
      </c>
      <c r="R5839" s="79" t="s">
        <v>150</v>
      </c>
      <c r="S5839" s="78">
        <v>10</v>
      </c>
      <c r="T5839" s="79" t="s">
        <v>150</v>
      </c>
      <c r="U5839" s="78">
        <v>11</v>
      </c>
      <c r="V5839" s="80" t="s">
        <v>156</v>
      </c>
      <c r="W5839" s="78">
        <v>71</v>
      </c>
      <c r="X5839" s="78">
        <v>4</v>
      </c>
    </row>
    <row r="5840" spans="1:24" x14ac:dyDescent="0.25">
      <c r="A5840" s="67"/>
      <c r="B5840" s="67">
        <v>4943</v>
      </c>
      <c r="C5840" s="67" t="s">
        <v>822</v>
      </c>
      <c r="D5840" s="107">
        <v>338012</v>
      </c>
      <c r="E5840" s="88" t="s">
        <v>320</v>
      </c>
      <c r="F5840" s="76">
        <v>712655</v>
      </c>
      <c r="G5840" s="75" t="s">
        <v>237</v>
      </c>
      <c r="H5840" s="77">
        <v>0</v>
      </c>
      <c r="I5840" s="77">
        <v>0</v>
      </c>
      <c r="J5840" s="77">
        <v>100</v>
      </c>
      <c r="K5840" s="77">
        <v>0</v>
      </c>
      <c r="L5840" s="80">
        <v>100</v>
      </c>
      <c r="M5840" s="80">
        <f t="shared" si="123"/>
        <v>0</v>
      </c>
      <c r="N5840" s="80"/>
      <c r="O5840" s="80"/>
      <c r="P5840" s="80"/>
      <c r="Q5840" s="78">
        <v>110010</v>
      </c>
      <c r="R5840" s="79" t="s">
        <v>150</v>
      </c>
      <c r="S5840" s="78">
        <v>10</v>
      </c>
      <c r="T5840" s="79" t="s">
        <v>150</v>
      </c>
      <c r="U5840" s="78">
        <v>11</v>
      </c>
      <c r="V5840" s="80" t="s">
        <v>156</v>
      </c>
      <c r="W5840" s="78">
        <v>71</v>
      </c>
      <c r="X5840" s="78">
        <v>4</v>
      </c>
    </row>
    <row r="5841" spans="1:24" x14ac:dyDescent="0.25">
      <c r="A5841" s="67"/>
      <c r="B5841" s="67">
        <v>4944</v>
      </c>
      <c r="C5841" s="67" t="s">
        <v>822</v>
      </c>
      <c r="D5841" s="107">
        <v>338012</v>
      </c>
      <c r="E5841" s="88" t="s">
        <v>320</v>
      </c>
      <c r="F5841" s="76">
        <v>733110</v>
      </c>
      <c r="G5841" s="75" t="s">
        <v>214</v>
      </c>
      <c r="H5841" s="77">
        <v>45.2</v>
      </c>
      <c r="I5841" s="77">
        <v>0</v>
      </c>
      <c r="J5841" s="77">
        <v>50</v>
      </c>
      <c r="K5841" s="77">
        <v>0</v>
      </c>
      <c r="L5841" s="80">
        <v>50</v>
      </c>
      <c r="M5841" s="80">
        <f t="shared" si="123"/>
        <v>0</v>
      </c>
      <c r="N5841" s="80"/>
      <c r="O5841" s="80"/>
      <c r="P5841" s="80"/>
      <c r="Q5841" s="78">
        <v>110010</v>
      </c>
      <c r="R5841" s="79" t="s">
        <v>150</v>
      </c>
      <c r="S5841" s="78">
        <v>10</v>
      </c>
      <c r="T5841" s="79" t="s">
        <v>150</v>
      </c>
      <c r="U5841" s="78">
        <v>11</v>
      </c>
      <c r="V5841" s="80" t="s">
        <v>156</v>
      </c>
      <c r="W5841" s="78">
        <v>73</v>
      </c>
      <c r="X5841" s="78">
        <v>4</v>
      </c>
    </row>
    <row r="5842" spans="1:24" x14ac:dyDescent="0.25">
      <c r="A5842" s="67"/>
      <c r="B5842" s="67">
        <v>4945</v>
      </c>
      <c r="C5842" s="67" t="s">
        <v>822</v>
      </c>
      <c r="D5842" s="107">
        <v>338012</v>
      </c>
      <c r="E5842" s="88" t="s">
        <v>320</v>
      </c>
      <c r="F5842" s="76">
        <v>733220</v>
      </c>
      <c r="G5842" s="75" t="s">
        <v>256</v>
      </c>
      <c r="H5842" s="77">
        <v>0</v>
      </c>
      <c r="I5842" s="77">
        <v>0</v>
      </c>
      <c r="J5842" s="77">
        <v>50</v>
      </c>
      <c r="K5842" s="77">
        <v>0</v>
      </c>
      <c r="L5842" s="80">
        <v>50</v>
      </c>
      <c r="M5842" s="80">
        <f t="shared" si="123"/>
        <v>0</v>
      </c>
      <c r="N5842" s="80"/>
      <c r="O5842" s="80"/>
      <c r="P5842" s="80"/>
      <c r="Q5842" s="78">
        <v>110010</v>
      </c>
      <c r="R5842" s="79" t="s">
        <v>150</v>
      </c>
      <c r="S5842" s="78">
        <v>10</v>
      </c>
      <c r="T5842" s="79" t="s">
        <v>150</v>
      </c>
      <c r="U5842" s="78">
        <v>11</v>
      </c>
      <c r="V5842" s="80" t="s">
        <v>156</v>
      </c>
      <c r="W5842" s="78">
        <v>73</v>
      </c>
      <c r="X5842" s="78">
        <v>4</v>
      </c>
    </row>
    <row r="5843" spans="1:24" x14ac:dyDescent="0.25">
      <c r="A5843" s="67"/>
      <c r="B5843" s="67">
        <v>4946</v>
      </c>
      <c r="C5843" s="67" t="s">
        <v>822</v>
      </c>
      <c r="D5843" s="107">
        <v>338012</v>
      </c>
      <c r="E5843" s="88" t="s">
        <v>320</v>
      </c>
      <c r="F5843" s="76">
        <v>744220</v>
      </c>
      <c r="G5843" s="75" t="s">
        <v>191</v>
      </c>
      <c r="H5843" s="77">
        <v>1334</v>
      </c>
      <c r="I5843" s="77">
        <v>1101.56</v>
      </c>
      <c r="J5843" s="77">
        <v>300</v>
      </c>
      <c r="K5843" s="77">
        <v>0</v>
      </c>
      <c r="L5843" s="80">
        <v>300</v>
      </c>
      <c r="M5843" s="80">
        <f t="shared" si="123"/>
        <v>0</v>
      </c>
      <c r="N5843" s="80"/>
      <c r="O5843" s="80"/>
      <c r="P5843" s="80"/>
      <c r="Q5843" s="78">
        <v>110010</v>
      </c>
      <c r="R5843" s="79" t="s">
        <v>150</v>
      </c>
      <c r="S5843" s="78">
        <v>10</v>
      </c>
      <c r="T5843" s="79" t="s">
        <v>150</v>
      </c>
      <c r="U5843" s="78">
        <v>11</v>
      </c>
      <c r="V5843" s="80" t="s">
        <v>156</v>
      </c>
      <c r="W5843" s="78">
        <v>74</v>
      </c>
      <c r="X5843" s="78">
        <v>4</v>
      </c>
    </row>
    <row r="5844" spans="1:24" x14ac:dyDescent="0.25">
      <c r="A5844" s="67"/>
      <c r="B5844" s="67">
        <v>4947</v>
      </c>
      <c r="C5844" s="67" t="s">
        <v>822</v>
      </c>
      <c r="D5844" s="107">
        <v>338012</v>
      </c>
      <c r="E5844" s="88" t="s">
        <v>320</v>
      </c>
      <c r="F5844" s="76">
        <v>755310</v>
      </c>
      <c r="G5844" s="75" t="s">
        <v>194</v>
      </c>
      <c r="H5844" s="77">
        <v>178.97000000000003</v>
      </c>
      <c r="I5844" s="77">
        <v>921.36</v>
      </c>
      <c r="J5844" s="77">
        <v>850</v>
      </c>
      <c r="K5844" s="77">
        <v>660.78</v>
      </c>
      <c r="L5844" s="80">
        <v>850</v>
      </c>
      <c r="M5844" s="80">
        <f t="shared" si="123"/>
        <v>0</v>
      </c>
      <c r="N5844" s="80"/>
      <c r="O5844" s="80"/>
      <c r="P5844" s="80"/>
      <c r="Q5844" s="78">
        <v>110010</v>
      </c>
      <c r="R5844" s="79" t="s">
        <v>150</v>
      </c>
      <c r="S5844" s="78">
        <v>10</v>
      </c>
      <c r="T5844" s="79" t="s">
        <v>150</v>
      </c>
      <c r="U5844" s="78">
        <v>11</v>
      </c>
      <c r="V5844" s="80" t="s">
        <v>156</v>
      </c>
      <c r="W5844" s="78">
        <v>75</v>
      </c>
      <c r="X5844" s="78">
        <v>4</v>
      </c>
    </row>
    <row r="5845" spans="1:24" x14ac:dyDescent="0.25">
      <c r="A5845" s="67"/>
      <c r="B5845" s="67">
        <v>4948</v>
      </c>
      <c r="C5845" s="67" t="s">
        <v>822</v>
      </c>
      <c r="D5845" s="107">
        <v>338012</v>
      </c>
      <c r="E5845" s="88" t="s">
        <v>320</v>
      </c>
      <c r="F5845" s="76">
        <v>755360</v>
      </c>
      <c r="G5845" s="75" t="s">
        <v>225</v>
      </c>
      <c r="H5845" s="77">
        <v>484.97</v>
      </c>
      <c r="I5845" s="77">
        <v>236.14</v>
      </c>
      <c r="J5845" s="77">
        <v>300</v>
      </c>
      <c r="K5845" s="77">
        <v>130.32</v>
      </c>
      <c r="L5845" s="80">
        <v>300</v>
      </c>
      <c r="M5845" s="80">
        <f t="shared" si="123"/>
        <v>0</v>
      </c>
      <c r="N5845" s="80"/>
      <c r="O5845" s="80"/>
      <c r="P5845" s="80"/>
      <c r="Q5845" s="78">
        <v>110010</v>
      </c>
      <c r="R5845" s="79" t="s">
        <v>150</v>
      </c>
      <c r="S5845" s="78">
        <v>10</v>
      </c>
      <c r="T5845" s="79" t="s">
        <v>150</v>
      </c>
      <c r="U5845" s="78">
        <v>11</v>
      </c>
      <c r="V5845" s="80" t="s">
        <v>156</v>
      </c>
      <c r="W5845" s="78">
        <v>75</v>
      </c>
      <c r="X5845" s="78">
        <v>4</v>
      </c>
    </row>
    <row r="5846" spans="1:24" x14ac:dyDescent="0.25">
      <c r="A5846" s="67"/>
      <c r="B5846" s="67">
        <v>4949</v>
      </c>
      <c r="C5846" s="67" t="s">
        <v>822</v>
      </c>
      <c r="D5846" s="107">
        <v>338012</v>
      </c>
      <c r="E5846" s="88" t="s">
        <v>320</v>
      </c>
      <c r="F5846" s="76">
        <v>755705</v>
      </c>
      <c r="G5846" s="75" t="s">
        <v>196</v>
      </c>
      <c r="H5846" s="77">
        <v>12.8</v>
      </c>
      <c r="I5846" s="77">
        <v>1.84</v>
      </c>
      <c r="J5846" s="77">
        <v>50</v>
      </c>
      <c r="K5846" s="77">
        <v>0</v>
      </c>
      <c r="L5846" s="80">
        <v>50</v>
      </c>
      <c r="M5846" s="80">
        <f t="shared" si="123"/>
        <v>0</v>
      </c>
      <c r="N5846" s="80"/>
      <c r="O5846" s="80"/>
      <c r="P5846" s="80"/>
      <c r="Q5846" s="78">
        <v>110010</v>
      </c>
      <c r="R5846" s="79" t="s">
        <v>150</v>
      </c>
      <c r="S5846" s="78">
        <v>10</v>
      </c>
      <c r="T5846" s="79" t="s">
        <v>150</v>
      </c>
      <c r="U5846" s="78">
        <v>11</v>
      </c>
      <c r="V5846" s="80" t="s">
        <v>156</v>
      </c>
      <c r="W5846" s="78">
        <v>75</v>
      </c>
      <c r="X5846" s="92">
        <v>4</v>
      </c>
    </row>
    <row r="5847" spans="1:24" x14ac:dyDescent="0.25">
      <c r="A5847" s="67"/>
      <c r="B5847" s="67">
        <v>4950</v>
      </c>
      <c r="C5847" s="67" t="s">
        <v>822</v>
      </c>
      <c r="D5847" s="107">
        <v>338012</v>
      </c>
      <c r="E5847" s="88" t="s">
        <v>320</v>
      </c>
      <c r="F5847" s="76">
        <v>787430</v>
      </c>
      <c r="G5847" s="75" t="s">
        <v>207</v>
      </c>
      <c r="H5847" s="77">
        <v>0</v>
      </c>
      <c r="I5847" s="77">
        <v>0</v>
      </c>
      <c r="J5847" s="77">
        <v>1000</v>
      </c>
      <c r="K5847" s="77">
        <v>0</v>
      </c>
      <c r="L5847" s="80">
        <v>1000</v>
      </c>
      <c r="M5847" s="80">
        <f t="shared" si="123"/>
        <v>0</v>
      </c>
      <c r="N5847" s="80"/>
      <c r="O5847" s="80"/>
      <c r="P5847" s="80"/>
      <c r="Q5847" s="78">
        <v>110010</v>
      </c>
      <c r="R5847" s="79" t="s">
        <v>150</v>
      </c>
      <c r="S5847" s="78">
        <v>10</v>
      </c>
      <c r="T5847" s="79" t="s">
        <v>150</v>
      </c>
      <c r="U5847" s="78">
        <v>11</v>
      </c>
      <c r="V5847" s="80" t="s">
        <v>156</v>
      </c>
      <c r="W5847" s="78">
        <v>78</v>
      </c>
      <c r="X5847" s="92">
        <v>4</v>
      </c>
    </row>
    <row r="5848" spans="1:24" x14ac:dyDescent="0.25">
      <c r="A5848" s="67"/>
      <c r="B5848" s="67"/>
      <c r="C5848" s="67" t="s">
        <v>822</v>
      </c>
      <c r="D5848" s="107">
        <v>338012</v>
      </c>
      <c r="E5848" s="88" t="s">
        <v>320</v>
      </c>
      <c r="F5848" s="66">
        <v>798142</v>
      </c>
      <c r="G5848" s="66" t="s">
        <v>839</v>
      </c>
      <c r="H5848" s="77"/>
      <c r="I5848" s="77"/>
      <c r="J5848" s="77"/>
      <c r="K5848" s="77"/>
      <c r="L5848" s="80">
        <v>-205</v>
      </c>
      <c r="M5848" s="80">
        <f t="shared" si="123"/>
        <v>-205</v>
      </c>
      <c r="N5848" s="80"/>
      <c r="O5848" s="80"/>
      <c r="P5848" s="80"/>
      <c r="Q5848" s="78">
        <v>110010</v>
      </c>
      <c r="R5848" s="79" t="s">
        <v>150</v>
      </c>
      <c r="S5848" s="78">
        <v>10</v>
      </c>
      <c r="T5848" s="79" t="s">
        <v>150</v>
      </c>
      <c r="U5848" s="78">
        <v>11</v>
      </c>
      <c r="V5848" s="80" t="s">
        <v>156</v>
      </c>
      <c r="W5848" s="78">
        <v>79</v>
      </c>
      <c r="X5848" s="78">
        <v>4</v>
      </c>
    </row>
    <row r="5849" spans="1:24" x14ac:dyDescent="0.25">
      <c r="A5849" s="67"/>
      <c r="B5849" s="67">
        <v>4951</v>
      </c>
      <c r="C5849" s="67" t="s">
        <v>822</v>
      </c>
      <c r="D5849" s="109">
        <v>351022</v>
      </c>
      <c r="E5849" s="89" t="s">
        <v>614</v>
      </c>
      <c r="F5849" s="72">
        <v>611110</v>
      </c>
      <c r="G5849" s="86" t="s">
        <v>258</v>
      </c>
      <c r="H5849" s="87">
        <v>68138.969999999987</v>
      </c>
      <c r="I5849" s="87">
        <v>41558.169999999991</v>
      </c>
      <c r="J5849" s="87">
        <v>50395</v>
      </c>
      <c r="K5849" s="87">
        <v>25197.42</v>
      </c>
      <c r="L5849" s="91">
        <v>50395</v>
      </c>
      <c r="M5849" s="80">
        <f t="shared" si="123"/>
        <v>0</v>
      </c>
      <c r="N5849" s="91"/>
      <c r="O5849" s="91"/>
      <c r="P5849" s="91"/>
      <c r="Q5849" s="78">
        <v>110010</v>
      </c>
      <c r="R5849" s="79" t="s">
        <v>150</v>
      </c>
      <c r="S5849" s="78">
        <v>10</v>
      </c>
      <c r="T5849" s="79" t="s">
        <v>150</v>
      </c>
      <c r="U5849" s="78">
        <v>11</v>
      </c>
      <c r="V5849" s="80" t="s">
        <v>156</v>
      </c>
      <c r="W5849" s="78">
        <v>61</v>
      </c>
      <c r="X5849" s="92">
        <v>1</v>
      </c>
    </row>
    <row r="5850" spans="1:24" x14ac:dyDescent="0.25">
      <c r="A5850" s="67"/>
      <c r="B5850" s="67">
        <v>4952</v>
      </c>
      <c r="C5850" s="67" t="s">
        <v>822</v>
      </c>
      <c r="D5850" s="109">
        <v>351022</v>
      </c>
      <c r="E5850" s="89" t="s">
        <v>614</v>
      </c>
      <c r="F5850" s="72">
        <v>611115</v>
      </c>
      <c r="G5850" s="86" t="s">
        <v>259</v>
      </c>
      <c r="H5850" s="87">
        <v>0</v>
      </c>
      <c r="I5850" s="87">
        <v>887.07</v>
      </c>
      <c r="J5850" s="87">
        <v>1040</v>
      </c>
      <c r="K5850" s="87">
        <v>376.6</v>
      </c>
      <c r="L5850" s="91">
        <v>1040</v>
      </c>
      <c r="M5850" s="80">
        <f t="shared" si="123"/>
        <v>0</v>
      </c>
      <c r="N5850" s="91"/>
      <c r="O5850" s="91"/>
      <c r="P5850" s="91"/>
      <c r="Q5850" s="78">
        <v>110010</v>
      </c>
      <c r="R5850" s="79" t="s">
        <v>150</v>
      </c>
      <c r="S5850" s="78">
        <v>10</v>
      </c>
      <c r="T5850" s="79" t="s">
        <v>150</v>
      </c>
      <c r="U5850" s="78">
        <v>11</v>
      </c>
      <c r="V5850" s="80" t="s">
        <v>156</v>
      </c>
      <c r="W5850" s="78">
        <v>61</v>
      </c>
      <c r="X5850" s="92">
        <v>1</v>
      </c>
    </row>
    <row r="5851" spans="1:24" x14ac:dyDescent="0.25">
      <c r="A5851" s="67"/>
      <c r="B5851" s="67">
        <v>4953</v>
      </c>
      <c r="C5851" s="67" t="s">
        <v>822</v>
      </c>
      <c r="D5851" s="109">
        <v>351022</v>
      </c>
      <c r="E5851" s="89" t="s">
        <v>614</v>
      </c>
      <c r="F5851" s="72">
        <v>611120</v>
      </c>
      <c r="G5851" s="86" t="s">
        <v>229</v>
      </c>
      <c r="H5851" s="87">
        <v>14612.19</v>
      </c>
      <c r="I5851" s="87">
        <v>36670.620000000003</v>
      </c>
      <c r="J5851" s="87">
        <v>31205</v>
      </c>
      <c r="K5851" s="87">
        <v>26839.63</v>
      </c>
      <c r="L5851" s="80">
        <v>0</v>
      </c>
      <c r="M5851" s="80">
        <f t="shared" si="123"/>
        <v>-31205</v>
      </c>
      <c r="N5851" s="80"/>
      <c r="O5851" s="80"/>
      <c r="P5851" s="80"/>
      <c r="Q5851" s="78">
        <v>110010</v>
      </c>
      <c r="R5851" s="79" t="s">
        <v>150</v>
      </c>
      <c r="S5851" s="78">
        <v>10</v>
      </c>
      <c r="T5851" s="79" t="s">
        <v>150</v>
      </c>
      <c r="U5851" s="78">
        <v>11</v>
      </c>
      <c r="V5851" s="80" t="s">
        <v>156</v>
      </c>
      <c r="W5851" s="78">
        <v>61</v>
      </c>
      <c r="X5851" s="92">
        <v>1</v>
      </c>
    </row>
    <row r="5852" spans="1:24" x14ac:dyDescent="0.25">
      <c r="A5852" s="67"/>
      <c r="B5852" s="67">
        <v>4954</v>
      </c>
      <c r="C5852" s="67" t="s">
        <v>822</v>
      </c>
      <c r="D5852" s="109">
        <v>351022</v>
      </c>
      <c r="E5852" s="89" t="s">
        <v>614</v>
      </c>
      <c r="F5852" s="72">
        <v>611150</v>
      </c>
      <c r="G5852" s="86" t="s">
        <v>262</v>
      </c>
      <c r="H5852" s="87">
        <v>10275.56</v>
      </c>
      <c r="I5852" s="87">
        <v>11285.3</v>
      </c>
      <c r="J5852" s="87">
        <v>17342</v>
      </c>
      <c r="K5852" s="87">
        <v>0</v>
      </c>
      <c r="L5852" s="91">
        <v>7055</v>
      </c>
      <c r="M5852" s="80">
        <f t="shared" si="123"/>
        <v>-10287</v>
      </c>
      <c r="N5852" s="91"/>
      <c r="O5852" s="91"/>
      <c r="P5852" s="91"/>
      <c r="Q5852" s="78">
        <v>110010</v>
      </c>
      <c r="R5852" s="79" t="s">
        <v>150</v>
      </c>
      <c r="S5852" s="78">
        <v>10</v>
      </c>
      <c r="T5852" s="79" t="s">
        <v>150</v>
      </c>
      <c r="U5852" s="78">
        <v>11</v>
      </c>
      <c r="V5852" s="80" t="s">
        <v>156</v>
      </c>
      <c r="W5852" s="78">
        <v>61</v>
      </c>
      <c r="X5852" s="92">
        <v>1</v>
      </c>
    </row>
    <row r="5853" spans="1:24" x14ac:dyDescent="0.25">
      <c r="A5853" s="67"/>
      <c r="B5853" s="67">
        <v>4955</v>
      </c>
      <c r="C5853" s="67" t="s">
        <v>822</v>
      </c>
      <c r="D5853" s="109">
        <v>351022</v>
      </c>
      <c r="E5853" s="89" t="s">
        <v>614</v>
      </c>
      <c r="F5853" s="72">
        <v>611160</v>
      </c>
      <c r="G5853" s="86" t="s">
        <v>230</v>
      </c>
      <c r="H5853" s="87">
        <v>2636.74</v>
      </c>
      <c r="I5853" s="87">
        <v>1888.61</v>
      </c>
      <c r="J5853" s="87">
        <v>8712</v>
      </c>
      <c r="K5853" s="87">
        <v>0</v>
      </c>
      <c r="L5853" s="80">
        <v>0</v>
      </c>
      <c r="M5853" s="80">
        <f t="shared" si="123"/>
        <v>-8712</v>
      </c>
      <c r="N5853" s="80"/>
      <c r="O5853" s="80"/>
      <c r="P5853" s="80"/>
      <c r="Q5853" s="78">
        <v>110010</v>
      </c>
      <c r="R5853" s="79" t="s">
        <v>150</v>
      </c>
      <c r="S5853" s="78">
        <v>10</v>
      </c>
      <c r="T5853" s="79" t="s">
        <v>150</v>
      </c>
      <c r="U5853" s="78">
        <v>11</v>
      </c>
      <c r="V5853" s="80" t="s">
        <v>156</v>
      </c>
      <c r="W5853" s="78">
        <v>61</v>
      </c>
      <c r="X5853" s="92">
        <v>1</v>
      </c>
    </row>
    <row r="5854" spans="1:24" x14ac:dyDescent="0.25">
      <c r="A5854" s="67"/>
      <c r="B5854" s="67">
        <v>4956</v>
      </c>
      <c r="C5854" s="67" t="s">
        <v>822</v>
      </c>
      <c r="D5854" s="109">
        <v>351022</v>
      </c>
      <c r="E5854" s="89" t="s">
        <v>614</v>
      </c>
      <c r="F5854" s="72">
        <v>611455</v>
      </c>
      <c r="G5854" s="86" t="s">
        <v>217</v>
      </c>
      <c r="H5854" s="87">
        <v>0</v>
      </c>
      <c r="I5854" s="87">
        <v>0</v>
      </c>
      <c r="J5854" s="87">
        <v>1760</v>
      </c>
      <c r="K5854" s="87">
        <v>0</v>
      </c>
      <c r="L5854" s="91">
        <v>0</v>
      </c>
      <c r="M5854" s="80">
        <f t="shared" si="123"/>
        <v>-1760</v>
      </c>
      <c r="N5854" s="91"/>
      <c r="O5854" s="91"/>
      <c r="P5854" s="91"/>
      <c r="Q5854" s="78">
        <v>110010</v>
      </c>
      <c r="R5854" s="79" t="s">
        <v>150</v>
      </c>
      <c r="S5854" s="78">
        <v>10</v>
      </c>
      <c r="T5854" s="79" t="s">
        <v>150</v>
      </c>
      <c r="U5854" s="78">
        <v>11</v>
      </c>
      <c r="V5854" s="80" t="s">
        <v>156</v>
      </c>
      <c r="W5854" s="78">
        <v>61</v>
      </c>
      <c r="X5854" s="92">
        <v>1</v>
      </c>
    </row>
    <row r="5855" spans="1:24" x14ac:dyDescent="0.25">
      <c r="A5855" s="67"/>
      <c r="B5855" s="67">
        <v>4957</v>
      </c>
      <c r="C5855" s="67" t="s">
        <v>822</v>
      </c>
      <c r="D5855" s="109">
        <v>351022</v>
      </c>
      <c r="E5855" s="89" t="s">
        <v>614</v>
      </c>
      <c r="F5855" s="72">
        <v>611476</v>
      </c>
      <c r="G5855" s="86" t="s">
        <v>211</v>
      </c>
      <c r="H5855" s="87">
        <v>34096.980000000003</v>
      </c>
      <c r="I5855" s="87">
        <v>37796.19</v>
      </c>
      <c r="J5855" s="87">
        <v>26284</v>
      </c>
      <c r="K5855" s="87">
        <v>17902.240000000002</v>
      </c>
      <c r="L5855" s="91">
        <v>28044</v>
      </c>
      <c r="M5855" s="80">
        <f t="shared" si="123"/>
        <v>1760</v>
      </c>
      <c r="N5855" s="91"/>
      <c r="O5855" s="91"/>
      <c r="P5855" s="91"/>
      <c r="Q5855" s="78">
        <v>110010</v>
      </c>
      <c r="R5855" s="79" t="s">
        <v>150</v>
      </c>
      <c r="S5855" s="78">
        <v>10</v>
      </c>
      <c r="T5855" s="79" t="s">
        <v>150</v>
      </c>
      <c r="U5855" s="78">
        <v>11</v>
      </c>
      <c r="V5855" s="80" t="s">
        <v>156</v>
      </c>
      <c r="W5855" s="78">
        <v>61</v>
      </c>
      <c r="X5855" s="92">
        <v>1</v>
      </c>
    </row>
    <row r="5856" spans="1:24" x14ac:dyDescent="0.25">
      <c r="A5856" s="67"/>
      <c r="B5856" s="67">
        <v>4958</v>
      </c>
      <c r="C5856" s="67" t="s">
        <v>822</v>
      </c>
      <c r="D5856" s="109">
        <v>351022</v>
      </c>
      <c r="E5856" s="89" t="s">
        <v>614</v>
      </c>
      <c r="F5856" s="72">
        <v>712320</v>
      </c>
      <c r="G5856" s="86" t="s">
        <v>276</v>
      </c>
      <c r="H5856" s="87">
        <v>0</v>
      </c>
      <c r="I5856" s="87">
        <v>0</v>
      </c>
      <c r="J5856" s="87">
        <v>400</v>
      </c>
      <c r="K5856" s="87">
        <v>0</v>
      </c>
      <c r="L5856" s="91">
        <v>400</v>
      </c>
      <c r="M5856" s="80">
        <f t="shared" si="123"/>
        <v>0</v>
      </c>
      <c r="N5856" s="91"/>
      <c r="O5856" s="91"/>
      <c r="P5856" s="91"/>
      <c r="Q5856" s="78">
        <v>110010</v>
      </c>
      <c r="R5856" s="79" t="s">
        <v>150</v>
      </c>
      <c r="S5856" s="78">
        <v>10</v>
      </c>
      <c r="T5856" s="79" t="s">
        <v>150</v>
      </c>
      <c r="U5856" s="78">
        <v>11</v>
      </c>
      <c r="V5856" s="80" t="s">
        <v>156</v>
      </c>
      <c r="W5856" s="78">
        <v>71</v>
      </c>
      <c r="X5856" s="92">
        <v>4</v>
      </c>
    </row>
    <row r="5857" spans="1:24" x14ac:dyDescent="0.25">
      <c r="A5857" s="67"/>
      <c r="B5857" s="67">
        <v>4959</v>
      </c>
      <c r="C5857" s="67" t="s">
        <v>822</v>
      </c>
      <c r="D5857" s="109">
        <v>351022</v>
      </c>
      <c r="E5857" s="89" t="s">
        <v>614</v>
      </c>
      <c r="F5857" s="72">
        <v>712655</v>
      </c>
      <c r="G5857" s="86" t="s">
        <v>237</v>
      </c>
      <c r="H5857" s="87">
        <v>0</v>
      </c>
      <c r="I5857" s="87">
        <v>0</v>
      </c>
      <c r="J5857" s="87">
        <v>200</v>
      </c>
      <c r="K5857" s="87">
        <v>0</v>
      </c>
      <c r="L5857" s="91">
        <v>200</v>
      </c>
      <c r="M5857" s="80">
        <f t="shared" si="123"/>
        <v>0</v>
      </c>
      <c r="N5857" s="91"/>
      <c r="O5857" s="91"/>
      <c r="P5857" s="91"/>
      <c r="Q5857" s="78">
        <v>110010</v>
      </c>
      <c r="R5857" s="79" t="s">
        <v>150</v>
      </c>
      <c r="S5857" s="78">
        <v>10</v>
      </c>
      <c r="T5857" s="79" t="s">
        <v>150</v>
      </c>
      <c r="U5857" s="78">
        <v>11</v>
      </c>
      <c r="V5857" s="80" t="s">
        <v>156</v>
      </c>
      <c r="W5857" s="78">
        <v>71</v>
      </c>
      <c r="X5857" s="92">
        <v>4</v>
      </c>
    </row>
    <row r="5858" spans="1:24" x14ac:dyDescent="0.25">
      <c r="A5858" s="67"/>
      <c r="B5858" s="67">
        <v>4960</v>
      </c>
      <c r="C5858" s="67" t="s">
        <v>822</v>
      </c>
      <c r="D5858" s="109">
        <v>351022</v>
      </c>
      <c r="E5858" s="89" t="s">
        <v>614</v>
      </c>
      <c r="F5858" s="72">
        <v>733110</v>
      </c>
      <c r="G5858" s="86" t="s">
        <v>214</v>
      </c>
      <c r="H5858" s="87">
        <v>926.52</v>
      </c>
      <c r="I5858" s="87">
        <v>7301.15</v>
      </c>
      <c r="J5858" s="87">
        <v>6990</v>
      </c>
      <c r="K5858" s="87">
        <v>5767.1</v>
      </c>
      <c r="L5858" s="91">
        <v>5820</v>
      </c>
      <c r="M5858" s="80">
        <f t="shared" si="123"/>
        <v>-1170</v>
      </c>
      <c r="N5858" s="91"/>
      <c r="O5858" s="91"/>
      <c r="P5858" s="91"/>
      <c r="Q5858" s="78">
        <v>110010</v>
      </c>
      <c r="R5858" s="79" t="s">
        <v>150</v>
      </c>
      <c r="S5858" s="78">
        <v>10</v>
      </c>
      <c r="T5858" s="79" t="s">
        <v>150</v>
      </c>
      <c r="U5858" s="78">
        <v>11</v>
      </c>
      <c r="V5858" s="80" t="s">
        <v>156</v>
      </c>
      <c r="W5858" s="78">
        <v>73</v>
      </c>
      <c r="X5858" s="92">
        <v>4</v>
      </c>
    </row>
    <row r="5859" spans="1:24" x14ac:dyDescent="0.25">
      <c r="A5859" s="67"/>
      <c r="B5859" s="67">
        <v>4961</v>
      </c>
      <c r="C5859" s="67" t="s">
        <v>822</v>
      </c>
      <c r="D5859" s="109">
        <v>351022</v>
      </c>
      <c r="E5859" s="89" t="s">
        <v>614</v>
      </c>
      <c r="F5859" s="72">
        <v>733220</v>
      </c>
      <c r="G5859" s="86" t="s">
        <v>256</v>
      </c>
      <c r="H5859" s="87">
        <v>0</v>
      </c>
      <c r="I5859" s="87">
        <v>0</v>
      </c>
      <c r="J5859" s="87">
        <v>54</v>
      </c>
      <c r="K5859" s="87">
        <v>54</v>
      </c>
      <c r="L5859" s="91">
        <v>54</v>
      </c>
      <c r="M5859" s="80">
        <f t="shared" si="123"/>
        <v>0</v>
      </c>
      <c r="N5859" s="91"/>
      <c r="O5859" s="91"/>
      <c r="P5859" s="91"/>
      <c r="Q5859" s="78">
        <v>110010</v>
      </c>
      <c r="R5859" s="79" t="s">
        <v>150</v>
      </c>
      <c r="S5859" s="78">
        <v>10</v>
      </c>
      <c r="T5859" s="79" t="s">
        <v>150</v>
      </c>
      <c r="U5859" s="78">
        <v>11</v>
      </c>
      <c r="V5859" s="80" t="s">
        <v>156</v>
      </c>
      <c r="W5859" s="78">
        <v>73</v>
      </c>
      <c r="X5859" s="92">
        <v>4</v>
      </c>
    </row>
    <row r="5860" spans="1:24" x14ac:dyDescent="0.25">
      <c r="A5860" s="67"/>
      <c r="B5860" s="67">
        <v>4962</v>
      </c>
      <c r="C5860" s="67" t="s">
        <v>822</v>
      </c>
      <c r="D5860" s="109">
        <v>351022</v>
      </c>
      <c r="E5860" s="89" t="s">
        <v>614</v>
      </c>
      <c r="F5860" s="72">
        <v>744210</v>
      </c>
      <c r="G5860" s="86" t="s">
        <v>190</v>
      </c>
      <c r="H5860" s="87">
        <v>0</v>
      </c>
      <c r="I5860" s="87">
        <v>0</v>
      </c>
      <c r="J5860" s="87">
        <v>100</v>
      </c>
      <c r="K5860" s="87">
        <v>0</v>
      </c>
      <c r="L5860" s="91">
        <v>100</v>
      </c>
      <c r="M5860" s="80">
        <f t="shared" si="123"/>
        <v>0</v>
      </c>
      <c r="N5860" s="91"/>
      <c r="O5860" s="91"/>
      <c r="P5860" s="91"/>
      <c r="Q5860" s="78">
        <v>110010</v>
      </c>
      <c r="R5860" s="79" t="s">
        <v>150</v>
      </c>
      <c r="S5860" s="78">
        <v>10</v>
      </c>
      <c r="T5860" s="79" t="s">
        <v>150</v>
      </c>
      <c r="U5860" s="78">
        <v>11</v>
      </c>
      <c r="V5860" s="80" t="s">
        <v>156</v>
      </c>
      <c r="W5860" s="92">
        <v>74</v>
      </c>
      <c r="X5860" s="92">
        <v>4</v>
      </c>
    </row>
    <row r="5861" spans="1:24" x14ac:dyDescent="0.25">
      <c r="A5861" s="67"/>
      <c r="B5861" s="67">
        <v>4963</v>
      </c>
      <c r="C5861" s="67" t="s">
        <v>822</v>
      </c>
      <c r="D5861" s="109">
        <v>351022</v>
      </c>
      <c r="E5861" s="89" t="s">
        <v>614</v>
      </c>
      <c r="F5861" s="72">
        <v>744220</v>
      </c>
      <c r="G5861" s="86" t="s">
        <v>191</v>
      </c>
      <c r="H5861" s="87">
        <v>0</v>
      </c>
      <c r="I5861" s="87">
        <v>2542.52</v>
      </c>
      <c r="J5861" s="87">
        <v>800</v>
      </c>
      <c r="K5861" s="87">
        <v>0</v>
      </c>
      <c r="L5861" s="91">
        <v>800</v>
      </c>
      <c r="M5861" s="80">
        <f t="shared" si="123"/>
        <v>0</v>
      </c>
      <c r="N5861" s="91"/>
      <c r="O5861" s="91"/>
      <c r="P5861" s="91"/>
      <c r="Q5861" s="78">
        <v>110010</v>
      </c>
      <c r="R5861" s="79" t="s">
        <v>150</v>
      </c>
      <c r="S5861" s="78">
        <v>10</v>
      </c>
      <c r="T5861" s="79" t="s">
        <v>150</v>
      </c>
      <c r="U5861" s="78">
        <v>11</v>
      </c>
      <c r="V5861" s="80" t="s">
        <v>156</v>
      </c>
      <c r="W5861" s="92">
        <v>74</v>
      </c>
      <c r="X5861" s="92">
        <v>4</v>
      </c>
    </row>
    <row r="5862" spans="1:24" x14ac:dyDescent="0.25">
      <c r="A5862" s="67"/>
      <c r="B5862" s="67">
        <v>4964</v>
      </c>
      <c r="C5862" s="67" t="s">
        <v>822</v>
      </c>
      <c r="D5862" s="109">
        <v>351022</v>
      </c>
      <c r="E5862" s="89" t="s">
        <v>614</v>
      </c>
      <c r="F5862" s="72">
        <v>755310</v>
      </c>
      <c r="G5862" s="86" t="s">
        <v>194</v>
      </c>
      <c r="H5862" s="87">
        <v>0</v>
      </c>
      <c r="I5862" s="87">
        <v>0</v>
      </c>
      <c r="J5862" s="87">
        <v>50</v>
      </c>
      <c r="K5862" s="87">
        <v>0</v>
      </c>
      <c r="L5862" s="91">
        <v>50</v>
      </c>
      <c r="M5862" s="80">
        <f t="shared" si="123"/>
        <v>0</v>
      </c>
      <c r="N5862" s="91"/>
      <c r="O5862" s="91"/>
      <c r="P5862" s="91"/>
      <c r="Q5862" s="78">
        <v>110010</v>
      </c>
      <c r="R5862" s="79" t="s">
        <v>150</v>
      </c>
      <c r="S5862" s="78">
        <v>10</v>
      </c>
      <c r="T5862" s="79" t="s">
        <v>150</v>
      </c>
      <c r="U5862" s="78">
        <v>11</v>
      </c>
      <c r="V5862" s="80" t="s">
        <v>156</v>
      </c>
      <c r="W5862" s="78">
        <v>75</v>
      </c>
      <c r="X5862" s="92">
        <v>4</v>
      </c>
    </row>
    <row r="5863" spans="1:24" x14ac:dyDescent="0.25">
      <c r="A5863" s="67"/>
      <c r="B5863" s="67">
        <v>4965</v>
      </c>
      <c r="C5863" s="67" t="s">
        <v>822</v>
      </c>
      <c r="D5863" s="109">
        <v>351022</v>
      </c>
      <c r="E5863" s="89" t="s">
        <v>614</v>
      </c>
      <c r="F5863" s="72">
        <v>755360</v>
      </c>
      <c r="G5863" s="86" t="s">
        <v>225</v>
      </c>
      <c r="H5863" s="87">
        <v>143.34</v>
      </c>
      <c r="I5863" s="87">
        <v>96.960000000000008</v>
      </c>
      <c r="J5863" s="87">
        <v>400</v>
      </c>
      <c r="K5863" s="87">
        <v>212.42000000000002</v>
      </c>
      <c r="L5863" s="91">
        <v>400</v>
      </c>
      <c r="M5863" s="80">
        <f t="shared" si="123"/>
        <v>0</v>
      </c>
      <c r="N5863" s="91"/>
      <c r="O5863" s="91"/>
      <c r="P5863" s="91"/>
      <c r="Q5863" s="78">
        <v>110010</v>
      </c>
      <c r="R5863" s="79" t="s">
        <v>150</v>
      </c>
      <c r="S5863" s="78">
        <v>10</v>
      </c>
      <c r="T5863" s="79" t="s">
        <v>150</v>
      </c>
      <c r="U5863" s="78">
        <v>11</v>
      </c>
      <c r="V5863" s="80" t="s">
        <v>156</v>
      </c>
      <c r="W5863" s="78">
        <v>75</v>
      </c>
      <c r="X5863" s="92">
        <v>4</v>
      </c>
    </row>
    <row r="5864" spans="1:24" x14ac:dyDescent="0.25">
      <c r="A5864" s="67"/>
      <c r="B5864" s="67">
        <v>4966</v>
      </c>
      <c r="C5864" s="67" t="s">
        <v>822</v>
      </c>
      <c r="D5864" s="109">
        <v>351022</v>
      </c>
      <c r="E5864" s="89" t="s">
        <v>614</v>
      </c>
      <c r="F5864" s="72">
        <v>755545</v>
      </c>
      <c r="G5864" s="86" t="s">
        <v>244</v>
      </c>
      <c r="H5864" s="87">
        <v>0</v>
      </c>
      <c r="I5864" s="87">
        <v>409</v>
      </c>
      <c r="J5864" s="87">
        <v>0</v>
      </c>
      <c r="K5864" s="87">
        <v>0</v>
      </c>
      <c r="L5864" s="91">
        <v>0</v>
      </c>
      <c r="M5864" s="80">
        <f t="shared" si="123"/>
        <v>0</v>
      </c>
      <c r="N5864" s="91"/>
      <c r="O5864" s="91"/>
      <c r="P5864" s="91"/>
      <c r="Q5864" s="78">
        <v>110010</v>
      </c>
      <c r="R5864" s="79" t="s">
        <v>150</v>
      </c>
      <c r="S5864" s="78">
        <v>10</v>
      </c>
      <c r="T5864" s="79" t="s">
        <v>150</v>
      </c>
      <c r="U5864" s="78">
        <v>11</v>
      </c>
      <c r="V5864" s="80" t="s">
        <v>156</v>
      </c>
      <c r="W5864" s="78">
        <v>75</v>
      </c>
      <c r="X5864" s="92">
        <v>4</v>
      </c>
    </row>
    <row r="5865" spans="1:24" x14ac:dyDescent="0.25">
      <c r="A5865" s="67"/>
      <c r="B5865" s="67">
        <v>4967</v>
      </c>
      <c r="C5865" s="67" t="s">
        <v>822</v>
      </c>
      <c r="D5865" s="109">
        <v>351022</v>
      </c>
      <c r="E5865" s="89" t="s">
        <v>614</v>
      </c>
      <c r="F5865" s="72">
        <v>755705</v>
      </c>
      <c r="G5865" s="86" t="s">
        <v>196</v>
      </c>
      <c r="H5865" s="87">
        <v>0.42</v>
      </c>
      <c r="I5865" s="87">
        <v>0</v>
      </c>
      <c r="J5865" s="87">
        <v>20</v>
      </c>
      <c r="K5865" s="87">
        <v>0</v>
      </c>
      <c r="L5865" s="91">
        <v>20</v>
      </c>
      <c r="M5865" s="80">
        <f t="shared" si="123"/>
        <v>0</v>
      </c>
      <c r="N5865" s="91"/>
      <c r="O5865" s="91"/>
      <c r="P5865" s="91"/>
      <c r="Q5865" s="78">
        <v>110010</v>
      </c>
      <c r="R5865" s="79" t="s">
        <v>150</v>
      </c>
      <c r="S5865" s="78">
        <v>10</v>
      </c>
      <c r="T5865" s="79" t="s">
        <v>150</v>
      </c>
      <c r="U5865" s="78">
        <v>11</v>
      </c>
      <c r="V5865" s="80" t="s">
        <v>156</v>
      </c>
      <c r="W5865" s="78">
        <v>75</v>
      </c>
      <c r="X5865" s="92">
        <v>4</v>
      </c>
    </row>
    <row r="5866" spans="1:24" x14ac:dyDescent="0.25">
      <c r="A5866" s="67"/>
      <c r="B5866" s="67">
        <v>4968</v>
      </c>
      <c r="C5866" s="67" t="s">
        <v>822</v>
      </c>
      <c r="D5866" s="109">
        <v>351022</v>
      </c>
      <c r="E5866" s="89" t="s">
        <v>614</v>
      </c>
      <c r="F5866" s="72">
        <v>755738</v>
      </c>
      <c r="G5866" s="86" t="s">
        <v>372</v>
      </c>
      <c r="H5866" s="87">
        <v>0</v>
      </c>
      <c r="I5866" s="87">
        <v>153</v>
      </c>
      <c r="J5866" s="87">
        <v>0</v>
      </c>
      <c r="K5866" s="87">
        <v>0</v>
      </c>
      <c r="L5866" s="91">
        <v>0</v>
      </c>
      <c r="M5866" s="80">
        <f t="shared" si="123"/>
        <v>0</v>
      </c>
      <c r="N5866" s="91"/>
      <c r="O5866" s="91"/>
      <c r="P5866" s="91"/>
      <c r="Q5866" s="78">
        <v>110010</v>
      </c>
      <c r="R5866" s="79" t="s">
        <v>150</v>
      </c>
      <c r="S5866" s="78">
        <v>10</v>
      </c>
      <c r="T5866" s="79" t="s">
        <v>150</v>
      </c>
      <c r="U5866" s="78">
        <v>11</v>
      </c>
      <c r="V5866" s="80" t="s">
        <v>156</v>
      </c>
      <c r="W5866" s="78">
        <v>75</v>
      </c>
      <c r="X5866" s="92">
        <v>4</v>
      </c>
    </row>
    <row r="5867" spans="1:24" x14ac:dyDescent="0.25">
      <c r="A5867" s="67"/>
      <c r="B5867" s="67">
        <v>4969</v>
      </c>
      <c r="C5867" s="67" t="s">
        <v>822</v>
      </c>
      <c r="D5867" s="109">
        <v>351022</v>
      </c>
      <c r="E5867" s="89" t="s">
        <v>614</v>
      </c>
      <c r="F5867" s="72">
        <v>755745</v>
      </c>
      <c r="G5867" s="86" t="s">
        <v>252</v>
      </c>
      <c r="H5867" s="87">
        <v>0</v>
      </c>
      <c r="I5867" s="87">
        <v>77.319999999999993</v>
      </c>
      <c r="J5867" s="87">
        <v>500</v>
      </c>
      <c r="K5867" s="87">
        <v>0</v>
      </c>
      <c r="L5867" s="91">
        <v>500</v>
      </c>
      <c r="M5867" s="80">
        <f t="shared" si="123"/>
        <v>0</v>
      </c>
      <c r="N5867" s="91"/>
      <c r="O5867" s="91"/>
      <c r="P5867" s="91"/>
      <c r="Q5867" s="78">
        <v>110010</v>
      </c>
      <c r="R5867" s="79" t="s">
        <v>150</v>
      </c>
      <c r="S5867" s="78">
        <v>10</v>
      </c>
      <c r="T5867" s="79" t="s">
        <v>150</v>
      </c>
      <c r="U5867" s="78">
        <v>11</v>
      </c>
      <c r="V5867" s="80" t="s">
        <v>156</v>
      </c>
      <c r="W5867" s="78">
        <v>75</v>
      </c>
      <c r="X5867" s="92">
        <v>4</v>
      </c>
    </row>
    <row r="5868" spans="1:24" x14ac:dyDescent="0.25">
      <c r="A5868" s="67"/>
      <c r="B5868" s="67">
        <v>4970</v>
      </c>
      <c r="C5868" s="67" t="s">
        <v>822</v>
      </c>
      <c r="D5868" s="109">
        <v>351022</v>
      </c>
      <c r="E5868" s="89" t="s">
        <v>614</v>
      </c>
      <c r="F5868" s="72">
        <v>787410</v>
      </c>
      <c r="G5868" s="86" t="s">
        <v>227</v>
      </c>
      <c r="H5868" s="87">
        <v>0</v>
      </c>
      <c r="I5868" s="87">
        <v>1283.3</v>
      </c>
      <c r="J5868" s="87">
        <v>0</v>
      </c>
      <c r="K5868" s="87">
        <v>0</v>
      </c>
      <c r="L5868" s="91">
        <v>0</v>
      </c>
      <c r="M5868" s="80">
        <f t="shared" si="123"/>
        <v>0</v>
      </c>
      <c r="N5868" s="91"/>
      <c r="O5868" s="91"/>
      <c r="P5868" s="91"/>
      <c r="Q5868" s="78">
        <v>110010</v>
      </c>
      <c r="R5868" s="79" t="s">
        <v>150</v>
      </c>
      <c r="S5868" s="78">
        <v>10</v>
      </c>
      <c r="T5868" s="79" t="s">
        <v>150</v>
      </c>
      <c r="U5868" s="78">
        <v>11</v>
      </c>
      <c r="V5868" s="80" t="s">
        <v>156</v>
      </c>
      <c r="W5868" s="92">
        <v>78</v>
      </c>
      <c r="X5868" s="92">
        <v>4</v>
      </c>
    </row>
    <row r="5869" spans="1:24" x14ac:dyDescent="0.25">
      <c r="A5869" s="67"/>
      <c r="B5869" s="67">
        <v>4971</v>
      </c>
      <c r="C5869" s="67" t="s">
        <v>822</v>
      </c>
      <c r="D5869" s="109">
        <v>351022</v>
      </c>
      <c r="E5869" s="89" t="s">
        <v>614</v>
      </c>
      <c r="F5869" s="72">
        <v>787430</v>
      </c>
      <c r="G5869" s="86" t="s">
        <v>207</v>
      </c>
      <c r="H5869" s="87">
        <v>557.46</v>
      </c>
      <c r="I5869" s="87">
        <v>0</v>
      </c>
      <c r="J5869" s="87">
        <v>250</v>
      </c>
      <c r="K5869" s="87">
        <v>0</v>
      </c>
      <c r="L5869" s="91">
        <v>250</v>
      </c>
      <c r="M5869" s="80">
        <f t="shared" si="123"/>
        <v>0</v>
      </c>
      <c r="N5869" s="91"/>
      <c r="O5869" s="91"/>
      <c r="P5869" s="91"/>
      <c r="Q5869" s="78">
        <v>110010</v>
      </c>
      <c r="R5869" s="79" t="s">
        <v>150</v>
      </c>
      <c r="S5869" s="78">
        <v>10</v>
      </c>
      <c r="T5869" s="79" t="s">
        <v>150</v>
      </c>
      <c r="U5869" s="78">
        <v>11</v>
      </c>
      <c r="V5869" s="80" t="s">
        <v>156</v>
      </c>
      <c r="W5869" s="92">
        <v>78</v>
      </c>
      <c r="X5869" s="92">
        <v>4</v>
      </c>
    </row>
    <row r="5870" spans="1:24" x14ac:dyDescent="0.25">
      <c r="A5870" s="67"/>
      <c r="B5870" s="67"/>
      <c r="C5870" s="67" t="s">
        <v>822</v>
      </c>
      <c r="D5870" s="109">
        <v>351022</v>
      </c>
      <c r="E5870" s="89" t="s">
        <v>614</v>
      </c>
      <c r="F5870" s="66">
        <v>798142</v>
      </c>
      <c r="G5870" s="66" t="s">
        <v>839</v>
      </c>
      <c r="H5870" s="87"/>
      <c r="I5870" s="87"/>
      <c r="J5870" s="87"/>
      <c r="K5870" s="87"/>
      <c r="L5870" s="91">
        <v>-854</v>
      </c>
      <c r="M5870" s="80">
        <f t="shared" ref="M5870:M5889" si="124">+L5870-J5870</f>
        <v>-854</v>
      </c>
      <c r="N5870" s="91"/>
      <c r="O5870" s="91"/>
      <c r="P5870" s="91"/>
      <c r="Q5870" s="78">
        <v>110010</v>
      </c>
      <c r="R5870" s="79" t="s">
        <v>150</v>
      </c>
      <c r="S5870" s="78">
        <v>10</v>
      </c>
      <c r="T5870" s="79" t="s">
        <v>150</v>
      </c>
      <c r="U5870" s="78">
        <v>11</v>
      </c>
      <c r="V5870" s="80" t="s">
        <v>156</v>
      </c>
      <c r="W5870" s="78">
        <v>79</v>
      </c>
      <c r="X5870" s="78">
        <v>4</v>
      </c>
    </row>
    <row r="5871" spans="1:24" x14ac:dyDescent="0.25">
      <c r="A5871" s="67"/>
      <c r="B5871" s="67">
        <v>4972</v>
      </c>
      <c r="C5871" s="67" t="s">
        <v>822</v>
      </c>
      <c r="D5871" s="109">
        <v>380472</v>
      </c>
      <c r="E5871" s="89" t="s">
        <v>615</v>
      </c>
      <c r="F5871" s="72">
        <v>611110</v>
      </c>
      <c r="G5871" s="86" t="s">
        <v>258</v>
      </c>
      <c r="H5871" s="87">
        <v>0</v>
      </c>
      <c r="I5871" s="87">
        <v>0</v>
      </c>
      <c r="J5871" s="87">
        <v>0</v>
      </c>
      <c r="K5871" s="87">
        <v>0</v>
      </c>
      <c r="L5871" s="91">
        <v>54000</v>
      </c>
      <c r="M5871" s="80">
        <f t="shared" si="124"/>
        <v>54000</v>
      </c>
      <c r="N5871" s="91"/>
      <c r="O5871" s="91"/>
      <c r="P5871" s="91"/>
      <c r="Q5871" s="78">
        <v>110010</v>
      </c>
      <c r="R5871" s="79" t="s">
        <v>150</v>
      </c>
      <c r="S5871" s="78">
        <v>10</v>
      </c>
      <c r="T5871" s="79" t="s">
        <v>150</v>
      </c>
      <c r="U5871" s="78">
        <v>11</v>
      </c>
      <c r="V5871" s="80" t="s">
        <v>156</v>
      </c>
      <c r="W5871" s="78">
        <v>61</v>
      </c>
      <c r="X5871" s="92">
        <v>1</v>
      </c>
    </row>
    <row r="5872" spans="1:24" x14ac:dyDescent="0.25">
      <c r="A5872" s="67"/>
      <c r="B5872" s="67">
        <v>4973</v>
      </c>
      <c r="C5872" s="67" t="s">
        <v>822</v>
      </c>
      <c r="D5872" s="109">
        <v>380472</v>
      </c>
      <c r="E5872" s="89" t="s">
        <v>615</v>
      </c>
      <c r="F5872" s="72">
        <v>611115</v>
      </c>
      <c r="G5872" s="86" t="s">
        <v>259</v>
      </c>
      <c r="H5872" s="87">
        <v>202.23</v>
      </c>
      <c r="I5872" s="87">
        <v>0</v>
      </c>
      <c r="J5872" s="87">
        <v>416</v>
      </c>
      <c r="K5872" s="87">
        <v>0</v>
      </c>
      <c r="L5872" s="91">
        <v>416</v>
      </c>
      <c r="M5872" s="80">
        <f t="shared" si="124"/>
        <v>0</v>
      </c>
      <c r="N5872" s="91"/>
      <c r="O5872" s="91"/>
      <c r="P5872" s="91"/>
      <c r="Q5872" s="78">
        <v>110010</v>
      </c>
      <c r="R5872" s="79" t="s">
        <v>150</v>
      </c>
      <c r="S5872" s="78">
        <v>10</v>
      </c>
      <c r="T5872" s="79" t="s">
        <v>150</v>
      </c>
      <c r="U5872" s="78">
        <v>11</v>
      </c>
      <c r="V5872" s="80" t="s">
        <v>156</v>
      </c>
      <c r="W5872" s="78">
        <v>61</v>
      </c>
      <c r="X5872" s="92">
        <v>1</v>
      </c>
    </row>
    <row r="5873" spans="1:24" x14ac:dyDescent="0.25">
      <c r="A5873" s="67"/>
      <c r="B5873" s="67">
        <v>4974</v>
      </c>
      <c r="C5873" s="67" t="s">
        <v>822</v>
      </c>
      <c r="D5873" s="109">
        <v>380472</v>
      </c>
      <c r="E5873" s="89" t="s">
        <v>615</v>
      </c>
      <c r="F5873" s="72">
        <v>611120</v>
      </c>
      <c r="G5873" s="86" t="s">
        <v>229</v>
      </c>
      <c r="H5873" s="87">
        <v>21564.100000000002</v>
      </c>
      <c r="I5873" s="87">
        <v>35199.42</v>
      </c>
      <c r="J5873" s="87">
        <v>41404</v>
      </c>
      <c r="K5873" s="87">
        <v>20637.550000000003</v>
      </c>
      <c r="L5873" s="80">
        <v>0</v>
      </c>
      <c r="M5873" s="80">
        <f t="shared" si="124"/>
        <v>-41404</v>
      </c>
      <c r="N5873" s="80"/>
      <c r="O5873" s="80"/>
      <c r="P5873" s="80"/>
      <c r="Q5873" s="78">
        <v>110010</v>
      </c>
      <c r="R5873" s="79" t="s">
        <v>150</v>
      </c>
      <c r="S5873" s="78">
        <v>10</v>
      </c>
      <c r="T5873" s="79" t="s">
        <v>150</v>
      </c>
      <c r="U5873" s="78">
        <v>11</v>
      </c>
      <c r="V5873" s="80" t="s">
        <v>156</v>
      </c>
      <c r="W5873" s="78">
        <v>61</v>
      </c>
      <c r="X5873" s="92">
        <v>1</v>
      </c>
    </row>
    <row r="5874" spans="1:24" x14ac:dyDescent="0.25">
      <c r="A5874" s="67"/>
      <c r="B5874" s="67">
        <v>4975</v>
      </c>
      <c r="C5874" s="67" t="s">
        <v>822</v>
      </c>
      <c r="D5874" s="109">
        <v>380472</v>
      </c>
      <c r="E5874" s="89" t="s">
        <v>615</v>
      </c>
      <c r="F5874" s="72">
        <v>611140</v>
      </c>
      <c r="G5874" s="86" t="s">
        <v>269</v>
      </c>
      <c r="H5874" s="87">
        <v>0</v>
      </c>
      <c r="I5874" s="87">
        <v>0</v>
      </c>
      <c r="J5874" s="87">
        <v>5506</v>
      </c>
      <c r="K5874" s="87">
        <v>0</v>
      </c>
      <c r="L5874" s="91">
        <v>5506</v>
      </c>
      <c r="M5874" s="80">
        <f t="shared" si="124"/>
        <v>0</v>
      </c>
      <c r="N5874" s="91"/>
      <c r="O5874" s="91"/>
      <c r="P5874" s="91"/>
      <c r="Q5874" s="78">
        <v>110010</v>
      </c>
      <c r="R5874" s="79" t="s">
        <v>150</v>
      </c>
      <c r="S5874" s="78">
        <v>10</v>
      </c>
      <c r="T5874" s="79" t="s">
        <v>150</v>
      </c>
      <c r="U5874" s="78">
        <v>11</v>
      </c>
      <c r="V5874" s="80" t="s">
        <v>156</v>
      </c>
      <c r="W5874" s="78">
        <v>61</v>
      </c>
      <c r="X5874" s="92">
        <v>1</v>
      </c>
    </row>
    <row r="5875" spans="1:24" x14ac:dyDescent="0.25">
      <c r="A5875" s="67"/>
      <c r="B5875" s="67">
        <v>4976</v>
      </c>
      <c r="C5875" s="67" t="s">
        <v>822</v>
      </c>
      <c r="D5875" s="109">
        <v>380472</v>
      </c>
      <c r="E5875" s="89" t="s">
        <v>615</v>
      </c>
      <c r="F5875" s="72">
        <v>611160</v>
      </c>
      <c r="G5875" s="86" t="s">
        <v>230</v>
      </c>
      <c r="H5875" s="87">
        <v>2774.7</v>
      </c>
      <c r="I5875" s="87">
        <v>0</v>
      </c>
      <c r="J5875" s="87">
        <v>11053</v>
      </c>
      <c r="K5875" s="87">
        <v>0</v>
      </c>
      <c r="L5875" s="80">
        <v>0</v>
      </c>
      <c r="M5875" s="80">
        <f t="shared" si="124"/>
        <v>-11053</v>
      </c>
      <c r="N5875" s="80"/>
      <c r="O5875" s="80"/>
      <c r="P5875" s="80"/>
      <c r="Q5875" s="78">
        <v>110010</v>
      </c>
      <c r="R5875" s="79" t="s">
        <v>150</v>
      </c>
      <c r="S5875" s="78">
        <v>10</v>
      </c>
      <c r="T5875" s="79" t="s">
        <v>150</v>
      </c>
      <c r="U5875" s="78">
        <v>11</v>
      </c>
      <c r="V5875" s="80" t="s">
        <v>156</v>
      </c>
      <c r="W5875" s="78">
        <v>61</v>
      </c>
      <c r="X5875" s="92">
        <v>1</v>
      </c>
    </row>
    <row r="5876" spans="1:24" x14ac:dyDescent="0.25">
      <c r="A5876" s="67"/>
      <c r="B5876" s="67">
        <v>4977</v>
      </c>
      <c r="C5876" s="67" t="s">
        <v>822</v>
      </c>
      <c r="D5876" s="109">
        <v>380472</v>
      </c>
      <c r="E5876" s="89" t="s">
        <v>615</v>
      </c>
      <c r="F5876" s="72">
        <v>611483</v>
      </c>
      <c r="G5876" s="86" t="s">
        <v>461</v>
      </c>
      <c r="H5876" s="87">
        <v>0</v>
      </c>
      <c r="I5876" s="87">
        <v>171.52</v>
      </c>
      <c r="J5876" s="87">
        <v>16792</v>
      </c>
      <c r="K5876" s="87">
        <v>0</v>
      </c>
      <c r="L5876" s="91">
        <v>0</v>
      </c>
      <c r="M5876" s="80">
        <f t="shared" si="124"/>
        <v>-16792</v>
      </c>
      <c r="N5876" s="91"/>
      <c r="O5876" s="91"/>
      <c r="P5876" s="91"/>
      <c r="Q5876" s="78">
        <v>110010</v>
      </c>
      <c r="R5876" s="79" t="s">
        <v>150</v>
      </c>
      <c r="S5876" s="78">
        <v>10</v>
      </c>
      <c r="T5876" s="79" t="s">
        <v>150</v>
      </c>
      <c r="U5876" s="78">
        <v>11</v>
      </c>
      <c r="V5876" s="80" t="s">
        <v>156</v>
      </c>
      <c r="W5876" s="78">
        <v>61</v>
      </c>
      <c r="X5876" s="92">
        <v>1</v>
      </c>
    </row>
    <row r="5877" spans="1:24" x14ac:dyDescent="0.25">
      <c r="A5877" s="67"/>
      <c r="B5877" s="67">
        <v>4978</v>
      </c>
      <c r="C5877" s="67" t="s">
        <v>822</v>
      </c>
      <c r="D5877" s="109">
        <v>380472</v>
      </c>
      <c r="E5877" s="89" t="s">
        <v>615</v>
      </c>
      <c r="F5877" s="72">
        <v>611485</v>
      </c>
      <c r="G5877" s="86" t="s">
        <v>263</v>
      </c>
      <c r="H5877" s="87">
        <v>0</v>
      </c>
      <c r="I5877" s="87">
        <v>0</v>
      </c>
      <c r="J5877" s="87">
        <v>5598</v>
      </c>
      <c r="K5877" s="87">
        <v>0</v>
      </c>
      <c r="L5877" s="91">
        <v>5598</v>
      </c>
      <c r="M5877" s="80">
        <f t="shared" si="124"/>
        <v>0</v>
      </c>
      <c r="N5877" s="91"/>
      <c r="O5877" s="91"/>
      <c r="P5877" s="91"/>
      <c r="Q5877" s="78">
        <v>110010</v>
      </c>
      <c r="R5877" s="79" t="s">
        <v>150</v>
      </c>
      <c r="S5877" s="78">
        <v>10</v>
      </c>
      <c r="T5877" s="79" t="s">
        <v>150</v>
      </c>
      <c r="U5877" s="78">
        <v>11</v>
      </c>
      <c r="V5877" s="80" t="s">
        <v>156</v>
      </c>
      <c r="W5877" s="78">
        <v>61</v>
      </c>
      <c r="X5877" s="92">
        <v>1</v>
      </c>
    </row>
    <row r="5878" spans="1:24" x14ac:dyDescent="0.25">
      <c r="A5878" s="67"/>
      <c r="B5878" s="67">
        <v>4979</v>
      </c>
      <c r="C5878" s="67" t="s">
        <v>822</v>
      </c>
      <c r="D5878" s="109">
        <v>380472</v>
      </c>
      <c r="E5878" s="89" t="s">
        <v>615</v>
      </c>
      <c r="F5878" s="72">
        <v>712310</v>
      </c>
      <c r="G5878" s="86" t="s">
        <v>222</v>
      </c>
      <c r="H5878" s="87">
        <v>1537.5</v>
      </c>
      <c r="I5878" s="87">
        <v>4640</v>
      </c>
      <c r="J5878" s="87">
        <v>500</v>
      </c>
      <c r="K5878" s="87">
        <v>0</v>
      </c>
      <c r="L5878" s="91">
        <v>500</v>
      </c>
      <c r="M5878" s="80">
        <f t="shared" si="124"/>
        <v>0</v>
      </c>
      <c r="N5878" s="91"/>
      <c r="O5878" s="91"/>
      <c r="P5878" s="91"/>
      <c r="Q5878" s="78">
        <v>110010</v>
      </c>
      <c r="R5878" s="79" t="s">
        <v>150</v>
      </c>
      <c r="S5878" s="78">
        <v>10</v>
      </c>
      <c r="T5878" s="79" t="s">
        <v>150</v>
      </c>
      <c r="U5878" s="78">
        <v>11</v>
      </c>
      <c r="V5878" s="80" t="s">
        <v>156</v>
      </c>
      <c r="W5878" s="78">
        <v>71</v>
      </c>
      <c r="X5878" s="92">
        <v>4</v>
      </c>
    </row>
    <row r="5879" spans="1:24" x14ac:dyDescent="0.25">
      <c r="A5879" s="67"/>
      <c r="B5879" s="67">
        <v>4980</v>
      </c>
      <c r="C5879" s="67" t="s">
        <v>822</v>
      </c>
      <c r="D5879" s="109">
        <v>380472</v>
      </c>
      <c r="E5879" s="89" t="s">
        <v>615</v>
      </c>
      <c r="F5879" s="72">
        <v>712320</v>
      </c>
      <c r="G5879" s="86" t="s">
        <v>276</v>
      </c>
      <c r="H5879" s="87">
        <v>175</v>
      </c>
      <c r="I5879" s="87">
        <v>272</v>
      </c>
      <c r="J5879" s="87">
        <v>500</v>
      </c>
      <c r="K5879" s="87">
        <v>0</v>
      </c>
      <c r="L5879" s="91">
        <v>500</v>
      </c>
      <c r="M5879" s="80">
        <f t="shared" si="124"/>
        <v>0</v>
      </c>
      <c r="N5879" s="91"/>
      <c r="O5879" s="91"/>
      <c r="P5879" s="91"/>
      <c r="Q5879" s="78">
        <v>110010</v>
      </c>
      <c r="R5879" s="79" t="s">
        <v>150</v>
      </c>
      <c r="S5879" s="78">
        <v>10</v>
      </c>
      <c r="T5879" s="79" t="s">
        <v>150</v>
      </c>
      <c r="U5879" s="78">
        <v>11</v>
      </c>
      <c r="V5879" s="80" t="s">
        <v>156</v>
      </c>
      <c r="W5879" s="78">
        <v>71</v>
      </c>
      <c r="X5879" s="92">
        <v>4</v>
      </c>
    </row>
    <row r="5880" spans="1:24" x14ac:dyDescent="0.25">
      <c r="A5880" s="67"/>
      <c r="B5880" s="67">
        <v>4981</v>
      </c>
      <c r="C5880" s="67" t="s">
        <v>822</v>
      </c>
      <c r="D5880" s="109">
        <v>380472</v>
      </c>
      <c r="E5880" s="89" t="s">
        <v>615</v>
      </c>
      <c r="F5880" s="72">
        <v>712370</v>
      </c>
      <c r="G5880" s="86" t="s">
        <v>184</v>
      </c>
      <c r="H5880" s="87">
        <v>0</v>
      </c>
      <c r="I5880" s="87">
        <v>0</v>
      </c>
      <c r="J5880" s="87">
        <v>3887</v>
      </c>
      <c r="K5880" s="87">
        <v>3886.96</v>
      </c>
      <c r="L5880" s="91">
        <v>3887</v>
      </c>
      <c r="M5880" s="80">
        <f t="shared" si="124"/>
        <v>0</v>
      </c>
      <c r="N5880" s="91"/>
      <c r="O5880" s="91"/>
      <c r="P5880" s="91"/>
      <c r="Q5880" s="78">
        <v>110010</v>
      </c>
      <c r="R5880" s="79" t="s">
        <v>150</v>
      </c>
      <c r="S5880" s="78">
        <v>10</v>
      </c>
      <c r="T5880" s="79" t="s">
        <v>150</v>
      </c>
      <c r="U5880" s="78">
        <v>11</v>
      </c>
      <c r="V5880" s="80" t="s">
        <v>156</v>
      </c>
      <c r="W5880" s="78">
        <v>71</v>
      </c>
      <c r="X5880" s="92">
        <v>4</v>
      </c>
    </row>
    <row r="5881" spans="1:24" x14ac:dyDescent="0.25">
      <c r="A5881" s="67"/>
      <c r="B5881" s="67">
        <v>4982</v>
      </c>
      <c r="C5881" s="67" t="s">
        <v>822</v>
      </c>
      <c r="D5881" s="109">
        <v>380472</v>
      </c>
      <c r="E5881" s="89" t="s">
        <v>615</v>
      </c>
      <c r="F5881" s="72">
        <v>733110</v>
      </c>
      <c r="G5881" s="86" t="s">
        <v>214</v>
      </c>
      <c r="H5881" s="87">
        <v>93290.79</v>
      </c>
      <c r="I5881" s="87">
        <v>454.66999999999996</v>
      </c>
      <c r="J5881" s="87">
        <v>2311</v>
      </c>
      <c r="K5881" s="87">
        <v>1851.77</v>
      </c>
      <c r="L5881" s="91">
        <v>2311</v>
      </c>
      <c r="M5881" s="80">
        <f t="shared" si="124"/>
        <v>0</v>
      </c>
      <c r="N5881" s="91"/>
      <c r="O5881" s="91"/>
      <c r="P5881" s="91"/>
      <c r="Q5881" s="78">
        <v>110010</v>
      </c>
      <c r="R5881" s="79" t="s">
        <v>150</v>
      </c>
      <c r="S5881" s="78">
        <v>10</v>
      </c>
      <c r="T5881" s="79" t="s">
        <v>150</v>
      </c>
      <c r="U5881" s="78">
        <v>11</v>
      </c>
      <c r="V5881" s="80" t="s">
        <v>156</v>
      </c>
      <c r="W5881" s="78">
        <v>73</v>
      </c>
      <c r="X5881" s="92">
        <v>4</v>
      </c>
    </row>
    <row r="5882" spans="1:24" x14ac:dyDescent="0.25">
      <c r="A5882" s="67"/>
      <c r="B5882" s="67">
        <v>4983</v>
      </c>
      <c r="C5882" s="67" t="s">
        <v>822</v>
      </c>
      <c r="D5882" s="109">
        <v>380472</v>
      </c>
      <c r="E5882" s="88" t="s">
        <v>615</v>
      </c>
      <c r="F5882" s="72">
        <v>733120</v>
      </c>
      <c r="G5882" s="86" t="s">
        <v>188</v>
      </c>
      <c r="H5882" s="87">
        <v>0</v>
      </c>
      <c r="I5882" s="87">
        <v>0</v>
      </c>
      <c r="J5882" s="87">
        <v>100</v>
      </c>
      <c r="K5882" s="87">
        <v>0</v>
      </c>
      <c r="L5882" s="91">
        <v>100</v>
      </c>
      <c r="M5882" s="80">
        <f t="shared" si="124"/>
        <v>0</v>
      </c>
      <c r="N5882" s="91"/>
      <c r="O5882" s="91"/>
      <c r="P5882" s="91"/>
      <c r="Q5882" s="78">
        <v>110010</v>
      </c>
      <c r="R5882" s="79" t="s">
        <v>150</v>
      </c>
      <c r="S5882" s="78">
        <v>10</v>
      </c>
      <c r="T5882" s="79" t="s">
        <v>150</v>
      </c>
      <c r="U5882" s="78">
        <v>11</v>
      </c>
      <c r="V5882" s="80" t="s">
        <v>156</v>
      </c>
      <c r="W5882" s="78">
        <v>73</v>
      </c>
      <c r="X5882" s="92">
        <v>4</v>
      </c>
    </row>
    <row r="5883" spans="1:24" x14ac:dyDescent="0.25">
      <c r="A5883" s="67"/>
      <c r="B5883" s="67">
        <v>4984</v>
      </c>
      <c r="C5883" s="67" t="s">
        <v>822</v>
      </c>
      <c r="D5883" s="109">
        <v>380472</v>
      </c>
      <c r="E5883" s="89" t="s">
        <v>615</v>
      </c>
      <c r="F5883" s="72">
        <v>755240</v>
      </c>
      <c r="G5883" s="86" t="s">
        <v>193</v>
      </c>
      <c r="H5883" s="87">
        <v>0</v>
      </c>
      <c r="I5883" s="87">
        <v>0</v>
      </c>
      <c r="J5883" s="87">
        <v>4282</v>
      </c>
      <c r="K5883" s="87">
        <v>0</v>
      </c>
      <c r="L5883" s="91">
        <v>4282</v>
      </c>
      <c r="M5883" s="80">
        <f t="shared" si="124"/>
        <v>0</v>
      </c>
      <c r="N5883" s="91"/>
      <c r="O5883" s="91"/>
      <c r="P5883" s="91"/>
      <c r="Q5883" s="78">
        <v>110010</v>
      </c>
      <c r="R5883" s="79" t="s">
        <v>150</v>
      </c>
      <c r="S5883" s="78">
        <v>10</v>
      </c>
      <c r="T5883" s="79" t="s">
        <v>150</v>
      </c>
      <c r="U5883" s="78">
        <v>11</v>
      </c>
      <c r="V5883" s="80" t="s">
        <v>156</v>
      </c>
      <c r="W5883" s="78">
        <v>75</v>
      </c>
      <c r="X5883" s="92">
        <v>4</v>
      </c>
    </row>
    <row r="5884" spans="1:24" x14ac:dyDescent="0.25">
      <c r="A5884" s="67"/>
      <c r="B5884" s="67">
        <v>4985</v>
      </c>
      <c r="C5884" s="67" t="s">
        <v>822</v>
      </c>
      <c r="D5884" s="109">
        <v>380472</v>
      </c>
      <c r="E5884" s="89" t="s">
        <v>615</v>
      </c>
      <c r="F5884" s="72">
        <v>755310</v>
      </c>
      <c r="G5884" s="86" t="s">
        <v>194</v>
      </c>
      <c r="H5884" s="87">
        <v>0</v>
      </c>
      <c r="I5884" s="87">
        <v>0</v>
      </c>
      <c r="J5884" s="87">
        <v>50</v>
      </c>
      <c r="K5884" s="87">
        <v>0</v>
      </c>
      <c r="L5884" s="91">
        <v>50</v>
      </c>
      <c r="M5884" s="80">
        <f t="shared" si="124"/>
        <v>0</v>
      </c>
      <c r="N5884" s="91"/>
      <c r="O5884" s="91"/>
      <c r="P5884" s="91"/>
      <c r="Q5884" s="78">
        <v>110010</v>
      </c>
      <c r="R5884" s="79" t="s">
        <v>150</v>
      </c>
      <c r="S5884" s="78">
        <v>10</v>
      </c>
      <c r="T5884" s="79" t="s">
        <v>150</v>
      </c>
      <c r="U5884" s="78">
        <v>11</v>
      </c>
      <c r="V5884" s="80" t="s">
        <v>156</v>
      </c>
      <c r="W5884" s="78">
        <v>75</v>
      </c>
      <c r="X5884" s="92">
        <v>4</v>
      </c>
    </row>
    <row r="5885" spans="1:24" x14ac:dyDescent="0.25">
      <c r="A5885" s="67"/>
      <c r="B5885" s="67">
        <v>4986</v>
      </c>
      <c r="C5885" s="67" t="s">
        <v>822</v>
      </c>
      <c r="D5885" s="109">
        <v>380472</v>
      </c>
      <c r="E5885" s="89" t="s">
        <v>615</v>
      </c>
      <c r="F5885" s="72">
        <v>755330</v>
      </c>
      <c r="G5885" s="86" t="s">
        <v>238</v>
      </c>
      <c r="H5885" s="87">
        <v>0</v>
      </c>
      <c r="I5885" s="87">
        <v>0</v>
      </c>
      <c r="J5885" s="87">
        <v>450</v>
      </c>
      <c r="K5885" s="87">
        <v>0</v>
      </c>
      <c r="L5885" s="91">
        <v>450</v>
      </c>
      <c r="M5885" s="80">
        <f t="shared" si="124"/>
        <v>0</v>
      </c>
      <c r="N5885" s="91"/>
      <c r="O5885" s="91"/>
      <c r="P5885" s="91"/>
      <c r="Q5885" s="78">
        <v>110010</v>
      </c>
      <c r="R5885" s="79" t="s">
        <v>150</v>
      </c>
      <c r="S5885" s="78">
        <v>10</v>
      </c>
      <c r="T5885" s="79" t="s">
        <v>150</v>
      </c>
      <c r="U5885" s="78">
        <v>11</v>
      </c>
      <c r="V5885" s="80" t="s">
        <v>156</v>
      </c>
      <c r="W5885" s="78">
        <v>75</v>
      </c>
      <c r="X5885" s="92">
        <v>4</v>
      </c>
    </row>
    <row r="5886" spans="1:24" x14ac:dyDescent="0.25">
      <c r="A5886" s="67"/>
      <c r="B5886" s="67">
        <v>4987</v>
      </c>
      <c r="C5886" s="67" t="s">
        <v>822</v>
      </c>
      <c r="D5886" s="109">
        <v>380472</v>
      </c>
      <c r="E5886" s="89" t="s">
        <v>615</v>
      </c>
      <c r="F5886" s="72">
        <v>755360</v>
      </c>
      <c r="G5886" s="86" t="s">
        <v>225</v>
      </c>
      <c r="H5886" s="87">
        <v>63.82</v>
      </c>
      <c r="I5886" s="87">
        <v>50.19</v>
      </c>
      <c r="J5886" s="87">
        <v>50</v>
      </c>
      <c r="K5886" s="87">
        <v>30.240000000000002</v>
      </c>
      <c r="L5886" s="91">
        <v>50</v>
      </c>
      <c r="M5886" s="80">
        <f t="shared" si="124"/>
        <v>0</v>
      </c>
      <c r="N5886" s="91"/>
      <c r="O5886" s="91"/>
      <c r="P5886" s="91"/>
      <c r="Q5886" s="78">
        <v>110010</v>
      </c>
      <c r="R5886" s="79" t="s">
        <v>150</v>
      </c>
      <c r="S5886" s="78">
        <v>10</v>
      </c>
      <c r="T5886" s="79" t="s">
        <v>150</v>
      </c>
      <c r="U5886" s="78">
        <v>11</v>
      </c>
      <c r="V5886" s="80" t="s">
        <v>156</v>
      </c>
      <c r="W5886" s="78">
        <v>75</v>
      </c>
      <c r="X5886" s="78">
        <v>4</v>
      </c>
    </row>
    <row r="5887" spans="1:24" x14ac:dyDescent="0.25">
      <c r="A5887" s="67"/>
      <c r="B5887" s="67">
        <v>4988</v>
      </c>
      <c r="C5887" s="67" t="s">
        <v>822</v>
      </c>
      <c r="D5887" s="109">
        <v>380472</v>
      </c>
      <c r="E5887" s="89" t="s">
        <v>615</v>
      </c>
      <c r="F5887" s="72">
        <v>755745</v>
      </c>
      <c r="G5887" s="86" t="s">
        <v>252</v>
      </c>
      <c r="H5887" s="87">
        <v>0</v>
      </c>
      <c r="I5887" s="87">
        <v>352</v>
      </c>
      <c r="J5887" s="87">
        <v>600</v>
      </c>
      <c r="K5887" s="87">
        <v>0</v>
      </c>
      <c r="L5887" s="91">
        <v>600</v>
      </c>
      <c r="M5887" s="80">
        <f t="shared" si="124"/>
        <v>0</v>
      </c>
      <c r="N5887" s="91"/>
      <c r="O5887" s="91"/>
      <c r="P5887" s="91"/>
      <c r="Q5887" s="78">
        <v>110010</v>
      </c>
      <c r="R5887" s="79" t="s">
        <v>150</v>
      </c>
      <c r="S5887" s="78">
        <v>10</v>
      </c>
      <c r="T5887" s="79" t="s">
        <v>150</v>
      </c>
      <c r="U5887" s="78">
        <v>11</v>
      </c>
      <c r="V5887" s="80" t="s">
        <v>156</v>
      </c>
      <c r="W5887" s="78">
        <v>75</v>
      </c>
      <c r="X5887" s="78">
        <v>4</v>
      </c>
    </row>
    <row r="5888" spans="1:24" x14ac:dyDescent="0.25">
      <c r="A5888" s="67"/>
      <c r="B5888" s="67">
        <v>4989</v>
      </c>
      <c r="C5888" s="67" t="s">
        <v>822</v>
      </c>
      <c r="D5888" s="109">
        <v>380472</v>
      </c>
      <c r="E5888" s="89" t="s">
        <v>615</v>
      </c>
      <c r="F5888" s="72">
        <v>787410</v>
      </c>
      <c r="G5888" s="86" t="s">
        <v>227</v>
      </c>
      <c r="H5888" s="87">
        <v>0</v>
      </c>
      <c r="I5888" s="87">
        <v>0</v>
      </c>
      <c r="J5888" s="87">
        <v>3231</v>
      </c>
      <c r="K5888" s="87">
        <v>0</v>
      </c>
      <c r="L5888" s="91">
        <v>3231</v>
      </c>
      <c r="M5888" s="80">
        <f t="shared" si="124"/>
        <v>0</v>
      </c>
      <c r="N5888" s="91"/>
      <c r="O5888" s="91"/>
      <c r="P5888" s="91"/>
      <c r="Q5888" s="78">
        <v>110010</v>
      </c>
      <c r="R5888" s="79" t="s">
        <v>150</v>
      </c>
      <c r="S5888" s="78">
        <v>10</v>
      </c>
      <c r="T5888" s="79" t="s">
        <v>150</v>
      </c>
      <c r="U5888" s="78">
        <v>11</v>
      </c>
      <c r="V5888" s="80" t="s">
        <v>156</v>
      </c>
      <c r="W5888" s="92">
        <v>78</v>
      </c>
      <c r="X5888" s="78">
        <v>4</v>
      </c>
    </row>
    <row r="5889" spans="1:24" x14ac:dyDescent="0.25">
      <c r="A5889" s="67"/>
      <c r="B5889" s="67"/>
      <c r="C5889" s="67" t="s">
        <v>822</v>
      </c>
      <c r="D5889" s="109">
        <v>380472</v>
      </c>
      <c r="E5889" s="89" t="s">
        <v>615</v>
      </c>
      <c r="F5889" s="66">
        <v>798142</v>
      </c>
      <c r="G5889" s="66" t="s">
        <v>839</v>
      </c>
      <c r="H5889" s="87"/>
      <c r="I5889" s="87"/>
      <c r="J5889" s="87"/>
      <c r="K5889" s="87"/>
      <c r="L5889" s="91">
        <v>-1591</v>
      </c>
      <c r="M5889" s="80">
        <f t="shared" si="124"/>
        <v>-1591</v>
      </c>
      <c r="N5889" s="91"/>
      <c r="O5889" s="91"/>
      <c r="P5889" s="91"/>
      <c r="Q5889" s="78">
        <v>110010</v>
      </c>
      <c r="R5889" s="79" t="s">
        <v>150</v>
      </c>
      <c r="S5889" s="78">
        <v>10</v>
      </c>
      <c r="T5889" s="79" t="s">
        <v>150</v>
      </c>
      <c r="U5889" s="78">
        <v>11</v>
      </c>
      <c r="V5889" s="80" t="s">
        <v>156</v>
      </c>
      <c r="W5889" s="78">
        <v>79</v>
      </c>
      <c r="X5889" s="78">
        <v>4</v>
      </c>
    </row>
    <row r="5890" spans="1:24" x14ac:dyDescent="0.25">
      <c r="A5890" s="67"/>
      <c r="B5890" s="67">
        <v>4990</v>
      </c>
      <c r="C5890" s="67" t="s">
        <v>823</v>
      </c>
      <c r="D5890" s="109">
        <v>240225</v>
      </c>
      <c r="E5890" s="75" t="s">
        <v>673</v>
      </c>
      <c r="F5890" s="72">
        <v>611310</v>
      </c>
      <c r="G5890" s="75" t="s">
        <v>179</v>
      </c>
      <c r="H5890" s="77">
        <v>8345.65</v>
      </c>
      <c r="I5890" s="77">
        <v>67022.64</v>
      </c>
      <c r="J5890" s="77">
        <v>69685</v>
      </c>
      <c r="K5890" s="77">
        <v>34842.120000000003</v>
      </c>
      <c r="L5890" s="80">
        <v>69684</v>
      </c>
      <c r="M5890" s="80"/>
      <c r="N5890" s="80"/>
      <c r="O5890" s="80"/>
      <c r="P5890" s="80"/>
      <c r="Q5890" s="78">
        <v>110010</v>
      </c>
      <c r="R5890" s="79" t="s">
        <v>44</v>
      </c>
      <c r="S5890" s="78">
        <v>35</v>
      </c>
      <c r="T5890" s="79" t="s">
        <v>44</v>
      </c>
      <c r="U5890" s="78">
        <v>11</v>
      </c>
      <c r="V5890" s="80" t="s">
        <v>156</v>
      </c>
      <c r="W5890" s="78">
        <v>61</v>
      </c>
      <c r="X5890" s="78">
        <v>9</v>
      </c>
    </row>
    <row r="5891" spans="1:24" x14ac:dyDescent="0.25">
      <c r="A5891" s="67"/>
      <c r="B5891" s="67">
        <v>4991</v>
      </c>
      <c r="C5891" s="67" t="s">
        <v>823</v>
      </c>
      <c r="D5891" s="107">
        <v>240225</v>
      </c>
      <c r="E5891" s="75" t="s">
        <v>673</v>
      </c>
      <c r="F5891" s="76">
        <v>611410</v>
      </c>
      <c r="G5891" s="75" t="s">
        <v>209</v>
      </c>
      <c r="H5891" s="77">
        <v>56117.630000000005</v>
      </c>
      <c r="I5891" s="77">
        <v>0</v>
      </c>
      <c r="J5891" s="77">
        <v>0</v>
      </c>
      <c r="K5891" s="77">
        <v>0</v>
      </c>
      <c r="L5891" s="80">
        <v>0</v>
      </c>
      <c r="M5891" s="80"/>
      <c r="N5891" s="80"/>
      <c r="O5891" s="80"/>
      <c r="P5891" s="80"/>
      <c r="Q5891" s="78">
        <v>110010</v>
      </c>
      <c r="R5891" s="79" t="s">
        <v>44</v>
      </c>
      <c r="S5891" s="78">
        <v>35</v>
      </c>
      <c r="T5891" s="79" t="s">
        <v>44</v>
      </c>
      <c r="U5891" s="78">
        <v>11</v>
      </c>
      <c r="V5891" s="80" t="s">
        <v>156</v>
      </c>
      <c r="W5891" s="78">
        <v>61</v>
      </c>
      <c r="X5891" s="78">
        <v>9</v>
      </c>
    </row>
    <row r="5892" spans="1:24" x14ac:dyDescent="0.25">
      <c r="A5892" s="67"/>
      <c r="B5892" s="67">
        <v>4992</v>
      </c>
      <c r="C5892" s="67" t="s">
        <v>823</v>
      </c>
      <c r="D5892" s="107">
        <v>240225</v>
      </c>
      <c r="E5892" s="75" t="s">
        <v>673</v>
      </c>
      <c r="F5892" s="76">
        <v>611420</v>
      </c>
      <c r="G5892" s="75" t="s">
        <v>181</v>
      </c>
      <c r="H5892" s="77">
        <v>76227.56</v>
      </c>
      <c r="I5892" s="77">
        <v>52052.52</v>
      </c>
      <c r="J5892" s="77">
        <v>54135</v>
      </c>
      <c r="K5892" s="77">
        <v>27067.320000000003</v>
      </c>
      <c r="L5892" s="80">
        <v>107098</v>
      </c>
      <c r="M5892" s="80"/>
      <c r="N5892" s="80"/>
      <c r="O5892" s="80"/>
      <c r="P5892" s="80"/>
      <c r="Q5892" s="78">
        <v>110010</v>
      </c>
      <c r="R5892" s="79" t="s">
        <v>44</v>
      </c>
      <c r="S5892" s="78">
        <v>35</v>
      </c>
      <c r="T5892" s="79" t="s">
        <v>44</v>
      </c>
      <c r="U5892" s="78">
        <v>11</v>
      </c>
      <c r="V5892" s="80" t="s">
        <v>156</v>
      </c>
      <c r="W5892" s="78">
        <v>61</v>
      </c>
      <c r="X5892" s="78">
        <v>9</v>
      </c>
    </row>
    <row r="5893" spans="1:24" x14ac:dyDescent="0.25">
      <c r="A5893" s="67"/>
      <c r="B5893" s="67">
        <v>4993</v>
      </c>
      <c r="C5893" s="67" t="s">
        <v>823</v>
      </c>
      <c r="D5893" s="107">
        <v>240225</v>
      </c>
      <c r="E5893" s="75" t="s">
        <v>673</v>
      </c>
      <c r="F5893" s="76">
        <v>611460</v>
      </c>
      <c r="G5893" s="75" t="s">
        <v>182</v>
      </c>
      <c r="H5893" s="77">
        <v>15681.56</v>
      </c>
      <c r="I5893" s="77">
        <v>12781.460000000001</v>
      </c>
      <c r="J5893" s="77">
        <v>15467</v>
      </c>
      <c r="K5893" s="77">
        <v>5048.29</v>
      </c>
      <c r="L5893" s="80">
        <v>15467</v>
      </c>
      <c r="M5893" s="80"/>
      <c r="N5893" s="80"/>
      <c r="O5893" s="80"/>
      <c r="P5893" s="80"/>
      <c r="Q5893" s="78">
        <v>110010</v>
      </c>
      <c r="R5893" s="79" t="s">
        <v>44</v>
      </c>
      <c r="S5893" s="78">
        <v>35</v>
      </c>
      <c r="T5893" s="79" t="s">
        <v>44</v>
      </c>
      <c r="U5893" s="78">
        <v>11</v>
      </c>
      <c r="V5893" s="80" t="s">
        <v>156</v>
      </c>
      <c r="W5893" s="78">
        <v>61</v>
      </c>
      <c r="X5893" s="78">
        <v>9</v>
      </c>
    </row>
    <row r="5894" spans="1:24" x14ac:dyDescent="0.25">
      <c r="A5894" s="67"/>
      <c r="B5894" s="67">
        <v>4994</v>
      </c>
      <c r="C5894" s="67" t="s">
        <v>823</v>
      </c>
      <c r="D5894" s="107">
        <v>240225</v>
      </c>
      <c r="E5894" s="75" t="s">
        <v>673</v>
      </c>
      <c r="F5894" s="76">
        <v>611489</v>
      </c>
      <c r="G5894" s="75" t="s">
        <v>733</v>
      </c>
      <c r="H5894" s="77">
        <v>0</v>
      </c>
      <c r="I5894" s="77">
        <v>75.08</v>
      </c>
      <c r="J5894" s="77">
        <v>30</v>
      </c>
      <c r="K5894" s="77">
        <v>6.51</v>
      </c>
      <c r="L5894" s="80">
        <v>0</v>
      </c>
      <c r="M5894" s="80"/>
      <c r="N5894" s="80"/>
      <c r="O5894" s="80"/>
      <c r="P5894" s="80"/>
      <c r="Q5894" s="78">
        <v>110010</v>
      </c>
      <c r="R5894" s="79" t="s">
        <v>44</v>
      </c>
      <c r="S5894" s="78">
        <v>35</v>
      </c>
      <c r="T5894" s="79" t="s">
        <v>44</v>
      </c>
      <c r="U5894" s="78">
        <v>11</v>
      </c>
      <c r="V5894" s="80" t="s">
        <v>156</v>
      </c>
      <c r="W5894" s="78">
        <v>61</v>
      </c>
      <c r="X5894" s="78">
        <v>9</v>
      </c>
    </row>
    <row r="5895" spans="1:24" x14ac:dyDescent="0.25">
      <c r="A5895" s="67"/>
      <c r="B5895" s="67">
        <v>4995</v>
      </c>
      <c r="C5895" s="67" t="s">
        <v>823</v>
      </c>
      <c r="D5895" s="107">
        <v>240225</v>
      </c>
      <c r="E5895" s="75" t="s">
        <v>673</v>
      </c>
      <c r="F5895" s="76">
        <v>611491</v>
      </c>
      <c r="G5895" s="75" t="s">
        <v>233</v>
      </c>
      <c r="H5895" s="77">
        <v>1427.35</v>
      </c>
      <c r="I5895" s="77">
        <v>0</v>
      </c>
      <c r="J5895" s="77">
        <v>0</v>
      </c>
      <c r="K5895" s="77">
        <v>0</v>
      </c>
      <c r="L5895" s="80">
        <v>0</v>
      </c>
      <c r="M5895" s="80"/>
      <c r="N5895" s="80"/>
      <c r="O5895" s="80"/>
      <c r="P5895" s="80"/>
      <c r="Q5895" s="78">
        <v>110010</v>
      </c>
      <c r="R5895" s="79" t="s">
        <v>44</v>
      </c>
      <c r="S5895" s="78">
        <v>35</v>
      </c>
      <c r="T5895" s="79" t="s">
        <v>44</v>
      </c>
      <c r="U5895" s="78">
        <v>11</v>
      </c>
      <c r="V5895" s="80" t="s">
        <v>156</v>
      </c>
      <c r="W5895" s="78">
        <v>61</v>
      </c>
      <c r="X5895" s="78">
        <v>9</v>
      </c>
    </row>
    <row r="5896" spans="1:24" x14ac:dyDescent="0.25">
      <c r="A5896" s="67"/>
      <c r="B5896" s="67">
        <v>4996</v>
      </c>
      <c r="C5896" s="67" t="s">
        <v>823</v>
      </c>
      <c r="D5896" s="107">
        <v>240225</v>
      </c>
      <c r="E5896" s="75" t="s">
        <v>673</v>
      </c>
      <c r="F5896" s="76">
        <v>611493</v>
      </c>
      <c r="G5896" s="75" t="s">
        <v>218</v>
      </c>
      <c r="H5896" s="77">
        <v>687.51</v>
      </c>
      <c r="I5896" s="77">
        <v>0</v>
      </c>
      <c r="J5896" s="77">
        <v>0</v>
      </c>
      <c r="K5896" s="77">
        <v>0</v>
      </c>
      <c r="L5896" s="80">
        <v>0</v>
      </c>
      <c r="M5896" s="80"/>
      <c r="N5896" s="80"/>
      <c r="O5896" s="80"/>
      <c r="P5896" s="80"/>
      <c r="Q5896" s="78">
        <v>110010</v>
      </c>
      <c r="R5896" s="79" t="s">
        <v>44</v>
      </c>
      <c r="S5896" s="78">
        <v>35</v>
      </c>
      <c r="T5896" s="79" t="s">
        <v>44</v>
      </c>
      <c r="U5896" s="78">
        <v>11</v>
      </c>
      <c r="V5896" s="80" t="s">
        <v>156</v>
      </c>
      <c r="W5896" s="78">
        <v>61</v>
      </c>
      <c r="X5896" s="78">
        <v>9</v>
      </c>
    </row>
    <row r="5897" spans="1:24" x14ac:dyDescent="0.25">
      <c r="A5897" s="67"/>
      <c r="B5897" s="67">
        <v>4997</v>
      </c>
      <c r="C5897" s="67" t="s">
        <v>823</v>
      </c>
      <c r="D5897" s="107">
        <v>240225</v>
      </c>
      <c r="E5897" s="75" t="s">
        <v>673</v>
      </c>
      <c r="F5897" s="76">
        <v>712370</v>
      </c>
      <c r="G5897" s="75" t="s">
        <v>184</v>
      </c>
      <c r="H5897" s="77">
        <v>2499</v>
      </c>
      <c r="I5897" s="77">
        <v>68663.19</v>
      </c>
      <c r="J5897" s="77">
        <v>38270</v>
      </c>
      <c r="K5897" s="77">
        <v>34489.4</v>
      </c>
      <c r="L5897" s="80">
        <v>38000</v>
      </c>
      <c r="M5897" s="80"/>
      <c r="N5897" s="80"/>
      <c r="O5897" s="80"/>
      <c r="P5897" s="80"/>
      <c r="Q5897" s="78">
        <v>110010</v>
      </c>
      <c r="R5897" s="79" t="s">
        <v>44</v>
      </c>
      <c r="S5897" s="78">
        <v>35</v>
      </c>
      <c r="T5897" s="79" t="s">
        <v>44</v>
      </c>
      <c r="U5897" s="78">
        <v>11</v>
      </c>
      <c r="V5897" s="80" t="s">
        <v>156</v>
      </c>
      <c r="W5897" s="78">
        <v>71</v>
      </c>
      <c r="X5897" s="78">
        <v>9</v>
      </c>
    </row>
    <row r="5898" spans="1:24" x14ac:dyDescent="0.25">
      <c r="A5898" s="67"/>
      <c r="B5898" s="67">
        <v>4998</v>
      </c>
      <c r="C5898" s="67" t="s">
        <v>823</v>
      </c>
      <c r="D5898" s="107">
        <v>240225</v>
      </c>
      <c r="E5898" s="75" t="s">
        <v>673</v>
      </c>
      <c r="F5898" s="76">
        <v>712550</v>
      </c>
      <c r="G5898" s="75" t="s">
        <v>187</v>
      </c>
      <c r="H5898" s="77">
        <v>227.95</v>
      </c>
      <c r="I5898" s="77">
        <v>37.99</v>
      </c>
      <c r="J5898" s="77">
        <v>152</v>
      </c>
      <c r="K5898" s="77">
        <v>151.96</v>
      </c>
      <c r="L5898" s="80">
        <v>160</v>
      </c>
      <c r="M5898" s="80"/>
      <c r="N5898" s="80"/>
      <c r="O5898" s="80"/>
      <c r="P5898" s="80"/>
      <c r="Q5898" s="78">
        <v>110010</v>
      </c>
      <c r="R5898" s="79" t="s">
        <v>44</v>
      </c>
      <c r="S5898" s="78">
        <v>35</v>
      </c>
      <c r="T5898" s="79" t="s">
        <v>44</v>
      </c>
      <c r="U5898" s="78">
        <v>11</v>
      </c>
      <c r="V5898" s="80" t="s">
        <v>156</v>
      </c>
      <c r="W5898" s="78">
        <v>71</v>
      </c>
      <c r="X5898" s="78">
        <v>9</v>
      </c>
    </row>
    <row r="5899" spans="1:24" x14ac:dyDescent="0.25">
      <c r="A5899" s="67"/>
      <c r="B5899" s="67">
        <v>4999</v>
      </c>
      <c r="C5899" s="67" t="s">
        <v>823</v>
      </c>
      <c r="D5899" s="107">
        <v>240225</v>
      </c>
      <c r="E5899" s="75" t="s">
        <v>673</v>
      </c>
      <c r="F5899" s="76">
        <v>733120</v>
      </c>
      <c r="G5899" s="75" t="s">
        <v>188</v>
      </c>
      <c r="H5899" s="77">
        <v>0</v>
      </c>
      <c r="I5899" s="77">
        <v>428.27</v>
      </c>
      <c r="J5899" s="77">
        <v>530</v>
      </c>
      <c r="K5899" s="77">
        <v>524.27</v>
      </c>
      <c r="L5899" s="80">
        <v>650</v>
      </c>
      <c r="M5899" s="80"/>
      <c r="N5899" s="80"/>
      <c r="O5899" s="80"/>
      <c r="P5899" s="80"/>
      <c r="Q5899" s="78">
        <v>110010</v>
      </c>
      <c r="R5899" s="79" t="s">
        <v>44</v>
      </c>
      <c r="S5899" s="78">
        <v>35</v>
      </c>
      <c r="T5899" s="79" t="s">
        <v>44</v>
      </c>
      <c r="U5899" s="78">
        <v>11</v>
      </c>
      <c r="V5899" s="80" t="s">
        <v>156</v>
      </c>
      <c r="W5899" s="78">
        <v>73</v>
      </c>
      <c r="X5899" s="78">
        <v>9</v>
      </c>
    </row>
    <row r="5900" spans="1:24" x14ac:dyDescent="0.25">
      <c r="A5900" s="67"/>
      <c r="B5900" s="67">
        <v>5000</v>
      </c>
      <c r="C5900" s="67" t="s">
        <v>823</v>
      </c>
      <c r="D5900" s="107">
        <v>240225</v>
      </c>
      <c r="E5900" s="75" t="s">
        <v>673</v>
      </c>
      <c r="F5900" s="76">
        <v>755240</v>
      </c>
      <c r="G5900" s="75" t="s">
        <v>193</v>
      </c>
      <c r="H5900" s="77">
        <v>49193.74</v>
      </c>
      <c r="I5900" s="77">
        <v>53849</v>
      </c>
      <c r="J5900" s="77">
        <v>49257</v>
      </c>
      <c r="K5900" s="77">
        <v>49257</v>
      </c>
      <c r="L5900" s="80">
        <f>50000+15000</f>
        <v>65000</v>
      </c>
      <c r="M5900" s="80"/>
      <c r="N5900" s="80"/>
      <c r="O5900" s="80">
        <v>15000</v>
      </c>
      <c r="P5900" s="80"/>
      <c r="Q5900" s="78">
        <v>110010</v>
      </c>
      <c r="R5900" s="79" t="s">
        <v>44</v>
      </c>
      <c r="S5900" s="78">
        <v>35</v>
      </c>
      <c r="T5900" s="79" t="s">
        <v>44</v>
      </c>
      <c r="U5900" s="78">
        <v>11</v>
      </c>
      <c r="V5900" s="80" t="s">
        <v>156</v>
      </c>
      <c r="W5900" s="78">
        <v>75</v>
      </c>
      <c r="X5900" s="78">
        <v>9</v>
      </c>
    </row>
    <row r="5901" spans="1:24" x14ac:dyDescent="0.25">
      <c r="A5901" s="67"/>
      <c r="B5901" s="67">
        <v>5001</v>
      </c>
      <c r="C5901" s="67" t="s">
        <v>823</v>
      </c>
      <c r="D5901" s="107">
        <v>240225</v>
      </c>
      <c r="E5901" s="75" t="s">
        <v>673</v>
      </c>
      <c r="F5901" s="76">
        <v>755360</v>
      </c>
      <c r="G5901" s="75" t="s">
        <v>225</v>
      </c>
      <c r="H5901" s="77">
        <v>0</v>
      </c>
      <c r="I5901" s="77">
        <v>0</v>
      </c>
      <c r="J5901" s="77">
        <v>444</v>
      </c>
      <c r="K5901" s="77">
        <v>443.08</v>
      </c>
      <c r="L5901" s="80">
        <v>0</v>
      </c>
      <c r="M5901" s="80"/>
      <c r="N5901" s="80"/>
      <c r="O5901" s="80"/>
      <c r="P5901" s="80"/>
      <c r="Q5901" s="78">
        <v>110010</v>
      </c>
      <c r="R5901" s="79" t="s">
        <v>44</v>
      </c>
      <c r="S5901" s="78">
        <v>35</v>
      </c>
      <c r="T5901" s="79" t="s">
        <v>44</v>
      </c>
      <c r="U5901" s="78">
        <v>11</v>
      </c>
      <c r="V5901" s="80" t="s">
        <v>156</v>
      </c>
      <c r="W5901" s="78">
        <v>75</v>
      </c>
      <c r="X5901" s="78">
        <v>9</v>
      </c>
    </row>
    <row r="5902" spans="1:24" x14ac:dyDescent="0.25">
      <c r="A5902" s="67"/>
      <c r="B5902" s="67">
        <v>5002</v>
      </c>
      <c r="C5902" s="67" t="s">
        <v>823</v>
      </c>
      <c r="D5902" s="107">
        <v>240225</v>
      </c>
      <c r="E5902" s="75" t="s">
        <v>673</v>
      </c>
      <c r="F5902" s="76">
        <v>787430</v>
      </c>
      <c r="G5902" s="75" t="s">
        <v>207</v>
      </c>
      <c r="H5902" s="77">
        <v>0</v>
      </c>
      <c r="I5902" s="77">
        <v>3744.66</v>
      </c>
      <c r="J5902" s="77">
        <v>3015</v>
      </c>
      <c r="K5902" s="77">
        <v>2971.22</v>
      </c>
      <c r="L5902" s="80">
        <v>0</v>
      </c>
      <c r="M5902" s="80"/>
      <c r="N5902" s="80"/>
      <c r="O5902" s="80"/>
      <c r="P5902" s="80"/>
      <c r="Q5902" s="78">
        <v>110010</v>
      </c>
      <c r="R5902" s="79" t="s">
        <v>44</v>
      </c>
      <c r="S5902" s="78">
        <v>35</v>
      </c>
      <c r="T5902" s="79" t="s">
        <v>44</v>
      </c>
      <c r="U5902" s="78">
        <v>11</v>
      </c>
      <c r="V5902" s="80" t="s">
        <v>156</v>
      </c>
      <c r="W5902" s="78">
        <v>78</v>
      </c>
      <c r="X5902" s="78">
        <v>9</v>
      </c>
    </row>
    <row r="5903" spans="1:24" x14ac:dyDescent="0.25">
      <c r="A5903" s="67"/>
      <c r="B5903" s="67"/>
      <c r="C5903" s="67" t="s">
        <v>823</v>
      </c>
      <c r="D5903" s="107">
        <v>240225</v>
      </c>
      <c r="E5903" s="75" t="s">
        <v>673</v>
      </c>
      <c r="F5903" s="66">
        <v>798142</v>
      </c>
      <c r="G5903" s="66" t="s">
        <v>839</v>
      </c>
      <c r="H5903" s="77"/>
      <c r="I5903" s="77"/>
      <c r="J5903" s="77"/>
      <c r="K5903" s="77"/>
      <c r="L5903" s="80">
        <v>-8881</v>
      </c>
      <c r="M5903" s="80"/>
      <c r="N5903" s="80"/>
      <c r="O5903" s="80"/>
      <c r="P5903" s="80"/>
      <c r="Q5903" s="78">
        <v>110010</v>
      </c>
      <c r="R5903" s="79" t="s">
        <v>44</v>
      </c>
      <c r="S5903" s="78">
        <v>35</v>
      </c>
      <c r="T5903" s="79" t="s">
        <v>44</v>
      </c>
      <c r="U5903" s="78">
        <v>11</v>
      </c>
      <c r="V5903" s="80" t="s">
        <v>156</v>
      </c>
      <c r="W5903" s="78">
        <v>79</v>
      </c>
      <c r="X5903" s="78">
        <v>9</v>
      </c>
    </row>
    <row r="5904" spans="1:24" x14ac:dyDescent="0.25">
      <c r="A5904" s="67"/>
      <c r="B5904" s="67">
        <v>5003</v>
      </c>
      <c r="C5904" s="67" t="s">
        <v>824</v>
      </c>
      <c r="D5904" s="107">
        <v>221132</v>
      </c>
      <c r="E5904" s="75" t="s">
        <v>374</v>
      </c>
      <c r="F5904" s="76">
        <v>611210</v>
      </c>
      <c r="G5904" s="75" t="s">
        <v>221</v>
      </c>
      <c r="H5904" s="77">
        <v>58281.960000000014</v>
      </c>
      <c r="I5904" s="77">
        <v>23294.15</v>
      </c>
      <c r="J5904" s="77">
        <v>58143</v>
      </c>
      <c r="K5904" s="77">
        <v>29071.139999999996</v>
      </c>
      <c r="L5904" s="80">
        <v>58142</v>
      </c>
      <c r="M5904" s="80"/>
      <c r="N5904" s="80"/>
      <c r="O5904" s="80"/>
      <c r="P5904" s="80"/>
      <c r="Q5904" s="78">
        <v>110010</v>
      </c>
      <c r="R5904" s="79" t="s">
        <v>31</v>
      </c>
      <c r="S5904" s="78">
        <v>30</v>
      </c>
      <c r="T5904" s="79" t="s">
        <v>31</v>
      </c>
      <c r="U5904" s="78">
        <v>11</v>
      </c>
      <c r="V5904" s="80" t="s">
        <v>156</v>
      </c>
      <c r="W5904" s="78">
        <v>61</v>
      </c>
      <c r="X5904" s="78">
        <v>9</v>
      </c>
    </row>
    <row r="5905" spans="1:24" x14ac:dyDescent="0.25">
      <c r="A5905" s="67"/>
      <c r="B5905" s="67">
        <v>5004</v>
      </c>
      <c r="C5905" s="67" t="s">
        <v>824</v>
      </c>
      <c r="D5905" s="107">
        <v>221132</v>
      </c>
      <c r="E5905" s="75" t="s">
        <v>374</v>
      </c>
      <c r="F5905" s="76">
        <v>611420</v>
      </c>
      <c r="G5905" s="75" t="s">
        <v>181</v>
      </c>
      <c r="H5905" s="77">
        <v>0</v>
      </c>
      <c r="I5905" s="77">
        <v>0</v>
      </c>
      <c r="J5905" s="77">
        <v>34000</v>
      </c>
      <c r="K5905" s="77">
        <v>0</v>
      </c>
      <c r="L5905" s="80">
        <v>0</v>
      </c>
      <c r="M5905" s="80"/>
      <c r="N5905" s="80"/>
      <c r="O5905" s="80"/>
      <c r="P5905" s="80"/>
      <c r="Q5905" s="78">
        <v>110010</v>
      </c>
      <c r="R5905" s="79" t="s">
        <v>31</v>
      </c>
      <c r="S5905" s="78">
        <v>30</v>
      </c>
      <c r="T5905" s="79" t="s">
        <v>31</v>
      </c>
      <c r="U5905" s="78">
        <v>11</v>
      </c>
      <c r="V5905" s="80" t="s">
        <v>156</v>
      </c>
      <c r="W5905" s="78">
        <v>61</v>
      </c>
      <c r="X5905" s="78">
        <v>9</v>
      </c>
    </row>
    <row r="5906" spans="1:24" x14ac:dyDescent="0.25">
      <c r="A5906" s="67"/>
      <c r="B5906" s="67">
        <v>5005</v>
      </c>
      <c r="C5906" s="67" t="s">
        <v>824</v>
      </c>
      <c r="D5906" s="107">
        <v>221132</v>
      </c>
      <c r="E5906" s="75" t="s">
        <v>374</v>
      </c>
      <c r="F5906" s="76">
        <v>611430</v>
      </c>
      <c r="G5906" s="75" t="s">
        <v>255</v>
      </c>
      <c r="H5906" s="77">
        <v>22576.199999999997</v>
      </c>
      <c r="I5906" s="77">
        <v>24524.38</v>
      </c>
      <c r="J5906" s="77">
        <v>25472</v>
      </c>
      <c r="K5906" s="77">
        <v>12735.839999999998</v>
      </c>
      <c r="L5906" s="80">
        <v>25472</v>
      </c>
      <c r="M5906" s="80"/>
      <c r="N5906" s="80"/>
      <c r="O5906" s="80"/>
      <c r="P5906" s="80"/>
      <c r="Q5906" s="78">
        <v>110010</v>
      </c>
      <c r="R5906" s="79" t="s">
        <v>31</v>
      </c>
      <c r="S5906" s="78">
        <v>30</v>
      </c>
      <c r="T5906" s="79" t="s">
        <v>31</v>
      </c>
      <c r="U5906" s="78">
        <v>11</v>
      </c>
      <c r="V5906" s="80" t="s">
        <v>156</v>
      </c>
      <c r="W5906" s="78">
        <v>61</v>
      </c>
      <c r="X5906" s="78">
        <v>9</v>
      </c>
    </row>
    <row r="5907" spans="1:24" x14ac:dyDescent="0.25">
      <c r="A5907" s="67"/>
      <c r="B5907" s="67">
        <v>5006</v>
      </c>
      <c r="C5907" s="67" t="s">
        <v>824</v>
      </c>
      <c r="D5907" s="107">
        <v>221132</v>
      </c>
      <c r="E5907" s="75" t="s">
        <v>374</v>
      </c>
      <c r="F5907" s="76">
        <v>611460</v>
      </c>
      <c r="G5907" s="75" t="s">
        <v>182</v>
      </c>
      <c r="H5907" s="77">
        <v>2370.64</v>
      </c>
      <c r="I5907" s="77">
        <v>5874.32</v>
      </c>
      <c r="J5907" s="77">
        <v>10992</v>
      </c>
      <c r="K5907" s="77">
        <v>5894.34</v>
      </c>
      <c r="L5907" s="80">
        <v>10000</v>
      </c>
      <c r="M5907" s="80"/>
      <c r="N5907" s="80"/>
      <c r="O5907" s="80"/>
      <c r="P5907" s="80"/>
      <c r="Q5907" s="78">
        <v>110010</v>
      </c>
      <c r="R5907" s="79" t="s">
        <v>31</v>
      </c>
      <c r="S5907" s="78">
        <v>30</v>
      </c>
      <c r="T5907" s="79" t="s">
        <v>31</v>
      </c>
      <c r="U5907" s="78">
        <v>11</v>
      </c>
      <c r="V5907" s="80" t="s">
        <v>156</v>
      </c>
      <c r="W5907" s="78">
        <v>61</v>
      </c>
      <c r="X5907" s="78">
        <v>9</v>
      </c>
    </row>
    <row r="5908" spans="1:24" x14ac:dyDescent="0.25">
      <c r="A5908" s="67"/>
      <c r="B5908" s="67">
        <v>5007</v>
      </c>
      <c r="C5908" s="67" t="s">
        <v>824</v>
      </c>
      <c r="D5908" s="107">
        <v>221132</v>
      </c>
      <c r="E5908" s="75" t="s">
        <v>374</v>
      </c>
      <c r="F5908" s="76">
        <v>611478</v>
      </c>
      <c r="G5908" s="75" t="s">
        <v>288</v>
      </c>
      <c r="H5908" s="77">
        <v>277878.74000000005</v>
      </c>
      <c r="I5908" s="77">
        <v>270763.27</v>
      </c>
      <c r="J5908" s="77">
        <v>307329</v>
      </c>
      <c r="K5908" s="77">
        <v>150801.38</v>
      </c>
      <c r="L5908" s="80">
        <v>349529</v>
      </c>
      <c r="M5908" s="80"/>
      <c r="N5908" s="80"/>
      <c r="O5908" s="80"/>
      <c r="P5908" s="80"/>
      <c r="Q5908" s="78">
        <v>110010</v>
      </c>
      <c r="R5908" s="79" t="s">
        <v>31</v>
      </c>
      <c r="S5908" s="78">
        <v>30</v>
      </c>
      <c r="T5908" s="79" t="s">
        <v>31</v>
      </c>
      <c r="U5908" s="78">
        <v>11</v>
      </c>
      <c r="V5908" s="80" t="s">
        <v>156</v>
      </c>
      <c r="W5908" s="78">
        <v>61</v>
      </c>
      <c r="X5908" s="78">
        <v>9</v>
      </c>
    </row>
    <row r="5909" spans="1:24" x14ac:dyDescent="0.25">
      <c r="A5909" s="67"/>
      <c r="B5909" s="67">
        <v>5008</v>
      </c>
      <c r="C5909" s="67" t="s">
        <v>824</v>
      </c>
      <c r="D5909" s="107">
        <v>221132</v>
      </c>
      <c r="E5909" s="75" t="s">
        <v>374</v>
      </c>
      <c r="F5909" s="76">
        <v>611480</v>
      </c>
      <c r="G5909" s="75" t="s">
        <v>289</v>
      </c>
      <c r="H5909" s="77">
        <v>115772.05</v>
      </c>
      <c r="I5909" s="77">
        <v>114236.46</v>
      </c>
      <c r="J5909" s="77">
        <v>127700</v>
      </c>
      <c r="K5909" s="77">
        <v>56679.72</v>
      </c>
      <c r="L5909" s="80">
        <v>127700</v>
      </c>
      <c r="M5909" s="80"/>
      <c r="N5909" s="80"/>
      <c r="O5909" s="80"/>
      <c r="P5909" s="80"/>
      <c r="Q5909" s="78">
        <v>110010</v>
      </c>
      <c r="R5909" s="79" t="s">
        <v>31</v>
      </c>
      <c r="S5909" s="78">
        <v>30</v>
      </c>
      <c r="T5909" s="79" t="s">
        <v>31</v>
      </c>
      <c r="U5909" s="78">
        <v>11</v>
      </c>
      <c r="V5909" s="80" t="s">
        <v>156</v>
      </c>
      <c r="W5909" s="78">
        <v>61</v>
      </c>
      <c r="X5909" s="78">
        <v>9</v>
      </c>
    </row>
    <row r="5910" spans="1:24" x14ac:dyDescent="0.25">
      <c r="A5910" s="67"/>
      <c r="B5910" s="67">
        <v>5009</v>
      </c>
      <c r="C5910" s="67" t="s">
        <v>824</v>
      </c>
      <c r="D5910" s="107">
        <v>221132</v>
      </c>
      <c r="E5910" s="75" t="s">
        <v>374</v>
      </c>
      <c r="F5910" s="76">
        <v>611489</v>
      </c>
      <c r="G5910" s="75" t="s">
        <v>733</v>
      </c>
      <c r="H5910" s="77">
        <v>0</v>
      </c>
      <c r="I5910" s="77">
        <v>1004.1499999999999</v>
      </c>
      <c r="J5910" s="77">
        <v>1661</v>
      </c>
      <c r="K5910" s="77">
        <v>1660.24</v>
      </c>
      <c r="L5910" s="80">
        <v>1300</v>
      </c>
      <c r="M5910" s="80"/>
      <c r="N5910" s="80"/>
      <c r="O5910" s="80"/>
      <c r="P5910" s="80"/>
      <c r="Q5910" s="78">
        <v>110010</v>
      </c>
      <c r="R5910" s="79" t="s">
        <v>31</v>
      </c>
      <c r="S5910" s="78">
        <v>30</v>
      </c>
      <c r="T5910" s="79" t="s">
        <v>31</v>
      </c>
      <c r="U5910" s="78">
        <v>11</v>
      </c>
      <c r="V5910" s="80" t="s">
        <v>156</v>
      </c>
      <c r="W5910" s="78">
        <v>61</v>
      </c>
      <c r="X5910" s="78">
        <v>9</v>
      </c>
    </row>
    <row r="5911" spans="1:24" x14ac:dyDescent="0.25">
      <c r="A5911" s="67"/>
      <c r="B5911" s="67">
        <v>5010</v>
      </c>
      <c r="C5911" s="67" t="s">
        <v>824</v>
      </c>
      <c r="D5911" s="107">
        <v>221132</v>
      </c>
      <c r="E5911" s="75" t="s">
        <v>374</v>
      </c>
      <c r="F5911" s="76">
        <v>611491</v>
      </c>
      <c r="G5911" s="75" t="s">
        <v>233</v>
      </c>
      <c r="H5911" s="77">
        <v>2929.94</v>
      </c>
      <c r="I5911" s="77">
        <v>906.09</v>
      </c>
      <c r="J5911" s="77">
        <v>511</v>
      </c>
      <c r="K5911" s="77">
        <v>0</v>
      </c>
      <c r="L5911" s="80">
        <v>3000</v>
      </c>
      <c r="M5911" s="80"/>
      <c r="N5911" s="80"/>
      <c r="O5911" s="80"/>
      <c r="P5911" s="80"/>
      <c r="Q5911" s="78">
        <v>110010</v>
      </c>
      <c r="R5911" s="79" t="s">
        <v>31</v>
      </c>
      <c r="S5911" s="78">
        <v>30</v>
      </c>
      <c r="T5911" s="79" t="s">
        <v>31</v>
      </c>
      <c r="U5911" s="78">
        <v>11</v>
      </c>
      <c r="V5911" s="80" t="s">
        <v>156</v>
      </c>
      <c r="W5911" s="78">
        <v>61</v>
      </c>
      <c r="X5911" s="78">
        <v>9</v>
      </c>
    </row>
    <row r="5912" spans="1:24" x14ac:dyDescent="0.25">
      <c r="A5912" s="67"/>
      <c r="B5912" s="67">
        <v>5011</v>
      </c>
      <c r="C5912" s="67" t="s">
        <v>824</v>
      </c>
      <c r="D5912" s="107">
        <v>221132</v>
      </c>
      <c r="E5912" s="75" t="s">
        <v>374</v>
      </c>
      <c r="F5912" s="76">
        <v>611492</v>
      </c>
      <c r="G5912" s="75" t="s">
        <v>183</v>
      </c>
      <c r="H5912" s="77">
        <v>1482.78</v>
      </c>
      <c r="I5912" s="77">
        <v>3448.4900000000002</v>
      </c>
      <c r="J5912" s="77">
        <v>879</v>
      </c>
      <c r="K5912" s="77">
        <v>218.22</v>
      </c>
      <c r="L5912" s="80">
        <v>2000</v>
      </c>
      <c r="M5912" s="80"/>
      <c r="N5912" s="80"/>
      <c r="O5912" s="80"/>
      <c r="P5912" s="80"/>
      <c r="Q5912" s="78">
        <v>110010</v>
      </c>
      <c r="R5912" s="79" t="s">
        <v>31</v>
      </c>
      <c r="S5912" s="78">
        <v>30</v>
      </c>
      <c r="T5912" s="79" t="s">
        <v>31</v>
      </c>
      <c r="U5912" s="78">
        <v>11</v>
      </c>
      <c r="V5912" s="80" t="s">
        <v>156</v>
      </c>
      <c r="W5912" s="78">
        <v>61</v>
      </c>
      <c r="X5912" s="78">
        <v>9</v>
      </c>
    </row>
    <row r="5913" spans="1:24" x14ac:dyDescent="0.25">
      <c r="A5913" s="67"/>
      <c r="B5913" s="67">
        <v>5012</v>
      </c>
      <c r="C5913" s="67" t="s">
        <v>824</v>
      </c>
      <c r="D5913" s="107">
        <v>221132</v>
      </c>
      <c r="E5913" s="75" t="s">
        <v>374</v>
      </c>
      <c r="F5913" s="76">
        <v>611493</v>
      </c>
      <c r="G5913" s="75" t="s">
        <v>218</v>
      </c>
      <c r="H5913" s="77">
        <v>3722.31</v>
      </c>
      <c r="I5913" s="77">
        <v>306.45999999999998</v>
      </c>
      <c r="J5913" s="77">
        <v>0</v>
      </c>
      <c r="K5913" s="77">
        <v>0</v>
      </c>
      <c r="L5913" s="80">
        <v>0</v>
      </c>
      <c r="M5913" s="80"/>
      <c r="N5913" s="80"/>
      <c r="O5913" s="80"/>
      <c r="P5913" s="80"/>
      <c r="Q5913" s="78">
        <v>110010</v>
      </c>
      <c r="R5913" s="79" t="s">
        <v>31</v>
      </c>
      <c r="S5913" s="78">
        <v>30</v>
      </c>
      <c r="T5913" s="79" t="s">
        <v>31</v>
      </c>
      <c r="U5913" s="78">
        <v>11</v>
      </c>
      <c r="V5913" s="80" t="s">
        <v>156</v>
      </c>
      <c r="W5913" s="78">
        <v>61</v>
      </c>
      <c r="X5913" s="78">
        <v>9</v>
      </c>
    </row>
    <row r="5914" spans="1:24" x14ac:dyDescent="0.25">
      <c r="A5914" s="67"/>
      <c r="B5914" s="67">
        <v>5013</v>
      </c>
      <c r="C5914" s="67" t="s">
        <v>824</v>
      </c>
      <c r="D5914" s="107">
        <v>221132</v>
      </c>
      <c r="E5914" s="75" t="s">
        <v>374</v>
      </c>
      <c r="F5914" s="76">
        <v>611510</v>
      </c>
      <c r="G5914" s="75" t="s">
        <v>212</v>
      </c>
      <c r="H5914" s="77">
        <v>3674.63</v>
      </c>
      <c r="I5914" s="77">
        <v>15184.66</v>
      </c>
      <c r="J5914" s="77">
        <v>15498</v>
      </c>
      <c r="K5914" s="77">
        <v>15497.369999999999</v>
      </c>
      <c r="L5914" s="80">
        <f>13834+10400</f>
        <v>24234</v>
      </c>
      <c r="M5914" s="80"/>
      <c r="N5914" s="80"/>
      <c r="O5914" s="80"/>
      <c r="P5914" s="80">
        <v>10400</v>
      </c>
      <c r="Q5914" s="78">
        <v>110010</v>
      </c>
      <c r="R5914" s="79" t="s">
        <v>31</v>
      </c>
      <c r="S5914" s="78">
        <v>30</v>
      </c>
      <c r="T5914" s="79" t="s">
        <v>31</v>
      </c>
      <c r="U5914" s="78">
        <v>11</v>
      </c>
      <c r="V5914" s="80" t="s">
        <v>156</v>
      </c>
      <c r="W5914" s="78">
        <v>61</v>
      </c>
      <c r="X5914" s="78">
        <v>9</v>
      </c>
    </row>
    <row r="5915" spans="1:24" x14ac:dyDescent="0.25">
      <c r="A5915" s="67"/>
      <c r="B5915" s="67">
        <v>5014</v>
      </c>
      <c r="C5915" s="67" t="s">
        <v>824</v>
      </c>
      <c r="D5915" s="107">
        <v>221132</v>
      </c>
      <c r="E5915" s="75" t="s">
        <v>374</v>
      </c>
      <c r="F5915" s="76">
        <v>611520</v>
      </c>
      <c r="G5915" s="75" t="s">
        <v>275</v>
      </c>
      <c r="H5915" s="77">
        <v>7247.56</v>
      </c>
      <c r="I5915" s="77">
        <v>6073.73</v>
      </c>
      <c r="J5915" s="77">
        <v>0</v>
      </c>
      <c r="K5915" s="77">
        <v>0</v>
      </c>
      <c r="L5915" s="80">
        <v>0</v>
      </c>
      <c r="M5915" s="80"/>
      <c r="N5915" s="80"/>
      <c r="O5915" s="80"/>
      <c r="P5915" s="80"/>
      <c r="Q5915" s="78">
        <v>110010</v>
      </c>
      <c r="R5915" s="79" t="s">
        <v>31</v>
      </c>
      <c r="S5915" s="78">
        <v>30</v>
      </c>
      <c r="T5915" s="79" t="s">
        <v>31</v>
      </c>
      <c r="U5915" s="78">
        <v>11</v>
      </c>
      <c r="V5915" s="80" t="s">
        <v>156</v>
      </c>
      <c r="W5915" s="78">
        <v>61</v>
      </c>
      <c r="X5915" s="78">
        <v>9</v>
      </c>
    </row>
    <row r="5916" spans="1:24" x14ac:dyDescent="0.25">
      <c r="A5916" s="67"/>
      <c r="B5916" s="67">
        <v>5015</v>
      </c>
      <c r="C5916" s="67" t="s">
        <v>824</v>
      </c>
      <c r="D5916" s="107">
        <v>221132</v>
      </c>
      <c r="E5916" s="75" t="s">
        <v>374</v>
      </c>
      <c r="F5916" s="76">
        <v>712355</v>
      </c>
      <c r="G5916" s="75" t="s">
        <v>376</v>
      </c>
      <c r="H5916" s="77">
        <v>633.6</v>
      </c>
      <c r="I5916" s="77">
        <v>0</v>
      </c>
      <c r="J5916" s="77">
        <v>0</v>
      </c>
      <c r="K5916" s="77">
        <v>0</v>
      </c>
      <c r="L5916" s="80">
        <v>0</v>
      </c>
      <c r="M5916" s="80"/>
      <c r="N5916" s="80"/>
      <c r="O5916" s="80"/>
      <c r="P5916" s="80"/>
      <c r="Q5916" s="78">
        <v>110010</v>
      </c>
      <c r="R5916" s="79" t="s">
        <v>31</v>
      </c>
      <c r="S5916" s="78">
        <v>30</v>
      </c>
      <c r="T5916" s="79" t="s">
        <v>31</v>
      </c>
      <c r="U5916" s="78">
        <v>11</v>
      </c>
      <c r="V5916" s="80" t="s">
        <v>156</v>
      </c>
      <c r="W5916" s="78">
        <v>71</v>
      </c>
      <c r="X5916" s="78">
        <v>9</v>
      </c>
    </row>
    <row r="5917" spans="1:24" x14ac:dyDescent="0.25">
      <c r="A5917" s="67"/>
      <c r="B5917" s="67">
        <v>5016</v>
      </c>
      <c r="C5917" s="67" t="s">
        <v>824</v>
      </c>
      <c r="D5917" s="107">
        <v>221132</v>
      </c>
      <c r="E5917" s="75" t="s">
        <v>374</v>
      </c>
      <c r="F5917" s="76">
        <v>712420</v>
      </c>
      <c r="G5917" s="75" t="s">
        <v>223</v>
      </c>
      <c r="H5917" s="77">
        <v>2202.6</v>
      </c>
      <c r="I5917" s="77">
        <v>2202.6</v>
      </c>
      <c r="J5917" s="77">
        <v>3000</v>
      </c>
      <c r="K5917" s="77">
        <v>1101.3</v>
      </c>
      <c r="L5917" s="80">
        <v>3000</v>
      </c>
      <c r="M5917" s="80"/>
      <c r="N5917" s="80"/>
      <c r="O5917" s="80"/>
      <c r="P5917" s="80"/>
      <c r="Q5917" s="78">
        <v>110010</v>
      </c>
      <c r="R5917" s="79" t="s">
        <v>31</v>
      </c>
      <c r="S5917" s="78">
        <v>30</v>
      </c>
      <c r="T5917" s="79" t="s">
        <v>31</v>
      </c>
      <c r="U5917" s="78">
        <v>11</v>
      </c>
      <c r="V5917" s="80" t="s">
        <v>156</v>
      </c>
      <c r="W5917" s="78">
        <v>71</v>
      </c>
      <c r="X5917" s="78">
        <v>9</v>
      </c>
    </row>
    <row r="5918" spans="1:24" x14ac:dyDescent="0.25">
      <c r="A5918" s="67"/>
      <c r="B5918" s="67">
        <v>5017</v>
      </c>
      <c r="C5918" s="67" t="s">
        <v>824</v>
      </c>
      <c r="D5918" s="107">
        <v>221132</v>
      </c>
      <c r="E5918" s="75" t="s">
        <v>374</v>
      </c>
      <c r="F5918" s="76">
        <v>712430</v>
      </c>
      <c r="G5918" s="75" t="s">
        <v>696</v>
      </c>
      <c r="H5918" s="77">
        <v>38.850000000000009</v>
      </c>
      <c r="I5918" s="77">
        <v>0</v>
      </c>
      <c r="J5918" s="77">
        <v>500</v>
      </c>
      <c r="K5918" s="77">
        <v>4.8600000000000003</v>
      </c>
      <c r="L5918" s="80">
        <v>500</v>
      </c>
      <c r="M5918" s="80"/>
      <c r="N5918" s="80"/>
      <c r="O5918" s="80"/>
      <c r="P5918" s="80"/>
      <c r="Q5918" s="78">
        <v>110010</v>
      </c>
      <c r="R5918" s="79" t="s">
        <v>31</v>
      </c>
      <c r="S5918" s="78">
        <v>30</v>
      </c>
      <c r="T5918" s="79" t="s">
        <v>31</v>
      </c>
      <c r="U5918" s="78">
        <v>11</v>
      </c>
      <c r="V5918" s="80" t="s">
        <v>156</v>
      </c>
      <c r="W5918" s="78">
        <v>71</v>
      </c>
      <c r="X5918" s="78">
        <v>9</v>
      </c>
    </row>
    <row r="5919" spans="1:24" x14ac:dyDescent="0.25">
      <c r="A5919" s="67"/>
      <c r="B5919" s="67">
        <v>5018</v>
      </c>
      <c r="C5919" s="67" t="s">
        <v>824</v>
      </c>
      <c r="D5919" s="107">
        <v>221132</v>
      </c>
      <c r="E5919" s="75" t="s">
        <v>374</v>
      </c>
      <c r="F5919" s="76">
        <v>733120</v>
      </c>
      <c r="G5919" s="75" t="s">
        <v>188</v>
      </c>
      <c r="H5919" s="77">
        <v>2919.2</v>
      </c>
      <c r="I5919" s="77">
        <v>5084.9400000000005</v>
      </c>
      <c r="J5919" s="77">
        <v>4500</v>
      </c>
      <c r="K5919" s="77">
        <v>3927.39</v>
      </c>
      <c r="L5919" s="80">
        <v>5000</v>
      </c>
      <c r="M5919" s="80"/>
      <c r="N5919" s="80"/>
      <c r="O5919" s="80"/>
      <c r="P5919" s="80"/>
      <c r="Q5919" s="78">
        <v>110010</v>
      </c>
      <c r="R5919" s="79" t="s">
        <v>31</v>
      </c>
      <c r="S5919" s="78">
        <v>30</v>
      </c>
      <c r="T5919" s="79" t="s">
        <v>31</v>
      </c>
      <c r="U5919" s="78">
        <v>11</v>
      </c>
      <c r="V5919" s="80" t="s">
        <v>156</v>
      </c>
      <c r="W5919" s="78">
        <v>73</v>
      </c>
      <c r="X5919" s="78">
        <v>9</v>
      </c>
    </row>
    <row r="5920" spans="1:24" x14ac:dyDescent="0.25">
      <c r="A5920" s="67"/>
      <c r="B5920" s="67">
        <v>5019</v>
      </c>
      <c r="C5920" s="67" t="s">
        <v>824</v>
      </c>
      <c r="D5920" s="107">
        <v>221132</v>
      </c>
      <c r="E5920" s="75" t="s">
        <v>374</v>
      </c>
      <c r="F5920" s="76">
        <v>733210</v>
      </c>
      <c r="G5920" s="75" t="s">
        <v>251</v>
      </c>
      <c r="H5920" s="77">
        <v>265</v>
      </c>
      <c r="I5920" s="77">
        <v>278</v>
      </c>
      <c r="J5920" s="77">
        <v>300</v>
      </c>
      <c r="K5920" s="77">
        <v>74.39</v>
      </c>
      <c r="L5920" s="80">
        <v>300</v>
      </c>
      <c r="M5920" s="80"/>
      <c r="N5920" s="80"/>
      <c r="O5920" s="80"/>
      <c r="P5920" s="80"/>
      <c r="Q5920" s="78">
        <v>110010</v>
      </c>
      <c r="R5920" s="79" t="s">
        <v>31</v>
      </c>
      <c r="S5920" s="78">
        <v>30</v>
      </c>
      <c r="T5920" s="79" t="s">
        <v>31</v>
      </c>
      <c r="U5920" s="78">
        <v>11</v>
      </c>
      <c r="V5920" s="80" t="s">
        <v>156</v>
      </c>
      <c r="W5920" s="78">
        <v>73</v>
      </c>
      <c r="X5920" s="78">
        <v>9</v>
      </c>
    </row>
    <row r="5921" spans="1:24" x14ac:dyDescent="0.25">
      <c r="A5921" s="67"/>
      <c r="B5921" s="67">
        <v>5020</v>
      </c>
      <c r="C5921" s="67" t="s">
        <v>824</v>
      </c>
      <c r="D5921" s="107">
        <v>221132</v>
      </c>
      <c r="E5921" s="75" t="s">
        <v>374</v>
      </c>
      <c r="F5921" s="76">
        <v>744210</v>
      </c>
      <c r="G5921" s="75" t="s">
        <v>190</v>
      </c>
      <c r="H5921" s="77">
        <v>418.38</v>
      </c>
      <c r="I5921" s="77">
        <v>1252.8</v>
      </c>
      <c r="J5921" s="77">
        <v>1793</v>
      </c>
      <c r="K5921" s="77">
        <v>714.76</v>
      </c>
      <c r="L5921" s="80">
        <v>1500</v>
      </c>
      <c r="M5921" s="80"/>
      <c r="N5921" s="80"/>
      <c r="O5921" s="80"/>
      <c r="P5921" s="80"/>
      <c r="Q5921" s="78">
        <v>110010</v>
      </c>
      <c r="R5921" s="79" t="s">
        <v>31</v>
      </c>
      <c r="S5921" s="78">
        <v>30</v>
      </c>
      <c r="T5921" s="79" t="s">
        <v>31</v>
      </c>
      <c r="U5921" s="78">
        <v>11</v>
      </c>
      <c r="V5921" s="80" t="s">
        <v>156</v>
      </c>
      <c r="W5921" s="78">
        <v>74</v>
      </c>
      <c r="X5921" s="78">
        <v>9</v>
      </c>
    </row>
    <row r="5922" spans="1:24" x14ac:dyDescent="0.25">
      <c r="A5922" s="67"/>
      <c r="B5922" s="67">
        <v>5021</v>
      </c>
      <c r="C5922" s="67" t="s">
        <v>824</v>
      </c>
      <c r="D5922" s="107">
        <v>221132</v>
      </c>
      <c r="E5922" s="75" t="s">
        <v>374</v>
      </c>
      <c r="F5922" s="76">
        <v>744220</v>
      </c>
      <c r="G5922" s="75" t="s">
        <v>191</v>
      </c>
      <c r="H5922" s="77">
        <v>2098.11</v>
      </c>
      <c r="I5922" s="77">
        <v>6654.39</v>
      </c>
      <c r="J5922" s="77">
        <v>7500</v>
      </c>
      <c r="K5922" s="77">
        <v>1527.8</v>
      </c>
      <c r="L5922" s="80">
        <v>7500</v>
      </c>
      <c r="M5922" s="80"/>
      <c r="N5922" s="80"/>
      <c r="O5922" s="80"/>
      <c r="P5922" s="80"/>
      <c r="Q5922" s="78">
        <v>110010</v>
      </c>
      <c r="R5922" s="79" t="s">
        <v>31</v>
      </c>
      <c r="S5922" s="78">
        <v>30</v>
      </c>
      <c r="T5922" s="79" t="s">
        <v>31</v>
      </c>
      <c r="U5922" s="78">
        <v>11</v>
      </c>
      <c r="V5922" s="80" t="s">
        <v>156</v>
      </c>
      <c r="W5922" s="78">
        <v>74</v>
      </c>
      <c r="X5922" s="78">
        <v>9</v>
      </c>
    </row>
    <row r="5923" spans="1:24" x14ac:dyDescent="0.25">
      <c r="A5923" s="67"/>
      <c r="B5923" s="67">
        <v>5022</v>
      </c>
      <c r="C5923" s="67" t="s">
        <v>824</v>
      </c>
      <c r="D5923" s="107">
        <v>221132</v>
      </c>
      <c r="E5923" s="75" t="s">
        <v>374</v>
      </c>
      <c r="F5923" s="76">
        <v>755240</v>
      </c>
      <c r="G5923" s="75" t="s">
        <v>193</v>
      </c>
      <c r="H5923" s="77">
        <v>0</v>
      </c>
      <c r="I5923" s="77">
        <v>0</v>
      </c>
      <c r="J5923" s="77">
        <v>300</v>
      </c>
      <c r="K5923" s="77">
        <v>0</v>
      </c>
      <c r="L5923" s="80">
        <v>0</v>
      </c>
      <c r="M5923" s="80"/>
      <c r="N5923" s="80"/>
      <c r="O5923" s="80"/>
      <c r="P5923" s="80"/>
      <c r="Q5923" s="78">
        <v>110010</v>
      </c>
      <c r="R5923" s="79" t="s">
        <v>31</v>
      </c>
      <c r="S5923" s="78">
        <v>30</v>
      </c>
      <c r="T5923" s="79" t="s">
        <v>31</v>
      </c>
      <c r="U5923" s="78">
        <v>11</v>
      </c>
      <c r="V5923" s="80" t="s">
        <v>156</v>
      </c>
      <c r="W5923" s="78">
        <v>75</v>
      </c>
      <c r="X5923" s="78">
        <v>9</v>
      </c>
    </row>
    <row r="5924" spans="1:24" x14ac:dyDescent="0.25">
      <c r="A5924" s="67"/>
      <c r="B5924" s="67">
        <v>5023</v>
      </c>
      <c r="C5924" s="67" t="s">
        <v>824</v>
      </c>
      <c r="D5924" s="107">
        <v>221132</v>
      </c>
      <c r="E5924" s="75" t="s">
        <v>374</v>
      </c>
      <c r="F5924" s="76">
        <v>755310</v>
      </c>
      <c r="G5924" s="75" t="s">
        <v>194</v>
      </c>
      <c r="H5924" s="77">
        <v>113.2</v>
      </c>
      <c r="I5924" s="77">
        <v>0</v>
      </c>
      <c r="J5924" s="77">
        <v>200</v>
      </c>
      <c r="K5924" s="77">
        <v>0</v>
      </c>
      <c r="L5924" s="80">
        <v>200</v>
      </c>
      <c r="M5924" s="80"/>
      <c r="N5924" s="80"/>
      <c r="O5924" s="80"/>
      <c r="P5924" s="80"/>
      <c r="Q5924" s="78">
        <v>110010</v>
      </c>
      <c r="R5924" s="79" t="s">
        <v>31</v>
      </c>
      <c r="S5924" s="78">
        <v>30</v>
      </c>
      <c r="T5924" s="79" t="s">
        <v>31</v>
      </c>
      <c r="U5924" s="78">
        <v>11</v>
      </c>
      <c r="V5924" s="80" t="s">
        <v>156</v>
      </c>
      <c r="W5924" s="78">
        <v>75</v>
      </c>
      <c r="X5924" s="78">
        <v>9</v>
      </c>
    </row>
    <row r="5925" spans="1:24" x14ac:dyDescent="0.25">
      <c r="A5925" s="67"/>
      <c r="B5925" s="67">
        <v>5024</v>
      </c>
      <c r="C5925" s="67" t="s">
        <v>824</v>
      </c>
      <c r="D5925" s="107">
        <v>221132</v>
      </c>
      <c r="E5925" s="75" t="s">
        <v>374</v>
      </c>
      <c r="F5925" s="76">
        <v>755360</v>
      </c>
      <c r="G5925" s="75" t="s">
        <v>225</v>
      </c>
      <c r="H5925" s="77">
        <v>1316.76</v>
      </c>
      <c r="I5925" s="77">
        <v>3313.1200000000003</v>
      </c>
      <c r="J5925" s="77">
        <v>3300</v>
      </c>
      <c r="K5925" s="77">
        <v>3059.2799999999997</v>
      </c>
      <c r="L5925" s="80">
        <v>3300</v>
      </c>
      <c r="M5925" s="80"/>
      <c r="N5925" s="80"/>
      <c r="O5925" s="80"/>
      <c r="P5925" s="80"/>
      <c r="Q5925" s="78">
        <v>110010</v>
      </c>
      <c r="R5925" s="79" t="s">
        <v>31</v>
      </c>
      <c r="S5925" s="78">
        <v>30</v>
      </c>
      <c r="T5925" s="79" t="s">
        <v>31</v>
      </c>
      <c r="U5925" s="78">
        <v>11</v>
      </c>
      <c r="V5925" s="80" t="s">
        <v>156</v>
      </c>
      <c r="W5925" s="78">
        <v>75</v>
      </c>
      <c r="X5925" s="78">
        <v>9</v>
      </c>
    </row>
    <row r="5926" spans="1:24" x14ac:dyDescent="0.25">
      <c r="A5926" s="67"/>
      <c r="B5926" s="67">
        <v>5025</v>
      </c>
      <c r="C5926" s="67" t="s">
        <v>824</v>
      </c>
      <c r="D5926" s="107">
        <v>221132</v>
      </c>
      <c r="E5926" s="75" t="s">
        <v>374</v>
      </c>
      <c r="F5926" s="76">
        <v>755705</v>
      </c>
      <c r="G5926" s="75" t="s">
        <v>196</v>
      </c>
      <c r="H5926" s="77">
        <v>560.65</v>
      </c>
      <c r="I5926" s="77">
        <v>813.83000000000015</v>
      </c>
      <c r="J5926" s="77">
        <v>1200</v>
      </c>
      <c r="K5926" s="77">
        <v>321.55</v>
      </c>
      <c r="L5926" s="80">
        <v>1200</v>
      </c>
      <c r="M5926" s="80"/>
      <c r="N5926" s="80"/>
      <c r="O5926" s="80"/>
      <c r="P5926" s="80"/>
      <c r="Q5926" s="78">
        <v>110010</v>
      </c>
      <c r="R5926" s="79" t="s">
        <v>31</v>
      </c>
      <c r="S5926" s="78">
        <v>30</v>
      </c>
      <c r="T5926" s="79" t="s">
        <v>31</v>
      </c>
      <c r="U5926" s="78">
        <v>11</v>
      </c>
      <c r="V5926" s="80" t="s">
        <v>156</v>
      </c>
      <c r="W5926" s="78">
        <v>75</v>
      </c>
      <c r="X5926" s="78">
        <v>9</v>
      </c>
    </row>
    <row r="5927" spans="1:24" x14ac:dyDescent="0.25">
      <c r="A5927" s="67"/>
      <c r="B5927" s="67">
        <v>5026</v>
      </c>
      <c r="C5927" s="67" t="s">
        <v>824</v>
      </c>
      <c r="D5927" s="107">
        <v>221132</v>
      </c>
      <c r="E5927" s="75" t="s">
        <v>374</v>
      </c>
      <c r="F5927" s="76">
        <v>787410</v>
      </c>
      <c r="G5927" s="75" t="s">
        <v>227</v>
      </c>
      <c r="H5927" s="77">
        <v>705.2</v>
      </c>
      <c r="I5927" s="77">
        <v>0</v>
      </c>
      <c r="J5927" s="77">
        <v>0</v>
      </c>
      <c r="K5927" s="77">
        <v>0</v>
      </c>
      <c r="L5927" s="80">
        <v>0</v>
      </c>
      <c r="M5927" s="80"/>
      <c r="N5927" s="80"/>
      <c r="O5927" s="80"/>
      <c r="P5927" s="80"/>
      <c r="Q5927" s="78">
        <v>110010</v>
      </c>
      <c r="R5927" s="79" t="s">
        <v>31</v>
      </c>
      <c r="S5927" s="78">
        <v>30</v>
      </c>
      <c r="T5927" s="79" t="s">
        <v>31</v>
      </c>
      <c r="U5927" s="78">
        <v>11</v>
      </c>
      <c r="V5927" s="80" t="s">
        <v>156</v>
      </c>
      <c r="W5927" s="78">
        <v>78</v>
      </c>
      <c r="X5927" s="78">
        <v>9</v>
      </c>
    </row>
    <row r="5928" spans="1:24" x14ac:dyDescent="0.25">
      <c r="A5928" s="67"/>
      <c r="B5928" s="67">
        <v>5027</v>
      </c>
      <c r="C5928" s="67" t="s">
        <v>824</v>
      </c>
      <c r="D5928" s="107">
        <v>221132</v>
      </c>
      <c r="E5928" s="75" t="s">
        <v>374</v>
      </c>
      <c r="F5928" s="76">
        <v>787430</v>
      </c>
      <c r="G5928" s="75" t="s">
        <v>207</v>
      </c>
      <c r="H5928" s="77">
        <v>0</v>
      </c>
      <c r="I5928" s="77">
        <v>7699.5</v>
      </c>
      <c r="J5928" s="77">
        <v>500</v>
      </c>
      <c r="K5928" s="77">
        <v>420.41</v>
      </c>
      <c r="L5928" s="80">
        <v>0</v>
      </c>
      <c r="M5928" s="80"/>
      <c r="N5928" s="80"/>
      <c r="O5928" s="80"/>
      <c r="P5928" s="80"/>
      <c r="Q5928" s="78">
        <v>110010</v>
      </c>
      <c r="R5928" s="79" t="s">
        <v>31</v>
      </c>
      <c r="S5928" s="78">
        <v>30</v>
      </c>
      <c r="T5928" s="79" t="s">
        <v>31</v>
      </c>
      <c r="U5928" s="78">
        <v>11</v>
      </c>
      <c r="V5928" s="80" t="s">
        <v>156</v>
      </c>
      <c r="W5928" s="78">
        <v>78</v>
      </c>
      <c r="X5928" s="78">
        <v>9</v>
      </c>
    </row>
    <row r="5929" spans="1:24" x14ac:dyDescent="0.25">
      <c r="A5929" s="67"/>
      <c r="B5929" s="67"/>
      <c r="C5929" s="67" t="s">
        <v>824</v>
      </c>
      <c r="D5929" s="107">
        <v>221132</v>
      </c>
      <c r="E5929" s="75" t="s">
        <v>374</v>
      </c>
      <c r="F5929" s="66">
        <v>798142</v>
      </c>
      <c r="G5929" s="66" t="s">
        <v>839</v>
      </c>
      <c r="H5929" s="77"/>
      <c r="I5929" s="77"/>
      <c r="J5929" s="77"/>
      <c r="K5929" s="77"/>
      <c r="L5929" s="80">
        <v>-3563</v>
      </c>
      <c r="M5929" s="80"/>
      <c r="N5929" s="80"/>
      <c r="O5929" s="80"/>
      <c r="P5929" s="80"/>
      <c r="Q5929" s="78">
        <v>110010</v>
      </c>
      <c r="R5929" s="79" t="s">
        <v>31</v>
      </c>
      <c r="S5929" s="78">
        <v>30</v>
      </c>
      <c r="T5929" s="79" t="s">
        <v>31</v>
      </c>
      <c r="U5929" s="78">
        <v>11</v>
      </c>
      <c r="V5929" s="80" t="s">
        <v>156</v>
      </c>
      <c r="W5929" s="78">
        <v>79</v>
      </c>
      <c r="X5929" s="78">
        <v>9</v>
      </c>
    </row>
    <row r="5930" spans="1:24" x14ac:dyDescent="0.25">
      <c r="A5930" s="67"/>
      <c r="B5930" s="67">
        <v>5028</v>
      </c>
      <c r="C5930" s="67" t="s">
        <v>824</v>
      </c>
      <c r="D5930" s="107">
        <v>221172</v>
      </c>
      <c r="E5930" s="75" t="s">
        <v>377</v>
      </c>
      <c r="F5930" s="76">
        <v>611410</v>
      </c>
      <c r="G5930" s="75" t="s">
        <v>209</v>
      </c>
      <c r="H5930" s="77">
        <v>36654.480000000003</v>
      </c>
      <c r="I5930" s="77">
        <v>38120.640000000007</v>
      </c>
      <c r="J5930" s="77">
        <v>39646</v>
      </c>
      <c r="K5930" s="77">
        <v>19822.740000000002</v>
      </c>
      <c r="L5930" s="80">
        <v>39645</v>
      </c>
      <c r="M5930" s="80"/>
      <c r="N5930" s="80"/>
      <c r="O5930" s="80"/>
      <c r="P5930" s="80"/>
      <c r="Q5930" s="78">
        <v>110010</v>
      </c>
      <c r="R5930" s="79" t="s">
        <v>31</v>
      </c>
      <c r="S5930" s="78">
        <v>30</v>
      </c>
      <c r="T5930" s="79" t="s">
        <v>31</v>
      </c>
      <c r="U5930" s="78">
        <v>11</v>
      </c>
      <c r="V5930" s="80" t="s">
        <v>156</v>
      </c>
      <c r="W5930" s="78">
        <v>61</v>
      </c>
      <c r="X5930" s="78">
        <v>9</v>
      </c>
    </row>
    <row r="5931" spans="1:24" x14ac:dyDescent="0.25">
      <c r="A5931" s="67"/>
      <c r="B5931" s="67">
        <v>5029</v>
      </c>
      <c r="C5931" s="67" t="s">
        <v>824</v>
      </c>
      <c r="D5931" s="107">
        <v>221172</v>
      </c>
      <c r="E5931" s="75" t="s">
        <v>377</v>
      </c>
      <c r="F5931" s="76">
        <v>611420</v>
      </c>
      <c r="G5931" s="75" t="s">
        <v>181</v>
      </c>
      <c r="H5931" s="77">
        <v>183105.94000000003</v>
      </c>
      <c r="I5931" s="77">
        <v>176975.92</v>
      </c>
      <c r="J5931" s="77">
        <v>107768</v>
      </c>
      <c r="K5931" s="77">
        <v>53374.69000000001</v>
      </c>
      <c r="L5931" s="80">
        <v>106616</v>
      </c>
      <c r="M5931" s="80"/>
      <c r="N5931" s="80"/>
      <c r="O5931" s="80"/>
      <c r="P5931" s="80"/>
      <c r="Q5931" s="78">
        <v>110010</v>
      </c>
      <c r="R5931" s="79" t="s">
        <v>31</v>
      </c>
      <c r="S5931" s="78">
        <v>30</v>
      </c>
      <c r="T5931" s="79" t="s">
        <v>31</v>
      </c>
      <c r="U5931" s="78">
        <v>11</v>
      </c>
      <c r="V5931" s="80" t="s">
        <v>156</v>
      </c>
      <c r="W5931" s="78">
        <v>61</v>
      </c>
      <c r="X5931" s="78">
        <v>9</v>
      </c>
    </row>
    <row r="5932" spans="1:24" x14ac:dyDescent="0.25">
      <c r="A5932" s="67"/>
      <c r="B5932" s="67">
        <v>5030</v>
      </c>
      <c r="C5932" s="67" t="s">
        <v>824</v>
      </c>
      <c r="D5932" s="107">
        <v>221172</v>
      </c>
      <c r="E5932" s="75" t="s">
        <v>377</v>
      </c>
      <c r="F5932" s="76">
        <v>611430</v>
      </c>
      <c r="G5932" s="75" t="s">
        <v>255</v>
      </c>
      <c r="H5932" s="77">
        <v>0</v>
      </c>
      <c r="I5932" s="77">
        <v>1818.85</v>
      </c>
      <c r="J5932" s="77">
        <v>47545</v>
      </c>
      <c r="K5932" s="77">
        <v>22597.32</v>
      </c>
      <c r="L5932" s="80">
        <v>49895</v>
      </c>
      <c r="M5932" s="80"/>
      <c r="N5932" s="80"/>
      <c r="O5932" s="80"/>
      <c r="P5932" s="80"/>
      <c r="Q5932" s="78">
        <v>110010</v>
      </c>
      <c r="R5932" s="79" t="s">
        <v>31</v>
      </c>
      <c r="S5932" s="78">
        <v>30</v>
      </c>
      <c r="T5932" s="79" t="s">
        <v>31</v>
      </c>
      <c r="U5932" s="78">
        <v>11</v>
      </c>
      <c r="V5932" s="80" t="s">
        <v>156</v>
      </c>
      <c r="W5932" s="78">
        <v>61</v>
      </c>
      <c r="X5932" s="78">
        <v>9</v>
      </c>
    </row>
    <row r="5933" spans="1:24" x14ac:dyDescent="0.25">
      <c r="A5933" s="67"/>
      <c r="B5933" s="67">
        <v>5031</v>
      </c>
      <c r="C5933" s="67" t="s">
        <v>824</v>
      </c>
      <c r="D5933" s="107">
        <v>221172</v>
      </c>
      <c r="E5933" s="75" t="s">
        <v>377</v>
      </c>
      <c r="F5933" s="76">
        <v>611460</v>
      </c>
      <c r="G5933" s="75" t="s">
        <v>182</v>
      </c>
      <c r="H5933" s="77">
        <v>1754.35</v>
      </c>
      <c r="I5933" s="77">
        <v>0</v>
      </c>
      <c r="J5933" s="77">
        <v>13436</v>
      </c>
      <c r="K5933" s="77">
        <v>0</v>
      </c>
      <c r="L5933" s="80">
        <v>13000</v>
      </c>
      <c r="M5933" s="80"/>
      <c r="N5933" s="80"/>
      <c r="O5933" s="80"/>
      <c r="P5933" s="80"/>
      <c r="Q5933" s="78">
        <v>110010</v>
      </c>
      <c r="R5933" s="79" t="s">
        <v>31</v>
      </c>
      <c r="S5933" s="78">
        <v>30</v>
      </c>
      <c r="T5933" s="79" t="s">
        <v>31</v>
      </c>
      <c r="U5933" s="78">
        <v>11</v>
      </c>
      <c r="V5933" s="80" t="s">
        <v>156</v>
      </c>
      <c r="W5933" s="78">
        <v>61</v>
      </c>
      <c r="X5933" s="78">
        <v>9</v>
      </c>
    </row>
    <row r="5934" spans="1:24" x14ac:dyDescent="0.25">
      <c r="A5934" s="67"/>
      <c r="B5934" s="67">
        <v>5032</v>
      </c>
      <c r="C5934" s="67" t="s">
        <v>824</v>
      </c>
      <c r="D5934" s="107">
        <v>221172</v>
      </c>
      <c r="E5934" s="75" t="s">
        <v>377</v>
      </c>
      <c r="F5934" s="76">
        <v>611489</v>
      </c>
      <c r="G5934" s="75" t="s">
        <v>733</v>
      </c>
      <c r="H5934" s="77">
        <v>0</v>
      </c>
      <c r="I5934" s="77">
        <v>542.80999999999995</v>
      </c>
      <c r="J5934" s="77">
        <v>174</v>
      </c>
      <c r="K5934" s="77">
        <v>173.06</v>
      </c>
      <c r="L5934" s="80">
        <v>200</v>
      </c>
      <c r="M5934" s="80"/>
      <c r="N5934" s="80"/>
      <c r="O5934" s="80"/>
      <c r="P5934" s="80"/>
      <c r="Q5934" s="78">
        <v>110010</v>
      </c>
      <c r="R5934" s="79" t="s">
        <v>31</v>
      </c>
      <c r="S5934" s="78">
        <v>30</v>
      </c>
      <c r="T5934" s="79" t="s">
        <v>31</v>
      </c>
      <c r="U5934" s="78">
        <v>11</v>
      </c>
      <c r="V5934" s="80" t="s">
        <v>156</v>
      </c>
      <c r="W5934" s="78">
        <v>61</v>
      </c>
      <c r="X5934" s="78">
        <v>9</v>
      </c>
    </row>
    <row r="5935" spans="1:24" x14ac:dyDescent="0.25">
      <c r="A5935" s="67"/>
      <c r="B5935" s="67">
        <v>5033</v>
      </c>
      <c r="C5935" s="67" t="s">
        <v>824</v>
      </c>
      <c r="D5935" s="107">
        <v>221172</v>
      </c>
      <c r="E5935" s="75" t="s">
        <v>377</v>
      </c>
      <c r="F5935" s="76">
        <v>611491</v>
      </c>
      <c r="G5935" s="75" t="s">
        <v>233</v>
      </c>
      <c r="H5935" s="77">
        <v>160.41999999999999</v>
      </c>
      <c r="I5935" s="77">
        <v>130.55000000000001</v>
      </c>
      <c r="J5935" s="77">
        <v>716</v>
      </c>
      <c r="K5935" s="77">
        <v>0</v>
      </c>
      <c r="L5935" s="80">
        <v>775</v>
      </c>
      <c r="M5935" s="80"/>
      <c r="N5935" s="80"/>
      <c r="O5935" s="80"/>
      <c r="P5935" s="80"/>
      <c r="Q5935" s="78">
        <v>110010</v>
      </c>
      <c r="R5935" s="79" t="s">
        <v>31</v>
      </c>
      <c r="S5935" s="78">
        <v>30</v>
      </c>
      <c r="T5935" s="79" t="s">
        <v>31</v>
      </c>
      <c r="U5935" s="78">
        <v>11</v>
      </c>
      <c r="V5935" s="80" t="s">
        <v>156</v>
      </c>
      <c r="W5935" s="78">
        <v>61</v>
      </c>
      <c r="X5935" s="78">
        <v>9</v>
      </c>
    </row>
    <row r="5936" spans="1:24" x14ac:dyDescent="0.25">
      <c r="A5936" s="67"/>
      <c r="B5936" s="67">
        <v>5034</v>
      </c>
      <c r="C5936" s="67" t="s">
        <v>824</v>
      </c>
      <c r="D5936" s="107">
        <v>221172</v>
      </c>
      <c r="E5936" s="75" t="s">
        <v>377</v>
      </c>
      <c r="F5936" s="76">
        <v>611492</v>
      </c>
      <c r="G5936" s="75" t="s">
        <v>183</v>
      </c>
      <c r="H5936" s="77">
        <v>270.43</v>
      </c>
      <c r="I5936" s="77">
        <v>426.15</v>
      </c>
      <c r="J5936" s="77">
        <v>0</v>
      </c>
      <c r="K5936" s="77">
        <v>0</v>
      </c>
      <c r="L5936" s="80">
        <v>400</v>
      </c>
      <c r="M5936" s="80"/>
      <c r="N5936" s="80"/>
      <c r="O5936" s="80"/>
      <c r="P5936" s="80"/>
      <c r="Q5936" s="78">
        <v>110010</v>
      </c>
      <c r="R5936" s="79" t="s">
        <v>31</v>
      </c>
      <c r="S5936" s="78">
        <v>30</v>
      </c>
      <c r="T5936" s="79" t="s">
        <v>31</v>
      </c>
      <c r="U5936" s="78">
        <v>11</v>
      </c>
      <c r="V5936" s="80" t="s">
        <v>156</v>
      </c>
      <c r="W5936" s="78">
        <v>61</v>
      </c>
      <c r="X5936" s="78">
        <v>9</v>
      </c>
    </row>
    <row r="5937" spans="1:24" x14ac:dyDescent="0.25">
      <c r="A5937" s="67"/>
      <c r="B5937" s="67">
        <v>5035</v>
      </c>
      <c r="C5937" s="67" t="s">
        <v>824</v>
      </c>
      <c r="D5937" s="107">
        <v>221172</v>
      </c>
      <c r="E5937" s="75" t="s">
        <v>377</v>
      </c>
      <c r="F5937" s="76">
        <v>611493</v>
      </c>
      <c r="G5937" s="75" t="s">
        <v>218</v>
      </c>
      <c r="H5937" s="77">
        <v>0</v>
      </c>
      <c r="I5937" s="77">
        <v>48.8</v>
      </c>
      <c r="J5937" s="77">
        <v>0</v>
      </c>
      <c r="K5937" s="77">
        <v>0</v>
      </c>
      <c r="L5937" s="80">
        <v>0</v>
      </c>
      <c r="M5937" s="80"/>
      <c r="N5937" s="80"/>
      <c r="O5937" s="80"/>
      <c r="P5937" s="80"/>
      <c r="Q5937" s="78">
        <v>110010</v>
      </c>
      <c r="R5937" s="79" t="s">
        <v>31</v>
      </c>
      <c r="S5937" s="78">
        <v>30</v>
      </c>
      <c r="T5937" s="79" t="s">
        <v>31</v>
      </c>
      <c r="U5937" s="78">
        <v>11</v>
      </c>
      <c r="V5937" s="80" t="s">
        <v>156</v>
      </c>
      <c r="W5937" s="78">
        <v>61</v>
      </c>
      <c r="X5937" s="78">
        <v>9</v>
      </c>
    </row>
    <row r="5938" spans="1:24" x14ac:dyDescent="0.25">
      <c r="A5938" s="67"/>
      <c r="B5938" s="67">
        <v>5036</v>
      </c>
      <c r="C5938" s="67" t="s">
        <v>824</v>
      </c>
      <c r="D5938" s="107">
        <v>221172</v>
      </c>
      <c r="E5938" s="75" t="s">
        <v>377</v>
      </c>
      <c r="F5938" s="76">
        <v>611510</v>
      </c>
      <c r="G5938" s="75" t="s">
        <v>212</v>
      </c>
      <c r="H5938" s="77">
        <v>68218.23</v>
      </c>
      <c r="I5938" s="77">
        <v>82541.039999999994</v>
      </c>
      <c r="J5938" s="77">
        <v>78211</v>
      </c>
      <c r="K5938" s="77">
        <v>39614.050000000003</v>
      </c>
      <c r="L5938" s="80">
        <v>79000</v>
      </c>
      <c r="M5938" s="80"/>
      <c r="N5938" s="80"/>
      <c r="O5938" s="80"/>
      <c r="P5938" s="80"/>
      <c r="Q5938" s="78">
        <v>110010</v>
      </c>
      <c r="R5938" s="79" t="s">
        <v>31</v>
      </c>
      <c r="S5938" s="78">
        <v>30</v>
      </c>
      <c r="T5938" s="79" t="s">
        <v>31</v>
      </c>
      <c r="U5938" s="78">
        <v>11</v>
      </c>
      <c r="V5938" s="80" t="s">
        <v>156</v>
      </c>
      <c r="W5938" s="78">
        <v>61</v>
      </c>
      <c r="X5938" s="78">
        <v>9</v>
      </c>
    </row>
    <row r="5939" spans="1:24" x14ac:dyDescent="0.25">
      <c r="A5939" s="67"/>
      <c r="B5939" s="67">
        <v>5037</v>
      </c>
      <c r="C5939" s="67" t="s">
        <v>824</v>
      </c>
      <c r="D5939" s="107">
        <v>221172</v>
      </c>
      <c r="E5939" s="75" t="s">
        <v>377</v>
      </c>
      <c r="F5939" s="76">
        <v>733120</v>
      </c>
      <c r="G5939" s="75" t="s">
        <v>188</v>
      </c>
      <c r="H5939" s="77">
        <v>3165.49</v>
      </c>
      <c r="I5939" s="77">
        <v>2063.39</v>
      </c>
      <c r="J5939" s="77">
        <v>3020</v>
      </c>
      <c r="K5939" s="77">
        <v>1010.9000000000001</v>
      </c>
      <c r="L5939" s="80">
        <v>3000</v>
      </c>
      <c r="M5939" s="80"/>
      <c r="N5939" s="80"/>
      <c r="O5939" s="80"/>
      <c r="P5939" s="80"/>
      <c r="Q5939" s="78">
        <v>110010</v>
      </c>
      <c r="R5939" s="79" t="s">
        <v>31</v>
      </c>
      <c r="S5939" s="78">
        <v>30</v>
      </c>
      <c r="T5939" s="79" t="s">
        <v>31</v>
      </c>
      <c r="U5939" s="78">
        <v>11</v>
      </c>
      <c r="V5939" s="80" t="s">
        <v>156</v>
      </c>
      <c r="W5939" s="78">
        <v>73</v>
      </c>
      <c r="X5939" s="78">
        <v>9</v>
      </c>
    </row>
    <row r="5940" spans="1:24" x14ac:dyDescent="0.25">
      <c r="A5940" s="67"/>
      <c r="B5940" s="67">
        <v>5038</v>
      </c>
      <c r="C5940" s="67" t="s">
        <v>824</v>
      </c>
      <c r="D5940" s="107">
        <v>221172</v>
      </c>
      <c r="E5940" s="75" t="s">
        <v>377</v>
      </c>
      <c r="F5940" s="76">
        <v>733230</v>
      </c>
      <c r="G5940" s="75" t="s">
        <v>369</v>
      </c>
      <c r="H5940" s="77">
        <v>0</v>
      </c>
      <c r="I5940" s="77">
        <v>27249.02</v>
      </c>
      <c r="J5940" s="77">
        <v>32288</v>
      </c>
      <c r="K5940" s="77">
        <v>0</v>
      </c>
      <c r="L5940" s="80">
        <v>33000</v>
      </c>
      <c r="M5940" s="80"/>
      <c r="N5940" s="80"/>
      <c r="O5940" s="80"/>
      <c r="P5940" s="80"/>
      <c r="Q5940" s="78">
        <v>110010</v>
      </c>
      <c r="R5940" s="79" t="s">
        <v>31</v>
      </c>
      <c r="S5940" s="78">
        <v>30</v>
      </c>
      <c r="T5940" s="79" t="s">
        <v>31</v>
      </c>
      <c r="U5940" s="78">
        <v>11</v>
      </c>
      <c r="V5940" s="80" t="s">
        <v>156</v>
      </c>
      <c r="W5940" s="78">
        <v>73</v>
      </c>
      <c r="X5940" s="78">
        <v>9</v>
      </c>
    </row>
    <row r="5941" spans="1:24" x14ac:dyDescent="0.25">
      <c r="A5941" s="67"/>
      <c r="B5941" s="67">
        <v>5039</v>
      </c>
      <c r="C5941" s="67" t="s">
        <v>824</v>
      </c>
      <c r="D5941" s="107">
        <v>221172</v>
      </c>
      <c r="E5941" s="75" t="s">
        <v>377</v>
      </c>
      <c r="F5941" s="76">
        <v>744210</v>
      </c>
      <c r="G5941" s="75" t="s">
        <v>190</v>
      </c>
      <c r="H5941" s="77">
        <v>174.68</v>
      </c>
      <c r="I5941" s="77">
        <v>143.36000000000001</v>
      </c>
      <c r="J5941" s="77">
        <v>430</v>
      </c>
      <c r="K5941" s="77">
        <v>78.400000000000006</v>
      </c>
      <c r="L5941" s="80">
        <v>300</v>
      </c>
      <c r="M5941" s="80"/>
      <c r="N5941" s="80"/>
      <c r="O5941" s="80"/>
      <c r="P5941" s="80"/>
      <c r="Q5941" s="78">
        <v>110010</v>
      </c>
      <c r="R5941" s="79" t="s">
        <v>31</v>
      </c>
      <c r="S5941" s="78">
        <v>30</v>
      </c>
      <c r="T5941" s="79" t="s">
        <v>31</v>
      </c>
      <c r="U5941" s="78">
        <v>11</v>
      </c>
      <c r="V5941" s="80" t="s">
        <v>156</v>
      </c>
      <c r="W5941" s="78">
        <v>74</v>
      </c>
      <c r="X5941" s="78">
        <v>9</v>
      </c>
    </row>
    <row r="5942" spans="1:24" x14ac:dyDescent="0.25">
      <c r="A5942" s="67"/>
      <c r="B5942" s="67">
        <v>5040</v>
      </c>
      <c r="C5942" s="67" t="s">
        <v>824</v>
      </c>
      <c r="D5942" s="107">
        <v>221172</v>
      </c>
      <c r="E5942" s="75" t="s">
        <v>377</v>
      </c>
      <c r="F5942" s="76">
        <v>755310</v>
      </c>
      <c r="G5942" s="75" t="s">
        <v>194</v>
      </c>
      <c r="H5942" s="77">
        <v>0</v>
      </c>
      <c r="I5942" s="77">
        <v>0</v>
      </c>
      <c r="J5942" s="77">
        <v>250</v>
      </c>
      <c r="K5942" s="77">
        <v>0</v>
      </c>
      <c r="L5942" s="80">
        <v>250</v>
      </c>
      <c r="M5942" s="80"/>
      <c r="N5942" s="80"/>
      <c r="O5942" s="80"/>
      <c r="P5942" s="80"/>
      <c r="Q5942" s="78">
        <v>110010</v>
      </c>
      <c r="R5942" s="79" t="s">
        <v>31</v>
      </c>
      <c r="S5942" s="78">
        <v>30</v>
      </c>
      <c r="T5942" s="79" t="s">
        <v>31</v>
      </c>
      <c r="U5942" s="78">
        <v>11</v>
      </c>
      <c r="V5942" s="80" t="s">
        <v>156</v>
      </c>
      <c r="W5942" s="78">
        <v>75</v>
      </c>
      <c r="X5942" s="78">
        <v>9</v>
      </c>
    </row>
    <row r="5943" spans="1:24" x14ac:dyDescent="0.25">
      <c r="A5943" s="67"/>
      <c r="B5943" s="67">
        <v>5041</v>
      </c>
      <c r="C5943" s="67" t="s">
        <v>824</v>
      </c>
      <c r="D5943" s="107">
        <v>221172</v>
      </c>
      <c r="E5943" s="75" t="s">
        <v>377</v>
      </c>
      <c r="F5943" s="76">
        <v>755360</v>
      </c>
      <c r="G5943" s="75" t="s">
        <v>225</v>
      </c>
      <c r="H5943" s="77">
        <v>325.95000000000005</v>
      </c>
      <c r="I5943" s="77">
        <v>320.62</v>
      </c>
      <c r="J5943" s="77">
        <v>350</v>
      </c>
      <c r="K5943" s="77">
        <v>81.52</v>
      </c>
      <c r="L5943" s="80">
        <v>350</v>
      </c>
      <c r="M5943" s="80"/>
      <c r="N5943" s="80"/>
      <c r="O5943" s="80"/>
      <c r="P5943" s="80"/>
      <c r="Q5943" s="78">
        <v>110010</v>
      </c>
      <c r="R5943" s="79" t="s">
        <v>31</v>
      </c>
      <c r="S5943" s="78">
        <v>30</v>
      </c>
      <c r="T5943" s="79" t="s">
        <v>31</v>
      </c>
      <c r="U5943" s="78">
        <v>11</v>
      </c>
      <c r="V5943" s="80" t="s">
        <v>156</v>
      </c>
      <c r="W5943" s="78">
        <v>75</v>
      </c>
      <c r="X5943" s="78">
        <v>9</v>
      </c>
    </row>
    <row r="5944" spans="1:24" x14ac:dyDescent="0.25">
      <c r="A5944" s="67"/>
      <c r="B5944" s="67">
        <v>5042</v>
      </c>
      <c r="C5944" s="67" t="s">
        <v>824</v>
      </c>
      <c r="D5944" s="107">
        <v>221172</v>
      </c>
      <c r="E5944" s="75" t="s">
        <v>377</v>
      </c>
      <c r="F5944" s="76">
        <v>755510</v>
      </c>
      <c r="G5944" s="75" t="s">
        <v>195</v>
      </c>
      <c r="H5944" s="77">
        <v>0</v>
      </c>
      <c r="I5944" s="77">
        <v>0</v>
      </c>
      <c r="J5944" s="77">
        <v>750</v>
      </c>
      <c r="K5944" s="77">
        <v>0</v>
      </c>
      <c r="L5944" s="80">
        <v>0</v>
      </c>
      <c r="M5944" s="80"/>
      <c r="N5944" s="80"/>
      <c r="O5944" s="80"/>
      <c r="P5944" s="80"/>
      <c r="Q5944" s="78">
        <v>110010</v>
      </c>
      <c r="R5944" s="79" t="s">
        <v>31</v>
      </c>
      <c r="S5944" s="78">
        <v>30</v>
      </c>
      <c r="T5944" s="79" t="s">
        <v>31</v>
      </c>
      <c r="U5944" s="78">
        <v>11</v>
      </c>
      <c r="V5944" s="80" t="s">
        <v>156</v>
      </c>
      <c r="W5944" s="78">
        <v>75</v>
      </c>
      <c r="X5944" s="78">
        <v>9</v>
      </c>
    </row>
    <row r="5945" spans="1:24" x14ac:dyDescent="0.25">
      <c r="A5945" s="67"/>
      <c r="B5945" s="67">
        <v>5043</v>
      </c>
      <c r="C5945" s="67" t="s">
        <v>824</v>
      </c>
      <c r="D5945" s="107">
        <v>221172</v>
      </c>
      <c r="E5945" s="75" t="s">
        <v>377</v>
      </c>
      <c r="F5945" s="76">
        <v>755705</v>
      </c>
      <c r="G5945" s="75" t="s">
        <v>196</v>
      </c>
      <c r="H5945" s="77">
        <v>3327.79</v>
      </c>
      <c r="I5945" s="77">
        <v>2979.7</v>
      </c>
      <c r="J5945" s="77">
        <v>4000</v>
      </c>
      <c r="K5945" s="77">
        <v>1083.43</v>
      </c>
      <c r="L5945" s="80">
        <v>3350</v>
      </c>
      <c r="M5945" s="80"/>
      <c r="N5945" s="80"/>
      <c r="O5945" s="80"/>
      <c r="P5945" s="80"/>
      <c r="Q5945" s="78">
        <v>110010</v>
      </c>
      <c r="R5945" s="79" t="s">
        <v>31</v>
      </c>
      <c r="S5945" s="78">
        <v>30</v>
      </c>
      <c r="T5945" s="79" t="s">
        <v>31</v>
      </c>
      <c r="U5945" s="78">
        <v>11</v>
      </c>
      <c r="V5945" s="80" t="s">
        <v>156</v>
      </c>
      <c r="W5945" s="78">
        <v>75</v>
      </c>
      <c r="X5945" s="78">
        <v>9</v>
      </c>
    </row>
    <row r="5946" spans="1:24" x14ac:dyDescent="0.25">
      <c r="A5946" s="67"/>
      <c r="B5946" s="67"/>
      <c r="C5946" s="67" t="s">
        <v>824</v>
      </c>
      <c r="D5946" s="107">
        <v>221172</v>
      </c>
      <c r="E5946" s="75" t="s">
        <v>377</v>
      </c>
      <c r="F5946" s="66">
        <v>798142</v>
      </c>
      <c r="G5946" s="66" t="s">
        <v>839</v>
      </c>
      <c r="H5946" s="77"/>
      <c r="I5946" s="77"/>
      <c r="J5946" s="77"/>
      <c r="K5946" s="77"/>
      <c r="L5946" s="80">
        <v>-11900</v>
      </c>
      <c r="M5946" s="80"/>
      <c r="N5946" s="80"/>
      <c r="O5946" s="80"/>
      <c r="P5946" s="80"/>
      <c r="Q5946" s="78">
        <v>110010</v>
      </c>
      <c r="R5946" s="79" t="s">
        <v>31</v>
      </c>
      <c r="S5946" s="78">
        <v>30</v>
      </c>
      <c r="T5946" s="79" t="s">
        <v>31</v>
      </c>
      <c r="U5946" s="78">
        <v>11</v>
      </c>
      <c r="V5946" s="80" t="s">
        <v>156</v>
      </c>
      <c r="W5946" s="78">
        <v>79</v>
      </c>
      <c r="X5946" s="78">
        <v>9</v>
      </c>
    </row>
    <row r="5947" spans="1:24" x14ac:dyDescent="0.25">
      <c r="A5947" s="67"/>
      <c r="B5947" s="67">
        <v>5044</v>
      </c>
      <c r="C5947" s="67" t="s">
        <v>825</v>
      </c>
      <c r="D5947" s="107">
        <v>211305</v>
      </c>
      <c r="E5947" s="75" t="s">
        <v>674</v>
      </c>
      <c r="F5947" s="76">
        <v>611210</v>
      </c>
      <c r="G5947" s="75" t="s">
        <v>221</v>
      </c>
      <c r="H5947" s="77">
        <v>85266.719999999987</v>
      </c>
      <c r="I5947" s="77">
        <v>88658.159999999974</v>
      </c>
      <c r="J5947" s="77">
        <v>92186</v>
      </c>
      <c r="K5947" s="77">
        <v>46092.659999999996</v>
      </c>
      <c r="L5947" s="80">
        <v>92185</v>
      </c>
      <c r="M5947" s="80"/>
      <c r="N5947" s="80"/>
      <c r="O5947" s="80"/>
      <c r="P5947" s="80"/>
      <c r="Q5947" s="78">
        <v>110010</v>
      </c>
      <c r="R5947" s="79" t="s">
        <v>44</v>
      </c>
      <c r="S5947" s="78">
        <v>35</v>
      </c>
      <c r="T5947" s="79" t="s">
        <v>44</v>
      </c>
      <c r="U5947" s="78">
        <v>11</v>
      </c>
      <c r="V5947" s="80" t="s">
        <v>156</v>
      </c>
      <c r="W5947" s="78">
        <v>61</v>
      </c>
      <c r="X5947" s="78">
        <v>9</v>
      </c>
    </row>
    <row r="5948" spans="1:24" x14ac:dyDescent="0.25">
      <c r="A5948" s="67"/>
      <c r="B5948" s="67">
        <v>5045</v>
      </c>
      <c r="C5948" s="67" t="s">
        <v>825</v>
      </c>
      <c r="D5948" s="107">
        <v>211305</v>
      </c>
      <c r="E5948" s="75" t="s">
        <v>674</v>
      </c>
      <c r="F5948" s="76">
        <v>611310</v>
      </c>
      <c r="G5948" s="75" t="s">
        <v>179</v>
      </c>
      <c r="H5948" s="77">
        <v>52255.32</v>
      </c>
      <c r="I5948" s="77">
        <v>54345.48</v>
      </c>
      <c r="J5948" s="77">
        <v>56520</v>
      </c>
      <c r="K5948" s="77">
        <v>28259.7</v>
      </c>
      <c r="L5948" s="80">
        <v>56519</v>
      </c>
      <c r="M5948" s="80"/>
      <c r="N5948" s="80"/>
      <c r="O5948" s="80"/>
      <c r="P5948" s="80"/>
      <c r="Q5948" s="78">
        <v>110010</v>
      </c>
      <c r="R5948" s="79" t="s">
        <v>44</v>
      </c>
      <c r="S5948" s="78">
        <v>35</v>
      </c>
      <c r="T5948" s="79" t="s">
        <v>44</v>
      </c>
      <c r="U5948" s="78">
        <v>11</v>
      </c>
      <c r="V5948" s="80" t="s">
        <v>156</v>
      </c>
      <c r="W5948" s="78">
        <v>61</v>
      </c>
      <c r="X5948" s="78">
        <v>9</v>
      </c>
    </row>
    <row r="5949" spans="1:24" x14ac:dyDescent="0.25">
      <c r="A5949" s="67"/>
      <c r="B5949" s="67">
        <v>5046</v>
      </c>
      <c r="C5949" s="67" t="s">
        <v>825</v>
      </c>
      <c r="D5949" s="107">
        <v>211305</v>
      </c>
      <c r="E5949" s="75" t="s">
        <v>674</v>
      </c>
      <c r="F5949" s="76">
        <v>611320</v>
      </c>
      <c r="G5949" s="75" t="s">
        <v>180</v>
      </c>
      <c r="H5949" s="77">
        <v>53199.600000000013</v>
      </c>
      <c r="I5949" s="77">
        <v>55327.55999999999</v>
      </c>
      <c r="J5949" s="77">
        <v>57541</v>
      </c>
      <c r="K5949" s="77">
        <v>28770.360000000004</v>
      </c>
      <c r="L5949" s="80">
        <v>57541</v>
      </c>
      <c r="M5949" s="80"/>
      <c r="N5949" s="80"/>
      <c r="O5949" s="80"/>
      <c r="P5949" s="80"/>
      <c r="Q5949" s="78">
        <v>110010</v>
      </c>
      <c r="R5949" s="79" t="s">
        <v>44</v>
      </c>
      <c r="S5949" s="78">
        <v>35</v>
      </c>
      <c r="T5949" s="79" t="s">
        <v>44</v>
      </c>
      <c r="U5949" s="78">
        <v>11</v>
      </c>
      <c r="V5949" s="80" t="s">
        <v>156</v>
      </c>
      <c r="W5949" s="78">
        <v>61</v>
      </c>
      <c r="X5949" s="78">
        <v>9</v>
      </c>
    </row>
    <row r="5950" spans="1:24" x14ac:dyDescent="0.25">
      <c r="A5950" s="67"/>
      <c r="B5950" s="67">
        <v>5047</v>
      </c>
      <c r="C5950" s="67" t="s">
        <v>825</v>
      </c>
      <c r="D5950" s="107">
        <v>211305</v>
      </c>
      <c r="E5950" s="75" t="s">
        <v>674</v>
      </c>
      <c r="F5950" s="76">
        <v>611420</v>
      </c>
      <c r="G5950" s="75" t="s">
        <v>181</v>
      </c>
      <c r="H5950" s="77">
        <v>222851.21000000002</v>
      </c>
      <c r="I5950" s="77">
        <v>245700.04000000004</v>
      </c>
      <c r="J5950" s="77">
        <v>260229</v>
      </c>
      <c r="K5950" s="77">
        <v>130114.2</v>
      </c>
      <c r="L5950" s="80">
        <v>260884</v>
      </c>
      <c r="M5950" s="80"/>
      <c r="N5950" s="80"/>
      <c r="O5950" s="80"/>
      <c r="P5950" s="80"/>
      <c r="Q5950" s="78">
        <v>110010</v>
      </c>
      <c r="R5950" s="79" t="s">
        <v>44</v>
      </c>
      <c r="S5950" s="78">
        <v>35</v>
      </c>
      <c r="T5950" s="79" t="s">
        <v>44</v>
      </c>
      <c r="U5950" s="78">
        <v>11</v>
      </c>
      <c r="V5950" s="80" t="s">
        <v>156</v>
      </c>
      <c r="W5950" s="78">
        <v>61</v>
      </c>
      <c r="X5950" s="78">
        <v>9</v>
      </c>
    </row>
    <row r="5951" spans="1:24" x14ac:dyDescent="0.25">
      <c r="A5951" s="67"/>
      <c r="B5951" s="67">
        <v>5048</v>
      </c>
      <c r="C5951" s="67" t="s">
        <v>825</v>
      </c>
      <c r="D5951" s="109">
        <v>211305</v>
      </c>
      <c r="E5951" s="75" t="s">
        <v>674</v>
      </c>
      <c r="F5951" s="72">
        <v>611489</v>
      </c>
      <c r="G5951" s="75" t="s">
        <v>733</v>
      </c>
      <c r="H5951" s="77">
        <v>0</v>
      </c>
      <c r="I5951" s="77">
        <v>13.010000000000002</v>
      </c>
      <c r="J5951" s="77">
        <v>12</v>
      </c>
      <c r="K5951" s="77">
        <v>11.44</v>
      </c>
      <c r="L5951" s="80">
        <v>0</v>
      </c>
      <c r="M5951" s="80"/>
      <c r="N5951" s="80"/>
      <c r="O5951" s="80"/>
      <c r="P5951" s="80"/>
      <c r="Q5951" s="78">
        <v>110010</v>
      </c>
      <c r="R5951" s="79" t="s">
        <v>44</v>
      </c>
      <c r="S5951" s="78">
        <v>35</v>
      </c>
      <c r="T5951" s="79" t="s">
        <v>44</v>
      </c>
      <c r="U5951" s="78">
        <v>11</v>
      </c>
      <c r="V5951" s="80" t="s">
        <v>156</v>
      </c>
      <c r="W5951" s="78">
        <v>61</v>
      </c>
      <c r="X5951" s="78">
        <v>9</v>
      </c>
    </row>
    <row r="5952" spans="1:24" x14ac:dyDescent="0.25">
      <c r="A5952" s="67"/>
      <c r="B5952" s="67">
        <v>5049</v>
      </c>
      <c r="C5952" s="67" t="s">
        <v>825</v>
      </c>
      <c r="D5952" s="109">
        <v>211305</v>
      </c>
      <c r="E5952" s="75" t="s">
        <v>674</v>
      </c>
      <c r="F5952" s="72">
        <v>611492</v>
      </c>
      <c r="G5952" s="75" t="s">
        <v>183</v>
      </c>
      <c r="H5952" s="77">
        <v>0</v>
      </c>
      <c r="I5952" s="77">
        <v>407.58000000000004</v>
      </c>
      <c r="J5952" s="77">
        <v>14</v>
      </c>
      <c r="K5952" s="77">
        <v>13.690000000000001</v>
      </c>
      <c r="L5952" s="80">
        <v>0</v>
      </c>
      <c r="M5952" s="80"/>
      <c r="N5952" s="80"/>
      <c r="O5952" s="80"/>
      <c r="P5952" s="80"/>
      <c r="Q5952" s="78">
        <v>110010</v>
      </c>
      <c r="R5952" s="79" t="s">
        <v>44</v>
      </c>
      <c r="S5952" s="78">
        <v>35</v>
      </c>
      <c r="T5952" s="79" t="s">
        <v>44</v>
      </c>
      <c r="U5952" s="78">
        <v>11</v>
      </c>
      <c r="V5952" s="80" t="s">
        <v>156</v>
      </c>
      <c r="W5952" s="78">
        <v>61</v>
      </c>
      <c r="X5952" s="78">
        <v>9</v>
      </c>
    </row>
    <row r="5953" spans="1:24" x14ac:dyDescent="0.25">
      <c r="A5953" s="67"/>
      <c r="B5953" s="67">
        <v>5050</v>
      </c>
      <c r="C5953" s="67" t="s">
        <v>825</v>
      </c>
      <c r="D5953" s="109">
        <v>211305</v>
      </c>
      <c r="E5953" s="75" t="s">
        <v>674</v>
      </c>
      <c r="F5953" s="72">
        <v>611493</v>
      </c>
      <c r="G5953" s="75" t="s">
        <v>218</v>
      </c>
      <c r="H5953" s="77">
        <v>2896.36</v>
      </c>
      <c r="I5953" s="77">
        <v>0</v>
      </c>
      <c r="J5953" s="77">
        <v>0</v>
      </c>
      <c r="K5953" s="77">
        <v>0</v>
      </c>
      <c r="L5953" s="80">
        <v>0</v>
      </c>
      <c r="M5953" s="80"/>
      <c r="N5953" s="80"/>
      <c r="O5953" s="80"/>
      <c r="P5953" s="80"/>
      <c r="Q5953" s="78">
        <v>110010</v>
      </c>
      <c r="R5953" s="79" t="s">
        <v>44</v>
      </c>
      <c r="S5953" s="78">
        <v>35</v>
      </c>
      <c r="T5953" s="79" t="s">
        <v>44</v>
      </c>
      <c r="U5953" s="78">
        <v>11</v>
      </c>
      <c r="V5953" s="80" t="s">
        <v>156</v>
      </c>
      <c r="W5953" s="78">
        <v>61</v>
      </c>
      <c r="X5953" s="78">
        <v>9</v>
      </c>
    </row>
    <row r="5954" spans="1:24" x14ac:dyDescent="0.25">
      <c r="A5954" s="67"/>
      <c r="B5954" s="67">
        <v>5051</v>
      </c>
      <c r="C5954" s="67" t="s">
        <v>825</v>
      </c>
      <c r="D5954" s="109">
        <v>211305</v>
      </c>
      <c r="E5954" s="75" t="s">
        <v>674</v>
      </c>
      <c r="F5954" s="72">
        <v>712655</v>
      </c>
      <c r="G5954" s="75" t="s">
        <v>237</v>
      </c>
      <c r="H5954" s="77">
        <v>20.440000000000001</v>
      </c>
      <c r="I5954" s="77">
        <v>7.96</v>
      </c>
      <c r="J5954" s="77">
        <v>100</v>
      </c>
      <c r="K5954" s="77">
        <v>0</v>
      </c>
      <c r="L5954" s="80">
        <v>100</v>
      </c>
      <c r="M5954" s="80"/>
      <c r="N5954" s="80"/>
      <c r="O5954" s="80"/>
      <c r="P5954" s="80"/>
      <c r="Q5954" s="78">
        <v>110010</v>
      </c>
      <c r="R5954" s="79" t="s">
        <v>44</v>
      </c>
      <c r="S5954" s="78">
        <v>35</v>
      </c>
      <c r="T5954" s="79" t="s">
        <v>44</v>
      </c>
      <c r="U5954" s="78">
        <v>11</v>
      </c>
      <c r="V5954" s="80" t="s">
        <v>156</v>
      </c>
      <c r="W5954" s="78">
        <v>71</v>
      </c>
      <c r="X5954" s="78">
        <v>9</v>
      </c>
    </row>
    <row r="5955" spans="1:24" x14ac:dyDescent="0.25">
      <c r="A5955" s="67"/>
      <c r="B5955" s="67">
        <v>5052</v>
      </c>
      <c r="C5955" s="67" t="s">
        <v>825</v>
      </c>
      <c r="D5955" s="109">
        <v>211305</v>
      </c>
      <c r="E5955" s="75" t="s">
        <v>674</v>
      </c>
      <c r="F5955" s="72">
        <v>733120</v>
      </c>
      <c r="G5955" s="75" t="s">
        <v>188</v>
      </c>
      <c r="H5955" s="77">
        <v>2792.67</v>
      </c>
      <c r="I5955" s="77">
        <v>3189.1799999999994</v>
      </c>
      <c r="J5955" s="77">
        <v>3000</v>
      </c>
      <c r="K5955" s="77">
        <v>1768.9899999999998</v>
      </c>
      <c r="L5955" s="80">
        <v>3000</v>
      </c>
      <c r="M5955" s="80"/>
      <c r="N5955" s="80"/>
      <c r="O5955" s="80"/>
      <c r="P5955" s="80"/>
      <c r="Q5955" s="78">
        <v>110010</v>
      </c>
      <c r="R5955" s="79" t="s">
        <v>44</v>
      </c>
      <c r="S5955" s="78">
        <v>35</v>
      </c>
      <c r="T5955" s="79" t="s">
        <v>44</v>
      </c>
      <c r="U5955" s="78">
        <v>11</v>
      </c>
      <c r="V5955" s="80" t="s">
        <v>156</v>
      </c>
      <c r="W5955" s="78">
        <v>73</v>
      </c>
      <c r="X5955" s="78">
        <v>9</v>
      </c>
    </row>
    <row r="5956" spans="1:24" x14ac:dyDescent="0.25">
      <c r="A5956" s="67"/>
      <c r="B5956" s="67">
        <v>5053</v>
      </c>
      <c r="C5956" s="67" t="s">
        <v>825</v>
      </c>
      <c r="D5956" s="109">
        <v>211305</v>
      </c>
      <c r="E5956" s="75" t="s">
        <v>674</v>
      </c>
      <c r="F5956" s="72">
        <v>744210</v>
      </c>
      <c r="G5956" s="75" t="s">
        <v>190</v>
      </c>
      <c r="H5956" s="77">
        <v>619.37000000000012</v>
      </c>
      <c r="I5956" s="77">
        <v>595.54</v>
      </c>
      <c r="J5956" s="77">
        <v>711</v>
      </c>
      <c r="K5956" s="77">
        <v>90.07</v>
      </c>
      <c r="L5956" s="80">
        <v>711</v>
      </c>
      <c r="M5956" s="80"/>
      <c r="N5956" s="80"/>
      <c r="O5956" s="80"/>
      <c r="P5956" s="80"/>
      <c r="Q5956" s="78">
        <v>110010</v>
      </c>
      <c r="R5956" s="79" t="s">
        <v>44</v>
      </c>
      <c r="S5956" s="78">
        <v>35</v>
      </c>
      <c r="T5956" s="79" t="s">
        <v>44</v>
      </c>
      <c r="U5956" s="78">
        <v>11</v>
      </c>
      <c r="V5956" s="80" t="s">
        <v>156</v>
      </c>
      <c r="W5956" s="78">
        <v>74</v>
      </c>
      <c r="X5956" s="78">
        <v>9</v>
      </c>
    </row>
    <row r="5957" spans="1:24" x14ac:dyDescent="0.25">
      <c r="A5957" s="67"/>
      <c r="B5957" s="67">
        <v>5054</v>
      </c>
      <c r="C5957" s="67" t="s">
        <v>825</v>
      </c>
      <c r="D5957" s="109">
        <v>211305</v>
      </c>
      <c r="E5957" s="75" t="s">
        <v>674</v>
      </c>
      <c r="F5957" s="72">
        <v>744220</v>
      </c>
      <c r="G5957" s="75" t="s">
        <v>191</v>
      </c>
      <c r="H5957" s="77">
        <v>13644.710000000001</v>
      </c>
      <c r="I5957" s="77">
        <v>9757.99</v>
      </c>
      <c r="J5957" s="77">
        <v>13000</v>
      </c>
      <c r="K5957" s="77">
        <v>4870.83</v>
      </c>
      <c r="L5957" s="80">
        <v>13000</v>
      </c>
      <c r="M5957" s="80"/>
      <c r="N5957" s="80"/>
      <c r="O5957" s="80"/>
      <c r="P5957" s="80"/>
      <c r="Q5957" s="78">
        <v>110010</v>
      </c>
      <c r="R5957" s="79" t="s">
        <v>44</v>
      </c>
      <c r="S5957" s="78">
        <v>35</v>
      </c>
      <c r="T5957" s="79" t="s">
        <v>44</v>
      </c>
      <c r="U5957" s="78">
        <v>11</v>
      </c>
      <c r="V5957" s="80" t="s">
        <v>156</v>
      </c>
      <c r="W5957" s="78">
        <v>74</v>
      </c>
      <c r="X5957" s="78">
        <v>9</v>
      </c>
    </row>
    <row r="5958" spans="1:24" x14ac:dyDescent="0.25">
      <c r="A5958" s="67"/>
      <c r="B5958" s="67">
        <v>5055</v>
      </c>
      <c r="C5958" s="67" t="s">
        <v>825</v>
      </c>
      <c r="D5958" s="109">
        <v>211305</v>
      </c>
      <c r="E5958" s="75" t="s">
        <v>674</v>
      </c>
      <c r="F5958" s="72">
        <v>744230</v>
      </c>
      <c r="G5958" s="75" t="s">
        <v>234</v>
      </c>
      <c r="H5958" s="77">
        <v>750</v>
      </c>
      <c r="I5958" s="77">
        <v>0</v>
      </c>
      <c r="J5958" s="77">
        <v>0</v>
      </c>
      <c r="K5958" s="77">
        <v>0</v>
      </c>
      <c r="L5958" s="80">
        <v>0</v>
      </c>
      <c r="M5958" s="80"/>
      <c r="N5958" s="80"/>
      <c r="O5958" s="80"/>
      <c r="P5958" s="80"/>
      <c r="Q5958" s="78">
        <v>110010</v>
      </c>
      <c r="R5958" s="79" t="s">
        <v>44</v>
      </c>
      <c r="S5958" s="78">
        <v>35</v>
      </c>
      <c r="T5958" s="79" t="s">
        <v>44</v>
      </c>
      <c r="U5958" s="78">
        <v>11</v>
      </c>
      <c r="V5958" s="80" t="s">
        <v>156</v>
      </c>
      <c r="W5958" s="78">
        <v>74</v>
      </c>
      <c r="X5958" s="78">
        <v>9</v>
      </c>
    </row>
    <row r="5959" spans="1:24" x14ac:dyDescent="0.25">
      <c r="A5959" s="67"/>
      <c r="B5959" s="67">
        <v>5056</v>
      </c>
      <c r="C5959" s="67" t="s">
        <v>825</v>
      </c>
      <c r="D5959" s="109">
        <v>211305</v>
      </c>
      <c r="E5959" s="75" t="s">
        <v>674</v>
      </c>
      <c r="F5959" s="72">
        <v>755240</v>
      </c>
      <c r="G5959" s="75" t="s">
        <v>193</v>
      </c>
      <c r="H5959" s="77">
        <v>61357.009999999995</v>
      </c>
      <c r="I5959" s="77">
        <v>62222.92</v>
      </c>
      <c r="J5959" s="77">
        <v>63380</v>
      </c>
      <c r="K5959" s="77">
        <v>63130.080000000002</v>
      </c>
      <c r="L5959" s="80">
        <f>63380+741+11238</f>
        <v>75359</v>
      </c>
      <c r="M5959" s="80"/>
      <c r="N5959" s="80"/>
      <c r="O5959" s="80">
        <v>11979</v>
      </c>
      <c r="P5959" s="80"/>
      <c r="Q5959" s="78">
        <v>110010</v>
      </c>
      <c r="R5959" s="79" t="s">
        <v>44</v>
      </c>
      <c r="S5959" s="78">
        <v>35</v>
      </c>
      <c r="T5959" s="79" t="s">
        <v>44</v>
      </c>
      <c r="U5959" s="78">
        <v>11</v>
      </c>
      <c r="V5959" s="80" t="s">
        <v>156</v>
      </c>
      <c r="W5959" s="78">
        <v>75</v>
      </c>
      <c r="X5959" s="78">
        <v>9</v>
      </c>
    </row>
    <row r="5960" spans="1:24" x14ac:dyDescent="0.25">
      <c r="A5960" s="67"/>
      <c r="B5960" s="67">
        <v>5057</v>
      </c>
      <c r="C5960" s="67" t="s">
        <v>825</v>
      </c>
      <c r="D5960" s="109">
        <v>211305</v>
      </c>
      <c r="E5960" s="75" t="s">
        <v>674</v>
      </c>
      <c r="F5960" s="72">
        <v>755310</v>
      </c>
      <c r="G5960" s="75" t="s">
        <v>194</v>
      </c>
      <c r="H5960" s="77">
        <v>372.71000000000004</v>
      </c>
      <c r="I5960" s="77">
        <v>532.38000000000011</v>
      </c>
      <c r="J5960" s="77">
        <v>374</v>
      </c>
      <c r="K5960" s="77">
        <v>263.52000000000004</v>
      </c>
      <c r="L5960" s="80">
        <v>400</v>
      </c>
      <c r="M5960" s="80"/>
      <c r="N5960" s="80"/>
      <c r="O5960" s="80"/>
      <c r="P5960" s="80"/>
      <c r="Q5960" s="78">
        <v>110010</v>
      </c>
      <c r="R5960" s="79" t="s">
        <v>44</v>
      </c>
      <c r="S5960" s="78">
        <v>35</v>
      </c>
      <c r="T5960" s="79" t="s">
        <v>44</v>
      </c>
      <c r="U5960" s="78">
        <v>11</v>
      </c>
      <c r="V5960" s="80" t="s">
        <v>156</v>
      </c>
      <c r="W5960" s="78">
        <v>75</v>
      </c>
      <c r="X5960" s="78">
        <v>9</v>
      </c>
    </row>
    <row r="5961" spans="1:24" x14ac:dyDescent="0.25">
      <c r="A5961" s="67"/>
      <c r="B5961" s="67">
        <v>5058</v>
      </c>
      <c r="C5961" s="67" t="s">
        <v>825</v>
      </c>
      <c r="D5961" s="109">
        <v>211305</v>
      </c>
      <c r="E5961" s="75" t="s">
        <v>674</v>
      </c>
      <c r="F5961" s="72">
        <v>755360</v>
      </c>
      <c r="G5961" s="75" t="s">
        <v>225</v>
      </c>
      <c r="H5961" s="77">
        <v>35.799999999999997</v>
      </c>
      <c r="I5961" s="77">
        <v>309.10000000000002</v>
      </c>
      <c r="J5961" s="77">
        <v>400</v>
      </c>
      <c r="K5961" s="77">
        <v>0</v>
      </c>
      <c r="L5961" s="80">
        <v>400</v>
      </c>
      <c r="M5961" s="80"/>
      <c r="N5961" s="80"/>
      <c r="O5961" s="80"/>
      <c r="P5961" s="80"/>
      <c r="Q5961" s="78">
        <v>110010</v>
      </c>
      <c r="R5961" s="79" t="s">
        <v>44</v>
      </c>
      <c r="S5961" s="78">
        <v>35</v>
      </c>
      <c r="T5961" s="79" t="s">
        <v>44</v>
      </c>
      <c r="U5961" s="78">
        <v>11</v>
      </c>
      <c r="V5961" s="80" t="s">
        <v>156</v>
      </c>
      <c r="W5961" s="78">
        <v>75</v>
      </c>
      <c r="X5961" s="78">
        <v>9</v>
      </c>
    </row>
    <row r="5962" spans="1:24" x14ac:dyDescent="0.25">
      <c r="A5962" s="67"/>
      <c r="B5962" s="67">
        <v>5059</v>
      </c>
      <c r="C5962" s="67" t="s">
        <v>825</v>
      </c>
      <c r="D5962" s="109">
        <v>211305</v>
      </c>
      <c r="E5962" s="75" t="s">
        <v>674</v>
      </c>
      <c r="F5962" s="72">
        <v>755510</v>
      </c>
      <c r="G5962" s="75" t="s">
        <v>195</v>
      </c>
      <c r="H5962" s="77">
        <v>0</v>
      </c>
      <c r="I5962" s="77">
        <v>0</v>
      </c>
      <c r="J5962" s="77">
        <v>300</v>
      </c>
      <c r="K5962" s="77">
        <v>0</v>
      </c>
      <c r="L5962" s="80">
        <v>300</v>
      </c>
      <c r="M5962" s="80"/>
      <c r="N5962" s="80"/>
      <c r="O5962" s="80"/>
      <c r="P5962" s="80"/>
      <c r="Q5962" s="78">
        <v>110010</v>
      </c>
      <c r="R5962" s="79" t="s">
        <v>44</v>
      </c>
      <c r="S5962" s="78">
        <v>35</v>
      </c>
      <c r="T5962" s="79" t="s">
        <v>44</v>
      </c>
      <c r="U5962" s="78">
        <v>11</v>
      </c>
      <c r="V5962" s="80" t="s">
        <v>156</v>
      </c>
      <c r="W5962" s="78">
        <v>75</v>
      </c>
      <c r="X5962" s="78">
        <v>9</v>
      </c>
    </row>
    <row r="5963" spans="1:24" x14ac:dyDescent="0.25">
      <c r="A5963" s="67"/>
      <c r="B5963" s="67">
        <v>5060</v>
      </c>
      <c r="C5963" s="67" t="s">
        <v>825</v>
      </c>
      <c r="D5963" s="109">
        <v>211305</v>
      </c>
      <c r="E5963" s="75" t="s">
        <v>674</v>
      </c>
      <c r="F5963" s="72">
        <v>755705</v>
      </c>
      <c r="G5963" s="75" t="s">
        <v>196</v>
      </c>
      <c r="H5963" s="77">
        <v>170.98</v>
      </c>
      <c r="I5963" s="77">
        <v>103.79</v>
      </c>
      <c r="J5963" s="77">
        <v>200</v>
      </c>
      <c r="K5963" s="77">
        <v>45.849999999999994</v>
      </c>
      <c r="L5963" s="80">
        <v>200</v>
      </c>
      <c r="M5963" s="80"/>
      <c r="N5963" s="80"/>
      <c r="O5963" s="80"/>
      <c r="P5963" s="80"/>
      <c r="Q5963" s="78">
        <v>110010</v>
      </c>
      <c r="R5963" s="79" t="s">
        <v>44</v>
      </c>
      <c r="S5963" s="78">
        <v>35</v>
      </c>
      <c r="T5963" s="79" t="s">
        <v>44</v>
      </c>
      <c r="U5963" s="78">
        <v>11</v>
      </c>
      <c r="V5963" s="80" t="s">
        <v>156</v>
      </c>
      <c r="W5963" s="78">
        <v>75</v>
      </c>
      <c r="X5963" s="78">
        <v>9</v>
      </c>
    </row>
    <row r="5964" spans="1:24" x14ac:dyDescent="0.25">
      <c r="A5964" s="67"/>
      <c r="B5964" s="67">
        <v>5061</v>
      </c>
      <c r="C5964" s="67" t="s">
        <v>825</v>
      </c>
      <c r="D5964" s="109">
        <v>211305</v>
      </c>
      <c r="E5964" s="75" t="s">
        <v>674</v>
      </c>
      <c r="F5964" s="72">
        <v>755730</v>
      </c>
      <c r="G5964" s="75" t="s">
        <v>197</v>
      </c>
      <c r="H5964" s="77">
        <v>125</v>
      </c>
      <c r="I5964" s="77">
        <v>140</v>
      </c>
      <c r="J5964" s="77">
        <v>125</v>
      </c>
      <c r="K5964" s="77">
        <v>0</v>
      </c>
      <c r="L5964" s="80">
        <v>125</v>
      </c>
      <c r="M5964" s="80"/>
      <c r="N5964" s="80"/>
      <c r="O5964" s="80"/>
      <c r="P5964" s="80"/>
      <c r="Q5964" s="78">
        <v>110010</v>
      </c>
      <c r="R5964" s="79" t="s">
        <v>44</v>
      </c>
      <c r="S5964" s="78">
        <v>35</v>
      </c>
      <c r="T5964" s="79" t="s">
        <v>44</v>
      </c>
      <c r="U5964" s="78">
        <v>11</v>
      </c>
      <c r="V5964" s="80" t="s">
        <v>156</v>
      </c>
      <c r="W5964" s="78">
        <v>75</v>
      </c>
      <c r="X5964" s="78">
        <v>9</v>
      </c>
    </row>
    <row r="5965" spans="1:24" x14ac:dyDescent="0.25">
      <c r="A5965" s="67"/>
      <c r="B5965" s="67">
        <v>5062</v>
      </c>
      <c r="C5965" s="67" t="s">
        <v>825</v>
      </c>
      <c r="D5965" s="109">
        <v>211305</v>
      </c>
      <c r="E5965" s="75" t="s">
        <v>674</v>
      </c>
      <c r="F5965" s="72">
        <v>755740</v>
      </c>
      <c r="G5965" s="75" t="s">
        <v>336</v>
      </c>
      <c r="H5965" s="77">
        <v>4776.18</v>
      </c>
      <c r="I5965" s="77">
        <v>2481.52</v>
      </c>
      <c r="J5965" s="77">
        <v>3000</v>
      </c>
      <c r="K5965" s="77">
        <v>1498.52</v>
      </c>
      <c r="L5965" s="80">
        <v>3000</v>
      </c>
      <c r="M5965" s="80"/>
      <c r="N5965" s="80"/>
      <c r="O5965" s="80"/>
      <c r="P5965" s="80"/>
      <c r="Q5965" s="78">
        <v>110010</v>
      </c>
      <c r="R5965" s="79" t="s">
        <v>44</v>
      </c>
      <c r="S5965" s="78">
        <v>35</v>
      </c>
      <c r="T5965" s="79" t="s">
        <v>44</v>
      </c>
      <c r="U5965" s="78">
        <v>11</v>
      </c>
      <c r="V5965" s="80" t="s">
        <v>156</v>
      </c>
      <c r="W5965" s="78">
        <v>75</v>
      </c>
      <c r="X5965" s="78">
        <v>9</v>
      </c>
    </row>
    <row r="5966" spans="1:24" x14ac:dyDescent="0.25">
      <c r="A5966" s="67"/>
      <c r="B5966" s="67">
        <v>5063</v>
      </c>
      <c r="C5966" s="67" t="s">
        <v>825</v>
      </c>
      <c r="D5966" s="107">
        <v>211305</v>
      </c>
      <c r="E5966" s="75" t="s">
        <v>674</v>
      </c>
      <c r="F5966" s="72">
        <v>787430</v>
      </c>
      <c r="G5966" s="75" t="s">
        <v>207</v>
      </c>
      <c r="H5966" s="77">
        <v>825</v>
      </c>
      <c r="I5966" s="77">
        <v>1443.28</v>
      </c>
      <c r="J5966" s="77">
        <v>0</v>
      </c>
      <c r="K5966" s="77">
        <v>0</v>
      </c>
      <c r="L5966" s="80">
        <v>0</v>
      </c>
      <c r="M5966" s="80"/>
      <c r="N5966" s="80"/>
      <c r="O5966" s="80"/>
      <c r="P5966" s="80"/>
      <c r="Q5966" s="78">
        <v>110010</v>
      </c>
      <c r="R5966" s="79" t="s">
        <v>44</v>
      </c>
      <c r="S5966" s="78">
        <v>35</v>
      </c>
      <c r="T5966" s="79" t="s">
        <v>44</v>
      </c>
      <c r="U5966" s="78">
        <v>11</v>
      </c>
      <c r="V5966" s="80" t="s">
        <v>156</v>
      </c>
      <c r="W5966" s="78">
        <v>78</v>
      </c>
      <c r="X5966" s="78">
        <v>9</v>
      </c>
    </row>
    <row r="5967" spans="1:24" x14ac:dyDescent="0.25">
      <c r="A5967" s="67"/>
      <c r="B5967" s="67"/>
      <c r="C5967" s="67" t="s">
        <v>825</v>
      </c>
      <c r="D5967" s="107">
        <v>211305</v>
      </c>
      <c r="E5967" s="75" t="s">
        <v>674</v>
      </c>
      <c r="F5967" s="66">
        <v>798142</v>
      </c>
      <c r="G5967" s="66" t="s">
        <v>839</v>
      </c>
      <c r="H5967" s="77"/>
      <c r="I5967" s="77"/>
      <c r="J5967" s="77"/>
      <c r="K5967" s="77"/>
      <c r="L5967" s="80">
        <v>-8422</v>
      </c>
      <c r="M5967" s="80"/>
      <c r="N5967" s="80"/>
      <c r="O5967" s="80"/>
      <c r="P5967" s="80"/>
      <c r="Q5967" s="78">
        <v>110010</v>
      </c>
      <c r="R5967" s="79" t="s">
        <v>44</v>
      </c>
      <c r="S5967" s="78">
        <v>35</v>
      </c>
      <c r="T5967" s="79" t="s">
        <v>44</v>
      </c>
      <c r="U5967" s="78">
        <v>11</v>
      </c>
      <c r="V5967" s="80" t="s">
        <v>156</v>
      </c>
      <c r="W5967" s="78">
        <v>79</v>
      </c>
      <c r="X5967" s="78">
        <v>9</v>
      </c>
    </row>
    <row r="5968" spans="1:24" x14ac:dyDescent="0.25">
      <c r="A5968" s="67"/>
      <c r="B5968" s="67">
        <v>5064</v>
      </c>
      <c r="C5968" s="67" t="s">
        <v>826</v>
      </c>
      <c r="D5968" s="107">
        <v>221110</v>
      </c>
      <c r="E5968" s="88" t="s">
        <v>676</v>
      </c>
      <c r="F5968" s="76">
        <v>611210</v>
      </c>
      <c r="G5968" s="75" t="s">
        <v>221</v>
      </c>
      <c r="H5968" s="77">
        <v>87221.520000000019</v>
      </c>
      <c r="I5968" s="77">
        <v>90710.39999999998</v>
      </c>
      <c r="J5968" s="77">
        <v>94339</v>
      </c>
      <c r="K5968" s="77">
        <v>47169.42</v>
      </c>
      <c r="L5968" s="80">
        <v>94339</v>
      </c>
      <c r="M5968" s="80"/>
      <c r="N5968" s="80"/>
      <c r="O5968" s="80"/>
      <c r="P5968" s="80"/>
      <c r="Q5968" s="78">
        <v>110010</v>
      </c>
      <c r="R5968" s="79" t="s">
        <v>31</v>
      </c>
      <c r="S5968" s="78">
        <v>30</v>
      </c>
      <c r="T5968" s="79" t="s">
        <v>31</v>
      </c>
      <c r="U5968" s="78">
        <v>11</v>
      </c>
      <c r="V5968" s="80" t="s">
        <v>156</v>
      </c>
      <c r="W5968" s="78">
        <v>61</v>
      </c>
      <c r="X5968" s="78">
        <v>9</v>
      </c>
    </row>
    <row r="5969" spans="1:24" x14ac:dyDescent="0.25">
      <c r="A5969" s="67"/>
      <c r="B5969" s="67">
        <v>5065</v>
      </c>
      <c r="C5969" s="67" t="s">
        <v>826</v>
      </c>
      <c r="D5969" s="107">
        <v>221110</v>
      </c>
      <c r="E5969" s="88" t="s">
        <v>676</v>
      </c>
      <c r="F5969" s="76">
        <v>611310</v>
      </c>
      <c r="G5969" s="75" t="s">
        <v>179</v>
      </c>
      <c r="H5969" s="77">
        <v>74442.12000000001</v>
      </c>
      <c r="I5969" s="77">
        <v>77419.8</v>
      </c>
      <c r="J5969" s="77">
        <v>80517</v>
      </c>
      <c r="K5969" s="77">
        <v>40258.32</v>
      </c>
      <c r="L5969" s="80">
        <v>80517</v>
      </c>
      <c r="M5969" s="80"/>
      <c r="N5969" s="80"/>
      <c r="O5969" s="80"/>
      <c r="P5969" s="80"/>
      <c r="Q5969" s="78">
        <v>110010</v>
      </c>
      <c r="R5969" s="79" t="s">
        <v>31</v>
      </c>
      <c r="S5969" s="78">
        <v>30</v>
      </c>
      <c r="T5969" s="79" t="s">
        <v>31</v>
      </c>
      <c r="U5969" s="78">
        <v>11</v>
      </c>
      <c r="V5969" s="80" t="s">
        <v>156</v>
      </c>
      <c r="W5969" s="78">
        <v>61</v>
      </c>
      <c r="X5969" s="78">
        <v>9</v>
      </c>
    </row>
    <row r="5970" spans="1:24" x14ac:dyDescent="0.25">
      <c r="A5970" s="67"/>
      <c r="B5970" s="67">
        <v>5066</v>
      </c>
      <c r="C5970" s="67" t="s">
        <v>826</v>
      </c>
      <c r="D5970" s="107">
        <v>221110</v>
      </c>
      <c r="E5970" s="88" t="s">
        <v>676</v>
      </c>
      <c r="F5970" s="76">
        <v>611420</v>
      </c>
      <c r="G5970" s="75" t="s">
        <v>181</v>
      </c>
      <c r="H5970" s="77">
        <v>73868.75999999998</v>
      </c>
      <c r="I5970" s="77">
        <v>76823.520000000004</v>
      </c>
      <c r="J5970" s="77">
        <v>79897</v>
      </c>
      <c r="K5970" s="77">
        <v>39948.239999999998</v>
      </c>
      <c r="L5970" s="80">
        <v>79896</v>
      </c>
      <c r="M5970" s="80"/>
      <c r="N5970" s="80"/>
      <c r="O5970" s="80"/>
      <c r="P5970" s="80"/>
      <c r="Q5970" s="78">
        <v>110010</v>
      </c>
      <c r="R5970" s="79" t="s">
        <v>31</v>
      </c>
      <c r="S5970" s="78">
        <v>30</v>
      </c>
      <c r="T5970" s="79" t="s">
        <v>31</v>
      </c>
      <c r="U5970" s="78">
        <v>11</v>
      </c>
      <c r="V5970" s="80" t="s">
        <v>156</v>
      </c>
      <c r="W5970" s="78">
        <v>61</v>
      </c>
      <c r="X5970" s="78">
        <v>9</v>
      </c>
    </row>
    <row r="5971" spans="1:24" x14ac:dyDescent="0.25">
      <c r="A5971" s="67"/>
      <c r="B5971" s="67">
        <v>5067</v>
      </c>
      <c r="C5971" s="67" t="s">
        <v>826</v>
      </c>
      <c r="D5971" s="107">
        <v>221110</v>
      </c>
      <c r="E5971" s="88" t="s">
        <v>676</v>
      </c>
      <c r="F5971" s="76">
        <v>611460</v>
      </c>
      <c r="G5971" s="75" t="s">
        <v>182</v>
      </c>
      <c r="H5971" s="77">
        <v>787.94999999999993</v>
      </c>
      <c r="I5971" s="77">
        <v>0</v>
      </c>
      <c r="J5971" s="77">
        <v>0</v>
      </c>
      <c r="K5971" s="77">
        <v>0</v>
      </c>
      <c r="L5971" s="80">
        <v>0</v>
      </c>
      <c r="M5971" s="80"/>
      <c r="N5971" s="80"/>
      <c r="O5971" s="80"/>
      <c r="P5971" s="80"/>
      <c r="Q5971" s="78">
        <v>110010</v>
      </c>
      <c r="R5971" s="79" t="s">
        <v>31</v>
      </c>
      <c r="S5971" s="78">
        <v>30</v>
      </c>
      <c r="T5971" s="79" t="s">
        <v>31</v>
      </c>
      <c r="U5971" s="78">
        <v>11</v>
      </c>
      <c r="V5971" s="80" t="s">
        <v>156</v>
      </c>
      <c r="W5971" s="78">
        <v>61</v>
      </c>
      <c r="X5971" s="78">
        <v>9</v>
      </c>
    </row>
    <row r="5972" spans="1:24" x14ac:dyDescent="0.25">
      <c r="A5972" s="67"/>
      <c r="B5972" s="67">
        <v>5068</v>
      </c>
      <c r="C5972" s="67" t="s">
        <v>826</v>
      </c>
      <c r="D5972" s="107">
        <v>221110</v>
      </c>
      <c r="E5972" s="88" t="s">
        <v>676</v>
      </c>
      <c r="F5972" s="76">
        <v>611489</v>
      </c>
      <c r="G5972" s="75" t="s">
        <v>733</v>
      </c>
      <c r="H5972" s="77">
        <v>0</v>
      </c>
      <c r="I5972" s="77">
        <v>157.47999999999999</v>
      </c>
      <c r="J5972" s="77">
        <v>500</v>
      </c>
      <c r="K5972" s="77">
        <v>200.45</v>
      </c>
      <c r="L5972" s="80">
        <v>500</v>
      </c>
      <c r="M5972" s="80"/>
      <c r="N5972" s="80"/>
      <c r="O5972" s="80"/>
      <c r="P5972" s="80"/>
      <c r="Q5972" s="78">
        <v>110010</v>
      </c>
      <c r="R5972" s="79" t="s">
        <v>31</v>
      </c>
      <c r="S5972" s="78">
        <v>30</v>
      </c>
      <c r="T5972" s="79" t="s">
        <v>31</v>
      </c>
      <c r="U5972" s="78">
        <v>11</v>
      </c>
      <c r="V5972" s="80" t="s">
        <v>156</v>
      </c>
      <c r="W5972" s="78">
        <v>61</v>
      </c>
      <c r="X5972" s="78">
        <v>9</v>
      </c>
    </row>
    <row r="5973" spans="1:24" x14ac:dyDescent="0.25">
      <c r="A5973" s="67"/>
      <c r="B5973" s="67">
        <v>5069</v>
      </c>
      <c r="C5973" s="67" t="s">
        <v>826</v>
      </c>
      <c r="D5973" s="107">
        <v>221110</v>
      </c>
      <c r="E5973" s="88" t="s">
        <v>676</v>
      </c>
      <c r="F5973" s="76">
        <v>611491</v>
      </c>
      <c r="G5973" s="75" t="s">
        <v>233</v>
      </c>
      <c r="H5973" s="77">
        <v>0</v>
      </c>
      <c r="I5973" s="77">
        <v>214.34</v>
      </c>
      <c r="J5973" s="77">
        <v>416</v>
      </c>
      <c r="K5973" s="77">
        <v>0</v>
      </c>
      <c r="L5973" s="80">
        <v>500</v>
      </c>
      <c r="M5973" s="80"/>
      <c r="N5973" s="80"/>
      <c r="O5973" s="80"/>
      <c r="P5973" s="80"/>
      <c r="Q5973" s="78">
        <v>110010</v>
      </c>
      <c r="R5973" s="79" t="s">
        <v>31</v>
      </c>
      <c r="S5973" s="78">
        <v>30</v>
      </c>
      <c r="T5973" s="79" t="s">
        <v>31</v>
      </c>
      <c r="U5973" s="78">
        <v>11</v>
      </c>
      <c r="V5973" s="80" t="s">
        <v>156</v>
      </c>
      <c r="W5973" s="78">
        <v>61</v>
      </c>
      <c r="X5973" s="78">
        <v>9</v>
      </c>
    </row>
    <row r="5974" spans="1:24" x14ac:dyDescent="0.25">
      <c r="A5974" s="67"/>
      <c r="B5974" s="67">
        <v>5070</v>
      </c>
      <c r="C5974" s="67" t="s">
        <v>826</v>
      </c>
      <c r="D5974" s="107">
        <v>221110</v>
      </c>
      <c r="E5974" s="88" t="s">
        <v>676</v>
      </c>
      <c r="F5974" s="76">
        <v>611492</v>
      </c>
      <c r="G5974" s="75" t="s">
        <v>183</v>
      </c>
      <c r="H5974" s="77">
        <v>104.6</v>
      </c>
      <c r="I5974" s="77">
        <v>241.25</v>
      </c>
      <c r="J5974" s="77">
        <v>624</v>
      </c>
      <c r="K5974" s="77">
        <v>208.20999999999998</v>
      </c>
      <c r="L5974" s="80">
        <v>500</v>
      </c>
      <c r="M5974" s="80"/>
      <c r="N5974" s="80"/>
      <c r="O5974" s="80"/>
      <c r="P5974" s="80"/>
      <c r="Q5974" s="78">
        <v>110010</v>
      </c>
      <c r="R5974" s="79" t="s">
        <v>31</v>
      </c>
      <c r="S5974" s="78">
        <v>30</v>
      </c>
      <c r="T5974" s="79" t="s">
        <v>31</v>
      </c>
      <c r="U5974" s="78">
        <v>11</v>
      </c>
      <c r="V5974" s="80" t="s">
        <v>156</v>
      </c>
      <c r="W5974" s="78">
        <v>61</v>
      </c>
      <c r="X5974" s="78">
        <v>9</v>
      </c>
    </row>
    <row r="5975" spans="1:24" x14ac:dyDescent="0.25">
      <c r="A5975" s="67"/>
      <c r="B5975" s="67">
        <v>5071</v>
      </c>
      <c r="C5975" s="67" t="s">
        <v>826</v>
      </c>
      <c r="D5975" s="107">
        <v>221110</v>
      </c>
      <c r="E5975" s="88" t="s">
        <v>676</v>
      </c>
      <c r="F5975" s="76">
        <v>611510</v>
      </c>
      <c r="G5975" s="75" t="s">
        <v>212</v>
      </c>
      <c r="H5975" s="77">
        <v>6244.9699999999993</v>
      </c>
      <c r="I5975" s="77">
        <v>6881.2200000000012</v>
      </c>
      <c r="J5975" s="77">
        <v>4961</v>
      </c>
      <c r="K5975" s="77">
        <v>155.68</v>
      </c>
      <c r="L5975" s="80">
        <v>0</v>
      </c>
      <c r="M5975" s="80"/>
      <c r="N5975" s="80"/>
      <c r="O5975" s="80"/>
      <c r="P5975" s="80"/>
      <c r="Q5975" s="78">
        <v>110010</v>
      </c>
      <c r="R5975" s="79" t="s">
        <v>31</v>
      </c>
      <c r="S5975" s="78">
        <v>30</v>
      </c>
      <c r="T5975" s="79" t="s">
        <v>31</v>
      </c>
      <c r="U5975" s="78">
        <v>11</v>
      </c>
      <c r="V5975" s="80" t="s">
        <v>156</v>
      </c>
      <c r="W5975" s="78">
        <v>61</v>
      </c>
      <c r="X5975" s="78">
        <v>9</v>
      </c>
    </row>
    <row r="5976" spans="1:24" x14ac:dyDescent="0.25">
      <c r="A5976" s="67"/>
      <c r="B5976" s="67">
        <v>5072</v>
      </c>
      <c r="C5976" s="67" t="s">
        <v>826</v>
      </c>
      <c r="D5976" s="107">
        <v>221110</v>
      </c>
      <c r="E5976" s="88" t="s">
        <v>676</v>
      </c>
      <c r="F5976" s="76">
        <v>712320</v>
      </c>
      <c r="G5976" s="75" t="s">
        <v>276</v>
      </c>
      <c r="H5976" s="77">
        <v>0</v>
      </c>
      <c r="I5976" s="77">
        <v>2335</v>
      </c>
      <c r="J5976" s="77">
        <v>0</v>
      </c>
      <c r="K5976" s="77">
        <v>0</v>
      </c>
      <c r="L5976" s="80">
        <v>0</v>
      </c>
      <c r="M5976" s="80"/>
      <c r="N5976" s="80"/>
      <c r="O5976" s="80"/>
      <c r="P5976" s="80"/>
      <c r="Q5976" s="78">
        <v>110010</v>
      </c>
      <c r="R5976" s="79" t="s">
        <v>31</v>
      </c>
      <c r="S5976" s="78">
        <v>30</v>
      </c>
      <c r="T5976" s="79" t="s">
        <v>31</v>
      </c>
      <c r="U5976" s="78">
        <v>11</v>
      </c>
      <c r="V5976" s="80" t="s">
        <v>156</v>
      </c>
      <c r="W5976" s="78">
        <v>71</v>
      </c>
      <c r="X5976" s="78">
        <v>9</v>
      </c>
    </row>
    <row r="5977" spans="1:24" x14ac:dyDescent="0.25">
      <c r="A5977" s="67"/>
      <c r="B5977" s="67">
        <v>5073</v>
      </c>
      <c r="C5977" s="67" t="s">
        <v>826</v>
      </c>
      <c r="D5977" s="107">
        <v>221110</v>
      </c>
      <c r="E5977" s="88" t="s">
        <v>676</v>
      </c>
      <c r="F5977" s="76">
        <v>712655</v>
      </c>
      <c r="G5977" s="75" t="s">
        <v>237</v>
      </c>
      <c r="H5977" s="77">
        <v>11.94</v>
      </c>
      <c r="I5977" s="77">
        <v>0</v>
      </c>
      <c r="J5977" s="77">
        <v>0</v>
      </c>
      <c r="K5977" s="77">
        <v>0</v>
      </c>
      <c r="L5977" s="80">
        <v>0</v>
      </c>
      <c r="M5977" s="80"/>
      <c r="N5977" s="80"/>
      <c r="O5977" s="80"/>
      <c r="P5977" s="80"/>
      <c r="Q5977" s="78">
        <v>110010</v>
      </c>
      <c r="R5977" s="79" t="s">
        <v>31</v>
      </c>
      <c r="S5977" s="78">
        <v>30</v>
      </c>
      <c r="T5977" s="79" t="s">
        <v>31</v>
      </c>
      <c r="U5977" s="78">
        <v>11</v>
      </c>
      <c r="V5977" s="80" t="s">
        <v>156</v>
      </c>
      <c r="W5977" s="78">
        <v>71</v>
      </c>
      <c r="X5977" s="78">
        <v>9</v>
      </c>
    </row>
    <row r="5978" spans="1:24" x14ac:dyDescent="0.25">
      <c r="A5978" s="67"/>
      <c r="B5978" s="67">
        <v>5074</v>
      </c>
      <c r="C5978" s="67" t="s">
        <v>826</v>
      </c>
      <c r="D5978" s="107">
        <v>221110</v>
      </c>
      <c r="E5978" s="88" t="s">
        <v>676</v>
      </c>
      <c r="F5978" s="76">
        <v>733120</v>
      </c>
      <c r="G5978" s="75" t="s">
        <v>188</v>
      </c>
      <c r="H5978" s="77">
        <v>4259.1000000000004</v>
      </c>
      <c r="I5978" s="77">
        <v>5927.7600000000011</v>
      </c>
      <c r="J5978" s="77">
        <v>5571</v>
      </c>
      <c r="K5978" s="77">
        <v>3484.1200000000003</v>
      </c>
      <c r="L5978" s="80">
        <v>5500</v>
      </c>
      <c r="M5978" s="80"/>
      <c r="N5978" s="80"/>
      <c r="O5978" s="80"/>
      <c r="P5978" s="80"/>
      <c r="Q5978" s="78">
        <v>110010</v>
      </c>
      <c r="R5978" s="79" t="s">
        <v>31</v>
      </c>
      <c r="S5978" s="78">
        <v>30</v>
      </c>
      <c r="T5978" s="79" t="s">
        <v>31</v>
      </c>
      <c r="U5978" s="78">
        <v>11</v>
      </c>
      <c r="V5978" s="80" t="s">
        <v>156</v>
      </c>
      <c r="W5978" s="78">
        <v>73</v>
      </c>
      <c r="X5978" s="78">
        <v>9</v>
      </c>
    </row>
    <row r="5979" spans="1:24" x14ac:dyDescent="0.25">
      <c r="A5979" s="67"/>
      <c r="B5979" s="67">
        <v>5075</v>
      </c>
      <c r="C5979" s="67" t="s">
        <v>826</v>
      </c>
      <c r="D5979" s="107">
        <v>221110</v>
      </c>
      <c r="E5979" s="88" t="s">
        <v>676</v>
      </c>
      <c r="F5979" s="76">
        <v>733210</v>
      </c>
      <c r="G5979" s="75" t="s">
        <v>251</v>
      </c>
      <c r="H5979" s="77">
        <v>0</v>
      </c>
      <c r="I5979" s="77">
        <v>1360</v>
      </c>
      <c r="J5979" s="77">
        <v>0</v>
      </c>
      <c r="K5979" s="77">
        <v>0</v>
      </c>
      <c r="L5979" s="80">
        <v>0</v>
      </c>
      <c r="M5979" s="80"/>
      <c r="N5979" s="80"/>
      <c r="O5979" s="80"/>
      <c r="P5979" s="80"/>
      <c r="Q5979" s="78">
        <v>110010</v>
      </c>
      <c r="R5979" s="79" t="s">
        <v>31</v>
      </c>
      <c r="S5979" s="78">
        <v>30</v>
      </c>
      <c r="T5979" s="79" t="s">
        <v>31</v>
      </c>
      <c r="U5979" s="78">
        <v>11</v>
      </c>
      <c r="V5979" s="80" t="s">
        <v>156</v>
      </c>
      <c r="W5979" s="78">
        <v>73</v>
      </c>
      <c r="X5979" s="78">
        <v>9</v>
      </c>
    </row>
    <row r="5980" spans="1:24" x14ac:dyDescent="0.25">
      <c r="A5980" s="67"/>
      <c r="B5980" s="67">
        <v>5076</v>
      </c>
      <c r="C5980" s="67" t="s">
        <v>826</v>
      </c>
      <c r="D5980" s="107">
        <v>221110</v>
      </c>
      <c r="E5980" s="88" t="s">
        <v>676</v>
      </c>
      <c r="F5980" s="76">
        <v>733220</v>
      </c>
      <c r="G5980" s="75" t="s">
        <v>256</v>
      </c>
      <c r="H5980" s="77">
        <v>0</v>
      </c>
      <c r="I5980" s="77">
        <v>180</v>
      </c>
      <c r="J5980" s="77">
        <v>0</v>
      </c>
      <c r="K5980" s="77">
        <v>0</v>
      </c>
      <c r="L5980" s="80">
        <v>0</v>
      </c>
      <c r="M5980" s="80"/>
      <c r="N5980" s="80"/>
      <c r="O5980" s="80"/>
      <c r="P5980" s="80"/>
      <c r="Q5980" s="78">
        <v>110010</v>
      </c>
      <c r="R5980" s="79" t="s">
        <v>31</v>
      </c>
      <c r="S5980" s="78">
        <v>30</v>
      </c>
      <c r="T5980" s="79" t="s">
        <v>31</v>
      </c>
      <c r="U5980" s="78">
        <v>11</v>
      </c>
      <c r="V5980" s="80" t="s">
        <v>156</v>
      </c>
      <c r="W5980" s="78">
        <v>73</v>
      </c>
      <c r="X5980" s="78">
        <v>9</v>
      </c>
    </row>
    <row r="5981" spans="1:24" x14ac:dyDescent="0.25">
      <c r="A5981" s="67"/>
      <c r="B5981" s="67">
        <v>5077</v>
      </c>
      <c r="C5981" s="67" t="s">
        <v>826</v>
      </c>
      <c r="D5981" s="107">
        <v>221110</v>
      </c>
      <c r="E5981" s="88" t="s">
        <v>676</v>
      </c>
      <c r="F5981" s="76">
        <v>744210</v>
      </c>
      <c r="G5981" s="75" t="s">
        <v>190</v>
      </c>
      <c r="H5981" s="77">
        <v>524.02</v>
      </c>
      <c r="I5981" s="77">
        <v>401.52000000000004</v>
      </c>
      <c r="J5981" s="77">
        <v>500</v>
      </c>
      <c r="K5981" s="77">
        <v>221.20000000000002</v>
      </c>
      <c r="L5981" s="80">
        <v>750</v>
      </c>
      <c r="M5981" s="80"/>
      <c r="N5981" s="80"/>
      <c r="O5981" s="80"/>
      <c r="P5981" s="80"/>
      <c r="Q5981" s="78">
        <v>110010</v>
      </c>
      <c r="R5981" s="79" t="s">
        <v>31</v>
      </c>
      <c r="S5981" s="78">
        <v>30</v>
      </c>
      <c r="T5981" s="79" t="s">
        <v>31</v>
      </c>
      <c r="U5981" s="78">
        <v>11</v>
      </c>
      <c r="V5981" s="80" t="s">
        <v>156</v>
      </c>
      <c r="W5981" s="78">
        <v>74</v>
      </c>
      <c r="X5981" s="78">
        <v>9</v>
      </c>
    </row>
    <row r="5982" spans="1:24" x14ac:dyDescent="0.25">
      <c r="A5982" s="67"/>
      <c r="B5982" s="67">
        <v>5078</v>
      </c>
      <c r="C5982" s="67" t="s">
        <v>826</v>
      </c>
      <c r="D5982" s="107">
        <v>221110</v>
      </c>
      <c r="E5982" s="88" t="s">
        <v>676</v>
      </c>
      <c r="F5982" s="76">
        <v>744220</v>
      </c>
      <c r="G5982" s="75" t="s">
        <v>191</v>
      </c>
      <c r="H5982" s="77">
        <v>656.68000000000006</v>
      </c>
      <c r="I5982" s="77">
        <v>1822.9299999999998</v>
      </c>
      <c r="J5982" s="77">
        <v>1000</v>
      </c>
      <c r="K5982" s="77">
        <v>755</v>
      </c>
      <c r="L5982" s="80">
        <v>5000</v>
      </c>
      <c r="M5982" s="80"/>
      <c r="N5982" s="80"/>
      <c r="O5982" s="80"/>
      <c r="P5982" s="80"/>
      <c r="Q5982" s="78">
        <v>110010</v>
      </c>
      <c r="R5982" s="79" t="s">
        <v>31</v>
      </c>
      <c r="S5982" s="78">
        <v>30</v>
      </c>
      <c r="T5982" s="79" t="s">
        <v>31</v>
      </c>
      <c r="U5982" s="78">
        <v>11</v>
      </c>
      <c r="V5982" s="80" t="s">
        <v>156</v>
      </c>
      <c r="W5982" s="78">
        <v>74</v>
      </c>
      <c r="X5982" s="78">
        <v>9</v>
      </c>
    </row>
    <row r="5983" spans="1:24" x14ac:dyDescent="0.25">
      <c r="A5983" s="67"/>
      <c r="B5983" s="67">
        <v>5079</v>
      </c>
      <c r="C5983" s="67" t="s">
        <v>826</v>
      </c>
      <c r="D5983" s="107">
        <v>221110</v>
      </c>
      <c r="E5983" s="88" t="s">
        <v>676</v>
      </c>
      <c r="F5983" s="76">
        <v>744230</v>
      </c>
      <c r="G5983" s="75" t="s">
        <v>234</v>
      </c>
      <c r="H5983" s="77">
        <v>0</v>
      </c>
      <c r="I5983" s="77">
        <v>0</v>
      </c>
      <c r="J5983" s="77">
        <v>4468</v>
      </c>
      <c r="K5983" s="77">
        <v>0</v>
      </c>
      <c r="L5983" s="80">
        <v>2500</v>
      </c>
      <c r="M5983" s="80"/>
      <c r="N5983" s="80"/>
      <c r="O5983" s="80"/>
      <c r="P5983" s="80"/>
      <c r="Q5983" s="78">
        <v>110010</v>
      </c>
      <c r="R5983" s="79" t="s">
        <v>31</v>
      </c>
      <c r="S5983" s="78">
        <v>30</v>
      </c>
      <c r="T5983" s="79" t="s">
        <v>31</v>
      </c>
      <c r="U5983" s="78">
        <v>11</v>
      </c>
      <c r="V5983" s="80" t="s">
        <v>156</v>
      </c>
      <c r="W5983" s="78">
        <v>74</v>
      </c>
      <c r="X5983" s="78">
        <v>9</v>
      </c>
    </row>
    <row r="5984" spans="1:24" x14ac:dyDescent="0.25">
      <c r="A5984" s="67"/>
      <c r="B5984" s="67">
        <v>5080</v>
      </c>
      <c r="C5984" s="67" t="s">
        <v>826</v>
      </c>
      <c r="D5984" s="107">
        <v>221110</v>
      </c>
      <c r="E5984" s="88" t="s">
        <v>676</v>
      </c>
      <c r="F5984" s="76">
        <v>755240</v>
      </c>
      <c r="G5984" s="75" t="s">
        <v>193</v>
      </c>
      <c r="H5984" s="77">
        <v>0</v>
      </c>
      <c r="I5984" s="77">
        <v>15446.75</v>
      </c>
      <c r="J5984" s="77">
        <v>26500</v>
      </c>
      <c r="K5984" s="77">
        <v>25732.33</v>
      </c>
      <c r="L5984" s="80">
        <v>26500</v>
      </c>
      <c r="M5984" s="80"/>
      <c r="N5984" s="80"/>
      <c r="O5984" s="80"/>
      <c r="P5984" s="80"/>
      <c r="Q5984" s="78">
        <v>110010</v>
      </c>
      <c r="R5984" s="79" t="s">
        <v>31</v>
      </c>
      <c r="S5984" s="78">
        <v>30</v>
      </c>
      <c r="T5984" s="79" t="s">
        <v>31</v>
      </c>
      <c r="U5984" s="78">
        <v>11</v>
      </c>
      <c r="V5984" s="80" t="s">
        <v>156</v>
      </c>
      <c r="W5984" s="78">
        <v>75</v>
      </c>
      <c r="X5984" s="78">
        <v>9</v>
      </c>
    </row>
    <row r="5985" spans="1:24" x14ac:dyDescent="0.25">
      <c r="A5985" s="67"/>
      <c r="B5985" s="67">
        <v>5081</v>
      </c>
      <c r="C5985" s="67" t="s">
        <v>826</v>
      </c>
      <c r="D5985" s="107">
        <v>221110</v>
      </c>
      <c r="E5985" s="88" t="s">
        <v>676</v>
      </c>
      <c r="F5985" s="76">
        <v>755310</v>
      </c>
      <c r="G5985" s="75" t="s">
        <v>194</v>
      </c>
      <c r="H5985" s="77">
        <v>106.55</v>
      </c>
      <c r="I5985" s="77">
        <v>-417.1</v>
      </c>
      <c r="J5985" s="77">
        <v>100</v>
      </c>
      <c r="K5985" s="77">
        <v>-91.07000000000005</v>
      </c>
      <c r="L5985" s="80">
        <v>300</v>
      </c>
      <c r="M5985" s="80"/>
      <c r="N5985" s="80"/>
      <c r="O5985" s="80"/>
      <c r="P5985" s="80"/>
      <c r="Q5985" s="78">
        <v>110010</v>
      </c>
      <c r="R5985" s="79" t="s">
        <v>31</v>
      </c>
      <c r="S5985" s="78">
        <v>30</v>
      </c>
      <c r="T5985" s="79" t="s">
        <v>31</v>
      </c>
      <c r="U5985" s="78">
        <v>11</v>
      </c>
      <c r="V5985" s="80" t="s">
        <v>156</v>
      </c>
      <c r="W5985" s="78">
        <v>75</v>
      </c>
      <c r="X5985" s="78">
        <v>9</v>
      </c>
    </row>
    <row r="5986" spans="1:24" x14ac:dyDescent="0.25">
      <c r="A5986" s="67"/>
      <c r="B5986" s="67">
        <v>5082</v>
      </c>
      <c r="C5986" s="67" t="s">
        <v>826</v>
      </c>
      <c r="D5986" s="107">
        <v>221110</v>
      </c>
      <c r="E5986" s="88" t="s">
        <v>676</v>
      </c>
      <c r="F5986" s="76">
        <v>755360</v>
      </c>
      <c r="G5986" s="75" t="s">
        <v>225</v>
      </c>
      <c r="H5986" s="77">
        <v>942.96</v>
      </c>
      <c r="I5986" s="77">
        <v>226</v>
      </c>
      <c r="J5986" s="77">
        <v>250</v>
      </c>
      <c r="K5986" s="77">
        <v>140</v>
      </c>
      <c r="L5986" s="80">
        <v>300</v>
      </c>
      <c r="M5986" s="80"/>
      <c r="N5986" s="80"/>
      <c r="O5986" s="80"/>
      <c r="P5986" s="80"/>
      <c r="Q5986" s="78">
        <v>110010</v>
      </c>
      <c r="R5986" s="79" t="s">
        <v>31</v>
      </c>
      <c r="S5986" s="78">
        <v>30</v>
      </c>
      <c r="T5986" s="79" t="s">
        <v>31</v>
      </c>
      <c r="U5986" s="78">
        <v>11</v>
      </c>
      <c r="V5986" s="80" t="s">
        <v>156</v>
      </c>
      <c r="W5986" s="78">
        <v>75</v>
      </c>
      <c r="X5986" s="78">
        <v>9</v>
      </c>
    </row>
    <row r="5987" spans="1:24" x14ac:dyDescent="0.25">
      <c r="A5987" s="67"/>
      <c r="B5987" s="67">
        <v>5083</v>
      </c>
      <c r="C5987" s="67" t="s">
        <v>826</v>
      </c>
      <c r="D5987" s="107">
        <v>221110</v>
      </c>
      <c r="E5987" s="88" t="s">
        <v>676</v>
      </c>
      <c r="F5987" s="76">
        <v>755705</v>
      </c>
      <c r="G5987" s="75" t="s">
        <v>196</v>
      </c>
      <c r="H5987" s="77">
        <v>161.41000000000003</v>
      </c>
      <c r="I5987" s="77">
        <v>145.62</v>
      </c>
      <c r="J5987" s="77">
        <v>350</v>
      </c>
      <c r="K5987" s="77">
        <v>55.58</v>
      </c>
      <c r="L5987" s="80">
        <v>300</v>
      </c>
      <c r="M5987" s="80"/>
      <c r="N5987" s="80"/>
      <c r="O5987" s="80"/>
      <c r="P5987" s="80"/>
      <c r="Q5987" s="78">
        <v>110010</v>
      </c>
      <c r="R5987" s="79" t="s">
        <v>31</v>
      </c>
      <c r="S5987" s="78">
        <v>30</v>
      </c>
      <c r="T5987" s="79" t="s">
        <v>31</v>
      </c>
      <c r="U5987" s="78">
        <v>11</v>
      </c>
      <c r="V5987" s="80" t="s">
        <v>156</v>
      </c>
      <c r="W5987" s="78">
        <v>75</v>
      </c>
      <c r="X5987" s="78">
        <v>9</v>
      </c>
    </row>
    <row r="5988" spans="1:24" x14ac:dyDescent="0.25">
      <c r="A5988" s="67"/>
      <c r="B5988" s="67">
        <v>5084</v>
      </c>
      <c r="C5988" s="67" t="s">
        <v>826</v>
      </c>
      <c r="D5988" s="107">
        <v>221110</v>
      </c>
      <c r="E5988" s="88" t="s">
        <v>676</v>
      </c>
      <c r="F5988" s="76">
        <v>755745</v>
      </c>
      <c r="G5988" s="75" t="s">
        <v>252</v>
      </c>
      <c r="H5988" s="77">
        <v>0</v>
      </c>
      <c r="I5988" s="77">
        <v>4435</v>
      </c>
      <c r="J5988" s="77">
        <v>0</v>
      </c>
      <c r="K5988" s="77">
        <v>0</v>
      </c>
      <c r="L5988" s="80">
        <v>0</v>
      </c>
      <c r="M5988" s="80"/>
      <c r="N5988" s="80"/>
      <c r="O5988" s="80"/>
      <c r="P5988" s="80"/>
      <c r="Q5988" s="78">
        <v>110010</v>
      </c>
      <c r="R5988" s="79" t="s">
        <v>31</v>
      </c>
      <c r="S5988" s="78">
        <v>30</v>
      </c>
      <c r="T5988" s="79" t="s">
        <v>31</v>
      </c>
      <c r="U5988" s="78">
        <v>11</v>
      </c>
      <c r="V5988" s="80" t="s">
        <v>156</v>
      </c>
      <c r="W5988" s="78">
        <v>75</v>
      </c>
      <c r="X5988" s="78">
        <v>9</v>
      </c>
    </row>
    <row r="5989" spans="1:24" x14ac:dyDescent="0.25">
      <c r="A5989" s="67"/>
      <c r="B5989" s="67">
        <v>5085</v>
      </c>
      <c r="C5989" s="67" t="s">
        <v>826</v>
      </c>
      <c r="D5989" s="107">
        <v>221110</v>
      </c>
      <c r="E5989" s="88" t="s">
        <v>676</v>
      </c>
      <c r="F5989" s="76">
        <v>787430</v>
      </c>
      <c r="G5989" s="75" t="s">
        <v>207</v>
      </c>
      <c r="H5989" s="77">
        <v>0</v>
      </c>
      <c r="I5989" s="77">
        <v>0</v>
      </c>
      <c r="J5989" s="77">
        <v>1760</v>
      </c>
      <c r="K5989" s="77">
        <v>1461.04</v>
      </c>
      <c r="L5989" s="80">
        <v>2379</v>
      </c>
      <c r="M5989" s="80"/>
      <c r="N5989" s="80"/>
      <c r="O5989" s="80"/>
      <c r="P5989" s="80"/>
      <c r="Q5989" s="78">
        <v>110010</v>
      </c>
      <c r="R5989" s="79" t="s">
        <v>31</v>
      </c>
      <c r="S5989" s="78">
        <v>30</v>
      </c>
      <c r="T5989" s="79" t="s">
        <v>31</v>
      </c>
      <c r="U5989" s="78">
        <v>11</v>
      </c>
      <c r="V5989" s="80" t="s">
        <v>156</v>
      </c>
      <c r="W5989" s="78">
        <v>78</v>
      </c>
      <c r="X5989" s="78">
        <v>9</v>
      </c>
    </row>
    <row r="5990" spans="1:24" x14ac:dyDescent="0.25">
      <c r="A5990" s="67"/>
      <c r="B5990" s="67"/>
      <c r="C5990" s="67" t="s">
        <v>826</v>
      </c>
      <c r="D5990" s="107">
        <v>221110</v>
      </c>
      <c r="E5990" s="88" t="s">
        <v>676</v>
      </c>
      <c r="F5990" s="66">
        <v>798142</v>
      </c>
      <c r="G5990" s="66" t="s">
        <v>839</v>
      </c>
      <c r="H5990" s="77"/>
      <c r="I5990" s="77"/>
      <c r="J5990" s="77"/>
      <c r="K5990" s="77"/>
      <c r="L5990" s="80">
        <v>-4323</v>
      </c>
      <c r="M5990" s="80"/>
      <c r="N5990" s="80"/>
      <c r="O5990" s="80"/>
      <c r="P5990" s="80"/>
      <c r="Q5990" s="78">
        <v>110010</v>
      </c>
      <c r="R5990" s="79" t="s">
        <v>31</v>
      </c>
      <c r="S5990" s="78">
        <v>30</v>
      </c>
      <c r="T5990" s="79" t="s">
        <v>31</v>
      </c>
      <c r="U5990" s="78">
        <v>11</v>
      </c>
      <c r="V5990" s="80" t="s">
        <v>156</v>
      </c>
      <c r="W5990" s="78">
        <v>79</v>
      </c>
      <c r="X5990" s="78">
        <v>9</v>
      </c>
    </row>
    <row r="5991" spans="1:24" x14ac:dyDescent="0.25">
      <c r="A5991" s="67"/>
      <c r="B5991" s="67">
        <v>5086</v>
      </c>
      <c r="C5991" s="67" t="s">
        <v>826</v>
      </c>
      <c r="D5991" s="107">
        <v>221130</v>
      </c>
      <c r="E5991" s="88" t="s">
        <v>677</v>
      </c>
      <c r="F5991" s="76">
        <v>611420</v>
      </c>
      <c r="G5991" s="75" t="s">
        <v>181</v>
      </c>
      <c r="H5991" s="77">
        <v>0</v>
      </c>
      <c r="I5991" s="77">
        <v>0</v>
      </c>
      <c r="J5991" s="77">
        <v>34000</v>
      </c>
      <c r="K5991" s="77">
        <v>0</v>
      </c>
      <c r="L5991" s="80">
        <v>0</v>
      </c>
      <c r="M5991" s="80"/>
      <c r="N5991" s="80"/>
      <c r="O5991" s="80"/>
      <c r="P5991" s="80"/>
      <c r="Q5991" s="78">
        <v>110010</v>
      </c>
      <c r="R5991" s="79" t="s">
        <v>31</v>
      </c>
      <c r="S5991" s="78">
        <v>30</v>
      </c>
      <c r="T5991" s="79" t="s">
        <v>31</v>
      </c>
      <c r="U5991" s="78">
        <v>11</v>
      </c>
      <c r="V5991" s="80" t="s">
        <v>156</v>
      </c>
      <c r="W5991" s="78">
        <v>61</v>
      </c>
      <c r="X5991" s="78">
        <v>9</v>
      </c>
    </row>
    <row r="5992" spans="1:24" x14ac:dyDescent="0.25">
      <c r="A5992" s="67"/>
      <c r="B5992" s="67">
        <v>5087</v>
      </c>
      <c r="C5992" s="67" t="s">
        <v>826</v>
      </c>
      <c r="D5992" s="107">
        <v>221130</v>
      </c>
      <c r="E5992" s="88" t="s">
        <v>677</v>
      </c>
      <c r="F5992" s="76">
        <v>611478</v>
      </c>
      <c r="G5992" s="75" t="s">
        <v>288</v>
      </c>
      <c r="H5992" s="77">
        <v>118637.63</v>
      </c>
      <c r="I5992" s="77">
        <v>121704.36</v>
      </c>
      <c r="J5992" s="77">
        <v>126444</v>
      </c>
      <c r="K5992" s="77">
        <v>63221.87999999999</v>
      </c>
      <c r="L5992" s="80">
        <v>163304</v>
      </c>
      <c r="M5992" s="80"/>
      <c r="N5992" s="80"/>
      <c r="O5992" s="80"/>
      <c r="P5992" s="80"/>
      <c r="Q5992" s="78">
        <v>110010</v>
      </c>
      <c r="R5992" s="79" t="s">
        <v>31</v>
      </c>
      <c r="S5992" s="78">
        <v>30</v>
      </c>
      <c r="T5992" s="79" t="s">
        <v>31</v>
      </c>
      <c r="U5992" s="78">
        <v>11</v>
      </c>
      <c r="V5992" s="80" t="s">
        <v>156</v>
      </c>
      <c r="W5992" s="78">
        <v>61</v>
      </c>
      <c r="X5992" s="78">
        <v>9</v>
      </c>
    </row>
    <row r="5993" spans="1:24" x14ac:dyDescent="0.25">
      <c r="A5993" s="67"/>
      <c r="B5993" s="67">
        <v>5088</v>
      </c>
      <c r="C5993" s="67" t="s">
        <v>826</v>
      </c>
      <c r="D5993" s="107">
        <v>221130</v>
      </c>
      <c r="E5993" s="88" t="s">
        <v>677</v>
      </c>
      <c r="F5993" s="76">
        <v>611480</v>
      </c>
      <c r="G5993" s="75" t="s">
        <v>289</v>
      </c>
      <c r="H5993" s="77">
        <v>22735.519999999997</v>
      </c>
      <c r="I5993" s="77">
        <v>32125.5</v>
      </c>
      <c r="J5993" s="77">
        <v>39000</v>
      </c>
      <c r="K5993" s="77">
        <v>14484.22</v>
      </c>
      <c r="L5993" s="80">
        <v>35500</v>
      </c>
      <c r="M5993" s="80"/>
      <c r="N5993" s="80"/>
      <c r="O5993" s="80"/>
      <c r="P5993" s="80"/>
      <c r="Q5993" s="78">
        <v>110010</v>
      </c>
      <c r="R5993" s="79" t="s">
        <v>31</v>
      </c>
      <c r="S5993" s="78">
        <v>30</v>
      </c>
      <c r="T5993" s="79" t="s">
        <v>31</v>
      </c>
      <c r="U5993" s="78">
        <v>11</v>
      </c>
      <c r="V5993" s="80" t="s">
        <v>156</v>
      </c>
      <c r="W5993" s="78">
        <v>61</v>
      </c>
      <c r="X5993" s="78">
        <v>9</v>
      </c>
    </row>
    <row r="5994" spans="1:24" x14ac:dyDescent="0.25">
      <c r="A5994" s="67"/>
      <c r="B5994" s="67">
        <v>5089</v>
      </c>
      <c r="C5994" s="67" t="s">
        <v>826</v>
      </c>
      <c r="D5994" s="107">
        <v>221130</v>
      </c>
      <c r="E5994" s="88" t="s">
        <v>677</v>
      </c>
      <c r="F5994" s="76">
        <v>611489</v>
      </c>
      <c r="G5994" s="75" t="s">
        <v>733</v>
      </c>
      <c r="H5994" s="77">
        <v>0</v>
      </c>
      <c r="I5994" s="77">
        <v>167.38</v>
      </c>
      <c r="J5994" s="77">
        <v>561</v>
      </c>
      <c r="K5994" s="77">
        <v>234.07</v>
      </c>
      <c r="L5994" s="80">
        <v>500</v>
      </c>
      <c r="M5994" s="80"/>
      <c r="N5994" s="80"/>
      <c r="O5994" s="80"/>
      <c r="P5994" s="80"/>
      <c r="Q5994" s="78">
        <v>110010</v>
      </c>
      <c r="R5994" s="79" t="s">
        <v>31</v>
      </c>
      <c r="S5994" s="78">
        <v>30</v>
      </c>
      <c r="T5994" s="79" t="s">
        <v>31</v>
      </c>
      <c r="U5994" s="78">
        <v>11</v>
      </c>
      <c r="V5994" s="80" t="s">
        <v>156</v>
      </c>
      <c r="W5994" s="78">
        <v>61</v>
      </c>
      <c r="X5994" s="78">
        <v>9</v>
      </c>
    </row>
    <row r="5995" spans="1:24" x14ac:dyDescent="0.25">
      <c r="A5995" s="67"/>
      <c r="B5995" s="67">
        <v>5090</v>
      </c>
      <c r="C5995" s="67" t="s">
        <v>826</v>
      </c>
      <c r="D5995" s="107">
        <v>221130</v>
      </c>
      <c r="E5995" s="88" t="s">
        <v>677</v>
      </c>
      <c r="F5995" s="76">
        <v>611491</v>
      </c>
      <c r="G5995" s="75" t="s">
        <v>233</v>
      </c>
      <c r="H5995" s="77">
        <v>1293.1599999999999</v>
      </c>
      <c r="I5995" s="77">
        <v>675.67</v>
      </c>
      <c r="J5995" s="77">
        <v>832</v>
      </c>
      <c r="K5995" s="77">
        <v>0</v>
      </c>
      <c r="L5995" s="80">
        <v>800</v>
      </c>
      <c r="M5995" s="80"/>
      <c r="N5995" s="80"/>
      <c r="O5995" s="80"/>
      <c r="P5995" s="80"/>
      <c r="Q5995" s="78">
        <v>110010</v>
      </c>
      <c r="R5995" s="79" t="s">
        <v>31</v>
      </c>
      <c r="S5995" s="78">
        <v>30</v>
      </c>
      <c r="T5995" s="79" t="s">
        <v>31</v>
      </c>
      <c r="U5995" s="78">
        <v>11</v>
      </c>
      <c r="V5995" s="80" t="s">
        <v>156</v>
      </c>
      <c r="W5995" s="78">
        <v>61</v>
      </c>
      <c r="X5995" s="78">
        <v>9</v>
      </c>
    </row>
    <row r="5996" spans="1:24" x14ac:dyDescent="0.25">
      <c r="A5996" s="67"/>
      <c r="B5996" s="67">
        <v>5091</v>
      </c>
      <c r="C5996" s="67" t="s">
        <v>826</v>
      </c>
      <c r="D5996" s="107">
        <v>221130</v>
      </c>
      <c r="E5996" s="88" t="s">
        <v>677</v>
      </c>
      <c r="F5996" s="76">
        <v>611492</v>
      </c>
      <c r="G5996" s="75" t="s">
        <v>183</v>
      </c>
      <c r="H5996" s="77">
        <v>689.59</v>
      </c>
      <c r="I5996" s="77">
        <v>903.25</v>
      </c>
      <c r="J5996" s="77">
        <v>927</v>
      </c>
      <c r="K5996" s="77">
        <v>584.12</v>
      </c>
      <c r="L5996" s="80">
        <v>900</v>
      </c>
      <c r="M5996" s="80"/>
      <c r="N5996" s="80"/>
      <c r="O5996" s="80"/>
      <c r="P5996" s="80"/>
      <c r="Q5996" s="78">
        <v>110010</v>
      </c>
      <c r="R5996" s="79" t="s">
        <v>31</v>
      </c>
      <c r="S5996" s="78">
        <v>30</v>
      </c>
      <c r="T5996" s="79" t="s">
        <v>31</v>
      </c>
      <c r="U5996" s="78">
        <v>11</v>
      </c>
      <c r="V5996" s="80" t="s">
        <v>156</v>
      </c>
      <c r="W5996" s="78">
        <v>61</v>
      </c>
      <c r="X5996" s="78">
        <v>9</v>
      </c>
    </row>
    <row r="5997" spans="1:24" x14ac:dyDescent="0.25">
      <c r="A5997" s="67"/>
      <c r="B5997" s="67">
        <v>5092</v>
      </c>
      <c r="C5997" s="67" t="s">
        <v>826</v>
      </c>
      <c r="D5997" s="107">
        <v>221130</v>
      </c>
      <c r="E5997" s="88" t="s">
        <v>677</v>
      </c>
      <c r="F5997" s="76">
        <v>611493</v>
      </c>
      <c r="G5997" s="75" t="s">
        <v>218</v>
      </c>
      <c r="H5997" s="77">
        <v>1417.79</v>
      </c>
      <c r="I5997" s="77">
        <v>0</v>
      </c>
      <c r="J5997" s="77">
        <v>0</v>
      </c>
      <c r="K5997" s="77">
        <v>0</v>
      </c>
      <c r="L5997" s="80">
        <v>0</v>
      </c>
      <c r="M5997" s="80"/>
      <c r="N5997" s="80"/>
      <c r="O5997" s="80"/>
      <c r="P5997" s="80"/>
      <c r="Q5997" s="78">
        <v>110010</v>
      </c>
      <c r="R5997" s="79" t="s">
        <v>31</v>
      </c>
      <c r="S5997" s="78">
        <v>30</v>
      </c>
      <c r="T5997" s="79" t="s">
        <v>31</v>
      </c>
      <c r="U5997" s="78">
        <v>11</v>
      </c>
      <c r="V5997" s="80" t="s">
        <v>156</v>
      </c>
      <c r="W5997" s="78">
        <v>61</v>
      </c>
      <c r="X5997" s="78">
        <v>9</v>
      </c>
    </row>
    <row r="5998" spans="1:24" x14ac:dyDescent="0.25">
      <c r="A5998" s="67"/>
      <c r="B5998" s="67">
        <v>5093</v>
      </c>
      <c r="C5998" s="67" t="s">
        <v>826</v>
      </c>
      <c r="D5998" s="107">
        <v>221130</v>
      </c>
      <c r="E5998" s="88" t="s">
        <v>677</v>
      </c>
      <c r="F5998" s="76">
        <v>733120</v>
      </c>
      <c r="G5998" s="75" t="s">
        <v>188</v>
      </c>
      <c r="H5998" s="77">
        <v>1038.1999999999998</v>
      </c>
      <c r="I5998" s="77">
        <v>380.39000000000004</v>
      </c>
      <c r="J5998" s="77">
        <v>450</v>
      </c>
      <c r="K5998" s="77">
        <v>152.96</v>
      </c>
      <c r="L5998" s="80">
        <v>556</v>
      </c>
      <c r="M5998" s="80"/>
      <c r="N5998" s="80"/>
      <c r="O5998" s="80"/>
      <c r="P5998" s="80"/>
      <c r="Q5998" s="78">
        <v>110010</v>
      </c>
      <c r="R5998" s="79" t="s">
        <v>31</v>
      </c>
      <c r="S5998" s="78">
        <v>30</v>
      </c>
      <c r="T5998" s="79" t="s">
        <v>31</v>
      </c>
      <c r="U5998" s="78">
        <v>11</v>
      </c>
      <c r="V5998" s="80" t="s">
        <v>156</v>
      </c>
      <c r="W5998" s="78">
        <v>73</v>
      </c>
      <c r="X5998" s="78">
        <v>9</v>
      </c>
    </row>
    <row r="5999" spans="1:24" x14ac:dyDescent="0.25">
      <c r="A5999" s="67"/>
      <c r="B5999" s="67">
        <v>5094</v>
      </c>
      <c r="C5999" s="67" t="s">
        <v>826</v>
      </c>
      <c r="D5999" s="107">
        <v>221130</v>
      </c>
      <c r="E5999" s="88" t="s">
        <v>677</v>
      </c>
      <c r="F5999" s="76">
        <v>744210</v>
      </c>
      <c r="G5999" s="75" t="s">
        <v>190</v>
      </c>
      <c r="H5999" s="77">
        <v>339.62000000000006</v>
      </c>
      <c r="I5999" s="77">
        <v>154.56</v>
      </c>
      <c r="J5999" s="77">
        <v>400</v>
      </c>
      <c r="K5999" s="77">
        <v>0</v>
      </c>
      <c r="L5999" s="80">
        <v>1000</v>
      </c>
      <c r="M5999" s="80"/>
      <c r="N5999" s="80"/>
      <c r="O5999" s="80"/>
      <c r="P5999" s="80"/>
      <c r="Q5999" s="78">
        <v>110010</v>
      </c>
      <c r="R5999" s="79" t="s">
        <v>31</v>
      </c>
      <c r="S5999" s="78">
        <v>30</v>
      </c>
      <c r="T5999" s="79" t="s">
        <v>31</v>
      </c>
      <c r="U5999" s="78">
        <v>11</v>
      </c>
      <c r="V5999" s="80" t="s">
        <v>156</v>
      </c>
      <c r="W5999" s="78">
        <v>74</v>
      </c>
      <c r="X5999" s="78">
        <v>9</v>
      </c>
    </row>
    <row r="6000" spans="1:24" x14ac:dyDescent="0.25">
      <c r="A6000" s="67"/>
      <c r="B6000" s="67">
        <v>5095</v>
      </c>
      <c r="C6000" s="67" t="s">
        <v>826</v>
      </c>
      <c r="D6000" s="107">
        <v>221130</v>
      </c>
      <c r="E6000" s="88" t="s">
        <v>677</v>
      </c>
      <c r="F6000" s="76">
        <v>744220</v>
      </c>
      <c r="G6000" s="75" t="s">
        <v>191</v>
      </c>
      <c r="H6000" s="77">
        <v>259.3</v>
      </c>
      <c r="I6000" s="77">
        <v>599.54</v>
      </c>
      <c r="J6000" s="77">
        <v>1000</v>
      </c>
      <c r="K6000" s="77">
        <v>170</v>
      </c>
      <c r="L6000" s="80">
        <v>2000</v>
      </c>
      <c r="M6000" s="80"/>
      <c r="N6000" s="80"/>
      <c r="O6000" s="80"/>
      <c r="P6000" s="80"/>
      <c r="Q6000" s="78">
        <v>110010</v>
      </c>
      <c r="R6000" s="79" t="s">
        <v>31</v>
      </c>
      <c r="S6000" s="78">
        <v>30</v>
      </c>
      <c r="T6000" s="79" t="s">
        <v>31</v>
      </c>
      <c r="U6000" s="78">
        <v>11</v>
      </c>
      <c r="V6000" s="80" t="s">
        <v>156</v>
      </c>
      <c r="W6000" s="78">
        <v>74</v>
      </c>
      <c r="X6000" s="78">
        <v>9</v>
      </c>
    </row>
    <row r="6001" spans="1:24" x14ac:dyDescent="0.25">
      <c r="A6001" s="67"/>
      <c r="B6001" s="67">
        <v>5096</v>
      </c>
      <c r="C6001" s="67" t="s">
        <v>826</v>
      </c>
      <c r="D6001" s="107">
        <v>221130</v>
      </c>
      <c r="E6001" s="88" t="s">
        <v>677</v>
      </c>
      <c r="F6001" s="76">
        <v>755240</v>
      </c>
      <c r="G6001" s="75" t="s">
        <v>193</v>
      </c>
      <c r="H6001" s="77">
        <v>2001.15</v>
      </c>
      <c r="I6001" s="77">
        <v>2004.48</v>
      </c>
      <c r="J6001" s="77">
        <v>2440</v>
      </c>
      <c r="K6001" s="77">
        <v>1503.37</v>
      </c>
      <c r="L6001" s="80">
        <v>3500</v>
      </c>
      <c r="M6001" s="80"/>
      <c r="N6001" s="80"/>
      <c r="O6001" s="80"/>
      <c r="P6001" s="80"/>
      <c r="Q6001" s="78">
        <v>110010</v>
      </c>
      <c r="R6001" s="79" t="s">
        <v>31</v>
      </c>
      <c r="S6001" s="78">
        <v>30</v>
      </c>
      <c r="T6001" s="79" t="s">
        <v>31</v>
      </c>
      <c r="U6001" s="78">
        <v>11</v>
      </c>
      <c r="V6001" s="80" t="s">
        <v>156</v>
      </c>
      <c r="W6001" s="78">
        <v>75</v>
      </c>
      <c r="X6001" s="78">
        <v>9</v>
      </c>
    </row>
    <row r="6002" spans="1:24" x14ac:dyDescent="0.25">
      <c r="A6002" s="67"/>
      <c r="B6002" s="67">
        <v>5097</v>
      </c>
      <c r="C6002" s="67" t="s">
        <v>826</v>
      </c>
      <c r="D6002" s="107">
        <v>221130</v>
      </c>
      <c r="E6002" s="88" t="s">
        <v>677</v>
      </c>
      <c r="F6002" s="76">
        <v>755310</v>
      </c>
      <c r="G6002" s="75" t="s">
        <v>194</v>
      </c>
      <c r="H6002" s="77">
        <v>195.24</v>
      </c>
      <c r="I6002" s="77">
        <v>648.06000000000006</v>
      </c>
      <c r="J6002" s="77">
        <v>246</v>
      </c>
      <c r="K6002" s="77">
        <v>198</v>
      </c>
      <c r="L6002" s="80">
        <v>550</v>
      </c>
      <c r="M6002" s="80"/>
      <c r="N6002" s="80"/>
      <c r="O6002" s="80"/>
      <c r="P6002" s="80"/>
      <c r="Q6002" s="78">
        <v>110010</v>
      </c>
      <c r="R6002" s="79" t="s">
        <v>31</v>
      </c>
      <c r="S6002" s="78">
        <v>30</v>
      </c>
      <c r="T6002" s="79" t="s">
        <v>31</v>
      </c>
      <c r="U6002" s="78">
        <v>11</v>
      </c>
      <c r="V6002" s="80" t="s">
        <v>156</v>
      </c>
      <c r="W6002" s="78">
        <v>75</v>
      </c>
      <c r="X6002" s="78">
        <v>9</v>
      </c>
    </row>
    <row r="6003" spans="1:24" x14ac:dyDescent="0.25">
      <c r="A6003" s="67"/>
      <c r="B6003" s="67">
        <v>5098</v>
      </c>
      <c r="C6003" s="67" t="s">
        <v>826</v>
      </c>
      <c r="D6003" s="107">
        <v>221130</v>
      </c>
      <c r="E6003" s="88" t="s">
        <v>677</v>
      </c>
      <c r="F6003" s="76">
        <v>755360</v>
      </c>
      <c r="G6003" s="75" t="s">
        <v>225</v>
      </c>
      <c r="H6003" s="77">
        <v>776</v>
      </c>
      <c r="I6003" s="77">
        <v>941.7</v>
      </c>
      <c r="J6003" s="77">
        <v>550</v>
      </c>
      <c r="K6003" s="77">
        <v>542.6</v>
      </c>
      <c r="L6003" s="80">
        <v>1100</v>
      </c>
      <c r="M6003" s="80"/>
      <c r="N6003" s="80"/>
      <c r="O6003" s="80"/>
      <c r="P6003" s="80"/>
      <c r="Q6003" s="78">
        <v>110010</v>
      </c>
      <c r="R6003" s="79" t="s">
        <v>31</v>
      </c>
      <c r="S6003" s="78">
        <v>30</v>
      </c>
      <c r="T6003" s="79" t="s">
        <v>31</v>
      </c>
      <c r="U6003" s="78">
        <v>11</v>
      </c>
      <c r="V6003" s="80" t="s">
        <v>156</v>
      </c>
      <c r="W6003" s="78">
        <v>75</v>
      </c>
      <c r="X6003" s="78">
        <v>9</v>
      </c>
    </row>
    <row r="6004" spans="1:24" x14ac:dyDescent="0.25">
      <c r="A6004" s="67"/>
      <c r="B6004" s="67"/>
      <c r="C6004" s="67" t="s">
        <v>826</v>
      </c>
      <c r="D6004" s="107">
        <v>221130</v>
      </c>
      <c r="E6004" s="88" t="s">
        <v>677</v>
      </c>
      <c r="F6004" s="66">
        <v>798142</v>
      </c>
      <c r="G6004" s="66" t="s">
        <v>839</v>
      </c>
      <c r="H6004" s="77"/>
      <c r="I6004" s="77"/>
      <c r="J6004" s="77"/>
      <c r="K6004" s="77"/>
      <c r="L6004" s="80">
        <v>-816</v>
      </c>
      <c r="M6004" s="80"/>
      <c r="N6004" s="80"/>
      <c r="O6004" s="80"/>
      <c r="P6004" s="80"/>
      <c r="Q6004" s="78">
        <v>110010</v>
      </c>
      <c r="R6004" s="79" t="s">
        <v>31</v>
      </c>
      <c r="S6004" s="78">
        <v>30</v>
      </c>
      <c r="T6004" s="79" t="s">
        <v>31</v>
      </c>
      <c r="U6004" s="78">
        <v>11</v>
      </c>
      <c r="V6004" s="80" t="s">
        <v>156</v>
      </c>
      <c r="W6004" s="78">
        <v>79</v>
      </c>
      <c r="X6004" s="78">
        <v>9</v>
      </c>
    </row>
    <row r="6005" spans="1:24" x14ac:dyDescent="0.25">
      <c r="A6005" s="67"/>
      <c r="B6005" s="67">
        <v>5099</v>
      </c>
      <c r="C6005" s="67" t="s">
        <v>826</v>
      </c>
      <c r="D6005" s="107">
        <v>221170</v>
      </c>
      <c r="E6005" s="88" t="s">
        <v>678</v>
      </c>
      <c r="F6005" s="76">
        <v>611210</v>
      </c>
      <c r="G6005" s="75" t="s">
        <v>221</v>
      </c>
      <c r="H6005" s="77">
        <v>57783.120000000017</v>
      </c>
      <c r="I6005" s="77">
        <v>60094.44000000001</v>
      </c>
      <c r="J6005" s="77">
        <v>62499</v>
      </c>
      <c r="K6005" s="77">
        <v>31249.08</v>
      </c>
      <c r="L6005" s="80">
        <v>62498</v>
      </c>
      <c r="M6005" s="80"/>
      <c r="N6005" s="80"/>
      <c r="O6005" s="80"/>
      <c r="P6005" s="80"/>
      <c r="Q6005" s="78">
        <v>110010</v>
      </c>
      <c r="R6005" s="79" t="s">
        <v>31</v>
      </c>
      <c r="S6005" s="78">
        <v>30</v>
      </c>
      <c r="T6005" s="79" t="s">
        <v>31</v>
      </c>
      <c r="U6005" s="78">
        <v>11</v>
      </c>
      <c r="V6005" s="80" t="s">
        <v>156</v>
      </c>
      <c r="W6005" s="78">
        <v>61</v>
      </c>
      <c r="X6005" s="78">
        <v>9</v>
      </c>
    </row>
    <row r="6006" spans="1:24" x14ac:dyDescent="0.25">
      <c r="A6006" s="67"/>
      <c r="B6006" s="67">
        <v>5100</v>
      </c>
      <c r="C6006" s="67" t="s">
        <v>826</v>
      </c>
      <c r="D6006" s="107">
        <v>221170</v>
      </c>
      <c r="E6006" s="88" t="s">
        <v>678</v>
      </c>
      <c r="F6006" s="76">
        <v>611410</v>
      </c>
      <c r="G6006" s="75" t="s">
        <v>209</v>
      </c>
      <c r="H6006" s="77">
        <v>40620.600000000006</v>
      </c>
      <c r="I6006" s="77">
        <v>42341.88</v>
      </c>
      <c r="J6006" s="77">
        <v>43936</v>
      </c>
      <c r="K6006" s="77">
        <v>21967.62</v>
      </c>
      <c r="L6006" s="80">
        <v>43935</v>
      </c>
      <c r="M6006" s="80"/>
      <c r="N6006" s="80"/>
      <c r="O6006" s="80"/>
      <c r="P6006" s="80"/>
      <c r="Q6006" s="78">
        <v>110010</v>
      </c>
      <c r="R6006" s="79" t="s">
        <v>31</v>
      </c>
      <c r="S6006" s="78">
        <v>30</v>
      </c>
      <c r="T6006" s="79" t="s">
        <v>31</v>
      </c>
      <c r="U6006" s="78">
        <v>11</v>
      </c>
      <c r="V6006" s="80" t="s">
        <v>156</v>
      </c>
      <c r="W6006" s="78">
        <v>61</v>
      </c>
      <c r="X6006" s="78">
        <v>9</v>
      </c>
    </row>
    <row r="6007" spans="1:24" x14ac:dyDescent="0.25">
      <c r="A6007" s="67"/>
      <c r="B6007" s="67">
        <v>5101</v>
      </c>
      <c r="C6007" s="67" t="s">
        <v>826</v>
      </c>
      <c r="D6007" s="107">
        <v>221170</v>
      </c>
      <c r="E6007" s="88" t="s">
        <v>678</v>
      </c>
      <c r="F6007" s="76">
        <v>611420</v>
      </c>
      <c r="G6007" s="75" t="s">
        <v>181</v>
      </c>
      <c r="H6007" s="77">
        <v>22728.98</v>
      </c>
      <c r="I6007" s="77">
        <v>24357.789999999994</v>
      </c>
      <c r="J6007" s="77">
        <v>64299</v>
      </c>
      <c r="K6007" s="77">
        <v>32149.379999999997</v>
      </c>
      <c r="L6007" s="80">
        <v>64299</v>
      </c>
      <c r="M6007" s="80"/>
      <c r="N6007" s="80"/>
      <c r="O6007" s="80"/>
      <c r="P6007" s="80"/>
      <c r="Q6007" s="78">
        <v>110010</v>
      </c>
      <c r="R6007" s="79" t="s">
        <v>31</v>
      </c>
      <c r="S6007" s="78">
        <v>30</v>
      </c>
      <c r="T6007" s="79" t="s">
        <v>31</v>
      </c>
      <c r="U6007" s="78">
        <v>11</v>
      </c>
      <c r="V6007" s="80" t="s">
        <v>156</v>
      </c>
      <c r="W6007" s="78">
        <v>61</v>
      </c>
      <c r="X6007" s="78">
        <v>9</v>
      </c>
    </row>
    <row r="6008" spans="1:24" x14ac:dyDescent="0.25">
      <c r="A6008" s="67"/>
      <c r="B6008" s="67">
        <v>5102</v>
      </c>
      <c r="C6008" s="67" t="s">
        <v>826</v>
      </c>
      <c r="D6008" s="107">
        <v>221170</v>
      </c>
      <c r="E6008" s="88" t="s">
        <v>678</v>
      </c>
      <c r="F6008" s="76">
        <v>611430</v>
      </c>
      <c r="G6008" s="75" t="s">
        <v>255</v>
      </c>
      <c r="H6008" s="77">
        <v>36535.919999999998</v>
      </c>
      <c r="I6008" s="77">
        <v>37997.279999999999</v>
      </c>
      <c r="J6008" s="77">
        <v>39518</v>
      </c>
      <c r="K6008" s="77">
        <v>19758.599999999999</v>
      </c>
      <c r="L6008" s="80">
        <v>39517</v>
      </c>
      <c r="M6008" s="80"/>
      <c r="N6008" s="80"/>
      <c r="O6008" s="80"/>
      <c r="P6008" s="80"/>
      <c r="Q6008" s="78">
        <v>110010</v>
      </c>
      <c r="R6008" s="79" t="s">
        <v>31</v>
      </c>
      <c r="S6008" s="78">
        <v>30</v>
      </c>
      <c r="T6008" s="79" t="s">
        <v>31</v>
      </c>
      <c r="U6008" s="78">
        <v>11</v>
      </c>
      <c r="V6008" s="80" t="s">
        <v>156</v>
      </c>
      <c r="W6008" s="78">
        <v>61</v>
      </c>
      <c r="X6008" s="78">
        <v>9</v>
      </c>
    </row>
    <row r="6009" spans="1:24" x14ac:dyDescent="0.25">
      <c r="A6009" s="67"/>
      <c r="B6009" s="67">
        <v>5103</v>
      </c>
      <c r="C6009" s="67" t="s">
        <v>826</v>
      </c>
      <c r="D6009" s="107">
        <v>221170</v>
      </c>
      <c r="E6009" s="88" t="s">
        <v>678</v>
      </c>
      <c r="F6009" s="76">
        <v>611460</v>
      </c>
      <c r="G6009" s="75" t="s">
        <v>182</v>
      </c>
      <c r="H6009" s="77">
        <v>17471.2</v>
      </c>
      <c r="I6009" s="77">
        <v>22132.21</v>
      </c>
      <c r="J6009" s="77">
        <v>24681</v>
      </c>
      <c r="K6009" s="77">
        <v>11518.44</v>
      </c>
      <c r="L6009" s="80">
        <v>24681</v>
      </c>
      <c r="M6009" s="80"/>
      <c r="N6009" s="80"/>
      <c r="O6009" s="80"/>
      <c r="P6009" s="80"/>
      <c r="Q6009" s="78">
        <v>110010</v>
      </c>
      <c r="R6009" s="79" t="s">
        <v>31</v>
      </c>
      <c r="S6009" s="78">
        <v>30</v>
      </c>
      <c r="T6009" s="79" t="s">
        <v>31</v>
      </c>
      <c r="U6009" s="78">
        <v>11</v>
      </c>
      <c r="V6009" s="80" t="s">
        <v>156</v>
      </c>
      <c r="W6009" s="78">
        <v>61</v>
      </c>
      <c r="X6009" s="78">
        <v>9</v>
      </c>
    </row>
    <row r="6010" spans="1:24" x14ac:dyDescent="0.25">
      <c r="A6010" s="67"/>
      <c r="B6010" s="67">
        <v>5104</v>
      </c>
      <c r="C6010" s="67" t="s">
        <v>826</v>
      </c>
      <c r="D6010" s="107">
        <v>221170</v>
      </c>
      <c r="E6010" s="88" t="s">
        <v>678</v>
      </c>
      <c r="F6010" s="76">
        <v>611489</v>
      </c>
      <c r="G6010" s="75" t="s">
        <v>733</v>
      </c>
      <c r="H6010" s="77">
        <v>0</v>
      </c>
      <c r="I6010" s="77">
        <v>279.85000000000002</v>
      </c>
      <c r="J6010" s="77">
        <v>663</v>
      </c>
      <c r="K6010" s="77">
        <v>280.01000000000005</v>
      </c>
      <c r="L6010" s="80">
        <v>600</v>
      </c>
      <c r="M6010" s="80"/>
      <c r="N6010" s="80"/>
      <c r="O6010" s="80"/>
      <c r="P6010" s="80"/>
      <c r="Q6010" s="78">
        <v>110010</v>
      </c>
      <c r="R6010" s="79" t="s">
        <v>31</v>
      </c>
      <c r="S6010" s="78">
        <v>30</v>
      </c>
      <c r="T6010" s="79" t="s">
        <v>31</v>
      </c>
      <c r="U6010" s="78">
        <v>11</v>
      </c>
      <c r="V6010" s="80" t="s">
        <v>156</v>
      </c>
      <c r="W6010" s="78">
        <v>61</v>
      </c>
      <c r="X6010" s="78">
        <v>9</v>
      </c>
    </row>
    <row r="6011" spans="1:24" x14ac:dyDescent="0.25">
      <c r="A6011" s="67"/>
      <c r="B6011" s="67">
        <v>5105</v>
      </c>
      <c r="C6011" s="67" t="s">
        <v>826</v>
      </c>
      <c r="D6011" s="107">
        <v>221170</v>
      </c>
      <c r="E6011" s="88" t="s">
        <v>678</v>
      </c>
      <c r="F6011" s="76">
        <v>611491</v>
      </c>
      <c r="G6011" s="75" t="s">
        <v>233</v>
      </c>
      <c r="H6011" s="77">
        <v>212.19</v>
      </c>
      <c r="I6011" s="77">
        <v>71.900000000000006</v>
      </c>
      <c r="J6011" s="77">
        <v>520</v>
      </c>
      <c r="K6011" s="77">
        <v>0</v>
      </c>
      <c r="L6011" s="80">
        <v>500</v>
      </c>
      <c r="M6011" s="80"/>
      <c r="N6011" s="80"/>
      <c r="O6011" s="80"/>
      <c r="P6011" s="80"/>
      <c r="Q6011" s="78">
        <v>110010</v>
      </c>
      <c r="R6011" s="79" t="s">
        <v>31</v>
      </c>
      <c r="S6011" s="78">
        <v>30</v>
      </c>
      <c r="T6011" s="79" t="s">
        <v>31</v>
      </c>
      <c r="U6011" s="78">
        <v>11</v>
      </c>
      <c r="V6011" s="80" t="s">
        <v>156</v>
      </c>
      <c r="W6011" s="78">
        <v>61</v>
      </c>
      <c r="X6011" s="78">
        <v>9</v>
      </c>
    </row>
    <row r="6012" spans="1:24" x14ac:dyDescent="0.25">
      <c r="A6012" s="67"/>
      <c r="B6012" s="67">
        <v>5106</v>
      </c>
      <c r="C6012" s="67" t="s">
        <v>826</v>
      </c>
      <c r="D6012" s="107">
        <v>221170</v>
      </c>
      <c r="E6012" s="88" t="s">
        <v>678</v>
      </c>
      <c r="F6012" s="76">
        <v>611492</v>
      </c>
      <c r="G6012" s="75" t="s">
        <v>183</v>
      </c>
      <c r="H6012" s="77">
        <v>0</v>
      </c>
      <c r="I6012" s="77">
        <v>524.20000000000005</v>
      </c>
      <c r="J6012" s="77">
        <v>444</v>
      </c>
      <c r="K6012" s="77">
        <v>88.330000000000013</v>
      </c>
      <c r="L6012" s="80">
        <v>500</v>
      </c>
      <c r="M6012" s="80"/>
      <c r="N6012" s="80"/>
      <c r="O6012" s="80"/>
      <c r="P6012" s="80"/>
      <c r="Q6012" s="78">
        <v>110010</v>
      </c>
      <c r="R6012" s="79" t="s">
        <v>31</v>
      </c>
      <c r="S6012" s="78">
        <v>30</v>
      </c>
      <c r="T6012" s="79" t="s">
        <v>31</v>
      </c>
      <c r="U6012" s="78">
        <v>11</v>
      </c>
      <c r="V6012" s="80" t="s">
        <v>156</v>
      </c>
      <c r="W6012" s="78">
        <v>61</v>
      </c>
      <c r="X6012" s="78">
        <v>9</v>
      </c>
    </row>
    <row r="6013" spans="1:24" x14ac:dyDescent="0.25">
      <c r="A6013" s="67"/>
      <c r="B6013" s="67">
        <v>5107</v>
      </c>
      <c r="C6013" s="67" t="s">
        <v>826</v>
      </c>
      <c r="D6013" s="107">
        <v>221170</v>
      </c>
      <c r="E6013" s="88" t="s">
        <v>678</v>
      </c>
      <c r="F6013" s="76">
        <v>611510</v>
      </c>
      <c r="G6013" s="75" t="s">
        <v>212</v>
      </c>
      <c r="H6013" s="77">
        <v>50988.85</v>
      </c>
      <c r="I6013" s="77">
        <v>29810.75</v>
      </c>
      <c r="J6013" s="77">
        <v>32552</v>
      </c>
      <c r="K6013" s="77">
        <v>5654.23</v>
      </c>
      <c r="L6013" s="80">
        <v>30477</v>
      </c>
      <c r="M6013" s="80"/>
      <c r="N6013" s="80"/>
      <c r="O6013" s="80"/>
      <c r="P6013" s="80"/>
      <c r="Q6013" s="78">
        <v>110010</v>
      </c>
      <c r="R6013" s="79" t="s">
        <v>31</v>
      </c>
      <c r="S6013" s="78">
        <v>30</v>
      </c>
      <c r="T6013" s="79" t="s">
        <v>31</v>
      </c>
      <c r="U6013" s="78">
        <v>11</v>
      </c>
      <c r="V6013" s="80" t="s">
        <v>156</v>
      </c>
      <c r="W6013" s="78">
        <v>61</v>
      </c>
      <c r="X6013" s="78">
        <v>9</v>
      </c>
    </row>
    <row r="6014" spans="1:24" x14ac:dyDescent="0.25">
      <c r="A6014" s="67"/>
      <c r="B6014" s="67">
        <v>5108</v>
      </c>
      <c r="C6014" s="67" t="s">
        <v>826</v>
      </c>
      <c r="D6014" s="107">
        <v>221170</v>
      </c>
      <c r="E6014" s="88" t="s">
        <v>678</v>
      </c>
      <c r="F6014" s="76">
        <v>611515</v>
      </c>
      <c r="G6014" s="75" t="s">
        <v>213</v>
      </c>
      <c r="H6014" s="77">
        <v>0</v>
      </c>
      <c r="I6014" s="77">
        <v>0</v>
      </c>
      <c r="J6014" s="77">
        <v>2912</v>
      </c>
      <c r="K6014" s="77">
        <v>0</v>
      </c>
      <c r="L6014" s="80">
        <v>0</v>
      </c>
      <c r="M6014" s="80"/>
      <c r="N6014" s="80"/>
      <c r="O6014" s="80"/>
      <c r="P6014" s="80"/>
      <c r="Q6014" s="78">
        <v>110010</v>
      </c>
      <c r="R6014" s="79" t="s">
        <v>31</v>
      </c>
      <c r="S6014" s="78">
        <v>30</v>
      </c>
      <c r="T6014" s="79" t="s">
        <v>31</v>
      </c>
      <c r="U6014" s="78">
        <v>11</v>
      </c>
      <c r="V6014" s="80" t="s">
        <v>156</v>
      </c>
      <c r="W6014" s="78">
        <v>61</v>
      </c>
      <c r="X6014" s="78">
        <v>9</v>
      </c>
    </row>
    <row r="6015" spans="1:24" x14ac:dyDescent="0.25">
      <c r="A6015" s="67"/>
      <c r="B6015" s="67">
        <v>5109</v>
      </c>
      <c r="C6015" s="67" t="s">
        <v>826</v>
      </c>
      <c r="D6015" s="107">
        <v>221170</v>
      </c>
      <c r="E6015" s="88" t="s">
        <v>678</v>
      </c>
      <c r="F6015" s="76">
        <v>611520</v>
      </c>
      <c r="G6015" s="75" t="s">
        <v>275</v>
      </c>
      <c r="H6015" s="77">
        <v>6488.74</v>
      </c>
      <c r="I6015" s="77">
        <v>28384.62</v>
      </c>
      <c r="J6015" s="77">
        <v>0</v>
      </c>
      <c r="K6015" s="77">
        <v>0</v>
      </c>
      <c r="L6015" s="80">
        <v>0</v>
      </c>
      <c r="M6015" s="80"/>
      <c r="N6015" s="80"/>
      <c r="O6015" s="80"/>
      <c r="P6015" s="80"/>
      <c r="Q6015" s="78">
        <v>110010</v>
      </c>
      <c r="R6015" s="79" t="s">
        <v>31</v>
      </c>
      <c r="S6015" s="78">
        <v>30</v>
      </c>
      <c r="T6015" s="79" t="s">
        <v>31</v>
      </c>
      <c r="U6015" s="78">
        <v>11</v>
      </c>
      <c r="V6015" s="80" t="s">
        <v>156</v>
      </c>
      <c r="W6015" s="78">
        <v>61</v>
      </c>
      <c r="X6015" s="78">
        <v>9</v>
      </c>
    </row>
    <row r="6016" spans="1:24" x14ac:dyDescent="0.25">
      <c r="A6016" s="67"/>
      <c r="B6016" s="67">
        <v>5110</v>
      </c>
      <c r="C6016" s="67" t="s">
        <v>826</v>
      </c>
      <c r="D6016" s="107">
        <v>221170</v>
      </c>
      <c r="E6016" s="88" t="s">
        <v>678</v>
      </c>
      <c r="F6016" s="76">
        <v>733120</v>
      </c>
      <c r="G6016" s="75" t="s">
        <v>188</v>
      </c>
      <c r="H6016" s="77">
        <v>1995.8799999999999</v>
      </c>
      <c r="I6016" s="77">
        <v>2139.9399999999996</v>
      </c>
      <c r="J6016" s="77">
        <v>1500</v>
      </c>
      <c r="K6016" s="77">
        <v>784.35000000000014</v>
      </c>
      <c r="L6016" s="80">
        <v>1500</v>
      </c>
      <c r="M6016" s="80"/>
      <c r="N6016" s="80"/>
      <c r="O6016" s="80"/>
      <c r="P6016" s="80"/>
      <c r="Q6016" s="78">
        <v>110010</v>
      </c>
      <c r="R6016" s="79" t="s">
        <v>31</v>
      </c>
      <c r="S6016" s="78">
        <v>30</v>
      </c>
      <c r="T6016" s="79" t="s">
        <v>31</v>
      </c>
      <c r="U6016" s="78">
        <v>11</v>
      </c>
      <c r="V6016" s="80" t="s">
        <v>156</v>
      </c>
      <c r="W6016" s="78">
        <v>73</v>
      </c>
      <c r="X6016" s="78">
        <v>9</v>
      </c>
    </row>
    <row r="6017" spans="1:24" x14ac:dyDescent="0.25">
      <c r="B6017" s="67">
        <v>5111</v>
      </c>
      <c r="C6017" s="67" t="s">
        <v>826</v>
      </c>
      <c r="D6017" s="107">
        <v>221170</v>
      </c>
      <c r="E6017" s="88" t="s">
        <v>678</v>
      </c>
      <c r="F6017" s="76">
        <v>733230</v>
      </c>
      <c r="G6017" s="75" t="s">
        <v>369</v>
      </c>
      <c r="H6017" s="77">
        <v>85995</v>
      </c>
      <c r="I6017" s="77">
        <v>27998.989999999998</v>
      </c>
      <c r="J6017" s="77">
        <v>29000</v>
      </c>
      <c r="K6017" s="77">
        <v>0</v>
      </c>
      <c r="L6017" s="80">
        <v>34000</v>
      </c>
      <c r="M6017" s="80"/>
      <c r="N6017" s="80"/>
      <c r="O6017" s="80"/>
      <c r="P6017" s="80"/>
      <c r="Q6017" s="78">
        <v>110010</v>
      </c>
      <c r="R6017" s="79" t="s">
        <v>31</v>
      </c>
      <c r="S6017" s="78">
        <v>30</v>
      </c>
      <c r="T6017" s="79" t="s">
        <v>31</v>
      </c>
      <c r="U6017" s="78">
        <v>11</v>
      </c>
      <c r="V6017" s="80" t="s">
        <v>156</v>
      </c>
      <c r="W6017" s="78">
        <v>73</v>
      </c>
      <c r="X6017" s="78">
        <v>9</v>
      </c>
    </row>
    <row r="6018" spans="1:24" x14ac:dyDescent="0.25">
      <c r="B6018" s="67">
        <v>5112</v>
      </c>
      <c r="C6018" s="67" t="s">
        <v>826</v>
      </c>
      <c r="D6018" s="107">
        <v>221170</v>
      </c>
      <c r="E6018" s="88" t="s">
        <v>678</v>
      </c>
      <c r="F6018" s="76">
        <v>744210</v>
      </c>
      <c r="G6018" s="75" t="s">
        <v>190</v>
      </c>
      <c r="H6018" s="77">
        <v>63.5</v>
      </c>
      <c r="I6018" s="77">
        <v>249.20000000000002</v>
      </c>
      <c r="J6018" s="77">
        <v>400</v>
      </c>
      <c r="K6018" s="77">
        <v>99.57</v>
      </c>
      <c r="L6018" s="80">
        <v>400</v>
      </c>
      <c r="M6018" s="80"/>
      <c r="N6018" s="80"/>
      <c r="O6018" s="80"/>
      <c r="P6018" s="80"/>
      <c r="Q6018" s="78">
        <v>110010</v>
      </c>
      <c r="R6018" s="79" t="s">
        <v>31</v>
      </c>
      <c r="S6018" s="78">
        <v>30</v>
      </c>
      <c r="T6018" s="79" t="s">
        <v>31</v>
      </c>
      <c r="U6018" s="78">
        <v>11</v>
      </c>
      <c r="V6018" s="80" t="s">
        <v>156</v>
      </c>
      <c r="W6018" s="78">
        <v>74</v>
      </c>
      <c r="X6018" s="78">
        <v>9</v>
      </c>
    </row>
    <row r="6019" spans="1:24" x14ac:dyDescent="0.25">
      <c r="A6019" s="67"/>
      <c r="B6019" s="67">
        <v>5113</v>
      </c>
      <c r="C6019" s="67" t="s">
        <v>826</v>
      </c>
      <c r="D6019" s="107">
        <v>221170</v>
      </c>
      <c r="E6019" s="88" t="s">
        <v>678</v>
      </c>
      <c r="F6019" s="76">
        <v>744220</v>
      </c>
      <c r="G6019" s="75" t="s">
        <v>191</v>
      </c>
      <c r="H6019" s="77">
        <v>4340.59</v>
      </c>
      <c r="I6019" s="77">
        <v>2653.6499999999996</v>
      </c>
      <c r="J6019" s="77">
        <v>2872</v>
      </c>
      <c r="K6019" s="77">
        <v>1338.8400000000001</v>
      </c>
      <c r="L6019" s="80">
        <v>5400</v>
      </c>
      <c r="M6019" s="80"/>
      <c r="N6019" s="80"/>
      <c r="O6019" s="80"/>
      <c r="P6019" s="80"/>
      <c r="Q6019" s="78">
        <v>110010</v>
      </c>
      <c r="R6019" s="79" t="s">
        <v>31</v>
      </c>
      <c r="S6019" s="78">
        <v>30</v>
      </c>
      <c r="T6019" s="79" t="s">
        <v>31</v>
      </c>
      <c r="U6019" s="78">
        <v>11</v>
      </c>
      <c r="V6019" s="80" t="s">
        <v>156</v>
      </c>
      <c r="W6019" s="78">
        <v>74</v>
      </c>
      <c r="X6019" s="78">
        <v>9</v>
      </c>
    </row>
    <row r="6020" spans="1:24" x14ac:dyDescent="0.25">
      <c r="A6020" s="67"/>
      <c r="B6020" s="67">
        <v>5114</v>
      </c>
      <c r="C6020" s="67" t="s">
        <v>826</v>
      </c>
      <c r="D6020" s="107">
        <v>221170</v>
      </c>
      <c r="E6020" s="88" t="s">
        <v>678</v>
      </c>
      <c r="F6020" s="76">
        <v>755310</v>
      </c>
      <c r="G6020" s="75" t="s">
        <v>194</v>
      </c>
      <c r="H6020" s="77">
        <v>9.3800000000000008</v>
      </c>
      <c r="I6020" s="77">
        <v>0</v>
      </c>
      <c r="J6020" s="77">
        <v>0</v>
      </c>
      <c r="K6020" s="77">
        <v>0</v>
      </c>
      <c r="L6020" s="80">
        <v>0</v>
      </c>
      <c r="M6020" s="80"/>
      <c r="N6020" s="80"/>
      <c r="O6020" s="80"/>
      <c r="P6020" s="80"/>
      <c r="Q6020" s="78">
        <v>110010</v>
      </c>
      <c r="R6020" s="79" t="s">
        <v>31</v>
      </c>
      <c r="S6020" s="78">
        <v>30</v>
      </c>
      <c r="T6020" s="79" t="s">
        <v>31</v>
      </c>
      <c r="U6020" s="78">
        <v>11</v>
      </c>
      <c r="V6020" s="80" t="s">
        <v>156</v>
      </c>
      <c r="W6020" s="78">
        <v>75</v>
      </c>
      <c r="X6020" s="78">
        <v>9</v>
      </c>
    </row>
    <row r="6021" spans="1:24" x14ac:dyDescent="0.25">
      <c r="A6021" s="67"/>
      <c r="B6021" s="67">
        <v>5115</v>
      </c>
      <c r="C6021" s="67" t="s">
        <v>826</v>
      </c>
      <c r="D6021" s="107">
        <v>221170</v>
      </c>
      <c r="E6021" s="88" t="s">
        <v>678</v>
      </c>
      <c r="F6021" s="76">
        <v>755360</v>
      </c>
      <c r="G6021" s="75" t="s">
        <v>225</v>
      </c>
      <c r="H6021" s="77">
        <v>136</v>
      </c>
      <c r="I6021" s="77">
        <v>192.05</v>
      </c>
      <c r="J6021" s="77">
        <v>150</v>
      </c>
      <c r="K6021" s="77">
        <v>98</v>
      </c>
      <c r="L6021" s="80">
        <v>150</v>
      </c>
      <c r="M6021" s="80"/>
      <c r="N6021" s="80"/>
      <c r="O6021" s="80"/>
      <c r="P6021" s="80"/>
      <c r="Q6021" s="78">
        <v>110010</v>
      </c>
      <c r="R6021" s="79" t="s">
        <v>31</v>
      </c>
      <c r="S6021" s="78">
        <v>30</v>
      </c>
      <c r="T6021" s="79" t="s">
        <v>31</v>
      </c>
      <c r="U6021" s="78">
        <v>11</v>
      </c>
      <c r="V6021" s="80" t="s">
        <v>156</v>
      </c>
      <c r="W6021" s="78">
        <v>75</v>
      </c>
      <c r="X6021" s="78">
        <v>9</v>
      </c>
    </row>
    <row r="6022" spans="1:24" x14ac:dyDescent="0.25">
      <c r="A6022" s="67"/>
      <c r="B6022" s="67">
        <v>5116</v>
      </c>
      <c r="C6022" s="67" t="s">
        <v>826</v>
      </c>
      <c r="D6022" s="107">
        <v>221170</v>
      </c>
      <c r="E6022" s="88" t="s">
        <v>678</v>
      </c>
      <c r="F6022" s="76">
        <v>755705</v>
      </c>
      <c r="G6022" s="75" t="s">
        <v>196</v>
      </c>
      <c r="H6022" s="77">
        <v>75.459999999999994</v>
      </c>
      <c r="I6022" s="77">
        <v>40.700000000000003</v>
      </c>
      <c r="J6022" s="77">
        <v>50</v>
      </c>
      <c r="K6022" s="77">
        <v>5.76</v>
      </c>
      <c r="L6022" s="80">
        <v>50</v>
      </c>
      <c r="M6022" s="80"/>
      <c r="N6022" s="80"/>
      <c r="O6022" s="80"/>
      <c r="P6022" s="80"/>
      <c r="Q6022" s="78">
        <v>110010</v>
      </c>
      <c r="R6022" s="79" t="s">
        <v>31</v>
      </c>
      <c r="S6022" s="78">
        <v>30</v>
      </c>
      <c r="T6022" s="79" t="s">
        <v>31</v>
      </c>
      <c r="U6022" s="78">
        <v>11</v>
      </c>
      <c r="V6022" s="80" t="s">
        <v>156</v>
      </c>
      <c r="W6022" s="78">
        <v>75</v>
      </c>
      <c r="X6022" s="78">
        <v>9</v>
      </c>
    </row>
    <row r="6023" spans="1:24" x14ac:dyDescent="0.25">
      <c r="A6023" s="67"/>
      <c r="B6023" s="67">
        <v>5117</v>
      </c>
      <c r="C6023" s="67" t="s">
        <v>826</v>
      </c>
      <c r="D6023" s="107">
        <v>221170</v>
      </c>
      <c r="E6023" s="88" t="s">
        <v>678</v>
      </c>
      <c r="F6023" s="76">
        <v>787410</v>
      </c>
      <c r="G6023" s="75" t="s">
        <v>227</v>
      </c>
      <c r="H6023" s="77">
        <v>533.75</v>
      </c>
      <c r="I6023" s="77">
        <v>573.17999999999995</v>
      </c>
      <c r="J6023" s="77">
        <v>0</v>
      </c>
      <c r="K6023" s="77">
        <v>0</v>
      </c>
      <c r="L6023" s="80">
        <v>0</v>
      </c>
      <c r="M6023" s="80"/>
      <c r="N6023" s="80"/>
      <c r="O6023" s="80"/>
      <c r="P6023" s="80"/>
      <c r="Q6023" s="78">
        <v>110010</v>
      </c>
      <c r="R6023" s="79" t="s">
        <v>31</v>
      </c>
      <c r="S6023" s="78">
        <v>30</v>
      </c>
      <c r="T6023" s="79" t="s">
        <v>31</v>
      </c>
      <c r="U6023" s="78">
        <v>11</v>
      </c>
      <c r="V6023" s="80" t="s">
        <v>156</v>
      </c>
      <c r="W6023" s="78">
        <v>78</v>
      </c>
      <c r="X6023" s="78">
        <v>9</v>
      </c>
    </row>
    <row r="6024" spans="1:24" x14ac:dyDescent="0.25">
      <c r="A6024" s="67"/>
      <c r="B6024" s="67">
        <v>5118</v>
      </c>
      <c r="C6024" s="67" t="s">
        <v>826</v>
      </c>
      <c r="D6024" s="107">
        <v>221170</v>
      </c>
      <c r="E6024" s="88" t="s">
        <v>678</v>
      </c>
      <c r="F6024" s="76">
        <v>787430</v>
      </c>
      <c r="G6024" s="75" t="s">
        <v>207</v>
      </c>
      <c r="H6024" s="77">
        <v>0</v>
      </c>
      <c r="I6024" s="77">
        <v>0</v>
      </c>
      <c r="J6024" s="77">
        <v>2514</v>
      </c>
      <c r="K6024" s="77">
        <v>1461.04</v>
      </c>
      <c r="L6024" s="80">
        <v>0</v>
      </c>
      <c r="M6024" s="80"/>
      <c r="N6024" s="80"/>
      <c r="O6024" s="80"/>
      <c r="P6024" s="80"/>
      <c r="Q6024" s="78">
        <v>110010</v>
      </c>
      <c r="R6024" s="79" t="s">
        <v>31</v>
      </c>
      <c r="S6024" s="78">
        <v>30</v>
      </c>
      <c r="T6024" s="79" t="s">
        <v>31</v>
      </c>
      <c r="U6024" s="78">
        <v>11</v>
      </c>
      <c r="V6024" s="80" t="s">
        <v>156</v>
      </c>
      <c r="W6024" s="78">
        <v>78</v>
      </c>
      <c r="X6024" s="78">
        <v>9</v>
      </c>
    </row>
    <row r="6025" spans="1:24" x14ac:dyDescent="0.25">
      <c r="A6025" s="67"/>
      <c r="B6025" s="67"/>
      <c r="C6025" s="67" t="s">
        <v>826</v>
      </c>
      <c r="D6025" s="107">
        <v>221170</v>
      </c>
      <c r="E6025" s="88" t="s">
        <v>678</v>
      </c>
      <c r="F6025" s="66">
        <v>798142</v>
      </c>
      <c r="G6025" s="66" t="s">
        <v>839</v>
      </c>
      <c r="H6025" s="77"/>
      <c r="I6025" s="77"/>
      <c r="J6025" s="77"/>
      <c r="K6025" s="77"/>
      <c r="L6025" s="80">
        <v>-7198</v>
      </c>
      <c r="M6025" s="80"/>
      <c r="N6025" s="80"/>
      <c r="O6025" s="80"/>
      <c r="P6025" s="80"/>
      <c r="Q6025" s="78">
        <v>110010</v>
      </c>
      <c r="R6025" s="79" t="s">
        <v>31</v>
      </c>
      <c r="S6025" s="78">
        <v>30</v>
      </c>
      <c r="T6025" s="79" t="s">
        <v>31</v>
      </c>
      <c r="U6025" s="78">
        <v>11</v>
      </c>
      <c r="V6025" s="80" t="s">
        <v>156</v>
      </c>
      <c r="W6025" s="78">
        <v>79</v>
      </c>
      <c r="X6025" s="78">
        <v>9</v>
      </c>
    </row>
    <row r="6026" spans="1:24" x14ac:dyDescent="0.25">
      <c r="A6026" s="67"/>
      <c r="B6026" s="67">
        <v>5119</v>
      </c>
      <c r="C6026" s="67" t="s">
        <v>826</v>
      </c>
      <c r="D6026" s="107">
        <v>221300</v>
      </c>
      <c r="E6026" s="88" t="s">
        <v>679</v>
      </c>
      <c r="F6026" s="76">
        <v>611310</v>
      </c>
      <c r="G6026" s="75" t="s">
        <v>179</v>
      </c>
      <c r="H6026" s="77">
        <v>51205.55999999999</v>
      </c>
      <c r="I6026" s="77">
        <v>53253.84</v>
      </c>
      <c r="J6026" s="77">
        <v>55384</v>
      </c>
      <c r="K6026" s="77">
        <v>27691.980000000003</v>
      </c>
      <c r="L6026" s="80">
        <v>55384</v>
      </c>
      <c r="M6026" s="80"/>
      <c r="N6026" s="80"/>
      <c r="O6026" s="80"/>
      <c r="P6026" s="80"/>
      <c r="Q6026" s="78">
        <v>110010</v>
      </c>
      <c r="R6026" s="79" t="s">
        <v>31</v>
      </c>
      <c r="S6026" s="78">
        <v>30</v>
      </c>
      <c r="T6026" s="79" t="s">
        <v>31</v>
      </c>
      <c r="U6026" s="78">
        <v>11</v>
      </c>
      <c r="V6026" s="80" t="s">
        <v>156</v>
      </c>
      <c r="W6026" s="78">
        <v>61</v>
      </c>
      <c r="X6026" s="78">
        <v>9</v>
      </c>
    </row>
    <row r="6027" spans="1:24" x14ac:dyDescent="0.25">
      <c r="A6027" s="67"/>
      <c r="B6027" s="67">
        <v>5120</v>
      </c>
      <c r="C6027" s="67" t="s">
        <v>826</v>
      </c>
      <c r="D6027" s="107">
        <v>221300</v>
      </c>
      <c r="E6027" s="88" t="s">
        <v>679</v>
      </c>
      <c r="F6027" s="76">
        <v>611420</v>
      </c>
      <c r="G6027" s="75" t="s">
        <v>181</v>
      </c>
      <c r="H6027" s="77">
        <v>28593.960000000006</v>
      </c>
      <c r="I6027" s="77">
        <v>13629.769999999999</v>
      </c>
      <c r="J6027" s="77">
        <v>29857</v>
      </c>
      <c r="K6027" s="77">
        <v>15462.050000000003</v>
      </c>
      <c r="L6027" s="80">
        <v>28790</v>
      </c>
      <c r="M6027" s="80"/>
      <c r="N6027" s="80"/>
      <c r="O6027" s="80"/>
      <c r="P6027" s="80"/>
      <c r="Q6027" s="78">
        <v>110010</v>
      </c>
      <c r="R6027" s="79" t="s">
        <v>31</v>
      </c>
      <c r="S6027" s="78">
        <v>30</v>
      </c>
      <c r="T6027" s="79" t="s">
        <v>31</v>
      </c>
      <c r="U6027" s="78">
        <v>11</v>
      </c>
      <c r="V6027" s="80" t="s">
        <v>156</v>
      </c>
      <c r="W6027" s="78">
        <v>61</v>
      </c>
      <c r="X6027" s="78">
        <v>9</v>
      </c>
    </row>
    <row r="6028" spans="1:24" x14ac:dyDescent="0.25">
      <c r="A6028" s="67"/>
      <c r="B6028" s="67">
        <v>5121</v>
      </c>
      <c r="C6028" s="67" t="s">
        <v>826</v>
      </c>
      <c r="D6028" s="107">
        <v>221300</v>
      </c>
      <c r="E6028" s="88" t="s">
        <v>679</v>
      </c>
      <c r="F6028" s="76">
        <v>611460</v>
      </c>
      <c r="G6028" s="75" t="s">
        <v>182</v>
      </c>
      <c r="H6028" s="77">
        <v>370.8</v>
      </c>
      <c r="I6028" s="77">
        <v>0</v>
      </c>
      <c r="J6028" s="77">
        <v>0</v>
      </c>
      <c r="K6028" s="77">
        <v>0</v>
      </c>
      <c r="L6028" s="80">
        <v>0</v>
      </c>
      <c r="M6028" s="80"/>
      <c r="N6028" s="80"/>
      <c r="O6028" s="80"/>
      <c r="P6028" s="80"/>
      <c r="Q6028" s="78">
        <v>110010</v>
      </c>
      <c r="R6028" s="79" t="s">
        <v>31</v>
      </c>
      <c r="S6028" s="78">
        <v>30</v>
      </c>
      <c r="T6028" s="79" t="s">
        <v>31</v>
      </c>
      <c r="U6028" s="78">
        <v>11</v>
      </c>
      <c r="V6028" s="80" t="s">
        <v>156</v>
      </c>
      <c r="W6028" s="78">
        <v>61</v>
      </c>
      <c r="X6028" s="78">
        <v>9</v>
      </c>
    </row>
    <row r="6029" spans="1:24" x14ac:dyDescent="0.25">
      <c r="A6029" s="67"/>
      <c r="B6029" s="67">
        <v>5122</v>
      </c>
      <c r="C6029" s="67" t="s">
        <v>826</v>
      </c>
      <c r="D6029" s="107">
        <v>221300</v>
      </c>
      <c r="E6029" s="88" t="s">
        <v>679</v>
      </c>
      <c r="F6029" s="76">
        <v>611489</v>
      </c>
      <c r="G6029" s="75" t="s">
        <v>733</v>
      </c>
      <c r="H6029" s="77">
        <v>0</v>
      </c>
      <c r="I6029" s="77">
        <v>0</v>
      </c>
      <c r="J6029" s="77">
        <v>184</v>
      </c>
      <c r="K6029" s="77">
        <v>183.4</v>
      </c>
      <c r="L6029" s="80">
        <v>500</v>
      </c>
      <c r="M6029" s="80"/>
      <c r="N6029" s="80"/>
      <c r="O6029" s="80"/>
      <c r="P6029" s="80"/>
      <c r="Q6029" s="78">
        <v>110010</v>
      </c>
      <c r="R6029" s="79" t="s">
        <v>31</v>
      </c>
      <c r="S6029" s="78">
        <v>30</v>
      </c>
      <c r="T6029" s="79" t="s">
        <v>31</v>
      </c>
      <c r="U6029" s="78">
        <v>11</v>
      </c>
      <c r="V6029" s="80" t="s">
        <v>156</v>
      </c>
      <c r="W6029" s="78">
        <v>61</v>
      </c>
      <c r="X6029" s="78">
        <v>9</v>
      </c>
    </row>
    <row r="6030" spans="1:24" x14ac:dyDescent="0.25">
      <c r="A6030" s="67"/>
      <c r="B6030" s="67">
        <v>5123</v>
      </c>
      <c r="C6030" s="67" t="s">
        <v>826</v>
      </c>
      <c r="D6030" s="107">
        <v>221300</v>
      </c>
      <c r="E6030" s="88" t="s">
        <v>679</v>
      </c>
      <c r="F6030" s="76">
        <v>611491</v>
      </c>
      <c r="G6030" s="75" t="s">
        <v>233</v>
      </c>
      <c r="H6030" s="77">
        <v>0</v>
      </c>
      <c r="I6030" s="77">
        <v>152.12</v>
      </c>
      <c r="J6030" s="77">
        <v>374</v>
      </c>
      <c r="K6030" s="77">
        <v>0</v>
      </c>
      <c r="L6030" s="80">
        <v>400</v>
      </c>
      <c r="M6030" s="80"/>
      <c r="N6030" s="80"/>
      <c r="O6030" s="80"/>
      <c r="P6030" s="80"/>
      <c r="Q6030" s="78">
        <v>110010</v>
      </c>
      <c r="R6030" s="79" t="s">
        <v>31</v>
      </c>
      <c r="S6030" s="78">
        <v>30</v>
      </c>
      <c r="T6030" s="79" t="s">
        <v>31</v>
      </c>
      <c r="U6030" s="78">
        <v>11</v>
      </c>
      <c r="V6030" s="80" t="s">
        <v>156</v>
      </c>
      <c r="W6030" s="78">
        <v>61</v>
      </c>
      <c r="X6030" s="78">
        <v>9</v>
      </c>
    </row>
    <row r="6031" spans="1:24" x14ac:dyDescent="0.25">
      <c r="A6031" s="67"/>
      <c r="B6031" s="67">
        <v>5124</v>
      </c>
      <c r="C6031" s="67" t="s">
        <v>826</v>
      </c>
      <c r="D6031" s="107">
        <v>221300</v>
      </c>
      <c r="E6031" s="88" t="s">
        <v>679</v>
      </c>
      <c r="F6031" s="76">
        <v>611492</v>
      </c>
      <c r="G6031" s="75" t="s">
        <v>183</v>
      </c>
      <c r="H6031" s="77">
        <v>0</v>
      </c>
      <c r="I6031" s="77">
        <v>434.28000000000003</v>
      </c>
      <c r="J6031" s="77">
        <v>1398</v>
      </c>
      <c r="K6031" s="77">
        <v>1038.0900000000001</v>
      </c>
      <c r="L6031" s="80">
        <v>1200</v>
      </c>
      <c r="M6031" s="80"/>
      <c r="N6031" s="80"/>
      <c r="O6031" s="80"/>
      <c r="P6031" s="80"/>
      <c r="Q6031" s="78">
        <v>110010</v>
      </c>
      <c r="R6031" s="79" t="s">
        <v>31</v>
      </c>
      <c r="S6031" s="78">
        <v>30</v>
      </c>
      <c r="T6031" s="79" t="s">
        <v>31</v>
      </c>
      <c r="U6031" s="78">
        <v>11</v>
      </c>
      <c r="V6031" s="80" t="s">
        <v>156</v>
      </c>
      <c r="W6031" s="78">
        <v>61</v>
      </c>
      <c r="X6031" s="78">
        <v>9</v>
      </c>
    </row>
    <row r="6032" spans="1:24" x14ac:dyDescent="0.25">
      <c r="A6032" s="67"/>
      <c r="B6032" s="67">
        <v>5125</v>
      </c>
      <c r="C6032" s="67" t="s">
        <v>826</v>
      </c>
      <c r="D6032" s="107">
        <v>221300</v>
      </c>
      <c r="E6032" s="88" t="s">
        <v>679</v>
      </c>
      <c r="F6032" s="76">
        <v>611493</v>
      </c>
      <c r="G6032" s="75" t="s">
        <v>218</v>
      </c>
      <c r="H6032" s="77">
        <v>0</v>
      </c>
      <c r="I6032" s="77">
        <v>414.62</v>
      </c>
      <c r="J6032" s="77">
        <v>2</v>
      </c>
      <c r="K6032" s="77">
        <v>0</v>
      </c>
      <c r="L6032" s="80">
        <v>0</v>
      </c>
      <c r="M6032" s="80"/>
      <c r="N6032" s="80"/>
      <c r="O6032" s="80"/>
      <c r="P6032" s="80"/>
      <c r="Q6032" s="78">
        <v>110010</v>
      </c>
      <c r="R6032" s="79" t="s">
        <v>31</v>
      </c>
      <c r="S6032" s="78">
        <v>30</v>
      </c>
      <c r="T6032" s="79" t="s">
        <v>31</v>
      </c>
      <c r="U6032" s="78">
        <v>11</v>
      </c>
      <c r="V6032" s="80" t="s">
        <v>156</v>
      </c>
      <c r="W6032" s="78">
        <v>61</v>
      </c>
      <c r="X6032" s="78">
        <v>9</v>
      </c>
    </row>
    <row r="6033" spans="1:24" x14ac:dyDescent="0.25">
      <c r="A6033" s="67"/>
      <c r="B6033" s="67">
        <v>5126</v>
      </c>
      <c r="C6033" s="67" t="s">
        <v>826</v>
      </c>
      <c r="D6033" s="107">
        <v>221300</v>
      </c>
      <c r="E6033" s="88" t="s">
        <v>679</v>
      </c>
      <c r="F6033" s="76">
        <v>611510</v>
      </c>
      <c r="G6033" s="75" t="s">
        <v>212</v>
      </c>
      <c r="H6033" s="77">
        <v>18513.55</v>
      </c>
      <c r="I6033" s="77">
        <v>21065.309999999994</v>
      </c>
      <c r="J6033" s="77">
        <v>39000</v>
      </c>
      <c r="K6033" s="77">
        <v>15473.220000000001</v>
      </c>
      <c r="L6033" s="80">
        <v>25460</v>
      </c>
      <c r="M6033" s="80"/>
      <c r="N6033" s="80"/>
      <c r="O6033" s="80"/>
      <c r="P6033" s="80"/>
      <c r="Q6033" s="78">
        <v>110010</v>
      </c>
      <c r="R6033" s="79" t="s">
        <v>31</v>
      </c>
      <c r="S6033" s="78">
        <v>30</v>
      </c>
      <c r="T6033" s="79" t="s">
        <v>31</v>
      </c>
      <c r="U6033" s="78">
        <v>11</v>
      </c>
      <c r="V6033" s="80" t="s">
        <v>156</v>
      </c>
      <c r="W6033" s="78">
        <v>61</v>
      </c>
      <c r="X6033" s="78">
        <v>9</v>
      </c>
    </row>
    <row r="6034" spans="1:24" x14ac:dyDescent="0.25">
      <c r="A6034" s="67"/>
      <c r="B6034" s="67">
        <v>5127</v>
      </c>
      <c r="C6034" s="67" t="s">
        <v>826</v>
      </c>
      <c r="D6034" s="107">
        <v>221300</v>
      </c>
      <c r="E6034" s="88" t="s">
        <v>679</v>
      </c>
      <c r="F6034" s="76">
        <v>611515</v>
      </c>
      <c r="G6034" s="75" t="s">
        <v>213</v>
      </c>
      <c r="H6034" s="77">
        <v>0</v>
      </c>
      <c r="I6034" s="77">
        <v>0</v>
      </c>
      <c r="J6034" s="77">
        <v>4198</v>
      </c>
      <c r="K6034" s="77">
        <v>0</v>
      </c>
      <c r="L6034" s="80">
        <v>0</v>
      </c>
      <c r="M6034" s="80"/>
      <c r="N6034" s="80"/>
      <c r="O6034" s="80"/>
      <c r="P6034" s="80"/>
      <c r="Q6034" s="78">
        <v>110010</v>
      </c>
      <c r="R6034" s="79" t="s">
        <v>31</v>
      </c>
      <c r="S6034" s="78">
        <v>30</v>
      </c>
      <c r="T6034" s="79" t="s">
        <v>31</v>
      </c>
      <c r="U6034" s="78">
        <v>11</v>
      </c>
      <c r="V6034" s="80" t="s">
        <v>156</v>
      </c>
      <c r="W6034" s="78">
        <v>61</v>
      </c>
      <c r="X6034" s="78">
        <v>9</v>
      </c>
    </row>
    <row r="6035" spans="1:24" x14ac:dyDescent="0.25">
      <c r="A6035" s="67"/>
      <c r="B6035" s="67">
        <v>5128</v>
      </c>
      <c r="C6035" s="67" t="s">
        <v>826</v>
      </c>
      <c r="D6035" s="107">
        <v>221300</v>
      </c>
      <c r="E6035" s="88" t="s">
        <v>679</v>
      </c>
      <c r="F6035" s="76">
        <v>611520</v>
      </c>
      <c r="G6035" s="75" t="s">
        <v>275</v>
      </c>
      <c r="H6035" s="77">
        <v>21435.27</v>
      </c>
      <c r="I6035" s="77">
        <v>8820.6200000000008</v>
      </c>
      <c r="J6035" s="77">
        <v>0</v>
      </c>
      <c r="K6035" s="77">
        <v>0</v>
      </c>
      <c r="L6035" s="80">
        <v>0</v>
      </c>
      <c r="M6035" s="80"/>
      <c r="N6035" s="80"/>
      <c r="O6035" s="80"/>
      <c r="P6035" s="80"/>
      <c r="Q6035" s="78">
        <v>110010</v>
      </c>
      <c r="R6035" s="79" t="s">
        <v>31</v>
      </c>
      <c r="S6035" s="78">
        <v>30</v>
      </c>
      <c r="T6035" s="79" t="s">
        <v>31</v>
      </c>
      <c r="U6035" s="78">
        <v>11</v>
      </c>
      <c r="V6035" s="80" t="s">
        <v>156</v>
      </c>
      <c r="W6035" s="78">
        <v>61</v>
      </c>
      <c r="X6035" s="78">
        <v>9</v>
      </c>
    </row>
    <row r="6036" spans="1:24" x14ac:dyDescent="0.25">
      <c r="A6036" s="67"/>
      <c r="B6036" s="67">
        <v>5129</v>
      </c>
      <c r="C6036" s="67" t="s">
        <v>826</v>
      </c>
      <c r="D6036" s="107">
        <v>221300</v>
      </c>
      <c r="E6036" s="88" t="s">
        <v>679</v>
      </c>
      <c r="F6036" s="76">
        <v>712510</v>
      </c>
      <c r="G6036" s="75" t="s">
        <v>186</v>
      </c>
      <c r="H6036" s="77">
        <v>0</v>
      </c>
      <c r="I6036" s="77">
        <v>550</v>
      </c>
      <c r="J6036" s="77">
        <v>0</v>
      </c>
      <c r="K6036" s="77">
        <v>0</v>
      </c>
      <c r="L6036" s="80">
        <v>0</v>
      </c>
      <c r="M6036" s="80"/>
      <c r="N6036" s="80"/>
      <c r="O6036" s="80"/>
      <c r="P6036" s="80"/>
      <c r="Q6036" s="78">
        <v>110010</v>
      </c>
      <c r="R6036" s="79" t="s">
        <v>31</v>
      </c>
      <c r="S6036" s="78">
        <v>30</v>
      </c>
      <c r="T6036" s="79" t="s">
        <v>31</v>
      </c>
      <c r="U6036" s="78">
        <v>11</v>
      </c>
      <c r="V6036" s="80" t="s">
        <v>156</v>
      </c>
      <c r="W6036" s="78">
        <v>71</v>
      </c>
      <c r="X6036" s="78">
        <v>9</v>
      </c>
    </row>
    <row r="6037" spans="1:24" x14ac:dyDescent="0.25">
      <c r="A6037" s="67"/>
      <c r="B6037" s="67">
        <v>5130</v>
      </c>
      <c r="C6037" s="67" t="s">
        <v>826</v>
      </c>
      <c r="D6037" s="107">
        <v>221300</v>
      </c>
      <c r="E6037" s="88" t="s">
        <v>679</v>
      </c>
      <c r="F6037" s="76">
        <v>733120</v>
      </c>
      <c r="G6037" s="75" t="s">
        <v>188</v>
      </c>
      <c r="H6037" s="77">
        <v>966.1</v>
      </c>
      <c r="I6037" s="77">
        <v>453.63</v>
      </c>
      <c r="J6037" s="77">
        <v>1171</v>
      </c>
      <c r="K6037" s="77">
        <v>195.25</v>
      </c>
      <c r="L6037" s="80">
        <v>2500</v>
      </c>
      <c r="M6037" s="80"/>
      <c r="N6037" s="80"/>
      <c r="O6037" s="80"/>
      <c r="P6037" s="80"/>
      <c r="Q6037" s="78">
        <v>110010</v>
      </c>
      <c r="R6037" s="79" t="s">
        <v>31</v>
      </c>
      <c r="S6037" s="78">
        <v>30</v>
      </c>
      <c r="T6037" s="79" t="s">
        <v>31</v>
      </c>
      <c r="U6037" s="78">
        <v>11</v>
      </c>
      <c r="V6037" s="80" t="s">
        <v>156</v>
      </c>
      <c r="W6037" s="78">
        <v>73</v>
      </c>
      <c r="X6037" s="78">
        <v>9</v>
      </c>
    </row>
    <row r="6038" spans="1:24" x14ac:dyDescent="0.25">
      <c r="A6038" s="67"/>
      <c r="B6038" s="67">
        <v>5131</v>
      </c>
      <c r="C6038" s="67" t="s">
        <v>826</v>
      </c>
      <c r="D6038" s="107">
        <v>221300</v>
      </c>
      <c r="E6038" s="88" t="s">
        <v>679</v>
      </c>
      <c r="F6038" s="76">
        <v>744210</v>
      </c>
      <c r="G6038" s="75" t="s">
        <v>190</v>
      </c>
      <c r="H6038" s="77">
        <v>1605.23</v>
      </c>
      <c r="I6038" s="77">
        <v>647.72</v>
      </c>
      <c r="J6038" s="77">
        <v>1000</v>
      </c>
      <c r="K6038" s="77">
        <v>399.28</v>
      </c>
      <c r="L6038" s="80">
        <v>1500</v>
      </c>
      <c r="M6038" s="80"/>
      <c r="N6038" s="80"/>
      <c r="O6038" s="80"/>
      <c r="P6038" s="80"/>
      <c r="Q6038" s="78">
        <v>110010</v>
      </c>
      <c r="R6038" s="79" t="s">
        <v>31</v>
      </c>
      <c r="S6038" s="78">
        <v>30</v>
      </c>
      <c r="T6038" s="79" t="s">
        <v>31</v>
      </c>
      <c r="U6038" s="78">
        <v>11</v>
      </c>
      <c r="V6038" s="80" t="s">
        <v>156</v>
      </c>
      <c r="W6038" s="78">
        <v>74</v>
      </c>
      <c r="X6038" s="78">
        <v>9</v>
      </c>
    </row>
    <row r="6039" spans="1:24" x14ac:dyDescent="0.25">
      <c r="A6039" s="67"/>
      <c r="B6039" s="67">
        <v>5132</v>
      </c>
      <c r="C6039" s="67" t="s">
        <v>826</v>
      </c>
      <c r="D6039" s="107">
        <v>221300</v>
      </c>
      <c r="E6039" s="88" t="s">
        <v>679</v>
      </c>
      <c r="F6039" s="76">
        <v>744220</v>
      </c>
      <c r="G6039" s="75" t="s">
        <v>191</v>
      </c>
      <c r="H6039" s="77">
        <v>0</v>
      </c>
      <c r="I6039" s="77">
        <v>0</v>
      </c>
      <c r="J6039" s="77">
        <v>1300</v>
      </c>
      <c r="K6039" s="77">
        <v>1107.75</v>
      </c>
      <c r="L6039" s="80">
        <v>1500</v>
      </c>
      <c r="M6039" s="80"/>
      <c r="N6039" s="80"/>
      <c r="O6039" s="80"/>
      <c r="P6039" s="80"/>
      <c r="Q6039" s="78">
        <v>110010</v>
      </c>
      <c r="R6039" s="79" t="s">
        <v>31</v>
      </c>
      <c r="S6039" s="78">
        <v>30</v>
      </c>
      <c r="T6039" s="79" t="s">
        <v>31</v>
      </c>
      <c r="U6039" s="78">
        <v>11</v>
      </c>
      <c r="V6039" s="80" t="s">
        <v>156</v>
      </c>
      <c r="W6039" s="78">
        <v>74</v>
      </c>
      <c r="X6039" s="78">
        <v>9</v>
      </c>
    </row>
    <row r="6040" spans="1:24" x14ac:dyDescent="0.25">
      <c r="A6040" s="67"/>
      <c r="B6040" s="67">
        <v>5133</v>
      </c>
      <c r="C6040" s="67" t="s">
        <v>826</v>
      </c>
      <c r="D6040" s="107">
        <v>221300</v>
      </c>
      <c r="E6040" s="88" t="s">
        <v>679</v>
      </c>
      <c r="F6040" s="76">
        <v>755240</v>
      </c>
      <c r="G6040" s="75" t="s">
        <v>193</v>
      </c>
      <c r="H6040" s="77">
        <v>0</v>
      </c>
      <c r="I6040" s="77">
        <v>0</v>
      </c>
      <c r="J6040" s="77">
        <v>3400</v>
      </c>
      <c r="K6040" s="77">
        <v>0</v>
      </c>
      <c r="L6040" s="80">
        <v>1500</v>
      </c>
      <c r="M6040" s="80"/>
      <c r="N6040" s="80"/>
      <c r="O6040" s="80"/>
      <c r="P6040" s="80"/>
      <c r="Q6040" s="78">
        <v>110010</v>
      </c>
      <c r="R6040" s="79" t="s">
        <v>31</v>
      </c>
      <c r="S6040" s="78">
        <v>30</v>
      </c>
      <c r="T6040" s="79" t="s">
        <v>31</v>
      </c>
      <c r="U6040" s="78">
        <v>11</v>
      </c>
      <c r="V6040" s="80" t="s">
        <v>156</v>
      </c>
      <c r="W6040" s="78">
        <v>75</v>
      </c>
      <c r="X6040" s="78">
        <v>9</v>
      </c>
    </row>
    <row r="6041" spans="1:24" x14ac:dyDescent="0.25">
      <c r="A6041" s="67"/>
      <c r="B6041" s="67">
        <v>5134</v>
      </c>
      <c r="C6041" s="67" t="s">
        <v>826</v>
      </c>
      <c r="D6041" s="107">
        <v>221300</v>
      </c>
      <c r="E6041" s="88" t="s">
        <v>679</v>
      </c>
      <c r="F6041" s="72">
        <v>755310</v>
      </c>
      <c r="G6041" s="75" t="s">
        <v>194</v>
      </c>
      <c r="H6041" s="77">
        <v>0</v>
      </c>
      <c r="I6041" s="77">
        <v>0</v>
      </c>
      <c r="J6041" s="77">
        <v>135</v>
      </c>
      <c r="K6041" s="77">
        <v>0</v>
      </c>
      <c r="L6041" s="80">
        <v>100</v>
      </c>
      <c r="M6041" s="80"/>
      <c r="N6041" s="80"/>
      <c r="O6041" s="80"/>
      <c r="P6041" s="80"/>
      <c r="Q6041" s="78">
        <v>110010</v>
      </c>
      <c r="R6041" s="79" t="s">
        <v>31</v>
      </c>
      <c r="S6041" s="78">
        <v>30</v>
      </c>
      <c r="T6041" s="79" t="s">
        <v>31</v>
      </c>
      <c r="U6041" s="78">
        <v>11</v>
      </c>
      <c r="V6041" s="80" t="s">
        <v>156</v>
      </c>
      <c r="W6041" s="78">
        <v>75</v>
      </c>
      <c r="X6041" s="78">
        <v>9</v>
      </c>
    </row>
    <row r="6042" spans="1:24" x14ac:dyDescent="0.25">
      <c r="A6042" s="67"/>
      <c r="B6042" s="67">
        <v>5135</v>
      </c>
      <c r="C6042" s="67" t="s">
        <v>826</v>
      </c>
      <c r="D6042" s="107">
        <v>221300</v>
      </c>
      <c r="E6042" s="88" t="s">
        <v>679</v>
      </c>
      <c r="F6042" s="76">
        <v>755360</v>
      </c>
      <c r="G6042" s="75" t="s">
        <v>225</v>
      </c>
      <c r="H6042" s="77">
        <v>0</v>
      </c>
      <c r="I6042" s="77">
        <v>0</v>
      </c>
      <c r="J6042" s="77">
        <v>250</v>
      </c>
      <c r="K6042" s="77">
        <v>0</v>
      </c>
      <c r="L6042" s="80">
        <v>50</v>
      </c>
      <c r="M6042" s="80"/>
      <c r="N6042" s="80"/>
      <c r="O6042" s="80"/>
      <c r="P6042" s="80"/>
      <c r="Q6042" s="78">
        <v>110010</v>
      </c>
      <c r="R6042" s="79" t="s">
        <v>31</v>
      </c>
      <c r="S6042" s="78">
        <v>30</v>
      </c>
      <c r="T6042" s="79" t="s">
        <v>31</v>
      </c>
      <c r="U6042" s="78">
        <v>11</v>
      </c>
      <c r="V6042" s="80" t="s">
        <v>156</v>
      </c>
      <c r="W6042" s="78">
        <v>75</v>
      </c>
      <c r="X6042" s="78">
        <v>9</v>
      </c>
    </row>
    <row r="6043" spans="1:24" x14ac:dyDescent="0.25">
      <c r="A6043" s="67"/>
      <c r="B6043" s="67">
        <v>5136</v>
      </c>
      <c r="C6043" s="67" t="s">
        <v>826</v>
      </c>
      <c r="D6043" s="107">
        <v>221300</v>
      </c>
      <c r="E6043" s="88" t="s">
        <v>679</v>
      </c>
      <c r="F6043" s="76">
        <v>755705</v>
      </c>
      <c r="G6043" s="75" t="s">
        <v>196</v>
      </c>
      <c r="H6043" s="77">
        <v>0</v>
      </c>
      <c r="I6043" s="77">
        <v>0</v>
      </c>
      <c r="J6043" s="77">
        <v>250</v>
      </c>
      <c r="K6043" s="77">
        <v>0</v>
      </c>
      <c r="L6043" s="80">
        <v>50</v>
      </c>
      <c r="M6043" s="80"/>
      <c r="N6043" s="80"/>
      <c r="O6043" s="80"/>
      <c r="P6043" s="80"/>
      <c r="Q6043" s="78">
        <v>110010</v>
      </c>
      <c r="R6043" s="79" t="s">
        <v>31</v>
      </c>
      <c r="S6043" s="78">
        <v>30</v>
      </c>
      <c r="T6043" s="79" t="s">
        <v>31</v>
      </c>
      <c r="U6043" s="78">
        <v>11</v>
      </c>
      <c r="V6043" s="80" t="s">
        <v>156</v>
      </c>
      <c r="W6043" s="78">
        <v>75</v>
      </c>
      <c r="X6043" s="78">
        <v>9</v>
      </c>
    </row>
    <row r="6044" spans="1:24" x14ac:dyDescent="0.25">
      <c r="A6044" s="67"/>
      <c r="B6044" s="67">
        <v>5137</v>
      </c>
      <c r="C6044" s="67" t="s">
        <v>826</v>
      </c>
      <c r="D6044" s="107">
        <v>221300</v>
      </c>
      <c r="E6044" s="88" t="s">
        <v>679</v>
      </c>
      <c r="F6044" s="76">
        <v>755745</v>
      </c>
      <c r="G6044" s="75" t="s">
        <v>252</v>
      </c>
      <c r="H6044" s="77">
        <v>0</v>
      </c>
      <c r="I6044" s="77">
        <v>0</v>
      </c>
      <c r="J6044" s="77">
        <v>100</v>
      </c>
      <c r="K6044" s="77">
        <v>0</v>
      </c>
      <c r="L6044" s="80">
        <v>0</v>
      </c>
      <c r="M6044" s="80"/>
      <c r="N6044" s="80"/>
      <c r="O6044" s="80"/>
      <c r="P6044" s="80"/>
      <c r="Q6044" s="78">
        <v>110010</v>
      </c>
      <c r="R6044" s="79" t="s">
        <v>31</v>
      </c>
      <c r="S6044" s="78">
        <v>30</v>
      </c>
      <c r="T6044" s="79" t="s">
        <v>31</v>
      </c>
      <c r="U6044" s="78">
        <v>11</v>
      </c>
      <c r="V6044" s="80" t="s">
        <v>156</v>
      </c>
      <c r="W6044" s="78">
        <v>75</v>
      </c>
      <c r="X6044" s="78">
        <v>9</v>
      </c>
    </row>
    <row r="6045" spans="1:24" x14ac:dyDescent="0.25">
      <c r="A6045" s="67"/>
      <c r="B6045" s="67"/>
      <c r="C6045" s="67" t="s">
        <v>826</v>
      </c>
      <c r="D6045" s="107">
        <v>221300</v>
      </c>
      <c r="E6045" s="88" t="s">
        <v>679</v>
      </c>
      <c r="F6045" s="66">
        <v>798142</v>
      </c>
      <c r="G6045" s="66" t="s">
        <v>839</v>
      </c>
      <c r="H6045" s="77"/>
      <c r="I6045" s="77"/>
      <c r="J6045" s="77"/>
      <c r="K6045" s="77"/>
      <c r="L6045" s="80">
        <v>-3256</v>
      </c>
      <c r="M6045" s="80"/>
      <c r="N6045" s="80"/>
      <c r="O6045" s="80"/>
      <c r="P6045" s="80"/>
      <c r="Q6045" s="78">
        <v>110010</v>
      </c>
      <c r="R6045" s="79" t="s">
        <v>31</v>
      </c>
      <c r="S6045" s="78">
        <v>30</v>
      </c>
      <c r="T6045" s="79" t="s">
        <v>31</v>
      </c>
      <c r="U6045" s="78">
        <v>11</v>
      </c>
      <c r="V6045" s="80" t="s">
        <v>156</v>
      </c>
      <c r="W6045" s="78">
        <v>79</v>
      </c>
      <c r="X6045" s="78">
        <v>9</v>
      </c>
    </row>
    <row r="6046" spans="1:24" x14ac:dyDescent="0.25">
      <c r="A6046" s="67"/>
      <c r="B6046" s="67"/>
      <c r="C6046" s="67"/>
      <c r="D6046" s="107">
        <v>300120</v>
      </c>
      <c r="E6046" s="75" t="s">
        <v>848</v>
      </c>
      <c r="F6046" s="76">
        <v>755110</v>
      </c>
      <c r="G6046" s="75" t="s">
        <v>846</v>
      </c>
      <c r="H6046" s="77"/>
      <c r="I6046" s="77"/>
      <c r="J6046" s="77"/>
      <c r="K6046" s="77"/>
      <c r="L6046" s="80">
        <v>6000</v>
      </c>
      <c r="M6046" s="80"/>
      <c r="N6046" s="80"/>
      <c r="O6046" s="80">
        <v>6000</v>
      </c>
      <c r="P6046" s="80"/>
      <c r="Q6046" s="78">
        <v>110010</v>
      </c>
      <c r="R6046" s="79" t="s">
        <v>45</v>
      </c>
      <c r="S6046" s="78">
        <v>25</v>
      </c>
      <c r="T6046" s="79" t="s">
        <v>45</v>
      </c>
      <c r="U6046" s="78">
        <v>11</v>
      </c>
      <c r="V6046" s="80" t="s">
        <v>156</v>
      </c>
      <c r="W6046" s="78">
        <v>75</v>
      </c>
      <c r="X6046" s="78">
        <v>9</v>
      </c>
    </row>
    <row r="6047" spans="1:24" x14ac:dyDescent="0.25">
      <c r="A6047" s="67"/>
      <c r="B6047" s="67"/>
      <c r="C6047" s="67"/>
      <c r="D6047" s="107">
        <v>300126</v>
      </c>
      <c r="E6047" s="75" t="s">
        <v>848</v>
      </c>
      <c r="F6047" s="76">
        <v>755110</v>
      </c>
      <c r="G6047" s="75" t="s">
        <v>847</v>
      </c>
      <c r="H6047" s="77"/>
      <c r="I6047" s="77"/>
      <c r="J6047" s="77"/>
      <c r="K6047" s="77"/>
      <c r="L6047" s="80">
        <v>6000</v>
      </c>
      <c r="M6047" s="80"/>
      <c r="N6047" s="80"/>
      <c r="O6047" s="80">
        <v>6000</v>
      </c>
      <c r="P6047" s="80"/>
      <c r="Q6047" s="78">
        <v>110010</v>
      </c>
      <c r="R6047" s="79" t="s">
        <v>45</v>
      </c>
      <c r="S6047" s="78">
        <v>25</v>
      </c>
      <c r="T6047" s="79" t="s">
        <v>45</v>
      </c>
      <c r="U6047" s="78">
        <v>11</v>
      </c>
      <c r="V6047" s="80" t="s">
        <v>156</v>
      </c>
      <c r="W6047" s="78">
        <v>75</v>
      </c>
      <c r="X6047" s="78">
        <v>9</v>
      </c>
    </row>
    <row r="6048" spans="1:24" x14ac:dyDescent="0.25">
      <c r="A6048" s="67"/>
      <c r="B6048" s="67"/>
      <c r="C6048" s="67"/>
      <c r="D6048" s="107">
        <v>890990</v>
      </c>
      <c r="E6048" s="75"/>
      <c r="F6048" s="76">
        <v>839225</v>
      </c>
      <c r="G6048" s="75" t="s">
        <v>853</v>
      </c>
      <c r="H6048" s="77"/>
      <c r="I6048" s="77"/>
      <c r="J6048" s="77"/>
      <c r="K6048" s="77"/>
      <c r="L6048" s="80">
        <v>12350013</v>
      </c>
      <c r="M6048" s="80"/>
      <c r="N6048" s="80"/>
      <c r="O6048" s="80"/>
      <c r="P6048" s="80"/>
      <c r="Q6048" s="78">
        <v>110010</v>
      </c>
      <c r="R6048" s="79"/>
      <c r="S6048" s="78"/>
      <c r="T6048" s="79"/>
      <c r="U6048" s="78"/>
      <c r="V6048" s="80"/>
      <c r="W6048" s="78"/>
      <c r="X6048" s="78"/>
    </row>
    <row r="6049" spans="1:24" x14ac:dyDescent="0.25">
      <c r="A6049" s="67"/>
      <c r="B6049" s="67"/>
      <c r="C6049" s="67"/>
      <c r="D6049" s="107"/>
      <c r="E6049" s="75"/>
      <c r="F6049" s="76"/>
      <c r="G6049" s="75"/>
      <c r="H6049" s="77"/>
      <c r="I6049" s="77"/>
      <c r="J6049" s="77"/>
      <c r="K6049" s="77"/>
      <c r="L6049" s="80"/>
      <c r="M6049" s="80"/>
      <c r="N6049" s="80"/>
      <c r="O6049" s="80">
        <f>SUM(O2:O6048)</f>
        <v>36613589</v>
      </c>
      <c r="P6049" s="80">
        <f>SUM(P2:P6048)</f>
        <v>795260</v>
      </c>
      <c r="Q6049" s="78"/>
      <c r="R6049" s="79"/>
      <c r="S6049" s="78"/>
      <c r="T6049" s="79"/>
      <c r="U6049" s="78"/>
      <c r="V6049" s="80"/>
      <c r="W6049" s="78"/>
      <c r="X6049" s="78"/>
    </row>
    <row r="6050" spans="1:24" x14ac:dyDescent="0.25">
      <c r="H6050" s="113"/>
      <c r="I6050" s="113"/>
      <c r="J6050" s="113"/>
      <c r="K6050" s="113"/>
      <c r="L6050" s="113"/>
      <c r="M6050" s="66">
        <f>SUBTOTAL(9,M96:M6049)</f>
        <v>9405657</v>
      </c>
    </row>
    <row r="6051" spans="1:24" x14ac:dyDescent="0.25">
      <c r="H6051" s="113"/>
      <c r="I6051" s="113"/>
      <c r="J6051" s="113"/>
      <c r="L6051" s="113"/>
    </row>
    <row r="6052" spans="1:24" x14ac:dyDescent="0.25">
      <c r="P6052" s="113"/>
    </row>
    <row r="6053" spans="1:24" x14ac:dyDescent="0.25">
      <c r="H6053" s="66">
        <f>SUBTOTAL(9,H2:H6052)</f>
        <v>255512376.99000004</v>
      </c>
      <c r="I6053" s="66">
        <f>SUBTOTAL(9,I2:I6052)</f>
        <v>273196216.41999948</v>
      </c>
      <c r="J6053" s="66">
        <f>SUBTOTAL(9,J2:J6052)</f>
        <v>326777798</v>
      </c>
      <c r="L6053" s="66">
        <f>SUBTOTAL(9,L2:L6052)</f>
        <v>353957580</v>
      </c>
      <c r="O6053" s="66">
        <f>+L6053-J6053</f>
        <v>27179782</v>
      </c>
      <c r="P6053" s="113"/>
    </row>
    <row r="6054" spans="1:24" x14ac:dyDescent="0.25">
      <c r="H6054" s="66">
        <f>SUBTOTAL(9,H3:H6053)</f>
        <v>255175178.02000004</v>
      </c>
      <c r="L6054" s="66">
        <v>-57208445</v>
      </c>
      <c r="P6054" s="113"/>
    </row>
    <row r="6055" spans="1:24" x14ac:dyDescent="0.25">
      <c r="L6055" s="66">
        <f>L6053+L6054</f>
        <v>296749135</v>
      </c>
      <c r="P6055" s="113"/>
    </row>
    <row r="6056" spans="1:24" x14ac:dyDescent="0.25">
      <c r="P6056" s="113"/>
    </row>
  </sheetData>
  <autoFilter ref="A1:Z6048"/>
  <sortState ref="A2:Z6056">
    <sortCondition ref="C2:C6056"/>
    <sortCondition ref="D2:D6056"/>
    <sortCondition ref="F2:F6056"/>
  </sortState>
  <printOptions gridLines="1"/>
  <pageMargins left="0.7" right="0.7" top="0.75" bottom="0.75" header="0.3" footer="0.3"/>
  <pageSetup scale="72" fitToHeight="0" orientation="landscape" blackAndWhite="1" r:id="rId1"/>
  <ignoredErrors>
    <ignoredError sqref="L3383 L3413 L3480 L3484 L3492 L3501 L3514 M3555:M3557" unlockedFormula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A139" transitionEvaluation="1" codeName="Sheet28"/>
  <dimension ref="A1:N259"/>
  <sheetViews>
    <sheetView showGridLines="0" topLeftCell="A139" workbookViewId="0">
      <selection activeCell="A139" sqref="A1:IV65536"/>
    </sheetView>
  </sheetViews>
  <sheetFormatPr defaultColWidth="8.42578125" defaultRowHeight="11.25" x14ac:dyDescent="0.2"/>
  <cols>
    <col min="1" max="1" width="4.7109375" style="2" customWidth="1"/>
    <col min="2" max="2" width="36.85546875" style="2" customWidth="1"/>
    <col min="3" max="3" width="1.5703125" style="2" customWidth="1"/>
    <col min="4" max="4" width="11.85546875" style="2" customWidth="1"/>
    <col min="5" max="5" width="1.7109375" style="2" customWidth="1"/>
    <col min="6" max="6" width="10.85546875" style="2" customWidth="1"/>
    <col min="7" max="7" width="1.7109375" style="2" customWidth="1"/>
    <col min="8" max="8" width="11.85546875" style="2" customWidth="1"/>
    <col min="9" max="9" width="1.7109375" style="2" customWidth="1"/>
    <col min="10" max="10" width="10.85546875" style="2" customWidth="1"/>
    <col min="11" max="11" width="1.7109375" style="2" customWidth="1"/>
    <col min="12" max="12" width="11.85546875" style="2" customWidth="1"/>
    <col min="13" max="13" width="1.7109375" style="2" customWidth="1"/>
    <col min="14" max="14" width="10.85546875" style="2" customWidth="1"/>
    <col min="15" max="16384" width="8.42578125" style="2"/>
  </cols>
  <sheetData>
    <row r="1" spans="2:14" ht="18" x14ac:dyDescent="0.25">
      <c r="B1" s="119" t="s">
        <v>30</v>
      </c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</row>
    <row r="2" spans="2:14" ht="18" x14ac:dyDescent="0.25">
      <c r="B2" s="120" t="s">
        <v>33</v>
      </c>
      <c r="C2" s="120"/>
      <c r="D2" s="120"/>
      <c r="E2" s="120"/>
      <c r="F2" s="120"/>
      <c r="G2" s="120"/>
      <c r="H2" s="120"/>
      <c r="I2" s="120"/>
      <c r="J2" s="120"/>
      <c r="K2" s="120"/>
      <c r="L2" s="120"/>
      <c r="M2" s="120"/>
      <c r="N2" s="120"/>
    </row>
    <row r="3" spans="2:14" ht="20.100000000000001" customHeight="1" x14ac:dyDescent="0.2">
      <c r="B3" s="17"/>
      <c r="C3" s="17"/>
      <c r="D3" s="18" t="s">
        <v>0</v>
      </c>
      <c r="E3" s="18" t="s">
        <v>0</v>
      </c>
      <c r="F3" s="17"/>
      <c r="G3" s="17"/>
      <c r="H3" s="17"/>
      <c r="I3" s="17"/>
      <c r="J3" s="17"/>
      <c r="K3" s="17"/>
      <c r="L3" s="17"/>
      <c r="M3" s="17"/>
      <c r="N3" s="17"/>
    </row>
    <row r="4" spans="2:14" x14ac:dyDescent="0.2">
      <c r="B4" s="18" t="s">
        <v>0</v>
      </c>
      <c r="D4" s="19" t="s">
        <v>42</v>
      </c>
      <c r="E4" s="20"/>
      <c r="F4" s="21"/>
      <c r="H4" s="19" t="s">
        <v>144</v>
      </c>
      <c r="I4" s="20"/>
      <c r="J4" s="21"/>
      <c r="L4" s="19" t="s">
        <v>145</v>
      </c>
      <c r="M4" s="20"/>
      <c r="N4" s="21"/>
    </row>
    <row r="5" spans="2:14" x14ac:dyDescent="0.2">
      <c r="B5" s="18" t="s">
        <v>0</v>
      </c>
      <c r="D5" s="22"/>
      <c r="F5" s="23"/>
      <c r="H5" s="22"/>
      <c r="J5" s="23"/>
      <c r="L5" s="22"/>
      <c r="N5" s="23"/>
    </row>
    <row r="6" spans="2:14" x14ac:dyDescent="0.2">
      <c r="D6" s="22"/>
      <c r="F6" s="24" t="s">
        <v>34</v>
      </c>
      <c r="H6" s="25" t="s">
        <v>23</v>
      </c>
      <c r="J6" s="24" t="s">
        <v>34</v>
      </c>
      <c r="L6" s="25" t="s">
        <v>1</v>
      </c>
      <c r="N6" s="24" t="s">
        <v>34</v>
      </c>
    </row>
    <row r="7" spans="2:14" x14ac:dyDescent="0.2">
      <c r="D7" s="25" t="s">
        <v>24</v>
      </c>
      <c r="F7" s="24" t="s">
        <v>35</v>
      </c>
      <c r="H7" s="25" t="s">
        <v>2</v>
      </c>
      <c r="J7" s="24" t="s">
        <v>35</v>
      </c>
      <c r="L7" s="25" t="s">
        <v>2</v>
      </c>
      <c r="N7" s="24" t="s">
        <v>35</v>
      </c>
    </row>
    <row r="8" spans="2:14" x14ac:dyDescent="0.2">
      <c r="D8" s="25" t="s">
        <v>38</v>
      </c>
      <c r="F8" s="24" t="s">
        <v>36</v>
      </c>
      <c r="H8" s="25" t="s">
        <v>43</v>
      </c>
      <c r="J8" s="24" t="s">
        <v>36</v>
      </c>
      <c r="L8" s="25" t="s">
        <v>146</v>
      </c>
      <c r="N8" s="24" t="s">
        <v>36</v>
      </c>
    </row>
    <row r="9" spans="2:14" x14ac:dyDescent="0.2">
      <c r="D9" s="26"/>
      <c r="E9" s="27"/>
      <c r="F9" s="28">
        <v>6509472</v>
      </c>
      <c r="H9" s="26"/>
      <c r="I9" s="27"/>
      <c r="J9" s="28">
        <v>6937948</v>
      </c>
      <c r="L9" s="26"/>
      <c r="M9" s="27"/>
      <c r="N9" s="28" t="e">
        <f>#REF!</f>
        <v>#REF!</v>
      </c>
    </row>
    <row r="10" spans="2:14" ht="7.15" customHeight="1" x14ac:dyDescent="0.2"/>
    <row r="11" spans="2:14" x14ac:dyDescent="0.2">
      <c r="B11" s="3" t="s">
        <v>3</v>
      </c>
      <c r="F11" s="29">
        <v>6509472</v>
      </c>
      <c r="J11" s="29">
        <v>6937948</v>
      </c>
      <c r="N11" s="29" t="e">
        <f>#REF!</f>
        <v>#REF!</v>
      </c>
    </row>
    <row r="12" spans="2:14" x14ac:dyDescent="0.2">
      <c r="B12" s="18" t="s">
        <v>48</v>
      </c>
    </row>
    <row r="13" spans="2:14" x14ac:dyDescent="0.2">
      <c r="B13" s="18" t="s">
        <v>77</v>
      </c>
      <c r="D13" s="5">
        <v>12134377</v>
      </c>
      <c r="F13" s="30">
        <f>D13/$F$11*1000</f>
        <v>1864.110791167087</v>
      </c>
      <c r="H13" s="11" t="e">
        <f>#REF!</f>
        <v>#REF!</v>
      </c>
      <c r="J13" s="30" t="e">
        <f>H13/$J$11*1000</f>
        <v>#REF!</v>
      </c>
      <c r="L13" s="5" t="e">
        <f>#REF!</f>
        <v>#REF!</v>
      </c>
      <c r="N13" s="30" t="e">
        <f>L13/$N$11*1000</f>
        <v>#REF!</v>
      </c>
    </row>
    <row r="14" spans="2:14" x14ac:dyDescent="0.2">
      <c r="B14" s="18" t="s">
        <v>78</v>
      </c>
      <c r="D14" s="4">
        <v>6185213</v>
      </c>
      <c r="F14" s="6">
        <f>D14/$F$11*1000</f>
        <v>950.18658963430528</v>
      </c>
      <c r="G14" s="4"/>
      <c r="H14" s="12" t="e">
        <f>#REF!</f>
        <v>#REF!</v>
      </c>
      <c r="I14" s="4"/>
      <c r="J14" s="6" t="e">
        <f>H14/$J$11*1000</f>
        <v>#REF!</v>
      </c>
      <c r="K14" s="4"/>
      <c r="L14" s="4" t="e">
        <f>#REF!</f>
        <v>#REF!</v>
      </c>
      <c r="M14" s="4"/>
      <c r="N14" s="6" t="e">
        <f>L14/$N$11*1000</f>
        <v>#REF!</v>
      </c>
    </row>
    <row r="15" spans="2:14" x14ac:dyDescent="0.2">
      <c r="B15" s="18" t="s">
        <v>128</v>
      </c>
      <c r="D15" s="31">
        <v>77077</v>
      </c>
      <c r="F15" s="32">
        <f>D15/$F$11*1000</f>
        <v>11.840745301615861</v>
      </c>
      <c r="G15" s="4"/>
      <c r="H15" s="14" t="e">
        <f>#REF!</f>
        <v>#REF!</v>
      </c>
      <c r="I15" s="4"/>
      <c r="J15" s="32" t="e">
        <f>H15/$J$11*1000</f>
        <v>#REF!</v>
      </c>
      <c r="K15" s="4"/>
      <c r="L15" s="31">
        <v>0</v>
      </c>
      <c r="M15" s="4"/>
      <c r="N15" s="32" t="e">
        <f>L15/$N$11*1000</f>
        <v>#REF!</v>
      </c>
    </row>
    <row r="16" spans="2:14" x14ac:dyDescent="0.2">
      <c r="B16" s="18" t="s">
        <v>49</v>
      </c>
      <c r="C16" s="34"/>
      <c r="D16" s="50">
        <f>SUM(D13:D15)</f>
        <v>18396667</v>
      </c>
      <c r="E16" s="34"/>
      <c r="F16" s="40">
        <f>SUM(F13:F15)</f>
        <v>2826.1381261030078</v>
      </c>
      <c r="G16" s="4"/>
      <c r="H16" s="50" t="e">
        <f>SUM(H13:H15)</f>
        <v>#REF!</v>
      </c>
      <c r="I16" s="4"/>
      <c r="J16" s="40" t="e">
        <f>H16/$J$11*1000</f>
        <v>#REF!</v>
      </c>
      <c r="K16" s="4"/>
      <c r="L16" s="50" t="e">
        <f>SUM(L13:L15)</f>
        <v>#REF!</v>
      </c>
      <c r="M16" s="4"/>
      <c r="N16" s="40" t="e">
        <f>L16/$N$11*1000</f>
        <v>#REF!</v>
      </c>
    </row>
    <row r="17" spans="2:14" x14ac:dyDescent="0.2">
      <c r="B17" s="33"/>
      <c r="C17" s="34"/>
      <c r="D17" s="37"/>
      <c r="E17" s="34"/>
      <c r="F17" s="38"/>
      <c r="G17" s="4"/>
      <c r="H17" s="37"/>
      <c r="I17" s="4"/>
      <c r="J17" s="38"/>
      <c r="K17" s="4"/>
      <c r="L17" s="37"/>
      <c r="M17" s="4"/>
      <c r="N17" s="38"/>
    </row>
    <row r="18" spans="2:14" x14ac:dyDescent="0.2">
      <c r="B18" s="18" t="s">
        <v>50</v>
      </c>
      <c r="C18" s="34"/>
      <c r="D18" s="37"/>
      <c r="E18" s="34"/>
      <c r="F18" s="38"/>
      <c r="G18" s="4"/>
      <c r="H18" s="37"/>
      <c r="I18" s="4"/>
      <c r="J18" s="38"/>
      <c r="K18" s="4"/>
      <c r="L18" s="37"/>
      <c r="M18" s="4"/>
      <c r="N18" s="38"/>
    </row>
    <row r="19" spans="2:14" x14ac:dyDescent="0.2">
      <c r="B19" s="18" t="s">
        <v>51</v>
      </c>
      <c r="C19" s="34"/>
      <c r="D19" s="39">
        <v>597613</v>
      </c>
      <c r="E19" s="34"/>
      <c r="F19" s="40">
        <f>D19/$F$11*1000</f>
        <v>91.806678022426397</v>
      </c>
      <c r="G19" s="4"/>
      <c r="H19" s="15" t="e">
        <f>#REF!</f>
        <v>#REF!</v>
      </c>
      <c r="I19" s="4"/>
      <c r="J19" s="40" t="e">
        <f>H19/$J$11*1000</f>
        <v>#REF!</v>
      </c>
      <c r="K19" s="4"/>
      <c r="L19" s="16" t="e">
        <f>#REF!</f>
        <v>#REF!</v>
      </c>
      <c r="M19" s="4"/>
      <c r="N19" s="40" t="e">
        <f>L19/$J$11*1000</f>
        <v>#REF!</v>
      </c>
    </row>
    <row r="20" spans="2:14" x14ac:dyDescent="0.2">
      <c r="B20" s="18" t="s">
        <v>52</v>
      </c>
      <c r="D20" s="50">
        <f>SUM(D19)</f>
        <v>597613</v>
      </c>
      <c r="F20" s="40">
        <f>SUM(F19)</f>
        <v>91.806678022426397</v>
      </c>
      <c r="G20" s="4"/>
      <c r="H20" s="50" t="e">
        <f>SUM(H19)</f>
        <v>#REF!</v>
      </c>
      <c r="I20" s="4"/>
      <c r="J20" s="40" t="e">
        <f>H20/$J$11*1000</f>
        <v>#REF!</v>
      </c>
      <c r="K20" s="4"/>
      <c r="L20" s="50" t="e">
        <f>SUM(L19)</f>
        <v>#REF!</v>
      </c>
      <c r="M20" s="4"/>
      <c r="N20" s="40" t="e">
        <f>L20/$N$11*1000</f>
        <v>#REF!</v>
      </c>
    </row>
    <row r="21" spans="2:14" x14ac:dyDescent="0.2">
      <c r="B21" s="33"/>
      <c r="D21" s="4"/>
      <c r="F21" s="6"/>
      <c r="G21" s="4"/>
      <c r="H21" s="4"/>
      <c r="I21" s="4"/>
      <c r="J21" s="6"/>
      <c r="K21" s="4"/>
      <c r="L21" s="4"/>
      <c r="M21" s="4"/>
      <c r="N21" s="6"/>
    </row>
    <row r="22" spans="2:14" x14ac:dyDescent="0.2">
      <c r="B22" s="18" t="s">
        <v>53</v>
      </c>
      <c r="D22" s="4"/>
      <c r="F22" s="6"/>
      <c r="G22" s="4"/>
      <c r="H22" s="4"/>
      <c r="I22" s="4"/>
      <c r="J22" s="6"/>
      <c r="K22" s="4"/>
      <c r="L22" s="4"/>
      <c r="M22" s="4"/>
      <c r="N22" s="6"/>
    </row>
    <row r="23" spans="2:14" x14ac:dyDescent="0.2">
      <c r="B23" s="18" t="s">
        <v>54</v>
      </c>
      <c r="D23" s="5">
        <v>77448</v>
      </c>
      <c r="F23" s="30">
        <f>D23/$F$11*1000</f>
        <v>11.89773917147197</v>
      </c>
      <c r="G23" s="4"/>
      <c r="H23" s="5" t="e">
        <f t="array" ref="H23:H24">#REF!</f>
        <v>#REF!</v>
      </c>
      <c r="I23" s="4"/>
      <c r="J23" s="30" t="e">
        <f>H23/$J$11*1000</f>
        <v>#REF!</v>
      </c>
      <c r="K23" s="4"/>
      <c r="L23" s="5" t="e">
        <f t="array" ref="L23:L24">#REF!</f>
        <v>#REF!</v>
      </c>
      <c r="M23" s="4"/>
      <c r="N23" s="30" t="e">
        <f>L23/$N$11*1000</f>
        <v>#REF!</v>
      </c>
    </row>
    <row r="24" spans="2:14" x14ac:dyDescent="0.2">
      <c r="B24" s="18" t="s">
        <v>55</v>
      </c>
      <c r="C24" s="34"/>
      <c r="D24" s="41">
        <v>2558051</v>
      </c>
      <c r="F24" s="42">
        <f>D24/$F$11*1000</f>
        <v>392.9736543916311</v>
      </c>
      <c r="G24" s="4"/>
      <c r="H24" s="41" t="e">
        <v>#REF!</v>
      </c>
      <c r="I24" s="4"/>
      <c r="J24" s="42" t="e">
        <f>H24/$J$11*1000</f>
        <v>#REF!</v>
      </c>
      <c r="K24" s="4"/>
      <c r="L24" s="41" t="e">
        <v>#REF!</v>
      </c>
      <c r="M24" s="4"/>
      <c r="N24" s="42" t="e">
        <f>L24/$N$11*1000</f>
        <v>#REF!</v>
      </c>
    </row>
    <row r="25" spans="2:14" x14ac:dyDescent="0.2">
      <c r="B25" s="18" t="s">
        <v>56</v>
      </c>
      <c r="C25" s="34"/>
      <c r="D25" s="50">
        <f>SUM(D22:D24)</f>
        <v>2635499</v>
      </c>
      <c r="F25" s="40">
        <f>SUM(F22:F24)</f>
        <v>404.87139356310308</v>
      </c>
      <c r="G25" s="4"/>
      <c r="H25" s="50" t="e">
        <f>SUM(H22:H24)</f>
        <v>#REF!</v>
      </c>
      <c r="I25" s="4"/>
      <c r="J25" s="40" t="e">
        <f>H25/$J$11*1000</f>
        <v>#REF!</v>
      </c>
      <c r="K25" s="4"/>
      <c r="L25" s="50" t="e">
        <f>SUM(L22:L24)</f>
        <v>#REF!</v>
      </c>
      <c r="M25" s="4"/>
      <c r="N25" s="40" t="e">
        <f>L25/$N$11*1000</f>
        <v>#REF!</v>
      </c>
    </row>
    <row r="26" spans="2:14" x14ac:dyDescent="0.2">
      <c r="D26" s="4"/>
      <c r="F26" s="6"/>
      <c r="G26" s="4"/>
      <c r="H26" s="4"/>
      <c r="I26" s="4"/>
      <c r="J26" s="6"/>
      <c r="K26" s="4"/>
      <c r="L26" s="4"/>
      <c r="M26" s="4"/>
      <c r="N26" s="6"/>
    </row>
    <row r="27" spans="2:14" x14ac:dyDescent="0.2">
      <c r="B27" s="18" t="s">
        <v>57</v>
      </c>
      <c r="D27" s="4"/>
      <c r="F27" s="6"/>
      <c r="G27" s="4"/>
      <c r="H27" s="4"/>
      <c r="I27" s="4"/>
      <c r="J27" s="6"/>
      <c r="K27" s="4"/>
      <c r="L27" s="4"/>
      <c r="M27" s="4"/>
      <c r="N27" s="6"/>
    </row>
    <row r="28" spans="2:14" x14ac:dyDescent="0.2">
      <c r="B28" s="18" t="s">
        <v>117</v>
      </c>
      <c r="D28" s="4"/>
      <c r="F28" s="6"/>
      <c r="G28" s="4"/>
      <c r="H28" s="4"/>
      <c r="I28" s="4"/>
      <c r="J28" s="6"/>
      <c r="K28" s="4"/>
      <c r="L28" s="4"/>
      <c r="M28" s="4"/>
      <c r="N28" s="6"/>
    </row>
    <row r="29" spans="2:14" x14ac:dyDescent="0.2">
      <c r="B29" s="18" t="s">
        <v>129</v>
      </c>
      <c r="D29" s="5">
        <v>4976771</v>
      </c>
      <c r="F29" s="30">
        <f>D29/$F$11*1000</f>
        <v>764.5429613953329</v>
      </c>
      <c r="G29" s="4"/>
      <c r="H29" s="5" t="e">
        <f>#REF!</f>
        <v>#REF!</v>
      </c>
      <c r="I29" s="4"/>
      <c r="J29" s="30" t="e">
        <f>H29/$J$11*1000</f>
        <v>#REF!</v>
      </c>
      <c r="K29" s="4"/>
      <c r="L29" s="5" t="e">
        <f>#REF!</f>
        <v>#REF!</v>
      </c>
      <c r="M29" s="4"/>
      <c r="N29" s="30" t="e">
        <f>L29/$N$11*1000</f>
        <v>#REF!</v>
      </c>
    </row>
    <row r="30" spans="2:14" x14ac:dyDescent="0.2">
      <c r="B30" s="18" t="s">
        <v>130</v>
      </c>
      <c r="D30" s="4"/>
      <c r="F30" s="6"/>
      <c r="G30" s="4"/>
      <c r="H30" s="4"/>
      <c r="I30" s="4"/>
      <c r="J30" s="6"/>
      <c r="K30" s="4"/>
      <c r="L30" s="4"/>
      <c r="M30" s="4"/>
      <c r="N30" s="6"/>
    </row>
    <row r="31" spans="2:14" x14ac:dyDescent="0.2">
      <c r="B31" s="18" t="s">
        <v>131</v>
      </c>
      <c r="D31" s="4">
        <v>-242644</v>
      </c>
      <c r="F31" s="6">
        <f>D31/$F$11*1000</f>
        <v>-37.275527108803907</v>
      </c>
      <c r="G31" s="4"/>
      <c r="H31" s="4" t="e">
        <f t="array" ref="H31:H32">#REF!</f>
        <v>#REF!</v>
      </c>
      <c r="I31" s="4"/>
      <c r="J31" s="6" t="e">
        <f>H31/$J$11*1000</f>
        <v>#REF!</v>
      </c>
      <c r="K31" s="4"/>
      <c r="L31" s="4" t="e">
        <f t="array" ref="L31:L32">#REF!</f>
        <v>#REF!</v>
      </c>
      <c r="M31" s="4"/>
      <c r="N31" s="6" t="e">
        <f>L31/$N$11*1000</f>
        <v>#REF!</v>
      </c>
    </row>
    <row r="32" spans="2:14" x14ac:dyDescent="0.2">
      <c r="B32" s="18" t="s">
        <v>132</v>
      </c>
      <c r="D32" s="4">
        <v>2337791</v>
      </c>
      <c r="F32" s="6">
        <f>D32/$F$11*1000</f>
        <v>359.13680863824288</v>
      </c>
      <c r="G32" s="4"/>
      <c r="H32" s="4" t="e">
        <v>#REF!</v>
      </c>
      <c r="I32" s="4"/>
      <c r="J32" s="6" t="e">
        <f>H32/$J$11*1000</f>
        <v>#REF!</v>
      </c>
      <c r="K32" s="4"/>
      <c r="L32" s="4" t="e">
        <v>#REF!</v>
      </c>
      <c r="M32" s="4"/>
      <c r="N32" s="6" t="e">
        <f>L32/$N$11*1000</f>
        <v>#REF!</v>
      </c>
    </row>
    <row r="33" spans="2:14" x14ac:dyDescent="0.2">
      <c r="B33" s="18" t="s">
        <v>130</v>
      </c>
      <c r="D33" s="4"/>
      <c r="F33" s="6"/>
      <c r="G33" s="4"/>
      <c r="H33" s="4"/>
      <c r="I33" s="4"/>
      <c r="J33" s="6"/>
      <c r="K33" s="4"/>
      <c r="L33" s="7" t="s">
        <v>0</v>
      </c>
      <c r="M33" s="4"/>
      <c r="N33" s="6"/>
    </row>
    <row r="34" spans="2:14" x14ac:dyDescent="0.2">
      <c r="B34" s="18" t="s">
        <v>131</v>
      </c>
      <c r="D34" s="4">
        <v>-140267</v>
      </c>
      <c r="F34" s="6">
        <f>D34/$F$11*1000</f>
        <v>-21.548137852040842</v>
      </c>
      <c r="G34" s="4"/>
      <c r="H34" s="4" t="e">
        <f t="array" ref="H34:H35">#REF!</f>
        <v>#REF!</v>
      </c>
      <c r="I34" s="4"/>
      <c r="J34" s="6" t="e">
        <f>H34/$J$11*1000</f>
        <v>#REF!</v>
      </c>
      <c r="K34" s="4"/>
      <c r="L34" s="4" t="e">
        <f t="array" ref="L34:L35">#REF!</f>
        <v>#REF!</v>
      </c>
      <c r="M34" s="4"/>
      <c r="N34" s="6" t="e">
        <f>L34/$N$11*1000</f>
        <v>#REF!</v>
      </c>
    </row>
    <row r="35" spans="2:14" x14ac:dyDescent="0.2">
      <c r="B35" s="18" t="s">
        <v>133</v>
      </c>
      <c r="C35" s="34"/>
      <c r="D35" s="41">
        <v>2449111</v>
      </c>
      <c r="F35" s="42">
        <f>D35/$F$11*1000</f>
        <v>376.23804204089055</v>
      </c>
      <c r="G35" s="4"/>
      <c r="H35" s="41" t="e">
        <v>#REF!</v>
      </c>
      <c r="I35" s="4"/>
      <c r="J35" s="42" t="e">
        <f>H35/$J$11*1000</f>
        <v>#REF!</v>
      </c>
      <c r="K35" s="4"/>
      <c r="L35" s="41" t="e">
        <v>#REF!</v>
      </c>
      <c r="M35" s="4"/>
      <c r="N35" s="42" t="e">
        <f>L35/$N$11*1000</f>
        <v>#REF!</v>
      </c>
    </row>
    <row r="36" spans="2:14" x14ac:dyDescent="0.2">
      <c r="B36" s="18" t="s">
        <v>134</v>
      </c>
      <c r="C36" s="43"/>
      <c r="D36" s="44">
        <f>SUM(D29:D35)</f>
        <v>9380762</v>
      </c>
      <c r="E36" s="43"/>
      <c r="F36" s="45">
        <f>D36/$F$11*1000</f>
        <v>1441.0941471136216</v>
      </c>
      <c r="G36" s="4"/>
      <c r="H36" s="44" t="e">
        <f>SUM(H29:H35)</f>
        <v>#REF!</v>
      </c>
      <c r="I36" s="4"/>
      <c r="J36" s="45" t="e">
        <f>H36/$J$11*1000</f>
        <v>#REF!</v>
      </c>
      <c r="K36" s="4"/>
      <c r="L36" s="44" t="e">
        <f>SUM(L29:L35)</f>
        <v>#REF!</v>
      </c>
      <c r="M36" s="4"/>
      <c r="N36" s="45" t="e">
        <f>L36/$N$11*1000</f>
        <v>#REF!</v>
      </c>
    </row>
    <row r="37" spans="2:14" x14ac:dyDescent="0.2">
      <c r="D37" s="4"/>
      <c r="F37" s="6"/>
      <c r="G37" s="4"/>
      <c r="H37" s="4"/>
      <c r="I37" s="4"/>
      <c r="J37" s="6"/>
      <c r="K37" s="4"/>
      <c r="L37" s="4"/>
      <c r="M37" s="4"/>
      <c r="N37" s="6"/>
    </row>
    <row r="38" spans="2:14" x14ac:dyDescent="0.2">
      <c r="B38" s="18" t="s">
        <v>25</v>
      </c>
      <c r="D38" s="50">
        <v>25644644</v>
      </c>
      <c r="F38" s="40">
        <f>D38/$F$11*1000</f>
        <v>3939.5889559091738</v>
      </c>
      <c r="G38" s="4"/>
      <c r="H38" s="50" t="e">
        <f>#REF!</f>
        <v>#REF!</v>
      </c>
      <c r="I38" s="4"/>
      <c r="J38" s="40" t="e">
        <f>H38/$J$11*1000</f>
        <v>#REF!</v>
      </c>
      <c r="K38" s="4"/>
      <c r="L38" s="50" t="e">
        <f>#REF!</f>
        <v>#REF!</v>
      </c>
      <c r="M38" s="4"/>
      <c r="N38" s="40" t="e">
        <f>L38/$N$11*1000</f>
        <v>#REF!</v>
      </c>
    </row>
    <row r="39" spans="2:14" x14ac:dyDescent="0.2">
      <c r="D39" s="4"/>
      <c r="F39" s="6"/>
      <c r="G39" s="4"/>
      <c r="H39" s="4"/>
      <c r="I39" s="4"/>
      <c r="J39" s="6"/>
      <c r="K39" s="4"/>
      <c r="L39" s="4"/>
      <c r="M39" s="4"/>
      <c r="N39" s="6"/>
    </row>
    <row r="40" spans="2:14" x14ac:dyDescent="0.2">
      <c r="B40" s="18" t="s">
        <v>135</v>
      </c>
      <c r="D40" s="4"/>
      <c r="F40" s="6"/>
      <c r="G40" s="4"/>
      <c r="H40" s="4"/>
      <c r="I40" s="4"/>
      <c r="J40" s="6"/>
      <c r="K40" s="4"/>
      <c r="L40" s="4"/>
      <c r="M40" s="4"/>
      <c r="N40" s="6"/>
    </row>
    <row r="41" spans="2:14" x14ac:dyDescent="0.2">
      <c r="B41" s="18" t="s">
        <v>136</v>
      </c>
      <c r="D41" s="5">
        <v>1345739</v>
      </c>
      <c r="F41" s="30">
        <f>D41/$F$11*1000</f>
        <v>206.73550788758288</v>
      </c>
      <c r="G41" s="4"/>
      <c r="H41" s="5" t="e">
        <f t="array" ref="H41:H43">#REF!</f>
        <v>#REF!</v>
      </c>
      <c r="I41" s="4"/>
      <c r="J41" s="30" t="e">
        <f>H41/$J$11*1000</f>
        <v>#REF!</v>
      </c>
      <c r="K41" s="4"/>
      <c r="L41" s="5" t="e">
        <f t="array" ref="L41:L43">#REF!</f>
        <v>#REF!</v>
      </c>
      <c r="M41" s="4"/>
      <c r="N41" s="30" t="e">
        <f>L41/$N$11*1000</f>
        <v>#REF!</v>
      </c>
    </row>
    <row r="42" spans="2:14" x14ac:dyDescent="0.2">
      <c r="B42" s="18" t="s">
        <v>137</v>
      </c>
      <c r="D42" s="4">
        <v>30069</v>
      </c>
      <c r="F42" s="6">
        <f>D42/$F$11*1000</f>
        <v>4.6192686595779193</v>
      </c>
      <c r="G42" s="4"/>
      <c r="H42" s="4" t="e">
        <v>#REF!</v>
      </c>
      <c r="I42" s="4"/>
      <c r="J42" s="6" t="e">
        <f>H42/$J$11*1000</f>
        <v>#REF!</v>
      </c>
      <c r="K42" s="4"/>
      <c r="L42" s="4" t="e">
        <v>#REF!</v>
      </c>
      <c r="M42" s="4"/>
      <c r="N42" s="6" t="e">
        <f>L42/$N$11*1000</f>
        <v>#REF!</v>
      </c>
    </row>
    <row r="43" spans="2:14" x14ac:dyDescent="0.2">
      <c r="B43" s="18" t="s">
        <v>138</v>
      </c>
      <c r="C43" s="46"/>
      <c r="D43" s="41">
        <v>369185</v>
      </c>
      <c r="F43" s="42">
        <f>D43/$F$11*1000</f>
        <v>56.715045398459353</v>
      </c>
      <c r="G43" s="4"/>
      <c r="H43" s="41" t="e">
        <v>#REF!</v>
      </c>
      <c r="I43" s="4"/>
      <c r="J43" s="42" t="e">
        <f>H43/$J$11*1000</f>
        <v>#REF!</v>
      </c>
      <c r="K43" s="4"/>
      <c r="L43" s="41" t="e">
        <v>#REF!</v>
      </c>
      <c r="M43" s="4"/>
      <c r="N43" s="42" t="e">
        <f>L43/$N$11*1000</f>
        <v>#REF!</v>
      </c>
    </row>
    <row r="44" spans="2:14" x14ac:dyDescent="0.2">
      <c r="B44" s="18" t="s">
        <v>139</v>
      </c>
      <c r="C44" s="34"/>
      <c r="D44" s="44">
        <f>SUM(D41:D43)</f>
        <v>1744993</v>
      </c>
      <c r="E44" s="34"/>
      <c r="F44" s="45">
        <f>D44/$F$11*1000</f>
        <v>268.06982194562016</v>
      </c>
      <c r="G44" s="4"/>
      <c r="H44" s="44" t="e">
        <f>#REF!</f>
        <v>#REF!</v>
      </c>
      <c r="I44" s="4"/>
      <c r="J44" s="45" t="e">
        <f>H44/$J$11*1000</f>
        <v>#REF!</v>
      </c>
      <c r="K44" s="4"/>
      <c r="L44" s="44" t="e">
        <f>SUM(L41:L43)</f>
        <v>#REF!</v>
      </c>
      <c r="M44" s="4"/>
      <c r="N44" s="45" t="e">
        <f>L44/$N$11*1000</f>
        <v>#REF!</v>
      </c>
    </row>
    <row r="45" spans="2:14" x14ac:dyDescent="0.2">
      <c r="D45" s="4"/>
      <c r="F45" s="6"/>
      <c r="G45" s="4"/>
      <c r="H45" s="4"/>
      <c r="I45" s="4"/>
      <c r="J45" s="30"/>
      <c r="K45" s="4"/>
      <c r="L45" s="4"/>
      <c r="M45" s="4"/>
      <c r="N45" s="6"/>
    </row>
    <row r="46" spans="2:14" x14ac:dyDescent="0.2">
      <c r="B46" s="18" t="s">
        <v>58</v>
      </c>
      <c r="C46" s="34"/>
      <c r="D46" s="50">
        <f>SUM(D44,D38,D36)</f>
        <v>36770399</v>
      </c>
      <c r="E46" s="5"/>
      <c r="F46" s="40">
        <f>D46/$F$11*1000</f>
        <v>5648.7529249684158</v>
      </c>
      <c r="G46" s="5"/>
      <c r="H46" s="50" t="e">
        <f>SUM(H44,H38,H36)</f>
        <v>#REF!</v>
      </c>
      <c r="I46" s="5"/>
      <c r="J46" s="40" t="e">
        <f>H46/$J$11*1000</f>
        <v>#REF!</v>
      </c>
      <c r="K46" s="5"/>
      <c r="L46" s="50" t="e">
        <f>SUM(L44,L38,L36)</f>
        <v>#REF!</v>
      </c>
      <c r="M46" s="5"/>
      <c r="N46" s="40" t="e">
        <f>L46/$N$11*1000</f>
        <v>#REF!</v>
      </c>
    </row>
    <row r="47" spans="2:14" x14ac:dyDescent="0.2">
      <c r="D47" s="4"/>
      <c r="F47" s="6"/>
      <c r="G47" s="4"/>
      <c r="H47" s="4"/>
      <c r="I47" s="4"/>
      <c r="J47" s="6"/>
      <c r="K47" s="4"/>
      <c r="L47" s="4"/>
      <c r="M47" s="4"/>
      <c r="N47" s="6"/>
    </row>
    <row r="48" spans="2:14" x14ac:dyDescent="0.2">
      <c r="B48" s="18" t="s">
        <v>26</v>
      </c>
      <c r="C48" s="43"/>
      <c r="D48" s="44">
        <f>D46+D25+D20+D16</f>
        <v>58400178</v>
      </c>
      <c r="E48" s="5"/>
      <c r="F48" s="45">
        <f>D48/$F$11*1000</f>
        <v>8971.5691226569543</v>
      </c>
      <c r="G48" s="4"/>
      <c r="H48" s="44" t="e">
        <f>H46+H25+H20+H16</f>
        <v>#REF!</v>
      </c>
      <c r="I48" s="4"/>
      <c r="J48" s="45" t="e">
        <f>H48/$J$11*1000</f>
        <v>#REF!</v>
      </c>
      <c r="K48" s="4"/>
      <c r="L48" s="44" t="e">
        <f>L46+L25+L20+L16</f>
        <v>#REF!</v>
      </c>
      <c r="M48" s="4"/>
      <c r="N48" s="45" t="e">
        <f>L48/$N$11*1000</f>
        <v>#REF!</v>
      </c>
    </row>
    <row r="49" spans="2:14" x14ac:dyDescent="0.2">
      <c r="D49" s="4"/>
      <c r="F49" s="6"/>
      <c r="G49" s="4"/>
      <c r="H49" s="4"/>
      <c r="I49" s="4"/>
      <c r="J49" s="6"/>
      <c r="K49" s="4"/>
      <c r="L49" s="4"/>
      <c r="M49" s="4"/>
      <c r="N49" s="6"/>
    </row>
    <row r="50" spans="2:14" x14ac:dyDescent="0.2">
      <c r="B50" s="18" t="s">
        <v>4</v>
      </c>
      <c r="C50" s="43"/>
      <c r="D50" s="50">
        <v>4640146</v>
      </c>
      <c r="E50" s="5"/>
      <c r="F50" s="40">
        <f>D50/$F$11*1000</f>
        <v>712.82985778262821</v>
      </c>
      <c r="G50" s="4"/>
      <c r="H50" s="50" t="e">
        <f>#REF!</f>
        <v>#REF!</v>
      </c>
      <c r="I50" s="4"/>
      <c r="J50" s="40" t="e">
        <f>H50/$J$11*1000</f>
        <v>#REF!</v>
      </c>
      <c r="K50" s="4"/>
      <c r="L50" s="50" t="e">
        <f>#REF!</f>
        <v>#REF!</v>
      </c>
      <c r="M50" s="4"/>
      <c r="N50" s="40" t="e">
        <f>L50/$N$11*1000</f>
        <v>#REF!</v>
      </c>
    </row>
    <row r="51" spans="2:14" x14ac:dyDescent="0.2">
      <c r="D51" s="4"/>
      <c r="F51" s="6"/>
      <c r="G51" s="4"/>
      <c r="H51" s="4"/>
      <c r="I51" s="4"/>
      <c r="J51" s="6"/>
      <c r="K51" s="4"/>
      <c r="L51" s="4"/>
      <c r="M51" s="4"/>
      <c r="N51" s="6"/>
    </row>
    <row r="52" spans="2:14" ht="12" thickBot="1" x14ac:dyDescent="0.25">
      <c r="B52" s="18" t="s">
        <v>5</v>
      </c>
      <c r="C52" s="5"/>
      <c r="D52" s="35">
        <f>D48+D50</f>
        <v>63040324</v>
      </c>
      <c r="E52" s="5"/>
      <c r="F52" s="36">
        <f>D52/$F$11*1000</f>
        <v>9684.3989804395824</v>
      </c>
      <c r="G52" s="4"/>
      <c r="H52" s="35" t="e">
        <f>H48+H50</f>
        <v>#REF!</v>
      </c>
      <c r="I52" s="4"/>
      <c r="J52" s="36" t="e">
        <f>H52/$J$11*1000</f>
        <v>#REF!</v>
      </c>
      <c r="K52" s="4"/>
      <c r="L52" s="35" t="e">
        <f>L48+L50</f>
        <v>#REF!</v>
      </c>
      <c r="M52" s="4"/>
      <c r="N52" s="36" t="e">
        <f>L52/$N$11*1000</f>
        <v>#REF!</v>
      </c>
    </row>
    <row r="53" spans="2:14" ht="12" thickTop="1" x14ac:dyDescent="0.2">
      <c r="D53" s="4"/>
      <c r="F53" s="6"/>
      <c r="G53" s="4"/>
      <c r="H53" s="4"/>
      <c r="I53" s="4"/>
      <c r="J53" s="6"/>
      <c r="K53" s="4"/>
      <c r="L53" s="4"/>
      <c r="M53" s="4"/>
      <c r="N53" s="6"/>
    </row>
    <row r="54" spans="2:14" x14ac:dyDescent="0.2">
      <c r="B54" s="18" t="s">
        <v>0</v>
      </c>
      <c r="D54" s="4"/>
      <c r="F54" s="6"/>
      <c r="G54" s="4"/>
      <c r="H54" s="4"/>
      <c r="I54" s="4"/>
      <c r="J54" s="6"/>
      <c r="K54" s="4"/>
      <c r="L54" s="4"/>
      <c r="M54" s="4"/>
      <c r="N54" s="6"/>
    </row>
    <row r="55" spans="2:14" x14ac:dyDescent="0.2">
      <c r="B55" s="3" t="s">
        <v>6</v>
      </c>
      <c r="D55" s="4"/>
      <c r="F55" s="6"/>
      <c r="G55" s="4"/>
      <c r="H55" s="4"/>
      <c r="I55" s="4"/>
      <c r="J55" s="6"/>
      <c r="K55" s="4"/>
      <c r="L55" s="4"/>
      <c r="M55" s="4"/>
      <c r="N55" s="6"/>
    </row>
    <row r="56" spans="2:14" x14ac:dyDescent="0.2">
      <c r="B56" s="18" t="s">
        <v>85</v>
      </c>
      <c r="D56" s="4"/>
      <c r="F56" s="6"/>
      <c r="G56" s="4"/>
      <c r="H56" s="4"/>
      <c r="I56" s="4"/>
      <c r="J56" s="6"/>
      <c r="K56" s="4"/>
      <c r="L56" s="4"/>
      <c r="M56" s="4"/>
      <c r="N56" s="6"/>
    </row>
    <row r="57" spans="2:14" x14ac:dyDescent="0.2">
      <c r="B57" s="18" t="s">
        <v>59</v>
      </c>
      <c r="D57" s="4"/>
      <c r="F57" s="6"/>
      <c r="G57" s="4"/>
      <c r="H57" s="4"/>
      <c r="I57" s="4"/>
      <c r="J57" s="6"/>
      <c r="K57" s="4"/>
      <c r="L57" s="4"/>
      <c r="M57" s="4"/>
      <c r="N57" s="6"/>
    </row>
    <row r="58" spans="2:14" x14ac:dyDescent="0.2">
      <c r="B58" s="18" t="s">
        <v>79</v>
      </c>
      <c r="D58" s="5">
        <v>58567</v>
      </c>
      <c r="F58" s="30">
        <f>D58/$F$11*1000</f>
        <v>8.997196700438991</v>
      </c>
      <c r="G58" s="4"/>
      <c r="H58" s="5" t="e">
        <f>#REF!</f>
        <v>#REF!</v>
      </c>
      <c r="I58" s="4"/>
      <c r="J58" s="30" t="e">
        <f>H58/$J$11*1000</f>
        <v>#REF!</v>
      </c>
      <c r="K58" s="4"/>
      <c r="L58" s="5" t="e">
        <f>#REF!</f>
        <v>#REF!</v>
      </c>
      <c r="M58" s="4"/>
      <c r="N58" s="30" t="e">
        <f>L58/$N$11*1000</f>
        <v>#REF!</v>
      </c>
    </row>
    <row r="59" spans="2:14" x14ac:dyDescent="0.2">
      <c r="B59" s="18" t="s">
        <v>80</v>
      </c>
      <c r="D59" s="4">
        <v>966546</v>
      </c>
      <c r="F59" s="6">
        <f>D59/$F$11*1000</f>
        <v>148.48301060362499</v>
      </c>
      <c r="G59" s="4"/>
      <c r="H59" s="4" t="e">
        <f>#REF!</f>
        <v>#REF!</v>
      </c>
      <c r="I59" s="4"/>
      <c r="J59" s="6" t="e">
        <f>H59/$J$11*1000</f>
        <v>#REF!</v>
      </c>
      <c r="K59" s="4"/>
      <c r="L59" s="4" t="e">
        <f>#REF!</f>
        <v>#REF!</v>
      </c>
      <c r="M59" s="4"/>
      <c r="N59" s="6" t="e">
        <f>L59/$N$11*1000</f>
        <v>#REF!</v>
      </c>
    </row>
    <row r="60" spans="2:14" x14ac:dyDescent="0.2">
      <c r="B60" s="18" t="s">
        <v>81</v>
      </c>
      <c r="D60" s="4">
        <v>557858</v>
      </c>
      <c r="F60" s="6">
        <f>D60/$F$11*1000</f>
        <v>85.699423854960884</v>
      </c>
      <c r="G60" s="4"/>
      <c r="H60" s="4" t="e">
        <f>#REF!</f>
        <v>#REF!</v>
      </c>
      <c r="I60" s="4"/>
      <c r="J60" s="6" t="e">
        <f>H60/$J$11*1000</f>
        <v>#REF!</v>
      </c>
      <c r="K60" s="4"/>
      <c r="L60" s="4" t="e">
        <f>#REF!</f>
        <v>#REF!</v>
      </c>
      <c r="M60" s="4"/>
      <c r="N60" s="6" t="e">
        <f>L60/$N$11*1000</f>
        <v>#REF!</v>
      </c>
    </row>
    <row r="61" spans="2:14" x14ac:dyDescent="0.2">
      <c r="B61" s="18" t="s">
        <v>120</v>
      </c>
      <c r="C61" s="34"/>
      <c r="D61" s="48">
        <v>1210948</v>
      </c>
      <c r="F61" s="49">
        <f>D61/$F$11*1000</f>
        <v>186.02860569950988</v>
      </c>
      <c r="G61" s="4"/>
      <c r="H61" s="48" t="e">
        <f>#REF!</f>
        <v>#REF!</v>
      </c>
      <c r="I61" s="4"/>
      <c r="J61" s="49" t="e">
        <f>H61/$J$11*1000</f>
        <v>#REF!</v>
      </c>
      <c r="K61" s="4"/>
      <c r="L61" s="48" t="e">
        <f>#REF!</f>
        <v>#REF!</v>
      </c>
      <c r="M61" s="4"/>
      <c r="N61" s="49" t="e">
        <f>L61/$N$11*1000</f>
        <v>#REF!</v>
      </c>
    </row>
    <row r="62" spans="2:14" x14ac:dyDescent="0.2">
      <c r="B62" s="18" t="s">
        <v>87</v>
      </c>
      <c r="C62" s="5"/>
      <c r="D62" s="4">
        <v>851533</v>
      </c>
      <c r="E62" s="5"/>
      <c r="F62" s="6">
        <f t="shared" ref="F62:F67" si="0">D62/$F$11*1000</f>
        <v>130.81445008135836</v>
      </c>
      <c r="G62" s="4"/>
      <c r="H62" s="12" t="e">
        <f>#REF!</f>
        <v>#REF!</v>
      </c>
      <c r="I62" s="4"/>
      <c r="J62" s="6" t="e">
        <f t="shared" ref="J62:J67" si="1">H62/$J$11*1000</f>
        <v>#REF!</v>
      </c>
      <c r="K62" s="4"/>
      <c r="L62" s="4" t="e">
        <f>#REF!</f>
        <v>#REF!</v>
      </c>
      <c r="M62" s="4"/>
      <c r="N62" s="6" t="e">
        <f t="shared" ref="N62:N67" si="2">L62/$N$11*1000</f>
        <v>#REF!</v>
      </c>
    </row>
    <row r="63" spans="2:14" x14ac:dyDescent="0.2">
      <c r="B63" s="18" t="s">
        <v>88</v>
      </c>
      <c r="D63" s="4">
        <v>667391</v>
      </c>
      <c r="F63" s="6">
        <f t="shared" si="0"/>
        <v>102.52613422409684</v>
      </c>
      <c r="G63" s="4"/>
      <c r="H63" s="12" t="e">
        <f>#REF!</f>
        <v>#REF!</v>
      </c>
      <c r="I63" s="4"/>
      <c r="J63" s="6" t="e">
        <f t="shared" si="1"/>
        <v>#REF!</v>
      </c>
      <c r="K63" s="4"/>
      <c r="L63" s="4" t="e">
        <f>#REF!</f>
        <v>#REF!</v>
      </c>
      <c r="M63" s="4"/>
      <c r="N63" s="6" t="e">
        <f t="shared" si="2"/>
        <v>#REF!</v>
      </c>
    </row>
    <row r="64" spans="2:14" x14ac:dyDescent="0.2">
      <c r="B64" s="18" t="s">
        <v>89</v>
      </c>
      <c r="D64" s="4">
        <v>147168</v>
      </c>
      <c r="F64" s="6">
        <f t="shared" si="0"/>
        <v>22.608285280280796</v>
      </c>
      <c r="G64" s="4"/>
      <c r="H64" s="12" t="e">
        <f>#REF!</f>
        <v>#REF!</v>
      </c>
      <c r="I64" s="4"/>
      <c r="J64" s="6" t="e">
        <f t="shared" si="1"/>
        <v>#REF!</v>
      </c>
      <c r="K64" s="4"/>
      <c r="L64" s="4" t="e">
        <f>#REF!</f>
        <v>#REF!</v>
      </c>
      <c r="M64" s="4"/>
      <c r="N64" s="6" t="e">
        <f t="shared" si="2"/>
        <v>#REF!</v>
      </c>
    </row>
    <row r="65" spans="2:14" x14ac:dyDescent="0.2">
      <c r="B65" s="18" t="s">
        <v>90</v>
      </c>
      <c r="D65" s="4">
        <v>389373</v>
      </c>
      <c r="F65" s="6">
        <f t="shared" si="0"/>
        <v>59.816372203459821</v>
      </c>
      <c r="G65" s="4"/>
      <c r="H65" s="12" t="e">
        <f>#REF!</f>
        <v>#REF!</v>
      </c>
      <c r="I65" s="4"/>
      <c r="J65" s="6" t="e">
        <f t="shared" si="1"/>
        <v>#REF!</v>
      </c>
      <c r="K65" s="4"/>
      <c r="L65" s="4" t="e">
        <f>#REF!</f>
        <v>#REF!</v>
      </c>
      <c r="M65" s="4"/>
      <c r="N65" s="6" t="e">
        <f t="shared" si="2"/>
        <v>#REF!</v>
      </c>
    </row>
    <row r="66" spans="2:14" x14ac:dyDescent="0.2">
      <c r="B66" s="18" t="s">
        <v>91</v>
      </c>
      <c r="D66" s="4">
        <v>1987780</v>
      </c>
      <c r="F66" s="6">
        <f t="shared" si="0"/>
        <v>305.36731704199667</v>
      </c>
      <c r="H66" s="12" t="e">
        <f>#REF!</f>
        <v>#REF!</v>
      </c>
      <c r="J66" s="6" t="e">
        <f t="shared" si="1"/>
        <v>#REF!</v>
      </c>
      <c r="L66" s="4" t="e">
        <f>#REF!</f>
        <v>#REF!</v>
      </c>
      <c r="N66" s="6" t="e">
        <f t="shared" si="2"/>
        <v>#REF!</v>
      </c>
    </row>
    <row r="67" spans="2:14" x14ac:dyDescent="0.2">
      <c r="B67" s="18" t="s">
        <v>125</v>
      </c>
      <c r="C67" s="34"/>
      <c r="D67" s="41">
        <v>218811</v>
      </c>
      <c r="F67" s="42">
        <f t="shared" si="0"/>
        <v>33.61424705413895</v>
      </c>
      <c r="G67" s="4"/>
      <c r="H67" s="14" t="e">
        <f>#REF!</f>
        <v>#REF!</v>
      </c>
      <c r="I67" s="4"/>
      <c r="J67" s="42" t="e">
        <f t="shared" si="1"/>
        <v>#REF!</v>
      </c>
      <c r="K67" s="4"/>
      <c r="L67" s="41" t="e">
        <f>#REF!</f>
        <v>#REF!</v>
      </c>
      <c r="M67" s="4"/>
      <c r="N67" s="42" t="e">
        <f t="shared" si="2"/>
        <v>#REF!</v>
      </c>
    </row>
    <row r="68" spans="2:14" x14ac:dyDescent="0.2">
      <c r="B68" s="18" t="s">
        <v>60</v>
      </c>
      <c r="C68" s="43"/>
      <c r="D68" s="44">
        <f>SUM(D58:D67)</f>
        <v>7055975</v>
      </c>
      <c r="E68" s="5"/>
      <c r="F68" s="45">
        <f>D68/$F$11*1000</f>
        <v>1083.9550427438662</v>
      </c>
      <c r="G68" s="4"/>
      <c r="H68" s="44" t="e">
        <f>SUM(H58:H67)</f>
        <v>#REF!</v>
      </c>
      <c r="I68" s="4"/>
      <c r="J68" s="45" t="e">
        <f>H68/$J$11*1000</f>
        <v>#REF!</v>
      </c>
      <c r="K68" s="4"/>
      <c r="L68" s="44" t="e">
        <f>SUM(L58:L67)</f>
        <v>#REF!</v>
      </c>
      <c r="M68" s="4"/>
      <c r="N68" s="45" t="e">
        <f>L68/$N$11*1000</f>
        <v>#REF!</v>
      </c>
    </row>
    <row r="69" spans="2:14" x14ac:dyDescent="0.2">
      <c r="D69" s="7" t="s">
        <v>0</v>
      </c>
      <c r="F69" s="6"/>
      <c r="G69" s="4"/>
      <c r="H69" s="7" t="s">
        <v>0</v>
      </c>
      <c r="I69" s="4"/>
      <c r="J69" s="6"/>
      <c r="K69" s="4"/>
      <c r="L69" s="4"/>
      <c r="M69" s="4"/>
      <c r="N69" s="6"/>
    </row>
    <row r="70" spans="2:14" x14ac:dyDescent="0.2">
      <c r="B70" s="18" t="s">
        <v>7</v>
      </c>
      <c r="D70" s="4"/>
      <c r="F70" s="6"/>
      <c r="G70" s="4"/>
      <c r="H70" s="4"/>
      <c r="I70" s="4"/>
      <c r="J70" s="6"/>
      <c r="K70" s="4"/>
      <c r="L70" s="4"/>
      <c r="M70" s="4"/>
      <c r="N70" s="6"/>
    </row>
    <row r="71" spans="2:14" x14ac:dyDescent="0.2">
      <c r="B71" s="18" t="s">
        <v>82</v>
      </c>
      <c r="D71" s="5">
        <v>1056467</v>
      </c>
      <c r="F71" s="30">
        <f>D71/$F$11*1000</f>
        <v>162.29688060721361</v>
      </c>
      <c r="G71" s="4"/>
      <c r="H71" s="5" t="e">
        <f t="array" ref="H71:H74">#REF!</f>
        <v>#REF!</v>
      </c>
      <c r="I71" s="4"/>
      <c r="J71" s="30" t="e">
        <f>H71/$J$11*1000</f>
        <v>#REF!</v>
      </c>
      <c r="K71" s="4"/>
      <c r="L71" s="5" t="e">
        <f t="array" ref="L71:L74">#REF!</f>
        <v>#REF!</v>
      </c>
      <c r="M71" s="4"/>
      <c r="N71" s="30" t="e">
        <f>L71/$N$11*1000</f>
        <v>#REF!</v>
      </c>
    </row>
    <row r="72" spans="2:14" x14ac:dyDescent="0.2">
      <c r="B72" s="18" t="s">
        <v>86</v>
      </c>
      <c r="D72" s="4">
        <v>1974425</v>
      </c>
      <c r="F72" s="6">
        <f>D72/$F$11*1000</f>
        <v>303.31569134946733</v>
      </c>
      <c r="G72" s="4"/>
      <c r="H72" s="4" t="e">
        <v>#REF!</v>
      </c>
      <c r="I72" s="4"/>
      <c r="J72" s="6" t="e">
        <f>H72/$J$11*1000</f>
        <v>#REF!</v>
      </c>
      <c r="K72" s="4"/>
      <c r="L72" s="4" t="e">
        <v>#REF!</v>
      </c>
      <c r="M72" s="4"/>
      <c r="N72" s="6" t="e">
        <f>L72/$N$11*1000</f>
        <v>#REF!</v>
      </c>
    </row>
    <row r="73" spans="2:14" x14ac:dyDescent="0.2">
      <c r="B73" s="18" t="s">
        <v>83</v>
      </c>
      <c r="D73" s="4">
        <v>293293</v>
      </c>
      <c r="F73" s="6">
        <f>D73/$F$11*1000</f>
        <v>45.056342511343466</v>
      </c>
      <c r="G73" s="4"/>
      <c r="H73" s="4" t="e">
        <v>#REF!</v>
      </c>
      <c r="I73" s="4"/>
      <c r="J73" s="6" t="e">
        <f>H73/$J$11*1000</f>
        <v>#REF!</v>
      </c>
      <c r="K73" s="4"/>
      <c r="L73" s="4" t="e">
        <v>#REF!</v>
      </c>
      <c r="M73" s="4"/>
      <c r="N73" s="6" t="e">
        <f>L73/$N$11*1000</f>
        <v>#REF!</v>
      </c>
    </row>
    <row r="74" spans="2:14" x14ac:dyDescent="0.2">
      <c r="B74" s="18" t="s">
        <v>84</v>
      </c>
      <c r="C74" s="34"/>
      <c r="D74" s="41">
        <v>246343</v>
      </c>
      <c r="F74" s="42">
        <f>D74/$F$11*1000</f>
        <v>37.843775962167136</v>
      </c>
      <c r="G74" s="4"/>
      <c r="H74" s="41" t="e">
        <v>#REF!</v>
      </c>
      <c r="I74" s="4"/>
      <c r="J74" s="42" t="e">
        <f>H74/$J$11*1000</f>
        <v>#REF!</v>
      </c>
      <c r="K74" s="4"/>
      <c r="L74" s="41" t="e">
        <v>#REF!</v>
      </c>
      <c r="M74" s="4"/>
      <c r="N74" s="42" t="e">
        <f>L74/$N$11*1000</f>
        <v>#REF!</v>
      </c>
    </row>
    <row r="75" spans="2:14" x14ac:dyDescent="0.2">
      <c r="B75" s="18" t="s">
        <v>8</v>
      </c>
      <c r="C75" s="43"/>
      <c r="D75" s="44">
        <f>SUM(D71:D74)</f>
        <v>3570528</v>
      </c>
      <c r="E75" s="5"/>
      <c r="F75" s="45">
        <f>D75/$F$11*1000</f>
        <v>548.51269043019158</v>
      </c>
      <c r="G75" s="4"/>
      <c r="H75" s="44" t="e">
        <f>SUM(H71:H74)</f>
        <v>#REF!</v>
      </c>
      <c r="I75" s="4"/>
      <c r="J75" s="45" t="e">
        <f>H75/$J$11*1000</f>
        <v>#REF!</v>
      </c>
      <c r="K75" s="4"/>
      <c r="L75" s="44" t="e">
        <f>SUM(L71:L74)</f>
        <v>#REF!</v>
      </c>
      <c r="M75" s="4"/>
      <c r="N75" s="45" t="e">
        <f>L75/$N$11*1000</f>
        <v>#REF!</v>
      </c>
    </row>
    <row r="76" spans="2:14" x14ac:dyDescent="0.2">
      <c r="D76" s="4"/>
      <c r="F76" s="6"/>
      <c r="G76" s="4"/>
      <c r="H76" s="4"/>
      <c r="I76" s="4"/>
      <c r="J76" s="6"/>
      <c r="K76" s="4"/>
      <c r="L76" s="4"/>
      <c r="M76" s="4"/>
      <c r="N76" s="6"/>
    </row>
    <row r="77" spans="2:14" x14ac:dyDescent="0.2">
      <c r="B77" s="18" t="s">
        <v>9</v>
      </c>
      <c r="D77" s="4"/>
      <c r="F77" s="6"/>
      <c r="G77" s="4"/>
      <c r="H77" s="4"/>
      <c r="I77" s="4"/>
      <c r="J77" s="6"/>
      <c r="K77" s="4"/>
      <c r="L77" s="4"/>
      <c r="M77" s="4"/>
      <c r="N77" s="6"/>
    </row>
    <row r="78" spans="2:14" x14ac:dyDescent="0.2">
      <c r="B78" s="18" t="s">
        <v>10</v>
      </c>
      <c r="C78" s="5"/>
      <c r="D78" s="5">
        <v>235276</v>
      </c>
      <c r="F78" s="30">
        <f t="shared" ref="F78:F90" si="3">D78/$F$11*1000</f>
        <v>36.143638070798985</v>
      </c>
      <c r="G78" s="4"/>
      <c r="H78" s="11" t="e">
        <f>#REF!</f>
        <v>#REF!</v>
      </c>
      <c r="I78" s="4"/>
      <c r="J78" s="30" t="e">
        <f t="shared" ref="J78:J90" si="4">H78/$J$11*1000</f>
        <v>#REF!</v>
      </c>
      <c r="K78" s="4"/>
      <c r="L78" s="1" t="e">
        <f>#REF!</f>
        <v>#REF!</v>
      </c>
      <c r="M78" s="4"/>
      <c r="N78" s="30" t="e">
        <f t="shared" ref="N78:N90" si="5">L78/$N$11*1000</f>
        <v>#REF!</v>
      </c>
    </row>
    <row r="79" spans="2:14" x14ac:dyDescent="0.2">
      <c r="B79" s="18" t="s">
        <v>39</v>
      </c>
      <c r="C79" s="5"/>
      <c r="D79" s="4">
        <v>19622</v>
      </c>
      <c r="F79" s="6">
        <f t="shared" si="3"/>
        <v>3.014376588454486</v>
      </c>
      <c r="G79" s="4"/>
      <c r="H79" s="12">
        <v>0</v>
      </c>
      <c r="I79" s="4"/>
      <c r="J79" s="6">
        <f t="shared" si="4"/>
        <v>0</v>
      </c>
      <c r="K79" s="4"/>
      <c r="L79" s="8">
        <v>0</v>
      </c>
      <c r="M79" s="4"/>
      <c r="N79" s="6" t="e">
        <f t="shared" si="5"/>
        <v>#REF!</v>
      </c>
    </row>
    <row r="80" spans="2:14" x14ac:dyDescent="0.2">
      <c r="B80" s="18" t="s">
        <v>11</v>
      </c>
      <c r="D80" s="4">
        <v>97393</v>
      </c>
      <c r="F80" s="6">
        <f t="shared" si="3"/>
        <v>14.961735759828139</v>
      </c>
      <c r="G80" s="4"/>
      <c r="H80" s="12" t="e">
        <f>#REF!</f>
        <v>#REF!</v>
      </c>
      <c r="I80" s="4"/>
      <c r="J80" s="6" t="e">
        <f t="shared" si="4"/>
        <v>#REF!</v>
      </c>
      <c r="K80" s="4"/>
      <c r="L80" s="8" t="e">
        <f>#REF!</f>
        <v>#REF!</v>
      </c>
      <c r="M80" s="4"/>
      <c r="N80" s="6" t="e">
        <f t="shared" si="5"/>
        <v>#REF!</v>
      </c>
    </row>
    <row r="81" spans="2:14" x14ac:dyDescent="0.2">
      <c r="B81" s="18" t="s">
        <v>40</v>
      </c>
      <c r="D81" s="4">
        <v>88181</v>
      </c>
      <c r="F81" s="6">
        <f t="shared" si="3"/>
        <v>13.546567217740549</v>
      </c>
      <c r="G81" s="4"/>
      <c r="H81" s="12" t="e">
        <f>#REF!</f>
        <v>#REF!</v>
      </c>
      <c r="I81" s="4"/>
      <c r="J81" s="6" t="e">
        <f t="shared" si="4"/>
        <v>#REF!</v>
      </c>
      <c r="K81" s="4"/>
      <c r="L81" s="8" t="e">
        <f>#REF!</f>
        <v>#REF!</v>
      </c>
      <c r="M81" s="4"/>
      <c r="N81" s="6" t="e">
        <f t="shared" si="5"/>
        <v>#REF!</v>
      </c>
    </row>
    <row r="82" spans="2:14" x14ac:dyDescent="0.2">
      <c r="B82" s="18" t="s">
        <v>41</v>
      </c>
      <c r="D82" s="4">
        <f>105660+95403</f>
        <v>201063</v>
      </c>
      <c r="F82" s="6">
        <f t="shared" si="3"/>
        <v>30.887758638488652</v>
      </c>
      <c r="G82" s="4"/>
      <c r="H82" s="12" t="e">
        <f>#REF!</f>
        <v>#REF!</v>
      </c>
      <c r="I82" s="4"/>
      <c r="J82" s="6" t="e">
        <f t="shared" si="4"/>
        <v>#REF!</v>
      </c>
      <c r="K82" s="4"/>
      <c r="L82" s="8" t="e">
        <f>#REF!</f>
        <v>#REF!</v>
      </c>
      <c r="M82" s="4"/>
      <c r="N82" s="6" t="e">
        <f t="shared" si="5"/>
        <v>#REF!</v>
      </c>
    </row>
    <row r="83" spans="2:14" x14ac:dyDescent="0.2">
      <c r="B83" s="18" t="s">
        <v>12</v>
      </c>
      <c r="D83" s="4">
        <v>73762</v>
      </c>
      <c r="F83" s="6">
        <f t="shared" si="3"/>
        <v>11.331487407888075</v>
      </c>
      <c r="G83" s="4"/>
      <c r="H83" s="12" t="e">
        <f>#REF!</f>
        <v>#REF!</v>
      </c>
      <c r="I83" s="4"/>
      <c r="J83" s="6" t="e">
        <f t="shared" si="4"/>
        <v>#REF!</v>
      </c>
      <c r="K83" s="4"/>
      <c r="L83" s="8" t="e">
        <f>#REF!</f>
        <v>#REF!</v>
      </c>
      <c r="M83" s="4"/>
      <c r="N83" s="6" t="e">
        <f t="shared" si="5"/>
        <v>#REF!</v>
      </c>
    </row>
    <row r="84" spans="2:14" x14ac:dyDescent="0.2">
      <c r="B84" s="18" t="s">
        <v>13</v>
      </c>
      <c r="D84" s="4">
        <v>27939</v>
      </c>
      <c r="F84" s="6">
        <f t="shared" si="3"/>
        <v>4.292053180350111</v>
      </c>
      <c r="G84" s="4"/>
      <c r="H84" s="12" t="e">
        <f>#REF!</f>
        <v>#REF!</v>
      </c>
      <c r="I84" s="4"/>
      <c r="J84" s="6" t="e">
        <f t="shared" si="4"/>
        <v>#REF!</v>
      </c>
      <c r="K84" s="4"/>
      <c r="L84" s="8" t="e">
        <f>#REF!</f>
        <v>#REF!</v>
      </c>
      <c r="M84" s="4"/>
      <c r="N84" s="6" t="e">
        <f t="shared" si="5"/>
        <v>#REF!</v>
      </c>
    </row>
    <row r="85" spans="2:14" x14ac:dyDescent="0.2">
      <c r="B85" s="18" t="s">
        <v>14</v>
      </c>
      <c r="D85" s="4">
        <v>343600</v>
      </c>
      <c r="F85" s="6">
        <f t="shared" si="3"/>
        <v>52.784619090457724</v>
      </c>
      <c r="G85" s="4"/>
      <c r="H85" s="12" t="e">
        <f>#REF!</f>
        <v>#REF!</v>
      </c>
      <c r="I85" s="4"/>
      <c r="J85" s="6" t="e">
        <f t="shared" si="4"/>
        <v>#REF!</v>
      </c>
      <c r="K85" s="4"/>
      <c r="L85" s="8" t="e">
        <f>#REF!</f>
        <v>#REF!</v>
      </c>
      <c r="M85" s="4"/>
      <c r="N85" s="6" t="e">
        <f t="shared" si="5"/>
        <v>#REF!</v>
      </c>
    </row>
    <row r="86" spans="2:14" x14ac:dyDescent="0.2">
      <c r="B86" s="18" t="s">
        <v>15</v>
      </c>
      <c r="D86" s="4">
        <v>52504</v>
      </c>
      <c r="F86" s="6">
        <f t="shared" si="3"/>
        <v>8.0657847518201162</v>
      </c>
      <c r="G86" s="4"/>
      <c r="H86" s="12" t="e">
        <f>#REF!</f>
        <v>#REF!</v>
      </c>
      <c r="I86" s="4"/>
      <c r="J86" s="6" t="e">
        <f t="shared" si="4"/>
        <v>#REF!</v>
      </c>
      <c r="K86" s="4"/>
      <c r="L86" s="8" t="e">
        <f>#REF!</f>
        <v>#REF!</v>
      </c>
      <c r="M86" s="4"/>
      <c r="N86" s="6" t="e">
        <f t="shared" si="5"/>
        <v>#REF!</v>
      </c>
    </row>
    <row r="87" spans="2:14" x14ac:dyDescent="0.2">
      <c r="B87" s="18" t="s">
        <v>16</v>
      </c>
      <c r="D87" s="4">
        <v>146860</v>
      </c>
      <c r="F87" s="6">
        <f t="shared" si="3"/>
        <v>22.560969614739875</v>
      </c>
      <c r="G87" s="4"/>
      <c r="H87" s="12" t="e">
        <f>#REF!</f>
        <v>#REF!</v>
      </c>
      <c r="I87" s="4"/>
      <c r="J87" s="6" t="e">
        <f t="shared" si="4"/>
        <v>#REF!</v>
      </c>
      <c r="K87" s="4"/>
      <c r="L87" s="8" t="e">
        <f>#REF!</f>
        <v>#REF!</v>
      </c>
      <c r="M87" s="4"/>
      <c r="N87" s="6" t="e">
        <f t="shared" si="5"/>
        <v>#REF!</v>
      </c>
    </row>
    <row r="88" spans="2:14" x14ac:dyDescent="0.2">
      <c r="B88" s="18" t="s">
        <v>17</v>
      </c>
      <c r="D88" s="4">
        <v>96100</v>
      </c>
      <c r="F88" s="6">
        <f t="shared" si="3"/>
        <v>14.763102137930694</v>
      </c>
      <c r="G88" s="4"/>
      <c r="H88" s="12" t="e">
        <f>#REF!</f>
        <v>#REF!</v>
      </c>
      <c r="I88" s="4"/>
      <c r="J88" s="6" t="e">
        <f t="shared" si="4"/>
        <v>#REF!</v>
      </c>
      <c r="K88" s="4"/>
      <c r="L88" s="8" t="e">
        <f>#REF!</f>
        <v>#REF!</v>
      </c>
      <c r="M88" s="4"/>
      <c r="N88" s="6" t="e">
        <f t="shared" si="5"/>
        <v>#REF!</v>
      </c>
    </row>
    <row r="89" spans="2:14" x14ac:dyDescent="0.2">
      <c r="B89" s="18" t="s">
        <v>149</v>
      </c>
      <c r="D89" s="4">
        <v>0</v>
      </c>
      <c r="F89" s="6">
        <f>D89/$F$11*1000</f>
        <v>0</v>
      </c>
      <c r="G89" s="4"/>
      <c r="H89" s="12" t="e">
        <f>#REF!</f>
        <v>#REF!</v>
      </c>
      <c r="I89" s="4"/>
      <c r="J89" s="6" t="e">
        <f>H89/$J$11*1000</f>
        <v>#REF!</v>
      </c>
      <c r="K89" s="4"/>
      <c r="L89" s="8">
        <v>0</v>
      </c>
      <c r="M89" s="4"/>
      <c r="N89" s="6" t="e">
        <f>L89/$N$11*1000</f>
        <v>#REF!</v>
      </c>
    </row>
    <row r="90" spans="2:14" x14ac:dyDescent="0.2">
      <c r="B90" s="18" t="s">
        <v>18</v>
      </c>
      <c r="D90" s="41">
        <v>119784</v>
      </c>
      <c r="F90" s="42">
        <f t="shared" si="3"/>
        <v>18.401492471278775</v>
      </c>
      <c r="G90" s="4"/>
      <c r="H90" s="14" t="e">
        <f>#REF!</f>
        <v>#REF!</v>
      </c>
      <c r="I90" s="4"/>
      <c r="J90" s="42" t="e">
        <f t="shared" si="4"/>
        <v>#REF!</v>
      </c>
      <c r="K90" s="4"/>
      <c r="L90" s="10" t="e">
        <f>#REF!</f>
        <v>#REF!</v>
      </c>
      <c r="M90" s="4"/>
      <c r="N90" s="42" t="e">
        <f t="shared" si="5"/>
        <v>#REF!</v>
      </c>
    </row>
    <row r="91" spans="2:14" x14ac:dyDescent="0.2">
      <c r="B91" s="18" t="s">
        <v>19</v>
      </c>
      <c r="C91" s="43"/>
      <c r="D91" s="44">
        <f>SUM(D78:D90)</f>
        <v>1502084</v>
      </c>
      <c r="E91" s="5"/>
      <c r="F91" s="45">
        <f>D91/$F$11*1000</f>
        <v>230.7535849297762</v>
      </c>
      <c r="G91" s="4"/>
      <c r="H91" s="44" t="e">
        <f>SUM(H78:H90)</f>
        <v>#REF!</v>
      </c>
      <c r="I91" s="4"/>
      <c r="J91" s="45" t="e">
        <f>H91/$J$11*1000</f>
        <v>#REF!</v>
      </c>
      <c r="K91" s="4"/>
      <c r="L91" s="44" t="e">
        <f>SUM(L78:L90)</f>
        <v>#REF!</v>
      </c>
      <c r="M91" s="4"/>
      <c r="N91" s="45" t="e">
        <f>L91/$N$11*1000</f>
        <v>#REF!</v>
      </c>
    </row>
    <row r="92" spans="2:14" ht="9" customHeight="1" x14ac:dyDescent="0.2">
      <c r="D92" s="4"/>
      <c r="E92" s="5"/>
      <c r="F92" s="6"/>
      <c r="G92" s="4"/>
      <c r="H92" s="4"/>
      <c r="I92" s="4"/>
      <c r="J92" s="6"/>
      <c r="K92" s="4"/>
      <c r="L92" s="4"/>
      <c r="M92" s="4"/>
      <c r="N92" s="6"/>
    </row>
    <row r="93" spans="2:14" x14ac:dyDescent="0.2">
      <c r="B93" s="18" t="s">
        <v>46</v>
      </c>
      <c r="D93" s="4"/>
      <c r="E93" s="5"/>
      <c r="F93" s="6"/>
      <c r="G93" s="4"/>
      <c r="H93" s="4"/>
      <c r="I93" s="4"/>
      <c r="J93" s="6"/>
      <c r="K93" s="4"/>
      <c r="L93" s="4"/>
      <c r="M93" s="4"/>
      <c r="N93" s="6"/>
    </row>
    <row r="94" spans="2:14" x14ac:dyDescent="0.2">
      <c r="B94" s="18" t="s">
        <v>92</v>
      </c>
      <c r="D94" s="4"/>
      <c r="E94" s="5"/>
      <c r="F94" s="6"/>
      <c r="G94" s="4"/>
      <c r="H94" s="4"/>
      <c r="I94" s="4"/>
      <c r="J94" s="6"/>
      <c r="K94" s="4"/>
      <c r="L94" s="4"/>
      <c r="M94" s="4"/>
      <c r="N94" s="6"/>
    </row>
    <row r="95" spans="2:14" x14ac:dyDescent="0.2">
      <c r="B95" s="18" t="s">
        <v>97</v>
      </c>
      <c r="C95" s="5"/>
      <c r="D95" s="5">
        <v>8422505</v>
      </c>
      <c r="E95" s="5"/>
      <c r="F95" s="30">
        <f>D95/$F$11*1000</f>
        <v>1293.884511677752</v>
      </c>
      <c r="G95" s="4"/>
      <c r="H95" s="5" t="e">
        <f>#REF!</f>
        <v>#REF!</v>
      </c>
      <c r="I95" s="4"/>
      <c r="J95" s="30" t="e">
        <f>H95/$J$11*1000</f>
        <v>#REF!</v>
      </c>
      <c r="K95" s="4"/>
      <c r="L95" s="5" t="e">
        <f>#REF!</f>
        <v>#REF!</v>
      </c>
      <c r="M95" s="4"/>
      <c r="N95" s="30" t="e">
        <f>L95/$N$11*1000</f>
        <v>#REF!</v>
      </c>
    </row>
    <row r="96" spans="2:14" x14ac:dyDescent="0.2">
      <c r="B96" s="18" t="s">
        <v>126</v>
      </c>
      <c r="D96" s="31">
        <v>3931890</v>
      </c>
      <c r="F96" s="32">
        <f>D96/$F$11*1000</f>
        <v>604.02594864836965</v>
      </c>
      <c r="G96" s="4"/>
      <c r="H96" s="31" t="e">
        <f>#REF!</f>
        <v>#REF!</v>
      </c>
      <c r="I96" s="4"/>
      <c r="J96" s="32" t="e">
        <f>H96/$J$11*1000</f>
        <v>#REF!</v>
      </c>
      <c r="K96" s="4"/>
      <c r="L96" s="31" t="e">
        <f>#REF!</f>
        <v>#REF!</v>
      </c>
      <c r="M96" s="4"/>
      <c r="N96" s="32" t="e">
        <f>L96/$N$11*1000</f>
        <v>#REF!</v>
      </c>
    </row>
    <row r="97" spans="2:14" x14ac:dyDescent="0.2">
      <c r="B97" s="18" t="s">
        <v>20</v>
      </c>
      <c r="C97" s="43"/>
      <c r="D97" s="44">
        <f>SUM(D95:D96)</f>
        <v>12354395</v>
      </c>
      <c r="E97" s="5"/>
      <c r="F97" s="45">
        <f>D97/$F$11*1000</f>
        <v>1897.9104603261217</v>
      </c>
      <c r="G97" s="4"/>
      <c r="H97" s="44" t="e">
        <f>SUM(H95:H96)</f>
        <v>#REF!</v>
      </c>
      <c r="I97" s="4"/>
      <c r="J97" s="45" t="e">
        <f>H97/$J$11*1000</f>
        <v>#REF!</v>
      </c>
      <c r="K97" s="4"/>
      <c r="L97" s="44" t="e">
        <f>SUM(L95:L96)</f>
        <v>#REF!</v>
      </c>
      <c r="M97" s="4"/>
      <c r="N97" s="45" t="e">
        <f>L97/$N$11*1000</f>
        <v>#REF!</v>
      </c>
    </row>
    <row r="98" spans="2:14" x14ac:dyDescent="0.2">
      <c r="B98" s="18" t="s">
        <v>95</v>
      </c>
      <c r="D98" s="4"/>
      <c r="F98" s="6"/>
      <c r="G98" s="4"/>
      <c r="H98" s="7" t="s">
        <v>0</v>
      </c>
      <c r="I98" s="4"/>
      <c r="J98" s="6"/>
      <c r="K98" s="4"/>
      <c r="L98" s="4"/>
      <c r="M98" s="4"/>
      <c r="N98" s="6"/>
    </row>
    <row r="99" spans="2:14" x14ac:dyDescent="0.2">
      <c r="B99" s="18" t="s">
        <v>97</v>
      </c>
      <c r="C99" s="5"/>
      <c r="D99" s="5">
        <v>3638355</v>
      </c>
      <c r="F99" s="30">
        <f>D99/$F$11*1000</f>
        <v>558.93242954267259</v>
      </c>
      <c r="G99" s="30"/>
      <c r="H99" s="5" t="e">
        <f>#REF!</f>
        <v>#REF!</v>
      </c>
      <c r="I99" s="4"/>
      <c r="J99" s="30" t="e">
        <f>H99/$J$11*1000</f>
        <v>#REF!</v>
      </c>
      <c r="K99" s="4"/>
      <c r="L99" s="5" t="e">
        <f>#REF!</f>
        <v>#REF!</v>
      </c>
      <c r="M99" s="4"/>
      <c r="N99" s="30" t="e">
        <f>L99/$N$11*1000</f>
        <v>#REF!</v>
      </c>
    </row>
    <row r="100" spans="2:14" x14ac:dyDescent="0.2">
      <c r="B100" s="18" t="s">
        <v>98</v>
      </c>
      <c r="C100" s="4"/>
      <c r="D100" s="31">
        <v>1473555</v>
      </c>
      <c r="F100" s="32">
        <f>D100/$F$11*1000</f>
        <v>226.37089459790289</v>
      </c>
      <c r="G100" s="4"/>
      <c r="H100" s="31" t="e">
        <f>#REF!</f>
        <v>#REF!</v>
      </c>
      <c r="I100" s="4"/>
      <c r="J100" s="32" t="e">
        <f>H100/$J$11*1000</f>
        <v>#REF!</v>
      </c>
      <c r="K100" s="4"/>
      <c r="L100" s="31" t="e">
        <f>#REF!</f>
        <v>#REF!</v>
      </c>
      <c r="M100" s="4"/>
      <c r="N100" s="32" t="e">
        <f>L100/$N$11*1000</f>
        <v>#REF!</v>
      </c>
    </row>
    <row r="101" spans="2:14" x14ac:dyDescent="0.2">
      <c r="B101" s="2" t="s">
        <v>96</v>
      </c>
      <c r="D101" s="44">
        <f>SUM(D99:D100)</f>
        <v>5111910</v>
      </c>
      <c r="F101" s="45">
        <f>D101/$F$11*1000</f>
        <v>785.30332414057546</v>
      </c>
      <c r="G101" s="4"/>
      <c r="H101" s="44" t="e">
        <f>SUM(H99:H100)</f>
        <v>#REF!</v>
      </c>
      <c r="I101" s="4"/>
      <c r="J101" s="45" t="e">
        <f>H101/$J$11*1000</f>
        <v>#REF!</v>
      </c>
      <c r="K101" s="4"/>
      <c r="L101" s="44" t="e">
        <f>SUM(L99:L100)</f>
        <v>#REF!</v>
      </c>
      <c r="M101" s="4"/>
      <c r="N101" s="45" t="e">
        <f>L101/$N$11*1000</f>
        <v>#REF!</v>
      </c>
    </row>
    <row r="102" spans="2:14" x14ac:dyDescent="0.2">
      <c r="B102" s="18" t="s">
        <v>61</v>
      </c>
      <c r="C102" s="4"/>
      <c r="D102" s="4"/>
      <c r="F102" s="6"/>
      <c r="G102" s="4"/>
      <c r="H102" s="4"/>
      <c r="I102" s="4"/>
      <c r="J102" s="6"/>
      <c r="K102" s="4"/>
      <c r="L102" s="4"/>
      <c r="M102" s="4"/>
      <c r="N102" s="6"/>
    </row>
    <row r="103" spans="2:14" x14ac:dyDescent="0.2">
      <c r="B103" s="18" t="s">
        <v>97</v>
      </c>
      <c r="C103" s="5"/>
      <c r="D103" s="5">
        <v>819316</v>
      </c>
      <c r="E103" s="5"/>
      <c r="F103" s="30">
        <f>D103/$F$11*1000</f>
        <v>125.86520074131974</v>
      </c>
      <c r="G103" s="4"/>
      <c r="H103" s="5" t="e">
        <f>#REF!</f>
        <v>#REF!</v>
      </c>
      <c r="I103" s="4"/>
      <c r="J103" s="30" t="e">
        <f>H103/$J$11*1000</f>
        <v>#REF!</v>
      </c>
      <c r="K103" s="4"/>
      <c r="L103" s="5" t="e">
        <f>#REF!</f>
        <v>#REF!</v>
      </c>
      <c r="M103" s="4"/>
      <c r="N103" s="30" t="e">
        <f>L103/$N$11*1000</f>
        <v>#REF!</v>
      </c>
    </row>
    <row r="104" spans="2:14" x14ac:dyDescent="0.2">
      <c r="B104" s="18" t="s">
        <v>98</v>
      </c>
      <c r="C104" s="4"/>
      <c r="D104" s="31">
        <v>1183118</v>
      </c>
      <c r="F104" s="32">
        <f>D104/$F$11*1000</f>
        <v>181.75329734884795</v>
      </c>
      <c r="G104" s="4"/>
      <c r="H104" s="31" t="e">
        <f>#REF!</f>
        <v>#REF!</v>
      </c>
      <c r="I104" s="4"/>
      <c r="J104" s="32" t="e">
        <f>H104/$J$11*1000</f>
        <v>#REF!</v>
      </c>
      <c r="K104" s="4"/>
      <c r="L104" s="31" t="e">
        <f>#REF!</f>
        <v>#REF!</v>
      </c>
      <c r="M104" s="4"/>
      <c r="N104" s="32" t="e">
        <f>L104/$N$11*1000</f>
        <v>#REF!</v>
      </c>
    </row>
    <row r="105" spans="2:14" x14ac:dyDescent="0.2">
      <c r="B105" s="18" t="s">
        <v>27</v>
      </c>
      <c r="C105" s="43"/>
      <c r="D105" s="44">
        <f>SUM(D103:D104)</f>
        <v>2002434</v>
      </c>
      <c r="E105" s="5"/>
      <c r="F105" s="45">
        <f>D105/$F$11*1000</f>
        <v>307.61849809016769</v>
      </c>
      <c r="G105" s="4"/>
      <c r="H105" s="44" t="e">
        <f>SUM(H103:H104)</f>
        <v>#REF!</v>
      </c>
      <c r="I105" s="4"/>
      <c r="J105" s="45" t="e">
        <f>H105/$J$11*1000</f>
        <v>#REF!</v>
      </c>
      <c r="K105" s="4"/>
      <c r="L105" s="44" t="e">
        <f>SUM(L103:L104)</f>
        <v>#REF!</v>
      </c>
      <c r="M105" s="4"/>
      <c r="N105" s="45" t="e">
        <f>L105/$N$11*1000</f>
        <v>#REF!</v>
      </c>
    </row>
    <row r="106" spans="2:14" x14ac:dyDescent="0.2">
      <c r="B106" s="18"/>
      <c r="C106" s="43"/>
      <c r="D106" s="37"/>
      <c r="E106" s="5"/>
      <c r="F106" s="38"/>
      <c r="G106" s="4"/>
      <c r="H106" s="37"/>
      <c r="I106" s="4"/>
      <c r="J106" s="38"/>
      <c r="K106" s="4"/>
      <c r="L106" s="37"/>
      <c r="M106" s="4"/>
      <c r="N106" s="38"/>
    </row>
    <row r="107" spans="2:14" x14ac:dyDescent="0.2">
      <c r="B107" s="18" t="s">
        <v>47</v>
      </c>
      <c r="C107" s="43"/>
      <c r="D107" s="50">
        <f>SUM(D105,D101,D97)</f>
        <v>19468739</v>
      </c>
      <c r="E107" s="5"/>
      <c r="F107" s="40">
        <f>D107/$F$11*1000</f>
        <v>2990.8322825568648</v>
      </c>
      <c r="G107" s="4"/>
      <c r="H107" s="50" t="e">
        <f>SUM(H105,H101,H97)</f>
        <v>#REF!</v>
      </c>
      <c r="I107" s="4"/>
      <c r="J107" s="40" t="e">
        <f>H107/$J$11*1000</f>
        <v>#REF!</v>
      </c>
      <c r="K107" s="4"/>
      <c r="L107" s="50" t="e">
        <f>SUM(L105,L101,L97)</f>
        <v>#REF!</v>
      </c>
      <c r="M107" s="4"/>
      <c r="N107" s="40" t="e">
        <f>L107/$N$11*1000</f>
        <v>#REF!</v>
      </c>
    </row>
    <row r="108" spans="2:14" x14ac:dyDescent="0.2">
      <c r="C108" s="4"/>
      <c r="D108" s="7" t="s">
        <v>0</v>
      </c>
      <c r="F108" s="6"/>
      <c r="G108" s="4"/>
      <c r="H108" s="7" t="s">
        <v>0</v>
      </c>
      <c r="I108" s="4"/>
      <c r="J108" s="6"/>
      <c r="K108" s="4"/>
      <c r="L108" s="4"/>
      <c r="M108" s="4"/>
      <c r="N108" s="6"/>
    </row>
    <row r="109" spans="2:14" x14ac:dyDescent="0.2">
      <c r="B109" s="2" t="s">
        <v>62</v>
      </c>
      <c r="C109" s="4"/>
      <c r="D109" s="7"/>
      <c r="F109" s="6"/>
      <c r="G109" s="4"/>
      <c r="H109" s="7"/>
      <c r="I109" s="4"/>
      <c r="J109" s="6"/>
      <c r="K109" s="4"/>
      <c r="L109" s="4"/>
      <c r="M109" s="4"/>
      <c r="N109" s="6"/>
    </row>
    <row r="110" spans="2:14" x14ac:dyDescent="0.2">
      <c r="B110" s="2" t="s">
        <v>116</v>
      </c>
      <c r="C110" s="4"/>
      <c r="D110" s="53">
        <f>2451140+327726+115393</f>
        <v>2894259</v>
      </c>
      <c r="F110" s="38">
        <f>D110/$F$11*1000</f>
        <v>444.62269750910673</v>
      </c>
      <c r="G110" s="4"/>
      <c r="H110" s="53" t="e">
        <f>#REF!</f>
        <v>#REF!</v>
      </c>
      <c r="I110" s="4"/>
      <c r="J110" s="30" t="e">
        <f>H110/$J$11*1000</f>
        <v>#REF!</v>
      </c>
      <c r="K110" s="4"/>
      <c r="L110" s="5" t="e">
        <f>#REF!</f>
        <v>#REF!</v>
      </c>
      <c r="M110" s="4"/>
      <c r="N110" s="30" t="e">
        <f>L110/$N$11*1000</f>
        <v>#REF!</v>
      </c>
    </row>
    <row r="111" spans="2:14" x14ac:dyDescent="0.2">
      <c r="B111" s="18" t="s">
        <v>121</v>
      </c>
      <c r="C111" s="4"/>
      <c r="D111" s="31">
        <v>2417335</v>
      </c>
      <c r="F111" s="32">
        <f>D111/$F$11*1000</f>
        <v>371.35654013105824</v>
      </c>
      <c r="G111" s="4"/>
      <c r="H111" s="52" t="e">
        <f>#REF!</f>
        <v>#REF!</v>
      </c>
      <c r="I111" s="4"/>
      <c r="J111" s="32" t="e">
        <f>H111/$J$11*1000</f>
        <v>#REF!</v>
      </c>
      <c r="K111" s="4"/>
      <c r="L111" s="31" t="e">
        <f>#REF!</f>
        <v>#REF!</v>
      </c>
      <c r="M111" s="4"/>
      <c r="N111" s="32" t="e">
        <f>L111/$N$11*1000</f>
        <v>#REF!</v>
      </c>
    </row>
    <row r="112" spans="2:14" x14ac:dyDescent="0.2">
      <c r="B112" s="18" t="s">
        <v>94</v>
      </c>
      <c r="C112" s="43"/>
      <c r="D112" s="44">
        <f>SUM(D110:D111)</f>
        <v>5311594</v>
      </c>
      <c r="E112" s="5"/>
      <c r="F112" s="45">
        <f>D112/$F$11*1000</f>
        <v>815.97923764016502</v>
      </c>
      <c r="G112" s="4"/>
      <c r="H112" s="44" t="e">
        <f>SUM(H110:H111)</f>
        <v>#REF!</v>
      </c>
      <c r="I112" s="4"/>
      <c r="J112" s="45" t="e">
        <f>H112/$J$11*1000</f>
        <v>#REF!</v>
      </c>
      <c r="K112" s="4"/>
      <c r="L112" s="44" t="e">
        <f>SUM(L110:L111)</f>
        <v>#REF!</v>
      </c>
      <c r="M112" s="4"/>
      <c r="N112" s="45" t="e">
        <f>L112/$N$11*1000</f>
        <v>#REF!</v>
      </c>
    </row>
    <row r="113" spans="2:14" x14ac:dyDescent="0.2">
      <c r="C113" s="4"/>
      <c r="D113" s="7" t="s">
        <v>0</v>
      </c>
      <c r="F113" s="6"/>
      <c r="G113" s="4"/>
      <c r="H113" s="7" t="s">
        <v>0</v>
      </c>
      <c r="I113" s="4"/>
      <c r="J113" s="6"/>
      <c r="K113" s="4"/>
      <c r="L113" s="4"/>
      <c r="M113" s="4"/>
      <c r="N113" s="6"/>
    </row>
    <row r="114" spans="2:14" x14ac:dyDescent="0.2">
      <c r="B114" s="18" t="s">
        <v>118</v>
      </c>
      <c r="C114" s="4"/>
      <c r="D114" s="4"/>
      <c r="F114" s="6"/>
      <c r="G114" s="4"/>
      <c r="H114" s="4"/>
      <c r="I114" s="4"/>
      <c r="J114" s="6"/>
      <c r="K114" s="4"/>
      <c r="L114" s="4"/>
      <c r="M114" s="4"/>
      <c r="N114" s="6"/>
    </row>
    <row r="115" spans="2:14" x14ac:dyDescent="0.2">
      <c r="B115" s="18" t="s">
        <v>97</v>
      </c>
      <c r="C115" s="5"/>
      <c r="D115" s="5">
        <v>17695</v>
      </c>
      <c r="E115" s="5"/>
      <c r="F115" s="30">
        <f>D115/$F$11*1000</f>
        <v>2.7183464342422856</v>
      </c>
      <c r="G115" s="4"/>
      <c r="H115" s="5" t="e">
        <f>#REF!</f>
        <v>#REF!</v>
      </c>
      <c r="I115" s="4"/>
      <c r="J115" s="30" t="e">
        <f>H115/$J$11*1000</f>
        <v>#REF!</v>
      </c>
      <c r="K115" s="4"/>
      <c r="L115" s="5" t="e">
        <f>#REF!</f>
        <v>#REF!</v>
      </c>
      <c r="M115" s="4"/>
      <c r="N115" s="30" t="e">
        <f>L115/$N$11*1000</f>
        <v>#REF!</v>
      </c>
    </row>
    <row r="116" spans="2:14" x14ac:dyDescent="0.2">
      <c r="B116" s="18" t="s">
        <v>98</v>
      </c>
      <c r="C116" s="4"/>
      <c r="D116" s="4">
        <v>10417</v>
      </c>
      <c r="F116" s="6">
        <f>D116/$F$11*1000</f>
        <v>1.6002834024019152</v>
      </c>
      <c r="G116" s="4"/>
      <c r="H116" s="4" t="e">
        <f>#REF!</f>
        <v>#REF!</v>
      </c>
      <c r="I116" s="4"/>
      <c r="J116" s="6" t="e">
        <f>H116/$J$11*1000</f>
        <v>#REF!</v>
      </c>
      <c r="K116" s="4"/>
      <c r="L116" s="4" t="e">
        <f>#REF!</f>
        <v>#REF!</v>
      </c>
      <c r="M116" s="4"/>
      <c r="N116" s="6" t="e">
        <f>L116/$N$11*1000</f>
        <v>#REF!</v>
      </c>
    </row>
    <row r="117" spans="2:14" x14ac:dyDescent="0.2">
      <c r="B117" s="18" t="s">
        <v>93</v>
      </c>
      <c r="C117" s="47"/>
      <c r="D117" s="41">
        <v>4317</v>
      </c>
      <c r="F117" s="42">
        <f>D117/$F$11*1000</f>
        <v>0.66318742902650174</v>
      </c>
      <c r="G117" s="4"/>
      <c r="H117" s="41" t="e">
        <f>#REF!</f>
        <v>#REF!</v>
      </c>
      <c r="I117" s="4"/>
      <c r="J117" s="42" t="e">
        <f>H117/$J$11*1000</f>
        <v>#REF!</v>
      </c>
      <c r="K117" s="4"/>
      <c r="L117" s="41">
        <v>0</v>
      </c>
      <c r="M117" s="4"/>
      <c r="N117" s="42" t="e">
        <f>L117/$N$11*1000</f>
        <v>#REF!</v>
      </c>
    </row>
    <row r="118" spans="2:14" x14ac:dyDescent="0.2">
      <c r="B118" s="18" t="s">
        <v>63</v>
      </c>
      <c r="C118" s="43"/>
      <c r="D118" s="44">
        <f>SUM(D115:D117)</f>
        <v>32429</v>
      </c>
      <c r="E118" s="5"/>
      <c r="F118" s="45">
        <f>D118/$F$11*1000</f>
        <v>4.9818172656707027</v>
      </c>
      <c r="G118" s="4"/>
      <c r="H118" s="44" t="e">
        <f>SUM(H115:H117)</f>
        <v>#REF!</v>
      </c>
      <c r="I118" s="4"/>
      <c r="J118" s="45" t="e">
        <f>H118/$J$11*1000</f>
        <v>#REF!</v>
      </c>
      <c r="K118" s="4"/>
      <c r="L118" s="44" t="e">
        <f>SUM(L115:L117)</f>
        <v>#REF!</v>
      </c>
      <c r="M118" s="4"/>
      <c r="N118" s="45" t="e">
        <f>L118/$N$11*1000</f>
        <v>#REF!</v>
      </c>
    </row>
    <row r="119" spans="2:14" x14ac:dyDescent="0.2">
      <c r="B119" s="18"/>
      <c r="C119" s="43"/>
      <c r="D119" s="48"/>
      <c r="E119" s="5"/>
      <c r="F119" s="49"/>
      <c r="G119" s="4"/>
      <c r="H119" s="48"/>
      <c r="I119" s="4"/>
      <c r="J119" s="49"/>
      <c r="K119" s="4"/>
      <c r="L119" s="48"/>
      <c r="M119" s="4"/>
      <c r="N119" s="49"/>
    </row>
    <row r="120" spans="2:14" x14ac:dyDescent="0.2">
      <c r="B120" s="2" t="s">
        <v>119</v>
      </c>
      <c r="D120" s="7" t="s">
        <v>0</v>
      </c>
      <c r="F120" s="6"/>
      <c r="G120" s="4"/>
      <c r="H120" s="7" t="s">
        <v>0</v>
      </c>
      <c r="I120" s="4"/>
      <c r="J120" s="6"/>
      <c r="K120" s="4"/>
      <c r="L120" s="4"/>
      <c r="M120" s="4"/>
      <c r="N120" s="6"/>
    </row>
    <row r="121" spans="2:14" x14ac:dyDescent="0.2">
      <c r="B121" s="18" t="s">
        <v>99</v>
      </c>
      <c r="C121" s="5"/>
      <c r="D121" s="5">
        <v>504135</v>
      </c>
      <c r="E121" s="5"/>
      <c r="F121" s="30">
        <f t="shared" ref="F121:F128" si="6">D121/$F$11*1000</f>
        <v>77.446373530756404</v>
      </c>
      <c r="G121" s="4"/>
      <c r="H121" s="5" t="e">
        <f>#REF!</f>
        <v>#REF!</v>
      </c>
      <c r="I121" s="4"/>
      <c r="J121" s="30" t="e">
        <f t="shared" ref="J121:J128" si="7">H121/$J$11*1000</f>
        <v>#REF!</v>
      </c>
      <c r="K121" s="4"/>
      <c r="L121" s="5" t="e">
        <f>#REF!</f>
        <v>#REF!</v>
      </c>
      <c r="M121" s="4"/>
      <c r="N121" s="30" t="e">
        <f t="shared" ref="N121:N128" si="8">L121/$N$11*1000</f>
        <v>#REF!</v>
      </c>
    </row>
    <row r="122" spans="2:14" x14ac:dyDescent="0.2">
      <c r="B122" s="18" t="s">
        <v>100</v>
      </c>
      <c r="C122" s="4"/>
      <c r="D122" s="4">
        <v>301005</v>
      </c>
      <c r="F122" s="6">
        <f t="shared" si="6"/>
        <v>46.241077617355138</v>
      </c>
      <c r="G122" s="4"/>
      <c r="H122" s="4" t="e">
        <f>#REF!</f>
        <v>#REF!</v>
      </c>
      <c r="I122" s="4"/>
      <c r="J122" s="6" t="e">
        <f t="shared" si="7"/>
        <v>#REF!</v>
      </c>
      <c r="K122" s="4"/>
      <c r="L122" s="4" t="e">
        <f>#REF!</f>
        <v>#REF!</v>
      </c>
      <c r="M122" s="4"/>
      <c r="N122" s="6" t="e">
        <f t="shared" si="8"/>
        <v>#REF!</v>
      </c>
    </row>
    <row r="123" spans="2:14" x14ac:dyDescent="0.2">
      <c r="B123" s="18" t="s">
        <v>101</v>
      </c>
      <c r="C123" s="4"/>
      <c r="D123" s="4">
        <v>996097</v>
      </c>
      <c r="F123" s="6">
        <f t="shared" si="6"/>
        <v>153.02270291661137</v>
      </c>
      <c r="G123" s="4"/>
      <c r="H123" s="4" t="e">
        <f>#REF!</f>
        <v>#REF!</v>
      </c>
      <c r="I123" s="4"/>
      <c r="J123" s="6" t="e">
        <f t="shared" si="7"/>
        <v>#REF!</v>
      </c>
      <c r="K123" s="4"/>
      <c r="L123" s="4" t="e">
        <f>#REF!</f>
        <v>#REF!</v>
      </c>
      <c r="M123" s="4"/>
      <c r="N123" s="6" t="e">
        <f t="shared" si="8"/>
        <v>#REF!</v>
      </c>
    </row>
    <row r="124" spans="2:14" x14ac:dyDescent="0.2">
      <c r="B124" s="18" t="s">
        <v>102</v>
      </c>
      <c r="C124" s="4"/>
      <c r="D124" s="4">
        <v>659595</v>
      </c>
      <c r="F124" s="6">
        <f t="shared" si="6"/>
        <v>101.32849484566491</v>
      </c>
      <c r="G124" s="4"/>
      <c r="H124" s="4" t="e">
        <f>#REF!</f>
        <v>#REF!</v>
      </c>
      <c r="I124" s="4"/>
      <c r="J124" s="6" t="e">
        <f t="shared" si="7"/>
        <v>#REF!</v>
      </c>
      <c r="K124" s="4"/>
      <c r="L124" s="4" t="e">
        <f>#REF!</f>
        <v>#REF!</v>
      </c>
      <c r="M124" s="4"/>
      <c r="N124" s="6" t="e">
        <f t="shared" si="8"/>
        <v>#REF!</v>
      </c>
    </row>
    <row r="125" spans="2:14" x14ac:dyDescent="0.2">
      <c r="B125" s="18" t="s">
        <v>103</v>
      </c>
      <c r="C125" s="4"/>
      <c r="D125" s="4">
        <v>404104</v>
      </c>
      <c r="F125" s="6">
        <f t="shared" si="6"/>
        <v>62.079382168016082</v>
      </c>
      <c r="G125" s="4"/>
      <c r="H125" s="4" t="e">
        <f>#REF!</f>
        <v>#REF!</v>
      </c>
      <c r="I125" s="4"/>
      <c r="J125" s="6" t="e">
        <f t="shared" si="7"/>
        <v>#REF!</v>
      </c>
      <c r="K125" s="4"/>
      <c r="L125" s="4" t="e">
        <f>#REF!</f>
        <v>#REF!</v>
      </c>
      <c r="M125" s="4"/>
      <c r="N125" s="6" t="e">
        <f t="shared" si="8"/>
        <v>#REF!</v>
      </c>
    </row>
    <row r="126" spans="2:14" x14ac:dyDescent="0.2">
      <c r="B126" s="18" t="s">
        <v>104</v>
      </c>
      <c r="C126" s="4"/>
      <c r="D126" s="4">
        <v>1404102</v>
      </c>
      <c r="F126" s="6">
        <f t="shared" si="6"/>
        <v>215.70136564071558</v>
      </c>
      <c r="G126" s="4"/>
      <c r="H126" s="4" t="e">
        <f>#REF!</f>
        <v>#REF!</v>
      </c>
      <c r="I126" s="4"/>
      <c r="J126" s="6" t="e">
        <f t="shared" si="7"/>
        <v>#REF!</v>
      </c>
      <c r="K126" s="4"/>
      <c r="L126" s="4" t="e">
        <f>#REF!</f>
        <v>#REF!</v>
      </c>
      <c r="M126" s="4"/>
      <c r="N126" s="6" t="e">
        <f t="shared" si="8"/>
        <v>#REF!</v>
      </c>
    </row>
    <row r="127" spans="2:14" x14ac:dyDescent="0.2">
      <c r="B127" s="18" t="s">
        <v>127</v>
      </c>
      <c r="C127" s="4"/>
      <c r="D127" s="4">
        <v>900035</v>
      </c>
      <c r="F127" s="6">
        <f t="shared" si="6"/>
        <v>138.26543842572792</v>
      </c>
      <c r="G127" s="4"/>
      <c r="H127" s="4">
        <v>0</v>
      </c>
      <c r="I127" s="4"/>
      <c r="J127" s="6">
        <f t="shared" si="7"/>
        <v>0</v>
      </c>
      <c r="K127" s="4"/>
      <c r="L127" s="4">
        <v>0</v>
      </c>
      <c r="M127" s="4"/>
      <c r="N127" s="6" t="e">
        <f t="shared" si="8"/>
        <v>#REF!</v>
      </c>
    </row>
    <row r="128" spans="2:14" x14ac:dyDescent="0.2">
      <c r="B128" s="18" t="s">
        <v>105</v>
      </c>
      <c r="C128" s="47"/>
      <c r="D128" s="41">
        <v>86664</v>
      </c>
      <c r="F128" s="42">
        <f t="shared" si="6"/>
        <v>13.313522202722432</v>
      </c>
      <c r="G128" s="4"/>
      <c r="H128" s="41" t="e">
        <f>#REF!</f>
        <v>#REF!</v>
      </c>
      <c r="I128" s="4"/>
      <c r="J128" s="42" t="e">
        <f t="shared" si="7"/>
        <v>#REF!</v>
      </c>
      <c r="K128" s="4"/>
      <c r="L128" s="41" t="e">
        <f>#REF!</f>
        <v>#REF!</v>
      </c>
      <c r="M128" s="4"/>
      <c r="N128" s="42" t="e">
        <f t="shared" si="8"/>
        <v>#REF!</v>
      </c>
    </row>
    <row r="129" spans="1:14" x14ac:dyDescent="0.2">
      <c r="B129" s="18" t="s">
        <v>122</v>
      </c>
      <c r="C129" s="43"/>
      <c r="D129" s="44">
        <f>SUM(D121:D128)</f>
        <v>5255737</v>
      </c>
      <c r="E129" s="5"/>
      <c r="F129" s="45">
        <f>D129/$F$11*1000</f>
        <v>807.3983573475698</v>
      </c>
      <c r="G129" s="4"/>
      <c r="H129" s="44" t="e">
        <f>SUM(H121:H128)</f>
        <v>#REF!</v>
      </c>
      <c r="I129" s="4"/>
      <c r="J129" s="45" t="e">
        <f>H129/$J$11*1000</f>
        <v>#REF!</v>
      </c>
      <c r="K129" s="4"/>
      <c r="L129" s="44" t="e">
        <f>SUM(L121:L128)</f>
        <v>#REF!</v>
      </c>
      <c r="M129" s="4"/>
      <c r="N129" s="45" t="e">
        <f>L129/$N$11*1000</f>
        <v>#REF!</v>
      </c>
    </row>
    <row r="130" spans="1:14" x14ac:dyDescent="0.2">
      <c r="B130" s="18"/>
      <c r="C130" s="43"/>
      <c r="D130" s="37"/>
      <c r="E130" s="5"/>
      <c r="F130" s="38"/>
      <c r="G130" s="4"/>
      <c r="H130" s="37"/>
      <c r="I130" s="4"/>
      <c r="J130" s="38"/>
      <c r="K130" s="4"/>
      <c r="L130" s="37"/>
      <c r="M130" s="4"/>
      <c r="N130" s="38"/>
    </row>
    <row r="131" spans="1:14" x14ac:dyDescent="0.2">
      <c r="B131" s="2" t="s">
        <v>64</v>
      </c>
      <c r="D131" s="7" t="s">
        <v>0</v>
      </c>
      <c r="F131" s="6"/>
      <c r="G131" s="4"/>
      <c r="H131" s="7" t="s">
        <v>0</v>
      </c>
      <c r="I131" s="4"/>
      <c r="J131" s="6"/>
      <c r="K131" s="4"/>
      <c r="L131" s="4"/>
      <c r="M131" s="4"/>
      <c r="N131" s="6"/>
    </row>
    <row r="132" spans="1:14" x14ac:dyDescent="0.2">
      <c r="B132" s="18" t="s">
        <v>106</v>
      </c>
      <c r="D132" s="60">
        <v>575421</v>
      </c>
      <c r="F132" s="38">
        <f>D132/$F$11*1000</f>
        <v>88.397492146828498</v>
      </c>
      <c r="G132" s="4"/>
      <c r="H132" s="37" t="e">
        <f>#REF!</f>
        <v>#REF!</v>
      </c>
      <c r="I132" s="4"/>
      <c r="J132" s="38" t="e">
        <f>H132/$J$11*1000</f>
        <v>#REF!</v>
      </c>
      <c r="K132" s="4"/>
      <c r="L132" s="37" t="e">
        <f>#REF!</f>
        <v>#REF!</v>
      </c>
      <c r="M132" s="4"/>
      <c r="N132" s="38" t="e">
        <f>L132/$N$11*1000</f>
        <v>#REF!</v>
      </c>
    </row>
    <row r="133" spans="1:14" x14ac:dyDescent="0.2">
      <c r="B133" s="18" t="s">
        <v>148</v>
      </c>
      <c r="C133" s="4"/>
      <c r="D133" s="61">
        <v>0</v>
      </c>
      <c r="F133" s="61">
        <f>D133/$F$11*1000</f>
        <v>0</v>
      </c>
      <c r="G133" s="4"/>
      <c r="H133" s="61" t="e">
        <f>#REF!</f>
        <v>#REF!</v>
      </c>
      <c r="I133" s="4"/>
      <c r="J133" s="63" t="e">
        <f>H133/$J$11*1000</f>
        <v>#REF!</v>
      </c>
      <c r="K133" s="4"/>
      <c r="L133" s="61" t="e">
        <f>#REF!</f>
        <v>#REF!</v>
      </c>
      <c r="M133" s="4"/>
      <c r="N133" s="63" t="e">
        <f>L133/$N$11*1000</f>
        <v>#REF!</v>
      </c>
    </row>
    <row r="134" spans="1:14" x14ac:dyDescent="0.2">
      <c r="B134" s="18" t="s">
        <v>65</v>
      </c>
      <c r="C134" s="43"/>
      <c r="D134" s="62">
        <f>SUM(D132:D133)</f>
        <v>575421</v>
      </c>
      <c r="E134" s="5"/>
      <c r="F134" s="55">
        <f>SUM(F132:F133)</f>
        <v>88.397492146828498</v>
      </c>
      <c r="G134" s="4"/>
      <c r="H134" s="54" t="e">
        <f>SUM(H132:H133)</f>
        <v>#REF!</v>
      </c>
      <c r="I134" s="4"/>
      <c r="J134" s="55" t="e">
        <f>SUM(J132:J133)</f>
        <v>#REF!</v>
      </c>
      <c r="K134" s="4"/>
      <c r="L134" s="54" t="e">
        <f>SUM(L132:L133)</f>
        <v>#REF!</v>
      </c>
      <c r="M134" s="4"/>
      <c r="N134" s="55" t="e">
        <f>SUM(N132:N133)</f>
        <v>#REF!</v>
      </c>
    </row>
    <row r="135" spans="1:14" x14ac:dyDescent="0.2">
      <c r="C135" s="5"/>
      <c r="D135" s="4"/>
      <c r="E135" s="5"/>
      <c r="F135" s="6"/>
      <c r="G135" s="4"/>
      <c r="H135" s="4"/>
      <c r="I135" s="4"/>
      <c r="J135" s="6"/>
      <c r="K135" s="4"/>
      <c r="L135" s="4"/>
      <c r="M135" s="4"/>
      <c r="N135" s="6"/>
    </row>
    <row r="136" spans="1:14" x14ac:dyDescent="0.2">
      <c r="A136" s="2" t="s">
        <v>0</v>
      </c>
      <c r="B136" s="18" t="s">
        <v>66</v>
      </c>
      <c r="C136" s="5"/>
      <c r="D136" s="4"/>
      <c r="E136" s="5"/>
      <c r="F136" s="6"/>
      <c r="G136" s="4"/>
      <c r="H136" s="4"/>
      <c r="I136" s="4"/>
      <c r="J136" s="6"/>
      <c r="K136" s="4"/>
      <c r="L136" s="4"/>
      <c r="M136" s="4"/>
      <c r="N136" s="6"/>
    </row>
    <row r="137" spans="1:14" x14ac:dyDescent="0.2">
      <c r="B137" s="18" t="s">
        <v>107</v>
      </c>
      <c r="C137" s="47"/>
      <c r="D137" s="44">
        <v>3155664</v>
      </c>
      <c r="E137" s="4"/>
      <c r="F137" s="45">
        <f>D137/$F$11*1000</f>
        <v>484.78033241405757</v>
      </c>
      <c r="G137" s="4"/>
      <c r="H137" s="44" t="e">
        <f>#REF!</f>
        <v>#REF!</v>
      </c>
      <c r="I137" s="4"/>
      <c r="J137" s="45" t="e">
        <f>H137/$J$11*1000</f>
        <v>#REF!</v>
      </c>
      <c r="K137" s="4"/>
      <c r="L137" s="44" t="e">
        <f>#REF!</f>
        <v>#REF!</v>
      </c>
      <c r="M137" s="4"/>
      <c r="N137" s="45" t="e">
        <f>L137/$N$11*1000</f>
        <v>#REF!</v>
      </c>
    </row>
    <row r="138" spans="1:14" x14ac:dyDescent="0.2">
      <c r="B138" s="18" t="s">
        <v>67</v>
      </c>
      <c r="C138" s="43"/>
      <c r="D138" s="44">
        <f>D137</f>
        <v>3155664</v>
      </c>
      <c r="E138" s="5"/>
      <c r="F138" s="45">
        <f>D138/$F$11*1000</f>
        <v>484.78033241405757</v>
      </c>
      <c r="G138" s="4"/>
      <c r="H138" s="44" t="e">
        <f>H137</f>
        <v>#REF!</v>
      </c>
      <c r="I138" s="4"/>
      <c r="J138" s="45" t="e">
        <f>H138/$J$11*1000</f>
        <v>#REF!</v>
      </c>
      <c r="K138" s="4"/>
      <c r="L138" s="44" t="e">
        <f>L137</f>
        <v>#REF!</v>
      </c>
      <c r="M138" s="4"/>
      <c r="N138" s="45" t="e">
        <f>L138/$N$11*1000</f>
        <v>#REF!</v>
      </c>
    </row>
    <row r="139" spans="1:14" x14ac:dyDescent="0.2">
      <c r="D139" s="7" t="s">
        <v>0</v>
      </c>
      <c r="F139" s="6"/>
      <c r="G139" s="4"/>
      <c r="H139" s="7" t="s">
        <v>0</v>
      </c>
      <c r="I139" s="4"/>
      <c r="J139" s="6"/>
      <c r="K139" s="4"/>
      <c r="L139" s="4"/>
      <c r="M139" s="4"/>
      <c r="N139" s="6"/>
    </row>
    <row r="140" spans="1:14" x14ac:dyDescent="0.2">
      <c r="B140" s="18" t="s">
        <v>68</v>
      </c>
      <c r="C140" s="4"/>
      <c r="D140" s="4"/>
      <c r="E140" s="4"/>
      <c r="F140" s="6"/>
      <c r="G140" s="4"/>
      <c r="H140" s="4"/>
      <c r="I140" s="4"/>
      <c r="J140" s="6"/>
      <c r="K140" s="4"/>
      <c r="L140" s="4"/>
      <c r="M140" s="4"/>
      <c r="N140" s="6"/>
    </row>
    <row r="141" spans="1:14" x14ac:dyDescent="0.2">
      <c r="B141" s="18" t="s">
        <v>108</v>
      </c>
      <c r="C141" s="4"/>
      <c r="D141" s="5">
        <v>40000</v>
      </c>
      <c r="E141" s="4"/>
      <c r="F141" s="30">
        <f>D141/$F$11*1000</f>
        <v>6.1448916286912363</v>
      </c>
      <c r="G141" s="4"/>
      <c r="H141" s="11">
        <v>0</v>
      </c>
      <c r="I141" s="4"/>
      <c r="J141" s="30">
        <f>H141/$F$11*1000</f>
        <v>0</v>
      </c>
      <c r="K141" s="4"/>
      <c r="L141" s="5">
        <v>0</v>
      </c>
      <c r="M141" s="4"/>
      <c r="N141" s="6" t="e">
        <f>L141/$N$11*1000</f>
        <v>#REF!</v>
      </c>
    </row>
    <row r="142" spans="1:14" x14ac:dyDescent="0.2">
      <c r="B142" s="18" t="s">
        <v>140</v>
      </c>
      <c r="C142" s="5"/>
      <c r="D142" s="4">
        <v>0</v>
      </c>
      <c r="E142" s="5"/>
      <c r="F142" s="6">
        <f>D142/$F$11*1000</f>
        <v>0</v>
      </c>
      <c r="G142" s="4"/>
      <c r="H142" s="12" t="e">
        <f>#REF!</f>
        <v>#REF!</v>
      </c>
      <c r="I142" s="4"/>
      <c r="J142" s="6" t="e">
        <f>H142/$J$11*1000</f>
        <v>#REF!</v>
      </c>
      <c r="K142" s="4"/>
      <c r="L142" s="4" t="e">
        <f>#REF!</f>
        <v>#REF!</v>
      </c>
      <c r="M142" s="4"/>
      <c r="N142" s="6" t="e">
        <f>L142/$N$11*1000</f>
        <v>#REF!</v>
      </c>
    </row>
    <row r="143" spans="1:14" x14ac:dyDescent="0.2">
      <c r="B143" s="18" t="s">
        <v>141</v>
      </c>
      <c r="D143" s="31">
        <v>2806944</v>
      </c>
      <c r="F143" s="32">
        <f>D143/$F$11*1000</f>
        <v>431.20916719512735</v>
      </c>
      <c r="H143" s="14" t="e">
        <f>#REF!</f>
        <v>#REF!</v>
      </c>
      <c r="J143" s="32" t="e">
        <f>H143/$J$11*1000</f>
        <v>#REF!</v>
      </c>
      <c r="L143" s="51">
        <v>0</v>
      </c>
      <c r="N143" s="32" t="e">
        <f>L143/$N$11*1000</f>
        <v>#REF!</v>
      </c>
    </row>
    <row r="144" spans="1:14" x14ac:dyDescent="0.2">
      <c r="B144" s="18" t="s">
        <v>21</v>
      </c>
      <c r="C144" s="43"/>
      <c r="D144" s="54">
        <f>SUM(D141:D143)</f>
        <v>2846944</v>
      </c>
      <c r="E144" s="5"/>
      <c r="F144" s="55">
        <f>D144/$F$11*1000</f>
        <v>437.35405882381855</v>
      </c>
      <c r="G144" s="4"/>
      <c r="H144" s="54" t="e">
        <f>SUM(H141:H143)</f>
        <v>#REF!</v>
      </c>
      <c r="I144" s="4"/>
      <c r="J144" s="55" t="e">
        <f>H144/$J$11*1000</f>
        <v>#REF!</v>
      </c>
      <c r="K144" s="4"/>
      <c r="L144" s="54" t="e">
        <f>SUM(L142:L142)</f>
        <v>#REF!</v>
      </c>
      <c r="M144" s="4"/>
      <c r="N144" s="55" t="e">
        <f>L144/$N$11*1000</f>
        <v>#REF!</v>
      </c>
    </row>
    <row r="145" spans="2:14" x14ac:dyDescent="0.2">
      <c r="D145" s="7" t="s">
        <v>0</v>
      </c>
      <c r="F145" s="6"/>
      <c r="G145" s="4"/>
      <c r="H145" s="7" t="s">
        <v>0</v>
      </c>
      <c r="I145" s="4"/>
      <c r="J145" s="6"/>
      <c r="K145" s="4"/>
      <c r="L145" s="4"/>
      <c r="M145" s="4"/>
      <c r="N145" s="6"/>
    </row>
    <row r="146" spans="2:14" x14ac:dyDescent="0.2">
      <c r="B146" s="18" t="s">
        <v>69</v>
      </c>
      <c r="D146" s="4"/>
      <c r="F146" s="6"/>
      <c r="G146" s="4"/>
      <c r="H146" s="4"/>
      <c r="I146" s="4"/>
      <c r="J146" s="6"/>
      <c r="K146" s="4"/>
      <c r="L146" s="4"/>
      <c r="M146" s="4"/>
      <c r="N146" s="6"/>
    </row>
    <row r="147" spans="2:14" x14ac:dyDescent="0.2">
      <c r="B147" s="18" t="s">
        <v>109</v>
      </c>
      <c r="D147" s="4">
        <v>200156</v>
      </c>
      <c r="F147" s="6">
        <f>D147/$F$11*1000</f>
        <v>30.748423220808078</v>
      </c>
      <c r="G147" s="4"/>
      <c r="H147" s="12" t="e">
        <f>#REF!</f>
        <v>#REF!</v>
      </c>
      <c r="I147" s="4"/>
      <c r="J147" s="6" t="e">
        <f t="shared" ref="J147:J155" si="9">H147/$J$11*1000</f>
        <v>#REF!</v>
      </c>
      <c r="K147" s="4"/>
      <c r="L147" s="8">
        <v>0</v>
      </c>
      <c r="M147" s="4"/>
      <c r="N147" s="6" t="e">
        <f t="shared" ref="N147:N155" si="10">L147/$N$11*1000</f>
        <v>#REF!</v>
      </c>
    </row>
    <row r="148" spans="2:14" x14ac:dyDescent="0.2">
      <c r="B148" s="18" t="s">
        <v>110</v>
      </c>
      <c r="D148" s="4">
        <v>370363</v>
      </c>
      <c r="F148" s="6">
        <f t="shared" ref="F148:F155" si="11">D148/$F$11*1000</f>
        <v>56.896012456924304</v>
      </c>
      <c r="G148" s="4"/>
      <c r="H148" s="12" t="e">
        <f>#REF!</f>
        <v>#REF!</v>
      </c>
      <c r="I148" s="4"/>
      <c r="J148" s="6" t="e">
        <f t="shared" si="9"/>
        <v>#REF!</v>
      </c>
      <c r="K148" s="4"/>
      <c r="L148" s="8" t="e">
        <f>#REF!</f>
        <v>#REF!</v>
      </c>
      <c r="M148" s="4"/>
      <c r="N148" s="6" t="e">
        <f t="shared" si="10"/>
        <v>#REF!</v>
      </c>
    </row>
    <row r="149" spans="2:14" x14ac:dyDescent="0.2">
      <c r="B149" s="18" t="s">
        <v>111</v>
      </c>
      <c r="D149" s="4">
        <v>647113</v>
      </c>
      <c r="F149" s="6">
        <f t="shared" si="11"/>
        <v>99.41098141293179</v>
      </c>
      <c r="G149" s="4"/>
      <c r="H149" s="12" t="e">
        <f>#REF!</f>
        <v>#REF!</v>
      </c>
      <c r="J149" s="6" t="e">
        <f t="shared" si="9"/>
        <v>#REF!</v>
      </c>
      <c r="L149" s="8" t="e">
        <f>#REF!</f>
        <v>#REF!</v>
      </c>
      <c r="N149" s="6" t="e">
        <f t="shared" si="10"/>
        <v>#REF!</v>
      </c>
    </row>
    <row r="150" spans="2:14" x14ac:dyDescent="0.2">
      <c r="B150" s="18" t="s">
        <v>112</v>
      </c>
      <c r="D150" s="4">
        <v>529730</v>
      </c>
      <c r="F150" s="6">
        <f t="shared" si="11"/>
        <v>81.378336061665209</v>
      </c>
      <c r="G150" s="4"/>
      <c r="H150" s="12" t="e">
        <f>#REF!</f>
        <v>#REF!</v>
      </c>
      <c r="J150" s="6" t="e">
        <f t="shared" si="9"/>
        <v>#REF!</v>
      </c>
      <c r="L150" s="8" t="e">
        <f>#REF!</f>
        <v>#REF!</v>
      </c>
      <c r="N150" s="6" t="e">
        <f t="shared" si="10"/>
        <v>#REF!</v>
      </c>
    </row>
    <row r="151" spans="2:14" x14ac:dyDescent="0.2">
      <c r="B151" s="18" t="s">
        <v>113</v>
      </c>
      <c r="D151" s="4">
        <v>1057678</v>
      </c>
      <c r="F151" s="6">
        <f>D151/$F$11*1000</f>
        <v>162.48291720127222</v>
      </c>
      <c r="G151" s="4"/>
      <c r="H151" s="12" t="e">
        <f>#REF!</f>
        <v>#REF!</v>
      </c>
      <c r="J151" s="6" t="e">
        <f>H151/$J$11*1000</f>
        <v>#REF!</v>
      </c>
      <c r="L151" s="8" t="e">
        <f>#REF!</f>
        <v>#REF!</v>
      </c>
      <c r="N151" s="6" t="e">
        <f>L151/$N$11*1000</f>
        <v>#REF!</v>
      </c>
    </row>
    <row r="152" spans="2:14" x14ac:dyDescent="0.2">
      <c r="B152" s="18" t="s">
        <v>114</v>
      </c>
      <c r="D152" s="4">
        <v>0</v>
      </c>
      <c r="F152" s="6">
        <f>D152/$F$11*1000</f>
        <v>0</v>
      </c>
      <c r="G152" s="4"/>
      <c r="H152" s="12">
        <v>0</v>
      </c>
      <c r="J152" s="6">
        <f>H152/$J$11*1000</f>
        <v>0</v>
      </c>
      <c r="L152" s="8" t="e">
        <f>#REF!</f>
        <v>#REF!</v>
      </c>
      <c r="N152" s="6" t="e">
        <f>L152/$N$11*1000</f>
        <v>#REF!</v>
      </c>
    </row>
    <row r="153" spans="2:14" x14ac:dyDescent="0.2">
      <c r="B153" s="18" t="s">
        <v>115</v>
      </c>
      <c r="D153" s="4">
        <v>848070</v>
      </c>
      <c r="F153" s="6">
        <f t="shared" si="11"/>
        <v>130.28245608860442</v>
      </c>
      <c r="G153" s="4"/>
      <c r="H153" s="12">
        <v>0</v>
      </c>
      <c r="J153" s="6">
        <f t="shared" si="9"/>
        <v>0</v>
      </c>
      <c r="L153" s="8">
        <v>0</v>
      </c>
      <c r="N153" s="6" t="e">
        <f t="shared" si="10"/>
        <v>#REF!</v>
      </c>
    </row>
    <row r="154" spans="2:14" x14ac:dyDescent="0.2">
      <c r="B154" s="18" t="s">
        <v>107</v>
      </c>
      <c r="D154" s="41">
        <v>91812</v>
      </c>
      <c r="F154" s="32">
        <f t="shared" si="11"/>
        <v>14.104369755334995</v>
      </c>
      <c r="G154" s="4"/>
      <c r="H154" s="14" t="e">
        <f>#REF!</f>
        <v>#REF!</v>
      </c>
      <c r="I154" s="4"/>
      <c r="J154" s="42" t="e">
        <f t="shared" si="9"/>
        <v>#REF!</v>
      </c>
      <c r="K154" s="4"/>
      <c r="L154" s="10" t="e">
        <f>#REF!</f>
        <v>#REF!</v>
      </c>
      <c r="M154" s="4"/>
      <c r="N154" s="42" t="e">
        <f t="shared" si="10"/>
        <v>#REF!</v>
      </c>
    </row>
    <row r="155" spans="2:14" x14ac:dyDescent="0.2">
      <c r="B155" s="18" t="s">
        <v>70</v>
      </c>
      <c r="C155" s="4"/>
      <c r="D155" s="44">
        <f>SUM(D147:D154)</f>
        <v>3744922</v>
      </c>
      <c r="E155" s="4"/>
      <c r="F155" s="56">
        <f t="shared" si="11"/>
        <v>575.30349619754111</v>
      </c>
      <c r="G155" s="4"/>
      <c r="H155" s="44" t="e">
        <f>SUM(H147:H154)</f>
        <v>#REF!</v>
      </c>
      <c r="I155" s="4"/>
      <c r="J155" s="45" t="e">
        <f t="shared" si="9"/>
        <v>#REF!</v>
      </c>
      <c r="K155" s="4"/>
      <c r="L155" s="44" t="e">
        <f>SUM(L147:L154)</f>
        <v>#REF!</v>
      </c>
      <c r="M155" s="4"/>
      <c r="N155" s="45" t="e">
        <f t="shared" si="10"/>
        <v>#REF!</v>
      </c>
    </row>
    <row r="156" spans="2:14" x14ac:dyDescent="0.2">
      <c r="C156" s="4"/>
      <c r="D156" s="4"/>
      <c r="E156" s="4"/>
      <c r="F156" s="6"/>
      <c r="G156" s="4"/>
      <c r="H156" s="4"/>
      <c r="I156" s="4"/>
      <c r="J156" s="6"/>
      <c r="K156" s="4"/>
      <c r="L156" s="4"/>
      <c r="M156" s="4"/>
      <c r="N156" s="6"/>
    </row>
    <row r="157" spans="2:14" x14ac:dyDescent="0.2">
      <c r="B157" s="18" t="s">
        <v>123</v>
      </c>
      <c r="C157" s="43"/>
      <c r="D157" s="44">
        <f>SUM(D155,D144,D138,D134,D129,D118,D112,D107,D91,D75,D68)</f>
        <v>52520037</v>
      </c>
      <c r="E157" s="5"/>
      <c r="F157" s="45">
        <f>D157/$F$11*1000</f>
        <v>8068.2483924963508</v>
      </c>
      <c r="G157" s="4"/>
      <c r="H157" s="44" t="e">
        <f>SUM(H155,H144,H138,H134,H129,H118,H112,H107,H91,H75,H68)</f>
        <v>#REF!</v>
      </c>
      <c r="I157" s="4"/>
      <c r="J157" s="45" t="e">
        <f>H157/$J$11*1000</f>
        <v>#REF!</v>
      </c>
      <c r="K157" s="4"/>
      <c r="L157" s="44" t="e">
        <f>SUM(L155,L144,L138,L134,L129,L118,L112,L107,L91,L75,L68)</f>
        <v>#REF!</v>
      </c>
      <c r="M157" s="4"/>
      <c r="N157" s="45" t="e">
        <f>L157/$N$11*1000</f>
        <v>#REF!</v>
      </c>
    </row>
    <row r="158" spans="2:14" x14ac:dyDescent="0.2">
      <c r="C158" s="5"/>
      <c r="D158" s="4"/>
      <c r="E158" s="5"/>
      <c r="F158" s="6"/>
      <c r="G158" s="4"/>
      <c r="H158" s="4"/>
      <c r="I158" s="4"/>
      <c r="J158" s="6"/>
      <c r="K158" s="4"/>
      <c r="L158" s="4"/>
      <c r="M158" s="4"/>
      <c r="N158" s="6"/>
    </row>
    <row r="159" spans="2:14" x14ac:dyDescent="0.2">
      <c r="B159" s="18" t="s">
        <v>28</v>
      </c>
      <c r="C159" s="5"/>
    </row>
    <row r="160" spans="2:14" x14ac:dyDescent="0.2">
      <c r="B160" s="18" t="s">
        <v>72</v>
      </c>
      <c r="C160" s="5"/>
      <c r="D160" s="5">
        <v>0</v>
      </c>
      <c r="E160" s="5"/>
      <c r="F160" s="30">
        <f>D160/$F$11*1000</f>
        <v>0</v>
      </c>
      <c r="G160" s="4"/>
      <c r="H160" s="5" t="e">
        <f>#REF!</f>
        <v>#REF!</v>
      </c>
      <c r="I160" s="4"/>
      <c r="J160" s="30" t="e">
        <f>H160/$J$11*1000</f>
        <v>#REF!</v>
      </c>
      <c r="K160" s="4"/>
      <c r="L160" s="1" t="e">
        <f>#REF!</f>
        <v>#REF!</v>
      </c>
      <c r="M160" s="4"/>
      <c r="N160" s="30" t="e">
        <f>L160/$N$11*1000</f>
        <v>#REF!</v>
      </c>
    </row>
    <row r="161" spans="2:14" x14ac:dyDescent="0.2">
      <c r="B161" s="18" t="s">
        <v>147</v>
      </c>
      <c r="D161" s="4">
        <v>0</v>
      </c>
      <c r="E161" s="5"/>
      <c r="F161" s="6">
        <f>D161/$F$11*1000</f>
        <v>0</v>
      </c>
      <c r="H161" s="4">
        <v>0</v>
      </c>
      <c r="I161" s="4"/>
      <c r="J161" s="6">
        <f>H161/$J$11*1000</f>
        <v>0</v>
      </c>
      <c r="K161" s="4"/>
      <c r="L161" s="8" t="e">
        <f>#REF!</f>
        <v>#REF!</v>
      </c>
      <c r="M161" s="4"/>
      <c r="N161" s="6" t="e">
        <f>L161/$N$11*1000</f>
        <v>#REF!</v>
      </c>
    </row>
    <row r="162" spans="2:14" x14ac:dyDescent="0.2">
      <c r="B162" s="18" t="s">
        <v>71</v>
      </c>
      <c r="D162" s="4">
        <v>0</v>
      </c>
      <c r="E162" s="5"/>
      <c r="F162" s="6">
        <f t="shared" ref="F162:F167" si="12">D162/$F$11*1000</f>
        <v>0</v>
      </c>
      <c r="H162" s="4" t="e">
        <f>#REF!</f>
        <v>#REF!</v>
      </c>
      <c r="I162" s="4"/>
      <c r="J162" s="6" t="e">
        <f t="shared" ref="J162:J167" si="13">H162/$J$11*1000</f>
        <v>#REF!</v>
      </c>
      <c r="K162" s="4"/>
      <c r="L162" s="8" t="e">
        <f>#REF!</f>
        <v>#REF!</v>
      </c>
      <c r="M162" s="4"/>
      <c r="N162" s="6" t="e">
        <f t="shared" ref="N162:N167" si="14">L162/$N$11*1000</f>
        <v>#REF!</v>
      </c>
    </row>
    <row r="163" spans="2:14" x14ac:dyDescent="0.2">
      <c r="B163" s="18" t="s">
        <v>73</v>
      </c>
      <c r="D163" s="4">
        <v>0</v>
      </c>
      <c r="E163" s="5"/>
      <c r="F163" s="6">
        <f t="shared" si="12"/>
        <v>0</v>
      </c>
      <c r="H163" s="4" t="e">
        <f>#REF!</f>
        <v>#REF!</v>
      </c>
      <c r="I163" s="4"/>
      <c r="J163" s="6" t="e">
        <f t="shared" si="13"/>
        <v>#REF!</v>
      </c>
      <c r="K163" s="4"/>
      <c r="L163" s="8" t="e">
        <f>#REF!</f>
        <v>#REF!</v>
      </c>
      <c r="M163" s="4"/>
      <c r="N163" s="6" t="e">
        <f t="shared" si="14"/>
        <v>#REF!</v>
      </c>
    </row>
    <row r="164" spans="2:14" x14ac:dyDescent="0.2">
      <c r="B164" s="18" t="s">
        <v>74</v>
      </c>
      <c r="D164" s="4">
        <v>0</v>
      </c>
      <c r="E164" s="5"/>
      <c r="F164" s="6">
        <f t="shared" si="12"/>
        <v>0</v>
      </c>
      <c r="G164" s="4"/>
      <c r="H164" s="12" t="e">
        <f>#REF!</f>
        <v>#REF!</v>
      </c>
      <c r="I164" s="4"/>
      <c r="J164" s="6" t="e">
        <f t="shared" si="13"/>
        <v>#REF!</v>
      </c>
      <c r="K164" s="4"/>
      <c r="L164" s="8" t="e">
        <f>#REF!</f>
        <v>#REF!</v>
      </c>
      <c r="M164" s="4"/>
      <c r="N164" s="6" t="e">
        <f t="shared" si="14"/>
        <v>#REF!</v>
      </c>
    </row>
    <row r="165" spans="2:14" x14ac:dyDescent="0.2">
      <c r="B165" s="18" t="s">
        <v>142</v>
      </c>
      <c r="D165" s="48">
        <v>0</v>
      </c>
      <c r="E165" s="5"/>
      <c r="F165" s="49">
        <f t="shared" si="12"/>
        <v>0</v>
      </c>
      <c r="G165" s="4"/>
      <c r="H165" s="12" t="e">
        <f>#REF!</f>
        <v>#REF!</v>
      </c>
      <c r="I165" s="4"/>
      <c r="J165" s="49" t="e">
        <f t="shared" si="13"/>
        <v>#REF!</v>
      </c>
      <c r="K165" s="4"/>
      <c r="L165" s="8">
        <v>0</v>
      </c>
      <c r="M165" s="4"/>
      <c r="N165" s="49" t="e">
        <f t="shared" si="14"/>
        <v>#REF!</v>
      </c>
    </row>
    <row r="166" spans="2:14" x14ac:dyDescent="0.2">
      <c r="B166" s="18" t="s">
        <v>75</v>
      </c>
      <c r="D166" s="31">
        <v>0</v>
      </c>
      <c r="E166" s="5"/>
      <c r="F166" s="32">
        <f t="shared" si="12"/>
        <v>0</v>
      </c>
      <c r="G166" s="4"/>
      <c r="H166" s="14" t="e">
        <f>#REF!</f>
        <v>#REF!</v>
      </c>
      <c r="I166" s="4"/>
      <c r="J166" s="32" t="e">
        <f t="shared" si="13"/>
        <v>#REF!</v>
      </c>
      <c r="K166" s="4"/>
      <c r="L166" s="10" t="e">
        <f>#REF!</f>
        <v>#REF!</v>
      </c>
      <c r="M166" s="4"/>
      <c r="N166" s="32" t="e">
        <f t="shared" si="14"/>
        <v>#REF!</v>
      </c>
    </row>
    <row r="167" spans="2:14" x14ac:dyDescent="0.2">
      <c r="B167" s="18" t="s">
        <v>143</v>
      </c>
      <c r="D167" s="57">
        <f>SUM(D160:D166)</f>
        <v>0</v>
      </c>
      <c r="E167" s="5"/>
      <c r="F167" s="56">
        <f t="shared" si="12"/>
        <v>0</v>
      </c>
      <c r="G167" s="4"/>
      <c r="H167" s="58" t="e">
        <f>SUM(H160:H166)</f>
        <v>#REF!</v>
      </c>
      <c r="I167" s="4"/>
      <c r="J167" s="56" t="e">
        <f t="shared" si="13"/>
        <v>#REF!</v>
      </c>
      <c r="K167" s="4"/>
      <c r="L167" s="59" t="e">
        <f>SUM(L160:L166)</f>
        <v>#REF!</v>
      </c>
      <c r="M167" s="4"/>
      <c r="N167" s="56" t="e">
        <f t="shared" si="14"/>
        <v>#REF!</v>
      </c>
    </row>
    <row r="168" spans="2:14" x14ac:dyDescent="0.2">
      <c r="B168" s="18"/>
      <c r="D168" s="48"/>
      <c r="E168" s="5"/>
      <c r="F168" s="49"/>
      <c r="G168" s="4"/>
      <c r="H168" s="13"/>
      <c r="I168" s="4"/>
      <c r="J168" s="49"/>
      <c r="K168" s="4"/>
      <c r="L168" s="9"/>
      <c r="M168" s="4"/>
      <c r="N168" s="49"/>
    </row>
    <row r="169" spans="2:14" ht="12" thickBot="1" x14ac:dyDescent="0.25">
      <c r="B169" s="18" t="s">
        <v>124</v>
      </c>
      <c r="C169" s="43"/>
      <c r="D169" s="35">
        <f>D157+SUM(D160:D166)</f>
        <v>52520037</v>
      </c>
      <c r="E169" s="5"/>
      <c r="F169" s="36">
        <f>D169/$F$11*1000</f>
        <v>8068.2483924963508</v>
      </c>
      <c r="G169" s="4"/>
      <c r="H169" s="35" t="e">
        <f>H157+SUM(H160:H166)</f>
        <v>#REF!</v>
      </c>
      <c r="I169" s="4"/>
      <c r="J169" s="36" t="e">
        <f>H169/$J$11*1000</f>
        <v>#REF!</v>
      </c>
      <c r="K169" s="4"/>
      <c r="L169" s="35" t="e">
        <f>L157+SUM(L160:L166)</f>
        <v>#REF!</v>
      </c>
      <c r="M169" s="4"/>
      <c r="N169" s="36" t="e">
        <f>L169/$N$11*1000</f>
        <v>#REF!</v>
      </c>
    </row>
    <row r="170" spans="2:14" ht="12" thickTop="1" x14ac:dyDescent="0.2">
      <c r="D170" s="7" t="s">
        <v>0</v>
      </c>
      <c r="F170" s="6"/>
      <c r="G170" s="4"/>
      <c r="H170" s="4"/>
      <c r="I170" s="4"/>
      <c r="J170" s="6"/>
      <c r="K170" s="4"/>
      <c r="L170" s="4"/>
      <c r="M170" s="4"/>
      <c r="N170" s="6"/>
    </row>
    <row r="171" spans="2:14" x14ac:dyDescent="0.2">
      <c r="B171" s="18" t="s">
        <v>37</v>
      </c>
      <c r="C171" s="5"/>
      <c r="D171" s="5">
        <v>4572497</v>
      </c>
      <c r="E171" s="5"/>
      <c r="F171" s="30">
        <f>D171/$F$11*1000</f>
        <v>702.43746343789485</v>
      </c>
      <c r="G171" s="4"/>
      <c r="H171" s="5" t="e">
        <f>#REF!</f>
        <v>#REF!</v>
      </c>
      <c r="I171" s="4"/>
      <c r="J171" s="30" t="e">
        <f>H171/$J$11*1000</f>
        <v>#REF!</v>
      </c>
      <c r="K171" s="4"/>
      <c r="L171" s="5" t="e">
        <f>#REF!</f>
        <v>#REF!</v>
      </c>
      <c r="M171" s="4"/>
      <c r="N171" s="30" t="e">
        <f>L171/$N$11*1000</f>
        <v>#REF!</v>
      </c>
    </row>
    <row r="172" spans="2:14" x14ac:dyDescent="0.2">
      <c r="B172" s="18" t="s">
        <v>76</v>
      </c>
      <c r="D172" s="31">
        <v>0</v>
      </c>
      <c r="F172" s="32">
        <f>D172/$F$11*1000</f>
        <v>0</v>
      </c>
      <c r="G172" s="4"/>
      <c r="H172" s="31" t="e">
        <f>#REF!</f>
        <v>#REF!</v>
      </c>
      <c r="I172" s="4"/>
      <c r="J172" s="32" t="e">
        <f>H172/$J$11*1000</f>
        <v>#REF!</v>
      </c>
      <c r="K172" s="4"/>
      <c r="L172" s="31" t="e">
        <f>#REF!</f>
        <v>#REF!</v>
      </c>
      <c r="M172" s="4"/>
      <c r="N172" s="32" t="e">
        <f>L172/$N$11*1000</f>
        <v>#REF!</v>
      </c>
    </row>
    <row r="173" spans="2:14" x14ac:dyDescent="0.2">
      <c r="B173" s="18" t="s">
        <v>22</v>
      </c>
      <c r="C173" s="34"/>
      <c r="D173" s="44">
        <f>SUM(D171:D172)</f>
        <v>4572497</v>
      </c>
      <c r="F173" s="45">
        <f>D173/$F$11*1000</f>
        <v>702.43746343789485</v>
      </c>
      <c r="G173" s="4"/>
      <c r="H173" s="44" t="e">
        <f>#REF!</f>
        <v>#REF!</v>
      </c>
      <c r="I173" s="4"/>
      <c r="J173" s="45" t="e">
        <f>H173/$J$11*1000</f>
        <v>#REF!</v>
      </c>
      <c r="K173" s="4"/>
      <c r="L173" s="44" t="e">
        <f>SUM(L171:L172)</f>
        <v>#REF!</v>
      </c>
      <c r="M173" s="4"/>
      <c r="N173" s="45" t="e">
        <f>L173/$N$11*1000</f>
        <v>#REF!</v>
      </c>
    </row>
    <row r="174" spans="2:14" x14ac:dyDescent="0.2">
      <c r="C174" s="5"/>
      <c r="D174" s="7" t="s">
        <v>0</v>
      </c>
      <c r="E174" s="5"/>
      <c r="F174" s="6"/>
      <c r="G174" s="4"/>
      <c r="H174" s="7" t="s">
        <v>0</v>
      </c>
      <c r="I174" s="4"/>
      <c r="J174" s="6"/>
      <c r="K174" s="4"/>
      <c r="L174" s="4"/>
      <c r="M174" s="4"/>
      <c r="N174" s="6"/>
    </row>
    <row r="175" spans="2:14" ht="12" thickBot="1" x14ac:dyDescent="0.25">
      <c r="B175" s="18" t="s">
        <v>29</v>
      </c>
      <c r="C175" s="5"/>
      <c r="D175" s="35">
        <f>D169+D173</f>
        <v>57092534</v>
      </c>
      <c r="E175" s="5"/>
      <c r="F175" s="35">
        <f>D175/$F$11*1000</f>
        <v>8770.6858559342454</v>
      </c>
      <c r="G175" s="4"/>
      <c r="H175" s="35" t="e">
        <f>H169+H173</f>
        <v>#REF!</v>
      </c>
      <c r="I175" s="4"/>
      <c r="J175" s="35" t="e">
        <f>H175/$J$11*1000</f>
        <v>#REF!</v>
      </c>
      <c r="K175" s="4"/>
      <c r="L175" s="35" t="e">
        <f>L169+L171+L172</f>
        <v>#REF!</v>
      </c>
      <c r="M175" s="4"/>
      <c r="N175" s="35" t="e">
        <f>L175/$N$11*1000</f>
        <v>#REF!</v>
      </c>
    </row>
    <row r="176" spans="2:14" ht="12" thickTop="1" x14ac:dyDescent="0.2">
      <c r="C176" s="5"/>
      <c r="D176" s="7" t="s">
        <v>0</v>
      </c>
      <c r="E176" s="5"/>
      <c r="F176" s="6"/>
      <c r="G176" s="4"/>
      <c r="H176" s="7" t="s">
        <v>0</v>
      </c>
      <c r="I176" s="4"/>
      <c r="J176" s="6"/>
      <c r="K176" s="4"/>
      <c r="L176" s="4"/>
      <c r="M176" s="4"/>
      <c r="N176" s="6"/>
    </row>
    <row r="177" spans="4:14" x14ac:dyDescent="0.2">
      <c r="D177" s="4"/>
      <c r="F177" s="6"/>
      <c r="G177" s="4"/>
      <c r="H177" s="4"/>
      <c r="I177" s="4"/>
      <c r="J177" s="6"/>
      <c r="K177" s="4"/>
      <c r="L177" s="4"/>
      <c r="M177" s="4"/>
      <c r="N177" s="6"/>
    </row>
    <row r="178" spans="4:14" x14ac:dyDescent="0.2">
      <c r="D178" s="4"/>
      <c r="F178" s="6"/>
      <c r="G178" s="4"/>
      <c r="H178" s="4"/>
      <c r="I178" s="4"/>
      <c r="J178" s="6"/>
      <c r="K178" s="4"/>
      <c r="L178" s="4"/>
      <c r="M178" s="4"/>
      <c r="N178" s="6"/>
    </row>
    <row r="179" spans="4:14" x14ac:dyDescent="0.2">
      <c r="D179" s="4"/>
      <c r="F179" s="6"/>
      <c r="G179" s="4"/>
      <c r="H179" s="4"/>
      <c r="I179" s="4"/>
      <c r="J179" s="6"/>
      <c r="K179" s="4"/>
      <c r="L179" s="4"/>
      <c r="M179" s="4"/>
      <c r="N179" s="6"/>
    </row>
    <row r="180" spans="4:14" x14ac:dyDescent="0.2">
      <c r="D180" s="4"/>
      <c r="F180" s="6"/>
      <c r="G180" s="4"/>
      <c r="H180" s="4"/>
      <c r="I180" s="4"/>
      <c r="J180" s="6"/>
      <c r="K180" s="4"/>
      <c r="L180" s="4"/>
      <c r="M180" s="4"/>
      <c r="N180" s="6"/>
    </row>
    <row r="181" spans="4:14" x14ac:dyDescent="0.2">
      <c r="D181" s="4"/>
      <c r="F181" s="6"/>
      <c r="G181" s="4"/>
      <c r="H181" s="4"/>
      <c r="I181" s="4"/>
      <c r="J181" s="6"/>
      <c r="K181" s="4"/>
      <c r="L181" s="4"/>
      <c r="M181" s="4"/>
      <c r="N181" s="6"/>
    </row>
    <row r="182" spans="4:14" x14ac:dyDescent="0.2">
      <c r="D182" s="4"/>
      <c r="F182" s="6"/>
      <c r="G182" s="4"/>
      <c r="H182" s="4"/>
      <c r="I182" s="4"/>
      <c r="J182" s="6"/>
      <c r="K182" s="4"/>
      <c r="L182" s="4"/>
      <c r="M182" s="4"/>
      <c r="N182" s="6"/>
    </row>
    <row r="183" spans="4:14" x14ac:dyDescent="0.2">
      <c r="D183" s="4"/>
      <c r="F183" s="6"/>
      <c r="G183" s="4"/>
      <c r="H183" s="4"/>
      <c r="I183" s="4"/>
      <c r="J183" s="6"/>
      <c r="K183" s="4"/>
      <c r="L183" s="4"/>
      <c r="M183" s="4"/>
      <c r="N183" s="6"/>
    </row>
    <row r="184" spans="4:14" x14ac:dyDescent="0.2">
      <c r="D184" s="4"/>
      <c r="F184" s="6"/>
      <c r="G184" s="4"/>
      <c r="H184" s="4"/>
      <c r="I184" s="4"/>
      <c r="J184" s="6"/>
      <c r="K184" s="4"/>
      <c r="L184" s="4"/>
      <c r="M184" s="4"/>
      <c r="N184" s="6"/>
    </row>
    <row r="185" spans="4:14" x14ac:dyDescent="0.2">
      <c r="D185" s="4"/>
      <c r="F185" s="6"/>
      <c r="G185" s="4"/>
      <c r="H185" s="4"/>
      <c r="I185" s="4"/>
      <c r="J185" s="6"/>
      <c r="K185" s="4"/>
      <c r="L185" s="4"/>
      <c r="M185" s="4"/>
      <c r="N185" s="6"/>
    </row>
    <row r="186" spans="4:14" x14ac:dyDescent="0.2">
      <c r="D186" s="4"/>
      <c r="F186" s="6"/>
      <c r="G186" s="4"/>
      <c r="H186" s="4"/>
      <c r="I186" s="4"/>
      <c r="J186" s="6"/>
      <c r="K186" s="4"/>
      <c r="L186" s="4"/>
      <c r="M186" s="4"/>
      <c r="N186" s="6"/>
    </row>
    <row r="187" spans="4:14" x14ac:dyDescent="0.2">
      <c r="D187" s="4"/>
      <c r="F187" s="6"/>
      <c r="G187" s="4"/>
      <c r="H187" s="4"/>
      <c r="I187" s="4"/>
      <c r="J187" s="6"/>
      <c r="K187" s="4"/>
      <c r="L187" s="4"/>
      <c r="M187" s="4"/>
      <c r="N187" s="6"/>
    </row>
    <row r="188" spans="4:14" x14ac:dyDescent="0.2">
      <c r="D188" s="4"/>
      <c r="F188" s="6"/>
      <c r="G188" s="4"/>
      <c r="H188" s="4"/>
      <c r="I188" s="4"/>
      <c r="J188" s="6"/>
      <c r="K188" s="4"/>
      <c r="L188" s="4"/>
      <c r="M188" s="4"/>
      <c r="N188" s="6"/>
    </row>
    <row r="189" spans="4:14" x14ac:dyDescent="0.2">
      <c r="D189" s="4"/>
      <c r="F189" s="6"/>
      <c r="G189" s="4"/>
      <c r="H189" s="4"/>
      <c r="I189" s="4"/>
      <c r="J189" s="6"/>
      <c r="K189" s="4"/>
      <c r="L189" s="4"/>
      <c r="M189" s="4"/>
      <c r="N189" s="6"/>
    </row>
    <row r="190" spans="4:14" x14ac:dyDescent="0.2">
      <c r="D190" s="4"/>
      <c r="F190" s="6"/>
      <c r="G190" s="4"/>
      <c r="H190" s="4"/>
      <c r="I190" s="4"/>
      <c r="J190" s="6"/>
      <c r="K190" s="4"/>
      <c r="L190" s="4"/>
      <c r="M190" s="4"/>
      <c r="N190" s="6"/>
    </row>
    <row r="191" spans="4:14" x14ac:dyDescent="0.2">
      <c r="D191" s="4"/>
      <c r="F191" s="6"/>
      <c r="G191" s="4"/>
      <c r="H191" s="4"/>
      <c r="I191" s="4"/>
      <c r="J191" s="6"/>
      <c r="K191" s="4"/>
      <c r="L191" s="4"/>
      <c r="M191" s="4"/>
      <c r="N191" s="6"/>
    </row>
    <row r="192" spans="4:14" x14ac:dyDescent="0.2">
      <c r="D192" s="4"/>
      <c r="F192" s="6"/>
      <c r="G192" s="4"/>
      <c r="H192" s="4"/>
      <c r="I192" s="4"/>
      <c r="J192" s="6"/>
      <c r="K192" s="4"/>
      <c r="L192" s="4"/>
      <c r="M192" s="4"/>
      <c r="N192" s="6"/>
    </row>
    <row r="193" spans="4:14" x14ac:dyDescent="0.2">
      <c r="D193" s="4"/>
      <c r="F193" s="6"/>
      <c r="G193" s="4"/>
      <c r="H193" s="4"/>
      <c r="I193" s="4"/>
      <c r="J193" s="6"/>
      <c r="K193" s="4"/>
      <c r="L193" s="4"/>
      <c r="M193" s="4"/>
      <c r="N193" s="6"/>
    </row>
    <row r="194" spans="4:14" x14ac:dyDescent="0.2">
      <c r="D194" s="4"/>
      <c r="F194" s="6"/>
      <c r="G194" s="4"/>
      <c r="H194" s="4"/>
      <c r="I194" s="4"/>
      <c r="J194" s="6"/>
      <c r="K194" s="4"/>
      <c r="L194" s="4"/>
      <c r="M194" s="4"/>
      <c r="N194" s="6"/>
    </row>
    <row r="195" spans="4:14" x14ac:dyDescent="0.2">
      <c r="D195" s="4"/>
      <c r="F195" s="6"/>
      <c r="G195" s="4"/>
      <c r="H195" s="4"/>
      <c r="I195" s="4"/>
      <c r="J195" s="6"/>
      <c r="K195" s="4"/>
      <c r="L195" s="4"/>
      <c r="M195" s="4"/>
      <c r="N195" s="6"/>
    </row>
    <row r="196" spans="4:14" x14ac:dyDescent="0.2">
      <c r="D196" s="4"/>
      <c r="F196" s="6"/>
      <c r="G196" s="4"/>
      <c r="H196" s="4"/>
      <c r="I196" s="4"/>
      <c r="J196" s="6"/>
      <c r="K196" s="4"/>
      <c r="L196" s="4"/>
      <c r="M196" s="4"/>
      <c r="N196" s="6"/>
    </row>
    <row r="197" spans="4:14" x14ac:dyDescent="0.2">
      <c r="D197" s="4"/>
      <c r="F197" s="6"/>
      <c r="G197" s="4"/>
      <c r="H197" s="4"/>
      <c r="I197" s="4"/>
      <c r="J197" s="6"/>
      <c r="K197" s="4"/>
      <c r="L197" s="4"/>
      <c r="M197" s="4"/>
      <c r="N197" s="6"/>
    </row>
    <row r="198" spans="4:14" x14ac:dyDescent="0.2">
      <c r="D198" s="4"/>
      <c r="F198" s="4"/>
      <c r="G198" s="4"/>
      <c r="H198" s="4"/>
      <c r="I198" s="4"/>
      <c r="J198" s="4"/>
      <c r="K198" s="4"/>
      <c r="L198" s="4"/>
      <c r="M198" s="4"/>
      <c r="N198" s="6"/>
    </row>
    <row r="199" spans="4:14" x14ac:dyDescent="0.2">
      <c r="D199" s="4"/>
      <c r="F199" s="4"/>
      <c r="G199" s="4"/>
      <c r="H199" s="4"/>
      <c r="I199" s="4"/>
      <c r="J199" s="4"/>
      <c r="K199" s="4"/>
      <c r="L199" s="4"/>
      <c r="M199" s="4"/>
      <c r="N199" s="6"/>
    </row>
    <row r="200" spans="4:14" x14ac:dyDescent="0.2">
      <c r="D200" s="4"/>
      <c r="F200" s="4"/>
      <c r="G200" s="4"/>
      <c r="H200" s="4"/>
      <c r="I200" s="4"/>
      <c r="J200" s="4"/>
      <c r="K200" s="4"/>
      <c r="L200" s="4"/>
      <c r="M200" s="4"/>
      <c r="N200" s="6"/>
    </row>
    <row r="201" spans="4:14" x14ac:dyDescent="0.2">
      <c r="D201" s="4"/>
      <c r="F201" s="4"/>
      <c r="G201" s="4"/>
      <c r="H201" s="4"/>
      <c r="I201" s="4"/>
      <c r="J201" s="4"/>
      <c r="K201" s="4"/>
      <c r="L201" s="4"/>
      <c r="M201" s="4"/>
      <c r="N201" s="6"/>
    </row>
    <row r="202" spans="4:14" x14ac:dyDescent="0.2">
      <c r="D202" s="4"/>
      <c r="F202" s="4"/>
      <c r="G202" s="4"/>
      <c r="H202" s="4"/>
      <c r="I202" s="4"/>
      <c r="J202" s="4"/>
      <c r="K202" s="4"/>
      <c r="L202" s="4"/>
      <c r="M202" s="4"/>
      <c r="N202" s="6"/>
    </row>
    <row r="203" spans="4:14" x14ac:dyDescent="0.2">
      <c r="D203" s="4"/>
      <c r="F203" s="4"/>
      <c r="G203" s="4"/>
      <c r="H203" s="4"/>
      <c r="I203" s="4"/>
      <c r="J203" s="4"/>
      <c r="K203" s="4"/>
      <c r="L203" s="4"/>
      <c r="M203" s="4"/>
      <c r="N203" s="6"/>
    </row>
    <row r="204" spans="4:14" x14ac:dyDescent="0.2">
      <c r="F204" s="4"/>
      <c r="G204" s="4"/>
      <c r="H204" s="4"/>
      <c r="I204" s="4"/>
      <c r="J204" s="4"/>
      <c r="K204" s="4"/>
      <c r="L204" s="4"/>
      <c r="M204" s="4"/>
      <c r="N204" s="6"/>
    </row>
    <row r="205" spans="4:14" x14ac:dyDescent="0.2">
      <c r="F205" s="4"/>
      <c r="G205" s="4"/>
      <c r="H205" s="4"/>
      <c r="I205" s="4"/>
      <c r="J205" s="4"/>
      <c r="K205" s="4"/>
      <c r="L205" s="4"/>
      <c r="M205" s="4"/>
      <c r="N205" s="6"/>
    </row>
    <row r="206" spans="4:14" x14ac:dyDescent="0.2">
      <c r="F206" s="4"/>
      <c r="G206" s="4"/>
      <c r="H206" s="4"/>
      <c r="I206" s="4"/>
      <c r="J206" s="4"/>
      <c r="K206" s="4"/>
      <c r="L206" s="4"/>
      <c r="M206" s="4"/>
      <c r="N206" s="6"/>
    </row>
    <row r="207" spans="4:14" x14ac:dyDescent="0.2">
      <c r="F207" s="4"/>
      <c r="G207" s="4"/>
      <c r="H207" s="4"/>
      <c r="I207" s="4"/>
      <c r="J207" s="4"/>
      <c r="K207" s="4"/>
      <c r="L207" s="4"/>
      <c r="M207" s="4"/>
      <c r="N207" s="6"/>
    </row>
    <row r="208" spans="4:14" x14ac:dyDescent="0.2">
      <c r="F208" s="4"/>
      <c r="G208" s="4"/>
      <c r="H208" s="4"/>
      <c r="I208" s="4"/>
      <c r="J208" s="4"/>
      <c r="K208" s="4"/>
      <c r="L208" s="4"/>
      <c r="M208" s="4"/>
      <c r="N208" s="6"/>
    </row>
    <row r="209" spans="6:14" x14ac:dyDescent="0.2">
      <c r="F209" s="4"/>
      <c r="G209" s="4"/>
      <c r="H209" s="4"/>
      <c r="I209" s="4"/>
      <c r="J209" s="4"/>
      <c r="K209" s="4"/>
      <c r="L209" s="4"/>
      <c r="M209" s="4"/>
      <c r="N209" s="6"/>
    </row>
    <row r="210" spans="6:14" x14ac:dyDescent="0.2">
      <c r="F210" s="4"/>
      <c r="G210" s="4"/>
      <c r="H210" s="4"/>
      <c r="I210" s="4"/>
      <c r="J210" s="4"/>
      <c r="K210" s="4"/>
      <c r="L210" s="4"/>
      <c r="M210" s="4"/>
      <c r="N210" s="6"/>
    </row>
    <row r="211" spans="6:14" x14ac:dyDescent="0.2">
      <c r="F211" s="4"/>
      <c r="G211" s="4"/>
      <c r="H211" s="4"/>
      <c r="I211" s="4"/>
      <c r="J211" s="4"/>
      <c r="K211" s="4"/>
      <c r="L211" s="4"/>
      <c r="M211" s="4"/>
      <c r="N211" s="6"/>
    </row>
    <row r="212" spans="6:14" x14ac:dyDescent="0.2">
      <c r="F212" s="4"/>
      <c r="G212" s="4"/>
      <c r="H212" s="4"/>
      <c r="I212" s="4"/>
      <c r="J212" s="4"/>
      <c r="K212" s="4"/>
      <c r="L212" s="4"/>
      <c r="M212" s="4"/>
      <c r="N212" s="6"/>
    </row>
    <row r="213" spans="6:14" x14ac:dyDescent="0.2">
      <c r="F213" s="4"/>
      <c r="G213" s="4"/>
      <c r="H213" s="4"/>
      <c r="I213" s="4"/>
      <c r="J213" s="4"/>
      <c r="K213" s="4"/>
      <c r="L213" s="4"/>
      <c r="M213" s="4"/>
      <c r="N213" s="6"/>
    </row>
    <row r="214" spans="6:14" x14ac:dyDescent="0.2">
      <c r="F214" s="4"/>
      <c r="G214" s="4"/>
      <c r="H214" s="4"/>
      <c r="I214" s="4"/>
      <c r="J214" s="4"/>
      <c r="K214" s="4"/>
      <c r="L214" s="4"/>
      <c r="M214" s="4"/>
      <c r="N214" s="6"/>
    </row>
    <row r="215" spans="6:14" x14ac:dyDescent="0.2">
      <c r="F215" s="4"/>
      <c r="G215" s="4"/>
      <c r="H215" s="4"/>
      <c r="I215" s="4"/>
      <c r="J215" s="4"/>
      <c r="K215" s="4"/>
      <c r="L215" s="4"/>
      <c r="M215" s="4"/>
      <c r="N215" s="6"/>
    </row>
    <row r="216" spans="6:14" x14ac:dyDescent="0.2">
      <c r="F216" s="4"/>
      <c r="G216" s="4"/>
      <c r="H216" s="4"/>
      <c r="I216" s="4"/>
      <c r="J216" s="4"/>
      <c r="K216" s="4"/>
      <c r="L216" s="4"/>
      <c r="M216" s="4"/>
      <c r="N216" s="6"/>
    </row>
    <row r="217" spans="6:14" x14ac:dyDescent="0.2">
      <c r="F217" s="4"/>
      <c r="G217" s="4"/>
      <c r="H217" s="4"/>
      <c r="I217" s="4"/>
      <c r="J217" s="4"/>
      <c r="K217" s="4"/>
      <c r="L217" s="4"/>
      <c r="M217" s="4"/>
      <c r="N217" s="6"/>
    </row>
    <row r="218" spans="6:14" x14ac:dyDescent="0.2">
      <c r="F218" s="4"/>
      <c r="G218" s="4"/>
      <c r="H218" s="4"/>
      <c r="I218" s="4"/>
      <c r="J218" s="4"/>
      <c r="K218" s="4"/>
      <c r="L218" s="4"/>
      <c r="M218" s="4"/>
      <c r="N218" s="6"/>
    </row>
    <row r="219" spans="6:14" x14ac:dyDescent="0.2">
      <c r="F219" s="4"/>
      <c r="G219" s="4"/>
      <c r="H219" s="4"/>
      <c r="I219" s="4"/>
      <c r="J219" s="4"/>
      <c r="K219" s="4"/>
      <c r="L219" s="4"/>
      <c r="M219" s="4"/>
      <c r="N219" s="6"/>
    </row>
    <row r="220" spans="6:14" x14ac:dyDescent="0.2">
      <c r="F220" s="4"/>
      <c r="G220" s="4"/>
      <c r="H220" s="4"/>
      <c r="I220" s="4"/>
      <c r="J220" s="4"/>
      <c r="K220" s="4"/>
      <c r="L220" s="4"/>
      <c r="M220" s="4"/>
      <c r="N220" s="6"/>
    </row>
    <row r="221" spans="6:14" x14ac:dyDescent="0.2">
      <c r="F221" s="4"/>
      <c r="G221" s="4"/>
      <c r="H221" s="4"/>
      <c r="I221" s="4"/>
      <c r="J221" s="4"/>
      <c r="K221" s="4"/>
      <c r="L221" s="4"/>
      <c r="M221" s="4"/>
      <c r="N221" s="6"/>
    </row>
    <row r="222" spans="6:14" x14ac:dyDescent="0.2">
      <c r="F222" s="4"/>
      <c r="G222" s="4"/>
      <c r="H222" s="4"/>
      <c r="I222" s="4"/>
      <c r="J222" s="4"/>
      <c r="K222" s="4"/>
      <c r="L222" s="4"/>
      <c r="M222" s="4"/>
      <c r="N222" s="6"/>
    </row>
    <row r="223" spans="6:14" x14ac:dyDescent="0.2">
      <c r="F223" s="4"/>
      <c r="G223" s="4"/>
      <c r="H223" s="4"/>
      <c r="I223" s="4"/>
      <c r="J223" s="4"/>
      <c r="K223" s="4"/>
      <c r="L223" s="4"/>
      <c r="M223" s="4"/>
      <c r="N223" s="6"/>
    </row>
    <row r="224" spans="6:14" x14ac:dyDescent="0.2">
      <c r="F224" s="4"/>
      <c r="G224" s="4"/>
      <c r="H224" s="4"/>
      <c r="I224" s="4"/>
      <c r="J224" s="4"/>
      <c r="K224" s="4"/>
      <c r="L224" s="4"/>
      <c r="M224" s="4"/>
      <c r="N224" s="6"/>
    </row>
    <row r="225" spans="6:14" x14ac:dyDescent="0.2">
      <c r="F225" s="4"/>
      <c r="G225" s="4"/>
      <c r="H225" s="4"/>
      <c r="I225" s="4"/>
      <c r="J225" s="4"/>
      <c r="K225" s="4"/>
      <c r="L225" s="4"/>
      <c r="M225" s="4"/>
      <c r="N225" s="6"/>
    </row>
    <row r="226" spans="6:14" x14ac:dyDescent="0.2">
      <c r="F226" s="4"/>
      <c r="G226" s="4"/>
      <c r="H226" s="4"/>
      <c r="I226" s="4"/>
      <c r="J226" s="4"/>
      <c r="K226" s="4"/>
      <c r="L226" s="4"/>
      <c r="M226" s="4"/>
      <c r="N226" s="6"/>
    </row>
    <row r="227" spans="6:14" x14ac:dyDescent="0.2">
      <c r="F227" s="4"/>
      <c r="G227" s="4"/>
      <c r="H227" s="4"/>
      <c r="I227" s="4"/>
      <c r="J227" s="4"/>
      <c r="K227" s="4"/>
      <c r="L227" s="4"/>
      <c r="M227" s="4"/>
      <c r="N227" s="4"/>
    </row>
    <row r="228" spans="6:14" x14ac:dyDescent="0.2">
      <c r="F228" s="4"/>
      <c r="G228" s="4"/>
      <c r="H228" s="4"/>
      <c r="I228" s="4"/>
      <c r="J228" s="4"/>
      <c r="K228" s="4"/>
      <c r="L228" s="4"/>
      <c r="M228" s="4"/>
      <c r="N228" s="4"/>
    </row>
    <row r="229" spans="6:14" x14ac:dyDescent="0.2">
      <c r="F229" s="4"/>
      <c r="G229" s="4"/>
      <c r="H229" s="4"/>
      <c r="I229" s="4"/>
      <c r="J229" s="4"/>
      <c r="K229" s="4"/>
      <c r="L229" s="4"/>
      <c r="M229" s="4"/>
      <c r="N229" s="4"/>
    </row>
    <row r="230" spans="6:14" x14ac:dyDescent="0.2">
      <c r="F230" s="4"/>
      <c r="G230" s="4"/>
      <c r="H230" s="4"/>
      <c r="I230" s="4"/>
      <c r="J230" s="4"/>
      <c r="K230" s="4"/>
      <c r="L230" s="4"/>
      <c r="M230" s="4"/>
      <c r="N230" s="4"/>
    </row>
    <row r="231" spans="6:14" x14ac:dyDescent="0.2">
      <c r="F231" s="4"/>
      <c r="G231" s="4"/>
      <c r="H231" s="4"/>
      <c r="I231" s="4"/>
      <c r="J231" s="4"/>
      <c r="K231" s="4"/>
      <c r="L231" s="4"/>
      <c r="M231" s="4"/>
      <c r="N231" s="4"/>
    </row>
    <row r="232" spans="6:14" x14ac:dyDescent="0.2">
      <c r="F232" s="4"/>
      <c r="G232" s="4"/>
      <c r="H232" s="4"/>
      <c r="I232" s="4"/>
      <c r="J232" s="4"/>
      <c r="K232" s="4"/>
      <c r="L232" s="4"/>
      <c r="M232" s="4"/>
      <c r="N232" s="4"/>
    </row>
    <row r="233" spans="6:14" x14ac:dyDescent="0.2">
      <c r="F233" s="4"/>
      <c r="G233" s="4"/>
      <c r="H233" s="4"/>
      <c r="I233" s="4"/>
      <c r="J233" s="4"/>
      <c r="K233" s="4"/>
      <c r="L233" s="4"/>
      <c r="M233" s="4"/>
      <c r="N233" s="4"/>
    </row>
    <row r="234" spans="6:14" x14ac:dyDescent="0.2">
      <c r="F234" s="4"/>
      <c r="G234" s="4"/>
      <c r="H234" s="4"/>
      <c r="I234" s="4"/>
      <c r="J234" s="4"/>
      <c r="K234" s="4"/>
      <c r="L234" s="4"/>
      <c r="M234" s="4"/>
      <c r="N234" s="4"/>
    </row>
    <row r="235" spans="6:14" x14ac:dyDescent="0.2">
      <c r="F235" s="4"/>
      <c r="G235" s="4"/>
      <c r="H235" s="4"/>
      <c r="I235" s="4"/>
      <c r="J235" s="4"/>
      <c r="K235" s="4"/>
      <c r="L235" s="4"/>
      <c r="M235" s="4"/>
      <c r="N235" s="4"/>
    </row>
    <row r="236" spans="6:14" x14ac:dyDescent="0.2">
      <c r="F236" s="4"/>
      <c r="G236" s="4"/>
      <c r="H236" s="4"/>
      <c r="I236" s="4"/>
      <c r="J236" s="4"/>
      <c r="K236" s="4"/>
      <c r="L236" s="4"/>
      <c r="M236" s="4"/>
      <c r="N236" s="4"/>
    </row>
    <row r="237" spans="6:14" x14ac:dyDescent="0.2">
      <c r="F237" s="4"/>
      <c r="G237" s="4"/>
      <c r="H237" s="4"/>
      <c r="I237" s="4"/>
      <c r="J237" s="4"/>
      <c r="K237" s="4"/>
      <c r="L237" s="4"/>
      <c r="M237" s="4"/>
      <c r="N237" s="4"/>
    </row>
    <row r="238" spans="6:14" x14ac:dyDescent="0.2">
      <c r="F238" s="4"/>
      <c r="G238" s="4"/>
      <c r="H238" s="4"/>
      <c r="I238" s="4"/>
      <c r="J238" s="4"/>
      <c r="K238" s="4"/>
      <c r="L238" s="4"/>
      <c r="M238" s="4"/>
      <c r="N238" s="4"/>
    </row>
    <row r="239" spans="6:14" x14ac:dyDescent="0.2">
      <c r="F239" s="4"/>
      <c r="G239" s="4"/>
      <c r="H239" s="4"/>
      <c r="I239" s="4"/>
      <c r="J239" s="4"/>
      <c r="K239" s="4"/>
      <c r="L239" s="4"/>
      <c r="M239" s="4"/>
      <c r="N239" s="4"/>
    </row>
    <row r="240" spans="6:14" x14ac:dyDescent="0.2">
      <c r="F240" s="4"/>
      <c r="G240" s="4"/>
      <c r="H240" s="4"/>
      <c r="I240" s="4"/>
      <c r="J240" s="4"/>
      <c r="K240" s="4"/>
      <c r="L240" s="4"/>
      <c r="M240" s="4"/>
      <c r="N240" s="4"/>
    </row>
    <row r="241" spans="6:14" x14ac:dyDescent="0.2">
      <c r="F241" s="4"/>
      <c r="G241" s="4"/>
      <c r="H241" s="4"/>
      <c r="I241" s="4"/>
      <c r="J241" s="4"/>
      <c r="K241" s="4"/>
      <c r="L241" s="4"/>
      <c r="M241" s="4"/>
      <c r="N241" s="4"/>
    </row>
    <row r="242" spans="6:14" x14ac:dyDescent="0.2">
      <c r="F242" s="4"/>
      <c r="G242" s="4"/>
      <c r="H242" s="4"/>
      <c r="I242" s="4"/>
      <c r="J242" s="4"/>
      <c r="K242" s="4"/>
      <c r="L242" s="4"/>
      <c r="M242" s="4"/>
      <c r="N242" s="4"/>
    </row>
    <row r="243" spans="6:14" x14ac:dyDescent="0.2">
      <c r="F243" s="4"/>
      <c r="G243" s="4"/>
      <c r="H243" s="4"/>
      <c r="I243" s="4"/>
      <c r="J243" s="4"/>
      <c r="K243" s="4"/>
      <c r="L243" s="4"/>
      <c r="M243" s="4"/>
      <c r="N243" s="4"/>
    </row>
    <row r="244" spans="6:14" x14ac:dyDescent="0.2">
      <c r="F244" s="4"/>
      <c r="G244" s="4"/>
      <c r="H244" s="4"/>
      <c r="I244" s="4"/>
      <c r="J244" s="4"/>
      <c r="K244" s="4"/>
      <c r="L244" s="4"/>
      <c r="M244" s="4"/>
      <c r="N244" s="4"/>
    </row>
    <row r="245" spans="6:14" x14ac:dyDescent="0.2">
      <c r="F245" s="4"/>
      <c r="G245" s="4"/>
      <c r="H245" s="4"/>
      <c r="I245" s="4"/>
      <c r="J245" s="4"/>
      <c r="K245" s="4"/>
      <c r="L245" s="4"/>
      <c r="M245" s="4"/>
      <c r="N245" s="4"/>
    </row>
    <row r="246" spans="6:14" x14ac:dyDescent="0.2">
      <c r="F246" s="4"/>
      <c r="G246" s="4"/>
      <c r="H246" s="4"/>
      <c r="I246" s="4"/>
      <c r="J246" s="4"/>
      <c r="K246" s="4"/>
      <c r="L246" s="4"/>
      <c r="M246" s="4"/>
      <c r="N246" s="4"/>
    </row>
    <row r="247" spans="6:14" x14ac:dyDescent="0.2">
      <c r="F247" s="4"/>
      <c r="G247" s="4"/>
      <c r="H247" s="4"/>
      <c r="I247" s="4"/>
      <c r="J247" s="4"/>
      <c r="K247" s="4"/>
      <c r="L247" s="4"/>
      <c r="M247" s="4"/>
      <c r="N247" s="4"/>
    </row>
    <row r="248" spans="6:14" x14ac:dyDescent="0.2">
      <c r="F248" s="4"/>
      <c r="G248" s="4"/>
      <c r="H248" s="4"/>
      <c r="I248" s="4"/>
      <c r="J248" s="4"/>
      <c r="K248" s="4"/>
      <c r="L248" s="4"/>
      <c r="M248" s="4"/>
      <c r="N248" s="4"/>
    </row>
    <row r="249" spans="6:14" x14ac:dyDescent="0.2">
      <c r="F249" s="4"/>
      <c r="G249" s="4"/>
      <c r="H249" s="4"/>
      <c r="I249" s="4"/>
      <c r="J249" s="4"/>
      <c r="K249" s="4"/>
      <c r="L249" s="4"/>
      <c r="M249" s="4"/>
      <c r="N249" s="4"/>
    </row>
    <row r="250" spans="6:14" x14ac:dyDescent="0.2">
      <c r="F250" s="4"/>
      <c r="G250" s="4"/>
      <c r="H250" s="4"/>
      <c r="I250" s="4"/>
      <c r="J250" s="4"/>
      <c r="K250" s="4"/>
      <c r="L250" s="4"/>
      <c r="M250" s="4"/>
      <c r="N250" s="4"/>
    </row>
    <row r="251" spans="6:14" x14ac:dyDescent="0.2">
      <c r="F251" s="4"/>
      <c r="G251" s="4"/>
      <c r="H251" s="4"/>
      <c r="I251" s="4"/>
      <c r="J251" s="4"/>
      <c r="K251" s="4"/>
      <c r="L251" s="4"/>
      <c r="M251" s="4"/>
      <c r="N251" s="4"/>
    </row>
    <row r="252" spans="6:14" x14ac:dyDescent="0.2">
      <c r="F252" s="4"/>
      <c r="G252" s="4"/>
      <c r="H252" s="4"/>
      <c r="I252" s="4"/>
      <c r="J252" s="4"/>
      <c r="K252" s="4"/>
      <c r="L252" s="4"/>
      <c r="M252" s="4"/>
      <c r="N252" s="4"/>
    </row>
    <row r="253" spans="6:14" x14ac:dyDescent="0.2">
      <c r="F253" s="4"/>
      <c r="G253" s="4"/>
      <c r="H253" s="4"/>
      <c r="I253" s="4"/>
      <c r="J253" s="4"/>
      <c r="K253" s="4"/>
      <c r="L253" s="4"/>
      <c r="M253" s="4"/>
      <c r="N253" s="4"/>
    </row>
    <row r="254" spans="6:14" x14ac:dyDescent="0.2">
      <c r="F254" s="4"/>
      <c r="G254" s="4"/>
      <c r="H254" s="4"/>
      <c r="I254" s="4"/>
      <c r="J254" s="4"/>
      <c r="K254" s="4"/>
      <c r="L254" s="4"/>
      <c r="M254" s="4"/>
      <c r="N254" s="4"/>
    </row>
    <row r="255" spans="6:14" x14ac:dyDescent="0.2">
      <c r="F255" s="4"/>
      <c r="G255" s="4"/>
      <c r="H255" s="4"/>
      <c r="I255" s="4"/>
      <c r="J255" s="4"/>
      <c r="K255" s="4"/>
      <c r="L255" s="4"/>
      <c r="M255" s="4"/>
      <c r="N255" s="4"/>
    </row>
    <row r="256" spans="6:14" x14ac:dyDescent="0.2">
      <c r="F256" s="4"/>
      <c r="G256" s="4"/>
      <c r="H256" s="4"/>
      <c r="I256" s="4"/>
      <c r="J256" s="4"/>
      <c r="K256" s="4"/>
      <c r="L256" s="4"/>
      <c r="M256" s="4"/>
      <c r="N256" s="4"/>
    </row>
    <row r="257" spans="6:14" x14ac:dyDescent="0.2">
      <c r="F257" s="4"/>
      <c r="G257" s="4"/>
      <c r="H257" s="4"/>
      <c r="I257" s="4"/>
      <c r="J257" s="4"/>
      <c r="K257" s="4"/>
      <c r="L257" s="4"/>
      <c r="M257" s="4"/>
      <c r="N257" s="4"/>
    </row>
    <row r="258" spans="6:14" x14ac:dyDescent="0.2">
      <c r="F258" s="4"/>
      <c r="G258" s="4"/>
      <c r="H258" s="4"/>
      <c r="I258" s="4"/>
      <c r="J258" s="4"/>
      <c r="K258" s="4"/>
      <c r="L258" s="4"/>
      <c r="M258" s="4"/>
      <c r="N258" s="4"/>
    </row>
    <row r="259" spans="6:14" x14ac:dyDescent="0.2">
      <c r="F259" s="4"/>
      <c r="G259" s="4"/>
      <c r="H259" s="4"/>
      <c r="I259" s="4"/>
      <c r="J259" s="4"/>
      <c r="K259" s="4"/>
      <c r="L259" s="4"/>
      <c r="M259" s="4"/>
      <c r="N259" s="4"/>
    </row>
  </sheetData>
  <mergeCells count="2">
    <mergeCell ref="B1:N1"/>
    <mergeCell ref="B2:N2"/>
  </mergeCells>
  <phoneticPr fontId="15" type="noConversion"/>
  <printOptions gridLinesSet="0"/>
  <pageMargins left="0.81" right="0.2" top="1" bottom="0.5" header="0.5" footer="0.5"/>
  <pageSetup scale="65" orientation="landscape" horizontalDpi="4294967292" r:id="rId1"/>
  <headerFooter alignWithMargins="0"/>
  <rowBreaks count="3" manualBreakCount="3">
    <brk id="54" max="13" man="1"/>
    <brk id="92" max="13" man="1"/>
    <brk id="139" max="1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25</vt:i4>
      </vt:variant>
    </vt:vector>
  </HeadingPairs>
  <TitlesOfParts>
    <vt:vector size="27" baseType="lpstr">
      <vt:lpstr>OLAP</vt:lpstr>
      <vt:lpstr>REVEXPCH</vt:lpstr>
      <vt:lpstr>Acct</vt:lpstr>
      <vt:lpstr>Accttitle</vt:lpstr>
      <vt:lpstr>accttype</vt:lpstr>
      <vt:lpstr>accttypeup</vt:lpstr>
      <vt:lpstr>Auxiliary___Other</vt:lpstr>
      <vt:lpstr>cyminus1actual</vt:lpstr>
      <vt:lpstr>cyminus2actual</vt:lpstr>
      <vt:lpstr>cyrevbud</vt:lpstr>
      <vt:lpstr>edtech</vt:lpstr>
      <vt:lpstr>Financialmanager</vt:lpstr>
      <vt:lpstr>fund</vt:lpstr>
      <vt:lpstr>fundtitle</vt:lpstr>
      <vt:lpstr>fundtype</vt:lpstr>
      <vt:lpstr>fundtypetitle</vt:lpstr>
      <vt:lpstr>newbud</vt:lpstr>
      <vt:lpstr>Orgn</vt:lpstr>
      <vt:lpstr>Orgntitle</vt:lpstr>
      <vt:lpstr>OLAP!Print_Area</vt:lpstr>
      <vt:lpstr>REVEXPCH!Print_Area</vt:lpstr>
      <vt:lpstr>REVEXPCH!Print_Area_MI</vt:lpstr>
      <vt:lpstr>OLAP!Print_Titles</vt:lpstr>
      <vt:lpstr>REVEXPCH!Print_Titles</vt:lpstr>
      <vt:lpstr>REVEXPCH!Print_Titles_MI</vt:lpstr>
      <vt:lpstr>programcode</vt:lpstr>
      <vt:lpstr>programtitle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Budget Book 1997-98</dc:title>
  <dc:subject>1997-98 Proposed Budget</dc:subject>
  <dc:creator>Administrator</dc:creator>
  <cp:lastModifiedBy>Ashfia Naheed</cp:lastModifiedBy>
  <cp:lastPrinted>2015-09-17T16:15:49Z</cp:lastPrinted>
  <dcterms:created xsi:type="dcterms:W3CDTF">1997-12-22T21:12:06Z</dcterms:created>
  <dcterms:modified xsi:type="dcterms:W3CDTF">2016-04-04T21:55:55Z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AdHocReviewCycleID">
    <vt:i4>302919223</vt:i4>
  </property>
  <property fmtid="{D5CDD505-2E9C-101B-9397-08002B2CF9AE}" pid="3" name="_NewReviewCycle">
    <vt:lpwstr/>
  </property>
  <property fmtid="{D5CDD505-2E9C-101B-9397-08002B2CF9AE}" pid="4" name="_EmailSubject">
    <vt:lpwstr>Raw Budget Data</vt:lpwstr>
  </property>
  <property fmtid="{D5CDD505-2E9C-101B-9397-08002B2CF9AE}" pid="5" name="_AuthorEmail">
    <vt:lpwstr>AThompson@collin.edu</vt:lpwstr>
  </property>
  <property fmtid="{D5CDD505-2E9C-101B-9397-08002B2CF9AE}" pid="6" name="_AuthorEmailDisplayName">
    <vt:lpwstr>Ann Thompson</vt:lpwstr>
  </property>
  <property fmtid="{D5CDD505-2E9C-101B-9397-08002B2CF9AE}" pid="7" name="_ReviewingToolsShownOnce">
    <vt:lpwstr/>
  </property>
</Properties>
</file>